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ustomProperty1.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ustomProperty2.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customProperty3.bin" ContentType="application/vnd.openxmlformats-officedocument.spreadsheetml.customProperty"/>
  <Override PartName="/xl/drawings/drawing7.xml" ContentType="application/vnd.openxmlformats-officedocument.drawing+xml"/>
  <Override PartName="/xl/drawings/drawing8.xml" ContentType="application/vnd.openxmlformats-officedocument.drawing+xml"/>
  <Override PartName="/xl/customProperty4.bin" ContentType="application/vnd.openxmlformats-officedocument.spreadsheetml.customProperty"/>
  <Override PartName="/xl/drawings/drawing9.xml" ContentType="application/vnd.openxmlformats-officedocument.drawing+xml"/>
  <Override PartName="/xl/customProperty5.bin" ContentType="application/vnd.openxmlformats-officedocument.spreadsheetml.customProperty"/>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ustomProperty6.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customProperty7.bin" ContentType="application/vnd.openxmlformats-officedocument.spreadsheetml.customProperty"/>
  <Override PartName="/xl/drawings/drawing15.xml" ContentType="application/vnd.openxmlformats-officedocument.drawing+xml"/>
  <Override PartName="/xl/customProperty8.bin" ContentType="application/vnd.openxmlformats-officedocument.spreadsheetml.customProperty"/>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ustomProperty9.bin" ContentType="application/vnd.openxmlformats-officedocument.spreadsheetml.customProperty"/>
  <Override PartName="/xl/drawings/drawing19.xml" ContentType="application/vnd.openxmlformats-officedocument.drawing+xml"/>
  <Override PartName="/xl/customProperty10.bin" ContentType="application/vnd.openxmlformats-officedocument.spreadsheetml.customProperty"/>
  <Override PartName="/xl/drawings/drawing20.xml" ContentType="application/vnd.openxmlformats-officedocument.drawing+xml"/>
  <Override PartName="/xl/customProperty11.bin" ContentType="application/vnd.openxmlformats-officedocument.spreadsheetml.customProperty"/>
  <Override PartName="/xl/drawings/drawing21.xml" ContentType="application/vnd.openxmlformats-officedocument.drawing+xml"/>
  <Override PartName="/xl/customProperty12.bin" ContentType="application/vnd.openxmlformats-officedocument.spreadsheetml.customProperty"/>
  <Override PartName="/xl/drawings/drawing22.xml" ContentType="application/vnd.openxmlformats-officedocument.drawing+xml"/>
  <Override PartName="/xl/customProperty13.bin" ContentType="application/vnd.openxmlformats-officedocument.spreadsheetml.customProperty"/>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EstaPasta_de_trabalho"/>
  <mc:AlternateContent xmlns:mc="http://schemas.openxmlformats.org/markup-compatibility/2006">
    <mc:Choice Requires="x15">
      <x15ac:absPath xmlns:x15ac="http://schemas.microsoft.com/office/spreadsheetml/2010/11/ac" url="I:\Relacoes_Investidores\Resultado\Relatório financeiro\2024\2T\Excel\"/>
    </mc:Choice>
  </mc:AlternateContent>
  <xr:revisionPtr revIDLastSave="0" documentId="13_ncr:1_{8C7FA429-E27F-42DA-A0A2-E68B7A5E05F1}" xr6:coauthVersionLast="47" xr6:coauthVersionMax="47" xr10:uidLastSave="{00000000-0000-0000-0000-000000000000}"/>
  <bookViews>
    <workbookView xWindow="-120" yWindow="-120" windowWidth="20730" windowHeight="11040" tabRatio="746" firstSheet="17" activeTab="24" xr2:uid="{00000000-000D-0000-FFFF-FFFF00000000}"/>
  </bookViews>
  <sheets>
    <sheet name="Menu &amp; Disclaimer" sheetId="67" r:id="rId1"/>
    <sheet name="Production" sheetId="68" r:id="rId2"/>
    <sheet name="Selected financial indicators" sheetId="1" r:id="rId3"/>
    <sheet name="EBITDA" sheetId="69" r:id="rId4"/>
    <sheet name="Average Price" sheetId="30" r:id="rId5"/>
    <sheet name="COGS by business segment" sheetId="75" r:id="rId6"/>
    <sheet name="Operating expenses" sheetId="7" r:id="rId7"/>
    <sheet name="Net income" sheetId="70" r:id="rId8"/>
    <sheet name="Financial results" sheetId="53" r:id="rId9"/>
    <sheet name="Capex" sheetId="40" r:id="rId10"/>
    <sheet name="Segment info" sheetId="76" r:id="rId11"/>
    <sheet name="Iron Ore Solutions" sheetId="71" r:id="rId12"/>
    <sheet name="IO unit cost" sheetId="43" r:id="rId13"/>
    <sheet name="COGS business area" sheetId="77" r:id="rId14"/>
    <sheet name="EBITDA Pellets" sheetId="49" r:id="rId15"/>
    <sheet name="Debt indicators" sheetId="22" r:id="rId16"/>
    <sheet name="Energy Transition Metals" sheetId="78" r:id="rId17"/>
    <sheet name="Nickel" sheetId="80" r:id="rId18"/>
    <sheet name="Copper" sheetId="52" r:id="rId19"/>
    <sheet name="Income Statement" sheetId="9" r:id="rId20"/>
    <sheet name="Equity Income" sheetId="6" r:id="rId21"/>
    <sheet name="Balance sheet" sheetId="10" r:id="rId22"/>
    <sheet name="Cash flow" sheetId="79" r:id="rId23"/>
    <sheet name="Annex 3" sheetId="73" r:id="rId24"/>
    <sheet name="Revenue" sheetId="74" r:id="rId25"/>
  </sheets>
  <definedNames>
    <definedName name="_ftn1" localSheetId="2">'Selected financial indicators'!#REF!</definedName>
    <definedName name="_ftn2" localSheetId="2">'Selected financial indicators'!#REF!</definedName>
    <definedName name="_ftnref1" localSheetId="2">'Selected financial indicators'!#REF!</definedName>
    <definedName name="_ftnref2" localSheetId="2">'Selected financial indicators'!#REF!</definedName>
    <definedName name="_Hlk101787543" localSheetId="7">'Net income'!$A$2</definedName>
    <definedName name="_Hlk109819896" localSheetId="3">EBITDA!$A$48</definedName>
    <definedName name="_Hlk109869695" localSheetId="9">Capex!$A$48</definedName>
    <definedName name="_Hlk140662729" localSheetId="3">EBITDA!$A$53</definedName>
    <definedName name="_Hlk519155615" localSheetId="12">'IO unit cost'!#REF!</definedName>
    <definedName name="_xlnm.Print_Area" localSheetId="22">'Cash flow'!#REF!</definedName>
    <definedName name="_xlnm.Print_Area" localSheetId="13">'COGS business area'!$A$1:$G$9</definedName>
    <definedName name="_xlnm.Print_Area" localSheetId="19">'Income Statement'!$A$1:$U$26</definedName>
    <definedName name="_xlnm.Print_Area" localSheetId="12">'IO unit cost'!$A$1:$U$20</definedName>
    <definedName name="_xlnm.Print_Area" localSheetId="11">'Iron Ore Solutions'!$A$1:$U$12</definedName>
    <definedName name="_xlnm.Print_Area" localSheetId="6">'Operating expenses'!#REF!</definedName>
    <definedName name="_xlnm.Print_Area" localSheetId="24">Revenue!$A$1:$AM$24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0" i="49" l="1"/>
  <c r="M10" i="49"/>
  <c r="N117" i="80"/>
  <c r="J117" i="80"/>
  <c r="B31" i="80"/>
  <c r="K10" i="80"/>
  <c r="G7" i="49"/>
  <c r="F7" i="49"/>
  <c r="E7" i="49"/>
  <c r="D7" i="49"/>
  <c r="G6" i="49"/>
  <c r="F6" i="49"/>
  <c r="E6" i="49"/>
  <c r="D6" i="49"/>
  <c r="G5" i="49"/>
  <c r="F5" i="49"/>
  <c r="E5" i="49"/>
  <c r="D5" i="49"/>
  <c r="G4" i="49"/>
  <c r="F4" i="49"/>
  <c r="E4" i="49"/>
  <c r="D4" i="49"/>
  <c r="G3" i="49"/>
  <c r="F3" i="49"/>
  <c r="E3" i="49"/>
  <c r="D3" i="49"/>
  <c r="N68" i="52"/>
  <c r="J68" i="52"/>
  <c r="J69" i="52" s="1"/>
  <c r="D68" i="52"/>
  <c r="C68" i="52"/>
  <c r="B68" i="52"/>
  <c r="G19" i="52"/>
  <c r="G18" i="52"/>
  <c r="G17" i="52"/>
  <c r="G16" i="52"/>
  <c r="C23" i="9"/>
  <c r="C28" i="9" s="1"/>
  <c r="B23" i="9"/>
  <c r="F16" i="9"/>
  <c r="B16" i="9"/>
  <c r="F15" i="9"/>
  <c r="S8" i="6"/>
  <c r="B29" i="10"/>
  <c r="E17" i="10"/>
  <c r="D17" i="10"/>
  <c r="C17" i="10"/>
  <c r="B17" i="10"/>
  <c r="B10" i="10"/>
  <c r="R64" i="79"/>
  <c r="F64" i="79"/>
  <c r="F63" i="79"/>
  <c r="R7" i="79"/>
  <c r="R24" i="79"/>
  <c r="T11" i="73"/>
  <c r="E8" i="49" l="1"/>
  <c r="G8" i="49"/>
  <c r="G9" i="49" s="1"/>
  <c r="F8" i="49"/>
  <c r="B9" i="79"/>
  <c r="C9" i="79"/>
  <c r="C24" i="79"/>
  <c r="F29" i="79"/>
  <c r="F30" i="79"/>
  <c r="F31" i="79"/>
  <c r="J21" i="68"/>
  <c r="K21" i="68"/>
  <c r="L21" i="68"/>
  <c r="M8" i="75" l="1"/>
  <c r="L8" i="75"/>
  <c r="K8" i="75"/>
  <c r="J8" i="75"/>
  <c r="X3" i="74" l="1"/>
  <c r="W3" i="74"/>
  <c r="U3" i="74"/>
  <c r="F6" i="75"/>
  <c r="F9" i="75"/>
  <c r="F3" i="75"/>
  <c r="F3" i="53"/>
  <c r="G34" i="69"/>
  <c r="J9" i="74"/>
  <c r="J8" i="74"/>
  <c r="J7" i="74"/>
  <c r="Y3" i="74"/>
  <c r="AA3" i="74"/>
  <c r="AB3" i="74"/>
  <c r="AC3" i="74"/>
  <c r="AD3" i="74"/>
  <c r="AE3" i="74"/>
  <c r="AF3" i="74"/>
  <c r="J12" i="53" l="1"/>
  <c r="B18" i="53"/>
  <c r="C18" i="53"/>
  <c r="D18" i="53"/>
  <c r="E18" i="53"/>
  <c r="T12" i="53"/>
  <c r="S12" i="53"/>
  <c r="R12" i="53"/>
  <c r="Q12" i="53"/>
  <c r="P12" i="53"/>
  <c r="O12" i="53"/>
  <c r="N12" i="53"/>
  <c r="M12" i="53"/>
  <c r="L12" i="53"/>
  <c r="K12" i="53"/>
  <c r="T3" i="53"/>
  <c r="R3" i="53"/>
  <c r="Q3" i="53"/>
  <c r="P3" i="53"/>
  <c r="P19" i="53" s="1"/>
  <c r="O3" i="53"/>
  <c r="O19" i="53" s="1"/>
  <c r="N3" i="53"/>
  <c r="N19" i="53" s="1"/>
  <c r="M3" i="53"/>
  <c r="L3" i="53"/>
  <c r="K3" i="53"/>
  <c r="J3" i="53"/>
  <c r="B12" i="53"/>
  <c r="C12" i="53"/>
  <c r="D12" i="53"/>
  <c r="E12" i="53"/>
  <c r="F12" i="53"/>
  <c r="F19" i="53" s="1"/>
  <c r="G12" i="53"/>
  <c r="B3" i="53"/>
  <c r="C3" i="53"/>
  <c r="D3" i="53"/>
  <c r="E3" i="53"/>
  <c r="G3" i="53"/>
  <c r="J19" i="53" l="1"/>
  <c r="M19" i="53"/>
  <c r="K19" i="53"/>
  <c r="L19" i="53"/>
  <c r="R19" i="53"/>
  <c r="E19" i="53"/>
  <c r="D19" i="53"/>
  <c r="Q19" i="53"/>
  <c r="T19" i="53"/>
  <c r="C19" i="53"/>
  <c r="B19" i="53"/>
  <c r="G11" i="75" l="1"/>
  <c r="D10" i="75"/>
  <c r="B10" i="75"/>
  <c r="L11" i="75"/>
  <c r="K11" i="75"/>
  <c r="E8" i="75"/>
  <c r="E11" i="75" s="1"/>
  <c r="D8" i="75"/>
  <c r="D11" i="75" s="1"/>
  <c r="C8" i="75"/>
  <c r="C11" i="75" s="1"/>
  <c r="B8" i="75"/>
  <c r="B11" i="75" s="1"/>
  <c r="J11" i="75" l="1"/>
  <c r="F11" i="75" s="1"/>
  <c r="I35" i="74"/>
  <c r="I15" i="74"/>
  <c r="Q19" i="74"/>
  <c r="R11" i="74" s="1"/>
  <c r="J11" i="73"/>
  <c r="L11" i="73"/>
  <c r="Z47" i="74"/>
  <c r="G47" i="74"/>
  <c r="E47" i="74"/>
  <c r="Z46" i="74"/>
  <c r="G46" i="74"/>
  <c r="E46" i="74"/>
  <c r="Z45" i="74"/>
  <c r="G45" i="74"/>
  <c r="E45" i="74"/>
  <c r="Z44" i="74"/>
  <c r="G44" i="74"/>
  <c r="E44" i="74"/>
  <c r="Z43" i="74"/>
  <c r="G43" i="74"/>
  <c r="E43" i="74"/>
  <c r="Z42" i="74"/>
  <c r="G42" i="74"/>
  <c r="E42" i="74"/>
  <c r="Z41" i="74"/>
  <c r="G41" i="74"/>
  <c r="E41" i="74"/>
  <c r="Z40" i="74"/>
  <c r="G40" i="74"/>
  <c r="E40" i="74"/>
  <c r="Z39" i="74"/>
  <c r="G39" i="74"/>
  <c r="E39" i="74"/>
  <c r="Z38" i="74"/>
  <c r="G38" i="74"/>
  <c r="E38" i="74"/>
  <c r="IR37" i="74"/>
  <c r="Z37" i="74"/>
  <c r="G37" i="74"/>
  <c r="E37" i="74"/>
  <c r="Z36" i="74"/>
  <c r="G36" i="74"/>
  <c r="E36" i="74"/>
  <c r="Z35" i="74"/>
  <c r="G35" i="74"/>
  <c r="E35" i="74"/>
  <c r="Z34" i="74"/>
  <c r="G34" i="74"/>
  <c r="E34" i="74"/>
  <c r="Z33" i="74"/>
  <c r="G33" i="74"/>
  <c r="E33" i="74"/>
  <c r="G32" i="74"/>
  <c r="E32" i="74"/>
  <c r="Z31" i="74"/>
  <c r="G31" i="74"/>
  <c r="E31" i="74"/>
  <c r="Z30" i="74"/>
  <c r="G30" i="74"/>
  <c r="E30" i="74"/>
  <c r="IR29" i="74"/>
  <c r="Z29" i="74"/>
  <c r="G29" i="74"/>
  <c r="E29" i="74"/>
  <c r="G23" i="74"/>
  <c r="E23" i="74"/>
  <c r="G22" i="74"/>
  <c r="E22" i="74"/>
  <c r="G21" i="74"/>
  <c r="E21" i="74"/>
  <c r="G20" i="74"/>
  <c r="E20" i="74"/>
  <c r="Z18" i="74"/>
  <c r="G18" i="74"/>
  <c r="E18" i="74"/>
  <c r="Z17" i="74"/>
  <c r="G17" i="74"/>
  <c r="E17" i="74"/>
  <c r="G16" i="74"/>
  <c r="E16" i="74"/>
  <c r="G15" i="74"/>
  <c r="E15" i="74"/>
  <c r="Z14" i="74"/>
  <c r="G14" i="74"/>
  <c r="E14" i="74"/>
  <c r="Z13" i="74"/>
  <c r="G13" i="74"/>
  <c r="E13" i="74"/>
  <c r="Z12" i="74"/>
  <c r="G12" i="74"/>
  <c r="E12" i="74"/>
  <c r="Z11" i="74"/>
  <c r="G11" i="74"/>
  <c r="E11" i="74"/>
  <c r="Z10" i="74"/>
  <c r="G10" i="74"/>
  <c r="E10" i="74"/>
  <c r="Z9" i="74"/>
  <c r="G9" i="74"/>
  <c r="E9" i="74"/>
  <c r="G8" i="74"/>
  <c r="G7" i="74"/>
  <c r="Z6" i="74"/>
  <c r="G6" i="74"/>
  <c r="E6" i="74"/>
  <c r="G5" i="74"/>
  <c r="E5" i="74"/>
  <c r="Z4" i="74"/>
  <c r="G4" i="74"/>
  <c r="E4" i="74"/>
  <c r="G3" i="74"/>
  <c r="E3" i="74"/>
  <c r="L32" i="73"/>
  <c r="S11" i="73"/>
  <c r="R11" i="73"/>
  <c r="Q11" i="73"/>
  <c r="P11" i="73"/>
  <c r="O11" i="73"/>
  <c r="N11" i="73"/>
  <c r="M11" i="73"/>
  <c r="K11" i="73"/>
  <c r="M55" i="71"/>
  <c r="L55" i="71"/>
  <c r="K55" i="71"/>
  <c r="J55" i="71"/>
  <c r="F55" i="71"/>
  <c r="E55" i="71"/>
  <c r="D55" i="71"/>
  <c r="C55" i="71"/>
  <c r="B55" i="71"/>
  <c r="N32" i="69"/>
  <c r="M32" i="69"/>
  <c r="L32" i="69"/>
  <c r="K32" i="69"/>
  <c r="J32" i="69"/>
  <c r="F32" i="69"/>
  <c r="D32" i="69"/>
  <c r="C32" i="69"/>
  <c r="B32" i="69"/>
  <c r="R4" i="74" l="1"/>
  <c r="R10" i="74"/>
  <c r="R3" i="74"/>
  <c r="R18" i="74"/>
  <c r="R17" i="74"/>
  <c r="R8" i="74"/>
  <c r="R15" i="74"/>
  <c r="Z3" i="74"/>
  <c r="R16" i="74"/>
  <c r="R7" i="74"/>
  <c r="R14" i="74"/>
  <c r="R9" i="74"/>
  <c r="R6" i="74"/>
  <c r="R13" i="74"/>
  <c r="R5" i="74"/>
  <c r="R12" i="74"/>
  <c r="H17" i="40"/>
  <c r="I16" i="40" s="1"/>
  <c r="U17" i="40"/>
  <c r="F17" i="40"/>
  <c r="G12" i="40" s="1"/>
  <c r="V9" i="40" l="1"/>
  <c r="V3" i="40"/>
  <c r="I13" i="40"/>
  <c r="I10" i="40"/>
  <c r="I9" i="40"/>
  <c r="I11" i="40"/>
  <c r="I12" i="40"/>
  <c r="I3" i="40"/>
  <c r="I14" i="40"/>
  <c r="I4" i="40"/>
  <c r="I15" i="40"/>
  <c r="I5" i="40"/>
  <c r="G3" i="40"/>
  <c r="G4" i="40"/>
  <c r="V13" i="40"/>
  <c r="V16" i="40"/>
  <c r="V14" i="40"/>
  <c r="V10" i="40"/>
  <c r="V11" i="40"/>
  <c r="V12" i="40"/>
  <c r="V4" i="40"/>
  <c r="V5" i="40"/>
  <c r="G15" i="40"/>
  <c r="G9" i="40"/>
  <c r="G10" i="40"/>
  <c r="G5" i="40"/>
  <c r="G11" i="40"/>
  <c r="G16" i="40"/>
  <c r="G14" i="40"/>
  <c r="G13" i="40"/>
  <c r="B17" i="40"/>
  <c r="K7" i="22"/>
  <c r="Y17" i="40"/>
  <c r="D9" i="40"/>
  <c r="D3" i="40" s="1"/>
  <c r="D17" i="40" s="1"/>
  <c r="E4" i="40" s="1"/>
  <c r="Z14" i="40" l="1"/>
  <c r="Z16" i="40"/>
  <c r="Z17" i="40"/>
  <c r="Z4" i="40"/>
  <c r="Z5" i="40"/>
  <c r="Z9" i="40"/>
  <c r="Z10" i="40"/>
  <c r="Z3" i="40"/>
  <c r="Z12" i="40"/>
  <c r="Z11" i="40"/>
  <c r="E14" i="40"/>
  <c r="Z13" i="40"/>
  <c r="C10" i="40"/>
  <c r="C16" i="40"/>
  <c r="C15" i="40"/>
  <c r="C11" i="40"/>
  <c r="C5" i="40"/>
  <c r="C8" i="40"/>
  <c r="C9" i="40"/>
  <c r="C4" i="40"/>
  <c r="C14" i="40"/>
  <c r="C12" i="40"/>
  <c r="C13" i="40"/>
  <c r="C3" i="40"/>
  <c r="E15" i="40"/>
  <c r="E10" i="40"/>
  <c r="E8" i="40"/>
  <c r="E16" i="40"/>
  <c r="E9" i="40"/>
  <c r="E17" i="40"/>
  <c r="E3" i="40"/>
  <c r="E11" i="40"/>
  <c r="E12" i="40"/>
  <c r="E5" i="40"/>
  <c r="E13" i="40"/>
</calcChain>
</file>

<file path=xl/sharedStrings.xml><?xml version="1.0" encoding="utf-8"?>
<sst xmlns="http://schemas.openxmlformats.org/spreadsheetml/2006/main" count="2287" uniqueCount="1046">
  <si>
    <t>Disclaimer</t>
  </si>
  <si>
    <t>This document has been prepared by Vale S.A. (“Vale”) in order to help our investors and stakeholders to analyse the company´s historical results. </t>
  </si>
  <si>
    <t>The information here is based on historical data published by Vale and available on our website.  This document is for information purposes only and does not constitute an offer or recommendation to buy or sell Vale shares nor does it aim to provide guidance (estimates or projections) of future events. We caution you that any forward-looking statements are not guarantees of future performance and involve risks and uncertainties.  To obtain information on factors that may lead to results different from those forecast by Vale, please consult the reports Vale files with the U.S. Securities and Exchange Commission (SEC), the Brazilian Comissão de Valores Mobiliários (CVM) and, in particular, the factors discussed under "Forward-Looking Statements" and "Risk Factors" in Vale's annual report on Form 20-F.  </t>
  </si>
  <si>
    <t>Vale, nor its employees and affiliates, shall have any liability whatsoever (in negligence or otherwise) for any loss whatsoever arising from any use of this material or otherwise arising in connection with this material. </t>
  </si>
  <si>
    <t>Please note that not all of the footnotes from the tables have been included in this document.  For specific footnotes for each quarter, please refer to our quarterly results published on Vale´s website www.vale.com/investors</t>
  </si>
  <si>
    <t>Please also note that some data may differ from results published in any specific quarter as the report changes and evolves with our business.  If you have any doubts in relation to the numbers presented or would like to point out an error in the document, please contact Vale´s IR team at vale.ri@vale.com so that we can clarify or correct any information in the table.</t>
  </si>
  <si>
    <r>
      <t xml:space="preserve">Menu </t>
    </r>
    <r>
      <rPr>
        <sz val="10"/>
        <rFont val="Vale Sans"/>
        <family val="2"/>
      </rPr>
      <t>(clickable)</t>
    </r>
  </si>
  <si>
    <t>Iron Ore Production</t>
  </si>
  <si>
    <t>000' metric tons</t>
  </si>
  <si>
    <t>1Q21</t>
  </si>
  <si>
    <t>2Q21</t>
  </si>
  <si>
    <t>3Q21</t>
  </si>
  <si>
    <t>4Q21</t>
  </si>
  <si>
    <t>1Q22</t>
  </si>
  <si>
    <t>2Q22</t>
  </si>
  <si>
    <t>3Q22</t>
  </si>
  <si>
    <t>4Q22</t>
  </si>
  <si>
    <t>1Q23</t>
  </si>
  <si>
    <t>2Q23</t>
  </si>
  <si>
    <t>3Q23</t>
  </si>
  <si>
    <t>4Q23</t>
  </si>
  <si>
    <t>Northern System</t>
  </si>
  <si>
    <t>Serra Norte and Serra Leste</t>
  </si>
  <si>
    <t>S11D</t>
  </si>
  <si>
    <t>Southeastern System</t>
  </si>
  <si>
    <t>Itabira (Cauê, Conceição and others)</t>
  </si>
  <si>
    <t>Minas Centrais (Brucutu and others)</t>
  </si>
  <si>
    <t>Mariana (Alegria, Timbopeba and others</t>
  </si>
  <si>
    <t>Southern System</t>
  </si>
  <si>
    <t>Paraopeba (Mutuca, Fábrica and others)</t>
  </si>
  <si>
    <t>Vargem Grande (Vargem Grande, Pico and others)</t>
  </si>
  <si>
    <t>Minas Itabirito</t>
  </si>
  <si>
    <t>-</t>
  </si>
  <si>
    <t>Midwestern System (Corumbá)</t>
  </si>
  <si>
    <t>IRON ORE PRODUCTION (INCLUDING CORUMBÁ)</t>
  </si>
  <si>
    <r>
      <rPr>
        <b/>
        <sz val="8"/>
        <color rgb="FF747678"/>
        <rFont val="Arial"/>
        <family val="2"/>
      </rPr>
      <t xml:space="preserve">IRON ORE PRODUCTION </t>
    </r>
    <r>
      <rPr>
        <b/>
        <vertAlign val="superscript"/>
        <sz val="8"/>
        <color rgb="FF747678"/>
        <rFont val="Arial"/>
        <family val="2"/>
      </rPr>
      <t>1 - WITHOUT CORUMBÁ</t>
    </r>
  </si>
  <si>
    <t>OWN PRODUCTION</t>
  </si>
  <si>
    <t>THIRD-PARTY PURCHASES</t>
  </si>
  <si>
    <t>IRON ORE SALES  (A+B+C)</t>
  </si>
  <si>
    <t>SALES OF FINES AND PELLETS (A+B)</t>
  </si>
  <si>
    <r>
      <rPr>
        <b/>
        <sz val="8"/>
        <color rgb="FF747678"/>
        <rFont val="Arial"/>
        <family val="2"/>
      </rPr>
      <t xml:space="preserve">FINES SALES </t>
    </r>
    <r>
      <rPr>
        <b/>
        <vertAlign val="superscript"/>
        <sz val="8"/>
        <color rgb="FF747678"/>
        <rFont val="Arial"/>
        <family val="2"/>
      </rPr>
      <t xml:space="preserve">2  </t>
    </r>
    <r>
      <rPr>
        <b/>
        <sz val="8"/>
        <color rgb="FF747678"/>
        <rFont val="Arial"/>
        <family val="2"/>
      </rPr>
      <t xml:space="preserve"> (A)</t>
    </r>
  </si>
  <si>
    <t>PELLETS SALES  (B)</t>
  </si>
  <si>
    <t>ROM SALES  ( C)</t>
  </si>
  <si>
    <t xml:space="preserve">IRON ORE SALES (including sales from third-party purchases and ROM) </t>
  </si>
  <si>
    <t xml:space="preserve">FINES AND PELLETS SALES (including sales from third-party purchases and ROM) </t>
  </si>
  <si>
    <t>SALES FROM THIRD-PARTY PURCHASES</t>
  </si>
  <si>
    <t xml:space="preserve">¹ Includes third-party purchases, Run-of-mine for pellet plants. Information about the FE, alluminum and Silica content of the portfolio are availabe in the footnotes of the quarterly reports. </t>
  </si>
  <si>
    <r>
      <t>2</t>
    </r>
    <r>
      <rPr>
        <sz val="7"/>
        <color rgb="FF838383"/>
        <rFont val="Arial Narrow"/>
        <family val="2"/>
      </rPr>
      <t xml:space="preserve"> Including third-party purchases</t>
    </r>
  </si>
  <si>
    <t>Pellets Production</t>
  </si>
  <si>
    <t>São Luis</t>
  </si>
  <si>
    <t>Tubarão 1 e 2</t>
  </si>
  <si>
    <t>Itabrasco (Tubarão 3)</t>
  </si>
  <si>
    <t>Hispanobras (Tubarão 4)</t>
  </si>
  <si>
    <t>Nibrasco (Tubarão 5 e 6)</t>
  </si>
  <si>
    <t>Kobrasco (Tubarão 7)</t>
  </si>
  <si>
    <t>Tubarão 8</t>
  </si>
  <si>
    <t>Fábrica</t>
  </si>
  <si>
    <t xml:space="preserve">Vargem Grande </t>
  </si>
  <si>
    <t>Oman</t>
  </si>
  <si>
    <t>Others 1</t>
  </si>
  <si>
    <t>PELLET PRODUCTION</t>
  </si>
  <si>
    <t xml:space="preserve">PELLET SALES </t>
  </si>
  <si>
    <t>¹ Using third-party capacity.</t>
  </si>
  <si>
    <t>Copper Production - Finished production by source</t>
  </si>
  <si>
    <t>Brazil</t>
  </si>
  <si>
    <t>Salobo</t>
  </si>
  <si>
    <t>Sossego</t>
  </si>
  <si>
    <t xml:space="preserve">Canada </t>
  </si>
  <si>
    <t>Sudbury</t>
  </si>
  <si>
    <t>Thompson</t>
  </si>
  <si>
    <t>Voisey´s Bay</t>
  </si>
  <si>
    <r>
      <rPr>
        <sz val="8"/>
        <color rgb="FF818181"/>
        <rFont val="Arial"/>
        <family val="2"/>
      </rPr>
      <t>Feed from third-parties</t>
    </r>
    <r>
      <rPr>
        <vertAlign val="superscript"/>
        <sz val="8"/>
        <color rgb="FF818181"/>
        <rFont val="Arial"/>
        <family val="2"/>
      </rPr>
      <t>1</t>
    </r>
  </si>
  <si>
    <t>Lubambe 2</t>
  </si>
  <si>
    <t xml:space="preserve">COPPER PRODUCTION   </t>
  </si>
  <si>
    <t>COPPER SALES</t>
  </si>
  <si>
    <t>Copper Sales Brazil</t>
  </si>
  <si>
    <t>Copper Sales Canada</t>
  </si>
  <si>
    <t>¹ External feed purchased from third parties and processed into copper at our Canadian operations</t>
  </si>
  <si>
    <r>
      <t>2</t>
    </r>
    <r>
      <rPr>
        <sz val="7"/>
        <color rgb="FF838383"/>
        <rFont val="Arial Narrow"/>
        <family val="2"/>
      </rPr>
      <t xml:space="preserve"> Attributable production. Vale´s participation in Lubambe was sold in 4Q2017</t>
    </r>
  </si>
  <si>
    <t>Nickel - Finished production by source</t>
  </si>
  <si>
    <t>Indonesia</t>
  </si>
  <si>
    <t>New Caledonia (A)</t>
  </si>
  <si>
    <r>
      <rPr>
        <b/>
        <sz val="8"/>
        <color rgb="FF747678"/>
        <rFont val="Arial"/>
        <family val="2"/>
      </rPr>
      <t>Feed from third parties</t>
    </r>
    <r>
      <rPr>
        <b/>
        <vertAlign val="superscript"/>
        <sz val="8"/>
        <color rgb="FF747678"/>
        <rFont val="Arial"/>
        <family val="2"/>
      </rPr>
      <t>1</t>
    </r>
  </si>
  <si>
    <t>NICKEL PRODUCTION   (B)</t>
  </si>
  <si>
    <t>NICKEL PRODUCTION EX-NEW CALEDONIA (B-A)</t>
  </si>
  <si>
    <t>NICKEL SALES</t>
  </si>
  <si>
    <t>¹ External feed purchased from third parties and processed into finished nickel at our Canadian operations</t>
  </si>
  <si>
    <t>Energy Transition Metals by-products - Finished production</t>
  </si>
  <si>
    <t>COBALT (000' metric tons) (including New Caledonia)</t>
  </si>
  <si>
    <t>COBALT (000' metric tons) (without New Caledonia)</t>
  </si>
  <si>
    <t>PLATINUM (000' oz troy)</t>
  </si>
  <si>
    <t>PALLADIUM (000' oz troy)</t>
  </si>
  <si>
    <r>
      <rPr>
        <sz val="8"/>
        <color rgb="FF818181"/>
        <rFont val="Arial"/>
        <family val="2"/>
      </rPr>
      <t>GOLD (000' oz troy)</t>
    </r>
    <r>
      <rPr>
        <vertAlign val="superscript"/>
        <sz val="8"/>
        <color rgb="FF818181"/>
        <rFont val="Arial"/>
        <family val="2"/>
      </rPr>
      <t>1</t>
    </r>
  </si>
  <si>
    <r>
      <rPr>
        <b/>
        <sz val="8"/>
        <color rgb="FF747678"/>
        <rFont val="Arial"/>
        <family val="2"/>
      </rPr>
      <t>TOTAL BY-PRODUCTS (000' metric tons Cu eq.)</t>
    </r>
    <r>
      <rPr>
        <b/>
        <vertAlign val="superscript"/>
        <sz val="8"/>
        <color rgb="FF747678"/>
        <rFont val="Arial"/>
        <family val="2"/>
      </rPr>
      <t>2 3</t>
    </r>
  </si>
  <si>
    <t>Manganese ore and ferroalloys</t>
  </si>
  <si>
    <t>‘000 metric tons</t>
  </si>
  <si>
    <t>Manganese ore production</t>
  </si>
  <si>
    <t>Azul</t>
  </si>
  <si>
    <t>Urucum</t>
  </si>
  <si>
    <t>Morro da Mina</t>
  </si>
  <si>
    <t>MANGANESE ORE SALES</t>
  </si>
  <si>
    <t>FERROALLOYS PRODUCTION</t>
  </si>
  <si>
    <t>FERROALLOYS SALES</t>
  </si>
  <si>
    <t>Vale completed the sale of its Manganese ferroalloy assets in Minas Gerais to VDL Group. Therefore, from 2022 onwards, Vale will not report activities related to the production and sale of Manganese ferroalloys</t>
  </si>
  <si>
    <t>Coal Production</t>
  </si>
  <si>
    <t>Metallurgical coal</t>
  </si>
  <si>
    <t>Thermal coal</t>
  </si>
  <si>
    <t>COAL PRODUCTION (MOZAMBIQUE)</t>
  </si>
  <si>
    <t>COAL SALES</t>
  </si>
  <si>
    <t>On December 21, 2021, Vale announced the signing of a binding agreement for the sale of its coal assets in Mozambique.</t>
  </si>
  <si>
    <t>Selected financial indicators</t>
  </si>
  <si>
    <t>US$ million</t>
  </si>
  <si>
    <t>1T21</t>
  </si>
  <si>
    <t>2T21</t>
  </si>
  <si>
    <t>3T21</t>
  </si>
  <si>
    <t>4T21</t>
  </si>
  <si>
    <t>Net operating revenues</t>
  </si>
  <si>
    <r>
      <t>Total costs and expenses (ex-Brumadinho and de-characterization of dams)</t>
    </r>
    <r>
      <rPr>
        <vertAlign val="superscript"/>
        <sz val="8"/>
        <color rgb="FF838383"/>
        <rFont val="Arial"/>
        <family val="2"/>
      </rPr>
      <t>1</t>
    </r>
  </si>
  <si>
    <t>Expenses related to Brumadinho and de-characterization of dams</t>
  </si>
  <si>
    <t xml:space="preserve">Adjusted EBIT from continuing operations </t>
  </si>
  <si>
    <t>Adjusted EBIT margin (%)</t>
  </si>
  <si>
    <t xml:space="preserve">Adjusted EBITDA from continuing operations </t>
  </si>
  <si>
    <t>Adjusted EBITDA margin (%)</t>
  </si>
  <si>
    <t>Net income from continuing operations attributable to Vale's shareholders</t>
  </si>
  <si>
    <r>
      <t xml:space="preserve">Net debt </t>
    </r>
    <r>
      <rPr>
        <vertAlign val="superscript"/>
        <sz val="8"/>
        <color rgb="FF838383"/>
        <rFont val="Arial"/>
        <family val="2"/>
      </rPr>
      <t>3</t>
    </r>
  </si>
  <si>
    <t>Capital expenditures</t>
  </si>
  <si>
    <r>
      <rPr>
        <vertAlign val="superscript"/>
        <sz val="7"/>
        <color theme="1" tint="-0.249977111117893"/>
        <rFont val="Arial Narrow"/>
        <family val="2"/>
      </rPr>
      <t>1</t>
    </r>
    <r>
      <rPr>
        <sz val="7"/>
        <color theme="1" tint="-0.249977111117893"/>
        <rFont val="Arial Narrow"/>
        <family val="2"/>
      </rPr>
      <t xml:space="preserve"> Quarterly adjustments are detailed in the reports of each quarter</t>
    </r>
  </si>
  <si>
    <r>
      <t>2</t>
    </r>
    <r>
      <rPr>
        <sz val="7"/>
        <color rgb="FF838383"/>
        <rFont val="Arial Narrow"/>
        <family val="2"/>
      </rPr>
      <t xml:space="preserve"> Excluding expenses related to Brumadinho.</t>
    </r>
  </si>
  <si>
    <r>
      <t>3</t>
    </r>
    <r>
      <rPr>
        <sz val="7"/>
        <color rgb="FF838383"/>
        <rFont val="Arial Narrow"/>
        <family val="2"/>
      </rPr>
      <t xml:space="preserve"> Including leases (IFRS 16).</t>
    </r>
  </si>
  <si>
    <t>Net operating revenue by business area</t>
  </si>
  <si>
    <t>%</t>
  </si>
  <si>
    <t>2Q22 </t>
  </si>
  <si>
    <r>
      <t>%</t>
    </r>
    <r>
      <rPr>
        <sz val="8"/>
        <color rgb="FFFFFFFF"/>
        <rFont val="Arial"/>
        <family val="2"/>
      </rPr>
      <t> </t>
    </r>
  </si>
  <si>
    <t>% </t>
  </si>
  <si>
    <t>1Q23 </t>
  </si>
  <si>
    <t>2Q23 </t>
  </si>
  <si>
    <t>Iron Solutions</t>
  </si>
  <si>
    <t xml:space="preserve">     Iron ore fines</t>
  </si>
  <si>
    <t>     ROM </t>
  </si>
  <si>
    <t>26 </t>
  </si>
  <si>
    <t xml:space="preserve">     Pellets</t>
  </si>
  <si>
    <t>Manganese ore</t>
  </si>
  <si>
    <t>Ferroalloys</t>
  </si>
  <si>
    <t xml:space="preserve">     Others</t>
  </si>
  <si>
    <t>Energy Transition Metals</t>
  </si>
  <si>
    <t xml:space="preserve">     Nickel</t>
  </si>
  <si>
    <t xml:space="preserve">     Copper</t>
  </si>
  <si>
    <t xml:space="preserve">     PGMs</t>
  </si>
  <si>
    <t xml:space="preserve">     Gold as by-product¹</t>
  </si>
  <si>
    <t xml:space="preserve">     Silver as by-product</t>
  </si>
  <si>
    <t xml:space="preserve">     Cobalt¹</t>
  </si>
  <si>
    <t>21 </t>
  </si>
  <si>
    <t>22 </t>
  </si>
  <si>
    <t xml:space="preserve">     Others²</t>
  </si>
  <si>
    <t>Others</t>
  </si>
  <si>
    <t>Total of continuing operations</t>
  </si>
  <si>
    <t>8.434 </t>
  </si>
  <si>
    <t>Coal</t>
  </si>
  <si>
    <t>     Metallurgical coal</t>
  </si>
  <si>
    <t>     Thermal coal</t>
  </si>
  <si>
    <t>Total of coal operations</t>
  </si>
  <si>
    <t>² Includes marketing activities.</t>
  </si>
  <si>
    <t>Net operating revenue by destination</t>
  </si>
  <si>
    <t>North America</t>
  </si>
  <si>
    <r>
      <t> 5,2 </t>
    </r>
    <r>
      <rPr>
        <sz val="8"/>
        <color rgb="FF818181"/>
        <rFont val="Arial"/>
        <family val="2"/>
      </rPr>
      <t> </t>
    </r>
  </si>
  <si>
    <t>653 </t>
  </si>
  <si>
    <t> 7,7  </t>
  </si>
  <si>
    <r>
      <t>554</t>
    </r>
    <r>
      <rPr>
        <sz val="8"/>
        <color rgb="FF818181"/>
        <rFont val="Arial"/>
        <family val="2"/>
      </rPr>
      <t> </t>
    </r>
  </si>
  <si>
    <r>
      <t>5,7</t>
    </r>
    <r>
      <rPr>
        <sz val="8"/>
        <color rgb="FF818181"/>
        <rFont val="Arial"/>
        <family val="2"/>
      </rPr>
      <t> </t>
    </r>
  </si>
  <si>
    <t>    EUA </t>
  </si>
  <si>
    <t> 4,2  </t>
  </si>
  <si>
    <t>511 </t>
  </si>
  <si>
    <t> 6,1  </t>
  </si>
  <si>
    <t>431 </t>
  </si>
  <si>
    <t>4,5 </t>
  </si>
  <si>
    <t xml:space="preserve">    Canada</t>
  </si>
  <si>
    <t> 1,0  </t>
  </si>
  <si>
    <t>142 </t>
  </si>
  <si>
    <t> 1,7  </t>
  </si>
  <si>
    <t>123 </t>
  </si>
  <si>
    <t>1,3 </t>
  </si>
  <si>
    <t>    Mexico</t>
  </si>
  <si>
    <t>South America</t>
  </si>
  <si>
    <r>
      <t> 12,9 </t>
    </r>
    <r>
      <rPr>
        <sz val="8"/>
        <color rgb="FF818181"/>
        <rFont val="Arial"/>
        <family val="2"/>
      </rPr>
      <t> </t>
    </r>
  </si>
  <si>
    <t>1.067 </t>
  </si>
  <si>
    <t> 12,7  </t>
  </si>
  <si>
    <r>
      <t>1.098</t>
    </r>
    <r>
      <rPr>
        <sz val="8"/>
        <color rgb="FF818181"/>
        <rFont val="Arial"/>
        <family val="2"/>
      </rPr>
      <t> </t>
    </r>
  </si>
  <si>
    <r>
      <t>11,4</t>
    </r>
    <r>
      <rPr>
        <sz val="8"/>
        <color rgb="FF818181"/>
        <rFont val="Arial"/>
        <family val="2"/>
      </rPr>
      <t> </t>
    </r>
  </si>
  <si>
    <t xml:space="preserve">    Brazil</t>
  </si>
  <si>
    <t> 11,0  </t>
  </si>
  <si>
    <t>919 </t>
  </si>
  <si>
    <t> 10,9  </t>
  </si>
  <si>
    <t>994 </t>
  </si>
  <si>
    <t>10,3 </t>
  </si>
  <si>
    <t xml:space="preserve">    Others</t>
  </si>
  <si>
    <t> 1,9  </t>
  </si>
  <si>
    <t>148 </t>
  </si>
  <si>
    <t> 1,8  </t>
  </si>
  <si>
    <t>104 </t>
  </si>
  <si>
    <t>1,1 </t>
  </si>
  <si>
    <t>Asia</t>
  </si>
  <si>
    <r>
      <t> 63,0 </t>
    </r>
    <r>
      <rPr>
        <sz val="8"/>
        <color rgb="FF818181"/>
        <rFont val="Arial"/>
        <family val="2"/>
      </rPr>
      <t> </t>
    </r>
  </si>
  <si>
    <t>4.726 </t>
  </si>
  <si>
    <t> 56,0  </t>
  </si>
  <si>
    <r>
      <t>6.278</t>
    </r>
    <r>
      <rPr>
        <sz val="8"/>
        <color rgb="FF818181"/>
        <rFont val="Arial"/>
        <family val="2"/>
      </rPr>
      <t> </t>
    </r>
  </si>
  <si>
    <r>
      <t>64,9</t>
    </r>
    <r>
      <rPr>
        <sz val="8"/>
        <color rgb="FF818181"/>
        <rFont val="Arial"/>
        <family val="2"/>
      </rPr>
      <t> </t>
    </r>
  </si>
  <si>
    <t xml:space="preserve">    China</t>
  </si>
  <si>
    <t> 45,7  </t>
  </si>
  <si>
    <t>3.407 </t>
  </si>
  <si>
    <t> 40,4  </t>
  </si>
  <si>
    <t>4.638 </t>
  </si>
  <si>
    <t>47,9 </t>
  </si>
  <si>
    <t xml:space="preserve">    Japan</t>
  </si>
  <si>
    <t> 9,1  </t>
  </si>
  <si>
    <t>689 </t>
  </si>
  <si>
    <t> 8,2  </t>
  </si>
  <si>
    <t>824 </t>
  </si>
  <si>
    <t>8,5 </t>
  </si>
  <si>
    <t xml:space="preserve">    South Korea</t>
  </si>
  <si>
    <t> 3,2  </t>
  </si>
  <si>
    <t>312 </t>
  </si>
  <si>
    <t> 3,7  </t>
  </si>
  <si>
    <t>374 </t>
  </si>
  <si>
    <t>3,9 </t>
  </si>
  <si>
    <t> 4,9  </t>
  </si>
  <si>
    <t>318 </t>
  </si>
  <si>
    <t> 3,8  </t>
  </si>
  <si>
    <t>442 </t>
  </si>
  <si>
    <t>4,6 </t>
  </si>
  <si>
    <t>Europe</t>
  </si>
  <si>
    <r>
      <t> 12,8 </t>
    </r>
    <r>
      <rPr>
        <sz val="8"/>
        <color rgb="FF818181"/>
        <rFont val="Arial"/>
        <family val="2"/>
      </rPr>
      <t> </t>
    </r>
  </si>
  <si>
    <t>1.563 </t>
  </si>
  <si>
    <t> 18,5  </t>
  </si>
  <si>
    <r>
      <t>1.227</t>
    </r>
    <r>
      <rPr>
        <sz val="8"/>
        <color rgb="FF818181"/>
        <rFont val="Arial"/>
        <family val="2"/>
      </rPr>
      <t> </t>
    </r>
  </si>
  <si>
    <r>
      <t>12,7</t>
    </r>
    <r>
      <rPr>
        <sz val="8"/>
        <color rgb="FF818181"/>
        <rFont val="Arial"/>
        <family val="2"/>
      </rPr>
      <t> </t>
    </r>
  </si>
  <si>
    <t xml:space="preserve">    Germany</t>
  </si>
  <si>
    <t> 2,8  </t>
  </si>
  <si>
    <t>428 </t>
  </si>
  <si>
    <t> 5,1  </t>
  </si>
  <si>
    <t>294 </t>
  </si>
  <si>
    <t>3,0 </t>
  </si>
  <si>
    <t xml:space="preserve">    Italy</t>
  </si>
  <si>
    <t>183 </t>
  </si>
  <si>
    <t> 2,2  </t>
  </si>
  <si>
    <t>182 </t>
  </si>
  <si>
    <t>1,9 </t>
  </si>
  <si>
    <t> 8,1  </t>
  </si>
  <si>
    <t>952 </t>
  </si>
  <si>
    <t> 11,3  </t>
  </si>
  <si>
    <t>751 </t>
  </si>
  <si>
    <t>7,8 </t>
  </si>
  <si>
    <t>Middle East</t>
  </si>
  <si>
    <r>
      <t> 3,1 </t>
    </r>
    <r>
      <rPr>
        <sz val="8"/>
        <color rgb="FF818181"/>
        <rFont val="Arial"/>
        <family val="2"/>
      </rPr>
      <t> </t>
    </r>
  </si>
  <si>
    <t>238 </t>
  </si>
  <si>
    <r>
      <t>162</t>
    </r>
    <r>
      <rPr>
        <sz val="8"/>
        <color rgb="FF818181"/>
        <rFont val="Arial"/>
        <family val="2"/>
      </rPr>
      <t> </t>
    </r>
  </si>
  <si>
    <r>
      <t>1,7</t>
    </r>
    <r>
      <rPr>
        <sz val="8"/>
        <color rgb="FF818181"/>
        <rFont val="Arial"/>
        <family val="2"/>
      </rPr>
      <t> </t>
    </r>
  </si>
  <si>
    <t>Rest of the World</t>
  </si>
  <si>
    <r>
      <t> 3,0 </t>
    </r>
    <r>
      <rPr>
        <sz val="8"/>
        <color rgb="FF818181"/>
        <rFont val="Arial"/>
        <family val="2"/>
      </rPr>
      <t> </t>
    </r>
  </si>
  <si>
    <t>187 </t>
  </si>
  <si>
    <r>
      <t>354</t>
    </r>
    <r>
      <rPr>
        <sz val="8"/>
        <color rgb="FF818181"/>
        <rFont val="Arial"/>
        <family val="2"/>
      </rPr>
      <t> </t>
    </r>
  </si>
  <si>
    <r>
      <t>3,7</t>
    </r>
    <r>
      <rPr>
        <sz val="8"/>
        <color rgb="FF818181"/>
        <rFont val="Arial"/>
        <family val="2"/>
      </rPr>
      <t> </t>
    </r>
  </si>
  <si>
    <t>Total</t>
  </si>
  <si>
    <r>
      <t> 100,0 </t>
    </r>
    <r>
      <rPr>
        <sz val="8"/>
        <color rgb="FF747678"/>
        <rFont val="Arial"/>
        <family val="2"/>
      </rPr>
      <t> </t>
    </r>
  </si>
  <si>
    <t>8434 </t>
  </si>
  <si>
    <t> 100,0  </t>
  </si>
  <si>
    <t>Adjusted EBITDA</t>
  </si>
  <si>
    <t>COGS</t>
  </si>
  <si>
    <t>SG&amp;A</t>
  </si>
  <si>
    <t>Research and development</t>
  </si>
  <si>
    <t>Pre-operating and stoppage expenses</t>
  </si>
  <si>
    <t>Expenses related to Brumadinho event and de-characterization of dams</t>
  </si>
  <si>
    <t>Expenses related to COVID-19 donations</t>
  </si>
  <si>
    <t>Other operational expenses¹</t>
  </si>
  <si>
    <t>Dividends and interests on associates and JVs</t>
  </si>
  <si>
    <t>Depreciation, amortization &amp; depletion</t>
  </si>
  <si>
    <t>Adjusted EBITDA from continuing operations</t>
  </si>
  <si>
    <t>Discontinued operations - Coal</t>
  </si>
  <si>
    <t>EBITDA ajustado total</t>
  </si>
  <si>
    <t>Proforma Adjusted EBITDA total²</t>
  </si>
  <si>
    <t>¹ Adjustments to reflect the performance of streaming transactions at market prices are detailed in the financial reports for each quarter</t>
  </si>
  <si>
    <t>² Excluding expenses related to Brumadinho and COVID-19 donations.</t>
  </si>
  <si>
    <t>Iron ore fines</t>
  </si>
  <si>
    <t>Pellets</t>
  </si>
  <si>
    <t>Other Ferrous Minerals</t>
  </si>
  <si>
    <t>Energy Transition Metals¹</t>
  </si>
  <si>
    <t>Nickel</t>
  </si>
  <si>
    <t>Copper</t>
  </si>
  <si>
    <t>Other</t>
  </si>
  <si>
    <t>Others²</t>
  </si>
  <si>
    <t>Brumadinho impact</t>
  </si>
  <si>
    <t>COVID-19 donations</t>
  </si>
  <si>
    <t>² Including a negative y/y effect of provisions related to communities’ programs, reversal of tax credit provisions, and contingency loss.</t>
  </si>
  <si>
    <t>Payments</t>
  </si>
  <si>
    <t>De-characterization</t>
  </si>
  <si>
    <t>Agreements &amp; donations¹</t>
  </si>
  <si>
    <t>Total Provisions</t>
  </si>
  <si>
    <t>US$ milhões</t>
  </si>
  <si>
    <t>EBITDA</t>
  </si>
  <si>
    <t>impact</t>
  </si>
  <si>
    <t>Incurred expenses</t>
  </si>
  <si>
    <r>
      <t>Cash outflow of Brumadinho &amp; De-characterization commitments</t>
    </r>
    <r>
      <rPr>
        <b/>
        <vertAlign val="superscript"/>
        <sz val="10"/>
        <color rgb="FF818181"/>
        <rFont val="Arial"/>
        <family val="2"/>
      </rPr>
      <t>1,2</t>
    </r>
    <r>
      <rPr>
        <b/>
        <sz val="10"/>
        <color rgb="FF818181"/>
        <rFont val="Arial"/>
        <family val="2"/>
      </rPr>
      <t>:</t>
    </r>
  </si>
  <si>
    <t>US$ billion</t>
  </si>
  <si>
    <t>COGS by business segment</t>
  </si>
  <si>
    <t>Energy Transition Materials</t>
  </si>
  <si>
    <t>Total COGS (including coal)</t>
  </si>
  <si>
    <t>Total COGS of continuing operations¹</t>
  </si>
  <si>
    <t>Depreciation</t>
  </si>
  <si>
    <t>Total COGS (with coal), without depreciation</t>
  </si>
  <si>
    <t>COGS of continuing operations, ex-depreciation</t>
  </si>
  <si>
    <t>Operating expenses</t>
  </si>
  <si>
    <t xml:space="preserve">  Administrative</t>
  </si>
  <si>
    <t xml:space="preserve">      Personnel</t>
  </si>
  <si>
    <t xml:space="preserve">      Services</t>
  </si>
  <si>
    <t xml:space="preserve">      Depreciation</t>
  </si>
  <si>
    <t xml:space="preserve">      Others</t>
  </si>
  <si>
    <t xml:space="preserve">  Selling </t>
  </si>
  <si>
    <t>R&amp;D</t>
  </si>
  <si>
    <t>Other operating expenses</t>
  </si>
  <si>
    <t>Total operating expenses</t>
  </si>
  <si>
    <t>Operating expenses ex-depreciation</t>
  </si>
  <si>
    <t>Reconciliation of proforma EBITDA to net income</t>
  </si>
  <si>
    <t>Brumadinho event and de-characterization of dams</t>
  </si>
  <si>
    <t>Covid</t>
  </si>
  <si>
    <t>EBITDA Coal (discontinued operation)</t>
  </si>
  <si>
    <t>EBITDA Fertilizers (discontinued operation)</t>
  </si>
  <si>
    <t>Impairment reversal (impairment and disposals) of non-current assets, net¹</t>
  </si>
  <si>
    <t>Equity results and net income (loss) attributable to noncontrolling interests</t>
  </si>
  <si>
    <t>Financial results</t>
  </si>
  <si>
    <t>Income taxes</t>
  </si>
  <si>
    <t>Depreciation, depletion &amp; amortization</t>
  </si>
  <si>
    <t>Net income from discontinued operations attributable to Vale's shareholders</t>
  </si>
  <si>
    <t>Net profit attributable to Vale's shareholders</t>
  </si>
  <si>
    <t>Financial expenses, of which:</t>
  </si>
  <si>
    <t xml:space="preserve">   Gross interest</t>
  </si>
  <si>
    <t xml:space="preserve">   Capitalization of interest</t>
  </si>
  <si>
    <t xml:space="preserve">   Tax and labor contingencies  </t>
  </si>
  <si>
    <t xml:space="preserve">   Others</t>
  </si>
  <si>
    <t xml:space="preserve">   Financial expenses (REFIS)</t>
  </si>
  <si>
    <t>Financial income</t>
  </si>
  <si>
    <t>Shareholder Debentures</t>
  </si>
  <si>
    <t>Derivatives¹</t>
  </si>
  <si>
    <t xml:space="preserve">   Currency and interest rate swaps</t>
  </si>
  <si>
    <t xml:space="preserve">   Others (commodities, etc)</t>
  </si>
  <si>
    <t>Foreign Exchange</t>
  </si>
  <si>
    <t>CTA</t>
  </si>
  <si>
    <t>Monetary variation</t>
  </si>
  <si>
    <t>Foreign exchange and monetary variation</t>
  </si>
  <si>
    <t>Financial result, net</t>
  </si>
  <si>
    <t xml:space="preserve">¹ The cash effect of the derivatives is reported at the foot of each quarter's report.  </t>
  </si>
  <si>
    <t>Growth and sustaining projects execution</t>
  </si>
  <si>
    <t>Growth projects</t>
  </si>
  <si>
    <t xml:space="preserve">  Nickel</t>
  </si>
  <si>
    <t xml:space="preserve">  Copper</t>
  </si>
  <si>
    <t>Energy and others</t>
  </si>
  <si>
    <t>Sustaining projects</t>
  </si>
  <si>
    <t>Growth projects progress indicator</t>
  </si>
  <si>
    <t>Projects</t>
  </si>
  <si>
    <r>
      <t>Financial progress</t>
    </r>
    <r>
      <rPr>
        <b/>
        <vertAlign val="superscript"/>
        <sz val="8"/>
        <color rgb="FFFFFFFF"/>
        <rFont val="Arial"/>
        <family val="2"/>
      </rPr>
      <t>1</t>
    </r>
  </si>
  <si>
    <t>Physical progress</t>
  </si>
  <si>
    <t>Northern System 240 Mtpy</t>
  </si>
  <si>
    <t>Capanema’s Maximization</t>
  </si>
  <si>
    <r>
      <t>Serra Sul 120 Mtpy</t>
    </r>
    <r>
      <rPr>
        <vertAlign val="superscript"/>
        <sz val="8"/>
        <color rgb="FF747678"/>
        <rFont val="Arial"/>
        <family val="2"/>
      </rPr>
      <t>3</t>
    </r>
  </si>
  <si>
    <r>
      <t>Onça Puma 2</t>
    </r>
    <r>
      <rPr>
        <vertAlign val="superscript"/>
        <sz val="8"/>
        <color rgb="FF747678"/>
        <rFont val="Arial"/>
        <family val="2"/>
      </rPr>
      <t>nd</t>
    </r>
    <r>
      <rPr>
        <sz val="8"/>
        <color rgb="FF747678"/>
        <rFont val="Arial"/>
        <family val="2"/>
      </rPr>
      <t xml:space="preserve"> Furnace</t>
    </r>
  </si>
  <si>
    <r>
      <t>2</t>
    </r>
    <r>
      <rPr>
        <sz val="7"/>
        <color rgb="FF838383"/>
        <rFont val="Arial Narrow"/>
        <family val="2"/>
      </rPr>
      <t xml:space="preserve"> Considering physical progress of mine, plant and logistics.</t>
    </r>
  </si>
  <si>
    <r>
      <t>3</t>
    </r>
    <r>
      <rPr>
        <sz val="7"/>
        <color rgb="FF838383"/>
        <rFont val="Arial Narrow"/>
        <family val="2"/>
      </rPr>
      <t xml:space="preserve"> The project consists of increasing the S11D mine-plant capacity by 20 Mtpy.</t>
    </r>
  </si>
  <si>
    <t>Sustaining projects progress indicator</t>
  </si>
  <si>
    <t>Compact Crushing S11D</t>
  </si>
  <si>
    <t>N3-Serra Norte</t>
  </si>
  <si>
    <r>
      <t>2</t>
    </r>
    <r>
      <rPr>
        <sz val="7"/>
        <color rgb="FF838383"/>
        <rFont val="Arial Narrow"/>
        <family val="2"/>
      </rPr>
      <t xml:space="preserve"> In 2Q21, Vale achieved the first ore production of Reid Brook deposit, the first of two underground mines to be developed in the project. Eastern Deeps, the second deposit, has started to extract development ore from the deposit and is continuing its scheduled production ramp-up.</t>
    </r>
  </si>
  <si>
    <t>Enhancement of operations</t>
  </si>
  <si>
    <t>Replacement projects</t>
  </si>
  <si>
    <t>Filtration and dry stacking projects</t>
  </si>
  <si>
    <t>Dam management</t>
  </si>
  <si>
    <t>Other investments in dams and waste dumps</t>
  </si>
  <si>
    <t>Health and Safety</t>
  </si>
  <si>
    <t>Social investments and environmental protection</t>
  </si>
  <si>
    <t>Administrative &amp; Others</t>
  </si>
  <si>
    <t>Debt indicators</t>
  </si>
  <si>
    <t>Gross debt¹</t>
  </si>
  <si>
    <t>Lease (IFRS 16)</t>
  </si>
  <si>
    <t>Gross debt and leases</t>
  </si>
  <si>
    <t>Net debt</t>
  </si>
  <si>
    <t>Leases (IFRS 16)</t>
  </si>
  <si>
    <t>Refis</t>
  </si>
  <si>
    <t>Brumadinho provisions</t>
  </si>
  <si>
    <t>De-characterization provisions</t>
  </si>
  <si>
    <t>Average debt maturity (years)</t>
  </si>
  <si>
    <t>Cost of debt after hedge (% pa)</t>
  </si>
  <si>
    <t>Total debt and leases / adjusted LTM EBITDA (x)</t>
  </si>
  <si>
    <t>0,4</t>
  </si>
  <si>
    <t>Net debt / adjusted LTM EBITDA (x)</t>
  </si>
  <si>
    <t>Adjusted LTM EBITDA / LTM gross interest (x)</t>
  </si>
  <si>
    <t>46,7</t>
  </si>
  <si>
    <r>
      <t xml:space="preserve">¹ </t>
    </r>
    <r>
      <rPr>
        <sz val="7"/>
        <color rgb="FF838383"/>
        <rFont val="Arial Narrow"/>
        <family val="2"/>
      </rPr>
      <t>Does not include leases (IFRS 16).</t>
    </r>
  </si>
  <si>
    <t xml:space="preserve"> </t>
  </si>
  <si>
    <t>Expenses</t>
  </si>
  <si>
    <t>Cost¹</t>
  </si>
  <si>
    <t>SG&amp;A and others¹</t>
  </si>
  <si>
    <t>R&amp;D¹</t>
  </si>
  <si>
    <t>Pre operating &amp; stoppage¹</t>
  </si>
  <si>
    <t>Dividendos e juros recebidos de coligadas e JVs</t>
  </si>
  <si>
    <t xml:space="preserve">   Iron ore fines</t>
  </si>
  <si>
    <t xml:space="preserve">   Pellets</t>
  </si>
  <si>
    <t xml:space="preserve">   Others ferrous</t>
  </si>
  <si>
    <t xml:space="preserve">   Nickel²</t>
  </si>
  <si>
    <r>
      <t xml:space="preserve">   Copper</t>
    </r>
    <r>
      <rPr>
        <b/>
        <vertAlign val="superscript"/>
        <sz val="8"/>
        <color rgb="FF747678"/>
        <rFont val="Arial"/>
        <family val="2"/>
      </rPr>
      <t>3</t>
    </r>
  </si>
  <si>
    <r>
      <t xml:space="preserve">   Others</t>
    </r>
    <r>
      <rPr>
        <vertAlign val="superscript"/>
        <sz val="8"/>
        <color rgb="FF747678"/>
        <rFont val="Arial"/>
        <family val="2"/>
      </rPr>
      <t>4</t>
    </r>
  </si>
  <si>
    <t>Net Revenues</t>
  </si>
  <si>
    <t>Costs¹</t>
  </si>
  <si>
    <t>SG&amp;A and Other expenses¹</t>
  </si>
  <si>
    <t>Pre-operating and stoppage expenses¹</t>
  </si>
  <si>
    <t>R&amp;D expenses</t>
  </si>
  <si>
    <t>Depreciation and amortization</t>
  </si>
  <si>
    <t>Adjusted EBIT</t>
  </si>
  <si>
    <t>¹ Net of depreciation and amortization.</t>
  </si>
  <si>
    <t>Drivers</t>
  </si>
  <si>
    <t>Volume</t>
  </si>
  <si>
    <t>Prices</t>
  </si>
  <si>
    <t>Total variation</t>
  </si>
  <si>
    <t>Volume sold ('000 metric tons)</t>
  </si>
  <si>
    <t> </t>
  </si>
  <si>
    <t>ROM</t>
  </si>
  <si>
    <t>Manganese</t>
  </si>
  <si>
    <t>Average prices (US$/t)</t>
  </si>
  <si>
    <t xml:space="preserve">   Provisional price at the end of the quarter</t>
  </si>
  <si>
    <t xml:space="preserve">   Iron ore fines Vale CFR reference (dmt)</t>
  </si>
  <si>
    <t xml:space="preserve">   Iron ore fines Vale CFR/FOB realized price</t>
  </si>
  <si>
    <t xml:space="preserve">   Pellets CFR/FOB (wmt)</t>
  </si>
  <si>
    <t>Iron ore fines and pellets quality premium (US$/t)</t>
  </si>
  <si>
    <t xml:space="preserve">   Iron ore fines quality premium</t>
  </si>
  <si>
    <t xml:space="preserve">   Pellets weighted average contribution</t>
  </si>
  <si>
    <t xml:space="preserve">   Total</t>
  </si>
  <si>
    <t>Net operating revenue by product (US$ million)</t>
  </si>
  <si>
    <t xml:space="preserve">   ROM</t>
  </si>
  <si>
    <t xml:space="preserve">   Other (includes Ferroalloys and Manganese)</t>
  </si>
  <si>
    <t>Iron Ore fines pricing system breakdown (%)</t>
  </si>
  <si>
    <t>Lagged</t>
  </si>
  <si>
    <t>Current</t>
  </si>
  <si>
    <t>Provisional</t>
  </si>
  <si>
    <t>Iron ore fines and pellets cash break-even landed in China</t>
  </si>
  <si>
    <t>US$/t</t>
  </si>
  <si>
    <t>Vale's C1 cash cost ex-third-party purchase cost</t>
  </si>
  <si>
    <t>Third party purchases cost adjustments</t>
  </si>
  <si>
    <t>Vale's iron ore cash cost (ex-ROM, ex-royalties), FOB (US$ /t)</t>
  </si>
  <si>
    <t>Iron ore fines freight cost (ex-bunker oil hedge)</t>
  </si>
  <si>
    <t>Iron ore fines distribution cost</t>
  </si>
  <si>
    <t>Iron ore fines moisture adjustment</t>
  </si>
  <si>
    <t>Iron ore fines quality adjustment</t>
  </si>
  <si>
    <t>Iron ore fines EBITDA break-even (US$/dmt)</t>
  </si>
  <si>
    <t>Iron ore fines pellet adjustment</t>
  </si>
  <si>
    <t>Iron ore fines and pellets EBITDA break-even (US$/dmt)</t>
  </si>
  <si>
    <t>Iron ore fines sustaining investments</t>
  </si>
  <si>
    <t>Iron ore fines and pellets cash break-even landed in China (US$/dmt)</t>
  </si>
  <si>
    <t>Volume sold by destination – Iron ore and pellets</t>
  </si>
  <si>
    <t>Americas</t>
  </si>
  <si>
    <t xml:space="preserve">   Brazil</t>
  </si>
  <si>
    <t xml:space="preserve">   China</t>
  </si>
  <si>
    <t xml:space="preserve">   Japan</t>
  </si>
  <si>
    <t xml:space="preserve">   Germany</t>
  </si>
  <si>
    <t xml:space="preserve">   France</t>
  </si>
  <si>
    <t>Iron ore fines cash cost and freight</t>
  </si>
  <si>
    <t>Costs (US$ million)</t>
  </si>
  <si>
    <t>Vale’s iron ore fines C1 cash cost (A)</t>
  </si>
  <si>
    <t>Third-party purchase costs¹ (B)</t>
  </si>
  <si>
    <t>Vale’s C1 cash cost ex-third-party volumes (C = A – B)</t>
  </si>
  <si>
    <t>Sales Volumes (Mt)</t>
  </si>
  <si>
    <t>Volume sold (ex-ROM) (D)</t>
  </si>
  <si>
    <t>Volume sold from third-party purchases (E)</t>
  </si>
  <si>
    <t>Volume sold from own operations (F = D – E)</t>
  </si>
  <si>
    <t>Iron ore fines cash cost (ex-ROM, ex-royalties), FOB (US$ /t)</t>
  </si>
  <si>
    <t>Vale’s C1 cash cost ex-third-party purchase cost (C/F)</t>
  </si>
  <si>
    <t>Average third-party purchase C1 cash cost (B/E)</t>
  </si>
  <si>
    <t>Vale's iron ore cash cost (A/D)</t>
  </si>
  <si>
    <t>Freight</t>
  </si>
  <si>
    <t>Maritime freight costs (G)</t>
  </si>
  <si>
    <t>% of CFR sales (H)</t>
  </si>
  <si>
    <t>Volume CFR (Mt) (I = D x H)</t>
  </si>
  <si>
    <t>Vale's iron ore unit freight cost (US$/t) (G/I)</t>
  </si>
  <si>
    <t>¹ Includes logistics costs related to third-party purchases</t>
  </si>
  <si>
    <t>Expenses - Iron Ore fines</t>
  </si>
  <si>
    <t>US$ millions</t>
  </si>
  <si>
    <t>Other expenses¹</t>
  </si>
  <si>
    <t>Total expenses</t>
  </si>
  <si>
    <r>
      <t xml:space="preserve">¹ </t>
    </r>
    <r>
      <rPr>
        <sz val="7"/>
        <color rgb="FF838383"/>
        <rFont val="Arial Narrow"/>
        <family val="2"/>
      </rPr>
      <t>Includes the positive effect of tax credits.</t>
    </r>
  </si>
  <si>
    <t>Exchange rate</t>
  </si>
  <si>
    <t>C1 cash costs</t>
  </si>
  <si>
    <t>Distribution costs</t>
  </si>
  <si>
    <t>Royalties &amp; others</t>
  </si>
  <si>
    <t>Total costs before depreciation and amortization</t>
  </si>
  <si>
    <t>Nickel operations</t>
  </si>
  <si>
    <t>Copper operations</t>
  </si>
  <si>
    <t>Pellets – EBITDA</t>
  </si>
  <si>
    <t>Net revenues / Realized prices</t>
  </si>
  <si>
    <t>Dividends from leased pelletizing plants</t>
  </si>
  <si>
    <t>Cash costs (Iron ore, leasing, freight, overhead, energy and other)</t>
  </si>
  <si>
    <t>Pre-operational &amp; stoppage expenses</t>
  </si>
  <si>
    <t>Expenses (Selling, R&amp;D and other)</t>
  </si>
  <si>
    <t>EBITDA/t</t>
  </si>
  <si>
    <t>PTVI (site)</t>
  </si>
  <si>
    <t>Onça Puma</t>
  </si>
  <si>
    <t>Total Energy Transition Metals</t>
  </si>
  <si>
    <t>Costs</t>
  </si>
  <si>
    <t>Selling and other expenses</t>
  </si>
  <si>
    <t>Selected financial indicators - Copper operations, ex-marketing activities</t>
  </si>
  <si>
    <t>SG&amp;A and other expenses¹</t>
  </si>
  <si>
    <t>236 </t>
  </si>
  <si>
    <t>34,9 </t>
  </si>
  <si>
    <r>
      <t xml:space="preserve">¹ </t>
    </r>
    <r>
      <rPr>
        <sz val="7"/>
        <color rgb="FF838383"/>
        <rFont val="Arial Narrow"/>
        <family val="2"/>
      </rPr>
      <t>Net of depreciation and amortization.</t>
    </r>
  </si>
  <si>
    <t>Copper – EBITDA by operation</t>
  </si>
  <si>
    <t>186  </t>
  </si>
  <si>
    <t>218  </t>
  </si>
  <si>
    <t>52  </t>
  </si>
  <si>
    <t>17  </t>
  </si>
  <si>
    <t>Others copper¹</t>
  </si>
  <si>
    <t>1  </t>
  </si>
  <si>
    <r>
      <t>Total</t>
    </r>
    <r>
      <rPr>
        <sz val="8"/>
        <color rgb="FF747678"/>
        <rFont val="Arial"/>
        <family val="2"/>
      </rPr>
      <t> </t>
    </r>
  </si>
  <si>
    <r>
      <t>23 </t>
    </r>
    <r>
      <rPr>
        <sz val="8"/>
        <color rgb="FF747678"/>
        <rFont val="Arial"/>
        <family val="2"/>
      </rPr>
      <t> </t>
    </r>
  </si>
  <si>
    <r>
      <t>220 </t>
    </r>
    <r>
      <rPr>
        <sz val="8"/>
        <color rgb="FF747678"/>
        <rFont val="Arial"/>
        <family val="2"/>
      </rPr>
      <t> </t>
    </r>
  </si>
  <si>
    <r>
      <t>236 </t>
    </r>
    <r>
      <rPr>
        <sz val="8"/>
        <color rgb="FF747678"/>
        <rFont val="Arial"/>
        <family val="2"/>
      </rPr>
      <t> </t>
    </r>
  </si>
  <si>
    <t>Revenues &amp; price realization</t>
  </si>
  <si>
    <t>Volume sold (‘000 metric tons)</t>
  </si>
  <si>
    <r>
      <t xml:space="preserve">Copper </t>
    </r>
    <r>
      <rPr>
        <vertAlign val="superscript"/>
        <sz val="8"/>
        <color rgb="FF808080"/>
        <rFont val="Arial"/>
        <family val="2"/>
      </rPr>
      <t>2</t>
    </r>
  </si>
  <si>
    <t>Gold as by-product (‘000 oz)</t>
  </si>
  <si>
    <t>Silver as by-product (‘000 oz)</t>
  </si>
  <si>
    <t>Average LME copper price</t>
  </si>
  <si>
    <t>8.927 </t>
  </si>
  <si>
    <t>8.464 </t>
  </si>
  <si>
    <t>Average copper realized price</t>
  </si>
  <si>
    <t>Gold (US$/oz)¹</t>
  </si>
  <si>
    <t>Silver (US$/oz)</t>
  </si>
  <si>
    <t>Revenue (US$ million)</t>
  </si>
  <si>
    <t>Gold as by-product¹</t>
  </si>
  <si>
    <t>Silver as by-product</t>
  </si>
  <si>
    <t>¹ Revenues presented above were adjusted to reflect the market prices of products delivered related to the streaming transactions.</t>
  </si>
  <si>
    <r>
      <rPr>
        <vertAlign val="superscript"/>
        <sz val="7"/>
        <color rgb="FF838383"/>
        <rFont val="Arial Narrow"/>
        <family val="2"/>
      </rPr>
      <t>2</t>
    </r>
    <r>
      <rPr>
        <sz val="7"/>
        <color rgb="FF838383"/>
        <rFont val="Arial Narrow"/>
        <family val="2"/>
      </rPr>
      <t xml:space="preserve"> Volumes from copper and nickel operations</t>
    </r>
  </si>
  <si>
    <t>Price realization – copper operations</t>
  </si>
  <si>
    <t>US$/t </t>
  </si>
  <si>
    <t>Current period price adjustments¹</t>
  </si>
  <si>
    <t>228 </t>
  </si>
  <si>
    <t>Copper gross realized price</t>
  </si>
  <si>
    <t>9.155 </t>
  </si>
  <si>
    <t>8.207 </t>
  </si>
  <si>
    <t>Prior period price adjustments²</t>
  </si>
  <si>
    <t>829 </t>
  </si>
  <si>
    <t>Copper realized price before discounts</t>
  </si>
  <si>
    <r>
      <t>9.983</t>
    </r>
    <r>
      <rPr>
        <sz val="8"/>
        <color rgb="FF747678"/>
        <rFont val="Arial"/>
        <family val="2"/>
      </rPr>
      <t> </t>
    </r>
  </si>
  <si>
    <r>
      <t>7.569</t>
    </r>
    <r>
      <rPr>
        <sz val="8"/>
        <color rgb="FF747678"/>
        <rFont val="Arial"/>
        <family val="2"/>
      </rPr>
      <t> </t>
    </r>
  </si>
  <si>
    <t>TC/RCs, penalties, premiums and discounts³</t>
  </si>
  <si>
    <r>
      <t>9.465</t>
    </r>
    <r>
      <rPr>
        <sz val="8"/>
        <color rgb="FF747678"/>
        <rFont val="Arial"/>
        <family val="2"/>
      </rPr>
      <t> </t>
    </r>
  </si>
  <si>
    <r>
      <t>7.025</t>
    </r>
    <r>
      <rPr>
        <sz val="8"/>
        <color rgb="FF747678"/>
        <rFont val="Arial"/>
        <family val="2"/>
      </rPr>
      <t> </t>
    </r>
  </si>
  <si>
    <t>Note: Vale's copper products are sold on a provisional princing basis during the quater, with final prices determined in a future period.</t>
  </si>
  <si>
    <t>¹ Current-period price adjustments: at the end of the quarter, mark-to-market of open invoices based on the copper price forward curve. Includes a small number of final invoices that were provisionally priced and settled within the quarter.</t>
  </si>
  <si>
    <t>² Prior-period price adjustment: based on the difference between the price used in final invoices (and in the mark-to-market of invoices from previous quarters still open at the end of the quarter) and the provisional prices used for sales in prior quarters</t>
  </si>
  <si>
    <t>³TC/RCs, penalties, premiums, and discounts for intermediate products.</t>
  </si>
  <si>
    <r>
      <t>US$/t</t>
    </r>
    <r>
      <rPr>
        <sz val="8"/>
        <color rgb="FFFFFFFF"/>
        <rFont val="Arial"/>
        <family val="2"/>
      </rPr>
      <t> </t>
    </r>
  </si>
  <si>
    <t>Salobo </t>
  </si>
  <si>
    <t>3.329  </t>
  </si>
  <si>
    <t>2.856  </t>
  </si>
  <si>
    <t>2.246  </t>
  </si>
  <si>
    <t>Sossego </t>
  </si>
  <si>
    <t>40.407  </t>
  </si>
  <si>
    <t>5.233  </t>
  </si>
  <si>
    <t>4.705  </t>
  </si>
  <si>
    <t>EBITDA break-even – copper operations</t>
  </si>
  <si>
    <t>7734 </t>
  </si>
  <si>
    <t>By-product revenues</t>
  </si>
  <si>
    <t>COGS after by-product revenues</t>
  </si>
  <si>
    <r>
      <t>4757</t>
    </r>
    <r>
      <rPr>
        <sz val="8"/>
        <color rgb="FF747678"/>
        <rFont val="Arial"/>
        <family val="2"/>
      </rPr>
      <t> </t>
    </r>
  </si>
  <si>
    <r>
      <t>3592</t>
    </r>
    <r>
      <rPr>
        <sz val="8"/>
        <color rgb="FF747678"/>
        <rFont val="Arial"/>
        <family val="2"/>
      </rPr>
      <t> </t>
    </r>
  </si>
  <si>
    <r>
      <t>2869</t>
    </r>
    <r>
      <rPr>
        <sz val="8"/>
        <color rgb="FF747678"/>
        <rFont val="Arial"/>
        <family val="2"/>
      </rPr>
      <t> </t>
    </r>
  </si>
  <si>
    <t>782 </t>
  </si>
  <si>
    <t>Total costs</t>
  </si>
  <si>
    <r>
      <t>5808</t>
    </r>
    <r>
      <rPr>
        <sz val="8"/>
        <color rgb="FF747678"/>
        <rFont val="Arial"/>
        <family val="2"/>
      </rPr>
      <t> </t>
    </r>
  </si>
  <si>
    <t>TC/RCs penalties, premiums and discounts</t>
  </si>
  <si>
    <t>465 </t>
  </si>
  <si>
    <t>518 </t>
  </si>
  <si>
    <t>544 </t>
  </si>
  <si>
    <r>
      <t>6273</t>
    </r>
    <r>
      <rPr>
        <sz val="8"/>
        <color rgb="FF747678"/>
        <rFont val="Arial"/>
        <family val="2"/>
      </rPr>
      <t> </t>
    </r>
  </si>
  <si>
    <t>EBITDA breakeven ex-Hu'u</t>
  </si>
  <si>
    <r>
      <t>5657</t>
    </r>
    <r>
      <rPr>
        <sz val="8"/>
        <color rgb="FF747678"/>
        <rFont val="Arial"/>
        <family val="2"/>
      </rPr>
      <t> </t>
    </r>
  </si>
  <si>
    <t>By-products</t>
  </si>
  <si>
    <t>Outros</t>
  </si>
  <si>
    <r>
      <t>US$ milhões</t>
    </r>
    <r>
      <rPr>
        <sz val="8"/>
        <color rgb="FFFFFFFF"/>
        <rFont val="Arial"/>
        <family val="2"/>
      </rPr>
      <t> </t>
    </r>
  </si>
  <si>
    <t>Operações do Atlântico Norte</t>
  </si>
  <si>
    <t xml:space="preserve">     Sudbury¹ </t>
  </si>
  <si>
    <t>226  </t>
  </si>
  <si>
    <t xml:space="preserve">     Voisey’s Bay e Long Harbour </t>
  </si>
  <si>
    <t>125  </t>
  </si>
  <si>
    <t>21  </t>
  </si>
  <si>
    <t>PTVI </t>
  </si>
  <si>
    <t>163  </t>
  </si>
  <si>
    <t>173  </t>
  </si>
  <si>
    <t>123  </t>
  </si>
  <si>
    <t>Onça Puma </t>
  </si>
  <si>
    <t>87  </t>
  </si>
  <si>
    <t>19  </t>
  </si>
  <si>
    <t>VNC</t>
  </si>
  <si>
    <t>Outros² </t>
  </si>
  <si>
    <t>40 </t>
  </si>
  <si>
    <t>20 </t>
  </si>
  <si>
    <t>11 </t>
  </si>
  <si>
    <t>276 </t>
  </si>
  <si>
    <t>74 </t>
  </si>
  <si>
    <t>89 </t>
  </si>
  <si>
    <t>621 </t>
  </si>
  <si>
    <t>660 </t>
  </si>
  <si>
    <t>8928 </t>
  </si>
  <si>
    <t>PGMs </t>
  </si>
  <si>
    <t>Cobalto¹ </t>
  </si>
  <si>
    <r>
      <t>Total</t>
    </r>
    <r>
      <rPr>
        <sz val="8"/>
        <color rgb="FF808080"/>
        <rFont val="Arial"/>
        <family val="2"/>
      </rPr>
      <t> </t>
    </r>
  </si>
  <si>
    <r>
      <t>1321</t>
    </r>
    <r>
      <rPr>
        <sz val="8"/>
        <color rgb="FF808080"/>
        <rFont val="Arial"/>
        <family val="2"/>
      </rPr>
      <t> </t>
    </r>
  </si>
  <si>
    <r>
      <t>1222</t>
    </r>
    <r>
      <rPr>
        <sz val="8"/>
        <color rgb="FF808080"/>
        <rFont val="Arial"/>
        <family val="2"/>
      </rPr>
      <t> </t>
    </r>
  </si>
  <si>
    <r>
      <t>Volumes (kt)</t>
    </r>
    <r>
      <rPr>
        <sz val="8"/>
        <color rgb="FF808080"/>
        <rFont val="Arial"/>
        <family val="2"/>
      </rPr>
      <t> </t>
    </r>
  </si>
  <si>
    <t>Sudbury¹,² </t>
  </si>
  <si>
    <t>Voisey’s Bay e Long Harbour² </t>
  </si>
  <si>
    <t>Income Statement</t>
  </si>
  <si>
    <t>DF´s 21</t>
  </si>
  <si>
    <t>Net operating revenue</t>
  </si>
  <si>
    <t>Cost of goods sold and services rendered</t>
  </si>
  <si>
    <t>Gross profit</t>
  </si>
  <si>
    <t>Gross margin (%)</t>
  </si>
  <si>
    <t>46,7 </t>
  </si>
  <si>
    <t>Selling and administrative expenses</t>
  </si>
  <si>
    <t>Research and development expenses</t>
  </si>
  <si>
    <t>Pre-operating and operational stoppage</t>
  </si>
  <si>
    <t>Brumadinho</t>
  </si>
  <si>
    <t>Other operational expenses, net</t>
  </si>
  <si>
    <t>Impairment reversal (impairment and disposals) of non-current assets, net</t>
  </si>
  <si>
    <t>Operating income</t>
  </si>
  <si>
    <t>Financial expenses</t>
  </si>
  <si>
    <t>Other financial items, net</t>
  </si>
  <si>
    <t>134 </t>
  </si>
  <si>
    <t>Equity results and other results in associates and joint ventures</t>
  </si>
  <si>
    <t>Income before income taxes</t>
  </si>
  <si>
    <t>Current tax</t>
  </si>
  <si>
    <t>Deferred tax</t>
  </si>
  <si>
    <t>Net income from continuing operations</t>
  </si>
  <si>
    <t>Net income (loss) attributable to noncontrolling interests</t>
  </si>
  <si>
    <t>Discontinued operations</t>
  </si>
  <si>
    <t>Net income (Loss) from discontinued operations</t>
  </si>
  <si>
    <t>Net income from discontinued operations attributable to noncontrolling interests</t>
  </si>
  <si>
    <t>Net income (Loss) from discontinued operations attributable to Vale's shareholders</t>
  </si>
  <si>
    <t>Net income</t>
  </si>
  <si>
    <t>Net income (Loss) attributable to Vale's to noncontrolling interests</t>
  </si>
  <si>
    <t>Net income attributable to Vale's shareholders</t>
  </si>
  <si>
    <t>Basic and diluted earnings per share (attributable to the Company's shareholders - US$)</t>
  </si>
  <si>
    <t>0,41 </t>
  </si>
  <si>
    <t>0,20 </t>
  </si>
  <si>
    <t>Equity income (loss) by business segment</t>
  </si>
  <si>
    <t>Steel</t>
  </si>
  <si>
    <t>Balance sheet</t>
  </si>
  <si>
    <t>Assets</t>
  </si>
  <si>
    <t>Current assets</t>
  </si>
  <si>
    <t>Cash and cash equivalents</t>
  </si>
  <si>
    <t>Short term investments</t>
  </si>
  <si>
    <t>Accounts receivable</t>
  </si>
  <si>
    <t>Other financial assets</t>
  </si>
  <si>
    <t>Inventories</t>
  </si>
  <si>
    <t>Recoverable taxes¹</t>
  </si>
  <si>
    <t>Non-current assets held for sale</t>
  </si>
  <si>
    <t>Non-current assets</t>
  </si>
  <si>
    <t>Judicial deposits</t>
  </si>
  <si>
    <t>Recoverable taxes²</t>
  </si>
  <si>
    <t>Deferred income taxes</t>
  </si>
  <si>
    <t>Fixed assets</t>
  </si>
  <si>
    <t>Total assets</t>
  </si>
  <si>
    <t>Liabilities</t>
  </si>
  <si>
    <t>Current liabilities</t>
  </si>
  <si>
    <t>Suppliers and contractors</t>
  </si>
  <si>
    <t>Other financial liabilities</t>
  </si>
  <si>
    <t>Taxes payable</t>
  </si>
  <si>
    <t>Settlement program ("REFIS")</t>
  </si>
  <si>
    <t>Provisions</t>
  </si>
  <si>
    <t>Liabilities related to associates and joint ventures</t>
  </si>
  <si>
    <t>Liabilities related to Brumadinho</t>
  </si>
  <si>
    <t>De-characterization of dams and asset retirement obligations</t>
  </si>
  <si>
    <t>Dividends payable</t>
  </si>
  <si>
    <t>Liabilities associated with non-current assets held for sale</t>
  </si>
  <si>
    <t>Non-current liabilities</t>
  </si>
  <si>
    <t>Participative shareholders' debentures</t>
  </si>
  <si>
    <t>Streaming transactions</t>
  </si>
  <si>
    <t>Gold stream transaction</t>
  </si>
  <si>
    <t>Total liabilities</t>
  </si>
  <si>
    <t>Shareholders' equity</t>
  </si>
  <si>
    <t>Total liabilities and shareholders' equity</t>
  </si>
  <si>
    <r>
      <rPr>
        <vertAlign val="superscript"/>
        <sz val="7"/>
        <color rgb="FF575859"/>
        <rFont val="Arial"/>
        <family val="2"/>
      </rPr>
      <t>1</t>
    </r>
    <r>
      <rPr>
        <sz val="7"/>
        <color rgb="FF575859"/>
        <rFont val="Arial"/>
        <family val="2"/>
      </rPr>
      <t xml:space="preserve"> For details on what is included, please refer to the footnotes of each quarter</t>
    </r>
  </si>
  <si>
    <t>Cash flow</t>
  </si>
  <si>
    <t>Cash flow from operations</t>
  </si>
  <si>
    <t>Interest on loans and borrowings paid</t>
  </si>
  <si>
    <t>Cash received (paid) on settlement of Derivatives, net</t>
  </si>
  <si>
    <t>Payments related to Brumadinho 1</t>
  </si>
  <si>
    <t>Payments related to de-characterization of dams</t>
  </si>
  <si>
    <t>Interest on participative shareholders debentures paid</t>
  </si>
  <si>
    <t>Income taxes (including settlement program) paid</t>
  </si>
  <si>
    <t>Net cash generated by operating activities from continuing operations</t>
  </si>
  <si>
    <t>Net cash generated by operating activities from discontinued operations</t>
  </si>
  <si>
    <t>Net cash generated by operating activities</t>
  </si>
  <si>
    <t>Cash flow from investing activities</t>
  </si>
  <si>
    <t>Short-term investment</t>
  </si>
  <si>
    <t xml:space="preserve">Investment in fund applications </t>
  </si>
  <si>
    <t>Dividends received from joint ventures and associates</t>
  </si>
  <si>
    <t>Additions to investments</t>
  </si>
  <si>
    <t>Aquisition of subsidiary, net of cash</t>
  </si>
  <si>
    <t>Restriced cash and judicial deposits related to Brumadinho</t>
  </si>
  <si>
    <t>Other investment activities, net</t>
  </si>
  <si>
    <t>Net cash used in investing activities from continuing operations</t>
  </si>
  <si>
    <t>Net cash used in investing activites from discontinued operations</t>
  </si>
  <si>
    <t>Net cash used in investing activities</t>
  </si>
  <si>
    <t>Cash flows from financing activities:</t>
  </si>
  <si>
    <t>Loans and financing:</t>
  </si>
  <si>
    <t>Loans and borrowings from third-parties</t>
  </si>
  <si>
    <t>Payments of loans and borrowings from third-parties</t>
  </si>
  <si>
    <t>Lease payments</t>
  </si>
  <si>
    <t>Payments to stockholders:</t>
  </si>
  <si>
    <t>Dividends and interest on capital paid to stockholders</t>
  </si>
  <si>
    <t>Dividends and interest on capital paid to noncontrolling interest</t>
  </si>
  <si>
    <t>Other transactions wtih non-controlling interest</t>
  </si>
  <si>
    <t>Share buyback program</t>
  </si>
  <si>
    <t>Net cash used in financing activities from continuing operations</t>
  </si>
  <si>
    <t>Net cash used in financing activities from discontinued operations</t>
  </si>
  <si>
    <t>Net cash used in financing activities</t>
  </si>
  <si>
    <t>Net increase (decrease) in cash and cash equivalents</t>
  </si>
  <si>
    <t>Cash and cash equivalents in the beginning of the period</t>
  </si>
  <si>
    <t>Effect of exchange rate changes on cash and cash equivalents</t>
  </si>
  <si>
    <t>Effects of disposals of subsidiaries, net of cash and cash equivalents</t>
  </si>
  <si>
    <t>Cash and cash equivalents at the end of period</t>
  </si>
  <si>
    <r>
      <t> 7185 </t>
    </r>
    <r>
      <rPr>
        <sz val="8"/>
        <color rgb="FF747678"/>
        <rFont val="Arial"/>
        <family val="2"/>
      </rPr>
      <t> </t>
    </r>
  </si>
  <si>
    <r>
      <t> 4705 </t>
    </r>
    <r>
      <rPr>
        <sz val="8"/>
        <color rgb="FF747678"/>
        <rFont val="Arial"/>
        <family val="2"/>
      </rPr>
      <t> </t>
    </r>
  </si>
  <si>
    <r>
      <t> 4983 </t>
    </r>
    <r>
      <rPr>
        <sz val="8"/>
        <color rgb="FF747678"/>
        <rFont val="Arial"/>
        <family val="2"/>
      </rPr>
      <t> </t>
    </r>
  </si>
  <si>
    <t>Non-cash transactions:</t>
  </si>
  <si>
    <t>Additions to property, plant and equipment - capitalized loans and borrowing costs</t>
  </si>
  <si>
    <t>Cash flow from operating activities</t>
  </si>
  <si>
    <t>Adjusted for:</t>
  </si>
  <si>
    <t>Provisions related to Brumadinho</t>
  </si>
  <si>
    <t>Provision for de-characterization of dams</t>
  </si>
  <si>
    <t>Impairment (impairment reversal) and results on disposal of non-current assets, net</t>
  </si>
  <si>
    <t>Depreciation, depletion and amortization</t>
  </si>
  <si>
    <t>Financial results, net</t>
  </si>
  <si>
    <t>Change in assets and liabilities</t>
  </si>
  <si>
    <t>Payroll and other compensation</t>
  </si>
  <si>
    <t>Other assets and liabilities, net</t>
  </si>
  <si>
    <r>
      <rPr>
        <sz val="8"/>
        <color rgb="FF747678"/>
        <rFont val="Arial"/>
        <family val="2"/>
      </rPr>
      <t>Payments related to Brumadinho</t>
    </r>
    <r>
      <rPr>
        <sz val="8"/>
        <color rgb="FF575859"/>
        <rFont val="Arial"/>
        <family val="2"/>
      </rPr>
      <t xml:space="preserve"> </t>
    </r>
    <r>
      <rPr>
        <vertAlign val="superscript"/>
        <sz val="8"/>
        <color rgb="FF575859"/>
        <rFont val="Arial"/>
        <family val="2"/>
      </rPr>
      <t>1</t>
    </r>
  </si>
  <si>
    <t>Proceeds from streaming transactions</t>
  </si>
  <si>
    <r>
      <rPr>
        <vertAlign val="superscript"/>
        <sz val="7"/>
        <color theme="1" tint="0.39997558519241921"/>
        <rFont val="Arial"/>
        <family val="2"/>
      </rPr>
      <t xml:space="preserve">1 </t>
    </r>
    <r>
      <rPr>
        <sz val="7"/>
        <color theme="1" tint="0.39997558519241921"/>
        <rFont val="Arial"/>
        <family val="2"/>
      </rPr>
      <t>As of 2020, payments related to Brumadinho are under cash flow from operations.  Before 2020 they are in the section "change in assets and liabilities"</t>
    </r>
  </si>
  <si>
    <t>Average realized prices</t>
  </si>
  <si>
    <t>US$/ton</t>
  </si>
  <si>
    <t xml:space="preserve">Iron ore - 62% Fe reference price </t>
  </si>
  <si>
    <t>Iron ore fines Vale CFR/FOB realized price</t>
  </si>
  <si>
    <t>Pellets CFR/FOB (wmt)</t>
  </si>
  <si>
    <t>Copper²</t>
  </si>
  <si>
    <t>Gold (US$/oz)¹²</t>
  </si>
  <si>
    <t>Silver (US$/oz)²</t>
  </si>
  <si>
    <t>Cobalt (US$/t)¹</t>
  </si>
  <si>
    <t>Alloy iron</t>
  </si>
  <si>
    <t>(a) Adjusted EBIT</t>
  </si>
  <si>
    <r>
      <rPr>
        <b/>
        <sz val="8"/>
        <color rgb="FFFFFFFF"/>
        <rFont val="Arial"/>
        <family val="2"/>
      </rPr>
      <t>2Q22</t>
    </r>
    <r>
      <rPr>
        <sz val="8"/>
        <color rgb="FFFFFFFF"/>
        <rFont val="Arial"/>
        <family val="2"/>
      </rPr>
      <t> </t>
    </r>
  </si>
  <si>
    <r>
      <rPr>
        <b/>
        <sz val="8"/>
        <color rgb="FFFFFFFF"/>
        <rFont val="Arial"/>
        <family val="2"/>
      </rPr>
      <t>2Q23</t>
    </r>
    <r>
      <rPr>
        <sz val="8"/>
        <color rgb="FFFFFFFF"/>
        <rFont val="Arial"/>
        <family val="2"/>
      </rPr>
      <t> </t>
    </r>
  </si>
  <si>
    <t>Sales and administrative expenses</t>
  </si>
  <si>
    <t>Research and Development expenses</t>
  </si>
  <si>
    <t>Brumadinho and dam de-characterization of dams</t>
  </si>
  <si>
    <t>Other operational expenses, net¹ </t>
  </si>
  <si>
    <t>Dividends received and interests from associates and JVs</t>
  </si>
  <si>
    <t>Adjusted EBIT from continuing operations</t>
  </si>
  <si>
    <r>
      <rPr>
        <sz val="8"/>
        <color rgb="FF808080"/>
        <rFont val="Arial"/>
        <family val="2"/>
      </rPr>
      <t xml:space="preserve">¹ Adjustments to reflect the performance of streaming transactions at market prices </t>
    </r>
    <r>
      <rPr>
        <sz val="7"/>
        <color rgb="FF808080"/>
        <rFont val="Arial Narrow"/>
        <family val="2"/>
      </rPr>
      <t>are detailed in the results of each quarter. </t>
    </r>
  </si>
  <si>
    <t>Reconciliation between adjusted EBITDA x Operational cash flow</t>
  </si>
  <si>
    <t>Working capital:</t>
  </si>
  <si>
    <t xml:space="preserve">  Accounts receivable</t>
  </si>
  <si>
    <t xml:space="preserve">  Inventories</t>
  </si>
  <si>
    <t xml:space="preserve">  Suppliers and contractors</t>
  </si>
  <si>
    <t>570 </t>
  </si>
  <si>
    <t>Provision - payroll, related charges, and other remunerations</t>
  </si>
  <si>
    <t xml:space="preserve">  Provisions related to Brumadinho</t>
  </si>
  <si>
    <t xml:space="preserve">  Provisions related to de-characterization of dams</t>
  </si>
  <si>
    <t>Cash flow from continuing operations</t>
  </si>
  <si>
    <t xml:space="preserve">  Income taxes paid (including settlement program)</t>
  </si>
  <si>
    <t xml:space="preserve">  Interest on loans and borrowings paid</t>
  </si>
  <si>
    <t xml:space="preserve">  Payments related to Brumadinho</t>
  </si>
  <si>
    <t xml:space="preserve">  Payments related to de-characterization of dams</t>
  </si>
  <si>
    <t xml:space="preserve">  Interest on participative shareholders' debentures paid</t>
  </si>
  <si>
    <t xml:space="preserve">  Cash received (paid) on settlement of Derivatives, net</t>
  </si>
  <si>
    <t>38 </t>
  </si>
  <si>
    <t>Reconciliation between adjusted EBITDA x Net income (loss)</t>
  </si>
  <si>
    <t>Dividends received and interest from associates and joint ventures</t>
  </si>
  <si>
    <t>Impairment reversal (impairment) and results on disposals of non-current assets, net¹ </t>
  </si>
  <si>
    <t xml:space="preserve">¹ Adjustements to reflect the performance of streaming transactions at market prices are available in the reports of each quarter. </t>
  </si>
  <si>
    <t>(c) Net debt</t>
  </si>
  <si>
    <t xml:space="preserve">Gross debt </t>
  </si>
  <si>
    <t>Leases</t>
  </si>
  <si>
    <t>Cash and cash equivalents¹ </t>
  </si>
  <si>
    <t>(d) Gross debt / LTM Adjusted EBITDA ¹</t>
  </si>
  <si>
    <t>Gross debt and leases  / LTM Adjusted EBITDA (x)</t>
  </si>
  <si>
    <t>Gross debt and leases / LTM operational cash flow  (x)</t>
  </si>
  <si>
    <t>¹ Amounts in 2019 and 2020 do not include leases</t>
  </si>
  <si>
    <t>(e) LTM Adjusted EBITDA / LTM interest payments</t>
  </si>
  <si>
    <t>LTM adjusted EBITDA / LTM interest payments (x)</t>
  </si>
  <si>
    <t>(f) US dollar exchange rates</t>
  </si>
  <si>
    <r>
      <t>R$/US$</t>
    </r>
    <r>
      <rPr>
        <sz val="8"/>
        <color rgb="FFFFFFFF"/>
        <rFont val="Arial"/>
        <family val="2"/>
      </rPr>
      <t> </t>
    </r>
  </si>
  <si>
    <t>Average</t>
  </si>
  <si>
    <t>4,9266 </t>
  </si>
  <si>
    <t>5,1963 </t>
  </si>
  <si>
    <t>4,9485 </t>
  </si>
  <si>
    <t>End of period</t>
  </si>
  <si>
    <t>5,2380 </t>
  </si>
  <si>
    <t>5,0804 </t>
  </si>
  <si>
    <t>4,8192 </t>
  </si>
  <si>
    <r>
      <t xml:space="preserve">¹ </t>
    </r>
    <r>
      <rPr>
        <sz val="7"/>
        <color theme="1"/>
        <rFont val="Arial"/>
        <family val="2"/>
      </rPr>
      <t xml:space="preserve">Includes Gold from Nickel and Copper operations </t>
    </r>
    <r>
      <rPr>
        <sz val="8"/>
        <color theme="1"/>
        <rFont val="Arial"/>
        <family val="2"/>
      </rPr>
      <t xml:space="preserve">
</t>
    </r>
    <r>
      <rPr>
        <vertAlign val="superscript"/>
        <sz val="7"/>
        <color theme="1"/>
        <rFont val="Arial Narrow"/>
        <family val="2"/>
      </rPr>
      <t>2</t>
    </r>
    <r>
      <rPr>
        <sz val="7"/>
        <color theme="1"/>
        <rFont val="Arial Narrow"/>
        <family val="2"/>
      </rPr>
      <t xml:space="preserve"> Includes Iridium, Rhodium,  Ruthenium, 
</t>
    </r>
    <r>
      <rPr>
        <vertAlign val="superscript"/>
        <sz val="7"/>
        <color theme="1"/>
        <rFont val="Arial Narrow"/>
        <family val="2"/>
      </rPr>
      <t>3</t>
    </r>
    <r>
      <rPr>
        <sz val="7"/>
        <color theme="1"/>
        <rFont val="Arial Narrow"/>
        <family val="2"/>
      </rPr>
      <t xml:space="preserve"> Copper equivalent tons calculated using average metal market prices in each quarter. Reference market prices for each metal should be referenced in the footnote of the production report for each quarter</t>
    </r>
  </si>
  <si>
    <t>Expanded net debt</t>
  </si>
  <si>
    <t>Provisions balance as of 4Q23</t>
  </si>
  <si>
    <r>
      <t>FX and other adjustments</t>
    </r>
    <r>
      <rPr>
        <vertAlign val="superscript"/>
        <sz val="8"/>
        <color rgb="FFFFFFFF"/>
        <rFont val="Arial"/>
        <family val="2"/>
      </rPr>
      <t>3</t>
    </r>
  </si>
  <si>
    <t>Incurred Expenses</t>
  </si>
  <si>
    <t>PV &amp; FX adjust ²</t>
  </si>
  <si>
    <t>Yearly average  2028-2035³</t>
  </si>
  <si>
    <t>Integral Reparation Agreement &amp; other reparation provisions</t>
  </si>
  <si>
    <t>Iron Ore Solutions</t>
  </si>
  <si>
    <t>Proforma Adjusted EBITDA from continuing operations</t>
  </si>
  <si>
    <t>Financial Guarantees</t>
  </si>
  <si>
    <t>4,0</t>
  </si>
  <si>
    <t xml:space="preserve">Iron Ore Solutions </t>
  </si>
  <si>
    <r>
      <t>VGR 1 plant revamp</t>
    </r>
    <r>
      <rPr>
        <vertAlign val="superscript"/>
        <sz val="7"/>
        <color rgb="FF808080"/>
        <rFont val="Arial"/>
        <family val="2"/>
      </rPr>
      <t>3</t>
    </r>
  </si>
  <si>
    <r>
      <t xml:space="preserve">3 </t>
    </r>
    <r>
      <rPr>
        <sz val="7"/>
        <color rgb="FF838383"/>
        <rFont val="Arial Narrow"/>
        <family val="2"/>
      </rPr>
      <t>VGR 1 is a program made up of three simultaneous projects, VGR I Waste Containment System, Water Adequacy and the VGR I Revamp, all aimed at boosting the recovery of production capacity. The progress data provided focuses on the program's main project, the VGR I Waste Containment System.</t>
    </r>
  </si>
  <si>
    <r>
      <t>Cash, cash equivalents and short-term investments</t>
    </r>
    <r>
      <rPr>
        <vertAlign val="superscript"/>
        <sz val="8"/>
        <color rgb="FF747678"/>
        <rFont val="Arial"/>
        <family val="2"/>
      </rPr>
      <t>2</t>
    </r>
  </si>
  <si>
    <r>
      <t>Currency swaps</t>
    </r>
    <r>
      <rPr>
        <vertAlign val="superscript"/>
        <sz val="8"/>
        <color rgb="FF747678"/>
        <rFont val="Arial"/>
        <family val="2"/>
      </rPr>
      <t>3</t>
    </r>
  </si>
  <si>
    <t>¹ Excludes adjustments related to the performance of streaming transactions at market price. Refer to the performance report of each quarter for details</t>
  </si>
  <si>
    <t>53,1</t>
  </si>
  <si>
    <t xml:space="preserve"> Iron ore fines</t>
  </si>
  <si>
    <t xml:space="preserve">   IOCJ</t>
  </si>
  <si>
    <t xml:space="preserve">   BRBF</t>
  </si>
  <si>
    <t xml:space="preserve">   Lump</t>
  </si>
  <si>
    <r>
      <t xml:space="preserve">   Pellet feed – China (PFC1)</t>
    </r>
    <r>
      <rPr>
        <b/>
        <vertAlign val="superscript"/>
        <sz val="8"/>
        <color rgb="FF7F7F7F"/>
        <rFont val="Arial"/>
        <family val="2"/>
      </rPr>
      <t>1</t>
    </r>
  </si>
  <si>
    <r>
      <t>Share of premium products</t>
    </r>
    <r>
      <rPr>
        <vertAlign val="superscript"/>
        <sz val="8"/>
        <color rgb="FF7F7F7F"/>
        <rFont val="Arial"/>
        <family val="2"/>
      </rPr>
      <t>2</t>
    </r>
    <r>
      <rPr>
        <sz val="8"/>
        <color rgb="FF7F7F7F"/>
        <rFont val="Arial"/>
        <family val="2"/>
      </rPr>
      <t xml:space="preserve"> (%)</t>
    </r>
  </si>
  <si>
    <t xml:space="preserve">   Iron ore - 62% Fe price </t>
  </si>
  <si>
    <t xml:space="preserve">   Iron ore - 62% Fe low alumina index</t>
  </si>
  <si>
    <t xml:space="preserve">   Iron ore - 65% Fe index</t>
  </si>
  <si>
    <t>119,8</t>
  </si>
  <si>
    <t>121,6</t>
  </si>
  <si>
    <t>132,2</t>
  </si>
  <si>
    <t>139,1</t>
  </si>
  <si>
    <t>120,5</t>
  </si>
  <si>
    <t>108,1</t>
  </si>
  <si>
    <t>161,9</t>
  </si>
  <si>
    <r>
      <t>Iron ore fines expenses</t>
    </r>
    <r>
      <rPr>
        <vertAlign val="superscript"/>
        <sz val="8"/>
        <color rgb="FF747678"/>
        <rFont val="Arial"/>
        <family val="2"/>
      </rPr>
      <t>1</t>
    </r>
    <r>
      <rPr>
        <sz val="8"/>
        <color rgb="FF747678"/>
        <rFont val="Arial"/>
        <family val="2"/>
      </rPr>
      <t xml:space="preserve"> &amp; royalties</t>
    </r>
  </si>
  <si>
    <t>Financial applications</t>
  </si>
  <si>
    <t>Effect of transfer PTVI to non-current assets held for sale</t>
  </si>
  <si>
    <t>Loans and Borrowings 3</t>
  </si>
  <si>
    <r>
      <t xml:space="preserve">Loans and Borrowings </t>
    </r>
    <r>
      <rPr>
        <vertAlign val="superscript"/>
        <sz val="8"/>
        <color rgb="FF747678"/>
        <rFont val="Arial"/>
        <family val="2"/>
      </rPr>
      <t>3</t>
    </r>
  </si>
  <si>
    <r>
      <rPr>
        <vertAlign val="superscript"/>
        <sz val="10"/>
        <color theme="1" tint="-0.249977111117893"/>
        <rFont val="Arial"/>
        <family val="2"/>
      </rPr>
      <t>3</t>
    </r>
    <r>
      <rPr>
        <sz val="10"/>
        <color theme="1" tint="-0.249977111117893"/>
        <rFont val="Arial"/>
        <family val="2"/>
      </rPr>
      <t xml:space="preserve"> </t>
    </r>
    <r>
      <rPr>
        <sz val="7"/>
        <color theme="1" tint="-0.249977111117893"/>
        <rFont val="Arial"/>
        <family val="2"/>
      </rPr>
      <t>31/12/2023; 30/09/2023 e 31/12/2022 do not include leases which are detailed on the following line</t>
    </r>
  </si>
  <si>
    <t>Employee Benefits</t>
  </si>
  <si>
    <r>
      <rPr>
        <vertAlign val="superscript"/>
        <sz val="7"/>
        <color theme="1" tint="-0.249977111117893"/>
        <rFont val="Arial"/>
        <family val="2"/>
      </rPr>
      <t>2</t>
    </r>
    <r>
      <rPr>
        <sz val="7"/>
        <color theme="1" tint="-0.249977111117893"/>
        <rFont val="Arial"/>
        <family val="2"/>
      </rPr>
      <t xml:space="preserve"> Amounts until 31/12/2020 include Income taxes to recover</t>
    </r>
  </si>
  <si>
    <t>0,56</t>
  </si>
  <si>
    <t>¹ Please verify the footnotes in each quarterly report for details</t>
  </si>
  <si>
    <t>Copper operations – unit cash cost of sales, net of by-product credits</t>
  </si>
  <si>
    <t>² Considering only the cash effect of streaming transactions, please see the effects on copper operations EBITDA break-even in the footnotes of each quarterly report</t>
  </si>
  <si>
    <t>Voisey’s Bay &amp; Long Harbour</t>
  </si>
  <si>
    <t>Selected financial indicators, ex- marketing activities</t>
  </si>
  <si>
    <t>Adjusted EBIT margin  (%)</t>
  </si>
  <si>
    <t>Values before 2020 may include marketing activities</t>
  </si>
  <si>
    <t>Nickel excl. marketing</t>
  </si>
  <si>
    <t xml:space="preserve">EBITDA by operations, ex-marketing activities </t>
  </si>
  <si>
    <r>
      <t xml:space="preserve">¹ </t>
    </r>
    <r>
      <rPr>
        <sz val="7"/>
        <color rgb="FF838383"/>
        <rFont val="Arial Narrow"/>
        <family val="2"/>
      </rPr>
      <t>Includes the Thompson operations and Clydach refinery.</t>
    </r>
  </si>
  <si>
    <t>² Includes Japanese operations, intercompany eliminations, purchase of finished nickel. Hedge results have been relocated to each nickel business operation</t>
  </si>
  <si>
    <t>Product type by operation</t>
  </si>
  <si>
    <t>% of source sales</t>
  </si>
  <si>
    <t>Upper Class I</t>
  </si>
  <si>
    <t>Lower Class I</t>
  </si>
  <si>
    <t>Class II</t>
  </si>
  <si>
    <t>Intermediates</t>
  </si>
  <si>
    <t>Gold as by-product ('000 oz)</t>
  </si>
  <si>
    <t>Silver as by-product ('000 oz)</t>
  </si>
  <si>
    <t>PGMs ('000 oz)</t>
  </si>
  <si>
    <t>Cobalt (metric ton)</t>
  </si>
  <si>
    <t>Average realized prices (US$/t)</t>
  </si>
  <si>
    <t>Gold (US$/oz)</t>
  </si>
  <si>
    <t>Cobalt</t>
  </si>
  <si>
    <t>Net revenue by product - ex marketing activities (US$ million)</t>
  </si>
  <si>
    <t>Gold as by-product¹ </t>
  </si>
  <si>
    <t xml:space="preserve">Silver as by-product </t>
  </si>
  <si>
    <r>
      <t xml:space="preserve">¹ </t>
    </r>
    <r>
      <rPr>
        <sz val="7"/>
        <color rgb="FF838383"/>
        <rFont val="Arial Narrow"/>
        <family val="2"/>
      </rPr>
      <t>Revenues presented above were adjusted to reflect the market prices of products delivered related to the streaming transactions.</t>
    </r>
  </si>
  <si>
    <r>
      <rPr>
        <vertAlign val="superscript"/>
        <sz val="7"/>
        <color rgb="FF808080"/>
        <rFont val="Arial Narrow"/>
        <family val="2"/>
      </rPr>
      <t>2</t>
    </r>
    <r>
      <rPr>
        <sz val="7"/>
        <color rgb="FF808080"/>
        <rFont val="Arial Narrow"/>
        <family val="2"/>
      </rPr>
      <t xml:space="preserve"> </t>
    </r>
    <r>
      <rPr>
        <sz val="7"/>
        <color rgb="FF838383"/>
        <rFont val="Arial Narrow"/>
        <family val="2"/>
      </rPr>
      <t>Values up to 2020 including Vale New Caledonia (VNC)</t>
    </r>
  </si>
  <si>
    <t>Breakdown of nickel volumes sold, realized price and premium</t>
  </si>
  <si>
    <t>Upper Class I nickel</t>
  </si>
  <si>
    <t xml:space="preserve">    '- of which: EV Battery</t>
  </si>
  <si>
    <t>Lower Class I nickel</t>
  </si>
  <si>
    <t>Class II nickel</t>
  </si>
  <si>
    <t>Nickel realized price (US$/t)</t>
  </si>
  <si>
    <t>LME average nickel price</t>
  </si>
  <si>
    <t>Average nickel realized price</t>
  </si>
  <si>
    <t>Contribution to the nickel realized price by category:</t>
  </si>
  <si>
    <t>Nickel average aggregate (premium/discount)</t>
  </si>
  <si>
    <t>Other timing and pricing adjustments contributions¹ </t>
  </si>
  <si>
    <t>Premium/discount by product (US$/t)</t>
  </si>
  <si>
    <t xml:space="preserve">¹ Comprises (a) the effects of the quotational period (based on the distribution of sales in the previous three months, as well as the differences between the LME nickel price at the time of sale and the average LME price), the impact per ton is in the results report for each quarter, (b) the impact of fixed price sales is described in each quarter's earnings report, (c) the impact of the hedge effect on Vale's nickel price realization is described in each quarter's earnings report and (d) the impact of other effects is described in each quarter's earnings report. </t>
  </si>
  <si>
    <t xml:space="preserve">Note: Information on the realized nickel price and the average strike price for each quarter is at the foot of each quarter. </t>
  </si>
  <si>
    <t xml:space="preserve">Unit cash cost of sales by operation, net of by-product credits </t>
  </si>
  <si>
    <r>
      <t xml:space="preserve">¹ </t>
    </r>
    <r>
      <rPr>
        <sz val="7"/>
        <color rgb="FF838383"/>
        <rFont val="Arial Narrow"/>
        <family val="2"/>
      </rPr>
      <t>Sudbury figures include Thompson and Clydach costs.</t>
    </r>
  </si>
  <si>
    <t xml:space="preserve">² A large portion of Sudbury, including Clydach, and Long Harbour finished nickel production is derived from intercompany transfers, as well as from the purchase of ore or nickel intermediates from third parties. These transactions are valued at fair market value. </t>
  </si>
  <si>
    <t>EBITDA break-even – nickel operations</t>
  </si>
  <si>
    <t>COGS ex. 3rd-party feed</t>
  </si>
  <si>
    <t>COGS¹</t>
  </si>
  <si>
    <t>By-product revenues¹</t>
  </si>
  <si>
    <t>COGS after by-product revenues </t>
  </si>
  <si>
    <t>Other expenses²</t>
  </si>
  <si>
    <t>Total Costs</t>
  </si>
  <si>
    <t>Nickel average aggregate (premium) discount</t>
  </si>
  <si>
    <t>EBITDA breakeven³</t>
  </si>
  <si>
    <r>
      <t xml:space="preserve">¹ </t>
    </r>
    <r>
      <rPr>
        <sz val="7"/>
        <color rgb="FF838383"/>
        <rFont val="Arial Narrow"/>
        <family val="2"/>
      </rPr>
      <t>Excluding marketing activities.</t>
    </r>
  </si>
  <si>
    <t>² Includes R&amp;D, sales expenses and pre-operating &amp; stoppage. </t>
  </si>
  <si>
    <t xml:space="preserve">³ Considering only the cash effect of the streaming transactions, the effects on the EBITDA break-even of the nickel operations are described in the results reports for each quarter. </t>
  </si>
  <si>
    <t>Iron Ore Solutions' volumes, prices, premiums and revenues</t>
  </si>
  <si>
    <t>Selected financial indicators - Iron Ore Solutions</t>
  </si>
  <si>
    <t>1Q24</t>
  </si>
  <si>
    <t>Proforma adjusted EBITDA from continuing operations2</t>
  </si>
  <si>
    <t xml:space="preserve">Adjusted EBITDA </t>
  </si>
  <si>
    <r>
      <t>Proforma adjusted EBITDA (Including Associates and JVs)</t>
    </r>
    <r>
      <rPr>
        <b/>
        <sz val="8"/>
        <color rgb="FF838383"/>
        <rFont val="Calibri"/>
        <family val="2"/>
      </rPr>
      <t>² ⁴</t>
    </r>
  </si>
  <si>
    <t>Proforma adjusted EBITDA (Excluding Associates and JVs)</t>
  </si>
  <si>
    <r>
      <rPr>
        <sz val="10"/>
        <color theme="0" tint="-0.499984740745262"/>
        <rFont val="Calibri"/>
        <family val="2"/>
      </rPr>
      <t>⁴</t>
    </r>
    <r>
      <rPr>
        <sz val="7"/>
        <color theme="0" tint="-0.499984740745262"/>
        <rFont val="Arial"/>
        <family val="2"/>
      </rPr>
      <t xml:space="preserve"> From 1Q24, EBITDA will include EBITDA from JVs and associates.</t>
    </r>
  </si>
  <si>
    <t xml:space="preserve"> - </t>
  </si>
  <si>
    <t>52.5</t>
  </si>
  <si>
    <t>5.6</t>
  </si>
  <si>
    <t>46.9</t>
  </si>
  <si>
    <t>23.5</t>
  </si>
  <si>
    <t>61.4</t>
  </si>
  <si>
    <t>27.5</t>
  </si>
  <si>
    <t>44.5</t>
  </si>
  <si>
    <t>19.3</t>
  </si>
  <si>
    <t>Independent refineries</t>
  </si>
  <si>
    <t>209  </t>
  </si>
  <si>
    <t>572  </t>
  </si>
  <si>
    <t>328  </t>
  </si>
  <si>
    <t>235  </t>
  </si>
  <si>
    <t>Matsusaka</t>
  </si>
  <si>
    <t xml:space="preserve">PTVI </t>
  </si>
  <si>
    <t>Net revenue after PPA Adjustments</t>
  </si>
  <si>
    <t>36.6</t>
  </si>
  <si>
    <t xml:space="preserve"> -   </t>
  </si>
  <si>
    <t xml:space="preserve">                                          -  </t>
  </si>
  <si>
    <t>Dividends and interest received from associates and JVs</t>
  </si>
  <si>
    <t xml:space="preserve">Proforma Adjusted EBITDA </t>
  </si>
  <si>
    <t>4.177 </t>
  </si>
  <si>
    <t>4.482 </t>
  </si>
  <si>
    <t>Please refer to the footnotes of each quarter's report for more information on adjustments</t>
  </si>
  <si>
    <t>Proforma Adjusted EBITDA by business area</t>
  </si>
  <si>
    <r>
      <t>EBITDA impact</t>
    </r>
    <r>
      <rPr>
        <sz val="8"/>
        <color rgb="FFFFFFFF"/>
        <rFont val="Calibri"/>
        <family val="2"/>
      </rPr>
      <t>²</t>
    </r>
  </si>
  <si>
    <t>¹ Includes Integral Reparation Agreement, individual, labor and emergency indemnifications, tailing removal and containment works.
² Includes foreign exchange, present value and other adjustments.</t>
  </si>
  <si>
    <r>
      <t>0,1</t>
    </r>
    <r>
      <rPr>
        <sz val="8"/>
        <color rgb="FF818181"/>
        <rFont val="Calibri"/>
        <family val="2"/>
      </rPr>
      <t>⁴</t>
    </r>
  </si>
  <si>
    <r>
      <t>0,4</t>
    </r>
    <r>
      <rPr>
        <sz val="8"/>
        <color rgb="FF818181"/>
        <rFont val="Calibri"/>
        <family val="2"/>
      </rPr>
      <t>⁵</t>
    </r>
  </si>
  <si>
    <t xml:space="preserve">¹ Prices presented above were adjusted to reflect the market prices of products delivered related to the streaming transactions.
2 Including sales originated from both nickel and copper operations. </t>
  </si>
  <si>
    <t>¹ COGS currency exposure in 1Q24 was as follows: 52.0% BRL, 42.0% USD, 5.8% CAD and 0.2% Other currencies.</t>
  </si>
  <si>
    <t>1 Includes adjustment of US$ 67 million in 1Q24, US$ 35 million in 1Q23 and US$ 82 million in 4Q23, to reflect the performance of the streaming transactions at market price.</t>
  </si>
  <si>
    <t xml:space="preserve">1 Products concentrated in Chinese facilities.
2 Pellets, Carajás (IOCJ), Brazilian Blend Fines (BRBF) and pellet feed. </t>
  </si>
  <si>
    <t>12/31/2017</t>
  </si>
  <si>
    <t>12/31/2018</t>
  </si>
  <si>
    <t>12/31/2019</t>
  </si>
  <si>
    <t>12/31/2020</t>
  </si>
  <si>
    <t>03/31/2021</t>
  </si>
  <si>
    <t>03/31/2022</t>
  </si>
  <si>
    <t>03/31/2023</t>
  </si>
  <si>
    <t>03/31/2024</t>
  </si>
  <si>
    <t>06/30/2021</t>
  </si>
  <si>
    <t>06/30/2022</t>
  </si>
  <si>
    <t>06/30/2023</t>
  </si>
  <si>
    <t>09/30/2021</t>
  </si>
  <si>
    <t>09/30/2022</t>
  </si>
  <si>
    <t>09/30/2023</t>
  </si>
  <si>
    <t>12/31/2022</t>
  </si>
  <si>
    <t>12/31/2023</t>
  </si>
  <si>
    <t>2Q24</t>
  </si>
  <si>
    <t>IOCJ</t>
  </si>
  <si>
    <t>BRBF</t>
  </si>
  <si>
    <t>Lump</t>
  </si>
  <si>
    <t>High-Silica Products</t>
  </si>
  <si>
    <t>Other fine (60-62% Fe)</t>
  </si>
  <si>
    <r>
      <t>3</t>
    </r>
    <r>
      <rPr>
        <sz val="7"/>
        <color rgb="FF838383"/>
        <rFont val="Arial Narrow"/>
        <family val="2"/>
      </rPr>
      <t xml:space="preserve"> Products concentrated in Chinese Facilities</t>
    </r>
  </si>
  <si>
    <r>
      <t>4</t>
    </r>
    <r>
      <rPr>
        <sz val="7"/>
        <color rgb="FF838383"/>
        <rFont val="Arial Narrow"/>
        <family val="2"/>
      </rPr>
      <t xml:space="preserve"> Restated from historical figures</t>
    </r>
  </si>
  <si>
    <t>FINISHED PRODUCTION BY SOURCE</t>
  </si>
  <si>
    <t>FINISHED PRODUCTION BY SITE</t>
  </si>
  <si>
    <t>Voisey´s Bay &amp; Long Harbour</t>
  </si>
  <si>
    <t>Clydach</t>
  </si>
  <si>
    <r>
      <t>Pellet Feed - China (PFC1)</t>
    </r>
    <r>
      <rPr>
        <vertAlign val="superscript"/>
        <sz val="8"/>
        <color rgb="FF747678"/>
        <rFont val="Arial"/>
        <family val="2"/>
      </rPr>
      <t>3</t>
    </r>
  </si>
  <si>
    <r>
      <t>Others</t>
    </r>
    <r>
      <rPr>
        <vertAlign val="superscript"/>
        <sz val="8"/>
        <color rgb="FF747678"/>
        <rFont val="Arial"/>
        <family val="2"/>
      </rPr>
      <t>2</t>
    </r>
  </si>
  <si>
    <t>Impact of Brumadinho and De-characterization in 2Q24</t>
  </si>
  <si>
    <t>Provisions balance 31mar24</t>
  </si>
  <si>
    <t>Provisions balance 30jun24</t>
  </si>
  <si>
    <r>
      <t xml:space="preserve">¹ Includes Integral Reparation Agreement, individual, labor and emergency indemnifications, tailing removal and containment works.
</t>
    </r>
    <r>
      <rPr>
        <vertAlign val="superscript"/>
        <sz val="7"/>
        <color rgb="FF838383"/>
        <rFont val="Arial Narrow"/>
        <family val="2"/>
      </rPr>
      <t>2</t>
    </r>
    <r>
      <rPr>
        <sz val="7"/>
        <color rgb="FF838383"/>
        <rFont val="Arial Narrow"/>
        <family val="2"/>
      </rPr>
      <t xml:space="preserve"> Includes the revision of estimates for provisions and incurred expenses, including discount rate effect.
</t>
    </r>
    <r>
      <rPr>
        <vertAlign val="superscript"/>
        <sz val="7"/>
        <color rgb="FF838383"/>
        <rFont val="Arial Narrow"/>
        <family val="2"/>
      </rPr>
      <t>3</t>
    </r>
    <r>
      <rPr>
        <sz val="7"/>
        <color rgb="FF838383"/>
        <rFont val="Arial Narrow"/>
        <family val="2"/>
      </rPr>
      <t xml:space="preserve"> Includes foreign exchange, present value and other adjustments.</t>
    </r>
  </si>
  <si>
    <t>Impact of Brumadinho and De-characterization from 2019 to 2Q24</t>
  </si>
  <si>
    <t>Since 2019 until 2Q24 disbursed</t>
  </si>
  <si>
    <t>2H24</t>
  </si>
  <si>
    <t>1 Estimate cash outflow for 2024-2035 period, given BRL-USD exchange rates of 5,5589.
2 Amounts stated without discount to present value, net of judicial deposits and inflation adjustments. 
3 Estimate annual average cash flow for De-characterization provisions in the 2028-2035 period is US$ 238 million per year.
4 Disbursements related to the Integral Reparation Agreement ending in 2031.
5 Disbursements related to incurred expenses ending in 2028.</t>
  </si>
  <si>
    <t>EBITDA from Associates and JVs</t>
  </si>
  <si>
    <t>31.1</t>
  </si>
  <si>
    <t>21.1</t>
  </si>
  <si>
    <t>Capex 2Q24</t>
  </si>
  <si>
    <r>
      <t>99%</t>
    </r>
    <r>
      <rPr>
        <sz val="7"/>
        <color rgb="FF808080"/>
        <rFont val="Calibri"/>
        <family val="2"/>
      </rPr>
      <t>²</t>
    </r>
  </si>
  <si>
    <r>
      <t>1</t>
    </r>
    <r>
      <rPr>
        <sz val="7"/>
        <color rgb="FF838383"/>
        <rFont val="Arial Narrow"/>
        <family val="2"/>
      </rPr>
      <t xml:space="preserve"> CAPEX disbursement until end of 2Q24 vs. CAPEX expected. </t>
    </r>
  </si>
  <si>
    <r>
      <t>63%</t>
    </r>
    <r>
      <rPr>
        <vertAlign val="superscript"/>
        <sz val="7"/>
        <color rgb="FF808080"/>
        <rFont val="Arial"/>
        <family val="2"/>
      </rPr>
      <t>4</t>
    </r>
  </si>
  <si>
    <r>
      <rPr>
        <vertAlign val="superscript"/>
        <sz val="7"/>
        <color rgb="FF838383"/>
        <rFont val="Calibri"/>
        <family val="2"/>
      </rPr>
      <t>⁴</t>
    </r>
    <r>
      <rPr>
        <vertAlign val="superscript"/>
        <sz val="7"/>
        <color rgb="FF838383"/>
        <rFont val="Arial Narrow"/>
        <family val="2"/>
      </rPr>
      <t xml:space="preserve"> </t>
    </r>
    <r>
      <rPr>
        <sz val="7"/>
        <color rgb="FF838383"/>
        <rFont val="Arial Narrow"/>
        <family val="2"/>
      </rPr>
      <t>With the supplementation of the CAPEX, the project start-up has been pushed from 2H24 to 1Q25.</t>
    </r>
  </si>
  <si>
    <r>
      <rPr>
        <vertAlign val="superscript"/>
        <sz val="7"/>
        <color rgb="FF838383"/>
        <rFont val="Calibri"/>
        <family val="2"/>
      </rPr>
      <t>5</t>
    </r>
    <r>
      <rPr>
        <vertAlign val="superscript"/>
        <sz val="7"/>
        <color rgb="FF838383"/>
        <rFont val="Arial Narrow"/>
        <family val="2"/>
      </rPr>
      <t xml:space="preserve"> </t>
    </r>
    <r>
      <rPr>
        <sz val="7"/>
        <color rgb="FF838383"/>
        <rFont val="Arial Narrow"/>
        <family val="2"/>
      </rPr>
      <t xml:space="preserve">The project scope, CAPEX, physical progress and start-up were revised. </t>
    </r>
  </si>
  <si>
    <r>
      <t>Briquettes Tubarão</t>
    </r>
    <r>
      <rPr>
        <vertAlign val="superscript"/>
        <sz val="8"/>
        <color rgb="FF808080"/>
        <rFont val="Arial"/>
        <family val="2"/>
      </rPr>
      <t>5</t>
    </r>
  </si>
  <si>
    <r>
      <t>Voisey’s Bay Mine Extension</t>
    </r>
    <r>
      <rPr>
        <vertAlign val="superscript"/>
        <sz val="7"/>
        <color rgb="FF808080"/>
        <rFont val="Arial"/>
        <family val="2"/>
      </rPr>
      <t>2</t>
    </r>
  </si>
  <si>
    <t>Sustaining capex by type - 2Q24</t>
  </si>
  <si>
    <t>Segment information 2Q24</t>
  </si>
  <si>
    <t>Associates and JVs EBITDA</t>
  </si>
  <si>
    <r>
      <t xml:space="preserve">¹ Excluding depreciation, depletion and amortization.
² Including copper and by-products from our nickel operations.
³ Including by-products from our copper operations. 
</t>
    </r>
    <r>
      <rPr>
        <vertAlign val="superscript"/>
        <sz val="8"/>
        <color rgb="FF838383"/>
        <rFont val="Arial Narrow"/>
        <family val="2"/>
      </rPr>
      <t>4</t>
    </r>
    <r>
      <rPr>
        <sz val="8"/>
        <color rgb="FF838383"/>
        <rFont val="Arial Narrow"/>
        <family val="2"/>
      </rPr>
      <t xml:space="preserve">  Includes an adjustment of US$ 83 million increasing the adjusted EBITDA in 2Q24, to reflect the performance of the streaming transactions at market prices, which will be made until the proceeds received on the streaming transactions are fully recognized in the adjusted EBITDA of the business. Based on the current projections for volumes and commodities prices, it will be fully realized by 2027.
</t>
    </r>
    <r>
      <rPr>
        <vertAlign val="superscript"/>
        <sz val="8"/>
        <color rgb="FF838383"/>
        <rFont val="Arial Narrow"/>
        <family val="2"/>
      </rPr>
      <t>5</t>
    </r>
    <r>
      <rPr>
        <sz val="8"/>
        <color rgb="FF838383"/>
        <rFont val="Arial Narrow"/>
        <family val="2"/>
      </rPr>
      <t xml:space="preserve"> Includes US$ 1 million in unallocated expenses from Vale Base Metals Ltd ("VBM") in 2Q24. Considering the unallocated expenses, VBM’s EBITDA was US$ 408 million in 2Q24.</t>
    </r>
  </si>
  <si>
    <t>Iron Ore Solutions EBITDA Variation 2Q23 vs. 2Q24</t>
  </si>
  <si>
    <t>Price</t>
  </si>
  <si>
    <t>Total Variation</t>
  </si>
  <si>
    <t xml:space="preserve">   High Silica products</t>
  </si>
  <si>
    <t xml:space="preserve">  Other fines (60-62% Fe)</t>
  </si>
  <si>
    <t>Iron ore fines COGS - 2Q24 x2Q23</t>
  </si>
  <si>
    <t>Nickel COGS, excluding marketing activities - 2Q24 x 2Q23</t>
  </si>
  <si>
    <t>Copper COGS - 2Q24 x 2Q23</t>
  </si>
  <si>
    <t>Samarco &amp; Renova Foundation provisions</t>
  </si>
  <si>
    <r>
      <t>Expanded net debt</t>
    </r>
    <r>
      <rPr>
        <b/>
        <vertAlign val="superscript"/>
        <sz val="8"/>
        <color rgb="FF747678"/>
        <rFont val="Arial"/>
        <family val="2"/>
      </rPr>
      <t>4</t>
    </r>
  </si>
  <si>
    <r>
      <rPr>
        <vertAlign val="superscript"/>
        <sz val="8"/>
        <color theme="0" tint="-0.499984740745262"/>
        <rFont val="Arial Narrow"/>
        <family val="2"/>
      </rPr>
      <t>4</t>
    </r>
    <r>
      <rPr>
        <sz val="8"/>
        <color theme="0" tint="-0.499984740745262"/>
        <rFont val="Arial Narrow"/>
        <family val="2"/>
      </rPr>
      <t xml:space="preserve"> </t>
    </r>
    <r>
      <rPr>
        <sz val="7"/>
        <color theme="0" tint="-0.499984740745262"/>
        <rFont val="Arial Narrow"/>
        <family val="2"/>
      </rPr>
      <t>As of 2Q21, expanded net debt does not include Refis and recharacterisation provisions</t>
    </r>
  </si>
  <si>
    <r>
      <rPr>
        <vertAlign val="superscript"/>
        <sz val="8"/>
        <color rgb="FF838383"/>
        <rFont val="Arial Narrow"/>
        <family val="2"/>
      </rPr>
      <t>3</t>
    </r>
    <r>
      <rPr>
        <sz val="8"/>
        <color rgb="FF838383"/>
        <rFont val="Arial Narrow"/>
        <family val="2"/>
      </rPr>
      <t xml:space="preserve"> Includes interest rate swaps. Includes US$ 735 million related to non-current assets held for sale in 1Q24.</t>
    </r>
  </si>
  <si>
    <t>² Includes US$ 735 million related to non-current assets held for sale in 1Q24.</t>
  </si>
  <si>
    <t>Energy Transition Metals EBITDA overview – 2Q24</t>
  </si>
  <si>
    <t>Standalone Refineries</t>
  </si>
  <si>
    <t>Copper &amp; Nickel</t>
  </si>
  <si>
    <t>Other ETM¹</t>
  </si>
  <si>
    <t>¹ Includes an adjustment of US$ 83 million increasing the adjusted EBITDA in 2Q24, to reflect the performance of the streaming transactions at market prices, which will be made until the proceeds received on the streaming transactions are fully recognized in the adjusted EBITDA of the business. Based on the current projections for volumes and commodities prices, it will be fully realized by 2027.</t>
  </si>
  <si>
    <t>EBITDA variation - US$ million (2Q23 vs. 2Q24), ex-marketing activities</t>
  </si>
  <si>
    <r>
      <rPr>
        <vertAlign val="superscript"/>
        <sz val="8"/>
        <color rgb="FF747678"/>
        <rFont val="Arial"/>
        <family val="2"/>
      </rPr>
      <t xml:space="preserve">1 </t>
    </r>
    <r>
      <rPr>
        <sz val="8"/>
        <color rgb="FF747678"/>
        <rFont val="Arial"/>
        <family val="2"/>
        <charset val="1"/>
      </rPr>
      <t xml:space="preserve">Includes variations of (i) US$ 19 million in PPA; (ii) US$ 53 million in inventory write-down in 2Q23 and (iii) US$ 9 million in others. </t>
    </r>
  </si>
  <si>
    <r>
      <t>Others</t>
    </r>
    <r>
      <rPr>
        <b/>
        <vertAlign val="superscript"/>
        <sz val="8"/>
        <color rgb="FFFFFFFF"/>
        <rFont val="Arial"/>
        <family val="2"/>
      </rPr>
      <t>1</t>
    </r>
  </si>
  <si>
    <t>¹ Comprises Sudbury, Clydach and Long Harbour refineries</t>
  </si>
  <si>
    <r>
      <t>North Atlantic</t>
    </r>
    <r>
      <rPr>
        <b/>
        <vertAlign val="superscript"/>
        <sz val="8"/>
        <color rgb="FFFFFFFF"/>
        <rFont val="Arial"/>
        <family val="2"/>
      </rPr>
      <t>1</t>
    </r>
  </si>
  <si>
    <r>
      <rPr>
        <vertAlign val="superscript"/>
        <sz val="7"/>
        <color rgb="FF808080"/>
        <rFont val="Arial Narrow"/>
        <family val="2"/>
      </rPr>
      <t>3</t>
    </r>
    <r>
      <rPr>
        <sz val="7"/>
        <color rgb="FF808080"/>
        <rFont val="Arial Narrow"/>
        <family val="2"/>
      </rPr>
      <t xml:space="preserve"> </t>
    </r>
    <r>
      <rPr>
        <sz val="7"/>
        <color rgb="FF838383"/>
        <rFont val="Arial Narrow"/>
        <family val="2"/>
      </rPr>
      <t>PPA adjustments started to disclose separately in 1Q24.</t>
    </r>
  </si>
  <si>
    <r>
      <t>PPA Adjustments</t>
    </r>
    <r>
      <rPr>
        <vertAlign val="superscript"/>
        <sz val="8"/>
        <color rgb="FF747678"/>
        <rFont val="Arial"/>
        <family val="2"/>
      </rPr>
      <t>3</t>
    </r>
  </si>
  <si>
    <r>
      <rPr>
        <vertAlign val="superscript"/>
        <sz val="7"/>
        <color rgb="FF838383"/>
        <rFont val="Arial Narrow"/>
        <family val="2"/>
      </rPr>
      <t>3</t>
    </r>
    <r>
      <rPr>
        <sz val="7"/>
        <color rgb="FF838383"/>
        <rFont val="Arial Narrow"/>
        <family val="2"/>
      </rPr>
      <t xml:space="preserve"> Comprises the unit cash costs for Clydach and Matsusaka refineries</t>
    </r>
  </si>
  <si>
    <r>
      <rPr>
        <vertAlign val="superscript"/>
        <sz val="7"/>
        <color rgb="FF838383"/>
        <rFont val="Arial Narrow"/>
        <family val="2"/>
      </rPr>
      <t>4</t>
    </r>
    <r>
      <rPr>
        <sz val="7"/>
        <color rgb="FF838383"/>
        <rFont val="Arial Narrow"/>
        <family val="2"/>
      </rPr>
      <t xml:space="preserve"> Refers to nickel matte production cost.</t>
    </r>
  </si>
  <si>
    <r>
      <t xml:space="preserve">Standalone refineries </t>
    </r>
    <r>
      <rPr>
        <vertAlign val="superscript"/>
        <sz val="8"/>
        <color rgb="FF747678"/>
        <rFont val="Arial"/>
        <family val="2"/>
      </rPr>
      <t>2,3</t>
    </r>
  </si>
  <si>
    <r>
      <t>PTVI </t>
    </r>
    <r>
      <rPr>
        <vertAlign val="superscript"/>
        <sz val="8"/>
        <color rgb="FF747678"/>
        <rFont val="Arial"/>
        <family val="2"/>
      </rPr>
      <t>4</t>
    </r>
  </si>
  <si>
    <r>
      <rPr>
        <vertAlign val="superscript"/>
        <sz val="7"/>
        <color rgb="FF838383"/>
        <rFont val="Arial Narrow"/>
        <family val="2"/>
      </rPr>
      <t>3</t>
    </r>
    <r>
      <rPr>
        <sz val="7"/>
        <color rgb="FF838383"/>
        <rFont val="Arial Narrow"/>
        <family val="2"/>
      </rPr>
      <t xml:space="preserve"> PPA adjustments to be disclosed separately from 1Q24 onwards.On March 31st, 2024, Vale had provisionally priced copper sales from Sossego and Salobo totaling 26,876 tons valued at weighted average LME forward price of US$ 8,773/t, subject to final pricing over the following months.</t>
    </r>
  </si>
  <si>
    <r>
      <t xml:space="preserve">PPA Adjustments </t>
    </r>
    <r>
      <rPr>
        <b/>
        <vertAlign val="superscript"/>
        <sz val="8"/>
        <color rgb="FF747678"/>
        <rFont val="Arial"/>
        <family val="2"/>
      </rPr>
      <t>3</t>
    </r>
  </si>
  <si>
    <t>¹Includes sales expenses, R&amp;D, pre-operating and stoppage expenses and other expenses. From 1Q24 onwards, excludes Hu'u</t>
  </si>
  <si>
    <r>
      <rPr>
        <vertAlign val="superscript"/>
        <sz val="7"/>
        <color rgb="FF747678"/>
        <rFont val="Arial Narrow"/>
        <family val="2"/>
      </rPr>
      <t>3</t>
    </r>
    <r>
      <rPr>
        <sz val="7"/>
        <color rgb="FF747678"/>
        <rFont val="Arial Narrow"/>
        <family val="2"/>
      </rPr>
      <t xml:space="preserve"> The realized price to be compared to the EBITDA break-even should be the copper realized price before discounts, given that TC/RCs, penalties, and other discounts are already part of the EBITDA break-even build-up. </t>
    </r>
  </si>
  <si>
    <r>
      <t xml:space="preserve">EBITDA breakeven </t>
    </r>
    <r>
      <rPr>
        <b/>
        <vertAlign val="superscript"/>
        <sz val="8"/>
        <color rgb="FF747678"/>
        <rFont val="Arial"/>
        <family val="2"/>
      </rPr>
      <t>2, 3</t>
    </r>
  </si>
  <si>
    <t>EBITDA variation - US$ million (2Q23 x 2Q24)</t>
  </si>
  <si>
    <t>06/30/2024</t>
  </si>
  <si>
    <t>Payments related to Samarco dam failure</t>
  </si>
  <si>
    <t>Cash received (payments) from disposal of investments, net</t>
  </si>
  <si>
    <t>Acquisition on additional stake in subsidiaries</t>
  </si>
  <si>
    <t>¹ Including financial investments. Includes US$ 735 million related to non-current assets held for sale in 1Q24 due to the PTVI divestment.</t>
  </si>
  <si>
    <t xml:space="preserve">¹ Net of depreciation and includes dividends received. </t>
  </si>
  <si>
    <t>Brumadinho-related stoppage costs of iron ore fines</t>
  </si>
  <si>
    <t>For further details, please refere to the footnots in the reports of each quarter</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</si>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</sst>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7">
    <numFmt numFmtId="43" formatCode="_-* #,##0.00_-;\-* #,##0.00_-;_-* &quot;-&quot;??_-;_-@_-"/>
    <numFmt numFmtId="164" formatCode="&quot;$&quot;#,##0_);[Red]\(&quot;$&quot;#,##0\)"/>
    <numFmt numFmtId="165" formatCode="0.0"/>
    <numFmt numFmtId="166" formatCode="0.0%"/>
    <numFmt numFmtId="167" formatCode="#,##0.0_);\(#,##0.0\)"/>
    <numFmt numFmtId="168" formatCode="#,##0.00000000;\-#,##0.00000000"/>
    <numFmt numFmtId="169" formatCode="_-* #,##0_-;* \(#,##0\)_-;_-* &quot;-&quot;??_-;_-@_-"/>
    <numFmt numFmtId="170" formatCode="mm/dd/yy"/>
    <numFmt numFmtId="171" formatCode="&quot;$&quot;0_m"/>
    <numFmt numFmtId="172" formatCode="#,##0.000;&quot;(&quot;#,##0.000&quot;)&quot;"/>
    <numFmt numFmtId="173" formatCode="_-* #,##0.000000_-;\-* #,##0.000000_-;_-* &quot;-&quot;??_-;_-@_-"/>
    <numFmt numFmtId="174" formatCode="m/d"/>
    <numFmt numFmtId="175" formatCode="#,##0.0\ ;\(#,##0.0\)"/>
    <numFmt numFmtId="176" formatCode="&quot;$&quot;_(#,##0.00_);&quot;$&quot;\(#,##0.00\)"/>
    <numFmt numFmtId="177" formatCode="#,##0.0_)\x;\(#,##0.0\)\x"/>
    <numFmt numFmtId="178" formatCode="#,##0.0_)_x;\(#,##0.0\)_x"/>
    <numFmt numFmtId="179" formatCode="0.0_)\%;\(0.0\)\%"/>
    <numFmt numFmtId="180" formatCode="#,##0.0_)_%;\(#,##0.0\)_%"/>
    <numFmt numFmtId="181" formatCode="0_)"/>
    <numFmt numFmtId="182" formatCode="000000"/>
    <numFmt numFmtId="183" formatCode="d\.mmm"/>
    <numFmt numFmtId="184" formatCode="0.00\ ;\(0.00\)"/>
    <numFmt numFmtId="185" formatCode="_([$€]* #,##0.00_);_([$€]* \(#,##0.00\);_([$€]* &quot;-&quot;??_);_(@_)"/>
    <numFmt numFmtId="186" formatCode="#,##0.0"/>
    <numFmt numFmtId="187" formatCode="0.000"/>
    <numFmt numFmtId="188" formatCode="0_);\(0\)"/>
    <numFmt numFmtId="189" formatCode="0.000_);\(0.000\)"/>
    <numFmt numFmtId="190" formatCode="_-* #,##0_-;\-* #,##0_-;_-* &quot;-&quot;??_-;_-@_-"/>
    <numFmt numFmtId="191" formatCode="#,##0\ ;\(#,##0\)"/>
    <numFmt numFmtId="192" formatCode="#,##0.00\ ;\(#,##0.00\)"/>
    <numFmt numFmtId="193" formatCode="#,##0.0;\-#,##0.0"/>
    <numFmt numFmtId="194" formatCode="_-* #,##0.0_-;\-* #,##0.0_-;_-* &quot;-&quot;??_-;_-@_-"/>
    <numFmt numFmtId="195" formatCode="0.0_);\(0.0\)"/>
    <numFmt numFmtId="196" formatCode="0.0000"/>
    <numFmt numFmtId="197" formatCode="#,##0.0000"/>
    <numFmt numFmtId="198" formatCode="#,##0.000"/>
    <numFmt numFmtId="199" formatCode="#,##0.000;\-#,##0.000"/>
  </numFmts>
  <fonts count="141">
    <font>
      <sz val="10"/>
      <name val="Arial"/>
    </font>
    <font>
      <sz val="11"/>
      <color theme="1"/>
      <name val="Calibri"/>
      <family val="2"/>
      <scheme val="minor"/>
    </font>
    <font>
      <sz val="10"/>
      <name val="Arial"/>
      <family val="2"/>
    </font>
    <font>
      <sz val="10"/>
      <color indexed="8"/>
      <name val="Arial"/>
      <family val="2"/>
    </font>
    <font>
      <sz val="11"/>
      <color indexed="8"/>
      <name val="Calibri"/>
      <family val="2"/>
    </font>
    <font>
      <sz val="10"/>
      <name val="MS Sans Serif"/>
      <family val="2"/>
    </font>
    <font>
      <sz val="12"/>
      <name val="Times New Roman"/>
      <family val="1"/>
    </font>
    <font>
      <sz val="9"/>
      <name val="Arial"/>
      <family val="2"/>
    </font>
    <font>
      <sz val="10"/>
      <color indexed="12"/>
      <name val="Tms Rmn"/>
      <family val="2"/>
    </font>
    <font>
      <sz val="12"/>
      <name val="Helv"/>
      <family val="2"/>
    </font>
    <font>
      <b/>
      <sz val="10"/>
      <color indexed="12"/>
      <name val="Tms Rmn"/>
      <family val="2"/>
    </font>
    <font>
      <sz val="10"/>
      <name val="Tms Rmn"/>
      <family val="2"/>
    </font>
    <font>
      <sz val="12"/>
      <name val="Weiss"/>
      <family val="2"/>
    </font>
    <font>
      <sz val="10"/>
      <name val="Helv"/>
      <family val="2"/>
    </font>
    <font>
      <sz val="10"/>
      <color indexed="8"/>
      <name val="MS Sans Serif"/>
      <family val="2"/>
    </font>
    <font>
      <sz val="11"/>
      <color indexed="0"/>
      <name val="Calibri"/>
      <family val="2"/>
    </font>
    <font>
      <sz val="11"/>
      <name val="‚l‚r ƒSƒVƒbƒN"/>
      <family val="2"/>
      <charset val="128"/>
    </font>
    <font>
      <u/>
      <sz val="8.25"/>
      <color indexed="36"/>
      <name val="µ¸¿ò"/>
      <family val="3"/>
      <charset val="129"/>
    </font>
    <font>
      <sz val="12"/>
      <name val="¹ÙÅÁÃ¼"/>
      <family val="2"/>
      <charset val="129"/>
    </font>
    <font>
      <sz val="14"/>
      <name val="Tms Rmn"/>
      <family val="2"/>
    </font>
    <font>
      <sz val="10"/>
      <name val="Arial"/>
      <family val="2"/>
    </font>
    <font>
      <sz val="7"/>
      <color indexed="55"/>
      <name val="Arial"/>
      <family val="2"/>
    </font>
    <font>
      <sz val="10"/>
      <color theme="1"/>
      <name val="Calibri"/>
      <family val="2"/>
      <scheme val="minor"/>
    </font>
    <font>
      <sz val="11"/>
      <color theme="1"/>
      <name val="Calibri"/>
      <family val="2"/>
      <scheme val="minor"/>
    </font>
    <font>
      <b/>
      <sz val="11"/>
      <color rgb="FF828282"/>
      <name val="Arial"/>
      <family val="2"/>
    </font>
    <font>
      <sz val="10"/>
      <color rgb="FF000000"/>
      <name val="Arial"/>
      <family val="2"/>
    </font>
    <font>
      <i/>
      <sz val="8"/>
      <color rgb="FFFFFFFF"/>
      <name val="Arial"/>
      <family val="2"/>
    </font>
    <font>
      <b/>
      <sz val="8"/>
      <color rgb="FFFFFFFF"/>
      <name val="Arial"/>
      <family val="2"/>
    </font>
    <font>
      <b/>
      <sz val="11"/>
      <color rgb="FF818181"/>
      <name val="Arial"/>
      <family val="2"/>
    </font>
    <font>
      <sz val="8"/>
      <color rgb="FF747678"/>
      <name val="Arial"/>
      <family val="2"/>
    </font>
    <font>
      <b/>
      <sz val="8"/>
      <color rgb="FF747678"/>
      <name val="Arial"/>
      <family val="2"/>
    </font>
    <font>
      <sz val="8"/>
      <color rgb="FF747678"/>
      <name val="Arial Narrow"/>
      <family val="2"/>
    </font>
    <font>
      <b/>
      <sz val="11"/>
      <color rgb="FF7F7F7F"/>
      <name val="Arial"/>
      <family val="2"/>
    </font>
    <font>
      <sz val="8"/>
      <color rgb="FFFFFFFF"/>
      <name val="Arial"/>
      <family val="2"/>
    </font>
    <font>
      <sz val="8"/>
      <color rgb="FF818181"/>
      <name val="Arial"/>
      <family val="2"/>
    </font>
    <font>
      <sz val="10"/>
      <color rgb="FFFF0000"/>
      <name val="Arial"/>
      <family val="2"/>
    </font>
    <font>
      <sz val="8"/>
      <color rgb="FF808080"/>
      <name val="Arial"/>
      <family val="2"/>
    </font>
    <font>
      <b/>
      <sz val="11"/>
      <color rgb="FF808080"/>
      <name val="Arial"/>
      <family val="2"/>
    </font>
    <font>
      <b/>
      <sz val="9"/>
      <color rgb="FF747678"/>
      <name val="Arial"/>
      <family val="2"/>
    </font>
    <font>
      <vertAlign val="superscript"/>
      <sz val="8"/>
      <color rgb="FF747678"/>
      <name val="Arial"/>
      <family val="2"/>
    </font>
    <font>
      <sz val="8"/>
      <color rgb="FFA6A6A6"/>
      <name val="Arial"/>
      <family val="2"/>
    </font>
    <font>
      <sz val="8"/>
      <color rgb="FF7F7F7F"/>
      <name val="Arial"/>
      <family val="2"/>
    </font>
    <font>
      <sz val="11"/>
      <color rgb="FF000000"/>
      <name val="Calibri"/>
      <family val="2"/>
    </font>
    <font>
      <b/>
      <sz val="11"/>
      <color rgb="FF7F7F83"/>
      <name val="Arial"/>
      <family val="2"/>
    </font>
    <font>
      <b/>
      <sz val="8"/>
      <color rgb="FF7F7F7F"/>
      <name val="Arial"/>
      <family val="2"/>
    </font>
    <font>
      <i/>
      <sz val="8"/>
      <color rgb="FF747678"/>
      <name val="Arial"/>
      <family val="2"/>
    </font>
    <font>
      <b/>
      <i/>
      <sz val="8"/>
      <color rgb="FF747678"/>
      <name val="Arial"/>
      <family val="2"/>
    </font>
    <font>
      <vertAlign val="superscript"/>
      <sz val="8"/>
      <color rgb="FFA6A6A6"/>
      <name val="Arial Narrow"/>
      <family val="2"/>
    </font>
    <font>
      <sz val="7"/>
      <color rgb="FFA7A7A7"/>
      <name val="Arial Narrow"/>
      <family val="2"/>
    </font>
    <font>
      <sz val="7"/>
      <color rgb="FF808080"/>
      <name val="Arial"/>
      <family val="2"/>
    </font>
    <font>
      <b/>
      <vertAlign val="superscript"/>
      <sz val="8"/>
      <color rgb="FFFFFFFF"/>
      <name val="Arial"/>
      <family val="2"/>
    </font>
    <font>
      <sz val="8"/>
      <color rgb="FF838383"/>
      <name val="Arial"/>
      <family val="2"/>
    </font>
    <font>
      <vertAlign val="superscript"/>
      <sz val="8"/>
      <color rgb="FF838383"/>
      <name val="Arial"/>
      <family val="2"/>
    </font>
    <font>
      <b/>
      <sz val="8"/>
      <color rgb="FF838383"/>
      <name val="Arial"/>
      <family val="2"/>
    </font>
    <font>
      <vertAlign val="superscript"/>
      <sz val="7"/>
      <color rgb="FF838383"/>
      <name val="Arial Narrow"/>
      <family val="2"/>
    </font>
    <font>
      <sz val="7"/>
      <color rgb="FF838383"/>
      <name val="Arial Narrow"/>
      <family val="2"/>
    </font>
    <font>
      <sz val="7"/>
      <color rgb="FF747678"/>
      <name val="Arial Narrow"/>
      <family val="2"/>
    </font>
    <font>
      <i/>
      <sz val="7"/>
      <color rgb="FF747678"/>
      <name val="Arial Narrow"/>
      <family val="2"/>
    </font>
    <font>
      <sz val="7"/>
      <color rgb="FF7F7F7F"/>
      <name val="Arial Narrow"/>
      <family val="2"/>
    </font>
    <font>
      <sz val="8"/>
      <color rgb="FF7F7F7F"/>
      <name val="Arial Narrow"/>
      <family val="2"/>
    </font>
    <font>
      <sz val="8"/>
      <color rgb="FF828282"/>
      <name val="Arial"/>
      <family val="2"/>
    </font>
    <font>
      <sz val="9"/>
      <color rgb="FFA7A7A7"/>
      <name val="Arial Narrow"/>
      <family val="2"/>
    </font>
    <font>
      <sz val="8"/>
      <color rgb="FF838383"/>
      <name val="Arial Narrow"/>
      <family val="2"/>
    </font>
    <font>
      <sz val="6"/>
      <color rgb="FF808080"/>
      <name val="Arial"/>
      <family val="2"/>
    </font>
    <font>
      <sz val="20"/>
      <color rgb="FF000000"/>
      <name val="Arial"/>
      <family val="2"/>
    </font>
    <font>
      <b/>
      <sz val="8"/>
      <color rgb="FF828282"/>
      <name val="Arial"/>
      <family val="2"/>
    </font>
    <font>
      <b/>
      <sz val="10"/>
      <name val="Arial"/>
      <family val="2"/>
    </font>
    <font>
      <sz val="7"/>
      <color theme="1"/>
      <name val="Arial Narrow"/>
      <family val="2"/>
    </font>
    <font>
      <vertAlign val="superscript"/>
      <sz val="7"/>
      <color rgb="FF808080"/>
      <name val="Arial"/>
      <family val="2"/>
    </font>
    <font>
      <vertAlign val="superscript"/>
      <sz val="8"/>
      <color rgb="FF808080"/>
      <name val="Arial"/>
      <family val="2"/>
    </font>
    <font>
      <sz val="10"/>
      <color theme="0"/>
      <name val="Arial"/>
      <family val="2"/>
    </font>
    <font>
      <sz val="7"/>
      <color theme="0" tint="-0.499984740745262"/>
      <name val="Arial Narrow"/>
      <family val="2"/>
    </font>
    <font>
      <sz val="8"/>
      <color theme="0" tint="-0.499984740745262"/>
      <name val="Arial Narrow"/>
      <family val="2"/>
    </font>
    <font>
      <sz val="8"/>
      <color theme="1"/>
      <name val="Arial"/>
      <family val="2"/>
    </font>
    <font>
      <sz val="11"/>
      <name val="Calibri"/>
      <family val="2"/>
    </font>
    <font>
      <b/>
      <vertAlign val="superscript"/>
      <sz val="8"/>
      <color rgb="FF747678"/>
      <name val="Arial"/>
      <family val="2"/>
    </font>
    <font>
      <vertAlign val="superscript"/>
      <sz val="8"/>
      <color rgb="FF818181"/>
      <name val="Arial"/>
      <family val="2"/>
    </font>
    <font>
      <vertAlign val="superscript"/>
      <sz val="8"/>
      <color rgb="FFFFFFFF"/>
      <name val="Arial"/>
      <family val="2"/>
    </font>
    <font>
      <b/>
      <sz val="8"/>
      <color rgb="FF818181"/>
      <name val="Arial"/>
      <family val="2"/>
    </font>
    <font>
      <vertAlign val="superscript"/>
      <sz val="8"/>
      <color rgb="FF818181"/>
      <name val="Arial Narrow"/>
      <family val="2"/>
    </font>
    <font>
      <sz val="10"/>
      <color rgb="FF747678"/>
      <name val="Arial"/>
      <family val="2"/>
    </font>
    <font>
      <b/>
      <sz val="10"/>
      <color rgb="FF818181"/>
      <name val="Arial"/>
      <family val="2"/>
    </font>
    <font>
      <b/>
      <vertAlign val="superscript"/>
      <sz val="10"/>
      <color rgb="FF818181"/>
      <name val="Arial"/>
      <family val="2"/>
    </font>
    <font>
      <b/>
      <sz val="10"/>
      <color rgb="FF747678"/>
      <name val="Arial"/>
      <family val="2"/>
    </font>
    <font>
      <b/>
      <sz val="8"/>
      <color rgb="FF808080"/>
      <name val="Arial"/>
      <family val="2"/>
    </font>
    <font>
      <vertAlign val="superscript"/>
      <sz val="7"/>
      <color rgb="FF808080"/>
      <name val="Arial Narrow"/>
      <family val="2"/>
    </font>
    <font>
      <sz val="8"/>
      <color rgb="FFA7A7A7"/>
      <name val="Arial Narrow"/>
      <family val="2"/>
    </font>
    <font>
      <sz val="20"/>
      <color rgb="FF000000"/>
      <name val="Times New Roman"/>
      <family val="1"/>
    </font>
    <font>
      <sz val="7"/>
      <color rgb="FF808080"/>
      <name val="Arial Narrow"/>
      <family val="2"/>
    </font>
    <font>
      <sz val="8"/>
      <color theme="0" tint="-0.499984740745262"/>
      <name val="Arial"/>
      <family val="2"/>
    </font>
    <font>
      <b/>
      <sz val="11"/>
      <color rgb="FFFF0000"/>
      <name val="Arial"/>
      <family val="2"/>
    </font>
    <font>
      <b/>
      <sz val="8"/>
      <color theme="0"/>
      <name val="Arial"/>
      <family val="2"/>
    </font>
    <font>
      <b/>
      <vertAlign val="superscript"/>
      <sz val="8"/>
      <color rgb="FF838383"/>
      <name val="Arial Narrow"/>
      <family val="2"/>
    </font>
    <font>
      <sz val="10"/>
      <name val="Vale Sans"/>
      <family val="2"/>
    </font>
    <font>
      <b/>
      <sz val="10"/>
      <color rgb="FF000000"/>
      <name val="Vale Sans"/>
      <family val="2"/>
    </font>
    <font>
      <sz val="10"/>
      <color rgb="FF000000"/>
      <name val="Vale Sans"/>
      <family val="2"/>
    </font>
    <font>
      <b/>
      <sz val="10"/>
      <name val="Vale Sans"/>
      <family val="2"/>
    </font>
    <font>
      <b/>
      <sz val="8"/>
      <color rgb="FFFFFFFF"/>
      <name val="Arial"/>
      <family val="2"/>
    </font>
    <font>
      <vertAlign val="superscript"/>
      <sz val="7"/>
      <color rgb="FF575859"/>
      <name val="Arial"/>
      <family val="2"/>
    </font>
    <font>
      <sz val="7"/>
      <color rgb="FF575859"/>
      <name val="Arial"/>
      <family val="2"/>
    </font>
    <font>
      <sz val="8"/>
      <color rgb="FF747678"/>
      <name val="Arial"/>
      <family val="2"/>
    </font>
    <font>
      <sz val="8"/>
      <color rgb="FF575859"/>
      <name val="Arial"/>
      <family val="2"/>
    </font>
    <font>
      <vertAlign val="superscript"/>
      <sz val="8"/>
      <color rgb="FF575859"/>
      <name val="Arial"/>
      <family val="2"/>
    </font>
    <font>
      <sz val="7"/>
      <color theme="1" tint="0.39997558519241921"/>
      <name val="Arial"/>
      <family val="2"/>
    </font>
    <font>
      <vertAlign val="superscript"/>
      <sz val="7"/>
      <color theme="1" tint="0.39997558519241921"/>
      <name val="Arial"/>
      <family val="2"/>
    </font>
    <font>
      <vertAlign val="superscript"/>
      <sz val="7"/>
      <color theme="1" tint="-0.249977111117893"/>
      <name val="Arial Narrow"/>
      <family val="2"/>
    </font>
    <font>
      <sz val="7"/>
      <color theme="1" tint="-0.249977111117893"/>
      <name val="Arial Narrow"/>
      <family val="2"/>
    </font>
    <font>
      <sz val="10"/>
      <color theme="1"/>
      <name val="Arial"/>
      <family val="2"/>
    </font>
    <font>
      <sz val="7"/>
      <color theme="1" tint="-0.249977111117893"/>
      <name val="Arial"/>
      <family val="2"/>
    </font>
    <font>
      <sz val="7"/>
      <color theme="1"/>
      <name val="Arial"/>
      <family val="2"/>
    </font>
    <font>
      <vertAlign val="superscript"/>
      <sz val="7"/>
      <color theme="1"/>
      <name val="Arial Narrow"/>
      <family val="2"/>
    </font>
    <font>
      <sz val="10"/>
      <name val="Arial"/>
      <family val="2"/>
    </font>
    <font>
      <sz val="8"/>
      <color rgb="FF818181"/>
      <name val="Arial"/>
      <family val="2"/>
      <charset val="1"/>
    </font>
    <font>
      <vertAlign val="superscript"/>
      <sz val="7"/>
      <color rgb="FF818181"/>
      <name val="Arial "/>
    </font>
    <font>
      <b/>
      <vertAlign val="superscript"/>
      <sz val="8"/>
      <color rgb="FF7F7F7F"/>
      <name val="Arial"/>
      <family val="2"/>
    </font>
    <font>
      <vertAlign val="superscript"/>
      <sz val="8"/>
      <color rgb="FF7F7F7F"/>
      <name val="Arial"/>
      <family val="2"/>
    </font>
    <font>
      <vertAlign val="superscript"/>
      <sz val="10"/>
      <color theme="1" tint="-0.249977111117893"/>
      <name val="Arial"/>
      <family val="2"/>
    </font>
    <font>
      <sz val="10"/>
      <color theme="1" tint="-0.249977111117893"/>
      <name val="Arial"/>
      <family val="2"/>
    </font>
    <font>
      <vertAlign val="superscript"/>
      <sz val="7"/>
      <color theme="1" tint="-0.249977111117893"/>
      <name val="Arial"/>
      <family val="2"/>
    </font>
    <font>
      <sz val="8"/>
      <color rgb="FFFFFFFF"/>
      <name val="Arial"/>
      <family val="2"/>
      <charset val="1"/>
    </font>
    <font>
      <b/>
      <sz val="8"/>
      <color rgb="FFFFFFFF"/>
      <name val="Arial"/>
      <family val="2"/>
      <charset val="1"/>
    </font>
    <font>
      <i/>
      <sz val="8"/>
      <color rgb="FFFFFFFF"/>
      <name val="Arial"/>
      <family val="2"/>
      <charset val="1"/>
    </font>
    <font>
      <sz val="8"/>
      <color rgb="FF747678"/>
      <name val="Arial"/>
      <family val="2"/>
      <charset val="1"/>
    </font>
    <font>
      <b/>
      <sz val="8"/>
      <color rgb="FF747678"/>
      <name val="Arial"/>
      <family val="2"/>
      <charset val="1"/>
    </font>
    <font>
      <sz val="20"/>
      <color rgb="FF000000"/>
      <name val="Caecilia LT Std Bold"/>
      <family val="1"/>
      <charset val="1"/>
    </font>
    <font>
      <b/>
      <sz val="8"/>
      <color rgb="FF818181"/>
      <name val="Arial"/>
      <family val="2"/>
      <charset val="1"/>
    </font>
    <font>
      <sz val="10"/>
      <name val="Arial"/>
      <family val="2"/>
    </font>
    <font>
      <b/>
      <sz val="8"/>
      <color rgb="FF838383"/>
      <name val="Calibri"/>
      <family val="2"/>
    </font>
    <font>
      <sz val="10"/>
      <color theme="0" tint="-0.499984740745262"/>
      <name val="Arial"/>
      <family val="2"/>
    </font>
    <font>
      <sz val="10"/>
      <color theme="0" tint="-0.499984740745262"/>
      <name val="Calibri"/>
      <family val="2"/>
    </font>
    <font>
      <sz val="7"/>
      <color theme="0" tint="-0.499984740745262"/>
      <name val="Arial"/>
      <family val="2"/>
    </font>
    <font>
      <sz val="7"/>
      <color rgb="FF808080"/>
      <name val="Calibri"/>
      <family val="2"/>
    </font>
    <font>
      <vertAlign val="superscript"/>
      <sz val="7"/>
      <color rgb="FF838383"/>
      <name val="Calibri"/>
      <family val="2"/>
    </font>
    <font>
      <vertAlign val="superscript"/>
      <sz val="10"/>
      <color theme="0" tint="-0.499984740745262"/>
      <name val="Arial Narrow"/>
      <family val="2"/>
    </font>
    <font>
      <sz val="10"/>
      <color rgb="FF838383"/>
      <name val="Arial Narrow"/>
      <family val="2"/>
    </font>
    <font>
      <sz val="8"/>
      <color rgb="FFFFFFFF"/>
      <name val="Calibri"/>
      <family val="2"/>
    </font>
    <font>
      <sz val="8"/>
      <color rgb="FF818181"/>
      <name val="Calibri"/>
      <family val="2"/>
    </font>
    <font>
      <sz val="7"/>
      <color rgb="FFA6A6A6"/>
      <name val="Arial Narrow"/>
      <family val="2"/>
    </font>
    <font>
      <vertAlign val="superscript"/>
      <sz val="8"/>
      <color rgb="FF838383"/>
      <name val="Arial Narrow"/>
      <family val="2"/>
    </font>
    <font>
      <vertAlign val="superscript"/>
      <sz val="8"/>
      <color theme="0" tint="-0.499984740745262"/>
      <name val="Arial Narrow"/>
      <family val="2"/>
    </font>
    <font>
      <vertAlign val="superscript"/>
      <sz val="7"/>
      <color rgb="FF747678"/>
      <name val="Arial Narrow"/>
      <family val="2"/>
    </font>
  </fonts>
  <fills count="59">
    <fill>
      <patternFill patternType="none"/>
    </fill>
    <fill>
      <patternFill patternType="gray125"/>
    </fill>
    <fill>
      <patternFill patternType="solid">
        <fgColor indexed="44"/>
        <bgColor indexed="64"/>
      </patternFill>
    </fill>
    <fill>
      <patternFill patternType="solid">
        <fgColor indexed="29"/>
        <bgColor indexed="64"/>
      </patternFill>
    </fill>
    <fill>
      <patternFill patternType="solid">
        <fgColor indexed="26"/>
        <bgColor indexed="64"/>
      </patternFill>
    </fill>
    <fill>
      <patternFill patternType="solid">
        <fgColor indexed="47"/>
        <bgColor indexed="64"/>
      </patternFill>
    </fill>
    <fill>
      <patternFill patternType="solid">
        <fgColor indexed="2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8"/>
        <bgColor indexed="64"/>
      </patternFill>
    </fill>
    <fill>
      <patternFill patternType="solid">
        <fgColor indexed="43"/>
        <bgColor indexed="64"/>
      </patternFill>
    </fill>
    <fill>
      <patternFill patternType="solid">
        <fgColor indexed="11"/>
        <bgColor indexed="64"/>
      </patternFill>
    </fill>
    <fill>
      <patternFill patternType="solid">
        <fgColor indexed="51"/>
        <bgColor indexed="64"/>
      </patternFill>
    </fill>
    <fill>
      <patternFill patternType="solid">
        <fgColor indexed="22"/>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rgb="FF008080"/>
        <bgColor indexed="64"/>
      </patternFill>
    </fill>
    <fill>
      <patternFill patternType="solid">
        <fgColor rgb="FFFFFFFF"/>
        <bgColor indexed="64"/>
      </patternFill>
    </fill>
    <fill>
      <patternFill patternType="solid">
        <fgColor rgb="FF007E7A"/>
        <bgColor indexed="64"/>
      </patternFill>
    </fill>
    <fill>
      <patternFill patternType="solid">
        <fgColor rgb="FFD9D9D9"/>
        <bgColor indexed="64"/>
      </patternFill>
    </fill>
    <fill>
      <patternFill patternType="solid">
        <fgColor rgb="FFC3DFD6"/>
        <bgColor indexed="64"/>
      </patternFill>
    </fill>
    <fill>
      <patternFill patternType="solid">
        <fgColor rgb="FFC3E0D6"/>
        <bgColor indexed="64"/>
      </patternFill>
    </fill>
    <fill>
      <patternFill patternType="solid">
        <fgColor rgb="FFF2F2F2"/>
        <bgColor indexed="64"/>
      </patternFill>
    </fill>
    <fill>
      <patternFill patternType="solid">
        <fgColor rgb="FFF3F3F3"/>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F2F2F2"/>
        <bgColor rgb="FF000000"/>
      </patternFill>
    </fill>
    <fill>
      <patternFill patternType="solid">
        <fgColor rgb="FFC3DFD6"/>
        <bgColor rgb="FF000000"/>
      </patternFill>
    </fill>
    <fill>
      <patternFill patternType="solid">
        <fgColor rgb="FFF3F3F3"/>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0"/>
        <bgColor indexed="64"/>
      </patternFill>
    </fill>
    <fill>
      <patternFill patternType="solid">
        <fgColor theme="0"/>
        <bgColor rgb="FF000000"/>
      </patternFill>
    </fill>
    <fill>
      <patternFill patternType="solid">
        <fgColor theme="7" tint="0.39997558519241921"/>
        <bgColor indexed="64"/>
      </patternFill>
    </fill>
    <fill>
      <patternFill patternType="solid">
        <fgColor rgb="FFC3DFD5"/>
        <bgColor indexed="64"/>
      </patternFill>
    </fill>
    <fill>
      <patternFill patternType="solid">
        <fgColor rgb="FFC3DFD5"/>
        <bgColor rgb="FF000000"/>
      </patternFill>
    </fill>
    <fill>
      <patternFill patternType="solid">
        <fgColor rgb="FF007E7A"/>
        <bgColor rgb="FF000000"/>
      </patternFill>
    </fill>
    <fill>
      <patternFill patternType="solid">
        <fgColor theme="0" tint="-4.9989318521683403E-2"/>
        <bgColor rgb="FF000000"/>
      </patternFill>
    </fill>
    <fill>
      <patternFill patternType="solid">
        <fgColor rgb="FF005E5B"/>
        <bgColor indexed="64"/>
      </patternFill>
    </fill>
    <fill>
      <patternFill patternType="solid">
        <fgColor rgb="FFC6ECE5"/>
        <bgColor indexed="64"/>
      </patternFill>
    </fill>
    <fill>
      <patternFill patternType="solid">
        <fgColor rgb="FF005250"/>
        <bgColor indexed="64"/>
      </patternFill>
    </fill>
    <fill>
      <patternFill patternType="solid">
        <fgColor rgb="FFDBEDED"/>
        <bgColor indexed="64"/>
      </patternFill>
    </fill>
    <fill>
      <patternFill patternType="solid">
        <fgColor rgb="FFEBF5F5"/>
        <bgColor indexed="64"/>
      </patternFill>
    </fill>
    <fill>
      <patternFill patternType="solid">
        <fgColor rgb="FF0ABB98"/>
        <bgColor indexed="64"/>
      </patternFill>
    </fill>
    <fill>
      <patternFill patternType="solid">
        <fgColor rgb="FFDFF5F1"/>
        <bgColor indexed="64"/>
      </patternFill>
    </fill>
    <fill>
      <patternFill patternType="solid">
        <fgColor theme="0" tint="-0.249977111117893"/>
        <bgColor indexed="64"/>
      </patternFill>
    </fill>
    <fill>
      <patternFill patternType="solid">
        <fgColor theme="0" tint="-0.249977111117893"/>
        <bgColor rgb="FF000000"/>
      </patternFill>
    </fill>
  </fills>
  <borders count="42">
    <border>
      <left/>
      <right/>
      <top/>
      <bottom/>
      <diagonal/>
    </border>
    <border>
      <left/>
      <right/>
      <top/>
      <bottom style="medium">
        <color rgb="FF000000"/>
      </bottom>
      <diagonal/>
    </border>
    <border>
      <left/>
      <right/>
      <top style="medium">
        <color rgb="FF000000"/>
      </top>
      <bottom/>
      <diagonal/>
    </border>
    <border>
      <left/>
      <right/>
      <top/>
      <bottom style="medium">
        <color indexed="64"/>
      </bottom>
      <diagonal/>
    </border>
    <border>
      <left/>
      <right/>
      <top style="medium">
        <color rgb="FFFFFFFF"/>
      </top>
      <bottom/>
      <diagonal/>
    </border>
    <border>
      <left style="medium">
        <color rgb="FFFFFFFF"/>
      </left>
      <right/>
      <top style="medium">
        <color rgb="FFFFFFFF"/>
      </top>
      <bottom/>
      <diagonal/>
    </border>
    <border>
      <left/>
      <right/>
      <top/>
      <bottom style="medium">
        <color rgb="FFF2F2F2"/>
      </bottom>
      <diagonal/>
    </border>
    <border>
      <left/>
      <right/>
      <top style="medium">
        <color rgb="FFF2F2F2"/>
      </top>
      <bottom/>
      <diagonal/>
    </border>
    <border>
      <left/>
      <right/>
      <top/>
      <bottom style="medium">
        <color rgb="FFF3F3F3"/>
      </bottom>
      <diagonal/>
    </border>
    <border>
      <left/>
      <right/>
      <top style="medium">
        <color rgb="FFF3F3F3"/>
      </top>
      <bottom/>
      <diagonal/>
    </border>
    <border>
      <left/>
      <right/>
      <top style="medium">
        <color indexed="64"/>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medium">
        <color rgb="FFF3F3F3"/>
      </bottom>
      <diagonal/>
    </border>
    <border>
      <left style="thin">
        <color rgb="FF000000"/>
      </left>
      <right/>
      <top style="medium">
        <color rgb="FFF3F3F3"/>
      </top>
      <bottom/>
      <diagonal/>
    </border>
    <border>
      <left style="thin">
        <color rgb="FF000000"/>
      </left>
      <right/>
      <top/>
      <bottom style="medium">
        <color rgb="FF000000"/>
      </bottom>
      <diagonal/>
    </border>
    <border>
      <left style="thin">
        <color rgb="FF000000"/>
      </left>
      <right/>
      <top style="medium">
        <color rgb="FF000000"/>
      </top>
      <bottom/>
      <diagonal/>
    </border>
    <border>
      <left/>
      <right/>
      <top/>
      <bottom style="thin">
        <color indexed="64"/>
      </bottom>
      <diagonal/>
    </border>
    <border>
      <left/>
      <right/>
      <top style="thin">
        <color indexed="64"/>
      </top>
      <bottom/>
      <diagonal/>
    </border>
    <border>
      <left/>
      <right/>
      <top/>
      <bottom style="medium">
        <color rgb="FFFFFFFF"/>
      </bottom>
      <diagonal/>
    </border>
    <border>
      <left style="medium">
        <color rgb="FFFFFFFF"/>
      </left>
      <right/>
      <top/>
      <bottom/>
      <diagonal/>
    </border>
    <border>
      <left/>
      <right/>
      <top style="medium">
        <color rgb="FFFFFFFF"/>
      </top>
      <bottom style="medium">
        <color rgb="FFFFFFFF"/>
      </bottom>
      <diagonal/>
    </border>
    <border>
      <left/>
      <right/>
      <top/>
      <bottom style="medium">
        <color rgb="FFC0C0C0"/>
      </bottom>
      <diagonal/>
    </border>
    <border>
      <left/>
      <right/>
      <top/>
      <bottom style="medium">
        <color rgb="FFBFBFBF"/>
      </bottom>
      <diagonal/>
    </border>
    <border>
      <left/>
      <right/>
      <top/>
      <bottom style="medium">
        <color rgb="FF838383"/>
      </bottom>
      <diagonal/>
    </border>
    <border>
      <left style="thin">
        <color indexed="64"/>
      </left>
      <right/>
      <top style="thin">
        <color indexed="64"/>
      </top>
      <bottom/>
      <diagonal/>
    </border>
    <border>
      <left/>
      <right/>
      <top style="thin">
        <color indexed="64"/>
      </top>
      <bottom style="thin">
        <color rgb="FFFFFFFF"/>
      </bottom>
      <diagonal/>
    </border>
    <border>
      <left/>
      <right style="thin">
        <color indexed="64"/>
      </right>
      <top style="thin">
        <color indexed="64"/>
      </top>
      <bottom/>
      <diagonal/>
    </border>
    <border>
      <left style="thin">
        <color indexed="64"/>
      </left>
      <right/>
      <top/>
      <bottom/>
      <diagonal/>
    </border>
    <border>
      <left/>
      <right/>
      <top style="thin">
        <color rgb="FFFFFFFF"/>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rgb="FFF3F3F3"/>
      </bottom>
      <diagonal/>
    </border>
    <border>
      <left/>
      <right/>
      <top style="thin">
        <color rgb="FFF3F3F3"/>
      </top>
      <bottom/>
      <diagonal/>
    </border>
    <border>
      <left/>
      <right/>
      <top/>
      <bottom style="medium">
        <color theme="0" tint="-0.249977111117893"/>
      </bottom>
      <diagonal/>
    </border>
    <border>
      <left/>
      <right/>
      <top style="medium">
        <color theme="0" tint="-0.499984740745262"/>
      </top>
      <bottom/>
      <diagonal/>
    </border>
    <border>
      <left/>
      <right/>
      <top/>
      <bottom style="medium">
        <color theme="0" tint="-0.499984740745262"/>
      </bottom>
      <diagonal/>
    </border>
    <border>
      <left/>
      <right/>
      <top/>
      <bottom style="medium">
        <color rgb="FF747678"/>
      </bottom>
      <diagonal/>
    </border>
  </borders>
  <cellStyleXfs count="62819">
    <xf numFmtId="0" fontId="0"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5" fontId="7" fillId="0"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2" fillId="0" borderId="0" applyFont="0" applyFill="0" applyBorder="0" applyAlignment="0" applyProtection="0"/>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67" fontId="2" fillId="0" borderId="0" applyFont="0" applyFill="0" applyBorder="0" applyAlignment="0" applyProtection="0"/>
    <xf numFmtId="167"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185" fontId="13" fillId="0" borderId="0"/>
    <xf numFmtId="185" fontId="13" fillId="0" borderId="0"/>
    <xf numFmtId="185" fontId="2" fillId="0" borderId="0" applyFont="0" applyFill="0" applyBorder="0" applyAlignment="0" applyProtection="0"/>
    <xf numFmtId="185" fontId="13" fillId="0" borderId="0"/>
    <xf numFmtId="0" fontId="2" fillId="0" borderId="0"/>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85" fontId="3" fillId="0" borderId="0">
      <alignment vertical="top"/>
    </xf>
    <xf numFmtId="177" fontId="2" fillId="0" borderId="0" applyFont="0" applyFill="0" applyBorder="0" applyAlignment="0" applyProtection="0"/>
    <xf numFmtId="177"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0" fontId="13" fillId="0" borderId="0"/>
    <xf numFmtId="185" fontId="2" fillId="0" borderId="0"/>
    <xf numFmtId="185" fontId="2" fillId="0" borderId="0"/>
    <xf numFmtId="185" fontId="2" fillId="0" borderId="0"/>
    <xf numFmtId="185" fontId="2" fillId="0" borderId="0"/>
    <xf numFmtId="185" fontId="2" fillId="0" borderId="0"/>
    <xf numFmtId="185" fontId="2" fillId="0" borderId="0"/>
    <xf numFmtId="185" fontId="13" fillId="0" borderId="0"/>
    <xf numFmtId="185" fontId="2" fillId="0" borderId="0"/>
    <xf numFmtId="185" fontId="2" fillId="0" borderId="0"/>
    <xf numFmtId="185" fontId="2" fillId="0" borderId="0"/>
    <xf numFmtId="185" fontId="2" fillId="0" borderId="0"/>
    <xf numFmtId="185" fontId="2" fillId="0" borderId="0"/>
    <xf numFmtId="185" fontId="2" fillId="0" borderId="0"/>
    <xf numFmtId="0" fontId="17" fillId="0" borderId="0" applyNumberFormat="0" applyFill="0" applyBorder="0">
      <protection locked="0"/>
    </xf>
    <xf numFmtId="0" fontId="17" fillId="0" borderId="0" applyNumberFormat="0" applyFill="0" applyBorder="0">
      <protection locked="0"/>
    </xf>
    <xf numFmtId="170" fontId="2" fillId="0" borderId="0" applyFont="0" applyFill="0" applyBorder="0" applyAlignment="0" applyProtection="0"/>
    <xf numFmtId="170"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6" fillId="0" borderId="0" applyFont="0" applyFill="0" applyBorder="0" applyAlignment="0" applyProtection="0"/>
    <xf numFmtId="185" fontId="6" fillId="0" borderId="0" applyFont="0" applyFill="0" applyBorder="0" applyAlignment="0" applyProtection="0"/>
    <xf numFmtId="0" fontId="8" fillId="0" borderId="0"/>
    <xf numFmtId="0" fontId="6" fillId="0" borderId="0" applyFont="0" applyFill="0" applyBorder="0" applyAlignment="0" applyProtection="0"/>
    <xf numFmtId="185" fontId="6" fillId="0" borderId="0" applyFont="0" applyFill="0" applyBorder="0" applyAlignment="0" applyProtection="0"/>
    <xf numFmtId="182" fontId="2" fillId="0" borderId="0">
      <protection locked="0"/>
    </xf>
    <xf numFmtId="183" fontId="2" fillId="0" borderId="0">
      <protection locked="0"/>
    </xf>
    <xf numFmtId="182"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3" fontId="2" fillId="0" borderId="0">
      <protection locked="0"/>
    </xf>
    <xf numFmtId="182"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182" fontId="2" fillId="0" borderId="0">
      <protection locked="0"/>
    </xf>
    <xf numFmtId="0" fontId="16" fillId="0" borderId="0"/>
    <xf numFmtId="181" fontId="5" fillId="0" borderId="0"/>
    <xf numFmtId="9" fontId="2" fillId="0" borderId="0"/>
    <xf numFmtId="9" fontId="2" fillId="0" borderId="0"/>
    <xf numFmtId="9" fontId="2" fillId="0" borderId="0"/>
    <xf numFmtId="37" fontId="9" fillId="0" borderId="0" applyFont="0" applyFill="0" applyBorder="0" applyAlignment="0" applyProtection="0"/>
    <xf numFmtId="165" fontId="5" fillId="0" borderId="0"/>
    <xf numFmtId="172" fontId="2" fillId="0" borderId="0" applyFont="0" applyFill="0" applyBorder="0" applyAlignment="0" applyProtection="0"/>
    <xf numFmtId="172" fontId="2" fillId="0" borderId="0" applyFont="0" applyFill="0" applyBorder="0" applyAlignment="0" applyProtection="0"/>
    <xf numFmtId="166" fontId="5" fillId="0" borderId="0"/>
    <xf numFmtId="165" fontId="5" fillId="0" borderId="0"/>
    <xf numFmtId="2" fontId="5" fillId="0" borderId="0"/>
    <xf numFmtId="164" fontId="2" fillId="0" borderId="0" applyFont="0" applyFill="0" applyBorder="0" applyAlignment="0" applyProtection="0"/>
    <xf numFmtId="164" fontId="2" fillId="0" borderId="0" applyFont="0" applyFill="0" applyBorder="0" applyAlignment="0" applyProtection="0"/>
    <xf numFmtId="10" fontId="5" fillId="0" borderId="0"/>
    <xf numFmtId="2"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73" fontId="2" fillId="0" borderId="0" applyFont="0" applyFill="0" applyBorder="0" applyAlignment="0" applyProtection="0"/>
    <xf numFmtId="173" fontId="2" fillId="0" borderId="0" applyFont="0" applyFill="0" applyBorder="0" applyAlignment="0" applyProtection="0"/>
    <xf numFmtId="0" fontId="8" fillId="0" borderId="0"/>
    <xf numFmtId="0" fontId="10" fillId="0" borderId="0"/>
    <xf numFmtId="174"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0" fontId="11" fillId="0" borderId="0"/>
    <xf numFmtId="0" fontId="10" fillId="0" borderId="0"/>
    <xf numFmtId="9" fontId="18" fillId="0" borderId="0" applyFont="0" applyFill="0" applyBorder="0" applyAlignment="0" applyProtection="0"/>
    <xf numFmtId="184" fontId="19"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22"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2" fillId="16" borderId="0" applyNumberFormat="0" applyBorder="0" applyAlignment="0" applyProtection="0"/>
    <xf numFmtId="0" fontId="23" fillId="16" borderId="0" applyNumberFormat="0" applyBorder="0" applyAlignment="0" applyProtection="0"/>
    <xf numFmtId="0" fontId="4" fillId="7"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4" fillId="7"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4" fillId="8"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 fillId="8"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4" fillId="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 fillId="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4" fillId="1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4" fillId="1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22"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2" fillId="20" borderId="0" applyNumberFormat="0" applyBorder="0" applyAlignment="0" applyProtection="0"/>
    <xf numFmtId="0" fontId="23" fillId="20" borderId="0" applyNumberFormat="0" applyBorder="0" applyAlignment="0" applyProtection="0"/>
    <xf numFmtId="0" fontId="4" fillId="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4" fillId="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4" fillId="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4" fillId="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1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1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2"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1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8" borderId="0" applyNumberFormat="0" applyBorder="0" applyAlignment="0" applyProtection="0"/>
    <xf numFmtId="0" fontId="4" fillId="1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8"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15" fillId="11"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3"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5"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5" borderId="0" applyNumberFormat="0" applyBorder="0" applyAlignment="0" applyProtection="0"/>
    <xf numFmtId="0" fontId="4" fillId="1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9" borderId="0" applyNumberFormat="0" applyBorder="0" applyAlignment="0" applyProtection="0"/>
    <xf numFmtId="0" fontId="4" fillId="1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4" fillId="5"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0"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20"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4" fillId="2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8" fillId="0" borderId="0"/>
    <xf numFmtId="0" fontId="10" fillId="0" borderId="0"/>
    <xf numFmtId="0" fontId="8" fillId="0" borderId="0"/>
    <xf numFmtId="37" fontId="12" fillId="0" borderId="0"/>
    <xf numFmtId="37" fontId="13" fillId="0" borderId="0" applyFont="0"/>
    <xf numFmtId="0" fontId="4" fillId="6" borderId="0" applyNumberFormat="0" applyBorder="0" applyAlignment="0" applyProtection="0"/>
    <xf numFmtId="0" fontId="4" fillId="3" borderId="0" applyNumberFormat="0" applyBorder="0" applyAlignment="0" applyProtection="0"/>
    <xf numFmtId="0" fontId="4" fillId="12"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4" fillId="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 fillId="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2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2" fillId="23" borderId="0" applyNumberFormat="0" applyBorder="0" applyAlignment="0" applyProtection="0"/>
    <xf numFmtId="0" fontId="23" fillId="23" borderId="0" applyNumberFormat="0" applyBorder="0" applyAlignment="0" applyProtection="0"/>
    <xf numFmtId="0" fontId="4" fillId="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 fillId="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22"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2" fillId="24" borderId="0" applyNumberFormat="0" applyBorder="0" applyAlignment="0" applyProtection="0"/>
    <xf numFmtId="0" fontId="23" fillId="24" borderId="0" applyNumberFormat="0" applyBorder="0" applyAlignment="0" applyProtection="0"/>
    <xf numFmtId="0" fontId="4" fillId="13"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13"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4" fillId="1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4" fillId="1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4" fillId="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 fillId="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2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2" fillId="27" borderId="0" applyNumberFormat="0" applyBorder="0" applyAlignment="0" applyProtection="0"/>
    <xf numFmtId="0" fontId="23" fillId="27" borderId="0" applyNumberFormat="0" applyBorder="0" applyAlignment="0" applyProtection="0"/>
    <xf numFmtId="0" fontId="4" fillId="14"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4" fillId="14"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4" fillId="2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6"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2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15" fillId="9" borderId="0" applyNumberFormat="0" applyBorder="0" applyAlignment="0" applyProtection="0"/>
    <xf numFmtId="0" fontId="4"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24"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24"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5" fillId="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5" fillId="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5" fillId="9" borderId="0" applyNumberFormat="0" applyBorder="0" applyAlignment="0" applyProtection="0"/>
    <xf numFmtId="0" fontId="4" fillId="13" borderId="0" applyNumberFormat="0" applyBorder="0" applyAlignment="0" applyProtection="0"/>
    <xf numFmtId="0" fontId="15"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15" fillId="9" borderId="0" applyNumberFormat="0" applyBorder="0" applyAlignment="0" applyProtection="0"/>
    <xf numFmtId="0" fontId="4"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4" fillId="9" borderId="0" applyNumberFormat="0" applyBorder="0" applyAlignment="0" applyProtection="0"/>
    <xf numFmtId="0" fontId="15" fillId="9"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111" fillId="0" borderId="0" applyFont="0" applyFill="0" applyBorder="0" applyAlignment="0" applyProtection="0"/>
    <xf numFmtId="43" fontId="126" fillId="0" borderId="0" applyFont="0" applyFill="0" applyBorder="0" applyAlignment="0" applyProtection="0"/>
  </cellStyleXfs>
  <cellXfs count="1666">
    <xf numFmtId="0" fontId="0" fillId="0" borderId="0" xfId="0"/>
    <xf numFmtId="0" fontId="24" fillId="0" borderId="0" xfId="0" applyFont="1" applyAlignment="1">
      <alignment horizontal="left" vertical="center"/>
    </xf>
    <xf numFmtId="0" fontId="25" fillId="0" borderId="0" xfId="0" applyFont="1" applyAlignment="1">
      <alignment horizontal="left" vertical="center"/>
    </xf>
    <xf numFmtId="0" fontId="29" fillId="29" borderId="0" xfId="0" applyFont="1" applyFill="1" applyAlignment="1">
      <alignment horizontal="left" vertical="center"/>
    </xf>
    <xf numFmtId="0" fontId="29" fillId="29" borderId="0" xfId="0" applyFont="1" applyFill="1" applyAlignment="1">
      <alignment horizontal="right" vertical="center"/>
    </xf>
    <xf numFmtId="0" fontId="29" fillId="0" borderId="0" xfId="0" applyFont="1" applyAlignment="1">
      <alignment horizontal="left" vertical="center"/>
    </xf>
    <xf numFmtId="0" fontId="29" fillId="0" borderId="0" xfId="0" applyFont="1" applyAlignment="1">
      <alignment horizontal="right" vertical="center"/>
    </xf>
    <xf numFmtId="0" fontId="30" fillId="32" borderId="0" xfId="0" applyFont="1" applyFill="1" applyAlignment="1">
      <alignment horizontal="left" vertical="center" wrapText="1"/>
    </xf>
    <xf numFmtId="0" fontId="29" fillId="29" borderId="0" xfId="0" applyFont="1" applyFill="1" applyAlignment="1">
      <alignment horizontal="left" vertical="center" wrapText="1"/>
    </xf>
    <xf numFmtId="0" fontId="29" fillId="31" borderId="0" xfId="0" applyFont="1" applyFill="1" applyAlignment="1">
      <alignment horizontal="left" vertical="center" wrapText="1"/>
    </xf>
    <xf numFmtId="0" fontId="36" fillId="29" borderId="0" xfId="0" applyFont="1" applyFill="1" applyAlignment="1">
      <alignment horizontal="right" vertical="center" wrapText="1"/>
    </xf>
    <xf numFmtId="0" fontId="30" fillId="0" borderId="0" xfId="0" applyFont="1" applyAlignment="1">
      <alignment horizontal="left" vertical="center"/>
    </xf>
    <xf numFmtId="0" fontId="26" fillId="30" borderId="0" xfId="0" applyFont="1" applyFill="1" applyAlignment="1">
      <alignment horizontal="left" vertical="center"/>
    </xf>
    <xf numFmtId="0" fontId="32" fillId="29" borderId="0" xfId="0" applyFont="1" applyFill="1" applyAlignment="1">
      <alignment horizontal="left" vertical="center"/>
    </xf>
    <xf numFmtId="0" fontId="33" fillId="30" borderId="0" xfId="0" applyFont="1" applyFill="1" applyAlignment="1">
      <alignment horizontal="left" vertical="center" wrapText="1"/>
    </xf>
    <xf numFmtId="0" fontId="29" fillId="0" borderId="0" xfId="0" applyFont="1" applyAlignment="1">
      <alignment horizontal="left" vertical="center" wrapText="1"/>
    </xf>
    <xf numFmtId="0" fontId="32" fillId="0" borderId="5" xfId="0" applyFont="1" applyBorder="1" applyAlignment="1">
      <alignment horizontal="left" vertical="center" wrapText="1"/>
    </xf>
    <xf numFmtId="0" fontId="30" fillId="0" borderId="0" xfId="0" applyFont="1" applyAlignment="1">
      <alignment horizontal="left" vertical="center" wrapText="1"/>
    </xf>
    <xf numFmtId="0" fontId="30" fillId="0" borderId="0" xfId="0" applyFont="1" applyAlignment="1">
      <alignment horizontal="center" vertical="center" wrapText="1"/>
    </xf>
    <xf numFmtId="0" fontId="32" fillId="0" borderId="0" xfId="0" applyFont="1" applyAlignment="1">
      <alignment vertical="center"/>
    </xf>
    <xf numFmtId="0" fontId="47" fillId="0" borderId="0" xfId="0" applyFont="1" applyAlignment="1">
      <alignment horizontal="left" vertical="center"/>
    </xf>
    <xf numFmtId="0" fontId="41" fillId="29" borderId="0" xfId="0" applyFont="1" applyFill="1" applyAlignment="1">
      <alignment horizontal="right" vertical="center" wrapText="1"/>
    </xf>
    <xf numFmtId="0" fontId="29" fillId="0" borderId="0" xfId="0" applyFont="1" applyAlignment="1">
      <alignment horizontal="justify" vertical="center"/>
    </xf>
    <xf numFmtId="0" fontId="28" fillId="0" borderId="0" xfId="0" applyFont="1" applyAlignment="1">
      <alignment horizontal="left" vertical="center"/>
    </xf>
    <xf numFmtId="0" fontId="32" fillId="0" borderId="0" xfId="0" applyFont="1" applyAlignment="1">
      <alignment horizontal="left" vertical="center"/>
    </xf>
    <xf numFmtId="0" fontId="27" fillId="30" borderId="0" xfId="0" applyFont="1" applyFill="1" applyAlignment="1">
      <alignment horizontal="center" vertical="center"/>
    </xf>
    <xf numFmtId="0" fontId="32" fillId="29" borderId="0" xfId="0" applyFont="1" applyFill="1" applyAlignment="1">
      <alignment horizontal="left" vertical="center" wrapText="1"/>
    </xf>
    <xf numFmtId="0" fontId="29" fillId="0" borderId="0" xfId="0" applyFont="1" applyAlignment="1">
      <alignment horizontal="left" vertical="center" indent="1"/>
    </xf>
    <xf numFmtId="0" fontId="30" fillId="32" borderId="0" xfId="0" applyFont="1" applyFill="1" applyAlignment="1">
      <alignment horizontal="right" vertical="center" wrapText="1"/>
    </xf>
    <xf numFmtId="0" fontId="40" fillId="0" borderId="0" xfId="0" applyFont="1" applyAlignment="1">
      <alignment horizontal="left" vertical="center" wrapText="1"/>
    </xf>
    <xf numFmtId="0" fontId="29" fillId="34" borderId="0" xfId="0" applyFont="1" applyFill="1" applyAlignment="1">
      <alignment horizontal="left" vertical="center" wrapText="1"/>
    </xf>
    <xf numFmtId="0" fontId="36" fillId="35" borderId="0" xfId="0" applyFont="1" applyFill="1" applyAlignment="1">
      <alignment horizontal="right" vertical="center" wrapText="1"/>
    </xf>
    <xf numFmtId="3" fontId="29" fillId="0" borderId="0" xfId="0" applyNumberFormat="1" applyFont="1" applyAlignment="1">
      <alignment horizontal="right" vertical="center"/>
    </xf>
    <xf numFmtId="0" fontId="29" fillId="34" borderId="0" xfId="0" applyFont="1" applyFill="1" applyAlignment="1">
      <alignment horizontal="right" vertical="center"/>
    </xf>
    <xf numFmtId="0" fontId="29" fillId="34" borderId="0" xfId="0" applyFont="1" applyFill="1" applyAlignment="1">
      <alignment horizontal="right" vertical="center" wrapText="1"/>
    </xf>
    <xf numFmtId="3" fontId="30" fillId="0" borderId="0" xfId="0" applyNumberFormat="1" applyFont="1" applyAlignment="1">
      <alignment horizontal="right" vertical="center"/>
    </xf>
    <xf numFmtId="0" fontId="30" fillId="0" borderId="3" xfId="0" applyFont="1" applyBorder="1" applyAlignment="1">
      <alignment horizontal="left" vertical="center"/>
    </xf>
    <xf numFmtId="0" fontId="29" fillId="34" borderId="0" xfId="0" applyFont="1" applyFill="1" applyAlignment="1">
      <alignment horizontal="left" vertical="center"/>
    </xf>
    <xf numFmtId="0" fontId="30" fillId="0" borderId="0" xfId="0" applyFont="1" applyAlignment="1">
      <alignment horizontal="right" vertical="center" wrapText="1"/>
    </xf>
    <xf numFmtId="0" fontId="27" fillId="0" borderId="0" xfId="0" applyFont="1" applyAlignment="1">
      <alignment horizontal="center" vertical="center" wrapText="1"/>
    </xf>
    <xf numFmtId="3" fontId="29" fillId="34" borderId="0" xfId="0" applyNumberFormat="1" applyFont="1" applyFill="1" applyAlignment="1">
      <alignment horizontal="right" vertical="center" wrapText="1"/>
    </xf>
    <xf numFmtId="0" fontId="36" fillId="34" borderId="0" xfId="0" applyFont="1" applyFill="1" applyAlignment="1">
      <alignment horizontal="right" vertical="center" wrapText="1"/>
    </xf>
    <xf numFmtId="0" fontId="36" fillId="34" borderId="0" xfId="0" applyFont="1" applyFill="1" applyAlignment="1">
      <alignment horizontal="left" vertical="center" wrapText="1"/>
    </xf>
    <xf numFmtId="0" fontId="32" fillId="0" borderId="4" xfId="0" applyFont="1" applyBorder="1" applyAlignment="1">
      <alignment horizontal="left" vertical="center" wrapText="1"/>
    </xf>
    <xf numFmtId="0" fontId="35" fillId="0" borderId="0" xfId="0" applyFont="1" applyAlignment="1">
      <alignment horizontal="justify" vertical="center"/>
    </xf>
    <xf numFmtId="0" fontId="29" fillId="0" borderId="0" xfId="0" applyFont="1" applyAlignment="1">
      <alignment horizontal="right" vertical="center" wrapText="1"/>
    </xf>
    <xf numFmtId="0" fontId="38" fillId="32" borderId="0" xfId="0" applyFont="1" applyFill="1" applyAlignment="1">
      <alignment vertical="center" wrapText="1"/>
    </xf>
    <xf numFmtId="0" fontId="27" fillId="0" borderId="0" xfId="0" applyFont="1" applyAlignment="1">
      <alignment vertical="center" wrapText="1"/>
    </xf>
    <xf numFmtId="0" fontId="36" fillId="0" borderId="0" xfId="0" applyFont="1" applyAlignment="1">
      <alignment horizontal="center" vertical="center" wrapText="1"/>
    </xf>
    <xf numFmtId="0" fontId="36" fillId="0" borderId="0" xfId="0" applyFont="1" applyAlignment="1">
      <alignment horizontal="right" vertical="center" wrapText="1"/>
    </xf>
    <xf numFmtId="9" fontId="36" fillId="0" borderId="0" xfId="0" applyNumberFormat="1" applyFont="1" applyAlignment="1">
      <alignment horizontal="righ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40" fillId="0" borderId="0" xfId="0" applyFont="1" applyAlignment="1">
      <alignment vertical="center"/>
    </xf>
    <xf numFmtId="0" fontId="26" fillId="30" borderId="0" xfId="0" applyFont="1" applyFill="1" applyAlignment="1">
      <alignment horizontal="left" vertical="center" wrapText="1"/>
    </xf>
    <xf numFmtId="0" fontId="29" fillId="0" borderId="0" xfId="0" applyFont="1" applyAlignment="1">
      <alignment horizontal="center" vertical="center" wrapText="1"/>
    </xf>
    <xf numFmtId="0" fontId="26" fillId="28" borderId="0" xfId="0" applyFont="1" applyFill="1" applyAlignment="1">
      <alignment horizontal="left" vertical="center"/>
    </xf>
    <xf numFmtId="0" fontId="29" fillId="29" borderId="0" xfId="0" applyFont="1" applyFill="1" applyAlignment="1">
      <alignment horizontal="right" vertical="center" wrapText="1"/>
    </xf>
    <xf numFmtId="0" fontId="27" fillId="30" borderId="0" xfId="0" applyFont="1" applyFill="1" applyAlignment="1">
      <alignment horizontal="right" vertical="center" wrapText="1"/>
    </xf>
    <xf numFmtId="0" fontId="27" fillId="30" borderId="0" xfId="0" applyFont="1" applyFill="1" applyAlignment="1">
      <alignment horizontal="right" vertical="center"/>
    </xf>
    <xf numFmtId="0" fontId="27" fillId="30" borderId="0" xfId="0" applyFont="1" applyFill="1" applyAlignment="1">
      <alignment horizontal="center" vertical="center" wrapText="1"/>
    </xf>
    <xf numFmtId="0" fontId="40" fillId="0" borderId="0" xfId="0" applyFont="1" applyAlignment="1">
      <alignment vertical="center" wrapText="1"/>
    </xf>
    <xf numFmtId="0" fontId="49" fillId="29" borderId="0" xfId="0" applyFont="1" applyFill="1" applyAlignment="1">
      <alignment horizontal="center" vertical="center" wrapText="1"/>
    </xf>
    <xf numFmtId="9" fontId="49" fillId="29" borderId="0" xfId="0" applyNumberFormat="1" applyFont="1" applyFill="1" applyAlignment="1">
      <alignment horizontal="center" vertical="center" wrapText="1"/>
    </xf>
    <xf numFmtId="0" fontId="49" fillId="29" borderId="0" xfId="0" applyFont="1" applyFill="1" applyAlignment="1">
      <alignment horizontal="left" vertical="center" wrapText="1"/>
    </xf>
    <xf numFmtId="0" fontId="48" fillId="29" borderId="0" xfId="0" applyFont="1" applyFill="1" applyAlignment="1">
      <alignment horizontal="left" vertical="center" wrapText="1"/>
    </xf>
    <xf numFmtId="0" fontId="29" fillId="35" borderId="0" xfId="0" applyFont="1" applyFill="1" applyAlignment="1">
      <alignment horizontal="left" vertical="center" wrapText="1"/>
    </xf>
    <xf numFmtId="3" fontId="30" fillId="32" borderId="0" xfId="0" applyNumberFormat="1" applyFont="1" applyFill="1" applyAlignment="1">
      <alignment horizontal="right" vertical="center" wrapText="1"/>
    </xf>
    <xf numFmtId="3" fontId="29" fillId="29" borderId="0" xfId="0" applyNumberFormat="1" applyFont="1" applyFill="1" applyAlignment="1">
      <alignment horizontal="right" vertical="center" wrapText="1"/>
    </xf>
    <xf numFmtId="0" fontId="29" fillId="35" borderId="0" xfId="0" applyFont="1" applyFill="1" applyAlignment="1">
      <alignment horizontal="right" vertical="center" wrapText="1"/>
    </xf>
    <xf numFmtId="3" fontId="29" fillId="35" borderId="0" xfId="0" applyNumberFormat="1" applyFont="1" applyFill="1" applyAlignment="1">
      <alignment horizontal="right" vertical="center" wrapText="1"/>
    </xf>
    <xf numFmtId="3" fontId="29" fillId="0" borderId="0" xfId="0" applyNumberFormat="1" applyFont="1" applyAlignment="1">
      <alignment horizontal="right" vertical="center" wrapText="1"/>
    </xf>
    <xf numFmtId="3" fontId="29" fillId="29" borderId="0" xfId="0" applyNumberFormat="1" applyFont="1" applyFill="1" applyAlignment="1">
      <alignment horizontal="right" vertical="center"/>
    </xf>
    <xf numFmtId="0" fontId="29" fillId="35" borderId="0" xfId="0" applyFont="1" applyFill="1" applyAlignment="1">
      <alignment horizontal="right" vertical="center"/>
    </xf>
    <xf numFmtId="3" fontId="29" fillId="35" borderId="0" xfId="0" applyNumberFormat="1" applyFont="1" applyFill="1" applyAlignment="1">
      <alignment horizontal="right" vertical="center"/>
    </xf>
    <xf numFmtId="0" fontId="30" fillId="35" borderId="0" xfId="0" applyFont="1" applyFill="1" applyAlignment="1">
      <alignment horizontal="left" vertical="center" wrapText="1"/>
    </xf>
    <xf numFmtId="0" fontId="29" fillId="35" borderId="0" xfId="0" applyFont="1" applyFill="1" applyAlignment="1">
      <alignment horizontal="left" vertical="center"/>
    </xf>
    <xf numFmtId="0" fontId="27" fillId="30" borderId="0" xfId="0" applyFont="1" applyFill="1" applyAlignment="1">
      <alignment horizontal="left" vertical="center" wrapText="1"/>
    </xf>
    <xf numFmtId="0" fontId="49" fillId="34" borderId="0" xfId="0" applyFont="1" applyFill="1" applyAlignment="1">
      <alignment horizontal="center" vertical="center" wrapText="1"/>
    </xf>
    <xf numFmtId="9" fontId="49" fillId="34" borderId="0" xfId="0" applyNumberFormat="1" applyFont="1" applyFill="1" applyAlignment="1">
      <alignment horizontal="center" vertical="center" wrapText="1"/>
    </xf>
    <xf numFmtId="0" fontId="29" fillId="35" borderId="0" xfId="0" applyFont="1" applyFill="1" applyAlignment="1">
      <alignment horizontal="left" vertical="center" indent="1"/>
    </xf>
    <xf numFmtId="0" fontId="45" fillId="35" borderId="0" xfId="0" applyFont="1" applyFill="1" applyAlignment="1">
      <alignment horizontal="left" vertical="center" indent="1"/>
    </xf>
    <xf numFmtId="0" fontId="27" fillId="30" borderId="9" xfId="0" applyFont="1" applyFill="1" applyBorder="1" applyAlignment="1">
      <alignment horizontal="right" vertical="center" wrapText="1"/>
    </xf>
    <xf numFmtId="0" fontId="30" fillId="32" borderId="3" xfId="0" applyFont="1" applyFill="1" applyBorder="1" applyAlignment="1">
      <alignment horizontal="right" vertical="center" wrapText="1"/>
    </xf>
    <xf numFmtId="0" fontId="27" fillId="28" borderId="0" xfId="0" applyFont="1" applyFill="1" applyAlignment="1">
      <alignment horizontal="center" vertical="center"/>
    </xf>
    <xf numFmtId="0" fontId="51" fillId="0" borderId="0" xfId="0" applyFont="1" applyAlignment="1">
      <alignment horizontal="left" vertical="center"/>
    </xf>
    <xf numFmtId="3" fontId="51" fillId="0" borderId="0" xfId="0" applyNumberFormat="1" applyFont="1" applyAlignment="1">
      <alignment horizontal="center" vertical="center"/>
    </xf>
    <xf numFmtId="0" fontId="51" fillId="35" borderId="0" xfId="0" applyFont="1" applyFill="1" applyAlignment="1">
      <alignment horizontal="left" vertical="center"/>
    </xf>
    <xf numFmtId="0" fontId="53" fillId="35" borderId="0" xfId="0" applyFont="1" applyFill="1" applyAlignment="1">
      <alignment horizontal="left" vertical="center"/>
    </xf>
    <xf numFmtId="0" fontId="30" fillId="32" borderId="3" xfId="0" applyFont="1" applyFill="1" applyBorder="1" applyAlignment="1">
      <alignment horizontal="left" vertical="center" wrapText="1"/>
    </xf>
    <xf numFmtId="0" fontId="27" fillId="0" borderId="0" xfId="0" applyFont="1" applyAlignment="1">
      <alignment horizontal="right" vertical="center" wrapText="1"/>
    </xf>
    <xf numFmtId="0" fontId="30" fillId="35" borderId="0" xfId="0" applyFont="1" applyFill="1" applyAlignment="1">
      <alignment horizontal="right" vertical="center" wrapText="1"/>
    </xf>
    <xf numFmtId="0" fontId="30" fillId="33" borderId="3" xfId="0" applyFont="1" applyFill="1" applyBorder="1" applyAlignment="1">
      <alignment horizontal="left" vertical="center" wrapText="1"/>
    </xf>
    <xf numFmtId="0" fontId="29" fillId="29" borderId="3" xfId="0" applyFont="1" applyFill="1" applyBorder="1" applyAlignment="1">
      <alignment horizontal="left" vertical="center" wrapText="1"/>
    </xf>
    <xf numFmtId="0" fontId="29" fillId="0" borderId="6" xfId="0" applyFont="1" applyBorder="1" applyAlignment="1">
      <alignment horizontal="right" vertical="center" wrapText="1"/>
    </xf>
    <xf numFmtId="0" fontId="57" fillId="29" borderId="0" xfId="0" applyFont="1" applyFill="1" applyAlignment="1">
      <alignment horizontal="left" vertical="center"/>
    </xf>
    <xf numFmtId="0" fontId="60" fillId="0" borderId="0" xfId="0" applyFont="1" applyAlignment="1">
      <alignment horizontal="left" vertical="center" indent="1"/>
    </xf>
    <xf numFmtId="0" fontId="60" fillId="0" borderId="0" xfId="0" applyFont="1" applyAlignment="1">
      <alignment horizontal="right" vertical="center"/>
    </xf>
    <xf numFmtId="0" fontId="60" fillId="29" borderId="0" xfId="0" applyFont="1" applyFill="1" applyAlignment="1">
      <alignment horizontal="left" vertical="center" indent="1"/>
    </xf>
    <xf numFmtId="9" fontId="49" fillId="0" borderId="0" xfId="0" applyNumberFormat="1" applyFont="1" applyAlignment="1">
      <alignment horizontal="center" vertical="center" wrapText="1"/>
    </xf>
    <xf numFmtId="0" fontId="31" fillId="29" borderId="0" xfId="0" applyFont="1" applyFill="1" applyAlignment="1">
      <alignment horizontal="left" vertical="center" wrapText="1"/>
    </xf>
    <xf numFmtId="0" fontId="63" fillId="0" borderId="0" xfId="0" applyFont="1" applyAlignment="1">
      <alignment horizontal="left" vertical="center"/>
    </xf>
    <xf numFmtId="0" fontId="26" fillId="30" borderId="11" xfId="0" applyFont="1" applyFill="1" applyBorder="1" applyAlignment="1">
      <alignment horizontal="left" vertical="center" wrapText="1"/>
    </xf>
    <xf numFmtId="0" fontId="29" fillId="29" borderId="13" xfId="0" applyFont="1" applyFill="1" applyBorder="1" applyAlignment="1">
      <alignment horizontal="left" vertical="center" wrapText="1"/>
    </xf>
    <xf numFmtId="0" fontId="29" fillId="35" borderId="13" xfId="0" applyFont="1" applyFill="1" applyBorder="1" applyAlignment="1">
      <alignment horizontal="left" vertical="center" wrapText="1"/>
    </xf>
    <xf numFmtId="0" fontId="29" fillId="0" borderId="13" xfId="0" applyFont="1" applyBorder="1" applyAlignment="1">
      <alignment horizontal="left" vertical="center" wrapText="1"/>
    </xf>
    <xf numFmtId="0" fontId="30" fillId="32" borderId="14" xfId="0" applyFont="1" applyFill="1" applyBorder="1" applyAlignment="1">
      <alignment horizontal="left" vertical="center" wrapText="1"/>
    </xf>
    <xf numFmtId="0" fontId="29" fillId="34" borderId="13" xfId="0" applyFont="1" applyFill="1" applyBorder="1" applyAlignment="1">
      <alignment horizontal="left" vertical="center" wrapText="1"/>
    </xf>
    <xf numFmtId="0" fontId="27" fillId="30" borderId="12" xfId="0" applyFont="1" applyFill="1" applyBorder="1" applyAlignment="1">
      <alignment horizontal="right" vertical="center" wrapText="1"/>
    </xf>
    <xf numFmtId="0" fontId="36" fillId="0" borderId="13" xfId="0" applyFont="1" applyBorder="1" applyAlignment="1">
      <alignment horizontal="left" vertical="center" wrapText="1"/>
    </xf>
    <xf numFmtId="0" fontId="36" fillId="35" borderId="13" xfId="0" applyFont="1" applyFill="1" applyBorder="1" applyAlignment="1">
      <alignment horizontal="left" vertical="center" wrapText="1"/>
    </xf>
    <xf numFmtId="0" fontId="30" fillId="32" borderId="1" xfId="0" applyFont="1" applyFill="1" applyBorder="1" applyAlignment="1">
      <alignment horizontal="right" vertical="center" wrapText="1"/>
    </xf>
    <xf numFmtId="0" fontId="30" fillId="32" borderId="13" xfId="0" applyFont="1" applyFill="1" applyBorder="1" applyAlignment="1">
      <alignment horizontal="left" vertical="center" wrapText="1"/>
    </xf>
    <xf numFmtId="0" fontId="30" fillId="29" borderId="13" xfId="0" applyFont="1" applyFill="1" applyBorder="1" applyAlignment="1">
      <alignment horizontal="left" vertical="center" wrapText="1"/>
    </xf>
    <xf numFmtId="0" fontId="30" fillId="32" borderId="18" xfId="0" applyFont="1" applyFill="1" applyBorder="1" applyAlignment="1">
      <alignment horizontal="left" vertical="center" wrapText="1"/>
    </xf>
    <xf numFmtId="0" fontId="29" fillId="0" borderId="1" xfId="0" applyFont="1" applyBorder="1" applyAlignment="1">
      <alignment horizontal="right" vertical="center" wrapText="1"/>
    </xf>
    <xf numFmtId="0" fontId="26" fillId="30" borderId="13" xfId="0" applyFont="1" applyFill="1" applyBorder="1" applyAlignment="1">
      <alignment horizontal="left" vertical="center" wrapText="1"/>
    </xf>
    <xf numFmtId="0" fontId="29" fillId="0" borderId="18" xfId="0" applyFont="1" applyBorder="1" applyAlignment="1">
      <alignment horizontal="left" vertical="center" wrapText="1"/>
    </xf>
    <xf numFmtId="0" fontId="29" fillId="32" borderId="0" xfId="0" applyFont="1" applyFill="1" applyAlignment="1">
      <alignment horizontal="right" vertical="center" wrapText="1"/>
    </xf>
    <xf numFmtId="0" fontId="29" fillId="29" borderId="6" xfId="0" applyFont="1" applyFill="1" applyBorder="1" applyAlignment="1">
      <alignment horizontal="right" vertical="center" wrapText="1"/>
    </xf>
    <xf numFmtId="0" fontId="29" fillId="32" borderId="7" xfId="0" applyFont="1" applyFill="1" applyBorder="1" applyAlignment="1">
      <alignment horizontal="right" vertical="center" wrapText="1"/>
    </xf>
    <xf numFmtId="0" fontId="29" fillId="29" borderId="8" xfId="0" applyFont="1" applyFill="1" applyBorder="1" applyAlignment="1">
      <alignment horizontal="right" vertical="center" wrapText="1"/>
    </xf>
    <xf numFmtId="0" fontId="30" fillId="29" borderId="8" xfId="0" applyFont="1" applyFill="1" applyBorder="1" applyAlignment="1">
      <alignment horizontal="right" vertical="center" wrapText="1"/>
    </xf>
    <xf numFmtId="0" fontId="30" fillId="29" borderId="1" xfId="0" applyFont="1" applyFill="1" applyBorder="1" applyAlignment="1">
      <alignment horizontal="right" vertical="center" wrapText="1"/>
    </xf>
    <xf numFmtId="0" fontId="55" fillId="0" borderId="0" xfId="0" applyFont="1" applyAlignment="1">
      <alignment horizontal="justify" vertical="center" wrapText="1"/>
    </xf>
    <xf numFmtId="0" fontId="29" fillId="35" borderId="14" xfId="0" applyFont="1" applyFill="1" applyBorder="1" applyAlignment="1">
      <alignment horizontal="left" vertical="center" wrapText="1"/>
    </xf>
    <xf numFmtId="0" fontId="30" fillId="34" borderId="18" xfId="0" applyFont="1" applyFill="1" applyBorder="1" applyAlignment="1">
      <alignment horizontal="left" vertical="center" wrapText="1"/>
    </xf>
    <xf numFmtId="0" fontId="41" fillId="0" borderId="0" xfId="0" applyFont="1" applyAlignment="1">
      <alignment horizontal="left" vertical="center" wrapText="1"/>
    </xf>
    <xf numFmtId="0" fontId="44" fillId="29" borderId="13" xfId="0" applyFont="1" applyFill="1" applyBorder="1" applyAlignment="1">
      <alignment horizontal="left" vertical="center" wrapText="1"/>
    </xf>
    <xf numFmtId="0" fontId="41" fillId="35" borderId="13" xfId="0" applyFont="1" applyFill="1" applyBorder="1" applyAlignment="1">
      <alignment horizontal="left" vertical="center" wrapText="1"/>
    </xf>
    <xf numFmtId="0" fontId="44" fillId="32" borderId="13" xfId="0" applyFont="1" applyFill="1" applyBorder="1" applyAlignment="1">
      <alignment horizontal="left" vertical="center" wrapText="1"/>
    </xf>
    <xf numFmtId="0" fontId="41" fillId="29" borderId="13" xfId="0" applyFont="1" applyFill="1" applyBorder="1" applyAlignment="1">
      <alignment horizontal="left" vertical="center" wrapText="1"/>
    </xf>
    <xf numFmtId="0" fontId="41" fillId="0" borderId="13" xfId="0" applyFont="1" applyBorder="1" applyAlignment="1">
      <alignment horizontal="left" vertical="center" wrapText="1"/>
    </xf>
    <xf numFmtId="0" fontId="44" fillId="0" borderId="13" xfId="0" applyFont="1" applyBorder="1" applyAlignment="1">
      <alignment horizontal="left" vertical="center" wrapText="1"/>
    </xf>
    <xf numFmtId="0" fontId="41" fillId="35" borderId="15" xfId="0" applyFont="1" applyFill="1" applyBorder="1" applyAlignment="1">
      <alignment horizontal="right" vertical="center" wrapText="1"/>
    </xf>
    <xf numFmtId="0" fontId="30" fillId="32" borderId="15" xfId="0" applyFont="1" applyFill="1" applyBorder="1" applyAlignment="1">
      <alignment horizontal="right" vertical="center" wrapText="1"/>
    </xf>
    <xf numFmtId="0" fontId="33" fillId="30" borderId="11" xfId="0" applyFont="1" applyFill="1" applyBorder="1" applyAlignment="1">
      <alignment vertical="center" wrapText="1"/>
    </xf>
    <xf numFmtId="0" fontId="29" fillId="29" borderId="13" xfId="0" applyFont="1" applyFill="1" applyBorder="1" applyAlignment="1">
      <alignment vertical="center" wrapText="1"/>
    </xf>
    <xf numFmtId="0" fontId="29" fillId="35" borderId="13" xfId="0" applyFont="1" applyFill="1" applyBorder="1" applyAlignment="1">
      <alignment vertical="center" wrapText="1"/>
    </xf>
    <xf numFmtId="0" fontId="29" fillId="29" borderId="16" xfId="0" applyFont="1" applyFill="1" applyBorder="1" applyAlignment="1">
      <alignment vertical="center" wrapText="1"/>
    </xf>
    <xf numFmtId="0" fontId="29" fillId="35" borderId="17" xfId="0" applyFont="1" applyFill="1" applyBorder="1" applyAlignment="1">
      <alignment vertical="center" wrapText="1"/>
    </xf>
    <xf numFmtId="0" fontId="30" fillId="29" borderId="16" xfId="0" applyFont="1" applyFill="1" applyBorder="1" applyAlignment="1">
      <alignment vertical="center" wrapText="1"/>
    </xf>
    <xf numFmtId="0" fontId="30" fillId="29" borderId="18" xfId="0" applyFont="1" applyFill="1" applyBorder="1" applyAlignment="1">
      <alignment vertical="center" wrapText="1"/>
    </xf>
    <xf numFmtId="14" fontId="27" fillId="30" borderId="12" xfId="0" applyNumberFormat="1" applyFont="1" applyFill="1" applyBorder="1" applyAlignment="1">
      <alignment horizontal="right" vertical="center" wrapText="1"/>
    </xf>
    <xf numFmtId="3" fontId="53" fillId="0" borderId="0" xfId="0" applyNumberFormat="1" applyFont="1" applyAlignment="1">
      <alignment horizontal="center" vertical="center"/>
    </xf>
    <xf numFmtId="9" fontId="51" fillId="0" borderId="0" xfId="0" applyNumberFormat="1" applyFont="1" applyAlignment="1">
      <alignment horizontal="center" vertical="center"/>
    </xf>
    <xf numFmtId="0" fontId="26" fillId="0" borderId="0" xfId="0" applyFont="1" applyAlignment="1">
      <alignment horizontal="left" vertical="center"/>
    </xf>
    <xf numFmtId="0" fontId="26" fillId="0" borderId="0" xfId="0" applyFont="1" applyAlignment="1">
      <alignment horizontal="left" vertical="center" wrapText="1"/>
    </xf>
    <xf numFmtId="0" fontId="45" fillId="0" borderId="0" xfId="0" applyFont="1" applyAlignment="1">
      <alignment horizontal="left" vertical="center" indent="1"/>
    </xf>
    <xf numFmtId="0" fontId="26" fillId="0" borderId="0" xfId="0" applyFont="1" applyAlignment="1">
      <alignment horizontal="center" vertical="center" wrapText="1"/>
    </xf>
    <xf numFmtId="0" fontId="44" fillId="0" borderId="0" xfId="0" applyFont="1" applyAlignment="1">
      <alignment horizontal="left" vertical="center" wrapText="1"/>
    </xf>
    <xf numFmtId="0" fontId="30" fillId="29" borderId="0" xfId="0" applyFont="1" applyFill="1" applyAlignment="1">
      <alignment horizontal="left" vertical="center" wrapText="1"/>
    </xf>
    <xf numFmtId="0" fontId="64" fillId="0" borderId="0" xfId="0" applyFont="1" applyAlignment="1">
      <alignment horizontal="left" vertical="center" wrapText="1"/>
    </xf>
    <xf numFmtId="0" fontId="26" fillId="0" borderId="0" xfId="0" applyFont="1" applyAlignment="1">
      <alignment horizontal="right" vertical="center" wrapText="1"/>
    </xf>
    <xf numFmtId="0" fontId="59" fillId="0" borderId="0" xfId="0" applyFont="1" applyAlignment="1">
      <alignment horizontal="right" vertical="center" wrapText="1"/>
    </xf>
    <xf numFmtId="0" fontId="36" fillId="34" borderId="3" xfId="0" applyFont="1" applyFill="1" applyBorder="1" applyAlignment="1">
      <alignment horizontal="left" vertical="center" wrapText="1"/>
    </xf>
    <xf numFmtId="0" fontId="30" fillId="32" borderId="14" xfId="0" applyFont="1" applyFill="1" applyBorder="1" applyAlignment="1">
      <alignment horizontal="left" vertical="center" wrapText="1" indent="1"/>
    </xf>
    <xf numFmtId="0" fontId="29" fillId="37" borderId="0" xfId="0" applyFont="1" applyFill="1"/>
    <xf numFmtId="0" fontId="29" fillId="38" borderId="0" xfId="0" applyFont="1" applyFill="1"/>
    <xf numFmtId="0" fontId="30" fillId="39" borderId="0" xfId="0" applyFont="1" applyFill="1" applyAlignment="1">
      <alignment wrapText="1"/>
    </xf>
    <xf numFmtId="0" fontId="29" fillId="0" borderId="0" xfId="0" applyFont="1" applyAlignment="1">
      <alignment horizontal="right"/>
    </xf>
    <xf numFmtId="0" fontId="30" fillId="38" borderId="0" xfId="0" applyFont="1" applyFill="1" applyAlignment="1">
      <alignment wrapText="1"/>
    </xf>
    <xf numFmtId="0" fontId="29" fillId="36" borderId="0" xfId="0" applyFont="1" applyFill="1" applyAlignment="1">
      <alignment horizontal="right" vertical="center" wrapText="1"/>
    </xf>
    <xf numFmtId="0" fontId="30" fillId="0" borderId="0" xfId="0" applyFont="1" applyAlignment="1">
      <alignment wrapText="1"/>
    </xf>
    <xf numFmtId="0" fontId="29" fillId="38" borderId="0" xfId="0" applyFont="1" applyFill="1" applyAlignment="1">
      <alignment wrapText="1"/>
    </xf>
    <xf numFmtId="0" fontId="29" fillId="0" borderId="0" xfId="0" applyFont="1" applyAlignment="1">
      <alignment wrapText="1"/>
    </xf>
    <xf numFmtId="0" fontId="29" fillId="41" borderId="0" xfId="0" applyFont="1" applyFill="1" applyAlignment="1">
      <alignment wrapText="1"/>
    </xf>
    <xf numFmtId="0" fontId="29" fillId="37" borderId="0" xfId="0" applyFont="1" applyFill="1" applyAlignment="1">
      <alignment wrapText="1"/>
    </xf>
    <xf numFmtId="0" fontId="30" fillId="39" borderId="0" xfId="0" applyFont="1" applyFill="1" applyAlignment="1">
      <alignment horizontal="right" wrapText="1"/>
    </xf>
    <xf numFmtId="0" fontId="29" fillId="0" borderId="0" xfId="0" applyFont="1" applyAlignment="1">
      <alignment horizontal="right" wrapText="1"/>
    </xf>
    <xf numFmtId="0" fontId="29" fillId="41" borderId="0" xfId="0" applyFont="1" applyFill="1" applyAlignment="1">
      <alignment horizontal="right" wrapText="1"/>
    </xf>
    <xf numFmtId="0" fontId="29" fillId="37" borderId="0" xfId="0" applyFont="1" applyFill="1" applyAlignment="1">
      <alignment horizontal="right" wrapText="1"/>
    </xf>
    <xf numFmtId="0" fontId="30" fillId="39" borderId="3" xfId="0" applyFont="1" applyFill="1" applyBorder="1" applyAlignment="1">
      <alignment horizontal="right" wrapText="1"/>
    </xf>
    <xf numFmtId="0" fontId="30" fillId="32" borderId="3" xfId="0" applyFont="1" applyFill="1" applyBorder="1" applyAlignment="1">
      <alignment vertical="center" wrapText="1"/>
    </xf>
    <xf numFmtId="0" fontId="29" fillId="40" borderId="0" xfId="0" applyFont="1" applyFill="1" applyAlignment="1">
      <alignment horizontal="right"/>
    </xf>
    <xf numFmtId="0" fontId="29" fillId="38" borderId="0" xfId="0" applyFont="1" applyFill="1" applyAlignment="1">
      <alignment horizontal="right"/>
    </xf>
    <xf numFmtId="0" fontId="29" fillId="37" borderId="0" xfId="0" applyFont="1" applyFill="1" applyAlignment="1">
      <alignment horizontal="right"/>
    </xf>
    <xf numFmtId="0" fontId="29" fillId="40" borderId="0" xfId="0" applyFont="1" applyFill="1" applyAlignment="1">
      <alignment horizontal="right" wrapText="1"/>
    </xf>
    <xf numFmtId="0" fontId="30" fillId="39" borderId="0" xfId="0" quotePrefix="1" applyFont="1" applyFill="1" applyAlignment="1">
      <alignment horizontal="right" wrapText="1"/>
    </xf>
    <xf numFmtId="9" fontId="29" fillId="37" borderId="0" xfId="0" applyNumberFormat="1" applyFont="1" applyFill="1" applyAlignment="1">
      <alignment horizontal="right" wrapText="1"/>
    </xf>
    <xf numFmtId="0" fontId="29" fillId="29" borderId="3" xfId="0" applyFont="1" applyFill="1" applyBorder="1" applyAlignment="1">
      <alignment horizontal="right" wrapText="1"/>
    </xf>
    <xf numFmtId="0" fontId="30" fillId="32" borderId="3" xfId="0" applyFont="1" applyFill="1" applyBorder="1" applyAlignment="1">
      <alignment horizontal="right" wrapText="1"/>
    </xf>
    <xf numFmtId="0" fontId="29" fillId="0" borderId="0" xfId="0" applyFont="1" applyAlignment="1">
      <alignment vertical="center" wrapText="1"/>
    </xf>
    <xf numFmtId="0" fontId="29" fillId="35" borderId="0" xfId="0" applyFont="1" applyFill="1" applyAlignment="1">
      <alignment vertical="center" wrapText="1"/>
    </xf>
    <xf numFmtId="0" fontId="30" fillId="32" borderId="0" xfId="0" applyFont="1" applyFill="1" applyAlignment="1">
      <alignment vertical="center" wrapText="1"/>
    </xf>
    <xf numFmtId="0" fontId="29" fillId="37" borderId="0" xfId="0" applyFont="1" applyFill="1" applyAlignment="1">
      <alignment horizontal="right" vertical="center" wrapText="1"/>
    </xf>
    <xf numFmtId="0" fontId="29" fillId="40" borderId="0" xfId="0" applyFont="1" applyFill="1" applyAlignment="1">
      <alignment horizontal="right" vertical="center" wrapText="1"/>
    </xf>
    <xf numFmtId="0" fontId="30" fillId="39" borderId="0" xfId="0" applyFont="1" applyFill="1" applyAlignment="1">
      <alignment horizontal="right" vertical="center" wrapText="1"/>
    </xf>
    <xf numFmtId="0" fontId="29" fillId="38" borderId="0" xfId="0" applyFont="1" applyFill="1" applyAlignment="1">
      <alignment horizontal="right" vertical="center" wrapText="1"/>
    </xf>
    <xf numFmtId="0" fontId="30" fillId="39" borderId="0" xfId="0" applyFont="1" applyFill="1"/>
    <xf numFmtId="0" fontId="29" fillId="37" borderId="6" xfId="0" applyFont="1" applyFill="1" applyBorder="1" applyAlignment="1">
      <alignment wrapText="1"/>
    </xf>
    <xf numFmtId="0" fontId="30" fillId="39" borderId="0" xfId="0" applyFont="1" applyFill="1" applyAlignment="1">
      <alignment horizontal="right" vertical="center"/>
    </xf>
    <xf numFmtId="0" fontId="29" fillId="37" borderId="6" xfId="0" applyFont="1" applyFill="1" applyBorder="1" applyAlignment="1">
      <alignment horizontal="right" vertical="center" wrapText="1"/>
    </xf>
    <xf numFmtId="0" fontId="29" fillId="37" borderId="0" xfId="0" applyFont="1" applyFill="1" applyAlignment="1">
      <alignment horizontal="right" vertical="center"/>
    </xf>
    <xf numFmtId="0" fontId="29" fillId="38" borderId="0" xfId="0" applyFont="1" applyFill="1" applyAlignment="1">
      <alignment horizontal="right" vertical="center"/>
    </xf>
    <xf numFmtId="0" fontId="29" fillId="37" borderId="8" xfId="0" applyFont="1" applyFill="1" applyBorder="1" applyAlignment="1">
      <alignment horizontal="right" vertical="center" wrapText="1"/>
    </xf>
    <xf numFmtId="188" fontId="30" fillId="0" borderId="0" xfId="0" applyNumberFormat="1" applyFont="1" applyAlignment="1">
      <alignment wrapText="1"/>
    </xf>
    <xf numFmtId="0" fontId="41" fillId="37" borderId="0" xfId="0" applyFont="1" applyFill="1" applyAlignment="1">
      <alignment horizontal="right" vertical="center"/>
    </xf>
    <xf numFmtId="0" fontId="41" fillId="0" borderId="0" xfId="0" applyFont="1" applyAlignment="1">
      <alignment horizontal="right" vertical="center"/>
    </xf>
    <xf numFmtId="0" fontId="41" fillId="36" borderId="13" xfId="0" applyFont="1" applyFill="1" applyBorder="1" applyAlignment="1">
      <alignment horizontal="left" vertical="center" wrapText="1"/>
    </xf>
    <xf numFmtId="0" fontId="41" fillId="36" borderId="0" xfId="0" applyFont="1" applyFill="1" applyAlignment="1">
      <alignment horizontal="right" vertical="center" wrapText="1"/>
    </xf>
    <xf numFmtId="0" fontId="44" fillId="36" borderId="13" xfId="0" applyFont="1" applyFill="1" applyBorder="1" applyAlignment="1">
      <alignment horizontal="left" vertical="center" wrapText="1"/>
    </xf>
    <xf numFmtId="0" fontId="44" fillId="36" borderId="0" xfId="0" applyFont="1" applyFill="1" applyAlignment="1">
      <alignment horizontal="right" vertical="center"/>
    </xf>
    <xf numFmtId="0" fontId="30" fillId="0" borderId="0" xfId="0" applyFont="1" applyAlignment="1">
      <alignment horizontal="right" wrapText="1"/>
    </xf>
    <xf numFmtId="0" fontId="29" fillId="40" borderId="0" xfId="0" applyFont="1" applyFill="1" applyAlignment="1">
      <alignment horizontal="right" vertical="center"/>
    </xf>
    <xf numFmtId="0" fontId="29" fillId="36" borderId="13" xfId="0" applyFont="1" applyFill="1" applyBorder="1" applyAlignment="1">
      <alignment horizontal="left" vertical="center" wrapText="1"/>
    </xf>
    <xf numFmtId="190" fontId="30" fillId="0" borderId="0" xfId="62818" applyNumberFormat="1" applyFont="1" applyAlignment="1">
      <alignment horizontal="right" vertical="center"/>
    </xf>
    <xf numFmtId="190" fontId="29" fillId="35" borderId="0" xfId="62818" applyNumberFormat="1" applyFont="1" applyFill="1" applyAlignment="1">
      <alignment vertical="center"/>
    </xf>
    <xf numFmtId="190" fontId="45" fillId="35" borderId="0" xfId="62818" applyNumberFormat="1" applyFont="1" applyFill="1" applyAlignment="1">
      <alignment vertical="center"/>
    </xf>
    <xf numFmtId="190" fontId="29" fillId="0" borderId="0" xfId="62818" applyNumberFormat="1" applyFont="1" applyAlignment="1">
      <alignment horizontal="right" vertical="center"/>
    </xf>
    <xf numFmtId="0" fontId="29" fillId="29" borderId="3" xfId="0" applyFont="1" applyFill="1" applyBorder="1" applyAlignment="1">
      <alignment horizontal="right" vertical="center" wrapText="1"/>
    </xf>
    <xf numFmtId="190" fontId="29" fillId="35" borderId="0" xfId="62818" applyNumberFormat="1" applyFont="1" applyFill="1" applyAlignment="1">
      <alignment horizontal="right" vertical="center" wrapText="1"/>
    </xf>
    <xf numFmtId="9" fontId="29" fillId="29" borderId="0" xfId="62817" applyFont="1" applyFill="1" applyAlignment="1">
      <alignment horizontal="right" vertical="center" wrapText="1"/>
    </xf>
    <xf numFmtId="190" fontId="29" fillId="29" borderId="0" xfId="62818" applyNumberFormat="1" applyFont="1" applyFill="1" applyAlignment="1">
      <alignment horizontal="right" vertical="center" wrapText="1"/>
    </xf>
    <xf numFmtId="3" fontId="44" fillId="29" borderId="0" xfId="0" applyNumberFormat="1" applyFont="1" applyFill="1" applyAlignment="1">
      <alignment horizontal="right" vertical="center" wrapText="1"/>
    </xf>
    <xf numFmtId="3" fontId="44" fillId="32" borderId="0" xfId="0" applyNumberFormat="1" applyFont="1" applyFill="1" applyAlignment="1">
      <alignment horizontal="right" vertical="center" wrapText="1"/>
    </xf>
    <xf numFmtId="190" fontId="30" fillId="32" borderId="0" xfId="62818" applyNumberFormat="1" applyFont="1" applyFill="1" applyAlignment="1">
      <alignment horizontal="left" vertical="center" wrapText="1"/>
    </xf>
    <xf numFmtId="190" fontId="29" fillId="29" borderId="0" xfId="62818" applyNumberFormat="1" applyFont="1" applyFill="1" applyAlignment="1">
      <alignment horizontal="left" vertical="center" wrapText="1"/>
    </xf>
    <xf numFmtId="190" fontId="29" fillId="35" borderId="0" xfId="62818" applyNumberFormat="1" applyFont="1" applyFill="1" applyAlignment="1">
      <alignment horizontal="left" vertical="center" wrapText="1"/>
    </xf>
    <xf numFmtId="190" fontId="29" fillId="0" borderId="0" xfId="62818" applyNumberFormat="1" applyFont="1" applyAlignment="1">
      <alignment horizontal="left" vertical="center" wrapText="1"/>
    </xf>
    <xf numFmtId="190" fontId="30" fillId="32" borderId="0" xfId="62818" applyNumberFormat="1" applyFont="1" applyFill="1" applyAlignment="1">
      <alignment horizontal="right" vertical="center" wrapText="1"/>
    </xf>
    <xf numFmtId="3" fontId="30" fillId="29" borderId="0" xfId="0" applyNumberFormat="1" applyFont="1" applyFill="1" applyAlignment="1">
      <alignment horizontal="right" vertical="center" wrapText="1"/>
    </xf>
    <xf numFmtId="3" fontId="29" fillId="36" borderId="0" xfId="0" applyNumberFormat="1" applyFont="1" applyFill="1" applyAlignment="1">
      <alignment horizontal="right" vertical="center" wrapText="1"/>
    </xf>
    <xf numFmtId="190" fontId="30" fillId="29" borderId="0" xfId="62818" applyNumberFormat="1" applyFont="1" applyFill="1" applyAlignment="1">
      <alignment horizontal="right" vertical="center" wrapText="1"/>
    </xf>
    <xf numFmtId="190" fontId="29" fillId="0" borderId="0" xfId="62818" applyNumberFormat="1" applyFont="1" applyAlignment="1">
      <alignment horizontal="right" vertical="center" wrapText="1"/>
    </xf>
    <xf numFmtId="0" fontId="29" fillId="42" borderId="0" xfId="0" applyFont="1" applyFill="1" applyAlignment="1">
      <alignment horizontal="left" vertical="center" wrapText="1"/>
    </xf>
    <xf numFmtId="0" fontId="29" fillId="42" borderId="0" xfId="0" applyFont="1" applyFill="1" applyAlignment="1">
      <alignment wrapText="1"/>
    </xf>
    <xf numFmtId="0" fontId="29" fillId="42" borderId="0" xfId="0" applyFont="1" applyFill="1" applyAlignment="1">
      <alignment horizontal="right" wrapText="1"/>
    </xf>
    <xf numFmtId="186" fontId="29" fillId="35" borderId="0" xfId="0" applyNumberFormat="1" applyFont="1" applyFill="1" applyAlignment="1">
      <alignment horizontal="right" vertical="center" wrapText="1"/>
    </xf>
    <xf numFmtId="186" fontId="29" fillId="0" borderId="0" xfId="0" applyNumberFormat="1" applyFont="1" applyAlignment="1">
      <alignment horizontal="right" vertical="center" wrapText="1"/>
    </xf>
    <xf numFmtId="0" fontId="41" fillId="29" borderId="0" xfId="0" applyFont="1" applyFill="1" applyAlignment="1">
      <alignment horizontal="right" vertical="center"/>
    </xf>
    <xf numFmtId="190" fontId="44" fillId="32" borderId="0" xfId="62818" applyNumberFormat="1" applyFont="1" applyFill="1" applyAlignment="1">
      <alignment horizontal="right" vertical="center" wrapText="1"/>
    </xf>
    <xf numFmtId="190" fontId="0" fillId="0" borderId="0" xfId="0" applyNumberFormat="1"/>
    <xf numFmtId="166" fontId="30" fillId="39" borderId="0" xfId="62817" applyNumberFormat="1" applyFont="1" applyFill="1" applyAlignment="1">
      <alignment horizontal="right" wrapText="1"/>
    </xf>
    <xf numFmtId="166" fontId="29" fillId="0" borderId="0" xfId="62817" applyNumberFormat="1" applyFont="1" applyAlignment="1">
      <alignment horizontal="right" wrapText="1"/>
    </xf>
    <xf numFmtId="166" fontId="29" fillId="41" borderId="0" xfId="62817" applyNumberFormat="1" applyFont="1" applyFill="1" applyAlignment="1">
      <alignment horizontal="right" wrapText="1"/>
    </xf>
    <xf numFmtId="166" fontId="29" fillId="37" borderId="0" xfId="62817" applyNumberFormat="1" applyFont="1" applyFill="1" applyAlignment="1">
      <alignment horizontal="right" wrapText="1"/>
    </xf>
    <xf numFmtId="166" fontId="29" fillId="42" borderId="0" xfId="62817" applyNumberFormat="1" applyFont="1" applyFill="1" applyAlignment="1">
      <alignment horizontal="right" wrapText="1"/>
    </xf>
    <xf numFmtId="166" fontId="30" fillId="39" borderId="3" xfId="62817" applyNumberFormat="1" applyFont="1" applyFill="1" applyBorder="1" applyAlignment="1">
      <alignment horizontal="right" wrapText="1"/>
    </xf>
    <xf numFmtId="167" fontId="41" fillId="40" borderId="0" xfId="0" applyNumberFormat="1" applyFont="1" applyFill="1" applyAlignment="1">
      <alignment horizontal="right" wrapText="1"/>
    </xf>
    <xf numFmtId="167" fontId="29" fillId="34" borderId="0" xfId="0" applyNumberFormat="1" applyFont="1" applyFill="1" applyAlignment="1">
      <alignment horizontal="right" vertical="center"/>
    </xf>
    <xf numFmtId="37" fontId="41" fillId="40" borderId="0" xfId="0" applyNumberFormat="1" applyFont="1" applyFill="1" applyAlignment="1">
      <alignment horizontal="right" wrapText="1"/>
    </xf>
    <xf numFmtId="167" fontId="30" fillId="32" borderId="0" xfId="0" applyNumberFormat="1" applyFont="1" applyFill="1" applyAlignment="1">
      <alignment horizontal="right" vertical="center" wrapText="1"/>
    </xf>
    <xf numFmtId="167" fontId="29" fillId="35" borderId="0" xfId="0" applyNumberFormat="1" applyFont="1" applyFill="1" applyAlignment="1">
      <alignment horizontal="right" vertical="center" wrapText="1"/>
    </xf>
    <xf numFmtId="167" fontId="29" fillId="29" borderId="0" xfId="0" applyNumberFormat="1" applyFont="1" applyFill="1" applyAlignment="1">
      <alignment horizontal="right" vertical="center" wrapText="1"/>
    </xf>
    <xf numFmtId="167" fontId="41" fillId="37" borderId="3" xfId="0" applyNumberFormat="1" applyFont="1" applyFill="1" applyBorder="1" applyAlignment="1">
      <alignment horizontal="right" wrapText="1"/>
    </xf>
    <xf numFmtId="0" fontId="30" fillId="38" borderId="0" xfId="0" applyFont="1" applyFill="1" applyAlignment="1">
      <alignment horizontal="right" wrapText="1"/>
    </xf>
    <xf numFmtId="3" fontId="30" fillId="39" borderId="0" xfId="0" applyNumberFormat="1" applyFont="1" applyFill="1" applyAlignment="1">
      <alignment horizontal="right"/>
    </xf>
    <xf numFmtId="37" fontId="30" fillId="32" borderId="15" xfId="0" applyNumberFormat="1" applyFont="1" applyFill="1" applyBorder="1" applyAlignment="1">
      <alignment horizontal="right" vertical="center" wrapText="1"/>
    </xf>
    <xf numFmtId="0" fontId="36" fillId="43" borderId="13" xfId="0" applyFont="1" applyFill="1" applyBorder="1" applyAlignment="1">
      <alignment horizontal="left" vertical="center" wrapText="1"/>
    </xf>
    <xf numFmtId="190" fontId="30" fillId="39" borderId="15" xfId="62818" applyNumberFormat="1" applyFont="1" applyFill="1" applyBorder="1" applyAlignment="1">
      <alignment horizontal="right" vertical="center"/>
    </xf>
    <xf numFmtId="190" fontId="29" fillId="29" borderId="8" xfId="62818" applyNumberFormat="1" applyFont="1" applyFill="1" applyBorder="1" applyAlignment="1">
      <alignment horizontal="right" vertical="center" wrapText="1"/>
    </xf>
    <xf numFmtId="190" fontId="30" fillId="29" borderId="8" xfId="62818" applyNumberFormat="1" applyFont="1" applyFill="1" applyBorder="1" applyAlignment="1">
      <alignment horizontal="right" vertical="center" wrapText="1"/>
    </xf>
    <xf numFmtId="190" fontId="30" fillId="29" borderId="1" xfId="62818" applyNumberFormat="1" applyFont="1" applyFill="1" applyBorder="1" applyAlignment="1">
      <alignment horizontal="right" vertical="center" wrapText="1"/>
    </xf>
    <xf numFmtId="37" fontId="29" fillId="35" borderId="0" xfId="0" applyNumberFormat="1" applyFont="1" applyFill="1" applyAlignment="1">
      <alignment horizontal="right" vertical="center" wrapText="1"/>
    </xf>
    <xf numFmtId="37" fontId="29" fillId="29" borderId="0" xfId="0" applyNumberFormat="1" applyFont="1" applyFill="1" applyAlignment="1">
      <alignment horizontal="right" vertical="center" wrapText="1"/>
    </xf>
    <xf numFmtId="167" fontId="29" fillId="0" borderId="1" xfId="0" applyNumberFormat="1" applyFont="1" applyBorder="1" applyAlignment="1">
      <alignment horizontal="right" vertical="center" wrapText="1"/>
    </xf>
    <xf numFmtId="37" fontId="29" fillId="0" borderId="0" xfId="0" applyNumberFormat="1" applyFont="1" applyAlignment="1">
      <alignment horizontal="right" vertical="center" wrapText="1"/>
    </xf>
    <xf numFmtId="37" fontId="30" fillId="32" borderId="1" xfId="0" applyNumberFormat="1" applyFont="1" applyFill="1" applyBorder="1" applyAlignment="1">
      <alignment horizontal="right" vertical="center" wrapText="1"/>
    </xf>
    <xf numFmtId="37" fontId="29" fillId="43" borderId="0" xfId="0" applyNumberFormat="1" applyFont="1" applyFill="1" applyAlignment="1">
      <alignment horizontal="right" vertical="center" wrapText="1"/>
    </xf>
    <xf numFmtId="0" fontId="29" fillId="44" borderId="0" xfId="0" applyFont="1" applyFill="1" applyAlignment="1">
      <alignment wrapText="1"/>
    </xf>
    <xf numFmtId="37" fontId="30" fillId="43" borderId="0" xfId="0" applyNumberFormat="1" applyFont="1" applyFill="1" applyAlignment="1">
      <alignment horizontal="right" vertical="center" wrapText="1"/>
    </xf>
    <xf numFmtId="37" fontId="29" fillId="35" borderId="20" xfId="0" applyNumberFormat="1" applyFont="1" applyFill="1" applyBorder="1" applyAlignment="1">
      <alignment horizontal="right" vertical="center" wrapText="1"/>
    </xf>
    <xf numFmtId="191" fontId="44" fillId="37" borderId="0" xfId="0" applyNumberFormat="1" applyFont="1" applyFill="1" applyAlignment="1">
      <alignment horizontal="right" vertical="center" wrapText="1"/>
    </xf>
    <xf numFmtId="191" fontId="44" fillId="39" borderId="0" xfId="0" applyNumberFormat="1" applyFont="1" applyFill="1" applyAlignment="1">
      <alignment horizontal="right" vertical="center"/>
    </xf>
    <xf numFmtId="191" fontId="41" fillId="37" borderId="0" xfId="0" applyNumberFormat="1" applyFont="1" applyFill="1" applyAlignment="1">
      <alignment horizontal="right" vertical="center"/>
    </xf>
    <xf numFmtId="191" fontId="44" fillId="29" borderId="0" xfId="0" applyNumberFormat="1" applyFont="1" applyFill="1" applyAlignment="1">
      <alignment horizontal="right" vertical="center" wrapText="1"/>
    </xf>
    <xf numFmtId="191" fontId="44" fillId="32" borderId="0" xfId="0" applyNumberFormat="1" applyFont="1" applyFill="1" applyAlignment="1">
      <alignment horizontal="right" vertical="center" wrapText="1"/>
    </xf>
    <xf numFmtId="191" fontId="41" fillId="29" borderId="0" xfId="0" applyNumberFormat="1" applyFont="1" applyFill="1" applyAlignment="1">
      <alignment horizontal="right" vertical="center" wrapText="1"/>
    </xf>
    <xf numFmtId="175" fontId="41" fillId="29" borderId="0" xfId="0" applyNumberFormat="1" applyFont="1" applyFill="1" applyAlignment="1">
      <alignment horizontal="right" vertical="center" wrapText="1"/>
    </xf>
    <xf numFmtId="192" fontId="41" fillId="35" borderId="15" xfId="0" applyNumberFormat="1" applyFont="1" applyFill="1" applyBorder="1" applyAlignment="1">
      <alignment horizontal="right" vertical="center" wrapText="1"/>
    </xf>
    <xf numFmtId="37" fontId="29" fillId="34" borderId="0" xfId="0" applyNumberFormat="1" applyFont="1" applyFill="1" applyAlignment="1">
      <alignment horizontal="right" vertical="center" wrapText="1"/>
    </xf>
    <xf numFmtId="37" fontId="30" fillId="32" borderId="0" xfId="0" applyNumberFormat="1" applyFont="1" applyFill="1" applyAlignment="1">
      <alignment horizontal="right" vertical="center" wrapText="1"/>
    </xf>
    <xf numFmtId="37" fontId="30" fillId="32" borderId="0" xfId="62818" applyNumberFormat="1" applyFont="1" applyFill="1" applyAlignment="1">
      <alignment horizontal="right" vertical="center" wrapText="1"/>
    </xf>
    <xf numFmtId="37" fontId="29" fillId="29" borderId="0" xfId="62818" applyNumberFormat="1" applyFont="1" applyFill="1" applyAlignment="1">
      <alignment horizontal="right" vertical="center" wrapText="1"/>
    </xf>
    <xf numFmtId="37" fontId="29" fillId="35" borderId="0" xfId="62818" applyNumberFormat="1" applyFont="1" applyFill="1" applyAlignment="1">
      <alignment horizontal="right" vertical="center" wrapText="1"/>
    </xf>
    <xf numFmtId="37" fontId="30" fillId="39" borderId="15" xfId="0" applyNumberFormat="1" applyFont="1" applyFill="1" applyBorder="1" applyAlignment="1">
      <alignment horizontal="right" vertical="center"/>
    </xf>
    <xf numFmtId="191" fontId="29" fillId="0" borderId="0" xfId="0" applyNumberFormat="1" applyFont="1" applyAlignment="1">
      <alignment horizontal="right" vertical="center" wrapText="1"/>
    </xf>
    <xf numFmtId="0" fontId="0" fillId="43" borderId="0" xfId="0" applyFill="1"/>
    <xf numFmtId="190" fontId="29" fillId="0" borderId="0" xfId="62818" applyNumberFormat="1" applyFont="1" applyFill="1" applyBorder="1" applyAlignment="1">
      <alignment vertical="center"/>
    </xf>
    <xf numFmtId="190" fontId="30" fillId="0" borderId="0" xfId="62818" applyNumberFormat="1" applyFont="1" applyFill="1" applyBorder="1" applyAlignment="1">
      <alignment horizontal="right" vertical="center"/>
    </xf>
    <xf numFmtId="190" fontId="45" fillId="0" borderId="0" xfId="62818" applyNumberFormat="1" applyFont="1" applyFill="1" applyBorder="1" applyAlignment="1">
      <alignment vertical="center"/>
    </xf>
    <xf numFmtId="190" fontId="29" fillId="0" borderId="0" xfId="62818" applyNumberFormat="1" applyFont="1" applyFill="1" applyBorder="1" applyAlignment="1">
      <alignment horizontal="right" vertical="center"/>
    </xf>
    <xf numFmtId="190" fontId="30" fillId="0" borderId="0" xfId="62818" applyNumberFormat="1" applyFont="1" applyFill="1" applyBorder="1" applyAlignment="1">
      <alignment vertical="center"/>
    </xf>
    <xf numFmtId="37" fontId="51" fillId="0" borderId="0" xfId="0" applyNumberFormat="1" applyFont="1" applyAlignment="1">
      <alignment horizontal="center" vertical="center"/>
    </xf>
    <xf numFmtId="37" fontId="51" fillId="0" borderId="0" xfId="0" applyNumberFormat="1" applyFont="1" applyAlignment="1">
      <alignment horizontal="left" vertical="center"/>
    </xf>
    <xf numFmtId="37" fontId="51" fillId="35" borderId="0" xfId="0" applyNumberFormat="1" applyFont="1" applyFill="1" applyAlignment="1">
      <alignment horizontal="center" vertical="center"/>
    </xf>
    <xf numFmtId="37" fontId="51" fillId="29" borderId="0" xfId="0" applyNumberFormat="1" applyFont="1" applyFill="1" applyAlignment="1">
      <alignment horizontal="center" vertical="center"/>
    </xf>
    <xf numFmtId="37" fontId="53" fillId="35" borderId="0" xfId="0" applyNumberFormat="1" applyFont="1" applyFill="1" applyAlignment="1">
      <alignment horizontal="center" vertical="center"/>
    </xf>
    <xf numFmtId="37" fontId="53" fillId="0" borderId="0" xfId="0" applyNumberFormat="1" applyFont="1" applyAlignment="1">
      <alignment horizontal="left" vertical="center"/>
    </xf>
    <xf numFmtId="37" fontId="51" fillId="36" borderId="0" xfId="0" applyNumberFormat="1" applyFont="1" applyFill="1" applyAlignment="1">
      <alignment horizontal="center" vertical="center"/>
    </xf>
    <xf numFmtId="37" fontId="51" fillId="0" borderId="3" xfId="0" applyNumberFormat="1" applyFont="1" applyBorder="1" applyAlignment="1">
      <alignment horizontal="center" vertical="center"/>
    </xf>
    <xf numFmtId="9" fontId="51" fillId="29" borderId="0" xfId="62817" applyFont="1" applyFill="1" applyAlignment="1">
      <alignment horizontal="center" vertical="center"/>
    </xf>
    <xf numFmtId="9" fontId="51" fillId="0" borderId="0" xfId="62817" applyFont="1" applyAlignment="1">
      <alignment horizontal="left" vertical="center"/>
    </xf>
    <xf numFmtId="167" fontId="29" fillId="35" borderId="0" xfId="0" applyNumberFormat="1" applyFont="1" applyFill="1" applyAlignment="1">
      <alignment horizontal="right" vertical="center"/>
    </xf>
    <xf numFmtId="37" fontId="29" fillId="35" borderId="0" xfId="0" applyNumberFormat="1" applyFont="1" applyFill="1" applyAlignment="1">
      <alignment horizontal="right" vertical="center"/>
    </xf>
    <xf numFmtId="167" fontId="29" fillId="29" borderId="0" xfId="0" applyNumberFormat="1" applyFont="1" applyFill="1" applyAlignment="1">
      <alignment horizontal="right" vertical="center"/>
    </xf>
    <xf numFmtId="37" fontId="29" fillId="0" borderId="0" xfId="0" applyNumberFormat="1" applyFont="1" applyAlignment="1">
      <alignment horizontal="right" vertical="center"/>
    </xf>
    <xf numFmtId="37" fontId="30" fillId="39" borderId="0" xfId="0" applyNumberFormat="1" applyFont="1" applyFill="1" applyAlignment="1">
      <alignment wrapText="1"/>
    </xf>
    <xf numFmtId="37" fontId="30" fillId="32" borderId="3" xfId="0" applyNumberFormat="1" applyFont="1" applyFill="1" applyBorder="1" applyAlignment="1">
      <alignment horizontal="right" vertical="center" wrapText="1"/>
    </xf>
    <xf numFmtId="37" fontId="30" fillId="39" borderId="0" xfId="0" applyNumberFormat="1" applyFont="1" applyFill="1" applyAlignment="1">
      <alignment horizontal="right" wrapText="1"/>
    </xf>
    <xf numFmtId="167" fontId="29" fillId="0" borderId="0" xfId="0" applyNumberFormat="1" applyFont="1" applyAlignment="1">
      <alignment horizontal="right" vertical="center" wrapText="1"/>
    </xf>
    <xf numFmtId="39" fontId="29" fillId="0" borderId="0" xfId="0" applyNumberFormat="1" applyFont="1" applyAlignment="1">
      <alignment horizontal="right" vertical="center" wrapText="1"/>
    </xf>
    <xf numFmtId="167" fontId="30" fillId="32" borderId="3" xfId="0" applyNumberFormat="1" applyFont="1" applyFill="1" applyBorder="1" applyAlignment="1">
      <alignment horizontal="right" vertical="center" wrapText="1"/>
    </xf>
    <xf numFmtId="37" fontId="29" fillId="35" borderId="0" xfId="0" applyNumberFormat="1" applyFont="1" applyFill="1" applyAlignment="1">
      <alignment vertical="center" wrapText="1"/>
    </xf>
    <xf numFmtId="37" fontId="30" fillId="32" borderId="0" xfId="0" applyNumberFormat="1" applyFont="1" applyFill="1" applyAlignment="1">
      <alignment vertical="center" wrapText="1"/>
    </xf>
    <xf numFmtId="0" fontId="30" fillId="35" borderId="0" xfId="0" applyFont="1" applyFill="1" applyAlignment="1">
      <alignment horizontal="left" vertical="center" wrapText="1" indent="1"/>
    </xf>
    <xf numFmtId="0" fontId="30" fillId="0" borderId="0" xfId="0" applyFont="1" applyAlignment="1">
      <alignment horizontal="left" vertical="center" wrapText="1" indent="1"/>
    </xf>
    <xf numFmtId="0" fontId="66" fillId="0" borderId="0" xfId="0" applyFont="1"/>
    <xf numFmtId="0" fontId="30" fillId="36" borderId="0" xfId="0" applyFont="1" applyFill="1" applyAlignment="1">
      <alignment horizontal="left" vertical="center" wrapText="1" indent="1"/>
    </xf>
    <xf numFmtId="0" fontId="30" fillId="36" borderId="0" xfId="0" applyFont="1" applyFill="1" applyAlignment="1">
      <alignment horizontal="right" vertical="center" wrapText="1"/>
    </xf>
    <xf numFmtId="0" fontId="65" fillId="35" borderId="0" xfId="0" applyFont="1" applyFill="1" applyAlignment="1">
      <alignment horizontal="left" vertical="center" indent="1"/>
    </xf>
    <xf numFmtId="0" fontId="65" fillId="35" borderId="0" xfId="0" applyFont="1" applyFill="1" applyAlignment="1">
      <alignment horizontal="right" vertical="center"/>
    </xf>
    <xf numFmtId="0" fontId="65" fillId="0" borderId="0" xfId="0" applyFont="1" applyAlignment="1">
      <alignment horizontal="left" vertical="center" indent="1"/>
    </xf>
    <xf numFmtId="37" fontId="30" fillId="29" borderId="0" xfId="0" applyNumberFormat="1" applyFont="1" applyFill="1" applyAlignment="1">
      <alignment horizontal="right" vertical="center" wrapText="1"/>
    </xf>
    <xf numFmtId="37" fontId="29" fillId="0" borderId="0" xfId="0" applyNumberFormat="1" applyFont="1" applyAlignment="1">
      <alignment horizontal="left" vertical="center" wrapText="1"/>
    </xf>
    <xf numFmtId="37" fontId="30" fillId="35" borderId="0" xfId="0" applyNumberFormat="1" applyFont="1" applyFill="1" applyAlignment="1">
      <alignment horizontal="right" vertical="center" wrapText="1"/>
    </xf>
    <xf numFmtId="37" fontId="30" fillId="38" borderId="0" xfId="0" applyNumberFormat="1" applyFont="1" applyFill="1" applyAlignment="1">
      <alignment wrapText="1"/>
    </xf>
    <xf numFmtId="37" fontId="30" fillId="0" borderId="0" xfId="0" applyNumberFormat="1" applyFont="1" applyAlignment="1">
      <alignment horizontal="right" vertical="center" wrapText="1"/>
    </xf>
    <xf numFmtId="37" fontId="30" fillId="0" borderId="0" xfId="0" applyNumberFormat="1" applyFont="1" applyAlignment="1">
      <alignment wrapText="1"/>
    </xf>
    <xf numFmtId="37" fontId="29" fillId="38" borderId="0" xfId="0" applyNumberFormat="1" applyFont="1" applyFill="1" applyAlignment="1">
      <alignment wrapText="1"/>
    </xf>
    <xf numFmtId="37" fontId="29" fillId="0" borderId="0" xfId="0" applyNumberFormat="1" applyFont="1" applyAlignment="1">
      <alignment wrapText="1"/>
    </xf>
    <xf numFmtId="37" fontId="29" fillId="36" borderId="0" xfId="0" applyNumberFormat="1" applyFont="1" applyFill="1" applyAlignment="1">
      <alignment horizontal="right" vertical="center" wrapText="1"/>
    </xf>
    <xf numFmtId="37" fontId="30" fillId="33" borderId="3" xfId="0" applyNumberFormat="1" applyFont="1" applyFill="1" applyBorder="1" applyAlignment="1">
      <alignment horizontal="right" vertical="center" wrapText="1"/>
    </xf>
    <xf numFmtId="37" fontId="30" fillId="0" borderId="0" xfId="0" applyNumberFormat="1" applyFont="1" applyAlignment="1">
      <alignment horizontal="left" vertical="center" wrapText="1"/>
    </xf>
    <xf numFmtId="37" fontId="30" fillId="36" borderId="0" xfId="0" applyNumberFormat="1" applyFont="1" applyFill="1" applyAlignment="1">
      <alignment horizontal="right" vertical="center" wrapText="1"/>
    </xf>
    <xf numFmtId="0" fontId="30" fillId="36" borderId="0" xfId="0" applyFont="1" applyFill="1" applyAlignment="1">
      <alignment horizontal="left" vertical="center" wrapText="1"/>
    </xf>
    <xf numFmtId="167" fontId="30" fillId="39" borderId="0" xfId="0" applyNumberFormat="1" applyFont="1" applyFill="1" applyAlignment="1">
      <alignment horizontal="right" wrapText="1"/>
    </xf>
    <xf numFmtId="167" fontId="29" fillId="0" borderId="0" xfId="0" applyNumberFormat="1" applyFont="1" applyAlignment="1">
      <alignment horizontal="right" wrapText="1"/>
    </xf>
    <xf numFmtId="167" fontId="29" fillId="41" borderId="0" xfId="0" applyNumberFormat="1" applyFont="1" applyFill="1" applyAlignment="1">
      <alignment horizontal="right" wrapText="1"/>
    </xf>
    <xf numFmtId="167" fontId="29" fillId="37" borderId="0" xfId="0" applyNumberFormat="1" applyFont="1" applyFill="1" applyAlignment="1">
      <alignment horizontal="right" wrapText="1"/>
    </xf>
    <xf numFmtId="167" fontId="29" fillId="42" borderId="0" xfId="0" applyNumberFormat="1" applyFont="1" applyFill="1" applyAlignment="1">
      <alignment horizontal="right" wrapText="1"/>
    </xf>
    <xf numFmtId="37" fontId="29" fillId="41" borderId="0" xfId="0" applyNumberFormat="1" applyFont="1" applyFill="1" applyAlignment="1">
      <alignment wrapText="1"/>
    </xf>
    <xf numFmtId="37" fontId="29" fillId="37" borderId="0" xfId="0" applyNumberFormat="1" applyFont="1" applyFill="1" applyAlignment="1">
      <alignment wrapText="1"/>
    </xf>
    <xf numFmtId="37" fontId="29" fillId="42" borderId="0" xfId="0" applyNumberFormat="1" applyFont="1" applyFill="1" applyAlignment="1">
      <alignment wrapText="1"/>
    </xf>
    <xf numFmtId="37" fontId="30" fillId="39" borderId="3" xfId="0" applyNumberFormat="1" applyFont="1" applyFill="1" applyBorder="1" applyAlignment="1">
      <alignment horizontal="right" wrapText="1"/>
    </xf>
    <xf numFmtId="37" fontId="30" fillId="0" borderId="0" xfId="0" applyNumberFormat="1" applyFont="1" applyAlignment="1">
      <alignment horizontal="right" vertical="center"/>
    </xf>
    <xf numFmtId="37" fontId="30" fillId="0" borderId="3" xfId="0" applyNumberFormat="1" applyFont="1" applyBorder="1" applyAlignment="1">
      <alignment horizontal="right" vertical="center"/>
    </xf>
    <xf numFmtId="37" fontId="45" fillId="35" borderId="0" xfId="0" applyNumberFormat="1" applyFont="1" applyFill="1" applyAlignment="1">
      <alignment horizontal="right" vertical="center"/>
    </xf>
    <xf numFmtId="0" fontId="0" fillId="0" borderId="0" xfId="0" applyAlignment="1">
      <alignment horizontal="right"/>
    </xf>
    <xf numFmtId="3" fontId="29" fillId="0" borderId="0" xfId="0" applyNumberFormat="1" applyFont="1" applyAlignment="1">
      <alignment horizontal="right"/>
    </xf>
    <xf numFmtId="0" fontId="30" fillId="39" borderId="0" xfId="0" applyFont="1" applyFill="1" applyAlignment="1">
      <alignment horizontal="right"/>
    </xf>
    <xf numFmtId="37" fontId="0" fillId="0" borderId="0" xfId="0" applyNumberFormat="1"/>
    <xf numFmtId="0" fontId="29" fillId="31" borderId="0" xfId="0" applyFont="1" applyFill="1" applyAlignment="1">
      <alignment horizontal="right" vertical="center" wrapText="1"/>
    </xf>
    <xf numFmtId="0" fontId="29" fillId="42" borderId="0" xfId="0" applyFont="1" applyFill="1" applyAlignment="1">
      <alignment horizontal="right" vertical="center" wrapText="1"/>
    </xf>
    <xf numFmtId="37" fontId="29" fillId="37" borderId="0" xfId="0" applyNumberFormat="1" applyFont="1" applyFill="1" applyAlignment="1">
      <alignment horizontal="right" vertical="center" wrapText="1"/>
    </xf>
    <xf numFmtId="37" fontId="36" fillId="0" borderId="0" xfId="0" applyNumberFormat="1" applyFont="1" applyAlignment="1">
      <alignment horizontal="right" vertical="center" wrapText="1"/>
    </xf>
    <xf numFmtId="37" fontId="36" fillId="35" borderId="0" xfId="0" applyNumberFormat="1" applyFont="1" applyFill="1" applyAlignment="1">
      <alignment horizontal="right" vertical="center" wrapText="1"/>
    </xf>
    <xf numFmtId="37" fontId="29" fillId="35" borderId="15" xfId="0" applyNumberFormat="1" applyFont="1" applyFill="1" applyBorder="1" applyAlignment="1">
      <alignment horizontal="right" vertical="center" wrapText="1"/>
    </xf>
    <xf numFmtId="37" fontId="30" fillId="29" borderId="0" xfId="62818" applyNumberFormat="1" applyFont="1" applyFill="1" applyAlignment="1">
      <alignment horizontal="right" vertical="center" wrapText="1"/>
    </xf>
    <xf numFmtId="37" fontId="30" fillId="34" borderId="1" xfId="0" applyNumberFormat="1" applyFont="1" applyFill="1" applyBorder="1" applyAlignment="1">
      <alignment horizontal="right" vertical="center" wrapText="1"/>
    </xf>
    <xf numFmtId="167" fontId="41" fillId="29" borderId="0" xfId="0" applyNumberFormat="1" applyFont="1" applyFill="1" applyAlignment="1">
      <alignment horizontal="right" vertical="center" wrapText="1"/>
    </xf>
    <xf numFmtId="37" fontId="44" fillId="29" borderId="0" xfId="0" applyNumberFormat="1" applyFont="1" applyFill="1" applyAlignment="1">
      <alignment horizontal="right" vertical="center" wrapText="1"/>
    </xf>
    <xf numFmtId="37" fontId="41" fillId="35" borderId="0" xfId="0" applyNumberFormat="1" applyFont="1" applyFill="1" applyAlignment="1">
      <alignment horizontal="right" vertical="center" wrapText="1"/>
    </xf>
    <xf numFmtId="37" fontId="44" fillId="32" borderId="0" xfId="0" applyNumberFormat="1" applyFont="1" applyFill="1" applyAlignment="1">
      <alignment horizontal="right" vertical="center" wrapText="1"/>
    </xf>
    <xf numFmtId="37" fontId="41" fillId="29" borderId="0" xfId="0" applyNumberFormat="1" applyFont="1" applyFill="1" applyAlignment="1">
      <alignment horizontal="right" vertical="center" wrapText="1"/>
    </xf>
    <xf numFmtId="37" fontId="41" fillId="36" borderId="0" xfId="0" applyNumberFormat="1" applyFont="1" applyFill="1" applyAlignment="1">
      <alignment horizontal="right" vertical="center" wrapText="1"/>
    </xf>
    <xf numFmtId="37" fontId="44" fillId="36" borderId="0" xfId="0" applyNumberFormat="1" applyFont="1" applyFill="1" applyAlignment="1">
      <alignment horizontal="right" vertical="center" wrapText="1"/>
    </xf>
    <xf numFmtId="39" fontId="41" fillId="35" borderId="15" xfId="0" applyNumberFormat="1" applyFont="1" applyFill="1" applyBorder="1" applyAlignment="1">
      <alignment horizontal="right" vertical="center" wrapText="1"/>
    </xf>
    <xf numFmtId="190" fontId="30" fillId="32" borderId="20" xfId="62818" applyNumberFormat="1" applyFont="1" applyFill="1" applyBorder="1" applyAlignment="1">
      <alignment horizontal="left" vertical="center" wrapText="1"/>
    </xf>
    <xf numFmtId="0" fontId="32" fillId="0" borderId="4" xfId="0" applyFont="1" applyBorder="1" applyAlignment="1">
      <alignment horizontal="right" vertical="center" wrapText="1"/>
    </xf>
    <xf numFmtId="190" fontId="30" fillId="32" borderId="20" xfId="62818" applyNumberFormat="1" applyFont="1" applyFill="1" applyBorder="1" applyAlignment="1">
      <alignment horizontal="right" vertical="center" wrapText="1"/>
    </xf>
    <xf numFmtId="175" fontId="29" fillId="29" borderId="0" xfId="0" applyNumberFormat="1" applyFont="1" applyFill="1" applyAlignment="1">
      <alignment horizontal="right" vertical="center" wrapText="1"/>
    </xf>
    <xf numFmtId="175" fontId="29" fillId="35" borderId="0" xfId="0" applyNumberFormat="1" applyFont="1" applyFill="1" applyAlignment="1">
      <alignment horizontal="right" vertical="center" wrapText="1"/>
    </xf>
    <xf numFmtId="175" fontId="29" fillId="0" borderId="0" xfId="0" applyNumberFormat="1" applyFont="1" applyAlignment="1">
      <alignment horizontal="right" vertical="center" wrapText="1"/>
    </xf>
    <xf numFmtId="191" fontId="29" fillId="34" borderId="0" xfId="0" applyNumberFormat="1" applyFont="1" applyFill="1" applyAlignment="1">
      <alignment horizontal="right" vertical="center" wrapText="1"/>
    </xf>
    <xf numFmtId="165" fontId="30" fillId="32" borderId="0" xfId="0" applyNumberFormat="1" applyFont="1" applyFill="1" applyAlignment="1">
      <alignment horizontal="right" vertical="center" wrapText="1"/>
    </xf>
    <xf numFmtId="37" fontId="60" fillId="0" borderId="0" xfId="0" applyNumberFormat="1" applyFont="1" applyAlignment="1">
      <alignment horizontal="right" vertical="center"/>
    </xf>
    <xf numFmtId="37" fontId="60" fillId="29" borderId="0" xfId="0" applyNumberFormat="1" applyFont="1" applyFill="1" applyAlignment="1">
      <alignment horizontal="right" vertical="center"/>
    </xf>
    <xf numFmtId="37" fontId="34" fillId="37" borderId="0" xfId="0" applyNumberFormat="1" applyFont="1" applyFill="1" applyAlignment="1">
      <alignment horizontal="right"/>
    </xf>
    <xf numFmtId="37" fontId="29" fillId="29" borderId="0" xfId="0" applyNumberFormat="1" applyFont="1" applyFill="1" applyAlignment="1">
      <alignment vertical="center" wrapText="1"/>
    </xf>
    <xf numFmtId="165" fontId="29" fillId="0" borderId="0" xfId="0" applyNumberFormat="1" applyFont="1" applyAlignment="1">
      <alignment horizontal="right" vertical="center" wrapText="1"/>
    </xf>
    <xf numFmtId="165" fontId="29" fillId="31" borderId="0" xfId="0" applyNumberFormat="1" applyFont="1" applyFill="1" applyAlignment="1">
      <alignment horizontal="right" vertical="center" wrapText="1"/>
    </xf>
    <xf numFmtId="165" fontId="29" fillId="29" borderId="0" xfId="0" applyNumberFormat="1" applyFont="1" applyFill="1" applyAlignment="1">
      <alignment horizontal="right" vertical="center" wrapText="1"/>
    </xf>
    <xf numFmtId="165" fontId="29" fillId="42" borderId="0" xfId="0" applyNumberFormat="1" applyFont="1" applyFill="1" applyAlignment="1">
      <alignment horizontal="right" vertical="center" wrapText="1"/>
    </xf>
    <xf numFmtId="0" fontId="63" fillId="0" borderId="0" xfId="0" applyFont="1" applyAlignment="1">
      <alignment horizontal="right" vertical="center"/>
    </xf>
    <xf numFmtId="167" fontId="0" fillId="0" borderId="0" xfId="0" applyNumberFormat="1"/>
    <xf numFmtId="0" fontId="36" fillId="43" borderId="0" xfId="0" applyFont="1" applyFill="1" applyAlignment="1">
      <alignment horizontal="right" vertical="center" wrapText="1"/>
    </xf>
    <xf numFmtId="0" fontId="29" fillId="44" borderId="0" xfId="0" applyFont="1" applyFill="1" applyAlignment="1">
      <alignment horizontal="right" vertical="center" wrapText="1"/>
    </xf>
    <xf numFmtId="37" fontId="30" fillId="32" borderId="15" xfId="0" applyNumberFormat="1" applyFont="1" applyFill="1" applyBorder="1" applyAlignment="1">
      <alignment vertical="center" wrapText="1"/>
    </xf>
    <xf numFmtId="0" fontId="49" fillId="34" borderId="0" xfId="0" applyFont="1" applyFill="1" applyAlignment="1">
      <alignment horizontal="left" vertical="center" wrapText="1"/>
    </xf>
    <xf numFmtId="0" fontId="49" fillId="29" borderId="20" xfId="0" applyFont="1" applyFill="1" applyBorder="1" applyAlignment="1">
      <alignment horizontal="left" vertical="center" wrapText="1"/>
    </xf>
    <xf numFmtId="0" fontId="49" fillId="29" borderId="20" xfId="0" applyFont="1" applyFill="1" applyBorder="1" applyAlignment="1">
      <alignment horizontal="center" vertical="center" wrapText="1"/>
    </xf>
    <xf numFmtId="9" fontId="49" fillId="29" borderId="20" xfId="0" applyNumberFormat="1" applyFont="1" applyFill="1" applyBorder="1" applyAlignment="1">
      <alignment horizontal="center" vertical="center" wrapText="1"/>
    </xf>
    <xf numFmtId="3" fontId="30" fillId="32" borderId="0" xfId="0" applyNumberFormat="1" applyFont="1" applyFill="1" applyAlignment="1">
      <alignment horizontal="right" vertical="center"/>
    </xf>
    <xf numFmtId="0" fontId="30" fillId="32" borderId="0" xfId="0" applyFont="1" applyFill="1" applyAlignment="1">
      <alignment horizontal="right" vertical="center"/>
    </xf>
    <xf numFmtId="0" fontId="29" fillId="0" borderId="8" xfId="0" applyFont="1" applyBorder="1" applyAlignment="1">
      <alignment horizontal="right" vertical="center" wrapText="1"/>
    </xf>
    <xf numFmtId="3" fontId="29" fillId="29" borderId="8" xfId="0" applyNumberFormat="1" applyFont="1" applyFill="1" applyBorder="1" applyAlignment="1">
      <alignment horizontal="right" vertical="center" wrapText="1"/>
    </xf>
    <xf numFmtId="3" fontId="30" fillId="29" borderId="8" xfId="0" applyNumberFormat="1" applyFont="1" applyFill="1" applyBorder="1" applyAlignment="1">
      <alignment horizontal="right" vertical="center" wrapText="1"/>
    </xf>
    <xf numFmtId="3" fontId="30" fillId="29" borderId="1" xfId="0" applyNumberFormat="1" applyFont="1" applyFill="1" applyBorder="1" applyAlignment="1">
      <alignment horizontal="right" vertical="center" wrapText="1"/>
    </xf>
    <xf numFmtId="3" fontId="30" fillId="34" borderId="1" xfId="0" applyNumberFormat="1" applyFont="1" applyFill="1" applyBorder="1" applyAlignment="1">
      <alignment horizontal="right" vertical="center" wrapText="1"/>
    </xf>
    <xf numFmtId="3" fontId="44" fillId="32" borderId="0" xfId="0" applyNumberFormat="1" applyFont="1" applyFill="1" applyAlignment="1">
      <alignment horizontal="right" vertical="center"/>
    </xf>
    <xf numFmtId="3" fontId="29" fillId="40" borderId="0" xfId="0" applyNumberFormat="1" applyFont="1" applyFill="1" applyAlignment="1">
      <alignment horizontal="right" vertical="center"/>
    </xf>
    <xf numFmtId="3" fontId="29" fillId="37" borderId="0" xfId="0" applyNumberFormat="1" applyFont="1" applyFill="1" applyAlignment="1">
      <alignment horizontal="right" vertical="center"/>
    </xf>
    <xf numFmtId="3" fontId="30" fillId="39" borderId="15" xfId="0" applyNumberFormat="1" applyFont="1" applyFill="1" applyBorder="1" applyAlignment="1">
      <alignment horizontal="right" vertical="center"/>
    </xf>
    <xf numFmtId="3" fontId="29" fillId="40" borderId="0" xfId="0" applyNumberFormat="1" applyFont="1" applyFill="1" applyAlignment="1">
      <alignment horizontal="right"/>
    </xf>
    <xf numFmtId="193" fontId="29" fillId="0" borderId="0" xfId="0" applyNumberFormat="1" applyFont="1" applyAlignment="1">
      <alignment horizontal="right" vertical="center" wrapText="1"/>
    </xf>
    <xf numFmtId="194" fontId="29" fillId="37" borderId="0" xfId="62818" applyNumberFormat="1" applyFont="1" applyFill="1" applyAlignment="1">
      <alignment horizontal="right"/>
    </xf>
    <xf numFmtId="194" fontId="29" fillId="37" borderId="0" xfId="62818" applyNumberFormat="1" applyFont="1" applyFill="1"/>
    <xf numFmtId="193" fontId="41" fillId="37" borderId="3" xfId="0" applyNumberFormat="1" applyFont="1" applyFill="1" applyBorder="1" applyAlignment="1">
      <alignment horizontal="right" wrapText="1"/>
    </xf>
    <xf numFmtId="0" fontId="70" fillId="0" borderId="0" xfId="0" applyFont="1"/>
    <xf numFmtId="1" fontId="30" fillId="32" borderId="3" xfId="0" applyNumberFormat="1" applyFont="1" applyFill="1" applyBorder="1" applyAlignment="1">
      <alignment horizontal="right" vertical="center" wrapText="1"/>
    </xf>
    <xf numFmtId="37" fontId="29" fillId="0" borderId="0" xfId="62818" applyNumberFormat="1" applyFont="1" applyFill="1" applyAlignment="1">
      <alignment horizontal="right" vertical="center" wrapText="1"/>
    </xf>
    <xf numFmtId="190" fontId="29" fillId="0" borderId="0" xfId="62818" applyNumberFormat="1" applyFont="1" applyFill="1" applyAlignment="1">
      <alignment horizontal="left" vertical="center" wrapText="1"/>
    </xf>
    <xf numFmtId="190" fontId="29" fillId="0" borderId="0" xfId="62818" applyNumberFormat="1" applyFont="1" applyFill="1" applyAlignment="1">
      <alignment horizontal="right" vertical="center" wrapText="1"/>
    </xf>
    <xf numFmtId="37" fontId="29" fillId="36" borderId="0" xfId="62818" applyNumberFormat="1" applyFont="1" applyFill="1" applyAlignment="1">
      <alignment horizontal="right" vertical="center" wrapText="1"/>
    </xf>
    <xf numFmtId="190" fontId="29" fillId="36" borderId="0" xfId="62818" applyNumberFormat="1" applyFont="1" applyFill="1" applyAlignment="1">
      <alignment horizontal="left" vertical="center" wrapText="1"/>
    </xf>
    <xf numFmtId="190" fontId="29" fillId="36" borderId="0" xfId="62818" applyNumberFormat="1" applyFont="1" applyFill="1" applyAlignment="1">
      <alignment horizontal="right" vertical="center" wrapText="1"/>
    </xf>
    <xf numFmtId="37" fontId="29" fillId="0" borderId="0" xfId="0" applyNumberFormat="1" applyFont="1" applyAlignment="1">
      <alignment vertical="center" wrapText="1"/>
    </xf>
    <xf numFmtId="190" fontId="30" fillId="0" borderId="3" xfId="62818" applyNumberFormat="1" applyFont="1" applyBorder="1" applyAlignment="1">
      <alignment vertical="center"/>
    </xf>
    <xf numFmtId="166" fontId="30" fillId="32" borderId="0" xfId="62817" applyNumberFormat="1" applyFont="1" applyFill="1" applyAlignment="1">
      <alignment horizontal="right" vertical="center" wrapText="1"/>
    </xf>
    <xf numFmtId="166" fontId="29" fillId="0" borderId="0" xfId="62817" applyNumberFormat="1" applyFont="1" applyAlignment="1">
      <alignment horizontal="right" vertical="center" wrapText="1"/>
    </xf>
    <xf numFmtId="166" fontId="29" fillId="31" borderId="0" xfId="62817" applyNumberFormat="1" applyFont="1" applyFill="1" applyAlignment="1">
      <alignment horizontal="right" vertical="center" wrapText="1"/>
    </xf>
    <xf numFmtId="166" fontId="29" fillId="42" borderId="0" xfId="62817" applyNumberFormat="1" applyFont="1" applyFill="1" applyAlignment="1">
      <alignment horizontal="right" vertical="center" wrapText="1"/>
    </xf>
    <xf numFmtId="166" fontId="29" fillId="29" borderId="0" xfId="62817" applyNumberFormat="1" applyFont="1" applyFill="1" applyAlignment="1">
      <alignment horizontal="right" vertical="center" wrapText="1"/>
    </xf>
    <xf numFmtId="1" fontId="29" fillId="31" borderId="0" xfId="0" applyNumberFormat="1" applyFont="1" applyFill="1" applyAlignment="1">
      <alignment horizontal="right" vertical="center" wrapText="1"/>
    </xf>
    <xf numFmtId="165" fontId="29" fillId="41" borderId="0" xfId="0" applyNumberFormat="1" applyFont="1" applyFill="1" applyAlignment="1">
      <alignment horizontal="right" wrapText="1"/>
    </xf>
    <xf numFmtId="9" fontId="30" fillId="39" borderId="0" xfId="62817" applyFont="1" applyFill="1" applyAlignment="1">
      <alignment horizontal="right" wrapText="1"/>
    </xf>
    <xf numFmtId="9" fontId="29" fillId="0" borderId="0" xfId="62817" applyFont="1" applyAlignment="1">
      <alignment horizontal="right" wrapText="1"/>
    </xf>
    <xf numFmtId="9" fontId="29" fillId="41" borderId="0" xfId="62817" applyFont="1" applyFill="1" applyAlignment="1">
      <alignment horizontal="right" wrapText="1"/>
    </xf>
    <xf numFmtId="9" fontId="29" fillId="37" borderId="0" xfId="62817" applyFont="1" applyFill="1" applyAlignment="1">
      <alignment horizontal="right" wrapText="1"/>
    </xf>
    <xf numFmtId="9" fontId="29" fillId="42" borderId="0" xfId="62817" applyFont="1" applyFill="1" applyAlignment="1">
      <alignment horizontal="right" wrapText="1"/>
    </xf>
    <xf numFmtId="165" fontId="29" fillId="42" borderId="0" xfId="0" applyNumberFormat="1" applyFont="1" applyFill="1" applyAlignment="1">
      <alignment wrapText="1"/>
    </xf>
    <xf numFmtId="190" fontId="30" fillId="0" borderId="0" xfId="62818" applyNumberFormat="1" applyFont="1" applyAlignment="1">
      <alignment wrapText="1"/>
    </xf>
    <xf numFmtId="190" fontId="29" fillId="38" borderId="0" xfId="62818" applyNumberFormat="1" applyFont="1" applyFill="1" applyAlignment="1">
      <alignment horizontal="right" vertical="center" wrapText="1"/>
    </xf>
    <xf numFmtId="190" fontId="29" fillId="40" borderId="0" xfId="62818" applyNumberFormat="1" applyFont="1" applyFill="1" applyAlignment="1">
      <alignment horizontal="right" vertical="center" wrapText="1"/>
    </xf>
    <xf numFmtId="1" fontId="29" fillId="35" borderId="0" xfId="0" applyNumberFormat="1" applyFont="1" applyFill="1" applyAlignment="1">
      <alignment horizontal="right" vertical="center" wrapText="1"/>
    </xf>
    <xf numFmtId="1" fontId="29" fillId="34" borderId="0" xfId="0" applyNumberFormat="1" applyFont="1" applyFill="1" applyAlignment="1">
      <alignment horizontal="right" vertical="center" wrapText="1"/>
    </xf>
    <xf numFmtId="1" fontId="29" fillId="38" borderId="0" xfId="0" applyNumberFormat="1" applyFont="1" applyFill="1" applyAlignment="1">
      <alignment wrapText="1"/>
    </xf>
    <xf numFmtId="190" fontId="29" fillId="37" borderId="8" xfId="62818" applyNumberFormat="1" applyFont="1" applyFill="1" applyBorder="1" applyAlignment="1">
      <alignment horizontal="right" vertical="center" wrapText="1"/>
    </xf>
    <xf numFmtId="190" fontId="30" fillId="37" borderId="8" xfId="62818" applyNumberFormat="1" applyFont="1" applyFill="1" applyBorder="1" applyAlignment="1">
      <alignment horizontal="right" vertical="center" wrapText="1"/>
    </xf>
    <xf numFmtId="186" fontId="41" fillId="29" borderId="0" xfId="0" applyNumberFormat="1" applyFont="1" applyFill="1" applyAlignment="1">
      <alignment horizontal="right" vertical="center" wrapText="1"/>
    </xf>
    <xf numFmtId="194" fontId="41" fillId="29" borderId="0" xfId="62818" applyNumberFormat="1" applyFont="1" applyFill="1" applyAlignment="1">
      <alignment horizontal="right" vertical="center" wrapText="1"/>
    </xf>
    <xf numFmtId="190" fontId="44" fillId="36" borderId="0" xfId="62818" applyNumberFormat="1" applyFont="1" applyFill="1" applyAlignment="1">
      <alignment horizontal="right" vertical="center"/>
    </xf>
    <xf numFmtId="0" fontId="29" fillId="0" borderId="21" xfId="0" applyFont="1" applyBorder="1" applyAlignment="1">
      <alignment horizontal="justify" vertical="center"/>
    </xf>
    <xf numFmtId="0" fontId="32" fillId="43" borderId="0" xfId="0" applyFont="1" applyFill="1" applyAlignment="1">
      <alignment horizontal="left" vertical="center" wrapText="1"/>
    </xf>
    <xf numFmtId="3" fontId="30" fillId="0" borderId="0" xfId="0" applyNumberFormat="1" applyFont="1" applyAlignment="1">
      <alignment horizontal="right"/>
    </xf>
    <xf numFmtId="0" fontId="32" fillId="43" borderId="0" xfId="0" applyFont="1" applyFill="1" applyAlignment="1">
      <alignment horizontal="left" vertical="center"/>
    </xf>
    <xf numFmtId="3" fontId="29" fillId="37" borderId="8" xfId="0" applyNumberFormat="1" applyFont="1" applyFill="1" applyBorder="1" applyAlignment="1">
      <alignment horizontal="right" vertical="center" wrapText="1"/>
    </xf>
    <xf numFmtId="0" fontId="28" fillId="0" borderId="0" xfId="46324" applyFont="1" applyAlignment="1">
      <alignment horizontal="left" vertical="center"/>
    </xf>
    <xf numFmtId="0" fontId="2" fillId="0" borderId="0" xfId="46324"/>
    <xf numFmtId="0" fontId="26" fillId="30" borderId="0" xfId="46324" applyFont="1" applyFill="1" applyAlignment="1">
      <alignment horizontal="left" vertical="center" wrapText="1"/>
    </xf>
    <xf numFmtId="0" fontId="27" fillId="30" borderId="0" xfId="46324" applyFont="1" applyFill="1" applyAlignment="1">
      <alignment horizontal="right" vertical="center" wrapText="1"/>
    </xf>
    <xf numFmtId="0" fontId="26" fillId="0" borderId="0" xfId="46324" applyFont="1" applyAlignment="1">
      <alignment horizontal="left" vertical="center" wrapText="1"/>
    </xf>
    <xf numFmtId="0" fontId="27" fillId="30" borderId="0" xfId="46324" applyFont="1" applyFill="1" applyAlignment="1">
      <alignment horizontal="right" vertical="center"/>
    </xf>
    <xf numFmtId="0" fontId="74" fillId="0" borderId="0" xfId="46324" applyFont="1" applyAlignment="1">
      <alignment vertical="center" wrapText="1"/>
    </xf>
    <xf numFmtId="0" fontId="30" fillId="32" borderId="0" xfId="46324" applyFont="1" applyFill="1" applyAlignment="1">
      <alignment horizontal="left" vertical="center" wrapText="1"/>
    </xf>
    <xf numFmtId="3" fontId="30" fillId="32" borderId="0" xfId="46324" applyNumberFormat="1" applyFont="1" applyFill="1" applyAlignment="1">
      <alignment horizontal="right" vertical="center" wrapText="1"/>
    </xf>
    <xf numFmtId="0" fontId="30" fillId="0" borderId="0" xfId="46324" applyFont="1" applyAlignment="1">
      <alignment horizontal="left" vertical="center" wrapText="1"/>
    </xf>
    <xf numFmtId="0" fontId="34" fillId="0" borderId="0" xfId="46324" applyFont="1" applyAlignment="1">
      <alignment horizontal="left" vertical="center"/>
    </xf>
    <xf numFmtId="3" fontId="34" fillId="0" borderId="0" xfId="46324" applyNumberFormat="1" applyFont="1" applyAlignment="1">
      <alignment horizontal="right" vertical="center"/>
    </xf>
    <xf numFmtId="0" fontId="34" fillId="35" borderId="0" xfId="46324" applyFont="1" applyFill="1" applyAlignment="1">
      <alignment horizontal="left" vertical="center"/>
    </xf>
    <xf numFmtId="3" fontId="34" fillId="35" borderId="0" xfId="46324" applyNumberFormat="1" applyFont="1" applyFill="1" applyAlignment="1">
      <alignment horizontal="right" vertical="center"/>
    </xf>
    <xf numFmtId="0" fontId="30" fillId="45" borderId="0" xfId="46324" applyFont="1" applyFill="1" applyAlignment="1">
      <alignment horizontal="left" vertical="center" wrapText="1"/>
    </xf>
    <xf numFmtId="3" fontId="30" fillId="45" borderId="0" xfId="46324" applyNumberFormat="1" applyFont="1" applyFill="1" applyAlignment="1">
      <alignment horizontal="right" vertical="center" wrapText="1"/>
    </xf>
    <xf numFmtId="0" fontId="30" fillId="32" borderId="15" xfId="46324" applyFont="1" applyFill="1" applyBorder="1" applyAlignment="1">
      <alignment horizontal="left" vertical="center" wrapText="1"/>
    </xf>
    <xf numFmtId="3" fontId="30" fillId="32" borderId="15" xfId="46324" applyNumberFormat="1" applyFont="1" applyFill="1" applyBorder="1" applyAlignment="1">
      <alignment horizontal="right" vertical="center" wrapText="1"/>
    </xf>
    <xf numFmtId="0" fontId="30" fillId="45" borderId="3" xfId="46324" applyFont="1" applyFill="1" applyBorder="1" applyAlignment="1">
      <alignment horizontal="left" vertical="center" wrapText="1"/>
    </xf>
    <xf numFmtId="3" fontId="30" fillId="45" borderId="3" xfId="46324" applyNumberFormat="1" applyFont="1" applyFill="1" applyBorder="1" applyAlignment="1">
      <alignment horizontal="right" vertical="center" wrapText="1"/>
    </xf>
    <xf numFmtId="0" fontId="55" fillId="0" borderId="0" xfId="46324" applyFont="1" applyAlignment="1">
      <alignment horizontal="left" vertical="center" wrapText="1"/>
    </xf>
    <xf numFmtId="3" fontId="2" fillId="0" borderId="0" xfId="46324" applyNumberFormat="1"/>
    <xf numFmtId="0" fontId="30" fillId="32" borderId="0" xfId="46324" applyFont="1" applyFill="1" applyAlignment="1">
      <alignment horizontal="right" vertical="center" wrapText="1"/>
    </xf>
    <xf numFmtId="186" fontId="30" fillId="32" borderId="0" xfId="46324" applyNumberFormat="1" applyFont="1" applyFill="1" applyAlignment="1">
      <alignment horizontal="right" vertical="center" wrapText="1"/>
    </xf>
    <xf numFmtId="165" fontId="30" fillId="32" borderId="0" xfId="46324" applyNumberFormat="1" applyFont="1" applyFill="1" applyAlignment="1">
      <alignment horizontal="right" vertical="center" wrapText="1"/>
    </xf>
    <xf numFmtId="0" fontId="34" fillId="0" borderId="0" xfId="46324" applyFont="1" applyAlignment="1">
      <alignment horizontal="right" vertical="center"/>
    </xf>
    <xf numFmtId="186" fontId="34" fillId="0" borderId="0" xfId="46324" applyNumberFormat="1" applyFont="1" applyAlignment="1">
      <alignment horizontal="right" vertical="center"/>
    </xf>
    <xf numFmtId="0" fontId="34" fillId="35" borderId="0" xfId="46324" applyFont="1" applyFill="1" applyAlignment="1">
      <alignment horizontal="right" vertical="center"/>
    </xf>
    <xf numFmtId="165" fontId="34" fillId="35" borderId="0" xfId="46324" applyNumberFormat="1" applyFont="1" applyFill="1" applyAlignment="1">
      <alignment horizontal="right" vertical="center"/>
    </xf>
    <xf numFmtId="186" fontId="34" fillId="35" borderId="0" xfId="46324" applyNumberFormat="1" applyFont="1" applyFill="1" applyAlignment="1">
      <alignment horizontal="right" vertical="center"/>
    </xf>
    <xf numFmtId="165" fontId="34" fillId="0" borderId="0" xfId="46324" applyNumberFormat="1" applyFont="1" applyAlignment="1">
      <alignment horizontal="right" vertical="center"/>
    </xf>
    <xf numFmtId="0" fontId="30" fillId="45" borderId="0" xfId="46324" applyFont="1" applyFill="1" applyAlignment="1">
      <alignment horizontal="right" vertical="center" wrapText="1"/>
    </xf>
    <xf numFmtId="186" fontId="30" fillId="45" borderId="0" xfId="46324" applyNumberFormat="1" applyFont="1" applyFill="1" applyAlignment="1">
      <alignment horizontal="right" vertical="center" wrapText="1"/>
    </xf>
    <xf numFmtId="165" fontId="30" fillId="45" borderId="0" xfId="46324" applyNumberFormat="1" applyFont="1" applyFill="1" applyAlignment="1">
      <alignment horizontal="right" vertical="center" wrapText="1"/>
    </xf>
    <xf numFmtId="186" fontId="2" fillId="0" borderId="0" xfId="46324" applyNumberFormat="1"/>
    <xf numFmtId="0" fontId="34" fillId="35" borderId="3" xfId="46324" applyFont="1" applyFill="1" applyBorder="1" applyAlignment="1">
      <alignment horizontal="left" vertical="center"/>
    </xf>
    <xf numFmtId="186" fontId="34" fillId="35" borderId="3" xfId="46324" applyNumberFormat="1" applyFont="1" applyFill="1" applyBorder="1" applyAlignment="1">
      <alignment horizontal="right" vertical="center"/>
    </xf>
    <xf numFmtId="0" fontId="34" fillId="35" borderId="3" xfId="46324" applyFont="1" applyFill="1" applyBorder="1" applyAlignment="1">
      <alignment horizontal="right" vertical="center"/>
    </xf>
    <xf numFmtId="165" fontId="34" fillId="35" borderId="3" xfId="46324" applyNumberFormat="1" applyFont="1" applyFill="1" applyBorder="1" applyAlignment="1">
      <alignment horizontal="right" vertical="center"/>
    </xf>
    <xf numFmtId="2" fontId="30" fillId="32" borderId="0" xfId="46324" applyNumberFormat="1" applyFont="1" applyFill="1" applyAlignment="1">
      <alignment horizontal="right" vertical="center" wrapText="1"/>
    </xf>
    <xf numFmtId="0" fontId="30" fillId="45" borderId="3" xfId="46324" applyFont="1" applyFill="1" applyBorder="1" applyAlignment="1">
      <alignment horizontal="right" vertical="center" wrapText="1"/>
    </xf>
    <xf numFmtId="165" fontId="30" fillId="45" borderId="3" xfId="46324" applyNumberFormat="1" applyFont="1" applyFill="1" applyBorder="1" applyAlignment="1">
      <alignment horizontal="right" vertical="center" wrapText="1"/>
    </xf>
    <xf numFmtId="186" fontId="30" fillId="45" borderId="3" xfId="46324" applyNumberFormat="1" applyFont="1" applyFill="1" applyBorder="1" applyAlignment="1">
      <alignment horizontal="right" vertical="center" wrapText="1"/>
    </xf>
    <xf numFmtId="2" fontId="30" fillId="45" borderId="3" xfId="46324" applyNumberFormat="1" applyFont="1" applyFill="1" applyBorder="1" applyAlignment="1">
      <alignment horizontal="right" vertical="center" wrapText="1"/>
    </xf>
    <xf numFmtId="0" fontId="27" fillId="0" borderId="0" xfId="46324" applyFont="1" applyAlignment="1">
      <alignment horizontal="right" vertical="center" wrapText="1"/>
    </xf>
    <xf numFmtId="0" fontId="27" fillId="0" borderId="0" xfId="46324" applyFont="1" applyAlignment="1">
      <alignment horizontal="right" vertical="center"/>
    </xf>
    <xf numFmtId="186" fontId="30" fillId="0" borderId="0" xfId="46324" applyNumberFormat="1" applyFont="1" applyAlignment="1">
      <alignment horizontal="right" vertical="center" wrapText="1"/>
    </xf>
    <xf numFmtId="3" fontId="30" fillId="0" borderId="0" xfId="46324" applyNumberFormat="1" applyFont="1" applyAlignment="1">
      <alignment horizontal="right" vertical="center" wrapText="1"/>
    </xf>
    <xf numFmtId="188" fontId="28" fillId="0" borderId="0" xfId="46324" applyNumberFormat="1" applyFont="1" applyAlignment="1">
      <alignment horizontal="left" vertical="center"/>
    </xf>
    <xf numFmtId="0" fontId="29" fillId="29" borderId="0" xfId="46324" applyFont="1" applyFill="1" applyAlignment="1">
      <alignment horizontal="left" vertical="center"/>
    </xf>
    <xf numFmtId="0" fontId="29" fillId="37" borderId="0" xfId="46324" applyFont="1" applyFill="1"/>
    <xf numFmtId="3" fontId="29" fillId="29" borderId="0" xfId="46324" applyNumberFormat="1" applyFont="1" applyFill="1" applyAlignment="1">
      <alignment horizontal="right" vertical="center"/>
    </xf>
    <xf numFmtId="0" fontId="29" fillId="0" borderId="0" xfId="46324" applyFont="1" applyAlignment="1">
      <alignment horizontal="left" vertical="center"/>
    </xf>
    <xf numFmtId="37" fontId="29" fillId="29" borderId="0" xfId="46324" applyNumberFormat="1" applyFont="1" applyFill="1" applyAlignment="1">
      <alignment horizontal="right" vertical="center"/>
    </xf>
    <xf numFmtId="37" fontId="29" fillId="37" borderId="0" xfId="46324" applyNumberFormat="1" applyFont="1" applyFill="1"/>
    <xf numFmtId="3" fontId="29" fillId="0" borderId="0" xfId="46324" applyNumberFormat="1" applyFont="1" applyAlignment="1">
      <alignment horizontal="right" vertical="center"/>
    </xf>
    <xf numFmtId="0" fontId="29" fillId="35" borderId="0" xfId="46324" applyFont="1" applyFill="1" applyAlignment="1">
      <alignment horizontal="left" vertical="center"/>
    </xf>
    <xf numFmtId="3" fontId="29" fillId="35" borderId="0" xfId="46324" applyNumberFormat="1" applyFont="1" applyFill="1" applyAlignment="1">
      <alignment horizontal="right" vertical="center"/>
    </xf>
    <xf numFmtId="37" fontId="29" fillId="35" borderId="0" xfId="46324" applyNumberFormat="1" applyFont="1" applyFill="1" applyAlignment="1">
      <alignment horizontal="right" vertical="center"/>
    </xf>
    <xf numFmtId="37" fontId="29" fillId="38" borderId="0" xfId="46324" applyNumberFormat="1" applyFont="1" applyFill="1"/>
    <xf numFmtId="0" fontId="29" fillId="0" borderId="0" xfId="46324" applyFont="1" applyAlignment="1">
      <alignment horizontal="right" vertical="center"/>
    </xf>
    <xf numFmtId="37" fontId="29" fillId="0" borderId="0" xfId="46324" applyNumberFormat="1" applyFont="1" applyAlignment="1">
      <alignment horizontal="right" vertical="center"/>
    </xf>
    <xf numFmtId="0" fontId="29" fillId="36" borderId="0" xfId="46324" applyFont="1" applyFill="1" applyAlignment="1">
      <alignment horizontal="left" vertical="center"/>
    </xf>
    <xf numFmtId="37" fontId="29" fillId="36" borderId="0" xfId="46324" applyNumberFormat="1" applyFont="1" applyFill="1" applyAlignment="1">
      <alignment horizontal="right" vertical="center"/>
    </xf>
    <xf numFmtId="37" fontId="30" fillId="32" borderId="0" xfId="46324" applyNumberFormat="1" applyFont="1" applyFill="1" applyAlignment="1">
      <alignment horizontal="right" vertical="center" wrapText="1"/>
    </xf>
    <xf numFmtId="0" fontId="29" fillId="29" borderId="0" xfId="46324" applyFont="1" applyFill="1" applyAlignment="1">
      <alignment horizontal="right" vertical="center"/>
    </xf>
    <xf numFmtId="3" fontId="30" fillId="32" borderId="0" xfId="46324" quotePrefix="1" applyNumberFormat="1" applyFont="1" applyFill="1" applyAlignment="1">
      <alignment horizontal="right" vertical="center" wrapText="1"/>
    </xf>
    <xf numFmtId="0" fontId="32" fillId="0" borderId="0" xfId="46324" applyFont="1" applyAlignment="1">
      <alignment vertical="center"/>
    </xf>
    <xf numFmtId="188" fontId="32" fillId="0" borderId="0" xfId="46324" applyNumberFormat="1" applyFont="1" applyAlignment="1">
      <alignment vertical="center"/>
    </xf>
    <xf numFmtId="0" fontId="32" fillId="43" borderId="0" xfId="46324" applyFont="1" applyFill="1" applyAlignment="1">
      <alignment vertical="center"/>
    </xf>
    <xf numFmtId="188" fontId="27" fillId="30" borderId="0" xfId="46324" applyNumberFormat="1" applyFont="1" applyFill="1" applyAlignment="1">
      <alignment horizontal="right" vertical="center" wrapText="1"/>
    </xf>
    <xf numFmtId="0" fontId="30" fillId="35" borderId="0" xfId="46324" applyFont="1" applyFill="1" applyAlignment="1">
      <alignment horizontal="left" vertical="center"/>
    </xf>
    <xf numFmtId="3" fontId="30" fillId="38" borderId="0" xfId="46324" applyNumberFormat="1" applyFont="1" applyFill="1"/>
    <xf numFmtId="3" fontId="30" fillId="35" borderId="0" xfId="46324" applyNumberFormat="1" applyFont="1" applyFill="1" applyAlignment="1">
      <alignment horizontal="right" vertical="center"/>
    </xf>
    <xf numFmtId="0" fontId="30" fillId="0" borderId="0" xfId="46324" applyFont="1" applyAlignment="1">
      <alignment horizontal="left" vertical="center"/>
    </xf>
    <xf numFmtId="37" fontId="30" fillId="35" borderId="0" xfId="46324" applyNumberFormat="1" applyFont="1" applyFill="1" applyAlignment="1">
      <alignment horizontal="right" vertical="center"/>
    </xf>
    <xf numFmtId="37" fontId="30" fillId="38" borderId="0" xfId="46324" applyNumberFormat="1" applyFont="1" applyFill="1" applyAlignment="1">
      <alignment horizontal="right"/>
    </xf>
    <xf numFmtId="0" fontId="29" fillId="0" borderId="0" xfId="46324" applyFont="1" applyAlignment="1">
      <alignment horizontal="left" vertical="center" indent="1"/>
    </xf>
    <xf numFmtId="3" fontId="29" fillId="0" borderId="0" xfId="46324" applyNumberFormat="1" applyFont="1"/>
    <xf numFmtId="37" fontId="29" fillId="0" borderId="0" xfId="46324" applyNumberFormat="1" applyFont="1" applyAlignment="1">
      <alignment horizontal="right"/>
    </xf>
    <xf numFmtId="0" fontId="29" fillId="0" borderId="0" xfId="46324" applyFont="1"/>
    <xf numFmtId="190" fontId="30" fillId="35" borderId="0" xfId="62815" applyNumberFormat="1" applyFont="1" applyFill="1" applyAlignment="1">
      <alignment horizontal="left" vertical="center"/>
    </xf>
    <xf numFmtId="0" fontId="30" fillId="35" borderId="0" xfId="46324" applyFont="1" applyFill="1" applyAlignment="1">
      <alignment horizontal="right" vertical="center"/>
    </xf>
    <xf numFmtId="0" fontId="30" fillId="38" borderId="0" xfId="46324" applyFont="1" applyFill="1"/>
    <xf numFmtId="188" fontId="30" fillId="38" borderId="0" xfId="46324" applyNumberFormat="1" applyFont="1" applyFill="1"/>
    <xf numFmtId="190" fontId="30" fillId="32" borderId="0" xfId="62815" applyNumberFormat="1" applyFont="1" applyFill="1" applyBorder="1" applyAlignment="1">
      <alignment horizontal="left" vertical="center" wrapText="1"/>
    </xf>
    <xf numFmtId="0" fontId="30" fillId="39" borderId="0" xfId="46324" applyFont="1" applyFill="1" applyAlignment="1">
      <alignment wrapText="1"/>
    </xf>
    <xf numFmtId="3" fontId="30" fillId="39" borderId="0" xfId="46324" applyNumberFormat="1" applyFont="1" applyFill="1" applyAlignment="1">
      <alignment wrapText="1"/>
    </xf>
    <xf numFmtId="188" fontId="55" fillId="0" borderId="0" xfId="46324" applyNumberFormat="1" applyFont="1" applyAlignment="1">
      <alignment horizontal="left" vertical="center" wrapText="1"/>
    </xf>
    <xf numFmtId="0" fontId="28" fillId="0" borderId="0" xfId="46324" applyFont="1" applyAlignment="1">
      <alignment vertical="center"/>
    </xf>
    <xf numFmtId="188" fontId="33" fillId="28" borderId="0" xfId="46324" applyNumberFormat="1" applyFont="1" applyFill="1" applyAlignment="1">
      <alignment horizontal="center" vertical="center" wrapText="1"/>
    </xf>
    <xf numFmtId="0" fontId="33" fillId="28" borderId="0" xfId="46324" applyFont="1" applyFill="1" applyAlignment="1">
      <alignment horizontal="center" vertical="center" wrapText="1"/>
    </xf>
    <xf numFmtId="0" fontId="26" fillId="0" borderId="0" xfId="46324" applyFont="1" applyAlignment="1">
      <alignment horizontal="left" vertical="center"/>
    </xf>
    <xf numFmtId="0" fontId="34" fillId="0" borderId="0" xfId="46324" applyFont="1" applyAlignment="1">
      <alignment horizontal="center" vertical="center" wrapText="1"/>
    </xf>
    <xf numFmtId="3" fontId="34" fillId="0" borderId="0" xfId="46324" applyNumberFormat="1" applyFont="1" applyAlignment="1">
      <alignment horizontal="center" vertical="center" wrapText="1"/>
    </xf>
    <xf numFmtId="0" fontId="34" fillId="34" borderId="0" xfId="46324" applyFont="1" applyFill="1" applyAlignment="1">
      <alignment horizontal="left" vertical="center"/>
    </xf>
    <xf numFmtId="0" fontId="34" fillId="34" borderId="0" xfId="46324" applyFont="1" applyFill="1" applyAlignment="1">
      <alignment horizontal="center" vertical="center" wrapText="1"/>
    </xf>
    <xf numFmtId="0" fontId="78" fillId="32" borderId="0" xfId="46324" applyFont="1" applyFill="1" applyAlignment="1">
      <alignment horizontal="left" vertical="center"/>
    </xf>
    <xf numFmtId="0" fontId="78" fillId="0" borderId="0" xfId="46324" applyFont="1" applyAlignment="1">
      <alignment horizontal="left" vertical="center"/>
    </xf>
    <xf numFmtId="0" fontId="78" fillId="32" borderId="3" xfId="46324" applyFont="1" applyFill="1" applyBorder="1" applyAlignment="1">
      <alignment horizontal="left" vertical="center"/>
    </xf>
    <xf numFmtId="0" fontId="55" fillId="0" borderId="0" xfId="46324" applyFont="1" applyAlignment="1">
      <alignment horizontal="justify" vertical="center"/>
    </xf>
    <xf numFmtId="188" fontId="55" fillId="0" borderId="0" xfId="46324" applyNumberFormat="1" applyFont="1" applyAlignment="1">
      <alignment horizontal="justify" vertical="center"/>
    </xf>
    <xf numFmtId="0" fontId="79" fillId="0" borderId="0" xfId="46324" applyFont="1" applyAlignment="1">
      <alignment vertical="center"/>
    </xf>
    <xf numFmtId="0" fontId="34" fillId="32" borderId="0" xfId="46324" applyFont="1" applyFill="1" applyAlignment="1">
      <alignment horizontal="center" vertical="center" wrapText="1"/>
    </xf>
    <xf numFmtId="0" fontId="80" fillId="0" borderId="0" xfId="46324" applyFont="1" applyAlignment="1">
      <alignment horizontal="justify" vertical="center"/>
    </xf>
    <xf numFmtId="188" fontId="80" fillId="0" borderId="0" xfId="46324" applyNumberFormat="1" applyFont="1" applyAlignment="1">
      <alignment horizontal="justify" vertical="center"/>
    </xf>
    <xf numFmtId="0" fontId="81" fillId="0" borderId="0" xfId="46324" applyFont="1" applyAlignment="1">
      <alignment horizontal="justify" vertical="center"/>
    </xf>
    <xf numFmtId="188" fontId="2" fillId="0" borderId="0" xfId="46324" applyNumberFormat="1"/>
    <xf numFmtId="0" fontId="83" fillId="0" borderId="0" xfId="46324" applyFont="1" applyAlignment="1">
      <alignment horizontal="left" vertical="center"/>
    </xf>
    <xf numFmtId="0" fontId="83" fillId="0" borderId="0" xfId="46324" applyFont="1" applyAlignment="1">
      <alignment vertical="center"/>
    </xf>
    <xf numFmtId="190" fontId="30" fillId="39" borderId="0" xfId="62815" applyNumberFormat="1" applyFont="1" applyFill="1" applyAlignment="1">
      <alignment wrapText="1"/>
    </xf>
    <xf numFmtId="190" fontId="30" fillId="32" borderId="0" xfId="62815" applyNumberFormat="1" applyFont="1" applyFill="1" applyAlignment="1">
      <alignment horizontal="right" vertical="center" wrapText="1"/>
    </xf>
    <xf numFmtId="37" fontId="29" fillId="29" borderId="0" xfId="46324" applyNumberFormat="1" applyFont="1" applyFill="1" applyAlignment="1">
      <alignment horizontal="right" vertical="center" wrapText="1"/>
    </xf>
    <xf numFmtId="190" fontId="34" fillId="0" borderId="0" xfId="62815" applyNumberFormat="1" applyFont="1" applyAlignment="1">
      <alignment horizontal="right" vertical="center"/>
    </xf>
    <xf numFmtId="0" fontId="34" fillId="36" borderId="0" xfId="46324" applyFont="1" applyFill="1" applyAlignment="1">
      <alignment horizontal="left" vertical="center"/>
    </xf>
    <xf numFmtId="37" fontId="29" fillId="36" borderId="0" xfId="46324" applyNumberFormat="1" applyFont="1" applyFill="1" applyAlignment="1">
      <alignment horizontal="right" vertical="center" wrapText="1"/>
    </xf>
    <xf numFmtId="190" fontId="34" fillId="36" borderId="0" xfId="62815" applyNumberFormat="1" applyFont="1" applyFill="1" applyAlignment="1">
      <alignment horizontal="right" vertical="center"/>
    </xf>
    <xf numFmtId="190" fontId="34" fillId="34" borderId="0" xfId="62815" applyNumberFormat="1" applyFont="1" applyFill="1" applyAlignment="1">
      <alignment horizontal="right" vertical="center"/>
    </xf>
    <xf numFmtId="0" fontId="34" fillId="0" borderId="0" xfId="46324" applyFont="1" applyAlignment="1">
      <alignment horizontal="left" vertical="center" wrapText="1"/>
    </xf>
    <xf numFmtId="190" fontId="34" fillId="0" borderId="0" xfId="62815" applyNumberFormat="1" applyFont="1" applyAlignment="1">
      <alignment horizontal="right" vertical="center" wrapText="1"/>
    </xf>
    <xf numFmtId="0" fontId="78" fillId="33" borderId="3" xfId="46324" applyFont="1" applyFill="1" applyBorder="1" applyAlignment="1">
      <alignment horizontal="left" vertical="center"/>
    </xf>
    <xf numFmtId="190" fontId="78" fillId="33" borderId="3" xfId="62815" applyNumberFormat="1" applyFont="1" applyFill="1" applyBorder="1" applyAlignment="1">
      <alignment horizontal="right" vertical="center"/>
    </xf>
    <xf numFmtId="190" fontId="30" fillId="32" borderId="3" xfId="62815" applyNumberFormat="1" applyFont="1" applyFill="1" applyBorder="1" applyAlignment="1">
      <alignment horizontal="right" vertical="center" wrapText="1"/>
    </xf>
    <xf numFmtId="0" fontId="78" fillId="33" borderId="0" xfId="46324" applyFont="1" applyFill="1" applyAlignment="1">
      <alignment horizontal="left" vertical="center"/>
    </xf>
    <xf numFmtId="0" fontId="54" fillId="0" borderId="0" xfId="46324" applyFont="1" applyAlignment="1">
      <alignment horizontal="left" vertical="center"/>
    </xf>
    <xf numFmtId="37" fontId="29" fillId="43" borderId="0" xfId="46324" applyNumberFormat="1" applyFont="1" applyFill="1" applyAlignment="1">
      <alignment horizontal="right" vertical="center" wrapText="1"/>
    </xf>
    <xf numFmtId="165" fontId="2" fillId="0" borderId="0" xfId="46324" applyNumberFormat="1"/>
    <xf numFmtId="190" fontId="2" fillId="0" borderId="0" xfId="46324" applyNumberFormat="1"/>
    <xf numFmtId="0" fontId="26" fillId="0" borderId="0" xfId="46324" applyFont="1" applyAlignment="1">
      <alignment vertical="center" wrapText="1"/>
    </xf>
    <xf numFmtId="0" fontId="78" fillId="0" borderId="0" xfId="46324" applyFont="1" applyAlignment="1">
      <alignment horizontal="center" vertical="center" wrapText="1"/>
    </xf>
    <xf numFmtId="0" fontId="30" fillId="0" borderId="0" xfId="46324" applyFont="1" applyAlignment="1">
      <alignment vertical="center" wrapText="1"/>
    </xf>
    <xf numFmtId="3" fontId="78" fillId="0" borderId="0" xfId="46324" applyNumberFormat="1" applyFont="1" applyAlignment="1">
      <alignment vertical="center" wrapText="1"/>
    </xf>
    <xf numFmtId="3" fontId="30" fillId="0" borderId="0" xfId="46324" applyNumberFormat="1" applyFont="1" applyAlignment="1">
      <alignment vertical="center" wrapText="1"/>
    </xf>
    <xf numFmtId="0" fontId="34" fillId="0" borderId="0" xfId="46324" applyFont="1" applyAlignment="1">
      <alignment horizontal="center" vertical="center"/>
    </xf>
    <xf numFmtId="0" fontId="34" fillId="0" borderId="0" xfId="46324" applyFont="1" applyAlignment="1">
      <alignment vertical="center"/>
    </xf>
    <xf numFmtId="0" fontId="29" fillId="0" borderId="0" xfId="46324" applyFont="1" applyAlignment="1">
      <alignment vertical="center"/>
    </xf>
    <xf numFmtId="3" fontId="34" fillId="0" borderId="0" xfId="46324" applyNumberFormat="1" applyFont="1" applyAlignment="1">
      <alignment vertical="center"/>
    </xf>
    <xf numFmtId="3" fontId="29" fillId="0" borderId="0" xfId="46324" applyNumberFormat="1" applyFont="1" applyAlignment="1">
      <alignment vertical="center"/>
    </xf>
    <xf numFmtId="0" fontId="78" fillId="0" borderId="0" xfId="46324" applyFont="1" applyAlignment="1">
      <alignment vertical="center"/>
    </xf>
    <xf numFmtId="3" fontId="78" fillId="0" borderId="0" xfId="46324" applyNumberFormat="1" applyFont="1" applyAlignment="1">
      <alignment vertical="center"/>
    </xf>
    <xf numFmtId="3" fontId="30" fillId="0" borderId="0" xfId="46324" applyNumberFormat="1" applyFont="1" applyAlignment="1">
      <alignment vertical="center"/>
    </xf>
    <xf numFmtId="0" fontId="78" fillId="0" borderId="0" xfId="46324" applyFont="1" applyAlignment="1">
      <alignment horizontal="center" vertical="center"/>
    </xf>
    <xf numFmtId="0" fontId="32" fillId="29" borderId="0" xfId="46324" applyFont="1" applyFill="1" applyAlignment="1">
      <alignment horizontal="left" vertical="center"/>
    </xf>
    <xf numFmtId="0" fontId="26" fillId="30" borderId="0" xfId="46324" applyFont="1" applyFill="1" applyAlignment="1">
      <alignment horizontal="left" vertical="center"/>
    </xf>
    <xf numFmtId="0" fontId="27" fillId="30" borderId="0" xfId="46324" applyFont="1" applyFill="1" applyAlignment="1">
      <alignment horizontal="right" wrapText="1"/>
    </xf>
    <xf numFmtId="190" fontId="29" fillId="37" borderId="0" xfId="62815" applyNumberFormat="1" applyFont="1" applyFill="1" applyAlignment="1">
      <alignment horizontal="right"/>
    </xf>
    <xf numFmtId="190" fontId="29" fillId="29" borderId="0" xfId="62815" applyNumberFormat="1" applyFont="1" applyFill="1" applyAlignment="1">
      <alignment horizontal="right" vertical="center"/>
    </xf>
    <xf numFmtId="0" fontId="29" fillId="35" borderId="0" xfId="46324" applyFont="1" applyFill="1" applyAlignment="1">
      <alignment horizontal="right"/>
    </xf>
    <xf numFmtId="190" fontId="29" fillId="38" borderId="0" xfId="62815" applyNumberFormat="1" applyFont="1" applyFill="1" applyAlignment="1">
      <alignment horizontal="right"/>
    </xf>
    <xf numFmtId="0" fontId="30" fillId="29" borderId="0" xfId="46324" applyFont="1" applyFill="1" applyAlignment="1">
      <alignment horizontal="left" vertical="center"/>
    </xf>
    <xf numFmtId="190" fontId="30" fillId="37" borderId="0" xfId="62815" applyNumberFormat="1" applyFont="1" applyFill="1" applyAlignment="1">
      <alignment horizontal="right"/>
    </xf>
    <xf numFmtId="190" fontId="30" fillId="29" borderId="0" xfId="62815" applyNumberFormat="1" applyFont="1" applyFill="1" applyAlignment="1">
      <alignment horizontal="right" vertical="center"/>
    </xf>
    <xf numFmtId="190" fontId="44" fillId="37" borderId="0" xfId="62815" applyNumberFormat="1" applyFont="1" applyFill="1" applyAlignment="1">
      <alignment horizontal="right" wrapText="1"/>
    </xf>
    <xf numFmtId="0" fontId="30" fillId="35" borderId="1" xfId="46324" applyFont="1" applyFill="1" applyBorder="1" applyAlignment="1">
      <alignment horizontal="left" vertical="center"/>
    </xf>
    <xf numFmtId="194" fontId="30" fillId="35" borderId="1" xfId="62815" applyNumberFormat="1" applyFont="1" applyFill="1" applyBorder="1" applyAlignment="1">
      <alignment horizontal="right"/>
    </xf>
    <xf numFmtId="194" fontId="30" fillId="35" borderId="1" xfId="62815" applyNumberFormat="1" applyFont="1" applyFill="1" applyBorder="1" applyAlignment="1">
      <alignment horizontal="right" vertical="center"/>
    </xf>
    <xf numFmtId="0" fontId="62" fillId="0" borderId="0" xfId="46324" applyFont="1" applyAlignment="1">
      <alignment horizontal="left" vertical="center"/>
    </xf>
    <xf numFmtId="0" fontId="33" fillId="0" borderId="0" xfId="46324" applyFont="1" applyAlignment="1">
      <alignment horizontal="left" vertical="center" wrapText="1"/>
    </xf>
    <xf numFmtId="0" fontId="27" fillId="30" borderId="0" xfId="46324" applyFont="1" applyFill="1" applyAlignment="1">
      <alignment horizontal="center" vertical="center"/>
    </xf>
    <xf numFmtId="0" fontId="27" fillId="30" borderId="0" xfId="46324" applyFont="1" applyFill="1" applyAlignment="1">
      <alignment horizontal="center" vertical="center" wrapText="1"/>
    </xf>
    <xf numFmtId="0" fontId="84" fillId="32" borderId="0" xfId="46324" applyFont="1" applyFill="1" applyAlignment="1">
      <alignment horizontal="left" vertical="center"/>
    </xf>
    <xf numFmtId="0" fontId="27" fillId="39" borderId="0" xfId="46324" applyFont="1" applyFill="1" applyAlignment="1">
      <alignment horizontal="right" wrapText="1"/>
    </xf>
    <xf numFmtId="0" fontId="84" fillId="0" borderId="0" xfId="46324" applyFont="1" applyAlignment="1">
      <alignment horizontal="left" vertical="center"/>
    </xf>
    <xf numFmtId="37" fontId="84" fillId="32" borderId="0" xfId="46324" applyNumberFormat="1" applyFont="1" applyFill="1" applyAlignment="1">
      <alignment horizontal="right" vertical="center"/>
    </xf>
    <xf numFmtId="0" fontId="84" fillId="32" borderId="0" xfId="46324" applyFont="1" applyFill="1" applyAlignment="1">
      <alignment horizontal="right" vertical="center"/>
    </xf>
    <xf numFmtId="0" fontId="41" fillId="29" borderId="0" xfId="46324" applyFont="1" applyFill="1" applyAlignment="1">
      <alignment horizontal="left" vertical="center" indent="1"/>
    </xf>
    <xf numFmtId="37" fontId="41" fillId="44" borderId="0" xfId="46324" applyNumberFormat="1" applyFont="1" applyFill="1" applyAlignment="1">
      <alignment horizontal="right" wrapText="1"/>
    </xf>
    <xf numFmtId="37" fontId="41" fillId="37" borderId="0" xfId="46324" applyNumberFormat="1" applyFont="1" applyFill="1" applyAlignment="1">
      <alignment horizontal="right" wrapText="1"/>
    </xf>
    <xf numFmtId="0" fontId="41" fillId="0" borderId="0" xfId="46324" applyFont="1" applyAlignment="1">
      <alignment horizontal="left" vertical="center" indent="1"/>
    </xf>
    <xf numFmtId="37" fontId="41" fillId="29" borderId="0" xfId="46324" applyNumberFormat="1" applyFont="1" applyFill="1" applyAlignment="1">
      <alignment horizontal="right" vertical="center"/>
    </xf>
    <xf numFmtId="37" fontId="41" fillId="29" borderId="0" xfId="46324" applyNumberFormat="1" applyFont="1" applyFill="1" applyAlignment="1">
      <alignment vertical="center"/>
    </xf>
    <xf numFmtId="3" fontId="41" fillId="29" borderId="0" xfId="46324" applyNumberFormat="1" applyFont="1" applyFill="1" applyAlignment="1">
      <alignment horizontal="right" vertical="center" wrapText="1"/>
    </xf>
    <xf numFmtId="3" fontId="41" fillId="0" borderId="0" xfId="46324" applyNumberFormat="1" applyFont="1" applyAlignment="1">
      <alignment horizontal="right" vertical="center" wrapText="1"/>
    </xf>
    <xf numFmtId="0" fontId="41" fillId="35" borderId="0" xfId="46324" applyFont="1" applyFill="1" applyAlignment="1">
      <alignment horizontal="left" vertical="center" indent="1"/>
    </xf>
    <xf numFmtId="37" fontId="41" fillId="40" borderId="0" xfId="46324" applyNumberFormat="1" applyFont="1" applyFill="1" applyAlignment="1">
      <alignment horizontal="right" wrapText="1"/>
    </xf>
    <xf numFmtId="9" fontId="41" fillId="40" borderId="0" xfId="46324" applyNumberFormat="1" applyFont="1" applyFill="1" applyAlignment="1">
      <alignment horizontal="right" wrapText="1"/>
    </xf>
    <xf numFmtId="9" fontId="41" fillId="35" borderId="0" xfId="46324" applyNumberFormat="1" applyFont="1" applyFill="1" applyAlignment="1">
      <alignment horizontal="right" vertical="center"/>
    </xf>
    <xf numFmtId="9" fontId="41" fillId="40" borderId="0" xfId="46324" applyNumberFormat="1" applyFont="1" applyFill="1" applyAlignment="1">
      <alignment wrapText="1"/>
    </xf>
    <xf numFmtId="37" fontId="84" fillId="32" borderId="0" xfId="46324" applyNumberFormat="1" applyFont="1" applyFill="1" applyAlignment="1">
      <alignment horizontal="left" vertical="center"/>
    </xf>
    <xf numFmtId="37" fontId="84" fillId="32" borderId="0" xfId="46324" applyNumberFormat="1" applyFont="1" applyFill="1" applyAlignment="1">
      <alignment vertical="center"/>
    </xf>
    <xf numFmtId="0" fontId="41" fillId="29" borderId="0" xfId="46324" applyFont="1" applyFill="1" applyAlignment="1">
      <alignment horizontal="left" vertical="center"/>
    </xf>
    <xf numFmtId="0" fontId="41" fillId="29" borderId="0" xfId="46324" applyFont="1" applyFill="1" applyAlignment="1">
      <alignment horizontal="right" vertical="center"/>
    </xf>
    <xf numFmtId="167" fontId="41" fillId="29" borderId="0" xfId="46324" applyNumberFormat="1" applyFont="1" applyFill="1" applyAlignment="1">
      <alignment horizontal="right" vertical="center"/>
    </xf>
    <xf numFmtId="0" fontId="41" fillId="37" borderId="0" xfId="46324" applyFont="1" applyFill="1" applyAlignment="1">
      <alignment horizontal="right" wrapText="1"/>
    </xf>
    <xf numFmtId="0" fontId="41" fillId="0" borderId="0" xfId="46324" applyFont="1" applyAlignment="1">
      <alignment horizontal="left" vertical="center"/>
    </xf>
    <xf numFmtId="167" fontId="41" fillId="29" borderId="0" xfId="46324" applyNumberFormat="1" applyFont="1" applyFill="1" applyAlignment="1">
      <alignment vertical="center"/>
    </xf>
    <xf numFmtId="165" fontId="41" fillId="37" borderId="0" xfId="46324" applyNumberFormat="1" applyFont="1" applyFill="1" applyAlignment="1">
      <alignment horizontal="right" wrapText="1"/>
    </xf>
    <xf numFmtId="165" fontId="41" fillId="29" borderId="0" xfId="46324" applyNumberFormat="1" applyFont="1" applyFill="1" applyAlignment="1">
      <alignment horizontal="right" vertical="center" wrapText="1"/>
    </xf>
    <xf numFmtId="0" fontId="29" fillId="34" borderId="22" xfId="46324" applyFont="1" applyFill="1" applyBorder="1" applyAlignment="1">
      <alignment horizontal="left" vertical="center"/>
    </xf>
    <xf numFmtId="167" fontId="29" fillId="34" borderId="0" xfId="46324" applyNumberFormat="1" applyFont="1" applyFill="1" applyAlignment="1">
      <alignment horizontal="right" vertical="center"/>
    </xf>
    <xf numFmtId="0" fontId="29" fillId="34" borderId="0" xfId="46324" applyFont="1" applyFill="1" applyAlignment="1">
      <alignment horizontal="right" vertical="center"/>
    </xf>
    <xf numFmtId="165" fontId="29" fillId="40" borderId="0" xfId="46324" applyNumberFormat="1" applyFont="1" applyFill="1" applyAlignment="1">
      <alignment horizontal="right"/>
    </xf>
    <xf numFmtId="165" fontId="41" fillId="40" borderId="0" xfId="46324" applyNumberFormat="1" applyFont="1" applyFill="1" applyAlignment="1">
      <alignment horizontal="right" wrapText="1"/>
    </xf>
    <xf numFmtId="167" fontId="29" fillId="34" borderId="0" xfId="46324" applyNumberFormat="1" applyFont="1" applyFill="1" applyAlignment="1">
      <alignment vertical="center"/>
    </xf>
    <xf numFmtId="0" fontId="29" fillId="40" borderId="0" xfId="46324" applyFont="1" applyFill="1" applyAlignment="1">
      <alignment horizontal="right"/>
    </xf>
    <xf numFmtId="0" fontId="41" fillId="40" borderId="0" xfId="46324" applyFont="1" applyFill="1" applyAlignment="1">
      <alignment horizontal="right" wrapText="1"/>
    </xf>
    <xf numFmtId="0" fontId="41" fillId="35" borderId="0" xfId="46324" applyFont="1" applyFill="1" applyAlignment="1">
      <alignment horizontal="right" vertical="center" wrapText="1"/>
    </xf>
    <xf numFmtId="0" fontId="29" fillId="29" borderId="22" xfId="46324" applyFont="1" applyFill="1" applyBorder="1" applyAlignment="1">
      <alignment horizontal="left" vertical="center"/>
    </xf>
    <xf numFmtId="165" fontId="41" fillId="29" borderId="0" xfId="46324" applyNumberFormat="1" applyFont="1" applyFill="1" applyAlignment="1">
      <alignment horizontal="right" vertical="center"/>
    </xf>
    <xf numFmtId="0" fontId="29" fillId="37" borderId="0" xfId="46324" applyFont="1" applyFill="1" applyAlignment="1">
      <alignment horizontal="right"/>
    </xf>
    <xf numFmtId="167" fontId="29" fillId="29" borderId="0" xfId="46324" applyNumberFormat="1" applyFont="1" applyFill="1" applyAlignment="1">
      <alignment horizontal="right" vertical="center"/>
    </xf>
    <xf numFmtId="167" fontId="29" fillId="29" borderId="0" xfId="46324" applyNumberFormat="1" applyFont="1" applyFill="1" applyAlignment="1">
      <alignment vertical="center"/>
    </xf>
    <xf numFmtId="0" fontId="41" fillId="29" borderId="0" xfId="46324" applyFont="1" applyFill="1" applyAlignment="1">
      <alignment horizontal="right" vertical="center" wrapText="1"/>
    </xf>
    <xf numFmtId="165" fontId="41" fillId="35" borderId="0" xfId="46324" applyNumberFormat="1" applyFont="1" applyFill="1" applyAlignment="1">
      <alignment horizontal="right" vertical="center" wrapText="1"/>
    </xf>
    <xf numFmtId="0" fontId="29" fillId="37" borderId="22" xfId="46324" applyFont="1" applyFill="1" applyBorder="1" applyAlignment="1">
      <alignment horizontal="right"/>
    </xf>
    <xf numFmtId="0" fontId="41" fillId="37" borderId="22" xfId="46324" applyFont="1" applyFill="1" applyBorder="1" applyAlignment="1">
      <alignment horizontal="right" wrapText="1"/>
    </xf>
    <xf numFmtId="0" fontId="41" fillId="29" borderId="22" xfId="46324" applyFont="1" applyFill="1" applyBorder="1" applyAlignment="1">
      <alignment horizontal="right" vertical="center" wrapText="1"/>
    </xf>
    <xf numFmtId="0" fontId="30" fillId="32" borderId="24" xfId="46324" applyFont="1" applyFill="1" applyBorder="1" applyAlignment="1">
      <alignment horizontal="left" vertical="center"/>
    </xf>
    <xf numFmtId="37" fontId="30" fillId="32" borderId="24" xfId="46324" applyNumberFormat="1" applyFont="1" applyFill="1" applyBorder="1" applyAlignment="1">
      <alignment horizontal="left" vertical="center"/>
    </xf>
    <xf numFmtId="0" fontId="30" fillId="39" borderId="22" xfId="46324" applyFont="1" applyFill="1" applyBorder="1" applyAlignment="1">
      <alignment horizontal="right" wrapText="1"/>
    </xf>
    <xf numFmtId="37" fontId="30" fillId="32" borderId="24" xfId="46324" applyNumberFormat="1" applyFont="1" applyFill="1" applyBorder="1" applyAlignment="1">
      <alignment horizontal="right" vertical="center"/>
    </xf>
    <xf numFmtId="37" fontId="30" fillId="32" borderId="24" xfId="46324" applyNumberFormat="1" applyFont="1" applyFill="1" applyBorder="1" applyAlignment="1">
      <alignment vertical="center"/>
    </xf>
    <xf numFmtId="0" fontId="30" fillId="32" borderId="24" xfId="46324" applyFont="1" applyFill="1" applyBorder="1" applyAlignment="1">
      <alignment horizontal="right" vertical="center"/>
    </xf>
    <xf numFmtId="0" fontId="29" fillId="39" borderId="22" xfId="46324" applyFont="1" applyFill="1" applyBorder="1" applyAlignment="1">
      <alignment horizontal="right" wrapText="1"/>
    </xf>
    <xf numFmtId="193" fontId="29" fillId="43" borderId="22" xfId="46324" applyNumberFormat="1" applyFont="1" applyFill="1" applyBorder="1" applyAlignment="1">
      <alignment horizontal="right" vertical="center"/>
    </xf>
    <xf numFmtId="0" fontId="29" fillId="37" borderId="22" xfId="46324" applyFont="1" applyFill="1" applyBorder="1" applyAlignment="1">
      <alignment horizontal="right" wrapText="1"/>
    </xf>
    <xf numFmtId="167" fontId="29" fillId="29" borderId="22" xfId="46324" applyNumberFormat="1" applyFont="1" applyFill="1" applyBorder="1" applyAlignment="1">
      <alignment horizontal="right" vertical="center"/>
    </xf>
    <xf numFmtId="167" fontId="29" fillId="29" borderId="22" xfId="46324" applyNumberFormat="1" applyFont="1" applyFill="1" applyBorder="1" applyAlignment="1">
      <alignment vertical="center"/>
    </xf>
    <xf numFmtId="0" fontId="29" fillId="29" borderId="22" xfId="46324" applyFont="1" applyFill="1" applyBorder="1" applyAlignment="1">
      <alignment horizontal="right" vertical="center"/>
    </xf>
    <xf numFmtId="194" fontId="29" fillId="29" borderId="0" xfId="62815" applyNumberFormat="1" applyFont="1" applyFill="1" applyAlignment="1">
      <alignment horizontal="right" vertical="center"/>
    </xf>
    <xf numFmtId="0" fontId="29" fillId="29" borderId="22" xfId="46324" applyFont="1" applyFill="1" applyBorder="1" applyAlignment="1">
      <alignment horizontal="right" vertical="center" wrapText="1"/>
    </xf>
    <xf numFmtId="193" fontId="29" fillId="34" borderId="22" xfId="46324" applyNumberFormat="1" applyFont="1" applyFill="1" applyBorder="1" applyAlignment="1">
      <alignment horizontal="right" vertical="center"/>
    </xf>
    <xf numFmtId="0" fontId="29" fillId="38" borderId="22" xfId="46324" applyFont="1" applyFill="1" applyBorder="1" applyAlignment="1">
      <alignment horizontal="right" wrapText="1"/>
    </xf>
    <xf numFmtId="165" fontId="29" fillId="38" borderId="22" xfId="46324" applyNumberFormat="1" applyFont="1" applyFill="1" applyBorder="1" applyAlignment="1">
      <alignment horizontal="right" wrapText="1"/>
    </xf>
    <xf numFmtId="167" fontId="29" fillId="34" borderId="22" xfId="46324" applyNumberFormat="1" applyFont="1" applyFill="1" applyBorder="1" applyAlignment="1">
      <alignment horizontal="right" vertical="center"/>
    </xf>
    <xf numFmtId="167" fontId="29" fillId="34" borderId="22" xfId="46324" applyNumberFormat="1" applyFont="1" applyFill="1" applyBorder="1" applyAlignment="1">
      <alignment vertical="center"/>
    </xf>
    <xf numFmtId="0" fontId="29" fillId="34" borderId="22" xfId="46324" applyFont="1" applyFill="1" applyBorder="1" applyAlignment="1">
      <alignment horizontal="right" vertical="center"/>
    </xf>
    <xf numFmtId="0" fontId="29" fillId="34" borderId="22" xfId="46324" applyFont="1" applyFill="1" applyBorder="1" applyAlignment="1">
      <alignment horizontal="right" vertical="center" wrapText="1"/>
    </xf>
    <xf numFmtId="0" fontId="30" fillId="37" borderId="22" xfId="46324" applyFont="1" applyFill="1" applyBorder="1" applyAlignment="1">
      <alignment horizontal="right" wrapText="1"/>
    </xf>
    <xf numFmtId="0" fontId="30" fillId="32" borderId="22" xfId="46324" applyFont="1" applyFill="1" applyBorder="1" applyAlignment="1">
      <alignment horizontal="left" vertical="center"/>
    </xf>
    <xf numFmtId="37" fontId="30" fillId="32" borderId="22" xfId="46324" applyNumberFormat="1" applyFont="1" applyFill="1" applyBorder="1" applyAlignment="1">
      <alignment horizontal="left" vertical="center"/>
    </xf>
    <xf numFmtId="37" fontId="30" fillId="32" borderId="22" xfId="46324" applyNumberFormat="1" applyFont="1" applyFill="1" applyBorder="1" applyAlignment="1">
      <alignment horizontal="right" vertical="center"/>
    </xf>
    <xf numFmtId="37" fontId="30" fillId="32" borderId="22" xfId="46324" applyNumberFormat="1" applyFont="1" applyFill="1" applyBorder="1" applyAlignment="1">
      <alignment vertical="center"/>
    </xf>
    <xf numFmtId="0" fontId="30" fillId="32" borderId="22" xfId="46324" applyFont="1" applyFill="1" applyBorder="1" applyAlignment="1">
      <alignment horizontal="right" vertical="center"/>
    </xf>
    <xf numFmtId="37" fontId="29" fillId="43" borderId="22" xfId="46324" applyNumberFormat="1" applyFont="1" applyFill="1" applyBorder="1" applyAlignment="1">
      <alignment horizontal="right" vertical="center"/>
    </xf>
    <xf numFmtId="37" fontId="29" fillId="29" borderId="22" xfId="46324" applyNumberFormat="1" applyFont="1" applyFill="1" applyBorder="1" applyAlignment="1">
      <alignment horizontal="right" vertical="center"/>
    </xf>
    <xf numFmtId="37" fontId="29" fillId="29" borderId="22" xfId="46324" applyNumberFormat="1" applyFont="1" applyFill="1" applyBorder="1" applyAlignment="1">
      <alignment vertical="center"/>
    </xf>
    <xf numFmtId="190" fontId="29" fillId="29" borderId="22" xfId="62815" applyNumberFormat="1" applyFont="1" applyFill="1" applyBorder="1" applyAlignment="1">
      <alignment horizontal="right" vertical="center"/>
    </xf>
    <xf numFmtId="3" fontId="29" fillId="29" borderId="22" xfId="46324" applyNumberFormat="1" applyFont="1" applyFill="1" applyBorder="1" applyAlignment="1">
      <alignment horizontal="right" vertical="center" wrapText="1"/>
    </xf>
    <xf numFmtId="37" fontId="29" fillId="34" borderId="22" xfId="46324" applyNumberFormat="1" applyFont="1" applyFill="1" applyBorder="1" applyAlignment="1">
      <alignment horizontal="right" vertical="center"/>
    </xf>
    <xf numFmtId="37" fontId="29" fillId="34" borderId="22" xfId="46324" applyNumberFormat="1" applyFont="1" applyFill="1" applyBorder="1" applyAlignment="1">
      <alignment vertical="center"/>
    </xf>
    <xf numFmtId="190" fontId="29" fillId="34" borderId="22" xfId="62815" applyNumberFormat="1" applyFont="1" applyFill="1" applyBorder="1" applyAlignment="1">
      <alignment horizontal="right" vertical="center"/>
    </xf>
    <xf numFmtId="1" fontId="29" fillId="38" borderId="22" xfId="46324" applyNumberFormat="1" applyFont="1" applyFill="1" applyBorder="1" applyAlignment="1">
      <alignment horizontal="right" wrapText="1"/>
    </xf>
    <xf numFmtId="37" fontId="29" fillId="29" borderId="0" xfId="46324" applyNumberFormat="1" applyFont="1" applyFill="1" applyAlignment="1">
      <alignment vertical="center"/>
    </xf>
    <xf numFmtId="3" fontId="29" fillId="29" borderId="0" xfId="46324" applyNumberFormat="1" applyFont="1" applyFill="1" applyAlignment="1">
      <alignment horizontal="right" vertical="center" wrapText="1"/>
    </xf>
    <xf numFmtId="3" fontId="29" fillId="0" borderId="0" xfId="46324" applyNumberFormat="1" applyFont="1" applyAlignment="1">
      <alignment horizontal="right" vertical="center" wrapText="1"/>
    </xf>
    <xf numFmtId="0" fontId="29" fillId="34" borderId="0" xfId="46324" applyFont="1" applyFill="1" applyAlignment="1">
      <alignment horizontal="left" vertical="center"/>
    </xf>
    <xf numFmtId="37" fontId="29" fillId="34" borderId="0" xfId="46324" applyNumberFormat="1" applyFont="1" applyFill="1" applyAlignment="1">
      <alignment horizontal="right" vertical="center"/>
    </xf>
    <xf numFmtId="0" fontId="29" fillId="38" borderId="0" xfId="46324" applyFont="1" applyFill="1" applyAlignment="1">
      <alignment horizontal="right" wrapText="1"/>
    </xf>
    <xf numFmtId="37" fontId="29" fillId="34" borderId="0" xfId="46324" applyNumberFormat="1" applyFont="1" applyFill="1" applyAlignment="1">
      <alignment vertical="center"/>
    </xf>
    <xf numFmtId="0" fontId="29" fillId="34" borderId="0" xfId="46324" applyFont="1" applyFill="1" applyAlignment="1">
      <alignment horizontal="right" vertical="center" wrapText="1"/>
    </xf>
    <xf numFmtId="0" fontId="29" fillId="0" borderId="0" xfId="46324" applyFont="1" applyAlignment="1">
      <alignment horizontal="right" vertical="center" wrapText="1"/>
    </xf>
    <xf numFmtId="0" fontId="30" fillId="29" borderId="3" xfId="46324" applyFont="1" applyFill="1" applyBorder="1" applyAlignment="1">
      <alignment horizontal="left" vertical="center"/>
    </xf>
    <xf numFmtId="37" fontId="30" fillId="29" borderId="3" xfId="46324" applyNumberFormat="1" applyFont="1" applyFill="1" applyBorder="1" applyAlignment="1">
      <alignment horizontal="right" vertical="center"/>
    </xf>
    <xf numFmtId="37" fontId="30" fillId="29" borderId="3" xfId="46324" applyNumberFormat="1" applyFont="1" applyFill="1" applyBorder="1" applyAlignment="1">
      <alignment vertical="center"/>
    </xf>
    <xf numFmtId="190" fontId="30" fillId="29" borderId="3" xfId="62815" applyNumberFormat="1" applyFont="1" applyFill="1" applyBorder="1" applyAlignment="1">
      <alignment horizontal="left" vertical="center"/>
    </xf>
    <xf numFmtId="0" fontId="85" fillId="0" borderId="0" xfId="46324" applyFont="1" applyAlignment="1">
      <alignment horizontal="left" vertical="center"/>
    </xf>
    <xf numFmtId="0" fontId="29" fillId="29" borderId="0" xfId="46324" applyFont="1" applyFill="1" applyAlignment="1">
      <alignment horizontal="left" vertical="center" wrapText="1"/>
    </xf>
    <xf numFmtId="0" fontId="29" fillId="0" borderId="0" xfId="46324" applyFont="1" applyAlignment="1">
      <alignment horizontal="left" vertical="center" wrapText="1"/>
    </xf>
    <xf numFmtId="0" fontId="29" fillId="29" borderId="0" xfId="46324" applyFont="1" applyFill="1" applyAlignment="1">
      <alignment horizontal="right" vertical="center" wrapText="1"/>
    </xf>
    <xf numFmtId="0" fontId="29" fillId="37" borderId="0" xfId="46324" applyFont="1" applyFill="1" applyAlignment="1">
      <alignment wrapText="1"/>
    </xf>
    <xf numFmtId="0" fontId="29" fillId="35" borderId="0" xfId="46324" applyFont="1" applyFill="1" applyAlignment="1">
      <alignment horizontal="left" vertical="center" wrapText="1"/>
    </xf>
    <xf numFmtId="0" fontId="29" fillId="35" borderId="0" xfId="46324" applyFont="1" applyFill="1" applyAlignment="1">
      <alignment horizontal="right" vertical="center" wrapText="1"/>
    </xf>
    <xf numFmtId="0" fontId="29" fillId="38" borderId="0" xfId="46324" applyFont="1" applyFill="1" applyAlignment="1">
      <alignment wrapText="1"/>
    </xf>
    <xf numFmtId="0" fontId="30" fillId="32" borderId="3" xfId="46324" applyFont="1" applyFill="1" applyBorder="1" applyAlignment="1">
      <alignment horizontal="left" vertical="center" wrapText="1"/>
    </xf>
    <xf numFmtId="0" fontId="30" fillId="39" borderId="1" xfId="46324" applyFont="1" applyFill="1" applyBorder="1" applyAlignment="1">
      <alignment wrapText="1"/>
    </xf>
    <xf numFmtId="0" fontId="30" fillId="32" borderId="3" xfId="46324" applyFont="1" applyFill="1" applyBorder="1" applyAlignment="1">
      <alignment horizontal="right" vertical="center" wrapText="1"/>
    </xf>
    <xf numFmtId="0" fontId="41" fillId="35" borderId="0" xfId="46324" applyFont="1" applyFill="1" applyAlignment="1">
      <alignment horizontal="left" vertical="center"/>
    </xf>
    <xf numFmtId="194" fontId="41" fillId="35" borderId="0" xfId="62815" applyNumberFormat="1" applyFont="1" applyFill="1" applyAlignment="1">
      <alignment horizontal="right" vertical="center"/>
    </xf>
    <xf numFmtId="194" fontId="41" fillId="38" borderId="0" xfId="62815" applyNumberFormat="1" applyFont="1" applyFill="1" applyAlignment="1">
      <alignment horizontal="right" wrapText="1"/>
    </xf>
    <xf numFmtId="0" fontId="41" fillId="38" borderId="0" xfId="62815" applyNumberFormat="1" applyFont="1" applyFill="1" applyAlignment="1">
      <alignment horizontal="right" wrapText="1"/>
    </xf>
    <xf numFmtId="0" fontId="41" fillId="38" borderId="0" xfId="46324" applyFont="1" applyFill="1" applyAlignment="1">
      <alignment horizontal="right" wrapText="1"/>
    </xf>
    <xf numFmtId="167" fontId="41" fillId="35" borderId="0" xfId="46324" applyNumberFormat="1" applyFont="1" applyFill="1" applyAlignment="1">
      <alignment horizontal="right" vertical="center"/>
    </xf>
    <xf numFmtId="0" fontId="41" fillId="35" borderId="25" xfId="46324" applyFont="1" applyFill="1" applyBorder="1" applyAlignment="1">
      <alignment horizontal="left" vertical="center"/>
    </xf>
    <xf numFmtId="194" fontId="41" fillId="35" borderId="25" xfId="62815" applyNumberFormat="1" applyFont="1" applyFill="1" applyBorder="1" applyAlignment="1">
      <alignment horizontal="right" vertical="center"/>
    </xf>
    <xf numFmtId="194" fontId="41" fillId="38" borderId="26" xfId="62815" applyNumberFormat="1" applyFont="1" applyFill="1" applyBorder="1" applyAlignment="1">
      <alignment horizontal="right" wrapText="1"/>
    </xf>
    <xf numFmtId="0" fontId="41" fillId="38" borderId="26" xfId="62815" applyNumberFormat="1" applyFont="1" applyFill="1" applyBorder="1" applyAlignment="1">
      <alignment horizontal="right" wrapText="1"/>
    </xf>
    <xf numFmtId="0" fontId="41" fillId="38" borderId="26" xfId="46324" applyFont="1" applyFill="1" applyBorder="1" applyAlignment="1">
      <alignment horizontal="right" wrapText="1"/>
    </xf>
    <xf numFmtId="167" fontId="41" fillId="35" borderId="25" xfId="46324" applyNumberFormat="1" applyFont="1" applyFill="1" applyBorder="1" applyAlignment="1">
      <alignment horizontal="right" vertical="center"/>
    </xf>
    <xf numFmtId="0" fontId="41" fillId="35" borderId="25" xfId="46324" applyFont="1" applyFill="1" applyBorder="1" applyAlignment="1">
      <alignment horizontal="right" vertical="center" wrapText="1"/>
    </xf>
    <xf numFmtId="0" fontId="29" fillId="29" borderId="0" xfId="62815" applyNumberFormat="1" applyFont="1" applyFill="1" applyAlignment="1">
      <alignment horizontal="right" vertical="center"/>
    </xf>
    <xf numFmtId="194" fontId="29" fillId="37" borderId="0" xfId="62815" applyNumberFormat="1" applyFont="1" applyFill="1" applyAlignment="1">
      <alignment horizontal="right"/>
    </xf>
    <xf numFmtId="0" fontId="29" fillId="37" borderId="0" xfId="62815" applyNumberFormat="1" applyFont="1" applyFill="1" applyAlignment="1">
      <alignment horizontal="right"/>
    </xf>
    <xf numFmtId="0" fontId="29" fillId="35" borderId="0" xfId="62815" applyNumberFormat="1" applyFont="1" applyFill="1" applyAlignment="1">
      <alignment horizontal="right" vertical="center"/>
    </xf>
    <xf numFmtId="194" fontId="29" fillId="35" borderId="0" xfId="62815" applyNumberFormat="1" applyFont="1" applyFill="1" applyAlignment="1">
      <alignment horizontal="right" vertical="center"/>
    </xf>
    <xf numFmtId="194" fontId="29" fillId="38" borderId="0" xfId="62815" applyNumberFormat="1" applyFont="1" applyFill="1" applyAlignment="1">
      <alignment horizontal="right"/>
    </xf>
    <xf numFmtId="0" fontId="29" fillId="38" borderId="0" xfId="62815" applyNumberFormat="1" applyFont="1" applyFill="1" applyAlignment="1">
      <alignment horizontal="right"/>
    </xf>
    <xf numFmtId="0" fontId="29" fillId="38" borderId="0" xfId="46324" applyFont="1" applyFill="1" applyAlignment="1">
      <alignment horizontal="right"/>
    </xf>
    <xf numFmtId="167" fontId="29" fillId="35" borderId="0" xfId="46324" applyNumberFormat="1" applyFont="1" applyFill="1" applyAlignment="1">
      <alignment horizontal="right" vertical="center"/>
    </xf>
    <xf numFmtId="0" fontId="29" fillId="35" borderId="0" xfId="46324" applyFont="1" applyFill="1" applyAlignment="1">
      <alignment horizontal="right" vertical="center"/>
    </xf>
    <xf numFmtId="0" fontId="30" fillId="46" borderId="0" xfId="46324" applyFont="1" applyFill="1" applyAlignment="1">
      <alignment horizontal="left" vertical="center"/>
    </xf>
    <xf numFmtId="194" fontId="30" fillId="46" borderId="0" xfId="62815" applyNumberFormat="1" applyFont="1" applyFill="1" applyAlignment="1">
      <alignment horizontal="right" vertical="center"/>
    </xf>
    <xf numFmtId="0" fontId="30" fillId="46" borderId="0" xfId="62815" applyNumberFormat="1" applyFont="1" applyFill="1" applyAlignment="1">
      <alignment horizontal="right" vertical="center"/>
    </xf>
    <xf numFmtId="194" fontId="30" fillId="47" borderId="0" xfId="62815" applyNumberFormat="1" applyFont="1" applyFill="1" applyAlignment="1">
      <alignment horizontal="right"/>
    </xf>
    <xf numFmtId="0" fontId="30" fillId="47" borderId="0" xfId="62815" applyNumberFormat="1" applyFont="1" applyFill="1" applyAlignment="1">
      <alignment horizontal="right"/>
    </xf>
    <xf numFmtId="0" fontId="30" fillId="47" borderId="0" xfId="46324" applyFont="1" applyFill="1" applyAlignment="1">
      <alignment horizontal="right"/>
    </xf>
    <xf numFmtId="43" fontId="30" fillId="46" borderId="0" xfId="62815" applyFont="1" applyFill="1" applyAlignment="1">
      <alignment horizontal="right" vertical="center"/>
    </xf>
    <xf numFmtId="0" fontId="30" fillId="46" borderId="0" xfId="46324" applyFont="1" applyFill="1" applyAlignment="1">
      <alignment horizontal="right" vertical="center"/>
    </xf>
    <xf numFmtId="167" fontId="30" fillId="46" borderId="0" xfId="46324" applyNumberFormat="1" applyFont="1" applyFill="1" applyAlignment="1">
      <alignment horizontal="right" vertical="center"/>
    </xf>
    <xf numFmtId="0" fontId="46" fillId="46" borderId="3" xfId="46324" applyFont="1" applyFill="1" applyBorder="1" applyAlignment="1">
      <alignment horizontal="left" vertical="center"/>
    </xf>
    <xf numFmtId="194" fontId="30" fillId="46" borderId="3" xfId="62815" applyNumberFormat="1" applyFont="1" applyFill="1" applyBorder="1" applyAlignment="1">
      <alignment horizontal="right" vertical="center"/>
    </xf>
    <xf numFmtId="194" fontId="46" fillId="46" borderId="3" xfId="62815" applyNumberFormat="1" applyFont="1" applyFill="1" applyBorder="1" applyAlignment="1">
      <alignment horizontal="right" vertical="center"/>
    </xf>
    <xf numFmtId="0" fontId="30" fillId="46" borderId="3" xfId="62815" applyNumberFormat="1" applyFont="1" applyFill="1" applyBorder="1" applyAlignment="1">
      <alignment horizontal="right" vertical="center"/>
    </xf>
    <xf numFmtId="0" fontId="46" fillId="0" borderId="0" xfId="46324" applyFont="1" applyAlignment="1">
      <alignment horizontal="left" vertical="center"/>
    </xf>
    <xf numFmtId="165" fontId="30" fillId="46" borderId="3" xfId="46324" applyNumberFormat="1" applyFont="1" applyFill="1" applyBorder="1" applyAlignment="1">
      <alignment horizontal="right" vertical="center"/>
    </xf>
    <xf numFmtId="0" fontId="30" fillId="46" borderId="3" xfId="46324" applyFont="1" applyFill="1" applyBorder="1" applyAlignment="1">
      <alignment horizontal="right" vertical="center"/>
    </xf>
    <xf numFmtId="167" fontId="46" fillId="46" borderId="3" xfId="46324" applyNumberFormat="1" applyFont="1" applyFill="1" applyBorder="1" applyAlignment="1">
      <alignment horizontal="right" vertical="center"/>
    </xf>
    <xf numFmtId="0" fontId="86" fillId="0" borderId="0" xfId="46324" applyFont="1" applyAlignment="1">
      <alignment horizontal="left" vertical="center" wrapText="1"/>
    </xf>
    <xf numFmtId="0" fontId="86" fillId="43" borderId="0" xfId="46324" applyFont="1" applyFill="1" applyAlignment="1">
      <alignment horizontal="left" vertical="center" wrapText="1"/>
    </xf>
    <xf numFmtId="0" fontId="42" fillId="43" borderId="0" xfId="46324" applyFont="1" applyFill="1" applyAlignment="1">
      <alignment horizontal="left" vertical="center"/>
    </xf>
    <xf numFmtId="0" fontId="42" fillId="0" borderId="0" xfId="46324" applyFont="1" applyAlignment="1">
      <alignment horizontal="left" vertical="center"/>
    </xf>
    <xf numFmtId="37" fontId="30" fillId="29" borderId="0" xfId="46324" applyNumberFormat="1" applyFont="1" applyFill="1" applyAlignment="1">
      <alignment horizontal="right" vertical="center"/>
    </xf>
    <xf numFmtId="3" fontId="30" fillId="29" borderId="0" xfId="46324" applyNumberFormat="1" applyFont="1" applyFill="1" applyAlignment="1">
      <alignment horizontal="right" vertical="center"/>
    </xf>
    <xf numFmtId="3" fontId="29" fillId="34" borderId="0" xfId="46324" applyNumberFormat="1" applyFont="1" applyFill="1" applyAlignment="1">
      <alignment horizontal="right" vertical="center"/>
    </xf>
    <xf numFmtId="0" fontId="30" fillId="34" borderId="0" xfId="46324" applyFont="1" applyFill="1" applyAlignment="1">
      <alignment horizontal="left" vertical="center"/>
    </xf>
    <xf numFmtId="37" fontId="30" fillId="34" borderId="0" xfId="46324" applyNumberFormat="1" applyFont="1" applyFill="1" applyAlignment="1">
      <alignment horizontal="right" vertical="center"/>
    </xf>
    <xf numFmtId="3" fontId="30" fillId="34" borderId="0" xfId="46324" applyNumberFormat="1" applyFont="1" applyFill="1" applyAlignment="1">
      <alignment horizontal="right" vertical="center"/>
    </xf>
    <xf numFmtId="0" fontId="29" fillId="38" borderId="0" xfId="46324" applyFont="1" applyFill="1"/>
    <xf numFmtId="0" fontId="30" fillId="32" borderId="3" xfId="46324" applyFont="1" applyFill="1" applyBorder="1" applyAlignment="1">
      <alignment horizontal="left" vertical="center"/>
    </xf>
    <xf numFmtId="37" fontId="30" fillId="32" borderId="3" xfId="46324" applyNumberFormat="1" applyFont="1" applyFill="1" applyBorder="1" applyAlignment="1">
      <alignment horizontal="right" vertical="center"/>
    </xf>
    <xf numFmtId="0" fontId="2" fillId="43" borderId="0" xfId="46324" applyFill="1"/>
    <xf numFmtId="37" fontId="2" fillId="43" borderId="0" xfId="46324" applyNumberFormat="1" applyFill="1" applyAlignment="1">
      <alignment horizontal="right"/>
    </xf>
    <xf numFmtId="0" fontId="43" fillId="29" borderId="0" xfId="46324" applyFont="1" applyFill="1" applyAlignment="1">
      <alignment vertical="center"/>
    </xf>
    <xf numFmtId="0" fontId="26" fillId="0" borderId="0" xfId="46324" applyFont="1" applyAlignment="1">
      <alignment horizontal="right" wrapText="1"/>
    </xf>
    <xf numFmtId="190" fontId="29" fillId="29" borderId="0" xfId="62815" applyNumberFormat="1" applyFont="1" applyFill="1" applyAlignment="1">
      <alignment horizontal="right" vertical="center" wrapText="1"/>
    </xf>
    <xf numFmtId="37" fontId="29" fillId="29" borderId="0" xfId="62815" applyNumberFormat="1" applyFont="1" applyFill="1" applyAlignment="1">
      <alignment horizontal="right" vertical="center" wrapText="1"/>
    </xf>
    <xf numFmtId="37" fontId="29" fillId="35" borderId="0" xfId="46324" applyNumberFormat="1" applyFont="1" applyFill="1" applyAlignment="1">
      <alignment horizontal="right" vertical="center" wrapText="1"/>
    </xf>
    <xf numFmtId="188" fontId="29" fillId="37" borderId="0" xfId="46324" applyNumberFormat="1" applyFont="1" applyFill="1" applyAlignment="1">
      <alignment horizontal="right" wrapText="1"/>
    </xf>
    <xf numFmtId="37" fontId="29" fillId="37" borderId="0" xfId="46324" applyNumberFormat="1" applyFont="1" applyFill="1" applyAlignment="1">
      <alignment horizontal="right" wrapText="1"/>
    </xf>
    <xf numFmtId="0" fontId="29" fillId="40" borderId="0" xfId="46324" applyFont="1" applyFill="1" applyAlignment="1">
      <alignment horizontal="right" wrapText="1"/>
    </xf>
    <xf numFmtId="0" fontId="29" fillId="40" borderId="0" xfId="46324" applyFont="1" applyFill="1" applyAlignment="1">
      <alignment wrapText="1"/>
    </xf>
    <xf numFmtId="37" fontId="29" fillId="0" borderId="0" xfId="46324" applyNumberFormat="1" applyFont="1" applyAlignment="1">
      <alignment horizontal="right" vertical="center" wrapText="1"/>
    </xf>
    <xf numFmtId="0" fontId="29" fillId="0" borderId="1" xfId="46324" applyFont="1" applyBorder="1" applyAlignment="1">
      <alignment horizontal="left" vertical="center" wrapText="1"/>
    </xf>
    <xf numFmtId="195" fontId="29" fillId="37" borderId="3" xfId="46324" applyNumberFormat="1" applyFont="1" applyFill="1" applyBorder="1" applyAlignment="1">
      <alignment horizontal="right" wrapText="1"/>
    </xf>
    <xf numFmtId="0" fontId="29" fillId="37" borderId="3" xfId="46324" applyFont="1" applyFill="1" applyBorder="1" applyAlignment="1">
      <alignment horizontal="right" wrapText="1"/>
    </xf>
    <xf numFmtId="167" fontId="29" fillId="0" borderId="1" xfId="46324" applyNumberFormat="1" applyFont="1" applyBorder="1" applyAlignment="1">
      <alignment horizontal="right" vertical="center" wrapText="1"/>
    </xf>
    <xf numFmtId="0" fontId="29" fillId="0" borderId="1" xfId="46324" applyFont="1" applyBorder="1" applyAlignment="1">
      <alignment horizontal="right" wrapText="1"/>
    </xf>
    <xf numFmtId="0" fontId="58" fillId="0" borderId="0" xfId="46324" applyFont="1" applyAlignment="1">
      <alignment horizontal="left" vertical="center"/>
    </xf>
    <xf numFmtId="0" fontId="58" fillId="43" borderId="0" xfId="46324" applyFont="1" applyFill="1" applyAlignment="1">
      <alignment horizontal="left" vertical="center"/>
    </xf>
    <xf numFmtId="0" fontId="87" fillId="0" borderId="0" xfId="46324" applyFont="1" applyAlignment="1">
      <alignment horizontal="left" vertical="center" wrapText="1"/>
    </xf>
    <xf numFmtId="0" fontId="29" fillId="43" borderId="0" xfId="46324" applyFont="1" applyFill="1" applyAlignment="1">
      <alignment horizontal="left" vertical="center" wrapText="1"/>
    </xf>
    <xf numFmtId="0" fontId="32" fillId="43" borderId="0" xfId="46324" applyFont="1" applyFill="1" applyAlignment="1">
      <alignment horizontal="left" vertical="center"/>
    </xf>
    <xf numFmtId="0" fontId="26" fillId="30" borderId="11" xfId="46324" applyFont="1" applyFill="1" applyBorder="1" applyAlignment="1">
      <alignment horizontal="left" vertical="center" wrapText="1"/>
    </xf>
    <xf numFmtId="0" fontId="26" fillId="0" borderId="0" xfId="46324" applyFont="1" applyAlignment="1">
      <alignment horizontal="center" vertical="center" wrapText="1"/>
    </xf>
    <xf numFmtId="0" fontId="27" fillId="30" borderId="12" xfId="46324" applyFont="1" applyFill="1" applyBorder="1" applyAlignment="1">
      <alignment horizontal="center" vertical="center" wrapText="1"/>
    </xf>
    <xf numFmtId="0" fontId="29" fillId="29" borderId="13" xfId="46324" applyFont="1" applyFill="1" applyBorder="1" applyAlignment="1">
      <alignment horizontal="left" vertical="center" wrapText="1"/>
    </xf>
    <xf numFmtId="0" fontId="29" fillId="0" borderId="0" xfId="46324" applyFont="1" applyAlignment="1">
      <alignment horizontal="center" vertical="center" wrapText="1"/>
    </xf>
    <xf numFmtId="0" fontId="29" fillId="29" borderId="13" xfId="46324" quotePrefix="1" applyFont="1" applyFill="1" applyBorder="1" applyAlignment="1">
      <alignment horizontal="left" vertical="center" wrapText="1"/>
    </xf>
    <xf numFmtId="0" fontId="29" fillId="35" borderId="13" xfId="46324" quotePrefix="1" applyFont="1" applyFill="1" applyBorder="1" applyAlignment="1">
      <alignment horizontal="left" vertical="center" wrapText="1"/>
    </xf>
    <xf numFmtId="0" fontId="29" fillId="0" borderId="13" xfId="46324" applyFont="1" applyBorder="1" applyAlignment="1">
      <alignment horizontal="left" vertical="center" wrapText="1"/>
    </xf>
    <xf numFmtId="0" fontId="29" fillId="0" borderId="0" xfId="46324" applyFont="1" applyAlignment="1">
      <alignment wrapText="1"/>
    </xf>
    <xf numFmtId="0" fontId="29" fillId="35" borderId="13" xfId="46324" applyFont="1" applyFill="1" applyBorder="1" applyAlignment="1">
      <alignment horizontal="left" vertical="center" wrapText="1"/>
    </xf>
    <xf numFmtId="37" fontId="29" fillId="0" borderId="0" xfId="62815" applyNumberFormat="1" applyFont="1" applyFill="1" applyAlignment="1">
      <alignment horizontal="right" vertical="center" wrapText="1"/>
    </xf>
    <xf numFmtId="188" fontId="29" fillId="0" borderId="0" xfId="46324" applyNumberFormat="1" applyFont="1" applyAlignment="1">
      <alignment horizontal="right" vertical="center" wrapText="1"/>
    </xf>
    <xf numFmtId="0" fontId="30" fillId="32" borderId="14" xfId="46324" applyFont="1" applyFill="1" applyBorder="1" applyAlignment="1">
      <alignment horizontal="left" vertical="center" wrapText="1"/>
    </xf>
    <xf numFmtId="37" fontId="30" fillId="32" borderId="15" xfId="46324" applyNumberFormat="1" applyFont="1" applyFill="1" applyBorder="1" applyAlignment="1">
      <alignment horizontal="right" vertical="center" wrapText="1"/>
    </xf>
    <xf numFmtId="0" fontId="30" fillId="0" borderId="0" xfId="46324" applyFont="1" applyAlignment="1">
      <alignment horizontal="center" vertical="center" wrapText="1"/>
    </xf>
    <xf numFmtId="0" fontId="30" fillId="32" borderId="15" xfId="46324" applyFont="1" applyFill="1" applyBorder="1" applyAlignment="1">
      <alignment horizontal="right" vertical="center" wrapText="1"/>
    </xf>
    <xf numFmtId="0" fontId="48" fillId="0" borderId="0" xfId="46324" applyFont="1"/>
    <xf numFmtId="0" fontId="86" fillId="0" borderId="0" xfId="46324" applyFont="1" applyAlignment="1">
      <alignment vertical="center"/>
    </xf>
    <xf numFmtId="0" fontId="33" fillId="30" borderId="11" xfId="46324" applyFont="1" applyFill="1" applyBorder="1" applyAlignment="1">
      <alignment horizontal="left" vertical="center" wrapText="1"/>
    </xf>
    <xf numFmtId="0" fontId="27" fillId="48" borderId="0" xfId="46324" applyFont="1" applyFill="1" applyAlignment="1">
      <alignment horizontal="right"/>
    </xf>
    <xf numFmtId="0" fontId="27" fillId="48" borderId="0" xfId="46324" applyFont="1" applyFill="1"/>
    <xf numFmtId="0" fontId="84" fillId="32" borderId="13" xfId="46324" applyFont="1" applyFill="1" applyBorder="1" applyAlignment="1">
      <alignment horizontal="left" vertical="center" wrapText="1"/>
    </xf>
    <xf numFmtId="0" fontId="27" fillId="39" borderId="0" xfId="46324" applyFont="1" applyFill="1" applyAlignment="1">
      <alignment wrapText="1"/>
    </xf>
    <xf numFmtId="0" fontId="84" fillId="0" borderId="0" xfId="46324" applyFont="1" applyAlignment="1">
      <alignment horizontal="left" vertical="center" wrapText="1"/>
    </xf>
    <xf numFmtId="0" fontId="29" fillId="35" borderId="13" xfId="46324" applyFont="1" applyFill="1" applyBorder="1" applyAlignment="1">
      <alignment horizontal="left" vertical="top" wrapText="1"/>
    </xf>
    <xf numFmtId="0" fontId="29" fillId="0" borderId="0" xfId="46324" applyFont="1" applyAlignment="1">
      <alignment horizontal="right" wrapText="1"/>
    </xf>
    <xf numFmtId="191" fontId="29" fillId="43" borderId="8" xfId="46324" applyNumberFormat="1" applyFont="1" applyFill="1" applyBorder="1" applyAlignment="1">
      <alignment horizontal="right" wrapText="1"/>
    </xf>
    <xf numFmtId="0" fontId="29" fillId="43" borderId="16" xfId="46324" applyFont="1" applyFill="1" applyBorder="1" applyAlignment="1">
      <alignment horizontal="left" vertical="center" wrapText="1"/>
    </xf>
    <xf numFmtId="0" fontId="29" fillId="0" borderId="8" xfId="46324" applyFont="1" applyBorder="1" applyAlignment="1">
      <alignment horizontal="right" wrapText="1"/>
    </xf>
    <xf numFmtId="0" fontId="29" fillId="0" borderId="8" xfId="46324" applyFont="1" applyBorder="1" applyAlignment="1">
      <alignment wrapText="1"/>
    </xf>
    <xf numFmtId="0" fontId="29" fillId="0" borderId="8" xfId="46324" applyFont="1" applyBorder="1" applyAlignment="1">
      <alignment horizontal="right" vertical="center" wrapText="1"/>
    </xf>
    <xf numFmtId="0" fontId="84" fillId="32" borderId="17" xfId="46324" applyFont="1" applyFill="1" applyBorder="1" applyAlignment="1">
      <alignment horizontal="left" vertical="center" wrapText="1"/>
    </xf>
    <xf numFmtId="37" fontId="27" fillId="39" borderId="0" xfId="46324" applyNumberFormat="1" applyFont="1" applyFill="1" applyAlignment="1">
      <alignment horizontal="right" wrapText="1"/>
    </xf>
    <xf numFmtId="0" fontId="29" fillId="43" borderId="13" xfId="46324" applyFont="1" applyFill="1" applyBorder="1" applyAlignment="1">
      <alignment horizontal="left" vertical="center" wrapText="1"/>
    </xf>
    <xf numFmtId="190" fontId="29" fillId="43" borderId="0" xfId="62815" applyNumberFormat="1" applyFont="1" applyFill="1" applyAlignment="1">
      <alignment horizontal="right" wrapText="1"/>
    </xf>
    <xf numFmtId="190" fontId="29" fillId="38" borderId="0" xfId="62815" applyNumberFormat="1" applyFont="1" applyFill="1" applyAlignment="1">
      <alignment horizontal="right" wrapText="1"/>
    </xf>
    <xf numFmtId="3" fontId="29" fillId="35" borderId="0" xfId="46324" applyNumberFormat="1" applyFont="1" applyFill="1" applyAlignment="1">
      <alignment horizontal="right" vertical="center" wrapText="1"/>
    </xf>
    <xf numFmtId="190" fontId="29" fillId="0" borderId="0" xfId="62815" applyNumberFormat="1" applyFont="1" applyAlignment="1">
      <alignment horizontal="right" wrapText="1"/>
    </xf>
    <xf numFmtId="39" fontId="41" fillId="40" borderId="0" xfId="46324" applyNumberFormat="1" applyFont="1" applyFill="1" applyAlignment="1">
      <alignment horizontal="right" wrapText="1"/>
    </xf>
    <xf numFmtId="165" fontId="29" fillId="38" borderId="0" xfId="46324" applyNumberFormat="1" applyFont="1" applyFill="1" applyAlignment="1">
      <alignment horizontal="right" wrapText="1"/>
    </xf>
    <xf numFmtId="3" fontId="29" fillId="0" borderId="0" xfId="46324" applyNumberFormat="1" applyFont="1" applyAlignment="1">
      <alignment horizontal="right" wrapText="1"/>
    </xf>
    <xf numFmtId="187" fontId="29" fillId="0" borderId="0" xfId="46324" applyNumberFormat="1" applyFont="1" applyAlignment="1">
      <alignment horizontal="right" wrapText="1"/>
    </xf>
    <xf numFmtId="37" fontId="29" fillId="0" borderId="0" xfId="46324" applyNumberFormat="1" applyFont="1" applyAlignment="1">
      <alignment horizontal="right" wrapText="1"/>
    </xf>
    <xf numFmtId="0" fontId="36" fillId="40" borderId="0" xfId="46324" applyFont="1" applyFill="1" applyAlignment="1">
      <alignment horizontal="right" wrapText="1"/>
    </xf>
    <xf numFmtId="190" fontId="36" fillId="40" borderId="0" xfId="62815" applyNumberFormat="1" applyFont="1" applyFill="1" applyAlignment="1">
      <alignment horizontal="right" wrapText="1"/>
    </xf>
    <xf numFmtId="0" fontId="36" fillId="40" borderId="0" xfId="46324" applyFont="1" applyFill="1" applyAlignment="1">
      <alignment wrapText="1"/>
    </xf>
    <xf numFmtId="37" fontId="36" fillId="40" borderId="0" xfId="46324" applyNumberFormat="1" applyFont="1" applyFill="1" applyAlignment="1">
      <alignment horizontal="right" wrapText="1"/>
    </xf>
    <xf numFmtId="0" fontId="36" fillId="35" borderId="0" xfId="46324" applyFont="1" applyFill="1" applyAlignment="1">
      <alignment horizontal="right" vertical="center" wrapText="1"/>
    </xf>
    <xf numFmtId="37" fontId="36" fillId="37" borderId="0" xfId="46324" applyNumberFormat="1" applyFont="1" applyFill="1" applyAlignment="1">
      <alignment horizontal="right" wrapText="1"/>
    </xf>
    <xf numFmtId="0" fontId="36" fillId="37" borderId="0" xfId="46324" applyFont="1" applyFill="1" applyAlignment="1">
      <alignment horizontal="right" wrapText="1"/>
    </xf>
    <xf numFmtId="190" fontId="36" fillId="37" borderId="0" xfId="62815" applyNumberFormat="1" applyFont="1" applyFill="1" applyAlignment="1">
      <alignment horizontal="right" wrapText="1"/>
    </xf>
    <xf numFmtId="0" fontId="36" fillId="37" borderId="0" xfId="46324" applyFont="1" applyFill="1" applyAlignment="1">
      <alignment wrapText="1"/>
    </xf>
    <xf numFmtId="0" fontId="36" fillId="29" borderId="0" xfId="46324" applyFont="1" applyFill="1" applyAlignment="1">
      <alignment horizontal="right" vertical="center" wrapText="1"/>
    </xf>
    <xf numFmtId="37" fontId="36" fillId="38" borderId="0" xfId="46324" applyNumberFormat="1" applyFont="1" applyFill="1" applyAlignment="1">
      <alignment horizontal="right" wrapText="1"/>
    </xf>
    <xf numFmtId="0" fontId="36" fillId="38" borderId="0" xfId="46324" applyFont="1" applyFill="1" applyAlignment="1">
      <alignment horizontal="right" wrapText="1"/>
    </xf>
    <xf numFmtId="0" fontId="36" fillId="38" borderId="0" xfId="46324" applyFont="1" applyFill="1" applyAlignment="1">
      <alignment wrapText="1"/>
    </xf>
    <xf numFmtId="0" fontId="84" fillId="32" borderId="18" xfId="46324" applyFont="1" applyFill="1" applyBorder="1" applyAlignment="1">
      <alignment horizontal="left" vertical="center" wrapText="1"/>
    </xf>
    <xf numFmtId="37" fontId="84" fillId="32" borderId="1" xfId="46324" applyNumberFormat="1" applyFont="1" applyFill="1" applyBorder="1" applyAlignment="1">
      <alignment horizontal="right" wrapText="1"/>
    </xf>
    <xf numFmtId="190" fontId="84" fillId="32" borderId="1" xfId="62815" applyNumberFormat="1" applyFont="1" applyFill="1" applyBorder="1" applyAlignment="1">
      <alignment horizontal="right" wrapText="1"/>
    </xf>
    <xf numFmtId="0" fontId="48" fillId="0" borderId="0" xfId="46324" applyFont="1" applyAlignment="1">
      <alignment horizontal="left" vertical="center" wrapText="1"/>
    </xf>
    <xf numFmtId="0" fontId="27" fillId="48" borderId="0" xfId="46324" applyFont="1" applyFill="1" applyAlignment="1">
      <alignment horizontal="right" vertical="center"/>
    </xf>
    <xf numFmtId="0" fontId="84" fillId="39" borderId="0" xfId="46324" applyFont="1" applyFill="1" applyAlignment="1">
      <alignment horizontal="right" vertical="center"/>
    </xf>
    <xf numFmtId="0" fontId="36" fillId="43" borderId="13" xfId="46324" applyFont="1" applyFill="1" applyBorder="1" applyAlignment="1">
      <alignment horizontal="left" vertical="center" wrapText="1"/>
    </xf>
    <xf numFmtId="0" fontId="36" fillId="43" borderId="0" xfId="46324" applyFont="1" applyFill="1" applyAlignment="1">
      <alignment horizontal="right" vertical="center"/>
    </xf>
    <xf numFmtId="37" fontId="29" fillId="44" borderId="0" xfId="46324" applyNumberFormat="1" applyFont="1" applyFill="1" applyAlignment="1">
      <alignment horizontal="right" wrapText="1"/>
    </xf>
    <xf numFmtId="0" fontId="36" fillId="0" borderId="0" xfId="46324" applyFont="1" applyAlignment="1">
      <alignment horizontal="left" vertical="center" wrapText="1"/>
    </xf>
    <xf numFmtId="37" fontId="36" fillId="0" borderId="0" xfId="46324" applyNumberFormat="1" applyFont="1" applyAlignment="1">
      <alignment horizontal="right" vertical="center"/>
    </xf>
    <xf numFmtId="0" fontId="36" fillId="0" borderId="0" xfId="46324" applyFont="1" applyAlignment="1">
      <alignment horizontal="right" vertical="center"/>
    </xf>
    <xf numFmtId="193" fontId="36" fillId="0" borderId="0" xfId="46324" applyNumberFormat="1" applyFont="1" applyAlignment="1">
      <alignment horizontal="right" vertical="center"/>
    </xf>
    <xf numFmtId="0" fontId="36" fillId="35" borderId="13" xfId="46324" applyFont="1" applyFill="1" applyBorder="1" applyAlignment="1">
      <alignment horizontal="left" vertical="center" wrapText="1"/>
    </xf>
    <xf numFmtId="0" fontId="36" fillId="38" borderId="0" xfId="46324" applyFont="1" applyFill="1" applyAlignment="1">
      <alignment horizontal="right" vertical="center"/>
    </xf>
    <xf numFmtId="37" fontId="36" fillId="38" borderId="0" xfId="46324" applyNumberFormat="1" applyFont="1" applyFill="1" applyAlignment="1">
      <alignment horizontal="right" vertical="center"/>
    </xf>
    <xf numFmtId="167" fontId="36" fillId="38" borderId="0" xfId="46324" applyNumberFormat="1" applyFont="1" applyFill="1" applyAlignment="1">
      <alignment horizontal="right" vertical="center"/>
    </xf>
    <xf numFmtId="0" fontId="36" fillId="35" borderId="0" xfId="46324" applyFont="1" applyFill="1" applyAlignment="1">
      <alignment horizontal="right" vertical="center"/>
    </xf>
    <xf numFmtId="0" fontId="36" fillId="0" borderId="13" xfId="46324" applyFont="1" applyBorder="1" applyAlignment="1">
      <alignment horizontal="left" vertical="center" wrapText="1"/>
    </xf>
    <xf numFmtId="37" fontId="84" fillId="39" borderId="0" xfId="46324" applyNumberFormat="1" applyFont="1" applyFill="1" applyAlignment="1">
      <alignment horizontal="right" vertical="center"/>
    </xf>
    <xf numFmtId="0" fontId="36" fillId="29" borderId="13" xfId="46324" applyFont="1" applyFill="1" applyBorder="1" applyAlignment="1">
      <alignment horizontal="left" vertical="center" wrapText="1"/>
    </xf>
    <xf numFmtId="191" fontId="36" fillId="37" borderId="0" xfId="46324" applyNumberFormat="1" applyFont="1" applyFill="1" applyAlignment="1">
      <alignment horizontal="right" vertical="center"/>
    </xf>
    <xf numFmtId="37" fontId="36" fillId="37" borderId="0" xfId="46324" applyNumberFormat="1" applyFont="1" applyFill="1" applyAlignment="1">
      <alignment horizontal="right" vertical="center"/>
    </xf>
    <xf numFmtId="0" fontId="36" fillId="37" borderId="0" xfId="46324" applyFont="1" applyFill="1" applyAlignment="1">
      <alignment horizontal="right" vertical="center"/>
    </xf>
    <xf numFmtId="190" fontId="36" fillId="37" borderId="0" xfId="62815" applyNumberFormat="1" applyFont="1" applyFill="1" applyAlignment="1">
      <alignment horizontal="right" vertical="center"/>
    </xf>
    <xf numFmtId="3" fontId="36" fillId="29" borderId="0" xfId="46324" applyNumberFormat="1" applyFont="1" applyFill="1" applyAlignment="1">
      <alignment horizontal="right" vertical="center"/>
    </xf>
    <xf numFmtId="191" fontId="36" fillId="38" borderId="0" xfId="46324" applyNumberFormat="1" applyFont="1" applyFill="1" applyAlignment="1">
      <alignment horizontal="right" vertical="center"/>
    </xf>
    <xf numFmtId="190" fontId="36" fillId="38" borderId="0" xfId="62815" applyNumberFormat="1" applyFont="1" applyFill="1" applyAlignment="1">
      <alignment horizontal="right" vertical="center"/>
    </xf>
    <xf numFmtId="3" fontId="36" fillId="35" borderId="0" xfId="46324" applyNumberFormat="1" applyFont="1" applyFill="1" applyAlignment="1">
      <alignment horizontal="right" vertical="center"/>
    </xf>
    <xf numFmtId="37" fontId="36" fillId="38" borderId="0" xfId="46324" applyNumberFormat="1" applyFont="1" applyFill="1" applyAlignment="1">
      <alignment horizontal="right" vertical="center" wrapText="1"/>
    </xf>
    <xf numFmtId="37" fontId="36" fillId="37" borderId="0" xfId="46324" applyNumberFormat="1" applyFont="1" applyFill="1" applyAlignment="1">
      <alignment horizontal="right" vertical="center" wrapText="1"/>
    </xf>
    <xf numFmtId="0" fontId="36" fillId="38" borderId="0" xfId="46324" applyFont="1" applyFill="1" applyAlignment="1">
      <alignment horizontal="right" vertical="center" wrapText="1"/>
    </xf>
    <xf numFmtId="1" fontId="36" fillId="38" borderId="0" xfId="46324" applyNumberFormat="1" applyFont="1" applyFill="1" applyAlignment="1">
      <alignment horizontal="right" vertical="center" wrapText="1"/>
    </xf>
    <xf numFmtId="3" fontId="36" fillId="35" borderId="0" xfId="46324" applyNumberFormat="1" applyFont="1" applyFill="1" applyAlignment="1">
      <alignment horizontal="right" vertical="center" wrapText="1"/>
    </xf>
    <xf numFmtId="0" fontId="36" fillId="37" borderId="0" xfId="46324" applyFont="1" applyFill="1" applyAlignment="1">
      <alignment horizontal="right" vertical="center" wrapText="1"/>
    </xf>
    <xf numFmtId="3" fontId="36" fillId="29" borderId="0" xfId="46324" applyNumberFormat="1" applyFont="1" applyFill="1" applyAlignment="1">
      <alignment horizontal="right" vertical="center" wrapText="1"/>
    </xf>
    <xf numFmtId="0" fontId="36" fillId="29" borderId="18" xfId="46324" applyFont="1" applyFill="1" applyBorder="1" applyAlignment="1">
      <alignment horizontal="left" vertical="center" wrapText="1"/>
    </xf>
    <xf numFmtId="37" fontId="36" fillId="37" borderId="6" xfId="46324" applyNumberFormat="1" applyFont="1" applyFill="1" applyBorder="1" applyAlignment="1">
      <alignment horizontal="right" vertical="center" wrapText="1"/>
    </xf>
    <xf numFmtId="0" fontId="37" fillId="0" borderId="0" xfId="46324" applyFont="1" applyAlignment="1">
      <alignment vertical="center"/>
    </xf>
    <xf numFmtId="0" fontId="27" fillId="30" borderId="12" xfId="46324" applyFont="1" applyFill="1" applyBorder="1" applyAlignment="1">
      <alignment horizontal="right" vertical="center" wrapText="1"/>
    </xf>
    <xf numFmtId="0" fontId="29" fillId="40" borderId="0" xfId="46324" applyFont="1" applyFill="1" applyAlignment="1">
      <alignment horizontal="right" vertical="center" wrapText="1"/>
    </xf>
    <xf numFmtId="37" fontId="29" fillId="40" borderId="0" xfId="46324" applyNumberFormat="1" applyFont="1" applyFill="1" applyAlignment="1">
      <alignment horizontal="right" vertical="center" wrapText="1"/>
    </xf>
    <xf numFmtId="0" fontId="29" fillId="37" borderId="0" xfId="46324" applyFont="1" applyFill="1" applyAlignment="1">
      <alignment horizontal="right" vertical="center" wrapText="1"/>
    </xf>
    <xf numFmtId="37" fontId="29" fillId="37" borderId="0" xfId="46324" applyNumberFormat="1" applyFont="1" applyFill="1" applyAlignment="1">
      <alignment horizontal="right" vertical="center" wrapText="1"/>
    </xf>
    <xf numFmtId="191" fontId="29" fillId="37" borderId="0" xfId="46324" applyNumberFormat="1" applyFont="1" applyFill="1" applyAlignment="1">
      <alignment horizontal="right" vertical="center" wrapText="1"/>
    </xf>
    <xf numFmtId="191" fontId="29" fillId="0" borderId="0" xfId="46324" applyNumberFormat="1" applyFont="1" applyAlignment="1">
      <alignment horizontal="right" vertical="center" wrapText="1"/>
    </xf>
    <xf numFmtId="191" fontId="29" fillId="40" borderId="0" xfId="46324" applyNumberFormat="1" applyFont="1" applyFill="1" applyAlignment="1">
      <alignment horizontal="right" vertical="center" wrapText="1"/>
    </xf>
    <xf numFmtId="0" fontId="30" fillId="32" borderId="13" xfId="46324" applyFont="1" applyFill="1" applyBorder="1" applyAlignment="1">
      <alignment horizontal="left" vertical="center" wrapText="1"/>
    </xf>
    <xf numFmtId="37" fontId="30" fillId="39" borderId="0" xfId="46324" applyNumberFormat="1" applyFont="1" applyFill="1" applyAlignment="1">
      <alignment horizontal="right" vertical="center" wrapText="1"/>
    </xf>
    <xf numFmtId="191" fontId="30" fillId="39" borderId="0" xfId="46324" applyNumberFormat="1" applyFont="1" applyFill="1" applyAlignment="1">
      <alignment horizontal="right" vertical="center" wrapText="1"/>
    </xf>
    <xf numFmtId="0" fontId="30" fillId="29" borderId="13" xfId="46324" applyFont="1" applyFill="1" applyBorder="1" applyAlignment="1">
      <alignment horizontal="left" vertical="center" wrapText="1"/>
    </xf>
    <xf numFmtId="0" fontId="30" fillId="37" borderId="0" xfId="46324" applyFont="1" applyFill="1" applyAlignment="1">
      <alignment horizontal="right" vertical="center" wrapText="1"/>
    </xf>
    <xf numFmtId="37" fontId="30" fillId="37" borderId="0" xfId="46324" applyNumberFormat="1" applyFont="1" applyFill="1" applyAlignment="1">
      <alignment horizontal="right" vertical="center" wrapText="1"/>
    </xf>
    <xf numFmtId="191" fontId="30" fillId="37" borderId="0" xfId="46324" applyNumberFormat="1" applyFont="1" applyFill="1" applyAlignment="1">
      <alignment horizontal="right" vertical="center" wrapText="1"/>
    </xf>
    <xf numFmtId="0" fontId="30" fillId="32" borderId="18" xfId="46324" applyFont="1" applyFill="1" applyBorder="1" applyAlignment="1">
      <alignment horizontal="left" vertical="center" wrapText="1"/>
    </xf>
    <xf numFmtId="0" fontId="31" fillId="0" borderId="0" xfId="46324" applyFont="1" applyAlignment="1">
      <alignment horizontal="left" vertical="center"/>
    </xf>
    <xf numFmtId="191" fontId="29" fillId="29" borderId="0" xfId="46324" applyNumberFormat="1" applyFont="1" applyFill="1" applyAlignment="1">
      <alignment horizontal="right" vertical="center" wrapText="1"/>
    </xf>
    <xf numFmtId="191" fontId="29" fillId="35" borderId="0" xfId="46324" applyNumberFormat="1" applyFont="1" applyFill="1" applyAlignment="1">
      <alignment horizontal="right" vertical="center" wrapText="1"/>
    </xf>
    <xf numFmtId="191" fontId="30" fillId="32" borderId="1" xfId="46324" applyNumberFormat="1" applyFont="1" applyFill="1" applyBorder="1" applyAlignment="1">
      <alignment horizontal="right" vertical="center" wrapText="1"/>
    </xf>
    <xf numFmtId="0" fontId="26" fillId="0" borderId="0" xfId="46324" applyFont="1" applyAlignment="1">
      <alignment horizontal="right" vertical="center" wrapText="1"/>
    </xf>
    <xf numFmtId="0" fontId="30" fillId="35" borderId="13" xfId="46324" applyFont="1" applyFill="1" applyBorder="1" applyAlignment="1">
      <alignment horizontal="left" vertical="center" wrapText="1"/>
    </xf>
    <xf numFmtId="0" fontId="30" fillId="35" borderId="0" xfId="46324" applyFont="1" applyFill="1" applyAlignment="1">
      <alignment horizontal="left" vertical="center" wrapText="1"/>
    </xf>
    <xf numFmtId="190" fontId="30" fillId="35" borderId="0" xfId="62815" applyNumberFormat="1" applyFont="1" applyFill="1" applyAlignment="1">
      <alignment horizontal="right" vertical="center" wrapText="1"/>
    </xf>
    <xf numFmtId="0" fontId="30" fillId="29" borderId="0" xfId="46324" applyFont="1" applyFill="1" applyAlignment="1">
      <alignment horizontal="left" vertical="center" wrapText="1"/>
    </xf>
    <xf numFmtId="191" fontId="30" fillId="29" borderId="0" xfId="46324" applyNumberFormat="1" applyFont="1" applyFill="1" applyAlignment="1">
      <alignment horizontal="right" vertical="center" wrapText="1"/>
    </xf>
    <xf numFmtId="190" fontId="30" fillId="29" borderId="0" xfId="62815" applyNumberFormat="1" applyFont="1" applyFill="1" applyAlignment="1">
      <alignment horizontal="right" vertical="center" wrapText="1"/>
    </xf>
    <xf numFmtId="37" fontId="30" fillId="29" borderId="0" xfId="46324" applyNumberFormat="1" applyFont="1" applyFill="1" applyAlignment="1">
      <alignment horizontal="right" vertical="center" wrapText="1"/>
    </xf>
    <xf numFmtId="188" fontId="29" fillId="35" borderId="0" xfId="46324" applyNumberFormat="1" applyFont="1" applyFill="1" applyAlignment="1">
      <alignment horizontal="right" vertical="center" wrapText="1"/>
    </xf>
    <xf numFmtId="190" fontId="29" fillId="35" borderId="0" xfId="62815" applyNumberFormat="1" applyFont="1" applyFill="1" applyAlignment="1">
      <alignment horizontal="right" vertical="center" wrapText="1"/>
    </xf>
    <xf numFmtId="37" fontId="30" fillId="35" borderId="0" xfId="46324" applyNumberFormat="1" applyFont="1" applyFill="1" applyAlignment="1">
      <alignment horizontal="right" vertical="center" wrapText="1"/>
    </xf>
    <xf numFmtId="3" fontId="30" fillId="35" borderId="0" xfId="46324" applyNumberFormat="1" applyFont="1" applyFill="1" applyAlignment="1">
      <alignment horizontal="right" vertical="center" wrapText="1"/>
    </xf>
    <xf numFmtId="0" fontId="32" fillId="43" borderId="0" xfId="46324" applyFont="1" applyFill="1" applyAlignment="1">
      <alignment horizontal="right" vertical="center"/>
    </xf>
    <xf numFmtId="0" fontId="30" fillId="40" borderId="0" xfId="46324" applyFont="1" applyFill="1" applyAlignment="1">
      <alignment horizontal="right"/>
    </xf>
    <xf numFmtId="0" fontId="30" fillId="35" borderId="18" xfId="46324" applyFont="1" applyFill="1" applyBorder="1" applyAlignment="1">
      <alignment horizontal="left" vertical="center" wrapText="1"/>
    </xf>
    <xf numFmtId="37" fontId="30" fillId="35" borderId="1" xfId="46324" applyNumberFormat="1" applyFont="1" applyFill="1" applyBorder="1" applyAlignment="1">
      <alignment horizontal="right" vertical="center" wrapText="1"/>
    </xf>
    <xf numFmtId="190" fontId="30" fillId="35" borderId="1" xfId="62815" applyNumberFormat="1" applyFont="1" applyFill="1" applyBorder="1" applyAlignment="1">
      <alignment horizontal="right" vertical="center" wrapText="1"/>
    </xf>
    <xf numFmtId="3" fontId="30" fillId="40" borderId="0" xfId="46324" applyNumberFormat="1" applyFont="1" applyFill="1" applyAlignment="1">
      <alignment horizontal="right"/>
    </xf>
    <xf numFmtId="3" fontId="30" fillId="35" borderId="1" xfId="46324" applyNumberFormat="1" applyFont="1" applyFill="1" applyBorder="1" applyAlignment="1">
      <alignment horizontal="right" vertical="center"/>
    </xf>
    <xf numFmtId="0" fontId="58" fillId="29" borderId="0" xfId="46324" applyFont="1" applyFill="1" applyAlignment="1">
      <alignment horizontal="left" vertical="center"/>
    </xf>
    <xf numFmtId="191" fontId="29" fillId="35" borderId="0" xfId="62815" applyNumberFormat="1" applyFont="1" applyFill="1" applyAlignment="1">
      <alignment horizontal="right" vertical="center" wrapText="1"/>
    </xf>
    <xf numFmtId="37" fontId="29" fillId="35" borderId="0" xfId="62815" applyNumberFormat="1" applyFont="1" applyFill="1" applyAlignment="1">
      <alignment horizontal="right" vertical="center" wrapText="1"/>
    </xf>
    <xf numFmtId="190" fontId="29" fillId="35" borderId="0" xfId="62815" applyNumberFormat="1" applyFont="1" applyFill="1" applyAlignment="1">
      <alignment horizontal="left" vertical="center" wrapText="1"/>
    </xf>
    <xf numFmtId="190" fontId="29" fillId="29" borderId="0" xfId="62815" applyNumberFormat="1" applyFont="1" applyFill="1" applyAlignment="1">
      <alignment horizontal="left" vertical="center" wrapText="1"/>
    </xf>
    <xf numFmtId="0" fontId="30" fillId="29" borderId="18" xfId="46324" applyFont="1" applyFill="1" applyBorder="1" applyAlignment="1">
      <alignment horizontal="left" vertical="center" wrapText="1"/>
    </xf>
    <xf numFmtId="191" fontId="30" fillId="29" borderId="1" xfId="46324" applyNumberFormat="1" applyFont="1" applyFill="1" applyBorder="1" applyAlignment="1">
      <alignment horizontal="right" vertical="center" wrapText="1"/>
    </xf>
    <xf numFmtId="37" fontId="30" fillId="29" borderId="1" xfId="62815" applyNumberFormat="1" applyFont="1" applyFill="1" applyBorder="1" applyAlignment="1">
      <alignment horizontal="right" vertical="center" wrapText="1"/>
    </xf>
    <xf numFmtId="190" fontId="30" fillId="29" borderId="1" xfId="62815" applyNumberFormat="1" applyFont="1" applyFill="1" applyBorder="1" applyAlignment="1">
      <alignment horizontal="left" vertical="center" wrapText="1"/>
    </xf>
    <xf numFmtId="3" fontId="30" fillId="29" borderId="1" xfId="46324" applyNumberFormat="1" applyFont="1" applyFill="1" applyBorder="1" applyAlignment="1">
      <alignment horizontal="right" vertical="center"/>
    </xf>
    <xf numFmtId="175" fontId="29" fillId="29" borderId="0" xfId="62815" applyNumberFormat="1" applyFont="1" applyFill="1" applyBorder="1" applyAlignment="1">
      <alignment horizontal="right" vertical="center" wrapText="1"/>
    </xf>
    <xf numFmtId="0" fontId="29" fillId="35" borderId="14" xfId="46324" applyFont="1" applyFill="1" applyBorder="1" applyAlignment="1">
      <alignment horizontal="left" vertical="center" wrapText="1"/>
    </xf>
    <xf numFmtId="175" fontId="29" fillId="35" borderId="20" xfId="62815" applyNumberFormat="1" applyFont="1" applyFill="1" applyBorder="1" applyAlignment="1">
      <alignment horizontal="right" vertical="center" wrapText="1"/>
    </xf>
    <xf numFmtId="0" fontId="29" fillId="35" borderId="15" xfId="46324" applyFont="1" applyFill="1" applyBorder="1" applyAlignment="1">
      <alignment horizontal="right" vertical="center" wrapText="1"/>
    </xf>
    <xf numFmtId="0" fontId="29" fillId="43" borderId="0" xfId="46324" applyFont="1" applyFill="1" applyAlignment="1">
      <alignment horizontal="left" vertical="center"/>
    </xf>
    <xf numFmtId="165" fontId="29" fillId="29" borderId="0" xfId="46324" applyNumberFormat="1" applyFont="1" applyFill="1" applyAlignment="1">
      <alignment horizontal="right" vertical="center"/>
    </xf>
    <xf numFmtId="165" fontId="29" fillId="35" borderId="15" xfId="46324" applyNumberFormat="1" applyFont="1" applyFill="1" applyBorder="1" applyAlignment="1">
      <alignment horizontal="right" vertical="center" wrapText="1"/>
    </xf>
    <xf numFmtId="0" fontId="42" fillId="43" borderId="0" xfId="46324" applyFont="1" applyFill="1" applyAlignment="1">
      <alignment horizontal="right" vertical="center"/>
    </xf>
    <xf numFmtId="0" fontId="26" fillId="30" borderId="13" xfId="46324" applyFont="1" applyFill="1" applyBorder="1" applyAlignment="1">
      <alignment horizontal="left" vertical="center" wrapText="1"/>
    </xf>
    <xf numFmtId="0" fontId="26" fillId="28" borderId="11" xfId="46324" applyFont="1" applyFill="1" applyBorder="1" applyAlignment="1">
      <alignment horizontal="left" vertical="center" wrapText="1"/>
    </xf>
    <xf numFmtId="0" fontId="27" fillId="0" borderId="0" xfId="46324" applyFont="1" applyAlignment="1">
      <alignment horizontal="center" vertical="center" wrapText="1"/>
    </xf>
    <xf numFmtId="0" fontId="27" fillId="28" borderId="12" xfId="46324" applyFont="1" applyFill="1" applyBorder="1" applyAlignment="1">
      <alignment horizontal="right" vertical="center" wrapText="1"/>
    </xf>
    <xf numFmtId="37" fontId="65" fillId="29" borderId="0" xfId="46324" applyNumberFormat="1" applyFont="1" applyFill="1" applyAlignment="1">
      <alignment horizontal="right" vertical="center" wrapText="1"/>
    </xf>
    <xf numFmtId="165" fontId="65" fillId="29" borderId="0" xfId="46324" applyNumberFormat="1" applyFont="1" applyFill="1" applyAlignment="1">
      <alignment horizontal="right" vertical="center" wrapText="1"/>
    </xf>
    <xf numFmtId="167" fontId="65" fillId="29" borderId="0" xfId="46324" applyNumberFormat="1" applyFont="1" applyFill="1" applyAlignment="1">
      <alignment horizontal="right" vertical="center" wrapText="1"/>
    </xf>
    <xf numFmtId="190" fontId="65" fillId="29" borderId="0" xfId="62815" applyNumberFormat="1" applyFont="1" applyFill="1" applyAlignment="1">
      <alignment horizontal="right" vertical="center" wrapText="1"/>
    </xf>
    <xf numFmtId="190" fontId="65" fillId="29" borderId="0" xfId="62815" applyNumberFormat="1" applyFont="1" applyFill="1" applyAlignment="1">
      <alignment horizontal="left" vertical="center" wrapText="1"/>
    </xf>
    <xf numFmtId="0" fontId="65" fillId="29" borderId="0" xfId="46324" applyFont="1" applyFill="1" applyAlignment="1">
      <alignment horizontal="right" vertical="center" wrapText="1"/>
    </xf>
    <xf numFmtId="0" fontId="65" fillId="0" borderId="0" xfId="46324" applyFont="1" applyAlignment="1">
      <alignment horizontal="left" vertical="center" wrapText="1"/>
    </xf>
    <xf numFmtId="3" fontId="78" fillId="29" borderId="0" xfId="46324" applyNumberFormat="1" applyFont="1" applyFill="1" applyAlignment="1">
      <alignment horizontal="right" vertical="center"/>
    </xf>
    <xf numFmtId="3" fontId="65" fillId="29" borderId="0" xfId="46324" applyNumberFormat="1" applyFont="1" applyFill="1" applyAlignment="1">
      <alignment horizontal="right" vertical="center"/>
    </xf>
    <xf numFmtId="165" fontId="65" fillId="29" borderId="0" xfId="46324" applyNumberFormat="1" applyFont="1" applyFill="1" applyAlignment="1">
      <alignment horizontal="right" vertical="center"/>
    </xf>
    <xf numFmtId="0" fontId="60" fillId="35" borderId="13" xfId="46324" applyFont="1" applyFill="1" applyBorder="1" applyAlignment="1">
      <alignment horizontal="left" vertical="center" wrapText="1"/>
    </xf>
    <xf numFmtId="37" fontId="60" fillId="35" borderId="0" xfId="46324" applyNumberFormat="1" applyFont="1" applyFill="1" applyAlignment="1">
      <alignment horizontal="right" vertical="center" wrapText="1"/>
    </xf>
    <xf numFmtId="0" fontId="60" fillId="35" borderId="0" xfId="46324" applyFont="1" applyFill="1" applyAlignment="1">
      <alignment horizontal="right" vertical="center" wrapText="1"/>
    </xf>
    <xf numFmtId="167" fontId="60" fillId="35" borderId="0" xfId="46324" applyNumberFormat="1" applyFont="1" applyFill="1" applyAlignment="1">
      <alignment horizontal="right" vertical="center" wrapText="1"/>
    </xf>
    <xf numFmtId="190" fontId="60" fillId="35" borderId="0" xfId="62815" applyNumberFormat="1" applyFont="1" applyFill="1" applyAlignment="1">
      <alignment horizontal="right" vertical="center" wrapText="1"/>
    </xf>
    <xf numFmtId="190" fontId="60" fillId="35" borderId="0" xfId="62815" applyNumberFormat="1" applyFont="1" applyFill="1" applyAlignment="1">
      <alignment horizontal="left" vertical="center" wrapText="1"/>
    </xf>
    <xf numFmtId="0" fontId="60" fillId="0" borderId="0" xfId="46324" applyFont="1" applyAlignment="1">
      <alignment horizontal="left" vertical="center" wrapText="1"/>
    </xf>
    <xf numFmtId="165" fontId="60" fillId="35" borderId="0" xfId="46324" applyNumberFormat="1" applyFont="1" applyFill="1" applyAlignment="1">
      <alignment horizontal="right" vertical="center" wrapText="1"/>
    </xf>
    <xf numFmtId="3" fontId="60" fillId="35" borderId="0" xfId="46324" applyNumberFormat="1" applyFont="1" applyFill="1" applyAlignment="1">
      <alignment horizontal="right" vertical="center"/>
    </xf>
    <xf numFmtId="165" fontId="60" fillId="35" borderId="0" xfId="46324" applyNumberFormat="1" applyFont="1" applyFill="1" applyAlignment="1">
      <alignment horizontal="right" vertical="center"/>
    </xf>
    <xf numFmtId="0" fontId="60" fillId="0" borderId="13" xfId="46324" applyFont="1" applyBorder="1" applyAlignment="1">
      <alignment horizontal="left" vertical="center" wrapText="1"/>
    </xf>
    <xf numFmtId="37" fontId="60" fillId="0" borderId="0" xfId="46324" applyNumberFormat="1" applyFont="1" applyAlignment="1">
      <alignment horizontal="right" vertical="center" wrapText="1"/>
    </xf>
    <xf numFmtId="0" fontId="60" fillId="0" borderId="0" xfId="46324" applyFont="1" applyAlignment="1">
      <alignment horizontal="right" vertical="center" wrapText="1"/>
    </xf>
    <xf numFmtId="167" fontId="60" fillId="0" borderId="0" xfId="46324" applyNumberFormat="1" applyFont="1" applyAlignment="1">
      <alignment horizontal="right" vertical="center" wrapText="1"/>
    </xf>
    <xf numFmtId="190" fontId="60" fillId="0" borderId="0" xfId="62815" applyNumberFormat="1" applyFont="1" applyAlignment="1">
      <alignment horizontal="left" vertical="center" wrapText="1"/>
    </xf>
    <xf numFmtId="165" fontId="60" fillId="0" borderId="0" xfId="46324" applyNumberFormat="1" applyFont="1" applyAlignment="1">
      <alignment horizontal="right" vertical="center" wrapText="1"/>
    </xf>
    <xf numFmtId="0" fontId="60" fillId="29" borderId="0" xfId="46324" applyFont="1" applyFill="1" applyAlignment="1">
      <alignment horizontal="right" vertical="center" wrapText="1"/>
    </xf>
    <xf numFmtId="0" fontId="60" fillId="29" borderId="0" xfId="46324" applyFont="1" applyFill="1" applyAlignment="1">
      <alignment horizontal="right" vertical="center"/>
    </xf>
    <xf numFmtId="165" fontId="60" fillId="0" borderId="0" xfId="46324" applyNumberFormat="1" applyFont="1" applyAlignment="1">
      <alignment horizontal="right" vertical="center"/>
    </xf>
    <xf numFmtId="193" fontId="60" fillId="35" borderId="0" xfId="46324" applyNumberFormat="1" applyFont="1" applyFill="1" applyAlignment="1">
      <alignment horizontal="right" vertical="center" wrapText="1"/>
    </xf>
    <xf numFmtId="0" fontId="60" fillId="29" borderId="13" xfId="46324" applyFont="1" applyFill="1" applyBorder="1" applyAlignment="1">
      <alignment horizontal="left" vertical="center" wrapText="1"/>
    </xf>
    <xf numFmtId="37" fontId="60" fillId="29" borderId="0" xfId="46324" applyNumberFormat="1" applyFont="1" applyFill="1" applyAlignment="1">
      <alignment horizontal="right" vertical="center" wrapText="1"/>
    </xf>
    <xf numFmtId="190" fontId="60" fillId="29" borderId="0" xfId="62815" applyNumberFormat="1" applyFont="1" applyFill="1" applyAlignment="1">
      <alignment horizontal="left" vertical="center" wrapText="1"/>
    </xf>
    <xf numFmtId="37" fontId="60" fillId="29" borderId="0" xfId="46324" quotePrefix="1" applyNumberFormat="1" applyFont="1" applyFill="1" applyAlignment="1">
      <alignment horizontal="right" vertical="center" wrapText="1"/>
    </xf>
    <xf numFmtId="0" fontId="65" fillId="43" borderId="13" xfId="46324" applyFont="1" applyFill="1" applyBorder="1" applyAlignment="1">
      <alignment horizontal="left" vertical="center" wrapText="1"/>
    </xf>
    <xf numFmtId="37" fontId="65" fillId="43" borderId="0" xfId="46324" applyNumberFormat="1" applyFont="1" applyFill="1" applyAlignment="1">
      <alignment horizontal="right" vertical="center" wrapText="1"/>
    </xf>
    <xf numFmtId="0" fontId="65" fillId="43" borderId="0" xfId="46324" applyFont="1" applyFill="1" applyAlignment="1">
      <alignment horizontal="right" vertical="center" wrapText="1"/>
    </xf>
    <xf numFmtId="167" fontId="65" fillId="43" borderId="0" xfId="46324" applyNumberFormat="1" applyFont="1" applyFill="1" applyAlignment="1">
      <alignment horizontal="right" vertical="center" wrapText="1"/>
    </xf>
    <xf numFmtId="190" fontId="65" fillId="43" borderId="0" xfId="62815" applyNumberFormat="1" applyFont="1" applyFill="1" applyAlignment="1">
      <alignment horizontal="left" vertical="center" wrapText="1"/>
    </xf>
    <xf numFmtId="0" fontId="65" fillId="43" borderId="0" xfId="46324" applyFont="1" applyFill="1" applyAlignment="1">
      <alignment horizontal="left" vertical="center" wrapText="1"/>
    </xf>
    <xf numFmtId="3" fontId="78" fillId="43" borderId="0" xfId="46324" applyNumberFormat="1" applyFont="1" applyFill="1" applyAlignment="1">
      <alignment horizontal="right" vertical="center"/>
    </xf>
    <xf numFmtId="165" fontId="65" fillId="43" borderId="0" xfId="46324" applyNumberFormat="1" applyFont="1" applyFill="1" applyAlignment="1">
      <alignment horizontal="right" vertical="center" wrapText="1"/>
    </xf>
    <xf numFmtId="167" fontId="60" fillId="29" borderId="0" xfId="46324" applyNumberFormat="1" applyFont="1" applyFill="1" applyAlignment="1">
      <alignment horizontal="right" vertical="center" wrapText="1"/>
    </xf>
    <xf numFmtId="190" fontId="60" fillId="29" borderId="0" xfId="62815" applyNumberFormat="1" applyFont="1" applyFill="1" applyAlignment="1">
      <alignment horizontal="right" vertical="center" wrapText="1"/>
    </xf>
    <xf numFmtId="0" fontId="78" fillId="43" borderId="0" xfId="46324" applyFont="1" applyFill="1" applyAlignment="1">
      <alignment horizontal="right" vertical="center"/>
    </xf>
    <xf numFmtId="9" fontId="30" fillId="32" borderId="0" xfId="62816" applyFont="1" applyFill="1" applyAlignment="1">
      <alignment horizontal="right" vertical="center" wrapText="1"/>
    </xf>
    <xf numFmtId="9" fontId="30" fillId="32" borderId="0" xfId="46324" applyNumberFormat="1" applyFont="1" applyFill="1" applyAlignment="1">
      <alignment horizontal="right" vertical="center" wrapText="1"/>
    </xf>
    <xf numFmtId="0" fontId="65" fillId="35" borderId="13" xfId="46324" applyFont="1" applyFill="1" applyBorder="1" applyAlignment="1">
      <alignment horizontal="left" vertical="center" wrapText="1"/>
    </xf>
    <xf numFmtId="37" fontId="65" fillId="35" borderId="0" xfId="46324" applyNumberFormat="1" applyFont="1" applyFill="1" applyAlignment="1">
      <alignment horizontal="right" vertical="center" wrapText="1"/>
    </xf>
    <xf numFmtId="0" fontId="65" fillId="35" borderId="0" xfId="46324" applyFont="1" applyFill="1" applyAlignment="1">
      <alignment horizontal="right" vertical="center" wrapText="1"/>
    </xf>
    <xf numFmtId="167" fontId="65" fillId="35" borderId="0" xfId="46324" applyNumberFormat="1" applyFont="1" applyFill="1" applyAlignment="1">
      <alignment horizontal="right" vertical="center" wrapText="1"/>
    </xf>
    <xf numFmtId="3" fontId="78" fillId="35" borderId="0" xfId="46324" applyNumberFormat="1" applyFont="1" applyFill="1" applyAlignment="1">
      <alignment horizontal="right" vertical="center"/>
    </xf>
    <xf numFmtId="167" fontId="30" fillId="32" borderId="0" xfId="46324" applyNumberFormat="1" applyFont="1" applyFill="1" applyAlignment="1">
      <alignment horizontal="right" vertical="center" wrapText="1"/>
    </xf>
    <xf numFmtId="0" fontId="27" fillId="28" borderId="12" xfId="46324" applyFont="1" applyFill="1" applyBorder="1" applyAlignment="1">
      <alignment horizontal="center" vertical="center" wrapText="1"/>
    </xf>
    <xf numFmtId="0" fontId="78" fillId="35" borderId="13" xfId="46324" applyFont="1" applyFill="1" applyBorder="1" applyAlignment="1">
      <alignment horizontal="left" vertical="center" wrapText="1"/>
    </xf>
    <xf numFmtId="37" fontId="78" fillId="35" borderId="0" xfId="46324" applyNumberFormat="1" applyFont="1" applyFill="1" applyAlignment="1">
      <alignment horizontal="right" vertical="center" wrapText="1"/>
    </xf>
    <xf numFmtId="165" fontId="78" fillId="35" borderId="0" xfId="46324" applyNumberFormat="1" applyFont="1" applyFill="1" applyAlignment="1">
      <alignment horizontal="center" vertical="center" wrapText="1"/>
    </xf>
    <xf numFmtId="167" fontId="78" fillId="35" borderId="0" xfId="46324" applyNumberFormat="1" applyFont="1" applyFill="1" applyAlignment="1">
      <alignment horizontal="center" vertical="center" wrapText="1"/>
    </xf>
    <xf numFmtId="0" fontId="78" fillId="35" borderId="0" xfId="46324" applyFont="1" applyFill="1" applyAlignment="1">
      <alignment horizontal="center" vertical="center" wrapText="1"/>
    </xf>
    <xf numFmtId="0" fontId="78" fillId="0" borderId="0" xfId="46324" applyFont="1" applyAlignment="1">
      <alignment horizontal="left" vertical="center" wrapText="1"/>
    </xf>
    <xf numFmtId="0" fontId="78" fillId="35" borderId="0" xfId="46324" applyFont="1" applyFill="1" applyAlignment="1">
      <alignment horizontal="right" vertical="center" wrapText="1"/>
    </xf>
    <xf numFmtId="190" fontId="78" fillId="35" borderId="0" xfId="62815" applyNumberFormat="1" applyFont="1" applyFill="1" applyAlignment="1">
      <alignment horizontal="right" vertical="center" wrapText="1"/>
    </xf>
    <xf numFmtId="0" fontId="78" fillId="34" borderId="0" xfId="46324" applyFont="1" applyFill="1" applyAlignment="1">
      <alignment horizontal="right" vertical="center"/>
    </xf>
    <xf numFmtId="0" fontId="78" fillId="34" borderId="0" xfId="46324" applyFont="1" applyFill="1" applyAlignment="1">
      <alignment horizontal="center" vertical="center"/>
    </xf>
    <xf numFmtId="0" fontId="78" fillId="38" borderId="0" xfId="46324" applyFont="1" applyFill="1" applyAlignment="1">
      <alignment horizontal="right"/>
    </xf>
    <xf numFmtId="0" fontId="78" fillId="38" borderId="0" xfId="46324" applyFont="1" applyFill="1" applyAlignment="1">
      <alignment horizontal="center" vertical="center"/>
    </xf>
    <xf numFmtId="0" fontId="78" fillId="35" borderId="0" xfId="46324" applyFont="1" applyFill="1" applyAlignment="1">
      <alignment horizontal="right" vertical="center"/>
    </xf>
    <xf numFmtId="0" fontId="78" fillId="35" borderId="0" xfId="46324" applyFont="1" applyFill="1" applyAlignment="1">
      <alignment horizontal="center" vertical="center"/>
    </xf>
    <xf numFmtId="0" fontId="34" fillId="29" borderId="13" xfId="46324" applyFont="1" applyFill="1" applyBorder="1" applyAlignment="1">
      <alignment horizontal="left" vertical="center" wrapText="1"/>
    </xf>
    <xf numFmtId="37" fontId="34" fillId="29" borderId="0" xfId="46324" applyNumberFormat="1" applyFont="1" applyFill="1" applyAlignment="1">
      <alignment horizontal="right" vertical="center" wrapText="1"/>
    </xf>
    <xf numFmtId="165" fontId="34" fillId="29" borderId="0" xfId="46324" applyNumberFormat="1" applyFont="1" applyFill="1" applyAlignment="1">
      <alignment horizontal="center" vertical="center" wrapText="1"/>
    </xf>
    <xf numFmtId="167" fontId="34" fillId="29" borderId="0" xfId="46324" applyNumberFormat="1" applyFont="1" applyFill="1" applyAlignment="1">
      <alignment horizontal="center" vertical="center" wrapText="1"/>
    </xf>
    <xf numFmtId="190" fontId="34" fillId="29" borderId="0" xfId="62815" applyNumberFormat="1" applyFont="1" applyFill="1" applyAlignment="1">
      <alignment horizontal="right" vertical="center" wrapText="1"/>
    </xf>
    <xf numFmtId="0" fontId="34" fillId="29" borderId="0" xfId="46324" applyFont="1" applyFill="1" applyAlignment="1">
      <alignment horizontal="center" vertical="center" wrapText="1"/>
    </xf>
    <xf numFmtId="0" fontId="34" fillId="29" borderId="0" xfId="46324" applyFont="1" applyFill="1" applyAlignment="1">
      <alignment horizontal="right" vertical="center" wrapText="1"/>
    </xf>
    <xf numFmtId="0" fontId="34" fillId="29" borderId="0" xfId="46324" applyFont="1" applyFill="1" applyAlignment="1">
      <alignment horizontal="right" vertical="center"/>
    </xf>
    <xf numFmtId="0" fontId="34" fillId="29" borderId="0" xfId="46324" applyFont="1" applyFill="1" applyAlignment="1">
      <alignment horizontal="center" vertical="center"/>
    </xf>
    <xf numFmtId="0" fontId="34" fillId="37" borderId="0" xfId="46324" applyFont="1" applyFill="1" applyAlignment="1">
      <alignment horizontal="right"/>
    </xf>
    <xf numFmtId="0" fontId="34" fillId="37" borderId="0" xfId="46324" applyFont="1" applyFill="1" applyAlignment="1">
      <alignment horizontal="center" vertical="center"/>
    </xf>
    <xf numFmtId="0" fontId="34" fillId="35" borderId="13" xfId="46324" applyFont="1" applyFill="1" applyBorder="1" applyAlignment="1">
      <alignment horizontal="left" vertical="center" wrapText="1"/>
    </xf>
    <xf numFmtId="37" fontId="34" fillId="35" borderId="0" xfId="46324" applyNumberFormat="1" applyFont="1" applyFill="1" applyAlignment="1">
      <alignment horizontal="right" vertical="center" wrapText="1"/>
    </xf>
    <xf numFmtId="165" fontId="34" fillId="35" borderId="0" xfId="46324" applyNumberFormat="1" applyFont="1" applyFill="1" applyAlignment="1">
      <alignment horizontal="center" vertical="center" wrapText="1"/>
    </xf>
    <xf numFmtId="167" fontId="34" fillId="35" borderId="0" xfId="46324" applyNumberFormat="1" applyFont="1" applyFill="1" applyAlignment="1">
      <alignment horizontal="center" vertical="center" wrapText="1"/>
    </xf>
    <xf numFmtId="0" fontId="34" fillId="35" borderId="0" xfId="46324" applyFont="1" applyFill="1" applyAlignment="1">
      <alignment horizontal="center" vertical="center" wrapText="1"/>
    </xf>
    <xf numFmtId="0" fontId="34" fillId="35" borderId="0" xfId="46324" applyFont="1" applyFill="1" applyAlignment="1">
      <alignment horizontal="right" vertical="center" wrapText="1"/>
    </xf>
    <xf numFmtId="190" fontId="34" fillId="35" borderId="0" xfId="62815" applyNumberFormat="1" applyFont="1" applyFill="1" applyAlignment="1">
      <alignment horizontal="right" vertical="center" wrapText="1"/>
    </xf>
    <xf numFmtId="0" fontId="34" fillId="34" borderId="0" xfId="46324" applyFont="1" applyFill="1" applyAlignment="1">
      <alignment horizontal="right" vertical="center"/>
    </xf>
    <xf numFmtId="0" fontId="34" fillId="34" borderId="0" xfId="46324" applyFont="1" applyFill="1" applyAlignment="1">
      <alignment horizontal="center" vertical="center"/>
    </xf>
    <xf numFmtId="0" fontId="34" fillId="38" borderId="0" xfId="46324" applyFont="1" applyFill="1" applyAlignment="1">
      <alignment horizontal="right"/>
    </xf>
    <xf numFmtId="0" fontId="34" fillId="38" borderId="0" xfId="46324" applyFont="1" applyFill="1" applyAlignment="1">
      <alignment horizontal="center" vertical="center"/>
    </xf>
    <xf numFmtId="0" fontId="34" fillId="35" borderId="0" xfId="46324" applyFont="1" applyFill="1" applyAlignment="1">
      <alignment horizontal="center" vertical="center"/>
    </xf>
    <xf numFmtId="0" fontId="78" fillId="0" borderId="13" xfId="46324" applyFont="1" applyBorder="1" applyAlignment="1">
      <alignment horizontal="left" vertical="center" wrapText="1"/>
    </xf>
    <xf numFmtId="37" fontId="78" fillId="0" borderId="0" xfId="46324" applyNumberFormat="1" applyFont="1" applyAlignment="1">
      <alignment horizontal="right" vertical="center" wrapText="1"/>
    </xf>
    <xf numFmtId="165" fontId="78" fillId="0" borderId="0" xfId="46324" applyNumberFormat="1" applyFont="1" applyAlignment="1">
      <alignment horizontal="center" vertical="center" wrapText="1"/>
    </xf>
    <xf numFmtId="167" fontId="78" fillId="0" borderId="0" xfId="46324" applyNumberFormat="1" applyFont="1" applyAlignment="1">
      <alignment horizontal="center" vertical="center" wrapText="1"/>
    </xf>
    <xf numFmtId="0" fontId="78" fillId="0" borderId="0" xfId="46324" applyFont="1" applyAlignment="1">
      <alignment horizontal="right" vertical="center" wrapText="1"/>
    </xf>
    <xf numFmtId="3" fontId="78" fillId="0" borderId="0" xfId="46324" applyNumberFormat="1" applyFont="1" applyAlignment="1">
      <alignment horizontal="right" vertical="center"/>
    </xf>
    <xf numFmtId="0" fontId="78" fillId="0" borderId="0" xfId="46324" applyFont="1" applyAlignment="1">
      <alignment horizontal="right"/>
    </xf>
    <xf numFmtId="0" fontId="34" fillId="0" borderId="13" xfId="46324" applyFont="1" applyBorder="1" applyAlignment="1">
      <alignment horizontal="left" vertical="center" wrapText="1"/>
    </xf>
    <xf numFmtId="37" fontId="34" fillId="0" borderId="0" xfId="46324" applyNumberFormat="1" applyFont="1" applyAlignment="1">
      <alignment horizontal="right" vertical="center" wrapText="1"/>
    </xf>
    <xf numFmtId="165" fontId="34" fillId="0" borderId="0" xfId="46324" applyNumberFormat="1" applyFont="1" applyAlignment="1">
      <alignment horizontal="center" vertical="center" wrapText="1"/>
    </xf>
    <xf numFmtId="167" fontId="34" fillId="0" borderId="0" xfId="46324" applyNumberFormat="1" applyFont="1" applyAlignment="1">
      <alignment horizontal="center" vertical="center" wrapText="1"/>
    </xf>
    <xf numFmtId="0" fontId="34" fillId="0" borderId="0" xfId="46324" applyFont="1" applyAlignment="1">
      <alignment horizontal="right" vertical="center" wrapText="1"/>
    </xf>
    <xf numFmtId="0" fontId="34" fillId="0" borderId="0" xfId="46324" applyFont="1" applyAlignment="1">
      <alignment horizontal="right"/>
    </xf>
    <xf numFmtId="3" fontId="78" fillId="34" borderId="0" xfId="46324" applyNumberFormat="1" applyFont="1" applyFill="1" applyAlignment="1">
      <alignment horizontal="right" vertical="center"/>
    </xf>
    <xf numFmtId="0" fontId="78" fillId="0" borderId="0" xfId="46324" applyFont="1" applyAlignment="1">
      <alignment horizontal="right" vertical="center"/>
    </xf>
    <xf numFmtId="165" fontId="78" fillId="0" borderId="0" xfId="46324" applyNumberFormat="1" applyFont="1" applyAlignment="1">
      <alignment horizontal="center" vertical="center"/>
    </xf>
    <xf numFmtId="190" fontId="78" fillId="0" borderId="0" xfId="62815" applyNumberFormat="1" applyFont="1" applyAlignment="1">
      <alignment horizontal="right" vertical="center" wrapText="1"/>
    </xf>
    <xf numFmtId="37" fontId="30" fillId="32" borderId="15" xfId="46324" applyNumberFormat="1" applyFont="1" applyFill="1" applyBorder="1" applyAlignment="1">
      <alignment horizontal="center" vertical="center" wrapText="1"/>
    </xf>
    <xf numFmtId="167" fontId="30" fillId="32" borderId="15" xfId="46324" applyNumberFormat="1" applyFont="1" applyFill="1" applyBorder="1" applyAlignment="1">
      <alignment horizontal="center" vertical="center" wrapText="1"/>
    </xf>
    <xf numFmtId="0" fontId="30" fillId="32" borderId="15" xfId="46324" applyFont="1" applyFill="1" applyBorder="1" applyAlignment="1">
      <alignment horizontal="center" vertical="center" wrapText="1"/>
    </xf>
    <xf numFmtId="0" fontId="30" fillId="39" borderId="15" xfId="46324" applyFont="1" applyFill="1" applyBorder="1" applyAlignment="1">
      <alignment horizontal="center" vertical="center" wrapText="1"/>
    </xf>
    <xf numFmtId="0" fontId="32" fillId="29" borderId="0" xfId="0" applyFont="1" applyFill="1" applyAlignment="1">
      <alignment vertical="center"/>
    </xf>
    <xf numFmtId="190" fontId="44" fillId="29" borderId="0" xfId="62818" applyNumberFormat="1" applyFont="1" applyFill="1" applyAlignment="1">
      <alignment horizontal="right" vertical="center" wrapText="1"/>
    </xf>
    <xf numFmtId="0" fontId="28" fillId="0" borderId="0" xfId="0" applyFont="1" applyAlignment="1">
      <alignment vertical="center"/>
    </xf>
    <xf numFmtId="0" fontId="90" fillId="0" borderId="0" xfId="0" applyFont="1" applyAlignment="1">
      <alignment vertical="center"/>
    </xf>
    <xf numFmtId="0" fontId="35" fillId="0" borderId="0" xfId="0" applyFont="1"/>
    <xf numFmtId="165" fontId="29" fillId="34" borderId="0" xfId="0" applyNumberFormat="1" applyFont="1" applyFill="1" applyAlignment="1">
      <alignment horizontal="right" vertical="center" wrapText="1"/>
    </xf>
    <xf numFmtId="186" fontId="29" fillId="36" borderId="0" xfId="0" applyNumberFormat="1" applyFont="1" applyFill="1" applyAlignment="1">
      <alignment horizontal="right" vertical="center" wrapText="1"/>
    </xf>
    <xf numFmtId="37" fontId="53" fillId="36" borderId="0" xfId="0" applyNumberFormat="1" applyFont="1" applyFill="1" applyAlignment="1">
      <alignment horizontal="center" vertical="center"/>
    </xf>
    <xf numFmtId="3" fontId="41" fillId="0" borderId="0" xfId="0" applyNumberFormat="1" applyFont="1" applyAlignment="1">
      <alignment horizontal="right" vertical="center" wrapText="1"/>
    </xf>
    <xf numFmtId="0" fontId="73" fillId="0" borderId="0" xfId="0" applyFont="1" applyAlignment="1">
      <alignment horizontal="right" vertical="center" wrapText="1"/>
    </xf>
    <xf numFmtId="37" fontId="41" fillId="0" borderId="0" xfId="0" applyNumberFormat="1" applyFont="1" applyAlignment="1">
      <alignment horizontal="right" vertical="center" wrapText="1"/>
    </xf>
    <xf numFmtId="3" fontId="44" fillId="0" borderId="0" xfId="0" applyNumberFormat="1" applyFont="1" applyAlignment="1">
      <alignment horizontal="right" vertical="center" wrapText="1"/>
    </xf>
    <xf numFmtId="0" fontId="29" fillId="36" borderId="0" xfId="0" applyFont="1" applyFill="1" applyAlignment="1">
      <alignment horizontal="left" vertical="center" wrapText="1"/>
    </xf>
    <xf numFmtId="175" fontId="29" fillId="36" borderId="0" xfId="0" applyNumberFormat="1" applyFont="1" applyFill="1" applyAlignment="1">
      <alignment horizontal="right" vertical="center" wrapText="1"/>
    </xf>
    <xf numFmtId="165" fontId="29" fillId="36" borderId="0" xfId="0" applyNumberFormat="1" applyFont="1" applyFill="1" applyAlignment="1">
      <alignment horizontal="right" vertical="center" wrapText="1"/>
    </xf>
    <xf numFmtId="167" fontId="29" fillId="36" borderId="0" xfId="0" applyNumberFormat="1" applyFont="1" applyFill="1" applyAlignment="1">
      <alignment horizontal="right" vertical="center" wrapText="1"/>
    </xf>
    <xf numFmtId="39" fontId="29" fillId="36" borderId="0" xfId="0" applyNumberFormat="1" applyFont="1" applyFill="1" applyAlignment="1">
      <alignment horizontal="right" vertical="center" wrapText="1"/>
    </xf>
    <xf numFmtId="186" fontId="29" fillId="34" borderId="0" xfId="0" applyNumberFormat="1" applyFont="1" applyFill="1" applyAlignment="1">
      <alignment horizontal="right" vertical="center" wrapText="1"/>
    </xf>
    <xf numFmtId="37" fontId="29" fillId="36" borderId="0" xfId="0" applyNumberFormat="1" applyFont="1" applyFill="1" applyAlignment="1">
      <alignment horizontal="right" vertical="center"/>
    </xf>
    <xf numFmtId="167" fontId="29" fillId="0" borderId="0" xfId="0" applyNumberFormat="1" applyFont="1" applyAlignment="1">
      <alignment horizontal="right" vertical="center"/>
    </xf>
    <xf numFmtId="190" fontId="45" fillId="36" borderId="0" xfId="62818" applyNumberFormat="1" applyFont="1" applyFill="1" applyAlignment="1">
      <alignment vertical="center"/>
    </xf>
    <xf numFmtId="190" fontId="29" fillId="36" borderId="0" xfId="62818" applyNumberFormat="1" applyFont="1" applyFill="1" applyAlignment="1">
      <alignment horizontal="right" vertical="center"/>
    </xf>
    <xf numFmtId="0" fontId="29" fillId="36" borderId="0" xfId="0" applyFont="1" applyFill="1" applyAlignment="1">
      <alignment horizontal="right" vertical="center"/>
    </xf>
    <xf numFmtId="0" fontId="41" fillId="37" borderId="3" xfId="0" applyFont="1" applyFill="1" applyBorder="1" applyAlignment="1">
      <alignment horizontal="right" wrapText="1"/>
    </xf>
    <xf numFmtId="9" fontId="29" fillId="0" borderId="0" xfId="62817" applyFont="1" applyFill="1" applyAlignment="1">
      <alignment horizontal="right" vertical="center" wrapText="1"/>
    </xf>
    <xf numFmtId="0" fontId="30" fillId="49" borderId="0" xfId="0" applyFont="1" applyFill="1" applyAlignment="1">
      <alignment wrapText="1"/>
    </xf>
    <xf numFmtId="1" fontId="29" fillId="0" borderId="0" xfId="0" applyNumberFormat="1" applyFont="1" applyAlignment="1">
      <alignment horizontal="right" vertical="center" wrapText="1"/>
    </xf>
    <xf numFmtId="1" fontId="29" fillId="36" borderId="0" xfId="0" applyNumberFormat="1" applyFont="1" applyFill="1" applyAlignment="1">
      <alignment horizontal="right" vertical="center" wrapText="1"/>
    </xf>
    <xf numFmtId="0" fontId="33" fillId="0" borderId="0" xfId="46324" applyFont="1" applyAlignment="1">
      <alignment horizontal="center" vertical="center" wrapText="1"/>
    </xf>
    <xf numFmtId="15" fontId="33" fillId="0" borderId="0" xfId="46324" applyNumberFormat="1" applyFont="1" applyAlignment="1">
      <alignment horizontal="center" vertical="center" wrapText="1"/>
    </xf>
    <xf numFmtId="3" fontId="78" fillId="0" borderId="0" xfId="46324" applyNumberFormat="1" applyFont="1" applyAlignment="1">
      <alignment horizontal="center" vertical="center" wrapText="1"/>
    </xf>
    <xf numFmtId="0" fontId="27" fillId="0" borderId="0" xfId="46324" applyFont="1" applyAlignment="1">
      <alignment horizontal="center" vertical="center"/>
    </xf>
    <xf numFmtId="3" fontId="29" fillId="0" borderId="0" xfId="46324" applyNumberFormat="1" applyFont="1" applyAlignment="1">
      <alignment horizontal="center" vertical="center"/>
    </xf>
    <xf numFmtId="0" fontId="29" fillId="0" borderId="0" xfId="46324" applyFont="1" applyAlignment="1">
      <alignment horizontal="center" vertical="center"/>
    </xf>
    <xf numFmtId="3" fontId="30" fillId="0" borderId="0" xfId="46324" applyNumberFormat="1" applyFont="1" applyAlignment="1">
      <alignment horizontal="center" vertical="center"/>
    </xf>
    <xf numFmtId="0" fontId="29" fillId="36" borderId="0" xfId="46324" applyFont="1" applyFill="1" applyAlignment="1">
      <alignment horizontal="right" vertical="center" wrapText="1"/>
    </xf>
    <xf numFmtId="1" fontId="29" fillId="38" borderId="0" xfId="46324" applyNumberFormat="1" applyFont="1" applyFill="1" applyAlignment="1">
      <alignment horizontal="right" wrapText="1"/>
    </xf>
    <xf numFmtId="196" fontId="29" fillId="29" borderId="0" xfId="46324" applyNumberFormat="1" applyFont="1" applyFill="1" applyAlignment="1">
      <alignment horizontal="right" vertical="center" wrapText="1"/>
    </xf>
    <xf numFmtId="196" fontId="29" fillId="35" borderId="15" xfId="46324" applyNumberFormat="1" applyFont="1" applyFill="1" applyBorder="1" applyAlignment="1">
      <alignment horizontal="right" vertical="center" wrapText="1"/>
    </xf>
    <xf numFmtId="0" fontId="29" fillId="36" borderId="13" xfId="46324" applyFont="1" applyFill="1" applyBorder="1" applyAlignment="1">
      <alignment horizontal="left" vertical="center" wrapText="1"/>
    </xf>
    <xf numFmtId="0" fontId="29" fillId="36" borderId="15" xfId="46324" applyFont="1" applyFill="1" applyBorder="1" applyAlignment="1">
      <alignment horizontal="right" vertical="center" wrapText="1"/>
    </xf>
    <xf numFmtId="165" fontId="29" fillId="29" borderId="0" xfId="46324" applyNumberFormat="1" applyFont="1" applyFill="1" applyAlignment="1">
      <alignment horizontal="right" vertical="center" wrapText="1"/>
    </xf>
    <xf numFmtId="3" fontId="29" fillId="36" borderId="0" xfId="46324" applyNumberFormat="1" applyFont="1" applyFill="1" applyAlignment="1">
      <alignment horizontal="right" vertical="center" wrapText="1"/>
    </xf>
    <xf numFmtId="1" fontId="65" fillId="43" borderId="0" xfId="46324" applyNumberFormat="1" applyFont="1" applyFill="1" applyAlignment="1">
      <alignment vertical="center" wrapText="1"/>
    </xf>
    <xf numFmtId="3" fontId="60" fillId="35" borderId="0" xfId="62815" applyNumberFormat="1" applyFont="1" applyFill="1" applyAlignment="1">
      <alignment horizontal="right" vertical="center" wrapText="1"/>
    </xf>
    <xf numFmtId="3" fontId="60" fillId="0" borderId="0" xfId="62815" applyNumberFormat="1" applyFont="1" applyAlignment="1">
      <alignment horizontal="right" vertical="center" wrapText="1"/>
    </xf>
    <xf numFmtId="3" fontId="60" fillId="0" borderId="0" xfId="62815" applyNumberFormat="1" applyFont="1" applyFill="1" applyAlignment="1">
      <alignment horizontal="right" vertical="center" wrapText="1"/>
    </xf>
    <xf numFmtId="3" fontId="65" fillId="43" borderId="0" xfId="62815" applyNumberFormat="1" applyFont="1" applyFill="1" applyAlignment="1">
      <alignment horizontal="right" vertical="center" wrapText="1"/>
    </xf>
    <xf numFmtId="3" fontId="60" fillId="29" borderId="0" xfId="62815" applyNumberFormat="1" applyFont="1" applyFill="1" applyAlignment="1">
      <alignment horizontal="right" vertical="center" wrapText="1"/>
    </xf>
    <xf numFmtId="3" fontId="65" fillId="0" borderId="0" xfId="62815" applyNumberFormat="1" applyFont="1" applyFill="1" applyAlignment="1">
      <alignment horizontal="right" vertical="center" wrapText="1"/>
    </xf>
    <xf numFmtId="1" fontId="65" fillId="0" borderId="0" xfId="46324" applyNumberFormat="1" applyFont="1" applyAlignment="1">
      <alignment vertical="center" wrapText="1"/>
    </xf>
    <xf numFmtId="1" fontId="60" fillId="36" borderId="0" xfId="46324" applyNumberFormat="1" applyFont="1" applyFill="1" applyAlignment="1">
      <alignment vertical="center" wrapText="1"/>
    </xf>
    <xf numFmtId="1" fontId="60" fillId="0" borderId="0" xfId="46324" applyNumberFormat="1" applyFont="1" applyAlignment="1">
      <alignment vertical="center" wrapText="1"/>
    </xf>
    <xf numFmtId="1" fontId="60" fillId="35" borderId="0" xfId="46324" applyNumberFormat="1" applyFont="1" applyFill="1" applyAlignment="1">
      <alignment vertical="center" wrapText="1"/>
    </xf>
    <xf numFmtId="190" fontId="60" fillId="0" borderId="0" xfId="46324" applyNumberFormat="1" applyFont="1" applyAlignment="1">
      <alignment horizontal="right" vertical="center" wrapText="1"/>
    </xf>
    <xf numFmtId="190" fontId="65" fillId="43" borderId="0" xfId="62815" applyNumberFormat="1" applyFont="1" applyFill="1" applyAlignment="1">
      <alignment horizontal="right" vertical="center" wrapText="1"/>
    </xf>
    <xf numFmtId="190" fontId="60" fillId="35" borderId="0" xfId="46324" applyNumberFormat="1" applyFont="1" applyFill="1" applyAlignment="1">
      <alignment horizontal="right" vertical="center" wrapText="1"/>
    </xf>
    <xf numFmtId="1" fontId="34" fillId="35" borderId="0" xfId="46324" applyNumberFormat="1" applyFont="1" applyFill="1" applyAlignment="1">
      <alignment horizontal="right" vertical="center"/>
    </xf>
    <xf numFmtId="1" fontId="60" fillId="0" borderId="0" xfId="46324" applyNumberFormat="1" applyFont="1" applyAlignment="1">
      <alignment horizontal="right" vertical="center" wrapText="1"/>
    </xf>
    <xf numFmtId="1" fontId="34" fillId="0" borderId="0" xfId="46324" applyNumberFormat="1" applyFont="1" applyAlignment="1">
      <alignment horizontal="right" vertical="center"/>
    </xf>
    <xf numFmtId="1" fontId="78" fillId="43" borderId="0" xfId="46324" applyNumberFormat="1" applyFont="1" applyFill="1" applyAlignment="1">
      <alignment horizontal="right" vertical="center"/>
    </xf>
    <xf numFmtId="1" fontId="65" fillId="29" borderId="0" xfId="46324" applyNumberFormat="1" applyFont="1" applyFill="1" applyAlignment="1">
      <alignment horizontal="right" vertical="center" wrapText="1"/>
    </xf>
    <xf numFmtId="1" fontId="60" fillId="35" borderId="0" xfId="46324" applyNumberFormat="1" applyFont="1" applyFill="1" applyAlignment="1">
      <alignment horizontal="right" vertical="center" wrapText="1"/>
    </xf>
    <xf numFmtId="1" fontId="65" fillId="43" borderId="0" xfId="46324" applyNumberFormat="1" applyFont="1" applyFill="1" applyAlignment="1">
      <alignment horizontal="right" vertical="center" wrapText="1"/>
    </xf>
    <xf numFmtId="1" fontId="65" fillId="29" borderId="0" xfId="46324" applyNumberFormat="1" applyFont="1" applyFill="1" applyAlignment="1">
      <alignment horizontal="right" vertical="center"/>
    </xf>
    <xf numFmtId="1" fontId="60" fillId="35" borderId="0" xfId="46324" applyNumberFormat="1" applyFont="1" applyFill="1" applyAlignment="1">
      <alignment horizontal="right" vertical="center"/>
    </xf>
    <xf numFmtId="1" fontId="60" fillId="0" borderId="0" xfId="46324" applyNumberFormat="1" applyFont="1" applyAlignment="1">
      <alignment horizontal="right" vertical="center"/>
    </xf>
    <xf numFmtId="1" fontId="60" fillId="36" borderId="0" xfId="62815" applyNumberFormat="1" applyFont="1" applyFill="1" applyAlignment="1">
      <alignment horizontal="right" vertical="center" wrapText="1"/>
    </xf>
    <xf numFmtId="1" fontId="60" fillId="35" borderId="0" xfId="62815" applyNumberFormat="1" applyFont="1" applyFill="1" applyAlignment="1">
      <alignment horizontal="right" vertical="center" wrapText="1"/>
    </xf>
    <xf numFmtId="1" fontId="60" fillId="29" borderId="0" xfId="62815" applyNumberFormat="1" applyFont="1" applyFill="1" applyAlignment="1">
      <alignment horizontal="right" vertical="center" wrapText="1"/>
    </xf>
    <xf numFmtId="1" fontId="65" fillId="43" borderId="0" xfId="62815" applyNumberFormat="1" applyFont="1" applyFill="1" applyAlignment="1">
      <alignment horizontal="right" vertical="center" wrapText="1"/>
    </xf>
    <xf numFmtId="1" fontId="29" fillId="36" borderId="0" xfId="46324" applyNumberFormat="1" applyFont="1" applyFill="1" applyAlignment="1">
      <alignment horizontal="right" vertical="center" wrapText="1"/>
    </xf>
    <xf numFmtId="1" fontId="65" fillId="0" borderId="0" xfId="62815" applyNumberFormat="1" applyFont="1" applyFill="1" applyAlignment="1">
      <alignment horizontal="right" vertical="center" wrapText="1"/>
    </xf>
    <xf numFmtId="165" fontId="65" fillId="0" borderId="0" xfId="46324" applyNumberFormat="1" applyFont="1" applyAlignment="1">
      <alignment horizontal="right" vertical="center" wrapText="1"/>
    </xf>
    <xf numFmtId="165" fontId="60" fillId="36" borderId="0" xfId="46324" applyNumberFormat="1" applyFont="1" applyFill="1" applyAlignment="1">
      <alignment horizontal="right" vertical="center" wrapText="1"/>
    </xf>
    <xf numFmtId="0" fontId="78" fillId="35" borderId="0" xfId="62817" applyNumberFormat="1" applyFont="1" applyFill="1" applyAlignment="1">
      <alignment horizontal="center" vertical="center" wrapText="1"/>
    </xf>
    <xf numFmtId="0" fontId="34" fillId="29" borderId="0" xfId="62817" applyNumberFormat="1" applyFont="1" applyFill="1" applyAlignment="1">
      <alignment horizontal="center" vertical="center" wrapText="1"/>
    </xf>
    <xf numFmtId="0" fontId="34" fillId="35" borderId="0" xfId="62817" applyNumberFormat="1" applyFont="1" applyFill="1" applyAlignment="1">
      <alignment horizontal="center" vertical="center" wrapText="1"/>
    </xf>
    <xf numFmtId="0" fontId="78" fillId="0" borderId="0" xfId="62817" applyNumberFormat="1" applyFont="1" applyAlignment="1">
      <alignment horizontal="center" vertical="center" wrapText="1"/>
    </xf>
    <xf numFmtId="0" fontId="34" fillId="0" borderId="0" xfId="62817" applyNumberFormat="1" applyFont="1" applyAlignment="1">
      <alignment horizontal="center" vertical="center" wrapText="1"/>
    </xf>
    <xf numFmtId="0" fontId="30" fillId="32" borderId="15" xfId="62817" applyNumberFormat="1" applyFont="1" applyFill="1" applyBorder="1" applyAlignment="1">
      <alignment horizontal="center" vertical="center" wrapText="1"/>
    </xf>
    <xf numFmtId="165" fontId="34" fillId="35" borderId="0" xfId="62817" applyNumberFormat="1" applyFont="1" applyFill="1" applyAlignment="1">
      <alignment horizontal="center" vertical="center" wrapText="1"/>
    </xf>
    <xf numFmtId="1" fontId="60" fillId="36" borderId="0" xfId="46324" applyNumberFormat="1" applyFont="1" applyFill="1" applyAlignment="1">
      <alignment horizontal="right" vertical="center" wrapText="1"/>
    </xf>
    <xf numFmtId="1" fontId="60" fillId="29" borderId="0" xfId="46324" applyNumberFormat="1" applyFont="1" applyFill="1" applyAlignment="1">
      <alignment horizontal="right" vertical="center" wrapText="1"/>
    </xf>
    <xf numFmtId="37" fontId="60" fillId="36" borderId="0" xfId="46324" applyNumberFormat="1" applyFont="1" applyFill="1" applyAlignment="1">
      <alignment horizontal="right" vertical="center" wrapText="1"/>
    </xf>
    <xf numFmtId="167" fontId="60" fillId="36" borderId="0" xfId="46324" applyNumberFormat="1" applyFont="1" applyFill="1" applyAlignment="1">
      <alignment horizontal="right" vertical="center" wrapText="1"/>
    </xf>
    <xf numFmtId="37" fontId="34" fillId="0" borderId="0" xfId="46324" applyNumberFormat="1" applyFont="1" applyAlignment="1">
      <alignment horizontal="right" vertical="center"/>
    </xf>
    <xf numFmtId="3" fontId="34" fillId="0" borderId="0" xfId="46324" applyNumberFormat="1" applyFont="1"/>
    <xf numFmtId="0" fontId="34" fillId="0" borderId="0" xfId="46324" applyFont="1"/>
    <xf numFmtId="37" fontId="34" fillId="35" borderId="0" xfId="46324" applyNumberFormat="1" applyFont="1" applyFill="1" applyAlignment="1">
      <alignment horizontal="right" vertical="center"/>
    </xf>
    <xf numFmtId="3" fontId="34" fillId="40" borderId="0" xfId="46324" applyNumberFormat="1" applyFont="1" applyFill="1"/>
    <xf numFmtId="3" fontId="34" fillId="36" borderId="0" xfId="46324" applyNumberFormat="1" applyFont="1" applyFill="1" applyAlignment="1">
      <alignment horizontal="right" vertical="center"/>
    </xf>
    <xf numFmtId="37" fontId="34" fillId="36" borderId="0" xfId="46324" applyNumberFormat="1" applyFont="1" applyFill="1" applyAlignment="1">
      <alignment horizontal="right" vertical="center"/>
    </xf>
    <xf numFmtId="0" fontId="34" fillId="36" borderId="0" xfId="46324" applyFont="1" applyFill="1"/>
    <xf numFmtId="0" fontId="34" fillId="36" borderId="0" xfId="46324" applyFont="1" applyFill="1" applyAlignment="1">
      <alignment horizontal="right" vertical="center"/>
    </xf>
    <xf numFmtId="37" fontId="30" fillId="32" borderId="0" xfId="46324" applyNumberFormat="1" applyFont="1" applyFill="1" applyAlignment="1">
      <alignment horizontal="right" wrapText="1"/>
    </xf>
    <xf numFmtId="37" fontId="34" fillId="0" borderId="0" xfId="46324" applyNumberFormat="1" applyFont="1" applyAlignment="1">
      <alignment horizontal="right"/>
    </xf>
    <xf numFmtId="3" fontId="30" fillId="32" borderId="3" xfId="46324" applyNumberFormat="1" applyFont="1" applyFill="1" applyBorder="1" applyAlignment="1">
      <alignment horizontal="right" vertical="center" wrapText="1"/>
    </xf>
    <xf numFmtId="37" fontId="30" fillId="32" borderId="3" xfId="46324" applyNumberFormat="1" applyFont="1" applyFill="1" applyBorder="1" applyAlignment="1">
      <alignment horizontal="right" vertical="center" wrapText="1"/>
    </xf>
    <xf numFmtId="0" fontId="91" fillId="0" borderId="0" xfId="46324" applyFont="1" applyAlignment="1">
      <alignment horizontal="left" vertical="center" wrapText="1"/>
    </xf>
    <xf numFmtId="37" fontId="2" fillId="0" borderId="0" xfId="46324" applyNumberFormat="1"/>
    <xf numFmtId="0" fontId="32" fillId="0" borderId="0" xfId="46324" applyFont="1" applyAlignment="1">
      <alignment vertical="center" wrapText="1"/>
    </xf>
    <xf numFmtId="3" fontId="30" fillId="35" borderId="0" xfId="46324" applyNumberFormat="1" applyFont="1" applyFill="1" applyAlignment="1">
      <alignment horizontal="center" vertical="center" wrapText="1"/>
    </xf>
    <xf numFmtId="3" fontId="30" fillId="32" borderId="0" xfId="46324" applyNumberFormat="1" applyFont="1" applyFill="1" applyAlignment="1">
      <alignment horizontal="center" vertical="center" wrapText="1"/>
    </xf>
    <xf numFmtId="0" fontId="35" fillId="0" borderId="0" xfId="46324" applyFont="1"/>
    <xf numFmtId="37" fontId="30" fillId="0" borderId="0" xfId="0" applyNumberFormat="1" applyFont="1"/>
    <xf numFmtId="0" fontId="67" fillId="0" borderId="10" xfId="46324" applyFont="1" applyBorder="1" applyAlignment="1">
      <alignment vertical="center" wrapText="1"/>
    </xf>
    <xf numFmtId="3" fontId="34" fillId="0" borderId="0" xfId="46324" quotePrefix="1" applyNumberFormat="1" applyFont="1" applyAlignment="1">
      <alignment horizontal="right" vertical="center"/>
    </xf>
    <xf numFmtId="0" fontId="29" fillId="0" borderId="0" xfId="46324" applyFont="1" applyAlignment="1">
      <alignment horizontal="right"/>
    </xf>
    <xf numFmtId="0" fontId="93" fillId="0" borderId="0" xfId="0" applyFont="1"/>
    <xf numFmtId="0" fontId="94" fillId="0" borderId="0" xfId="0" applyFont="1" applyAlignment="1">
      <alignment vertical="center"/>
    </xf>
    <xf numFmtId="0" fontId="95" fillId="0" borderId="0" xfId="0" applyFont="1" applyAlignment="1">
      <alignment vertical="center"/>
    </xf>
    <xf numFmtId="0" fontId="95" fillId="0" borderId="0" xfId="0" applyFont="1" applyAlignment="1">
      <alignment horizontal="justify" vertical="center"/>
    </xf>
    <xf numFmtId="0" fontId="95" fillId="0" borderId="0" xfId="0" applyFont="1" applyAlignment="1">
      <alignment vertical="center" wrapText="1"/>
    </xf>
    <xf numFmtId="0" fontId="96" fillId="0" borderId="0" xfId="0" applyFont="1"/>
    <xf numFmtId="0" fontId="65" fillId="29" borderId="0" xfId="0" applyFont="1" applyFill="1" applyAlignment="1">
      <alignment horizontal="left" vertical="center"/>
    </xf>
    <xf numFmtId="0" fontId="60" fillId="35" borderId="0" xfId="0" applyFont="1" applyFill="1" applyAlignment="1">
      <alignment horizontal="left" vertical="center"/>
    </xf>
    <xf numFmtId="0" fontId="60" fillId="29" borderId="0" xfId="0" applyFont="1" applyFill="1" applyAlignment="1">
      <alignment horizontal="left" vertical="center"/>
    </xf>
    <xf numFmtId="0" fontId="33" fillId="28" borderId="0" xfId="0" applyFont="1" applyFill="1" applyAlignment="1">
      <alignment horizontal="center" vertical="center" wrapText="1"/>
    </xf>
    <xf numFmtId="0" fontId="32" fillId="29" borderId="0" xfId="46324" applyFont="1" applyFill="1" applyAlignment="1">
      <alignment horizontal="left" vertical="center" wrapText="1"/>
    </xf>
    <xf numFmtId="0" fontId="97" fillId="30" borderId="12" xfId="46324" applyFont="1" applyFill="1" applyBorder="1" applyAlignment="1">
      <alignment horizontal="right" vertical="center" wrapText="1"/>
    </xf>
    <xf numFmtId="175" fontId="29" fillId="0" borderId="0" xfId="62815" applyNumberFormat="1" applyFont="1" applyFill="1" applyBorder="1" applyAlignment="1">
      <alignment horizontal="right" vertical="center" wrapText="1"/>
    </xf>
    <xf numFmtId="0" fontId="41" fillId="29" borderId="19" xfId="46324" applyFont="1" applyFill="1" applyBorder="1" applyAlignment="1">
      <alignment horizontal="left" vertical="center" wrapText="1"/>
    </xf>
    <xf numFmtId="0" fontId="99" fillId="0" borderId="0" xfId="46324" applyFont="1" applyAlignment="1">
      <alignment horizontal="left" vertical="center"/>
    </xf>
    <xf numFmtId="37" fontId="2" fillId="0" borderId="0" xfId="46324" applyNumberFormat="1" applyAlignment="1">
      <alignment horizontal="right"/>
    </xf>
    <xf numFmtId="0" fontId="2" fillId="0" borderId="0" xfId="46324" applyAlignment="1">
      <alignment wrapText="1"/>
    </xf>
    <xf numFmtId="0" fontId="2" fillId="0" borderId="0" xfId="46324" applyAlignment="1">
      <alignment horizontal="right"/>
    </xf>
    <xf numFmtId="3" fontId="30" fillId="35" borderId="15" xfId="46324" applyNumberFormat="1" applyFont="1" applyFill="1" applyBorder="1" applyAlignment="1">
      <alignment horizontal="right" vertical="center" wrapText="1"/>
    </xf>
    <xf numFmtId="0" fontId="30" fillId="0" borderId="0" xfId="46324" applyFont="1" applyAlignment="1">
      <alignment horizontal="right" vertical="center" wrapText="1"/>
    </xf>
    <xf numFmtId="191" fontId="30" fillId="35" borderId="15" xfId="46324" applyNumberFormat="1" applyFont="1" applyFill="1" applyBorder="1" applyAlignment="1">
      <alignment horizontal="right" vertical="center" wrapText="1"/>
    </xf>
    <xf numFmtId="0" fontId="30" fillId="35" borderId="14" xfId="46324" applyFont="1" applyFill="1" applyBorder="1" applyAlignment="1">
      <alignment horizontal="left" vertical="center" wrapText="1"/>
    </xf>
    <xf numFmtId="37" fontId="30" fillId="0" borderId="0" xfId="46324" applyNumberFormat="1" applyFont="1" applyAlignment="1">
      <alignment horizontal="right" vertical="center" wrapText="1"/>
    </xf>
    <xf numFmtId="189" fontId="29" fillId="0" borderId="0" xfId="46324" applyNumberFormat="1" applyFont="1" applyAlignment="1">
      <alignment horizontal="right" vertical="center" wrapText="1"/>
    </xf>
    <xf numFmtId="0" fontId="30" fillId="0" borderId="13" xfId="46324" applyFont="1" applyBorder="1" applyAlignment="1">
      <alignment horizontal="left" vertical="center" wrapText="1"/>
    </xf>
    <xf numFmtId="188" fontId="29" fillId="36" borderId="0" xfId="46324" applyNumberFormat="1" applyFont="1" applyFill="1" applyAlignment="1">
      <alignment horizontal="right" vertical="center" wrapText="1"/>
    </xf>
    <xf numFmtId="190" fontId="29" fillId="0" borderId="0" xfId="62815" applyNumberFormat="1" applyFont="1" applyAlignment="1">
      <alignment horizontal="right" vertical="center" wrapText="1"/>
    </xf>
    <xf numFmtId="0" fontId="29" fillId="0" borderId="0" xfId="46324" applyFont="1" applyAlignment="1">
      <alignment vertical="center" wrapText="1"/>
    </xf>
    <xf numFmtId="37" fontId="30" fillId="36" borderId="0" xfId="46324" applyNumberFormat="1" applyFont="1" applyFill="1" applyAlignment="1">
      <alignment horizontal="right" vertical="center" wrapText="1"/>
    </xf>
    <xf numFmtId="191" fontId="30" fillId="35" borderId="0" xfId="46324" applyNumberFormat="1" applyFont="1" applyFill="1" applyAlignment="1">
      <alignment horizontal="right" vertical="center" wrapText="1"/>
    </xf>
    <xf numFmtId="0" fontId="30" fillId="0" borderId="2" xfId="46324" applyFont="1" applyBorder="1" applyAlignment="1">
      <alignment horizontal="right" vertical="center" wrapText="1"/>
    </xf>
    <xf numFmtId="0" fontId="29" fillId="0" borderId="2" xfId="46324" applyFont="1" applyBorder="1" applyAlignment="1">
      <alignment horizontal="right" vertical="center" wrapText="1"/>
    </xf>
    <xf numFmtId="3" fontId="30" fillId="0" borderId="2" xfId="46324" applyNumberFormat="1" applyFont="1" applyBorder="1" applyAlignment="1">
      <alignment horizontal="right" vertical="center" wrapText="1"/>
    </xf>
    <xf numFmtId="37" fontId="30" fillId="0" borderId="2" xfId="46324" applyNumberFormat="1" applyFont="1" applyBorder="1" applyAlignment="1">
      <alignment horizontal="right" vertical="center" wrapText="1"/>
    </xf>
    <xf numFmtId="191" fontId="30" fillId="0" borderId="2" xfId="46324" applyNumberFormat="1" applyFont="1" applyBorder="1" applyAlignment="1">
      <alignment horizontal="right" vertical="center" wrapText="1"/>
    </xf>
    <xf numFmtId="0" fontId="30" fillId="0" borderId="19" xfId="46324" applyFont="1" applyBorder="1" applyAlignment="1">
      <alignment horizontal="left" vertical="center" wrapText="1"/>
    </xf>
    <xf numFmtId="0" fontId="34" fillId="35" borderId="1" xfId="46324" applyFont="1" applyFill="1" applyBorder="1" applyAlignment="1">
      <alignment horizontal="right" vertical="center" wrapText="1"/>
    </xf>
    <xf numFmtId="0" fontId="34" fillId="40" borderId="3" xfId="46324" applyFont="1" applyFill="1" applyBorder="1" applyAlignment="1">
      <alignment horizontal="right" vertical="center" wrapText="1"/>
    </xf>
    <xf numFmtId="37" fontId="29" fillId="35" borderId="1" xfId="46324" applyNumberFormat="1" applyFont="1" applyFill="1" applyBorder="1" applyAlignment="1">
      <alignment horizontal="right" vertical="center" wrapText="1"/>
    </xf>
    <xf numFmtId="3" fontId="29" fillId="35" borderId="1" xfId="46324" applyNumberFormat="1" applyFont="1" applyFill="1" applyBorder="1" applyAlignment="1">
      <alignment horizontal="right" vertical="center" wrapText="1"/>
    </xf>
    <xf numFmtId="0" fontId="29" fillId="35" borderId="1" xfId="46324" applyFont="1" applyFill="1" applyBorder="1" applyAlignment="1">
      <alignment horizontal="right" vertical="center" wrapText="1"/>
    </xf>
    <xf numFmtId="190" fontId="29" fillId="35" borderId="1" xfId="62815" applyNumberFormat="1" applyFont="1" applyFill="1" applyBorder="1" applyAlignment="1">
      <alignment horizontal="left" vertical="center" wrapText="1"/>
    </xf>
    <xf numFmtId="191" fontId="34" fillId="40" borderId="3" xfId="46324" applyNumberFormat="1" applyFont="1" applyFill="1" applyBorder="1" applyAlignment="1">
      <alignment horizontal="right" vertical="center" wrapText="1"/>
    </xf>
    <xf numFmtId="0" fontId="29" fillId="35" borderId="18" xfId="46324" applyFont="1" applyFill="1" applyBorder="1" applyAlignment="1">
      <alignment horizontal="left" vertical="center" wrapText="1"/>
    </xf>
    <xf numFmtId="191" fontId="30" fillId="39" borderId="0" xfId="46324" applyNumberFormat="1" applyFont="1" applyFill="1" applyAlignment="1">
      <alignment vertical="center" wrapText="1"/>
    </xf>
    <xf numFmtId="191" fontId="29" fillId="40" borderId="0" xfId="46324" applyNumberFormat="1" applyFont="1" applyFill="1" applyAlignment="1">
      <alignment wrapText="1"/>
    </xf>
    <xf numFmtId="191" fontId="30" fillId="32" borderId="0" xfId="46324" applyNumberFormat="1" applyFont="1" applyFill="1" applyAlignment="1">
      <alignment horizontal="right" vertical="center" wrapText="1"/>
    </xf>
    <xf numFmtId="188" fontId="34" fillId="34" borderId="0" xfId="46324" applyNumberFormat="1" applyFont="1" applyFill="1" applyAlignment="1">
      <alignment horizontal="right" vertical="center" wrapText="1"/>
    </xf>
    <xf numFmtId="0" fontId="29" fillId="32" borderId="0" xfId="46324" applyFont="1" applyFill="1" applyAlignment="1">
      <alignment horizontal="center" vertical="center" wrapText="1"/>
    </xf>
    <xf numFmtId="0" fontId="30" fillId="35" borderId="0" xfId="46324" applyFont="1" applyFill="1" applyAlignment="1">
      <alignment horizontal="right" vertical="center" wrapText="1"/>
    </xf>
    <xf numFmtId="0" fontId="29" fillId="32" borderId="0" xfId="46324" applyFont="1" applyFill="1" applyAlignment="1">
      <alignment horizontal="right" vertical="center" wrapText="1"/>
    </xf>
    <xf numFmtId="191" fontId="30" fillId="32" borderId="0" xfId="46324" applyNumberFormat="1" applyFont="1" applyFill="1" applyAlignment="1">
      <alignment horizontal="left" vertical="center" wrapText="1"/>
    </xf>
    <xf numFmtId="0" fontId="2" fillId="0" borderId="0" xfId="47117"/>
    <xf numFmtId="191" fontId="30" fillId="40" borderId="0" xfId="46324" applyNumberFormat="1" applyFont="1" applyFill="1" applyAlignment="1">
      <alignment horizontal="right" wrapText="1"/>
    </xf>
    <xf numFmtId="190" fontId="30" fillId="35" borderId="0" xfId="62815" applyNumberFormat="1" applyFont="1" applyFill="1" applyAlignment="1">
      <alignment horizontal="left" vertical="center" wrapText="1"/>
    </xf>
    <xf numFmtId="191" fontId="30" fillId="40" borderId="0" xfId="46324" applyNumberFormat="1" applyFont="1" applyFill="1" applyAlignment="1">
      <alignment horizontal="right" vertical="center" wrapText="1"/>
    </xf>
    <xf numFmtId="191" fontId="30" fillId="0" borderId="0" xfId="46324" applyNumberFormat="1" applyFont="1" applyAlignment="1">
      <alignment horizontal="right" vertical="center" wrapText="1"/>
    </xf>
    <xf numFmtId="3" fontId="30" fillId="39" borderId="0" xfId="46324" applyNumberFormat="1" applyFont="1" applyFill="1" applyAlignment="1">
      <alignment horizontal="right" vertical="center" wrapText="1"/>
    </xf>
    <xf numFmtId="0" fontId="32" fillId="43" borderId="0" xfId="46324" applyFont="1" applyFill="1" applyAlignment="1">
      <alignment horizontal="left" vertical="center" wrapText="1"/>
    </xf>
    <xf numFmtId="0" fontId="100" fillId="0" borderId="0" xfId="46324" applyFont="1" applyAlignment="1">
      <alignment vertical="center" wrapText="1"/>
    </xf>
    <xf numFmtId="0" fontId="103" fillId="0" borderId="0" xfId="46324" applyFont="1" applyAlignment="1">
      <alignment horizontal="left" vertical="center"/>
    </xf>
    <xf numFmtId="37" fontId="51" fillId="0" borderId="3" xfId="0" applyNumberFormat="1" applyFont="1" applyBorder="1" applyAlignment="1">
      <alignment horizontal="left" vertical="center"/>
    </xf>
    <xf numFmtId="0" fontId="0" fillId="0" borderId="0" xfId="0" quotePrefix="1"/>
    <xf numFmtId="0" fontId="27" fillId="30" borderId="4" xfId="0" applyFont="1" applyFill="1" applyBorder="1" applyAlignment="1">
      <alignment horizontal="center" vertical="center" wrapText="1"/>
    </xf>
    <xf numFmtId="0" fontId="26" fillId="28" borderId="0" xfId="46324" applyFont="1" applyFill="1" applyAlignment="1">
      <alignment vertical="center"/>
    </xf>
    <xf numFmtId="0" fontId="112" fillId="34" borderId="0" xfId="0" applyFont="1" applyFill="1" applyAlignment="1">
      <alignment horizontal="center"/>
    </xf>
    <xf numFmtId="0" fontId="113" fillId="0" borderId="0" xfId="0" applyFont="1"/>
    <xf numFmtId="0" fontId="55" fillId="0" borderId="0" xfId="46324" applyFont="1" applyAlignment="1">
      <alignment horizontal="left" vertical="center"/>
    </xf>
    <xf numFmtId="0" fontId="49" fillId="36" borderId="0" xfId="0" applyFont="1" applyFill="1" applyAlignment="1">
      <alignment horizontal="center" vertical="center" wrapText="1"/>
    </xf>
    <xf numFmtId="9" fontId="49" fillId="36" borderId="0" xfId="0" applyNumberFormat="1" applyFont="1" applyFill="1" applyAlignment="1">
      <alignment horizontal="center" vertical="center" wrapText="1"/>
    </xf>
    <xf numFmtId="0" fontId="36" fillId="0" borderId="0" xfId="0" applyFont="1" applyAlignment="1">
      <alignment horizontal="left" vertical="center" wrapText="1"/>
    </xf>
    <xf numFmtId="0" fontId="49" fillId="0" borderId="0" xfId="0" applyFont="1" applyAlignment="1">
      <alignment horizontal="center" vertical="center" wrapText="1"/>
    </xf>
    <xf numFmtId="190" fontId="65" fillId="29" borderId="0" xfId="62815" applyNumberFormat="1" applyFont="1" applyFill="1" applyAlignment="1">
      <alignment horizontal="center" vertical="center" wrapText="1"/>
    </xf>
    <xf numFmtId="190" fontId="60" fillId="35" borderId="0" xfId="62815" applyNumberFormat="1" applyFont="1" applyFill="1" applyAlignment="1">
      <alignment horizontal="center" vertical="center" wrapText="1"/>
    </xf>
    <xf numFmtId="190" fontId="60" fillId="0" borderId="0" xfId="62815" applyNumberFormat="1" applyFont="1" applyAlignment="1">
      <alignment horizontal="center" vertical="center" wrapText="1"/>
    </xf>
    <xf numFmtId="190" fontId="60" fillId="29" borderId="0" xfId="62815" applyNumberFormat="1" applyFont="1" applyFill="1" applyAlignment="1">
      <alignment horizontal="center" vertical="center" wrapText="1"/>
    </xf>
    <xf numFmtId="190" fontId="65" fillId="43" borderId="0" xfId="62815" applyNumberFormat="1" applyFont="1" applyFill="1" applyAlignment="1">
      <alignment horizontal="center" vertical="center" wrapText="1"/>
    </xf>
    <xf numFmtId="0" fontId="44" fillId="29" borderId="0" xfId="46324" applyFont="1" applyFill="1" applyAlignment="1">
      <alignment vertical="center"/>
    </xf>
    <xf numFmtId="165" fontId="34" fillId="0" borderId="0" xfId="46324" applyNumberFormat="1" applyFont="1" applyAlignment="1">
      <alignment horizontal="center" vertical="center"/>
    </xf>
    <xf numFmtId="37" fontId="41" fillId="0" borderId="0" xfId="46324" applyNumberFormat="1" applyFont="1" applyAlignment="1">
      <alignment horizontal="right" wrapText="1"/>
    </xf>
    <xf numFmtId="0" fontId="44" fillId="36" borderId="0" xfId="46324" applyFont="1" applyFill="1" applyAlignment="1">
      <alignment vertical="center"/>
    </xf>
    <xf numFmtId="37" fontId="41" fillId="36" borderId="0" xfId="46324" applyNumberFormat="1" applyFont="1" applyFill="1" applyAlignment="1">
      <alignment horizontal="right" wrapText="1"/>
    </xf>
    <xf numFmtId="3" fontId="41" fillId="36" borderId="0" xfId="46324" applyNumberFormat="1" applyFont="1" applyFill="1" applyAlignment="1">
      <alignment horizontal="right" vertical="center" wrapText="1"/>
    </xf>
    <xf numFmtId="165" fontId="30" fillId="37" borderId="22" xfId="46324" applyNumberFormat="1" applyFont="1" applyFill="1" applyBorder="1" applyAlignment="1">
      <alignment horizontal="right" wrapText="1"/>
    </xf>
    <xf numFmtId="0" fontId="89" fillId="35" borderId="0" xfId="46324" applyFont="1" applyFill="1" applyAlignment="1">
      <alignment horizontal="left" vertical="center"/>
    </xf>
    <xf numFmtId="3" fontId="29" fillId="35" borderId="15" xfId="46324" applyNumberFormat="1" applyFont="1" applyFill="1" applyBorder="1" applyAlignment="1">
      <alignment horizontal="right" vertical="center" wrapText="1"/>
    </xf>
    <xf numFmtId="0" fontId="86" fillId="0" borderId="0" xfId="46324" applyFont="1" applyAlignment="1">
      <alignment horizontal="left" vertical="center"/>
    </xf>
    <xf numFmtId="37" fontId="29" fillId="0" borderId="0" xfId="62818" applyNumberFormat="1" applyFont="1" applyBorder="1" applyAlignment="1">
      <alignment horizontal="right" vertical="center" wrapText="1"/>
    </xf>
    <xf numFmtId="190" fontId="29" fillId="35" borderId="0" xfId="62818" applyNumberFormat="1" applyFont="1" applyFill="1" applyBorder="1" applyAlignment="1">
      <alignment horizontal="left" vertical="center" wrapText="1"/>
    </xf>
    <xf numFmtId="190" fontId="29" fillId="0" borderId="0" xfId="62818" applyNumberFormat="1" applyFont="1" applyFill="1" applyBorder="1" applyAlignment="1">
      <alignment horizontal="right" vertical="center" wrapText="1"/>
    </xf>
    <xf numFmtId="0" fontId="108" fillId="0" borderId="0" xfId="46324" applyFont="1" applyAlignment="1">
      <alignment horizontal="left" vertical="center"/>
    </xf>
    <xf numFmtId="0" fontId="87" fillId="30" borderId="0" xfId="0" applyFont="1" applyFill="1" applyAlignment="1">
      <alignment horizontal="left" vertical="center" wrapText="1"/>
    </xf>
    <xf numFmtId="0" fontId="27" fillId="50" borderId="0" xfId="0" applyFont="1" applyFill="1" applyAlignment="1">
      <alignment horizontal="right" vertical="center" wrapText="1"/>
    </xf>
    <xf numFmtId="0" fontId="29" fillId="0" borderId="27" xfId="0" applyFont="1" applyBorder="1" applyAlignment="1">
      <alignment horizontal="left" vertical="center" wrapText="1"/>
    </xf>
    <xf numFmtId="0" fontId="29" fillId="0" borderId="27" xfId="0" applyFont="1" applyBorder="1" applyAlignment="1">
      <alignment horizontal="right" vertical="center"/>
    </xf>
    <xf numFmtId="0" fontId="29" fillId="51" borderId="27" xfId="0" applyFont="1" applyFill="1" applyBorder="1" applyAlignment="1">
      <alignment horizontal="right" vertical="center"/>
    </xf>
    <xf numFmtId="0" fontId="27" fillId="52" borderId="0" xfId="0" applyFont="1" applyFill="1" applyAlignment="1">
      <alignment horizontal="right" vertical="center" wrapText="1"/>
    </xf>
    <xf numFmtId="0" fontId="29" fillId="53" borderId="0" xfId="0" applyFont="1" applyFill="1" applyAlignment="1">
      <alignment horizontal="right" vertical="center" wrapText="1"/>
    </xf>
    <xf numFmtId="0" fontId="30" fillId="32" borderId="27" xfId="0" applyFont="1" applyFill="1" applyBorder="1" applyAlignment="1">
      <alignment horizontal="left" vertical="center" wrapText="1"/>
    </xf>
    <xf numFmtId="0" fontId="33" fillId="52" borderId="0" xfId="0" applyFont="1" applyFill="1" applyAlignment="1">
      <alignment horizontal="left" vertical="center" wrapText="1"/>
    </xf>
    <xf numFmtId="0" fontId="27" fillId="30" borderId="4" xfId="0" applyFont="1" applyFill="1" applyBorder="1" applyAlignment="1">
      <alignment horizontal="center" vertical="center"/>
    </xf>
    <xf numFmtId="0" fontId="27" fillId="52" borderId="0" xfId="0" applyFont="1" applyFill="1" applyAlignment="1">
      <alignment horizontal="center" vertical="center"/>
    </xf>
    <xf numFmtId="0" fontId="29" fillId="29" borderId="0" xfId="0" applyFont="1" applyFill="1" applyAlignment="1">
      <alignment horizontal="center" vertical="center"/>
    </xf>
    <xf numFmtId="0" fontId="29" fillId="35" borderId="0" xfId="0" applyFont="1" applyFill="1" applyAlignment="1">
      <alignment horizontal="center" vertical="center"/>
    </xf>
    <xf numFmtId="0" fontId="30" fillId="32" borderId="27" xfId="0" applyFont="1" applyFill="1" applyBorder="1" applyAlignment="1">
      <alignment horizontal="left" vertical="center"/>
    </xf>
    <xf numFmtId="0" fontId="119" fillId="30" borderId="28" xfId="0" applyFont="1" applyFill="1" applyBorder="1"/>
    <xf numFmtId="0" fontId="119" fillId="30" borderId="21" xfId="0" applyFont="1" applyFill="1" applyBorder="1"/>
    <xf numFmtId="0" fontId="120" fillId="30" borderId="21" xfId="0" applyFont="1" applyFill="1" applyBorder="1"/>
    <xf numFmtId="0" fontId="119" fillId="52" borderId="30" xfId="0" applyFont="1" applyFill="1" applyBorder="1"/>
    <xf numFmtId="0" fontId="121" fillId="30" borderId="31" xfId="0" applyFont="1" applyFill="1" applyBorder="1"/>
    <xf numFmtId="0" fontId="120" fillId="30" borderId="0" xfId="0" applyFont="1" applyFill="1"/>
    <xf numFmtId="0" fontId="120" fillId="30" borderId="32" xfId="0" applyFont="1" applyFill="1" applyBorder="1"/>
    <xf numFmtId="0" fontId="122" fillId="29" borderId="31" xfId="0" applyFont="1" applyFill="1" applyBorder="1"/>
    <xf numFmtId="0" fontId="122" fillId="54" borderId="33" xfId="0" applyFont="1" applyFill="1" applyBorder="1"/>
    <xf numFmtId="0" fontId="122" fillId="35" borderId="31" xfId="0" applyFont="1" applyFill="1" applyBorder="1"/>
    <xf numFmtId="0" fontId="122" fillId="53" borderId="33" xfId="0" applyFont="1" applyFill="1" applyBorder="1"/>
    <xf numFmtId="0" fontId="123" fillId="32" borderId="34" xfId="0" applyFont="1" applyFill="1" applyBorder="1"/>
    <xf numFmtId="0" fontId="123" fillId="32" borderId="20" xfId="0" applyFont="1" applyFill="1" applyBorder="1"/>
    <xf numFmtId="0" fontId="70" fillId="0" borderId="0" xfId="46324" applyFont="1"/>
    <xf numFmtId="0" fontId="124" fillId="30" borderId="28" xfId="46324" applyFont="1" applyFill="1" applyBorder="1"/>
    <xf numFmtId="0" fontId="119" fillId="30" borderId="21" xfId="46324" applyFont="1" applyFill="1" applyBorder="1"/>
    <xf numFmtId="0" fontId="119" fillId="50" borderId="30" xfId="46324" applyFont="1" applyFill="1" applyBorder="1"/>
    <xf numFmtId="0" fontId="120" fillId="30" borderId="0" xfId="46324" applyFont="1" applyFill="1" applyAlignment="1">
      <alignment horizontal="center"/>
    </xf>
    <xf numFmtId="0" fontId="120" fillId="30" borderId="37" xfId="46324" applyFont="1" applyFill="1" applyBorder="1" applyAlignment="1">
      <alignment horizontal="center"/>
    </xf>
    <xf numFmtId="0" fontId="120" fillId="50" borderId="33" xfId="46324" applyFont="1" applyFill="1" applyBorder="1" applyAlignment="1">
      <alignment horizontal="center"/>
    </xf>
    <xf numFmtId="0" fontId="122" fillId="29" borderId="34" xfId="46324" applyFont="1" applyFill="1" applyBorder="1"/>
    <xf numFmtId="0" fontId="122" fillId="29" borderId="20" xfId="46324" applyFont="1" applyFill="1" applyBorder="1"/>
    <xf numFmtId="0" fontId="122" fillId="51" borderId="35" xfId="46324" applyFont="1" applyFill="1" applyBorder="1"/>
    <xf numFmtId="0" fontId="121" fillId="30" borderId="0" xfId="46324" applyFont="1" applyFill="1"/>
    <xf numFmtId="0" fontId="120" fillId="30" borderId="0" xfId="46324" applyFont="1" applyFill="1"/>
    <xf numFmtId="0" fontId="122" fillId="29" borderId="0" xfId="46324" applyFont="1" applyFill="1"/>
    <xf numFmtId="0" fontId="122" fillId="34" borderId="0" xfId="46324" applyFont="1" applyFill="1"/>
    <xf numFmtId="0" fontId="122" fillId="34" borderId="15" xfId="46324" applyFont="1" applyFill="1" applyBorder="1"/>
    <xf numFmtId="37" fontId="29" fillId="36" borderId="0" xfId="46324" applyNumberFormat="1" applyFont="1" applyFill="1" applyAlignment="1">
      <alignment horizontal="right" wrapText="1"/>
    </xf>
    <xf numFmtId="190" fontId="30" fillId="0" borderId="0" xfId="62818" applyNumberFormat="1" applyFont="1" applyAlignment="1">
      <alignment horizontal="right" vertical="center" wrapText="1"/>
    </xf>
    <xf numFmtId="190" fontId="30" fillId="0" borderId="0" xfId="62818" applyNumberFormat="1" applyFont="1" applyFill="1" applyAlignment="1">
      <alignment horizontal="right" vertical="center" wrapText="1"/>
    </xf>
    <xf numFmtId="190" fontId="65" fillId="35" borderId="0" xfId="62818" applyNumberFormat="1" applyFont="1" applyFill="1" applyAlignment="1">
      <alignment horizontal="right" vertical="center"/>
    </xf>
    <xf numFmtId="190" fontId="65" fillId="36" borderId="0" xfId="62818" applyNumberFormat="1" applyFont="1" applyFill="1" applyAlignment="1">
      <alignment horizontal="right" vertical="center"/>
    </xf>
    <xf numFmtId="190" fontId="30" fillId="35" borderId="0" xfId="62818" applyNumberFormat="1" applyFont="1" applyFill="1" applyAlignment="1">
      <alignment horizontal="right" vertical="center" wrapText="1"/>
    </xf>
    <xf numFmtId="190" fontId="30" fillId="36" borderId="0" xfId="62818" applyNumberFormat="1" applyFont="1" applyFill="1" applyAlignment="1">
      <alignment horizontal="right" vertical="center" wrapText="1"/>
    </xf>
    <xf numFmtId="0" fontId="34" fillId="37" borderId="0" xfId="0" applyFont="1" applyFill="1" applyAlignment="1">
      <alignment horizontal="right"/>
    </xf>
    <xf numFmtId="190" fontId="60" fillId="29" borderId="0" xfId="62818" applyNumberFormat="1" applyFont="1" applyFill="1" applyAlignment="1">
      <alignment horizontal="right" vertical="center"/>
    </xf>
    <xf numFmtId="190" fontId="30" fillId="32" borderId="3" xfId="62818" applyNumberFormat="1" applyFont="1" applyFill="1" applyBorder="1" applyAlignment="1">
      <alignment horizontal="right" vertical="center" wrapText="1"/>
    </xf>
    <xf numFmtId="173" fontId="30" fillId="35" borderId="0" xfId="0" applyNumberFormat="1" applyFont="1" applyFill="1" applyAlignment="1">
      <alignment horizontal="right" vertical="center" wrapText="1"/>
    </xf>
    <xf numFmtId="173" fontId="30" fillId="0" borderId="0" xfId="0" applyNumberFormat="1" applyFont="1" applyAlignment="1">
      <alignment horizontal="right" vertical="center" wrapText="1"/>
    </xf>
    <xf numFmtId="173" fontId="30" fillId="32" borderId="0" xfId="0" applyNumberFormat="1" applyFont="1" applyFill="1" applyAlignment="1">
      <alignment horizontal="right" vertical="center" wrapText="1"/>
    </xf>
    <xf numFmtId="173" fontId="30" fillId="45" borderId="0" xfId="0" applyNumberFormat="1" applyFont="1" applyFill="1" applyAlignment="1">
      <alignment horizontal="right" vertical="center" wrapText="1"/>
    </xf>
    <xf numFmtId="9" fontId="30" fillId="0" borderId="0" xfId="62817" applyFont="1" applyAlignment="1">
      <alignment horizontal="right" vertical="center" wrapText="1"/>
    </xf>
    <xf numFmtId="173" fontId="30" fillId="42" borderId="0" xfId="0" applyNumberFormat="1" applyFont="1" applyFill="1" applyAlignment="1">
      <alignment horizontal="right" vertical="center" wrapText="1"/>
    </xf>
    <xf numFmtId="0" fontId="120" fillId="52" borderId="33" xfId="0" applyFont="1" applyFill="1" applyBorder="1" applyAlignment="1">
      <alignment horizontal="center"/>
    </xf>
    <xf numFmtId="0" fontId="120" fillId="30" borderId="0" xfId="0" applyFont="1" applyFill="1" applyAlignment="1">
      <alignment horizontal="center"/>
    </xf>
    <xf numFmtId="0" fontId="85" fillId="0" borderId="10" xfId="46324" applyFont="1" applyBorder="1" applyAlignment="1">
      <alignment horizontal="left" vertical="center"/>
    </xf>
    <xf numFmtId="173" fontId="30" fillId="32" borderId="3" xfId="0" applyNumberFormat="1" applyFont="1" applyFill="1" applyBorder="1" applyAlignment="1">
      <alignment horizontal="right" vertical="center" wrapText="1"/>
    </xf>
    <xf numFmtId="194" fontId="29" fillId="29" borderId="0" xfId="62815" applyNumberFormat="1" applyFont="1" applyFill="1" applyBorder="1" applyAlignment="1">
      <alignment horizontal="right" vertical="center"/>
    </xf>
    <xf numFmtId="173" fontId="30" fillId="35" borderId="38" xfId="0" applyNumberFormat="1" applyFont="1" applyFill="1" applyBorder="1" applyAlignment="1">
      <alignment horizontal="right" vertical="center" wrapText="1"/>
    </xf>
    <xf numFmtId="37" fontId="30" fillId="33" borderId="0" xfId="0" applyNumberFormat="1" applyFont="1" applyFill="1" applyAlignment="1">
      <alignment horizontal="right" vertical="center" wrapText="1"/>
    </xf>
    <xf numFmtId="0" fontId="2" fillId="0" borderId="21" xfId="46324" applyBorder="1"/>
    <xf numFmtId="0" fontId="63" fillId="0" borderId="10" xfId="0" applyFont="1" applyBorder="1" applyAlignment="1">
      <alignment horizontal="left" vertical="center"/>
    </xf>
    <xf numFmtId="173" fontId="30" fillId="35" borderId="0" xfId="0" applyNumberFormat="1" applyFont="1" applyFill="1" applyAlignment="1">
      <alignment horizontal="center" vertical="center" wrapText="1"/>
    </xf>
    <xf numFmtId="173" fontId="30" fillId="0" borderId="0" xfId="0" applyNumberFormat="1" applyFont="1" applyAlignment="1">
      <alignment horizontal="center" vertical="center" wrapText="1"/>
    </xf>
    <xf numFmtId="0" fontId="2" fillId="0" borderId="39" xfId="46324" applyBorder="1"/>
    <xf numFmtId="190" fontId="30" fillId="0" borderId="0" xfId="62818" applyNumberFormat="1" applyFont="1" applyAlignment="1">
      <alignment horizontal="center" vertical="center"/>
    </xf>
    <xf numFmtId="190" fontId="29" fillId="0" borderId="0" xfId="62818" applyNumberFormat="1" applyFont="1" applyAlignment="1">
      <alignment horizontal="center" vertical="center"/>
    </xf>
    <xf numFmtId="190" fontId="29" fillId="35" borderId="0" xfId="62818" applyNumberFormat="1" applyFont="1" applyFill="1" applyAlignment="1">
      <alignment horizontal="center" vertical="center"/>
    </xf>
    <xf numFmtId="190" fontId="30" fillId="0" borderId="0" xfId="0" applyNumberFormat="1" applyFont="1" applyAlignment="1">
      <alignment horizontal="center" vertical="center"/>
    </xf>
    <xf numFmtId="0" fontId="30" fillId="0" borderId="0" xfId="0" applyFont="1" applyAlignment="1">
      <alignment horizontal="center" vertical="center"/>
    </xf>
    <xf numFmtId="190" fontId="45" fillId="35" borderId="0" xfId="62818" applyNumberFormat="1" applyFont="1" applyFill="1" applyAlignment="1">
      <alignment horizontal="center" vertical="center"/>
    </xf>
    <xf numFmtId="0" fontId="29" fillId="40" borderId="0" xfId="0" applyFont="1" applyFill="1" applyAlignment="1">
      <alignment horizontal="center"/>
    </xf>
    <xf numFmtId="190" fontId="30" fillId="0" borderId="3" xfId="62818" applyNumberFormat="1"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center"/>
    </xf>
    <xf numFmtId="0" fontId="29" fillId="34" borderId="0" xfId="0" applyFont="1" applyFill="1" applyAlignment="1">
      <alignment horizontal="center" vertical="center"/>
    </xf>
    <xf numFmtId="0" fontId="29" fillId="38" borderId="0" xfId="0" applyFont="1" applyFill="1" applyAlignment="1">
      <alignment horizontal="center"/>
    </xf>
    <xf numFmtId="0" fontId="29" fillId="37" borderId="0" xfId="0" applyFont="1" applyFill="1" applyAlignment="1">
      <alignment horizontal="center"/>
    </xf>
    <xf numFmtId="165" fontId="29" fillId="37" borderId="0" xfId="0" applyNumberFormat="1" applyFont="1" applyFill="1" applyAlignment="1">
      <alignment horizontal="center"/>
    </xf>
    <xf numFmtId="165" fontId="29" fillId="29" borderId="0" xfId="0" applyNumberFormat="1" applyFont="1" applyFill="1" applyAlignment="1">
      <alignment horizontal="right" vertical="center"/>
    </xf>
    <xf numFmtId="173" fontId="30" fillId="0" borderId="10" xfId="0" applyNumberFormat="1" applyFont="1" applyBorder="1" applyAlignment="1">
      <alignment horizontal="center" vertical="center" wrapText="1"/>
    </xf>
    <xf numFmtId="165" fontId="29" fillId="38" borderId="0" xfId="0" applyNumberFormat="1" applyFont="1" applyFill="1" applyAlignment="1">
      <alignment horizontal="right"/>
    </xf>
    <xf numFmtId="167" fontId="29" fillId="37" borderId="0" xfId="46324" applyNumberFormat="1" applyFont="1" applyFill="1" applyAlignment="1">
      <alignment horizontal="right" wrapText="1"/>
    </xf>
    <xf numFmtId="0" fontId="58" fillId="43" borderId="10" xfId="46324" applyFont="1" applyFill="1" applyBorder="1" applyAlignment="1">
      <alignment horizontal="left" vertical="center"/>
    </xf>
    <xf numFmtId="173" fontId="30" fillId="32" borderId="20" xfId="0" applyNumberFormat="1" applyFont="1" applyFill="1" applyBorder="1" applyAlignment="1">
      <alignment horizontal="right" vertical="center" wrapText="1"/>
    </xf>
    <xf numFmtId="173" fontId="30" fillId="35" borderId="20" xfId="0" applyNumberFormat="1" applyFont="1" applyFill="1" applyBorder="1" applyAlignment="1">
      <alignment horizontal="center" vertical="center" wrapText="1"/>
    </xf>
    <xf numFmtId="37" fontId="29" fillId="37" borderId="20" xfId="46324" applyNumberFormat="1" applyFont="1" applyFill="1" applyBorder="1" applyAlignment="1">
      <alignment horizontal="right" wrapText="1"/>
    </xf>
    <xf numFmtId="0" fontId="30" fillId="39" borderId="20" xfId="0" applyFont="1" applyFill="1" applyBorder="1" applyAlignment="1">
      <alignment horizontal="right" vertical="center" wrapText="1"/>
    </xf>
    <xf numFmtId="0" fontId="0" fillId="0" borderId="21" xfId="0" applyBorder="1"/>
    <xf numFmtId="0" fontId="0" fillId="0" borderId="39" xfId="0" applyBorder="1"/>
    <xf numFmtId="37" fontId="44" fillId="35" borderId="0" xfId="0" applyNumberFormat="1" applyFont="1" applyFill="1" applyAlignment="1">
      <alignment horizontal="right" vertical="center" wrapText="1"/>
    </xf>
    <xf numFmtId="39" fontId="41" fillId="35" borderId="0" xfId="0" applyNumberFormat="1" applyFont="1" applyFill="1" applyAlignment="1">
      <alignment horizontal="right" vertical="center" wrapText="1"/>
    </xf>
    <xf numFmtId="0" fontId="29" fillId="0" borderId="21" xfId="46324" applyFont="1" applyBorder="1" applyAlignment="1">
      <alignment horizontal="right" vertical="center" wrapText="1"/>
    </xf>
    <xf numFmtId="0" fontId="30" fillId="32" borderId="13" xfId="46324" applyFont="1" applyFill="1" applyBorder="1" applyAlignment="1">
      <alignment vertical="center" wrapText="1"/>
    </xf>
    <xf numFmtId="173" fontId="30" fillId="32" borderId="0" xfId="0" applyNumberFormat="1" applyFont="1" applyFill="1" applyAlignment="1">
      <alignment vertical="center" wrapText="1"/>
    </xf>
    <xf numFmtId="190" fontId="30" fillId="32" borderId="0" xfId="62815" applyNumberFormat="1" applyFont="1" applyFill="1" applyAlignment="1">
      <alignment vertical="center" wrapText="1"/>
    </xf>
    <xf numFmtId="190" fontId="30" fillId="32" borderId="0" xfId="62815" applyNumberFormat="1" applyFont="1" applyFill="1" applyBorder="1" applyAlignment="1">
      <alignment vertical="center" wrapText="1"/>
    </xf>
    <xf numFmtId="1" fontId="30" fillId="32" borderId="0" xfId="46324" applyNumberFormat="1" applyFont="1" applyFill="1" applyAlignment="1">
      <alignment vertical="center" wrapText="1"/>
    </xf>
    <xf numFmtId="37" fontId="30" fillId="32" borderId="0" xfId="46324" applyNumberFormat="1" applyFont="1" applyFill="1" applyAlignment="1">
      <alignment vertical="center" wrapText="1"/>
    </xf>
    <xf numFmtId="3" fontId="30" fillId="32" borderId="0" xfId="46324" applyNumberFormat="1" applyFont="1" applyFill="1" applyAlignment="1">
      <alignment vertical="center"/>
    </xf>
    <xf numFmtId="0" fontId="30" fillId="32" borderId="0" xfId="46324" applyFont="1" applyFill="1" applyAlignment="1">
      <alignment vertical="center" wrapText="1"/>
    </xf>
    <xf numFmtId="0" fontId="30" fillId="32" borderId="14" xfId="46324" applyFont="1" applyFill="1" applyBorder="1" applyAlignment="1">
      <alignment vertical="center" wrapText="1"/>
    </xf>
    <xf numFmtId="173" fontId="30" fillId="32" borderId="20" xfId="0" applyNumberFormat="1" applyFont="1" applyFill="1" applyBorder="1" applyAlignment="1">
      <alignment vertical="center" wrapText="1"/>
    </xf>
    <xf numFmtId="190" fontId="30" fillId="32" borderId="15" xfId="62815" applyNumberFormat="1" applyFont="1" applyFill="1" applyBorder="1" applyAlignment="1">
      <alignment vertical="center" wrapText="1"/>
    </xf>
    <xf numFmtId="0" fontId="2" fillId="0" borderId="0" xfId="46324" applyAlignment="1">
      <alignment vertical="center"/>
    </xf>
    <xf numFmtId="0" fontId="30" fillId="39" borderId="0" xfId="46324" applyFont="1" applyFill="1" applyAlignment="1">
      <alignment vertical="center"/>
    </xf>
    <xf numFmtId="37" fontId="30" fillId="0" borderId="3" xfId="0" applyNumberFormat="1" applyFont="1" applyBorder="1" applyAlignment="1">
      <alignment horizontal="right" vertical="center" wrapText="1"/>
    </xf>
    <xf numFmtId="190" fontId="30" fillId="0" borderId="0" xfId="0" applyNumberFormat="1" applyFont="1" applyAlignment="1">
      <alignment horizontal="center" vertical="center" wrapText="1"/>
    </xf>
    <xf numFmtId="194" fontId="29" fillId="0" borderId="0" xfId="0" applyNumberFormat="1" applyFont="1" applyAlignment="1">
      <alignment horizontal="center" vertical="center" wrapText="1"/>
    </xf>
    <xf numFmtId="194" fontId="29" fillId="35" borderId="0" xfId="0" applyNumberFormat="1" applyFont="1" applyFill="1" applyAlignment="1">
      <alignment horizontal="center" vertical="center" wrapText="1"/>
    </xf>
    <xf numFmtId="190" fontId="29" fillId="35" borderId="0" xfId="0" applyNumberFormat="1" applyFont="1" applyFill="1" applyAlignment="1">
      <alignment horizontal="center" vertical="center" wrapText="1"/>
    </xf>
    <xf numFmtId="190" fontId="29" fillId="0" borderId="0" xfId="0" applyNumberFormat="1" applyFont="1" applyAlignment="1">
      <alignment horizontal="center" vertical="center" wrapText="1"/>
    </xf>
    <xf numFmtId="190" fontId="29" fillId="35" borderId="0" xfId="0" applyNumberFormat="1" applyFont="1" applyFill="1" applyAlignment="1">
      <alignment horizontal="right" vertical="center" wrapText="1"/>
    </xf>
    <xf numFmtId="0" fontId="34" fillId="43" borderId="0" xfId="46324" applyFont="1" applyFill="1" applyAlignment="1">
      <alignment horizontal="left" vertical="center"/>
    </xf>
    <xf numFmtId="173" fontId="30" fillId="43" borderId="0" xfId="0" applyNumberFormat="1" applyFont="1" applyFill="1" applyAlignment="1">
      <alignment horizontal="right" vertical="center" wrapText="1"/>
    </xf>
    <xf numFmtId="0" fontId="78" fillId="43" borderId="0" xfId="46324" applyFont="1" applyFill="1" applyAlignment="1">
      <alignment horizontal="left" vertical="center"/>
    </xf>
    <xf numFmtId="173" fontId="29" fillId="43" borderId="0" xfId="0" applyNumberFormat="1" applyFont="1" applyFill="1" applyAlignment="1">
      <alignment horizontal="right" vertical="center" wrapText="1"/>
    </xf>
    <xf numFmtId="0" fontId="62" fillId="0" borderId="0" xfId="0" applyFont="1" applyAlignment="1">
      <alignment horizontal="left" vertical="center" wrapText="1"/>
    </xf>
    <xf numFmtId="3" fontId="30" fillId="35" borderId="0" xfId="0" applyNumberFormat="1" applyFont="1" applyFill="1" applyAlignment="1">
      <alignment horizontal="right" vertical="center" wrapText="1"/>
    </xf>
    <xf numFmtId="37" fontId="30" fillId="53" borderId="33" xfId="0" applyNumberFormat="1" applyFont="1" applyFill="1" applyBorder="1" applyAlignment="1">
      <alignment horizontal="right" vertical="center" wrapText="1"/>
    </xf>
    <xf numFmtId="37" fontId="29" fillId="54" borderId="33" xfId="0" applyNumberFormat="1" applyFont="1" applyFill="1" applyBorder="1" applyAlignment="1">
      <alignment horizontal="right" vertical="center" wrapText="1"/>
    </xf>
    <xf numFmtId="0" fontId="123" fillId="53" borderId="33" xfId="0" applyFont="1" applyFill="1" applyBorder="1"/>
    <xf numFmtId="0" fontId="112" fillId="34" borderId="0" xfId="0" applyFont="1" applyFill="1"/>
    <xf numFmtId="37" fontId="30" fillId="32" borderId="0" xfId="46324" applyNumberFormat="1" applyFont="1" applyFill="1" applyAlignment="1">
      <alignment horizontal="right" vertical="center"/>
    </xf>
    <xf numFmtId="37" fontId="30" fillId="54" borderId="33" xfId="0" applyNumberFormat="1" applyFont="1" applyFill="1" applyBorder="1" applyAlignment="1">
      <alignment horizontal="right" vertical="center" wrapText="1"/>
    </xf>
    <xf numFmtId="37" fontId="44" fillId="37" borderId="0" xfId="0" applyNumberFormat="1" applyFont="1" applyFill="1" applyAlignment="1">
      <alignment horizontal="right" wrapText="1"/>
    </xf>
    <xf numFmtId="37" fontId="44" fillId="40" borderId="0" xfId="0" applyNumberFormat="1" applyFont="1" applyFill="1" applyAlignment="1">
      <alignment horizontal="right" wrapText="1"/>
    </xf>
    <xf numFmtId="0" fontId="0" fillId="0" borderId="0" xfId="46324" applyFont="1"/>
    <xf numFmtId="190" fontId="30" fillId="45" borderId="0" xfId="0" applyNumberFormat="1" applyFont="1" applyFill="1" applyAlignment="1">
      <alignment horizontal="right" vertical="center" wrapText="1"/>
    </xf>
    <xf numFmtId="0" fontId="53" fillId="42" borderId="0" xfId="0" applyFont="1" applyFill="1" applyAlignment="1">
      <alignment horizontal="left" vertical="center"/>
    </xf>
    <xf numFmtId="37" fontId="53" fillId="42" borderId="0" xfId="0" applyNumberFormat="1" applyFont="1" applyFill="1" applyAlignment="1">
      <alignment horizontal="center" vertical="center"/>
    </xf>
    <xf numFmtId="37" fontId="53" fillId="43" borderId="0" xfId="0" applyNumberFormat="1" applyFont="1" applyFill="1" applyAlignment="1">
      <alignment horizontal="left" vertical="center"/>
    </xf>
    <xf numFmtId="0" fontId="51" fillId="42" borderId="0" xfId="0" applyFont="1" applyFill="1" applyAlignment="1">
      <alignment horizontal="left" vertical="center"/>
    </xf>
    <xf numFmtId="9" fontId="51" fillId="42" borderId="0" xfId="62817" applyFont="1" applyFill="1" applyAlignment="1">
      <alignment horizontal="center" vertical="center"/>
    </xf>
    <xf numFmtId="9" fontId="51" fillId="43" borderId="0" xfId="62817" applyFont="1" applyFill="1" applyAlignment="1">
      <alignment horizontal="left" vertical="center"/>
    </xf>
    <xf numFmtId="37" fontId="51" fillId="42" borderId="0" xfId="0" applyNumberFormat="1" applyFont="1" applyFill="1" applyAlignment="1">
      <alignment horizontal="center" vertical="center"/>
    </xf>
    <xf numFmtId="37" fontId="51" fillId="43" borderId="0" xfId="0" applyNumberFormat="1" applyFont="1" applyFill="1" applyAlignment="1">
      <alignment horizontal="left" vertical="center"/>
    </xf>
    <xf numFmtId="0" fontId="128" fillId="0" borderId="0" xfId="0" applyFont="1"/>
    <xf numFmtId="0" fontId="30" fillId="39" borderId="0" xfId="46324" applyFont="1" applyFill="1" applyAlignment="1">
      <alignment horizontal="right" wrapText="1"/>
    </xf>
    <xf numFmtId="190" fontId="30" fillId="0" borderId="0" xfId="62815" applyNumberFormat="1" applyFont="1" applyAlignment="1">
      <alignment horizontal="right" vertical="center" wrapText="1"/>
    </xf>
    <xf numFmtId="190" fontId="30" fillId="0" borderId="0" xfId="0" applyNumberFormat="1" applyFont="1" applyAlignment="1">
      <alignment horizontal="right" vertical="center" wrapText="1"/>
    </xf>
    <xf numFmtId="190" fontId="30" fillId="35" borderId="0" xfId="0" applyNumberFormat="1" applyFont="1" applyFill="1" applyAlignment="1">
      <alignment horizontal="right" vertical="center" wrapText="1"/>
    </xf>
    <xf numFmtId="190" fontId="122" fillId="29" borderId="0" xfId="62818" applyNumberFormat="1" applyFont="1" applyFill="1"/>
    <xf numFmtId="190" fontId="122" fillId="54" borderId="33" xfId="62818" applyNumberFormat="1" applyFont="1" applyFill="1" applyBorder="1"/>
    <xf numFmtId="190" fontId="122" fillId="35" borderId="0" xfId="62818" applyNumberFormat="1" applyFont="1" applyFill="1"/>
    <xf numFmtId="190" fontId="122" fillId="53" borderId="33" xfId="62818" applyNumberFormat="1" applyFont="1" applyFill="1" applyBorder="1"/>
    <xf numFmtId="190" fontId="123" fillId="32" borderId="20" xfId="62818" applyNumberFormat="1" applyFont="1" applyFill="1" applyBorder="1"/>
    <xf numFmtId="190" fontId="30" fillId="33" borderId="20" xfId="62818" applyNumberFormat="1" applyFont="1" applyFill="1" applyBorder="1" applyAlignment="1">
      <alignment horizontal="right" vertical="center" wrapText="1"/>
    </xf>
    <xf numFmtId="190" fontId="30" fillId="33" borderId="0" xfId="62818" applyNumberFormat="1" applyFont="1" applyFill="1" applyAlignment="1">
      <alignment horizontal="right" vertical="center" wrapText="1"/>
    </xf>
    <xf numFmtId="190" fontId="120" fillId="55" borderId="35" xfId="62818" applyNumberFormat="1" applyFont="1" applyFill="1" applyBorder="1"/>
    <xf numFmtId="165" fontId="41" fillId="29" borderId="22" xfId="46324" applyNumberFormat="1" applyFont="1" applyFill="1" applyBorder="1" applyAlignment="1">
      <alignment horizontal="right" vertical="center" wrapText="1"/>
    </xf>
    <xf numFmtId="190" fontId="29" fillId="29" borderId="0" xfId="62818" applyNumberFormat="1" applyFont="1" applyFill="1" applyAlignment="1">
      <alignment horizontal="right" vertical="center"/>
    </xf>
    <xf numFmtId="190" fontId="29" fillId="54" borderId="0" xfId="62818" applyNumberFormat="1" applyFont="1" applyFill="1" applyAlignment="1">
      <alignment horizontal="right" vertical="center"/>
    </xf>
    <xf numFmtId="190" fontId="29" fillId="35" borderId="0" xfId="62818" applyNumberFormat="1" applyFont="1" applyFill="1" applyAlignment="1">
      <alignment horizontal="right" vertical="center"/>
    </xf>
    <xf numFmtId="190" fontId="29" fillId="53" borderId="0" xfId="62818" applyNumberFormat="1" applyFont="1" applyFill="1" applyAlignment="1">
      <alignment horizontal="right" vertical="center"/>
    </xf>
    <xf numFmtId="190" fontId="30" fillId="32" borderId="0" xfId="62818" applyNumberFormat="1" applyFont="1" applyFill="1" applyAlignment="1">
      <alignment horizontal="right" vertical="center"/>
    </xf>
    <xf numFmtId="190" fontId="27" fillId="55" borderId="0" xfId="62818" applyNumberFormat="1" applyFont="1" applyFill="1" applyAlignment="1">
      <alignment horizontal="right" vertical="center"/>
    </xf>
    <xf numFmtId="190" fontId="30" fillId="32" borderId="27" xfId="62818" applyNumberFormat="1" applyFont="1" applyFill="1" applyBorder="1" applyAlignment="1">
      <alignment horizontal="right" vertical="center"/>
    </xf>
    <xf numFmtId="190" fontId="30" fillId="33" borderId="40" xfId="62818" applyNumberFormat="1" applyFont="1" applyFill="1" applyBorder="1" applyAlignment="1">
      <alignment horizontal="right" vertical="center" wrapText="1"/>
    </xf>
    <xf numFmtId="190" fontId="27" fillId="55" borderId="27" xfId="62818" applyNumberFormat="1" applyFont="1" applyFill="1" applyBorder="1" applyAlignment="1">
      <alignment horizontal="right" vertical="center"/>
    </xf>
    <xf numFmtId="190" fontId="29" fillId="56" borderId="0" xfId="62818" applyNumberFormat="1" applyFont="1" applyFill="1" applyAlignment="1">
      <alignment horizontal="right" vertical="center"/>
    </xf>
    <xf numFmtId="190" fontId="29" fillId="51" borderId="0" xfId="62818" applyNumberFormat="1" applyFont="1" applyFill="1" applyAlignment="1">
      <alignment horizontal="right" vertical="center"/>
    </xf>
    <xf numFmtId="165" fontId="29" fillId="29" borderId="3" xfId="0" applyNumberFormat="1" applyFont="1" applyFill="1" applyBorder="1" applyAlignment="1">
      <alignment horizontal="right" vertical="center"/>
    </xf>
    <xf numFmtId="0" fontId="29" fillId="54" borderId="0" xfId="0" applyFont="1" applyFill="1" applyAlignment="1">
      <alignment horizontal="right" vertical="center" wrapText="1"/>
    </xf>
    <xf numFmtId="0" fontId="84" fillId="32" borderId="41" xfId="0" applyFont="1" applyFill="1" applyBorder="1" applyAlignment="1">
      <alignment horizontal="right" vertical="center" wrapText="1"/>
    </xf>
    <xf numFmtId="0" fontId="36" fillId="29" borderId="0" xfId="0" applyFont="1" applyFill="1" applyAlignment="1">
      <alignment horizontal="center" vertical="center" wrapText="1"/>
    </xf>
    <xf numFmtId="0" fontId="80" fillId="29" borderId="0" xfId="0" applyFont="1" applyFill="1" applyAlignment="1">
      <alignment horizontal="center" vertical="center" wrapText="1"/>
    </xf>
    <xf numFmtId="0" fontId="36" fillId="34" borderId="0" xfId="0" applyFont="1" applyFill="1" applyAlignment="1">
      <alignment horizontal="center" vertical="center" wrapText="1"/>
    </xf>
    <xf numFmtId="0" fontId="80" fillId="34" borderId="0" xfId="0" applyFont="1" applyFill="1" applyAlignment="1">
      <alignment horizontal="center" vertical="center" wrapText="1"/>
    </xf>
    <xf numFmtId="0" fontId="36" fillId="34" borderId="3" xfId="0" applyFont="1" applyFill="1" applyBorder="1" applyAlignment="1">
      <alignment horizontal="center" vertical="center" wrapText="1"/>
    </xf>
    <xf numFmtId="0" fontId="36" fillId="29" borderId="0" xfId="46324" applyFont="1" applyFill="1" applyAlignment="1">
      <alignment horizontal="right" vertical="center"/>
    </xf>
    <xf numFmtId="3" fontId="36" fillId="38" borderId="0" xfId="46324" applyNumberFormat="1" applyFont="1" applyFill="1" applyAlignment="1">
      <alignment horizontal="right" vertical="center" wrapText="1"/>
    </xf>
    <xf numFmtId="0" fontId="30" fillId="0" borderId="13" xfId="0" applyFont="1" applyBorder="1" applyAlignment="1">
      <alignment horizontal="left" vertical="center" wrapText="1"/>
    </xf>
    <xf numFmtId="0" fontId="30" fillId="0" borderId="0" xfId="0" applyFont="1" applyAlignment="1">
      <alignment horizontal="right" vertical="center"/>
    </xf>
    <xf numFmtId="3" fontId="41" fillId="29" borderId="0" xfId="0" applyNumberFormat="1" applyFont="1" applyFill="1" applyAlignment="1">
      <alignment horizontal="right" vertical="center" wrapText="1"/>
    </xf>
    <xf numFmtId="3" fontId="41" fillId="0" borderId="0" xfId="0" applyNumberFormat="1" applyFont="1" applyAlignment="1">
      <alignment horizontal="left" vertical="center" wrapText="1"/>
    </xf>
    <xf numFmtId="0" fontId="44" fillId="0" borderId="0" xfId="0" applyFont="1" applyAlignment="1">
      <alignment horizontal="right" vertical="center" wrapText="1"/>
    </xf>
    <xf numFmtId="0" fontId="44" fillId="36" borderId="0" xfId="0" applyFont="1" applyFill="1" applyAlignment="1">
      <alignment horizontal="right" vertical="center" wrapText="1"/>
    </xf>
    <xf numFmtId="3" fontId="30" fillId="32" borderId="0" xfId="46324" applyNumberFormat="1" applyFont="1" applyFill="1" applyAlignment="1">
      <alignment horizontal="right" vertical="center"/>
    </xf>
    <xf numFmtId="190" fontId="30" fillId="32" borderId="15" xfId="62815" applyNumberFormat="1" applyFont="1" applyFill="1" applyBorder="1" applyAlignment="1">
      <alignment horizontal="right" vertical="center" wrapText="1"/>
    </xf>
    <xf numFmtId="197" fontId="29" fillId="35" borderId="15" xfId="46324" applyNumberFormat="1" applyFont="1" applyFill="1" applyBorder="1" applyAlignment="1">
      <alignment horizontal="right" vertical="center" wrapText="1"/>
    </xf>
    <xf numFmtId="3" fontId="65" fillId="43" borderId="0" xfId="46324" applyNumberFormat="1" applyFont="1" applyFill="1" applyAlignment="1">
      <alignment horizontal="right" vertical="center" wrapText="1"/>
    </xf>
    <xf numFmtId="165" fontId="78" fillId="35" borderId="0" xfId="46324" applyNumberFormat="1" applyFont="1" applyFill="1" applyAlignment="1">
      <alignment horizontal="center" vertical="center"/>
    </xf>
    <xf numFmtId="167" fontId="34" fillId="35" borderId="0" xfId="46324" applyNumberFormat="1" applyFont="1" applyFill="1" applyAlignment="1">
      <alignment horizontal="right" vertical="center" wrapText="1"/>
    </xf>
    <xf numFmtId="189" fontId="29" fillId="38" borderId="0" xfId="46324" applyNumberFormat="1" applyFont="1" applyFill="1" applyAlignment="1">
      <alignment horizontal="right"/>
    </xf>
    <xf numFmtId="188" fontId="29" fillId="0" borderId="0" xfId="46324" applyNumberFormat="1" applyFont="1" applyAlignment="1">
      <alignment horizontal="right"/>
    </xf>
    <xf numFmtId="37" fontId="29" fillId="43" borderId="0" xfId="46324" applyNumberFormat="1" applyFont="1" applyFill="1" applyAlignment="1">
      <alignment horizontal="right" vertical="center"/>
    </xf>
    <xf numFmtId="0" fontId="29" fillId="57" borderId="0" xfId="46324" applyFont="1" applyFill="1" applyAlignment="1">
      <alignment horizontal="left" vertical="center"/>
    </xf>
    <xf numFmtId="3" fontId="29" fillId="57" borderId="0" xfId="46324" applyNumberFormat="1" applyFont="1" applyFill="1" applyAlignment="1">
      <alignment horizontal="right" vertical="center"/>
    </xf>
    <xf numFmtId="188" fontId="29" fillId="58" borderId="0" xfId="46324" applyNumberFormat="1" applyFont="1" applyFill="1"/>
    <xf numFmtId="0" fontId="29" fillId="57" borderId="0" xfId="46324" applyFont="1" applyFill="1" applyAlignment="1">
      <alignment horizontal="right" vertical="center"/>
    </xf>
    <xf numFmtId="37" fontId="29" fillId="57" borderId="0" xfId="46324" applyNumberFormat="1" applyFont="1" applyFill="1" applyAlignment="1">
      <alignment horizontal="right" vertical="center"/>
    </xf>
    <xf numFmtId="0" fontId="30" fillId="57" borderId="0" xfId="46324" applyFont="1" applyFill="1" applyAlignment="1">
      <alignment horizontal="left" vertical="center" wrapText="1"/>
    </xf>
    <xf numFmtId="3" fontId="30" fillId="57" borderId="0" xfId="46324" applyNumberFormat="1" applyFont="1" applyFill="1" applyAlignment="1">
      <alignment horizontal="right" vertical="center" wrapText="1"/>
    </xf>
    <xf numFmtId="37" fontId="30" fillId="57" borderId="0" xfId="46324" applyNumberFormat="1" applyFont="1" applyFill="1" applyAlignment="1">
      <alignment horizontal="right" vertical="center" wrapText="1"/>
    </xf>
    <xf numFmtId="198" fontId="30" fillId="32" borderId="0" xfId="46324" quotePrefix="1" applyNumberFormat="1" applyFont="1" applyFill="1" applyAlignment="1">
      <alignment horizontal="right" vertical="center" wrapText="1"/>
    </xf>
    <xf numFmtId="3" fontId="30" fillId="57" borderId="0" xfId="46324" quotePrefix="1" applyNumberFormat="1" applyFont="1" applyFill="1" applyAlignment="1">
      <alignment horizontal="right" vertical="center" wrapText="1"/>
    </xf>
    <xf numFmtId="0" fontId="30" fillId="57" borderId="0" xfId="46324" applyFont="1" applyFill="1" applyAlignment="1">
      <alignment horizontal="right" vertical="center" wrapText="1"/>
    </xf>
    <xf numFmtId="198" fontId="30" fillId="57" borderId="0" xfId="46324" quotePrefix="1" applyNumberFormat="1" applyFont="1" applyFill="1" applyAlignment="1">
      <alignment horizontal="right" vertical="center" wrapText="1"/>
    </xf>
    <xf numFmtId="0" fontId="29" fillId="58" borderId="0" xfId="46324" applyFont="1" applyFill="1"/>
    <xf numFmtId="188" fontId="29" fillId="57" borderId="0" xfId="46324" quotePrefix="1" applyNumberFormat="1" applyFont="1" applyFill="1" applyAlignment="1">
      <alignment horizontal="right" vertical="center"/>
    </xf>
    <xf numFmtId="188" fontId="30" fillId="35" borderId="0" xfId="46324" applyNumberFormat="1" applyFont="1" applyFill="1" applyAlignment="1">
      <alignment horizontal="right" vertical="center"/>
    </xf>
    <xf numFmtId="0" fontId="36" fillId="53" borderId="0" xfId="0" applyFont="1" applyFill="1" applyAlignment="1">
      <alignment horizontal="right" vertical="center" wrapText="1"/>
    </xf>
    <xf numFmtId="0" fontId="36" fillId="54" borderId="0" xfId="0" applyFont="1" applyFill="1" applyAlignment="1">
      <alignment horizontal="right" vertical="center" wrapText="1"/>
    </xf>
    <xf numFmtId="0" fontId="122" fillId="35" borderId="0" xfId="0" applyFont="1" applyFill="1"/>
    <xf numFmtId="0" fontId="122" fillId="29" borderId="0" xfId="0" applyFont="1" applyFill="1"/>
    <xf numFmtId="3" fontId="123" fillId="32" borderId="20" xfId="0" applyNumberFormat="1" applyFont="1" applyFill="1" applyBorder="1"/>
    <xf numFmtId="37" fontId="30" fillId="32" borderId="20" xfId="0" applyNumberFormat="1" applyFont="1" applyFill="1" applyBorder="1" applyAlignment="1">
      <alignment horizontal="right" vertical="center" wrapText="1"/>
    </xf>
    <xf numFmtId="3" fontId="112" fillId="0" borderId="0" xfId="0" applyNumberFormat="1" applyFont="1"/>
    <xf numFmtId="3" fontId="112" fillId="56" borderId="0" xfId="0" applyNumberFormat="1" applyFont="1" applyFill="1"/>
    <xf numFmtId="3" fontId="112" fillId="51" borderId="0" xfId="0" applyNumberFormat="1" applyFont="1" applyFill="1"/>
    <xf numFmtId="3" fontId="120" fillId="55" borderId="0" xfId="0" applyNumberFormat="1" applyFont="1" applyFill="1"/>
    <xf numFmtId="3" fontId="120" fillId="55" borderId="20" xfId="0" applyNumberFormat="1" applyFont="1" applyFill="1" applyBorder="1"/>
    <xf numFmtId="3" fontId="112" fillId="0" borderId="0" xfId="0" applyNumberFormat="1" applyFont="1" applyAlignment="1">
      <alignment horizontal="right"/>
    </xf>
    <xf numFmtId="3" fontId="112" fillId="56" borderId="0" xfId="0" applyNumberFormat="1" applyFont="1" applyFill="1" applyAlignment="1">
      <alignment horizontal="right"/>
    </xf>
    <xf numFmtId="190" fontId="112" fillId="34" borderId="0" xfId="62818" applyNumberFormat="1" applyFont="1" applyFill="1" applyAlignment="1">
      <alignment horizontal="right"/>
    </xf>
    <xf numFmtId="3" fontId="112" fillId="51" borderId="0" xfId="0" applyNumberFormat="1" applyFont="1" applyFill="1" applyAlignment="1">
      <alignment horizontal="right"/>
    </xf>
    <xf numFmtId="1" fontId="125" fillId="32" borderId="0" xfId="0" applyNumberFormat="1" applyFont="1" applyFill="1" applyAlignment="1">
      <alignment horizontal="right"/>
    </xf>
    <xf numFmtId="3" fontId="120" fillId="55" borderId="0" xfId="0" applyNumberFormat="1" applyFont="1" applyFill="1" applyAlignment="1">
      <alignment horizontal="right"/>
    </xf>
    <xf numFmtId="0" fontId="112" fillId="0" borderId="0" xfId="0" quotePrefix="1" applyFont="1" applyAlignment="1">
      <alignment horizontal="right"/>
    </xf>
    <xf numFmtId="0" fontId="112" fillId="56" borderId="0" xfId="0" quotePrefix="1" applyFont="1" applyFill="1" applyAlignment="1">
      <alignment horizontal="right"/>
    </xf>
    <xf numFmtId="3" fontId="125" fillId="32" borderId="20" xfId="0" applyNumberFormat="1" applyFont="1" applyFill="1" applyBorder="1" applyAlignment="1">
      <alignment horizontal="right"/>
    </xf>
    <xf numFmtId="3" fontId="120" fillId="55" borderId="20" xfId="0" applyNumberFormat="1" applyFont="1" applyFill="1" applyBorder="1" applyAlignment="1">
      <alignment horizontal="right"/>
    </xf>
    <xf numFmtId="3" fontId="112" fillId="34" borderId="0" xfId="0" applyNumberFormat="1" applyFont="1" applyFill="1"/>
    <xf numFmtId="0" fontId="112" fillId="51" borderId="0" xfId="0" quotePrefix="1" applyFont="1" applyFill="1" applyAlignment="1">
      <alignment horizontal="right"/>
    </xf>
    <xf numFmtId="3" fontId="84" fillId="32" borderId="41" xfId="0" applyNumberFormat="1" applyFont="1" applyFill="1" applyBorder="1" applyAlignment="1">
      <alignment horizontal="right" vertical="center" wrapText="1"/>
    </xf>
    <xf numFmtId="165" fontId="41" fillId="35" borderId="25" xfId="46324" applyNumberFormat="1" applyFont="1" applyFill="1" applyBorder="1" applyAlignment="1">
      <alignment horizontal="right" vertical="center" wrapText="1"/>
    </xf>
    <xf numFmtId="0" fontId="55" fillId="29" borderId="0" xfId="46324" applyFont="1" applyFill="1" applyAlignment="1">
      <alignment horizontal="left" vertical="center"/>
    </xf>
    <xf numFmtId="0" fontId="54" fillId="29" borderId="0" xfId="46324" applyFont="1" applyFill="1" applyAlignment="1">
      <alignment horizontal="left" vertical="center"/>
    </xf>
    <xf numFmtId="0" fontId="54" fillId="0" borderId="0" xfId="46324" applyFont="1" applyAlignment="1">
      <alignment horizontal="justify" vertical="center"/>
    </xf>
    <xf numFmtId="0" fontId="56" fillId="29" borderId="0" xfId="46324" applyFont="1" applyFill="1" applyAlignment="1">
      <alignment horizontal="left" vertical="center" wrapText="1"/>
    </xf>
    <xf numFmtId="0" fontId="55" fillId="0" borderId="10" xfId="0" applyFont="1" applyBorder="1" applyAlignment="1">
      <alignment horizontal="left" vertical="center" wrapText="1"/>
    </xf>
    <xf numFmtId="0" fontId="55" fillId="0" borderId="0" xfId="0" applyFont="1" applyAlignment="1">
      <alignment horizontal="left" vertical="center" wrapText="1"/>
    </xf>
    <xf numFmtId="0" fontId="32" fillId="0" borderId="0" xfId="46324" applyFont="1" applyAlignment="1">
      <alignment horizontal="left" vertical="center"/>
    </xf>
    <xf numFmtId="0" fontId="134" fillId="0" borderId="0" xfId="0" applyFont="1" applyAlignment="1">
      <alignment horizontal="left" vertical="center" wrapText="1"/>
    </xf>
    <xf numFmtId="0" fontId="59" fillId="0" borderId="0" xfId="46324" applyFont="1" applyAlignment="1">
      <alignment horizontal="left" vertical="center" wrapText="1"/>
    </xf>
    <xf numFmtId="0" fontId="55" fillId="0" borderId="0" xfId="46324" applyFont="1" applyAlignment="1">
      <alignment horizontal="justify" vertical="center" wrapText="1"/>
    </xf>
    <xf numFmtId="0" fontId="37" fillId="0" borderId="0" xfId="0" applyFont="1" applyAlignment="1">
      <alignment horizontal="left" vertical="center" wrapText="1"/>
    </xf>
    <xf numFmtId="199" fontId="30" fillId="36" borderId="0" xfId="0" applyNumberFormat="1" applyFont="1" applyFill="1" applyAlignment="1">
      <alignment horizontal="right" vertical="center" wrapText="1"/>
    </xf>
    <xf numFmtId="0" fontId="67" fillId="0" borderId="0" xfId="46324" applyFont="1" applyAlignment="1">
      <alignment horizontal="left" vertical="center" wrapText="1"/>
    </xf>
    <xf numFmtId="0" fontId="67" fillId="0" borderId="0" xfId="0" applyFont="1" applyAlignment="1">
      <alignment horizontal="left" vertical="center" wrapText="1"/>
    </xf>
    <xf numFmtId="0" fontId="58" fillId="0" borderId="0" xfId="46324" applyFont="1" applyAlignment="1">
      <alignment horizontal="justify" vertical="center" wrapText="1"/>
    </xf>
    <xf numFmtId="0" fontId="27" fillId="45" borderId="0" xfId="46324" applyFont="1" applyFill="1" applyAlignment="1">
      <alignment horizontal="right" vertical="center"/>
    </xf>
    <xf numFmtId="0" fontId="27" fillId="45" borderId="0" xfId="46324" applyFont="1" applyFill="1" applyAlignment="1">
      <alignment horizontal="right" vertical="center" wrapText="1"/>
    </xf>
    <xf numFmtId="186" fontId="29" fillId="0" borderId="0" xfId="46324" applyNumberFormat="1" applyFont="1" applyAlignment="1">
      <alignment horizontal="right" vertical="center" wrapText="1"/>
    </xf>
    <xf numFmtId="186" fontId="29" fillId="36" borderId="0" xfId="46324" applyNumberFormat="1" applyFont="1" applyFill="1" applyAlignment="1">
      <alignment horizontal="right" vertical="center" wrapText="1"/>
    </xf>
    <xf numFmtId="0" fontId="29" fillId="36" borderId="0" xfId="46324" applyFont="1" applyFill="1" applyAlignment="1">
      <alignment horizontal="left" vertical="center" wrapText="1"/>
    </xf>
    <xf numFmtId="173" fontId="30" fillId="36" borderId="0" xfId="0" applyNumberFormat="1" applyFont="1" applyFill="1" applyAlignment="1">
      <alignment horizontal="right" vertical="center" wrapText="1"/>
    </xf>
    <xf numFmtId="3" fontId="30" fillId="36" borderId="0" xfId="46324" applyNumberFormat="1" applyFont="1" applyFill="1" applyAlignment="1">
      <alignment horizontal="right" vertical="center" wrapText="1"/>
    </xf>
    <xf numFmtId="3" fontId="112" fillId="36" borderId="0" xfId="0" applyNumberFormat="1" applyFont="1" applyFill="1" applyAlignment="1">
      <alignment horizontal="right"/>
    </xf>
    <xf numFmtId="0" fontId="34" fillId="32" borderId="3" xfId="46324" applyFont="1" applyFill="1" applyBorder="1" applyAlignment="1">
      <alignment horizontal="center" vertical="center" wrapText="1"/>
    </xf>
    <xf numFmtId="0" fontId="112" fillId="0" borderId="0" xfId="0" applyFont="1" applyAlignment="1">
      <alignment horizontal="center"/>
    </xf>
    <xf numFmtId="173" fontId="30" fillId="35" borderId="3" xfId="0" applyNumberFormat="1" applyFont="1" applyFill="1" applyBorder="1" applyAlignment="1">
      <alignment horizontal="right" vertical="center" wrapText="1"/>
    </xf>
    <xf numFmtId="0" fontId="61" fillId="0" borderId="0" xfId="0" applyFont="1" applyAlignment="1">
      <alignment horizontal="left" vertical="center" wrapText="1"/>
    </xf>
    <xf numFmtId="0" fontId="137" fillId="0" borderId="0" xfId="0" applyFont="1"/>
    <xf numFmtId="3" fontId="123" fillId="53" borderId="33" xfId="0" applyNumberFormat="1" applyFont="1" applyFill="1" applyBorder="1"/>
    <xf numFmtId="3" fontId="122" fillId="54" borderId="33" xfId="0" applyNumberFormat="1" applyFont="1" applyFill="1" applyBorder="1"/>
    <xf numFmtId="3" fontId="120" fillId="55" borderId="35" xfId="0" applyNumberFormat="1" applyFont="1" applyFill="1" applyBorder="1"/>
    <xf numFmtId="165" fontId="41" fillId="38" borderId="26" xfId="46324" applyNumberFormat="1" applyFont="1" applyFill="1" applyBorder="1" applyAlignment="1">
      <alignment horizontal="right" wrapText="1"/>
    </xf>
    <xf numFmtId="165" fontId="29" fillId="35" borderId="0" xfId="46324" applyNumberFormat="1" applyFont="1" applyFill="1" applyAlignment="1">
      <alignment horizontal="right" vertical="center"/>
    </xf>
    <xf numFmtId="0" fontId="30" fillId="32" borderId="0" xfId="0" applyFont="1" applyFill="1"/>
    <xf numFmtId="0" fontId="30" fillId="32" borderId="3" xfId="0" applyFont="1" applyFill="1" applyBorder="1"/>
    <xf numFmtId="0" fontId="26" fillId="30" borderId="41" xfId="0" applyFont="1" applyFill="1" applyBorder="1" applyAlignment="1">
      <alignment horizontal="left" vertical="center" wrapText="1"/>
    </xf>
    <xf numFmtId="0" fontId="27" fillId="30" borderId="41" xfId="0" applyFont="1" applyFill="1" applyBorder="1" applyAlignment="1">
      <alignment horizontal="right" vertical="center" wrapText="1"/>
    </xf>
    <xf numFmtId="0" fontId="27" fillId="52" borderId="41" xfId="0" applyFont="1" applyFill="1" applyBorder="1" applyAlignment="1">
      <alignment horizontal="right" vertical="center" wrapText="1"/>
    </xf>
    <xf numFmtId="0" fontId="30" fillId="32" borderId="41" xfId="0" applyFont="1" applyFill="1" applyBorder="1" applyAlignment="1">
      <alignment horizontal="left" vertical="center" wrapText="1"/>
    </xf>
    <xf numFmtId="0" fontId="88" fillId="0" borderId="0" xfId="46324" applyFont="1" applyAlignment="1">
      <alignment horizontal="left" vertical="top" wrapText="1"/>
    </xf>
    <xf numFmtId="0" fontId="29" fillId="29" borderId="0" xfId="46324" applyFont="1" applyFill="1"/>
    <xf numFmtId="0" fontId="122" fillId="0" borderId="0" xfId="46324" applyFont="1"/>
    <xf numFmtId="37" fontId="29" fillId="37" borderId="3" xfId="46324" applyNumberFormat="1" applyFont="1" applyFill="1" applyBorder="1" applyAlignment="1">
      <alignment horizontal="right" wrapText="1"/>
    </xf>
    <xf numFmtId="165" fontId="36" fillId="0" borderId="0" xfId="46324" applyNumberFormat="1" applyFont="1" applyAlignment="1">
      <alignment horizontal="right" vertical="center"/>
    </xf>
    <xf numFmtId="37" fontId="29" fillId="35" borderId="20" xfId="46324" applyNumberFormat="1" applyFont="1" applyFill="1" applyBorder="1" applyAlignment="1">
      <alignment horizontal="right" vertical="center" wrapText="1"/>
    </xf>
    <xf numFmtId="0" fontId="43" fillId="29" borderId="0" xfId="0" applyFont="1" applyFill="1" applyAlignment="1">
      <alignment horizontal="left" vertical="center" wrapText="1"/>
    </xf>
    <xf numFmtId="0" fontId="106" fillId="29" borderId="0" xfId="0" applyFont="1" applyFill="1" applyAlignment="1">
      <alignment horizontal="left" vertical="center" wrapText="1"/>
    </xf>
    <xf numFmtId="0" fontId="55" fillId="29" borderId="0" xfId="0" applyFont="1" applyFill="1" applyAlignment="1">
      <alignment horizontal="left" vertical="center" wrapText="1"/>
    </xf>
    <xf numFmtId="0" fontId="106" fillId="0" borderId="0" xfId="0" applyFont="1" applyAlignment="1">
      <alignment horizontal="left" vertical="center" wrapText="1"/>
    </xf>
    <xf numFmtId="0" fontId="28" fillId="0" borderId="0" xfId="0" applyFont="1" applyAlignment="1">
      <alignment horizontal="left" vertical="center" wrapText="1"/>
    </xf>
    <xf numFmtId="165" fontId="29" fillId="0" borderId="8" xfId="0" applyNumberFormat="1" applyFont="1" applyBorder="1" applyAlignment="1">
      <alignment horizontal="right" vertical="center" wrapText="1"/>
    </xf>
    <xf numFmtId="165" fontId="29" fillId="0" borderId="1" xfId="0" applyNumberFormat="1" applyFont="1" applyBorder="1" applyAlignment="1">
      <alignment horizontal="right" vertical="center" wrapText="1"/>
    </xf>
    <xf numFmtId="0" fontId="59" fillId="29" borderId="19" xfId="0" applyFont="1" applyFill="1" applyBorder="1" applyAlignment="1">
      <alignment horizontal="left" vertical="center" wrapText="1"/>
    </xf>
    <xf numFmtId="0" fontId="59" fillId="29" borderId="2" xfId="0" applyFont="1" applyFill="1" applyBorder="1" applyAlignment="1">
      <alignment horizontal="right" vertical="center" wrapText="1"/>
    </xf>
    <xf numFmtId="37" fontId="59" fillId="29" borderId="2" xfId="0" applyNumberFormat="1" applyFont="1" applyFill="1" applyBorder="1" applyAlignment="1">
      <alignment horizontal="right" vertical="center" wrapText="1"/>
    </xf>
    <xf numFmtId="0" fontId="30" fillId="32" borderId="3" xfId="0" applyFont="1" applyFill="1" applyBorder="1" applyAlignment="1">
      <alignment horizontal="right" vertical="center"/>
    </xf>
    <xf numFmtId="0" fontId="30" fillId="39" borderId="3" xfId="0" applyFont="1" applyFill="1" applyBorder="1" applyAlignment="1">
      <alignment horizontal="right" vertical="center"/>
    </xf>
    <xf numFmtId="0" fontId="56" fillId="0" borderId="0" xfId="0" applyFont="1" applyAlignment="1">
      <alignment horizontal="left" vertical="center" wrapText="1"/>
    </xf>
    <xf numFmtId="0" fontId="41" fillId="35" borderId="20" xfId="0" applyFont="1" applyFill="1" applyBorder="1" applyAlignment="1">
      <alignment horizontal="left" vertical="center" wrapText="1"/>
    </xf>
    <xf numFmtId="0" fontId="89" fillId="29" borderId="0" xfId="46324" applyFont="1" applyFill="1" applyAlignment="1">
      <alignment horizontal="left" vertical="center" wrapText="1"/>
    </xf>
    <xf numFmtId="0" fontId="71" fillId="29" borderId="0" xfId="46324" applyFont="1" applyFill="1" applyAlignment="1">
      <alignment horizontal="left" vertical="center" wrapText="1"/>
    </xf>
    <xf numFmtId="0" fontId="41" fillId="29" borderId="2" xfId="46324" applyFont="1" applyFill="1" applyBorder="1" applyAlignment="1">
      <alignment horizontal="left" vertical="center" wrapText="1"/>
    </xf>
    <xf numFmtId="0" fontId="41" fillId="29" borderId="0" xfId="46324" applyFont="1" applyFill="1" applyAlignment="1">
      <alignment horizontal="left" vertical="center" wrapText="1"/>
    </xf>
    <xf numFmtId="0" fontId="41" fillId="43" borderId="0" xfId="46324" applyFont="1" applyFill="1" applyAlignment="1">
      <alignment horizontal="left" vertical="center"/>
    </xf>
    <xf numFmtId="0" fontId="97" fillId="30" borderId="0" xfId="46324" applyFont="1" applyFill="1" applyAlignment="1">
      <alignment horizontal="right" vertical="center" wrapText="1"/>
    </xf>
    <xf numFmtId="0" fontId="56" fillId="0" borderId="0" xfId="46324" applyFont="1" applyAlignment="1">
      <alignment horizontal="left" vertical="center" wrapText="1"/>
    </xf>
    <xf numFmtId="0" fontId="56" fillId="43" borderId="0" xfId="46324" applyFont="1" applyFill="1" applyAlignment="1">
      <alignment horizontal="left" vertical="center" wrapText="1"/>
    </xf>
    <xf numFmtId="0" fontId="55" fillId="29" borderId="0" xfId="46324" applyFont="1" applyFill="1" applyAlignment="1">
      <alignment horizontal="left" vertical="center" wrapText="1"/>
    </xf>
    <xf numFmtId="0" fontId="55" fillId="0" borderId="10" xfId="46324" applyFont="1" applyBorder="1" applyAlignment="1">
      <alignment horizontal="left" vertical="center" wrapText="1"/>
    </xf>
    <xf numFmtId="0" fontId="55" fillId="0" borderId="0" xfId="46324" applyFont="1" applyAlignment="1">
      <alignment horizontal="left" vertical="center" wrapText="1"/>
    </xf>
    <xf numFmtId="0" fontId="28" fillId="0" borderId="0" xfId="46324" applyFont="1" applyAlignment="1">
      <alignment horizontal="left" vertical="center"/>
    </xf>
    <xf numFmtId="0" fontId="54" fillId="0" borderId="0" xfId="0" applyFont="1" applyAlignment="1">
      <alignment horizontal="left" vertical="center"/>
    </xf>
    <xf numFmtId="0" fontId="108" fillId="0" borderId="0" xfId="46324" applyFont="1" applyAlignment="1">
      <alignment horizontal="left" vertical="center" wrapText="1"/>
    </xf>
    <xf numFmtId="0" fontId="107" fillId="0" borderId="0" xfId="0" applyFont="1" applyAlignment="1">
      <alignment wrapText="1"/>
    </xf>
    <xf numFmtId="0" fontId="67" fillId="0" borderId="10" xfId="46324" applyFont="1" applyBorder="1" applyAlignment="1">
      <alignment horizontal="left" vertical="center" wrapText="1"/>
    </xf>
    <xf numFmtId="0" fontId="67" fillId="0" borderId="0" xfId="46324" applyFont="1" applyAlignment="1">
      <alignment horizontal="left" vertical="center" wrapText="1"/>
    </xf>
    <xf numFmtId="0" fontId="105" fillId="0" borderId="0" xfId="0" applyFont="1" applyAlignment="1">
      <alignment horizontal="left" vertical="center"/>
    </xf>
    <xf numFmtId="0" fontId="55" fillId="0" borderId="10" xfId="46324" applyFont="1" applyBorder="1" applyAlignment="1">
      <alignment horizontal="justify" vertical="center" wrapText="1"/>
    </xf>
    <xf numFmtId="0" fontId="55" fillId="0" borderId="10" xfId="46324" applyFont="1" applyBorder="1" applyAlignment="1">
      <alignment horizontal="justify" vertical="center"/>
    </xf>
    <xf numFmtId="0" fontId="55" fillId="0" borderId="0" xfId="46324" applyFont="1" applyAlignment="1">
      <alignment horizontal="justify" vertical="center"/>
    </xf>
    <xf numFmtId="0" fontId="56" fillId="29" borderId="0" xfId="46324" applyFont="1" applyFill="1" applyAlignment="1">
      <alignment horizontal="left" vertical="center" wrapText="1"/>
    </xf>
    <xf numFmtId="0" fontId="26" fillId="28" borderId="0" xfId="46324" applyFont="1" applyFill="1" applyAlignment="1">
      <alignment horizontal="left" vertical="center"/>
    </xf>
    <xf numFmtId="0" fontId="33" fillId="28" borderId="0" xfId="0" applyFont="1" applyFill="1" applyAlignment="1">
      <alignment horizontal="center" vertical="center" wrapText="1"/>
    </xf>
    <xf numFmtId="188" fontId="33" fillId="28" borderId="0" xfId="46324" applyNumberFormat="1" applyFont="1" applyFill="1" applyAlignment="1">
      <alignment horizontal="center" vertical="center" wrapText="1"/>
    </xf>
    <xf numFmtId="0" fontId="33" fillId="28" borderId="0" xfId="46324" applyFont="1" applyFill="1" applyAlignment="1">
      <alignment horizontal="center" vertical="center" wrapText="1"/>
    </xf>
    <xf numFmtId="0" fontId="54" fillId="0" borderId="0" xfId="46324" applyFont="1" applyAlignment="1">
      <alignment horizontal="justify" vertical="center"/>
    </xf>
    <xf numFmtId="0" fontId="54" fillId="0" borderId="0" xfId="46324" applyFont="1" applyAlignment="1">
      <alignment horizontal="left" vertical="center" wrapText="1"/>
    </xf>
    <xf numFmtId="0" fontId="55" fillId="29" borderId="10" xfId="46324" applyFont="1" applyFill="1" applyBorder="1" applyAlignment="1">
      <alignment horizontal="left" vertical="center" wrapText="1"/>
    </xf>
    <xf numFmtId="0" fontId="55" fillId="29" borderId="10" xfId="46324" applyFont="1" applyFill="1" applyBorder="1" applyAlignment="1">
      <alignment horizontal="left" vertical="center"/>
    </xf>
    <xf numFmtId="0" fontId="55" fillId="29" borderId="0" xfId="46324" applyFont="1" applyFill="1" applyAlignment="1">
      <alignment horizontal="left" vertical="center"/>
    </xf>
    <xf numFmtId="0" fontId="54" fillId="29" borderId="0" xfId="46324" applyFont="1" applyFill="1" applyAlignment="1">
      <alignment horizontal="left" vertical="center"/>
    </xf>
    <xf numFmtId="0" fontId="81" fillId="0" borderId="0" xfId="46324" applyFont="1" applyAlignment="1">
      <alignment horizontal="left" vertical="center"/>
    </xf>
    <xf numFmtId="0" fontId="54" fillId="29" borderId="0" xfId="46324" applyFont="1" applyFill="1" applyAlignment="1">
      <alignment horizontal="left" vertical="center" wrapText="1"/>
    </xf>
    <xf numFmtId="0" fontId="0" fillId="0" borderId="0" xfId="0"/>
    <xf numFmtId="0" fontId="55" fillId="0" borderId="10" xfId="0" applyFont="1" applyBorder="1" applyAlignment="1">
      <alignment horizontal="left" vertical="center" wrapText="1"/>
    </xf>
    <xf numFmtId="0" fontId="55" fillId="0" borderId="0" xfId="0" applyFont="1" applyAlignment="1">
      <alignment horizontal="left" vertical="center" wrapText="1"/>
    </xf>
    <xf numFmtId="0" fontId="34" fillId="0" borderId="0" xfId="46324" applyFont="1" applyAlignment="1">
      <alignment horizontal="center" vertical="center"/>
    </xf>
    <xf numFmtId="0" fontId="67" fillId="0" borderId="10" xfId="0" applyFont="1" applyBorder="1" applyAlignment="1">
      <alignment horizontal="left" vertical="center" wrapText="1"/>
    </xf>
    <xf numFmtId="0" fontId="67" fillId="0" borderId="0" xfId="0" applyFont="1" applyAlignment="1">
      <alignment horizontal="left" vertical="center" wrapText="1"/>
    </xf>
    <xf numFmtId="0" fontId="61" fillId="0" borderId="3" xfId="0" applyFont="1" applyBorder="1" applyAlignment="1">
      <alignment horizontal="left" vertical="center" wrapText="1"/>
    </xf>
    <xf numFmtId="0" fontId="28" fillId="0" borderId="0" xfId="0" applyFont="1" applyAlignment="1">
      <alignment horizontal="left" vertical="center"/>
    </xf>
    <xf numFmtId="0" fontId="54" fillId="0" borderId="0" xfId="0" applyFont="1" applyAlignment="1">
      <alignment horizontal="left" vertical="center" wrapText="1"/>
    </xf>
    <xf numFmtId="0" fontId="27" fillId="30" borderId="0" xfId="0" applyFont="1" applyFill="1" applyAlignment="1">
      <alignment horizontal="right" vertical="center" wrapText="1"/>
    </xf>
    <xf numFmtId="0" fontId="27" fillId="30" borderId="0" xfId="0" applyFont="1" applyFill="1" applyAlignment="1">
      <alignment horizontal="center" vertical="center" wrapText="1"/>
    </xf>
    <xf numFmtId="0" fontId="38" fillId="32" borderId="0" xfId="0" applyFont="1" applyFill="1" applyAlignment="1">
      <alignment horizontal="left" vertical="center" wrapText="1"/>
    </xf>
    <xf numFmtId="0" fontId="26" fillId="30" borderId="0" xfId="0" applyFont="1" applyFill="1" applyAlignment="1">
      <alignment horizontal="left" vertical="center" wrapText="1"/>
    </xf>
    <xf numFmtId="0" fontId="32" fillId="0" borderId="0" xfId="46324" applyFont="1" applyAlignment="1">
      <alignment horizontal="left" vertical="center" wrapText="1"/>
    </xf>
    <xf numFmtId="0" fontId="27" fillId="30" borderId="22" xfId="46324" applyFont="1" applyFill="1" applyBorder="1" applyAlignment="1">
      <alignment horizontal="center" vertical="center" wrapText="1"/>
    </xf>
    <xf numFmtId="0" fontId="26" fillId="30" borderId="0" xfId="46324" applyFont="1" applyFill="1" applyAlignment="1">
      <alignment horizontal="left" vertical="center" wrapText="1"/>
    </xf>
    <xf numFmtId="0" fontId="27" fillId="30" borderId="0" xfId="46324" applyFont="1" applyFill="1" applyAlignment="1">
      <alignment horizontal="center" vertical="center" wrapText="1"/>
    </xf>
    <xf numFmtId="0" fontId="27" fillId="30" borderId="0" xfId="46324" applyFont="1" applyFill="1" applyAlignment="1">
      <alignment horizontal="center" vertical="center"/>
    </xf>
    <xf numFmtId="0" fontId="27" fillId="30" borderId="4" xfId="46324" applyFont="1" applyFill="1" applyBorder="1" applyAlignment="1">
      <alignment horizontal="center" vertical="center" wrapText="1"/>
    </xf>
    <xf numFmtId="0" fontId="27" fillId="30" borderId="4" xfId="46324" applyFont="1" applyFill="1" applyBorder="1" applyAlignment="1">
      <alignment horizontal="center" vertical="center"/>
    </xf>
    <xf numFmtId="0" fontId="30" fillId="0" borderId="0" xfId="46324" applyFont="1" applyAlignment="1">
      <alignment horizontal="center" vertical="center" wrapText="1"/>
    </xf>
    <xf numFmtId="0" fontId="62" fillId="29" borderId="10" xfId="46324" applyFont="1" applyFill="1" applyBorder="1" applyAlignment="1">
      <alignment horizontal="left" vertical="top" wrapText="1"/>
    </xf>
    <xf numFmtId="0" fontId="62" fillId="29" borderId="0" xfId="46324" applyFont="1" applyFill="1" applyAlignment="1">
      <alignment horizontal="left" vertical="center" wrapText="1"/>
    </xf>
    <xf numFmtId="0" fontId="92" fillId="0" borderId="0" xfId="46324" applyFont="1" applyAlignment="1">
      <alignment horizontal="left" vertical="top" wrapText="1"/>
    </xf>
    <xf numFmtId="0" fontId="89" fillId="0" borderId="0" xfId="46324" applyFont="1" applyAlignment="1">
      <alignment horizontal="justify" vertical="center" wrapText="1"/>
    </xf>
    <xf numFmtId="0" fontId="27" fillId="30" borderId="4" xfId="0" applyFont="1" applyFill="1" applyBorder="1" applyAlignment="1">
      <alignment horizontal="center" vertical="center" wrapText="1"/>
    </xf>
    <xf numFmtId="0" fontId="32" fillId="29" borderId="0" xfId="46324" applyFont="1" applyFill="1" applyAlignment="1">
      <alignment horizontal="left" vertical="center"/>
    </xf>
    <xf numFmtId="0" fontId="120" fillId="30" borderId="29" xfId="0" applyFont="1" applyFill="1" applyBorder="1" applyAlignment="1">
      <alignment horizontal="center" vertical="center"/>
    </xf>
    <xf numFmtId="0" fontId="32" fillId="29" borderId="23" xfId="46324" applyFont="1" applyFill="1" applyBorder="1" applyAlignment="1">
      <alignment horizontal="left" vertical="center" wrapText="1"/>
    </xf>
    <xf numFmtId="0" fontId="32" fillId="29" borderId="0" xfId="46324" applyFont="1" applyFill="1" applyAlignment="1">
      <alignment horizontal="left" vertical="center" wrapText="1"/>
    </xf>
    <xf numFmtId="0" fontId="32" fillId="0" borderId="0" xfId="46324" applyFont="1" applyAlignment="1">
      <alignment horizontal="left" vertical="center"/>
    </xf>
    <xf numFmtId="0" fontId="32" fillId="29" borderId="0" xfId="0" applyFont="1" applyFill="1" applyAlignment="1">
      <alignment horizontal="left" vertical="center"/>
    </xf>
    <xf numFmtId="0" fontId="32" fillId="29" borderId="0" xfId="0" applyFont="1" applyFill="1" applyAlignment="1">
      <alignment horizontal="left" vertical="center" wrapText="1"/>
    </xf>
    <xf numFmtId="0" fontId="27" fillId="30" borderId="8" xfId="0" applyFont="1" applyFill="1" applyBorder="1" applyAlignment="1">
      <alignment horizontal="center" vertical="center" wrapText="1"/>
    </xf>
    <xf numFmtId="0" fontId="27" fillId="30" borderId="22" xfId="0" applyFont="1" applyFill="1" applyBorder="1" applyAlignment="1">
      <alignment horizontal="center" vertical="center"/>
    </xf>
    <xf numFmtId="0" fontId="62" fillId="0" borderId="10" xfId="0" applyFont="1" applyBorder="1" applyAlignment="1">
      <alignment horizontal="left" vertical="center" wrapText="1"/>
    </xf>
    <xf numFmtId="0" fontId="62" fillId="0" borderId="0" xfId="0" applyFont="1" applyAlignment="1">
      <alignment horizontal="left" vertical="center" wrapText="1"/>
    </xf>
    <xf numFmtId="0" fontId="72" fillId="0" borderId="0" xfId="0" applyFont="1" applyAlignment="1">
      <alignment horizontal="left" vertical="center" wrapText="1"/>
    </xf>
    <xf numFmtId="0" fontId="133" fillId="0" borderId="0" xfId="0" applyFont="1" applyAlignment="1">
      <alignment horizontal="left" vertical="center" wrapText="1"/>
    </xf>
    <xf numFmtId="0" fontId="134" fillId="0" borderId="0" xfId="0" applyFont="1" applyAlignment="1">
      <alignment horizontal="left" vertical="center" wrapText="1"/>
    </xf>
    <xf numFmtId="0" fontId="106" fillId="0" borderId="10" xfId="46324" applyFont="1" applyBorder="1" applyAlignment="1">
      <alignment horizontal="left" vertical="center" wrapText="1"/>
    </xf>
    <xf numFmtId="0" fontId="55" fillId="0" borderId="13" xfId="46324" applyFont="1" applyBorder="1" applyAlignment="1">
      <alignment horizontal="left" vertical="center" wrapText="1"/>
    </xf>
    <xf numFmtId="0" fontId="55" fillId="0" borderId="13" xfId="46324" applyFont="1" applyBorder="1" applyAlignment="1">
      <alignment horizontal="justify" vertical="center" wrapText="1"/>
    </xf>
    <xf numFmtId="0" fontId="55" fillId="0" borderId="0" xfId="46324" applyFont="1" applyAlignment="1">
      <alignment horizontal="justify" vertical="center" wrapText="1"/>
    </xf>
    <xf numFmtId="0" fontId="59" fillId="0" borderId="12" xfId="46324" applyFont="1" applyBorder="1" applyAlignment="1">
      <alignment horizontal="left" vertical="center" wrapText="1"/>
    </xf>
    <xf numFmtId="0" fontId="59" fillId="0" borderId="0" xfId="46324" applyFont="1" applyAlignment="1">
      <alignment horizontal="left" vertical="center" wrapText="1"/>
    </xf>
    <xf numFmtId="0" fontId="32" fillId="37" borderId="0" xfId="46324" applyFont="1" applyFill="1" applyAlignment="1">
      <alignment wrapText="1"/>
    </xf>
    <xf numFmtId="0" fontId="59" fillId="0" borderId="19" xfId="46324" applyFont="1" applyBorder="1" applyAlignment="1">
      <alignment horizontal="left" vertical="center" wrapText="1"/>
    </xf>
    <xf numFmtId="0" fontId="59" fillId="0" borderId="2" xfId="46324" applyFont="1" applyBorder="1" applyAlignment="1">
      <alignment horizontal="left" vertical="center" wrapText="1"/>
    </xf>
    <xf numFmtId="0" fontId="58" fillId="0" borderId="19" xfId="46324" applyFont="1" applyBorder="1" applyAlignment="1">
      <alignment horizontal="justify" vertical="center" wrapText="1"/>
    </xf>
    <xf numFmtId="0" fontId="58" fillId="0" borderId="2" xfId="46324" applyFont="1" applyBorder="1" applyAlignment="1">
      <alignment horizontal="justify" vertical="center" wrapText="1"/>
    </xf>
    <xf numFmtId="0" fontId="58" fillId="0" borderId="0" xfId="46324" applyFont="1" applyAlignment="1">
      <alignment horizontal="justify" vertical="center" wrapText="1"/>
    </xf>
    <xf numFmtId="0" fontId="120" fillId="30" borderId="36" xfId="46324" applyFont="1" applyFill="1" applyBorder="1" applyAlignment="1">
      <alignment horizontal="center"/>
    </xf>
    <xf numFmtId="0" fontId="88" fillId="0" borderId="13" xfId="46324" applyFont="1" applyBorder="1" applyAlignment="1">
      <alignment horizontal="left" vertical="top" wrapText="1"/>
    </xf>
    <xf numFmtId="0" fontId="88" fillId="0" borderId="0" xfId="46324" applyFont="1" applyAlignment="1">
      <alignment horizontal="left" vertical="top" wrapText="1"/>
    </xf>
    <xf numFmtId="0" fontId="36" fillId="43" borderId="0" xfId="46324" applyFont="1" applyFill="1" applyAlignment="1">
      <alignment horizontal="right" vertical="center"/>
    </xf>
    <xf numFmtId="0" fontId="37" fillId="0" borderId="0" xfId="0" applyFont="1" applyAlignment="1">
      <alignment horizontal="left" vertical="center" wrapText="1"/>
    </xf>
    <xf numFmtId="0" fontId="43" fillId="29" borderId="11" xfId="0" applyFont="1" applyFill="1" applyBorder="1" applyAlignment="1">
      <alignment horizontal="left" vertical="center" wrapText="1"/>
    </xf>
    <xf numFmtId="0" fontId="43" fillId="29" borderId="12" xfId="0" applyFont="1" applyFill="1" applyBorder="1" applyAlignment="1">
      <alignment horizontal="left" vertical="center" wrapText="1"/>
    </xf>
    <xf numFmtId="0" fontId="106" fillId="29" borderId="13" xfId="0" applyFont="1" applyFill="1" applyBorder="1" applyAlignment="1">
      <alignment horizontal="left" vertical="center" wrapText="1"/>
    </xf>
    <xf numFmtId="0" fontId="106" fillId="29" borderId="0" xfId="0" applyFont="1" applyFill="1" applyAlignment="1">
      <alignment horizontal="left" vertical="center" wrapText="1"/>
    </xf>
    <xf numFmtId="0" fontId="28" fillId="0" borderId="13" xfId="0" applyFont="1" applyBorder="1" applyAlignment="1">
      <alignment horizontal="left" vertical="center" wrapText="1"/>
    </xf>
    <xf numFmtId="0" fontId="28" fillId="0" borderId="0" xfId="0" applyFont="1" applyAlignment="1">
      <alignment horizontal="left" vertical="center" wrapText="1"/>
    </xf>
    <xf numFmtId="0" fontId="55" fillId="0" borderId="19" xfId="0" applyFont="1" applyBorder="1" applyAlignment="1">
      <alignment horizontal="left" vertical="center" wrapText="1"/>
    </xf>
    <xf numFmtId="0" fontId="55" fillId="0" borderId="2" xfId="0" applyFont="1" applyBorder="1" applyAlignment="1">
      <alignment horizontal="left" vertical="center" wrapText="1"/>
    </xf>
    <xf numFmtId="0" fontId="106" fillId="0" borderId="0" xfId="0" applyFont="1" applyAlignment="1">
      <alignment horizontal="left" vertical="center" wrapText="1"/>
    </xf>
    <xf numFmtId="0" fontId="55" fillId="29" borderId="19" xfId="0" applyFont="1" applyFill="1" applyBorder="1" applyAlignment="1">
      <alignment horizontal="left" vertical="center" wrapText="1"/>
    </xf>
    <xf numFmtId="0" fontId="55" fillId="29" borderId="2" xfId="0" applyFont="1" applyFill="1" applyBorder="1" applyAlignment="1">
      <alignment horizontal="left" vertical="center" wrapText="1"/>
    </xf>
    <xf numFmtId="0" fontId="55" fillId="29" borderId="0" xfId="0" applyFont="1" applyFill="1" applyAlignment="1">
      <alignment horizontal="left" vertical="center" wrapText="1"/>
    </xf>
    <xf numFmtId="0" fontId="55" fillId="0" borderId="13" xfId="0" applyFont="1" applyBorder="1" applyAlignment="1">
      <alignment horizontal="left" vertical="center" wrapText="1"/>
    </xf>
    <xf numFmtId="0" fontId="21" fillId="0" borderId="0" xfId="0" applyFont="1"/>
    <xf numFmtId="0" fontId="36" fillId="29" borderId="19" xfId="46324" applyFont="1" applyFill="1" applyBorder="1" applyAlignment="1">
      <alignment horizontal="left" vertical="center" wrapText="1"/>
    </xf>
    <xf numFmtId="0" fontId="89" fillId="29" borderId="2" xfId="46324" applyFont="1" applyFill="1" applyBorder="1" applyAlignment="1">
      <alignment horizontal="left" vertical="center" wrapText="1"/>
    </xf>
    <xf numFmtId="0" fontId="89" fillId="29" borderId="0" xfId="46324" applyFont="1" applyFill="1" applyAlignment="1">
      <alignment horizontal="left" vertical="center" wrapText="1"/>
    </xf>
    <xf numFmtId="0" fontId="71" fillId="29" borderId="19" xfId="46324" applyFont="1" applyFill="1" applyBorder="1" applyAlignment="1">
      <alignment horizontal="left" vertical="center" wrapText="1"/>
    </xf>
    <xf numFmtId="0" fontId="71" fillId="29" borderId="2" xfId="46324" applyFont="1" applyFill="1" applyBorder="1" applyAlignment="1">
      <alignment horizontal="left" vertical="center" wrapText="1"/>
    </xf>
    <xf numFmtId="0" fontId="71" fillId="29" borderId="0" xfId="46324" applyFont="1" applyFill="1" applyAlignment="1">
      <alignment horizontal="left" vertical="center" wrapText="1"/>
    </xf>
    <xf numFmtId="37" fontId="53" fillId="0" borderId="0" xfId="0" applyNumberFormat="1" applyFont="1" applyFill="1" applyAlignment="1">
      <alignment horizontal="left" vertical="center"/>
    </xf>
    <xf numFmtId="0" fontId="51" fillId="0" borderId="0" xfId="0" applyFont="1" applyFill="1" applyAlignment="1">
      <alignment horizontal="left" vertical="center"/>
    </xf>
    <xf numFmtId="37" fontId="51" fillId="0" borderId="0" xfId="0" applyNumberFormat="1" applyFont="1" applyFill="1" applyAlignment="1">
      <alignment horizontal="center" vertical="center"/>
    </xf>
    <xf numFmtId="0" fontId="27" fillId="0" borderId="0" xfId="0" applyFont="1" applyFill="1" applyAlignment="1">
      <alignment horizontal="right" vertical="center" wrapText="1"/>
    </xf>
    <xf numFmtId="0" fontId="30" fillId="0" borderId="0" xfId="0" applyFont="1" applyFill="1" applyAlignment="1">
      <alignment horizontal="right" vertical="center" wrapText="1"/>
    </xf>
    <xf numFmtId="0" fontId="29" fillId="0" borderId="0" xfId="0" applyFont="1" applyFill="1" applyAlignment="1">
      <alignment horizontal="right" vertical="center" wrapText="1"/>
    </xf>
    <xf numFmtId="165" fontId="29" fillId="0" borderId="0" xfId="0" applyNumberFormat="1" applyFont="1" applyFill="1" applyAlignment="1">
      <alignment horizontal="right" vertical="center" wrapText="1"/>
    </xf>
    <xf numFmtId="0" fontId="29" fillId="0" borderId="0" xfId="0" applyFont="1" applyFill="1" applyAlignment="1">
      <alignment horizontal="right" wrapText="1"/>
    </xf>
    <xf numFmtId="165" fontId="30" fillId="0" borderId="0" xfId="0" applyNumberFormat="1" applyFont="1" applyFill="1" applyAlignment="1">
      <alignment horizontal="right" vertical="center" wrapText="1"/>
    </xf>
    <xf numFmtId="165" fontId="29" fillId="0" borderId="0" xfId="0" applyNumberFormat="1" applyFont="1" applyFill="1" applyAlignment="1">
      <alignment wrapText="1"/>
    </xf>
    <xf numFmtId="0" fontId="30" fillId="0" borderId="0" xfId="0" applyFont="1" applyFill="1" applyBorder="1" applyAlignment="1">
      <alignment horizontal="right" wrapText="1"/>
    </xf>
    <xf numFmtId="3" fontId="44" fillId="32" borderId="0" xfId="46324" applyNumberFormat="1" applyFont="1" applyFill="1" applyAlignment="1">
      <alignment horizontal="right" vertical="center" wrapText="1"/>
    </xf>
    <xf numFmtId="167" fontId="30" fillId="0" borderId="0" xfId="0" applyNumberFormat="1" applyFont="1" applyAlignment="1">
      <alignment horizontal="right" vertical="center" wrapText="1"/>
    </xf>
    <xf numFmtId="0" fontId="120" fillId="0" borderId="0" xfId="0" applyFont="1" applyFill="1" applyBorder="1"/>
    <xf numFmtId="0" fontId="36" fillId="0" borderId="0" xfId="0" applyFont="1" applyFill="1" applyBorder="1" applyAlignment="1">
      <alignment horizontal="center" vertical="center" wrapText="1"/>
    </xf>
  </cellXfs>
  <cellStyles count="62819">
    <cellStyle name="#" xfId="1" xr:uid="{00000000-0005-0000-0000-000000000000}"/>
    <cellStyle name="# 2" xfId="2" xr:uid="{00000000-0005-0000-0000-000001000000}"/>
    <cellStyle name="#_Darwin CapEx" xfId="3" xr:uid="{00000000-0005-0000-0000-000002000000}"/>
    <cellStyle name="#_Darwin CapEx 2" xfId="4" xr:uid="{00000000-0005-0000-0000-000003000000}"/>
    <cellStyle name="#_I1_General" xfId="5" xr:uid="{00000000-0005-0000-0000-000004000000}"/>
    <cellStyle name="#_I1_General 2" xfId="6" xr:uid="{00000000-0005-0000-0000-000005000000}"/>
    <cellStyle name="$" xfId="7" xr:uid="{00000000-0005-0000-0000-000006000000}"/>
    <cellStyle name="$m" xfId="8" xr:uid="{00000000-0005-0000-0000-000007000000}"/>
    <cellStyle name="$m 2" xfId="9" xr:uid="{00000000-0005-0000-0000-000008000000}"/>
    <cellStyle name="%" xfId="10" xr:uid="{00000000-0005-0000-0000-000009000000}"/>
    <cellStyle name="******************************************" xfId="11" xr:uid="{00000000-0005-0000-0000-00000A000000}"/>
    <cellStyle name="****************************************** 2" xfId="12" xr:uid="{00000000-0005-0000-0000-00000B000000}"/>
    <cellStyle name="_2009&amp;2010" xfId="13" xr:uid="{00000000-0005-0000-0000-00000C000000}"/>
    <cellStyle name="_2009&amp;2010_ADJS 33 Capitalized Interest - Jan 2013" xfId="14" xr:uid="{00000000-0005-0000-0000-00000D000000}"/>
    <cellStyle name="_2009&amp;2010_Mitsui and SUMIC related party detailsv2" xfId="15" xr:uid="{00000000-0005-0000-0000-00000E000000}"/>
    <cellStyle name="_2009&amp;2010_Mitsui and SUMIC related party detailsv2_Reporting Package Dec 2012 - Draft #3 values" xfId="16" xr:uid="{00000000-0005-0000-0000-00000F000000}"/>
    <cellStyle name="_2009&amp;2010_Mitsui and SUMIC related party detailsv2_Reporting Package Jul 2013 -IFRS_ Draft #1" xfId="17" xr:uid="{00000000-0005-0000-0000-000010000000}"/>
    <cellStyle name="_2009&amp;2010_Mitsui and SUMIC related party detailsv2_Reporting Package Jul 2013 -USGAAP_ Draft #1" xfId="18" xr:uid="{00000000-0005-0000-0000-000011000000}"/>
    <cellStyle name="_2009&amp;2010_Mitsui and SUMIC related party detailsv2_Reporting Package Jun 2013 - IFRS_ Draft #1" xfId="19" xr:uid="{00000000-0005-0000-0000-000012000000}"/>
    <cellStyle name="_2009&amp;2010_Mitsui and SUMIC related party detailsv2_Reporting Package Mar 2013 - USGAAP_ Draft #1.1 V2" xfId="20" xr:uid="{00000000-0005-0000-0000-000013000000}"/>
    <cellStyle name="_2009&amp;2010_Mitsui and SUMIC related party detailsv2_Reporting Package May 2013 - USGAAP_ Draft #2" xfId="21" xr:uid="{00000000-0005-0000-0000-000014000000}"/>
    <cellStyle name="_2009&amp;2010_Mitsui and SUMIC related party detailsv2_Reporting Package Oct 2012 - Draft #2 values" xfId="22" xr:uid="{00000000-0005-0000-0000-000015000000}"/>
    <cellStyle name="_2009&amp;2010_Mitsui and SUMIC related party detailsv2_Reporting Package Sep 2012 - Draft #2 values-1" xfId="23" xr:uid="{00000000-0005-0000-0000-000016000000}"/>
    <cellStyle name="_2009&amp;2010_Reporting Package Dec 2012 - Draft #3 values" xfId="24" xr:uid="{00000000-0005-0000-0000-000017000000}"/>
    <cellStyle name="_2009&amp;2010_Reporting Package Jul 2013 -IFRS_ Draft #1" xfId="25" xr:uid="{00000000-0005-0000-0000-000018000000}"/>
    <cellStyle name="_2009&amp;2010_Reporting Package Jul 2013 -USGAAP_ Draft #1" xfId="26" xr:uid="{00000000-0005-0000-0000-000019000000}"/>
    <cellStyle name="_2009&amp;2010_Reporting Package Jun 2012 - Draft #3 values-4 _ excl derivatives and PPE" xfId="27" xr:uid="{00000000-0005-0000-0000-00001A000000}"/>
    <cellStyle name="_2009&amp;2010_Reporting Package Jun 2013 - IFRS_ Draft #1" xfId="28" xr:uid="{00000000-0005-0000-0000-00001B000000}"/>
    <cellStyle name="_2009&amp;2010_Reporting Package Mar 2013 - USGAAP_ Draft #1.1 V2" xfId="29" xr:uid="{00000000-0005-0000-0000-00001C000000}"/>
    <cellStyle name="_2009&amp;2010_Reporting Package May 2013 - USGAAP_ Draft #2" xfId="30" xr:uid="{00000000-0005-0000-0000-00001D000000}"/>
    <cellStyle name="_2009&amp;2010_Reporting Package Oct 2012 - Draft #2 values" xfId="31" xr:uid="{00000000-0005-0000-0000-00001E000000}"/>
    <cellStyle name="_2009&amp;2010_Reporting Package Sep 2012 - Draft #2 values-1" xfId="32" xr:uid="{00000000-0005-0000-0000-00001F000000}"/>
    <cellStyle name="_AR Info March 2011" xfId="33" xr:uid="{00000000-0005-0000-0000-000020000000}"/>
    <cellStyle name="_AR Info March 2011_Reporting Package Jul 2013 -IFRS_ Draft #1" xfId="34" xr:uid="{00000000-0005-0000-0000-000021000000}"/>
    <cellStyle name="_AR Info March 2011_Reporting Package Jul 2013 -USGAAP_ Draft #1" xfId="35" xr:uid="{00000000-0005-0000-0000-000022000000}"/>
    <cellStyle name="_AR Info March 2011_Reporting Package Jun 2013 - IFRS_ Draft #1" xfId="36" xr:uid="{00000000-0005-0000-0000-000023000000}"/>
    <cellStyle name="_AR Info March 2011_Reporting Package Mar 2013 - USGAAP_ Draft #1.1 V2" xfId="37" xr:uid="{00000000-0005-0000-0000-000024000000}"/>
    <cellStyle name="_AR Info March 2011_Reporting Package May 2013 - USGAAP_ Draft #2" xfId="38" xr:uid="{00000000-0005-0000-0000-000025000000}"/>
    <cellStyle name="_AR Information March 31" xfId="39" xr:uid="{00000000-0005-0000-0000-000026000000}"/>
    <cellStyle name="_AR Information March 31_Reporting Package Jul 2013 -IFRS_ Draft #1" xfId="40" xr:uid="{00000000-0005-0000-0000-000027000000}"/>
    <cellStyle name="_AR Information March 31_Reporting Package Jul 2013 -USGAAP_ Draft #1" xfId="41" xr:uid="{00000000-0005-0000-0000-000028000000}"/>
    <cellStyle name="_AR Information March 31_Reporting Package Jun 2013 - IFRS_ Draft #1" xfId="42" xr:uid="{00000000-0005-0000-0000-000029000000}"/>
    <cellStyle name="_AR Information March 31_Reporting Package Mar 2013 - USGAAP_ Draft #1.1 V2" xfId="43" xr:uid="{00000000-0005-0000-0000-00002A000000}"/>
    <cellStyle name="_AR Information March 31_Reporting Package May 2013 - USGAAP_ Draft #2" xfId="44" xr:uid="{00000000-0005-0000-0000-00002B000000}"/>
    <cellStyle name="_Capex forecast 0908_CM2" xfId="45" xr:uid="{00000000-0005-0000-0000-00002C000000}"/>
    <cellStyle name="_capitalized int" xfId="46" xr:uid="{00000000-0005-0000-0000-00002D000000}"/>
    <cellStyle name="_capitalized int_Mitsui and SUMIC related party detailsv2" xfId="47" xr:uid="{00000000-0005-0000-0000-00002E000000}"/>
    <cellStyle name="_capitalized int_Mitsui and SUMIC related party detailsv2_Reporting Package Dec 2012 - Draft #3 values" xfId="48" xr:uid="{00000000-0005-0000-0000-00002F000000}"/>
    <cellStyle name="_capitalized int_Mitsui and SUMIC related party detailsv2_Reporting Package Jul 2013 -IFRS_ Draft #1" xfId="49" xr:uid="{00000000-0005-0000-0000-000030000000}"/>
    <cellStyle name="_capitalized int_Mitsui and SUMIC related party detailsv2_Reporting Package Jul 2013 -USGAAP_ Draft #1" xfId="50" xr:uid="{00000000-0005-0000-0000-000031000000}"/>
    <cellStyle name="_capitalized int_Mitsui and SUMIC related party detailsv2_Reporting Package Jun 2013 - IFRS_ Draft #1" xfId="51" xr:uid="{00000000-0005-0000-0000-000032000000}"/>
    <cellStyle name="_capitalized int_Mitsui and SUMIC related party detailsv2_Reporting Package Mar 2013 - USGAAP_ Draft #1.1 V2" xfId="52" xr:uid="{00000000-0005-0000-0000-000033000000}"/>
    <cellStyle name="_capitalized int_Mitsui and SUMIC related party detailsv2_Reporting Package May 2013 - USGAAP_ Draft #2" xfId="53" xr:uid="{00000000-0005-0000-0000-000034000000}"/>
    <cellStyle name="_capitalized int_Mitsui and SUMIC related party detailsv2_Reporting Package Oct 2012 - Draft #2 values" xfId="54" xr:uid="{00000000-0005-0000-0000-000035000000}"/>
    <cellStyle name="_capitalized int_Mitsui and SUMIC related party detailsv2_Reporting Package Sep 2012 - Draft #2 values-1" xfId="55" xr:uid="{00000000-0005-0000-0000-000036000000}"/>
    <cellStyle name="_capitalized int_Reporting Package Dec 2012 - Draft #3 values" xfId="56" xr:uid="{00000000-0005-0000-0000-000037000000}"/>
    <cellStyle name="_capitalized int_Reporting Package Jul 2013 -IFRS_ Draft #1" xfId="57" xr:uid="{00000000-0005-0000-0000-000038000000}"/>
    <cellStyle name="_capitalized int_Reporting Package Jul 2013 -USGAAP_ Draft #1" xfId="58" xr:uid="{00000000-0005-0000-0000-000039000000}"/>
    <cellStyle name="_capitalized int_Reporting Package Jun 2012 - Draft #3 values-4 _ excl derivatives and PPE" xfId="59" xr:uid="{00000000-0005-0000-0000-00003A000000}"/>
    <cellStyle name="_capitalized int_Reporting Package Jun 2013 - IFRS_ Draft #1" xfId="60" xr:uid="{00000000-0005-0000-0000-00003B000000}"/>
    <cellStyle name="_capitalized int_Reporting Package Mar 2013 - USGAAP_ Draft #1.1 V2" xfId="61" xr:uid="{00000000-0005-0000-0000-00003C000000}"/>
    <cellStyle name="_capitalized int_Reporting Package May 2013 - USGAAP_ Draft #2" xfId="62" xr:uid="{00000000-0005-0000-0000-00003D000000}"/>
    <cellStyle name="_capitalized int_Reporting Package Oct 2012 - Draft #2 values" xfId="63" xr:uid="{00000000-0005-0000-0000-00003E000000}"/>
    <cellStyle name="_capitalized int_Reporting Package Sep 2012 - Draft #2 values-1" xfId="64" xr:uid="{00000000-0005-0000-0000-00003F000000}"/>
    <cellStyle name="_Capitalized Interest - June 2010" xfId="65" xr:uid="{00000000-0005-0000-0000-000040000000}"/>
    <cellStyle name="_Capitalized Interest - June 2010_Mitsui and SUMIC related party detailsv2" xfId="66" xr:uid="{00000000-0005-0000-0000-000041000000}"/>
    <cellStyle name="_Capitalized Interest - June 2010_Mitsui and SUMIC related party detailsv2_Reporting Package Dec 2012 - Draft #3 values" xfId="67" xr:uid="{00000000-0005-0000-0000-000042000000}"/>
    <cellStyle name="_Capitalized Interest - June 2010_Mitsui and SUMIC related party detailsv2_Reporting Package Jul 2013 -IFRS_ Draft #1" xfId="68" xr:uid="{00000000-0005-0000-0000-000043000000}"/>
    <cellStyle name="_Capitalized Interest - June 2010_Mitsui and SUMIC related party detailsv2_Reporting Package Jul 2013 -USGAAP_ Draft #1" xfId="69" xr:uid="{00000000-0005-0000-0000-000044000000}"/>
    <cellStyle name="_Capitalized Interest - June 2010_Mitsui and SUMIC related party detailsv2_Reporting Package Jun 2013 - IFRS_ Draft #1" xfId="70" xr:uid="{00000000-0005-0000-0000-000045000000}"/>
    <cellStyle name="_Capitalized Interest - June 2010_Mitsui and SUMIC related party detailsv2_Reporting Package Mar 2013 - USGAAP_ Draft #1.1 V2" xfId="71" xr:uid="{00000000-0005-0000-0000-000046000000}"/>
    <cellStyle name="_Capitalized Interest - June 2010_Mitsui and SUMIC related party detailsv2_Reporting Package May 2013 - USGAAP_ Draft #2" xfId="72" xr:uid="{00000000-0005-0000-0000-000047000000}"/>
    <cellStyle name="_Capitalized Interest - June 2010_Mitsui and SUMIC related party detailsv2_Reporting Package Oct 2012 - Draft #2 values" xfId="73" xr:uid="{00000000-0005-0000-0000-000048000000}"/>
    <cellStyle name="_Capitalized Interest - June 2010_Mitsui and SUMIC related party detailsv2_Reporting Package Sep 2012 - Draft #2 values-1" xfId="74" xr:uid="{00000000-0005-0000-0000-000049000000}"/>
    <cellStyle name="_Capitalized Interest - June 2010_Reporting Package Dec 2012 - Draft #3 values" xfId="75" xr:uid="{00000000-0005-0000-0000-00004A000000}"/>
    <cellStyle name="_Capitalized Interest - June 2010_Reporting Package Jul 2013 -IFRS_ Draft #1" xfId="76" xr:uid="{00000000-0005-0000-0000-00004B000000}"/>
    <cellStyle name="_Capitalized Interest - June 2010_Reporting Package Jul 2013 -USGAAP_ Draft #1" xfId="77" xr:uid="{00000000-0005-0000-0000-00004C000000}"/>
    <cellStyle name="_Capitalized Interest - June 2010_Reporting Package Jun 2012 - Draft #3 values-4 _ excl derivatives and PPE" xfId="78" xr:uid="{00000000-0005-0000-0000-00004D000000}"/>
    <cellStyle name="_Capitalized Interest - June 2010_Reporting Package Jun 2013 - IFRS_ Draft #1" xfId="79" xr:uid="{00000000-0005-0000-0000-00004E000000}"/>
    <cellStyle name="_Capitalized Interest - June 2010_Reporting Package Mar 2013 - USGAAP_ Draft #1.1 V2" xfId="80" xr:uid="{00000000-0005-0000-0000-00004F000000}"/>
    <cellStyle name="_Capitalized Interest - June 2010_Reporting Package May 2013 - USGAAP_ Draft #2" xfId="81" xr:uid="{00000000-0005-0000-0000-000050000000}"/>
    <cellStyle name="_Capitalized Interest - June 2010_Reporting Package Oct 2012 - Draft #2 values" xfId="82" xr:uid="{00000000-0005-0000-0000-000051000000}"/>
    <cellStyle name="_Capitalized Interest - June 2010_Reporting Package Sep 2012 - Draft #2 values-1" xfId="83" xr:uid="{00000000-0005-0000-0000-000052000000}"/>
    <cellStyle name="_Comma" xfId="84" xr:uid="{00000000-0005-0000-0000-000053000000}"/>
    <cellStyle name="_Comma 2" xfId="85" xr:uid="{00000000-0005-0000-0000-000054000000}"/>
    <cellStyle name="_Currency" xfId="86" xr:uid="{00000000-0005-0000-0000-000055000000}"/>
    <cellStyle name="_Currency 2" xfId="87" xr:uid="{00000000-0005-0000-0000-000056000000}"/>
    <cellStyle name="_CurrencySpace" xfId="88" xr:uid="{00000000-0005-0000-0000-000057000000}"/>
    <cellStyle name="_CurrencySpace 2" xfId="89" xr:uid="{00000000-0005-0000-0000-000058000000}"/>
    <cellStyle name="_Deff Tax Adjustment Sep08" xfId="90" xr:uid="{00000000-0005-0000-0000-000059000000}"/>
    <cellStyle name="_Execution Finance Info Input" xfId="91" xr:uid="{00000000-0005-0000-0000-00005A000000}"/>
    <cellStyle name="_FinFcst2008 Q3 Worksheet 101108 draft7-rev" xfId="92" xr:uid="{00000000-0005-0000-0000-00005B000000}"/>
    <cellStyle name="_FinPlan 2009- 150908-rev" xfId="93" xr:uid="{00000000-0005-0000-0000-00005C000000}"/>
    <cellStyle name="_IT Capital Portfolio NOV 08 CorpSubmission" xfId="94" xr:uid="{00000000-0005-0000-0000-00005D000000}"/>
    <cellStyle name="_July 2009 CASH" xfId="95" xr:uid="{00000000-0005-0000-0000-00005E000000}"/>
    <cellStyle name="_July 2009 CASH_ADJS 33 Capitalized Interest - Jan 2013" xfId="96" xr:uid="{00000000-0005-0000-0000-00005F000000}"/>
    <cellStyle name="_July 2009 CASH_Mitsui and SUMIC related party detailsv2" xfId="97" xr:uid="{00000000-0005-0000-0000-000060000000}"/>
    <cellStyle name="_July 2009 CASH_Mitsui and SUMIC related party detailsv2_Reporting Package Dec 2012 - Draft #3 values" xfId="98" xr:uid="{00000000-0005-0000-0000-000061000000}"/>
    <cellStyle name="_July 2009 CASH_Mitsui and SUMIC related party detailsv2_Reporting Package Jul 2013 -IFRS_ Draft #1" xfId="99" xr:uid="{00000000-0005-0000-0000-000062000000}"/>
    <cellStyle name="_July 2009 CASH_Mitsui and SUMIC related party detailsv2_Reporting Package Jul 2013 -USGAAP_ Draft #1" xfId="100" xr:uid="{00000000-0005-0000-0000-000063000000}"/>
    <cellStyle name="_July 2009 CASH_Mitsui and SUMIC related party detailsv2_Reporting Package Jun 2013 - IFRS_ Draft #1" xfId="101" xr:uid="{00000000-0005-0000-0000-000064000000}"/>
    <cellStyle name="_July 2009 CASH_Mitsui and SUMIC related party detailsv2_Reporting Package Mar 2013 - USGAAP_ Draft #1.1 V2" xfId="102" xr:uid="{00000000-0005-0000-0000-000065000000}"/>
    <cellStyle name="_July 2009 CASH_Mitsui and SUMIC related party detailsv2_Reporting Package May 2013 - USGAAP_ Draft #2" xfId="103" xr:uid="{00000000-0005-0000-0000-000066000000}"/>
    <cellStyle name="_July 2009 CASH_Mitsui and SUMIC related party detailsv2_Reporting Package Oct 2012 - Draft #2 values" xfId="104" xr:uid="{00000000-0005-0000-0000-000067000000}"/>
    <cellStyle name="_July 2009 CASH_Mitsui and SUMIC related party detailsv2_Reporting Package Sep 2012 - Draft #2 values-1" xfId="105" xr:uid="{00000000-0005-0000-0000-000068000000}"/>
    <cellStyle name="_July 2009 CASH_Reporting Package Dec 2012 - Draft #3 values" xfId="106" xr:uid="{00000000-0005-0000-0000-000069000000}"/>
    <cellStyle name="_July 2009 CASH_Reporting Package Jul 2013 -IFRS_ Draft #1" xfId="107" xr:uid="{00000000-0005-0000-0000-00006A000000}"/>
    <cellStyle name="_July 2009 CASH_Reporting Package Jul 2013 -USGAAP_ Draft #1" xfId="108" xr:uid="{00000000-0005-0000-0000-00006B000000}"/>
    <cellStyle name="_July 2009 CASH_Reporting Package Jun 2012 - Draft #3 values-4 _ excl derivatives and PPE" xfId="109" xr:uid="{00000000-0005-0000-0000-00006C000000}"/>
    <cellStyle name="_July 2009 CASH_Reporting Package Jun 2013 - IFRS_ Draft #1" xfId="110" xr:uid="{00000000-0005-0000-0000-00006D000000}"/>
    <cellStyle name="_July 2009 CASH_Reporting Package Mar 2013 - USGAAP_ Draft #1.1 V2" xfId="111" xr:uid="{00000000-0005-0000-0000-00006E000000}"/>
    <cellStyle name="_July 2009 CASH_Reporting Package May 2013 - USGAAP_ Draft #2" xfId="112" xr:uid="{00000000-0005-0000-0000-00006F000000}"/>
    <cellStyle name="_July 2009 CASH_Reporting Package Oct 2012 - Draft #2 values" xfId="113" xr:uid="{00000000-0005-0000-0000-000070000000}"/>
    <cellStyle name="_July 2009 CASH_Reporting Package Sep 2012 - Draft #2 values-1" xfId="114" xr:uid="{00000000-0005-0000-0000-000071000000}"/>
    <cellStyle name="_Multiple" xfId="115" xr:uid="{00000000-0005-0000-0000-000072000000}"/>
    <cellStyle name="_Multiple 2" xfId="116" xr:uid="{00000000-0005-0000-0000-000073000000}"/>
    <cellStyle name="_MultipleSpace" xfId="117" xr:uid="{00000000-0005-0000-0000-000074000000}"/>
    <cellStyle name="_MultipleSpace 2" xfId="118" xr:uid="{00000000-0005-0000-0000-000075000000}"/>
    <cellStyle name="_Percent" xfId="119" xr:uid="{00000000-0005-0000-0000-000076000000}"/>
    <cellStyle name="_Percent 2" xfId="120" xr:uid="{00000000-0005-0000-0000-000077000000}"/>
    <cellStyle name="_PercentSpace" xfId="121" xr:uid="{00000000-0005-0000-0000-000078000000}"/>
    <cellStyle name="_PercentSpace 2" xfId="122" xr:uid="{00000000-0005-0000-0000-000079000000}"/>
    <cellStyle name="_PTInco_2009_3yr_CapitalPlanREVJUL18" xfId="123" xr:uid="{00000000-0005-0000-0000-00007A000000}"/>
    <cellStyle name="_Raw AR from Treasury (Vale Canada AR 09-11)" xfId="124" xr:uid="{00000000-0005-0000-0000-00007B000000}"/>
    <cellStyle name="_Raw AR from Treasury (Vale Canada AR 09-11)_Reporting Package Jul 2013 -IFRS_ Draft #1" xfId="125" xr:uid="{00000000-0005-0000-0000-00007C000000}"/>
    <cellStyle name="_Raw AR from Treasury (Vale Canada AR 09-11)_Reporting Package Jul 2013 -USGAAP_ Draft #1" xfId="126" xr:uid="{00000000-0005-0000-0000-00007D000000}"/>
    <cellStyle name="_Raw AR from Treasury (Vale Canada AR 09-11)_Reporting Package Jun 2013 - IFRS_ Draft #1" xfId="127" xr:uid="{00000000-0005-0000-0000-00007E000000}"/>
    <cellStyle name="_Raw AR from Treasury (Vale Canada AR 09-11)_Reporting Package Mar 2013 - USGAAP_ Draft #1.1 V2" xfId="128" xr:uid="{00000000-0005-0000-0000-00007F000000}"/>
    <cellStyle name="_Raw AR from Treasury (Vale Canada AR 09-11)_Reporting Package May 2013 - USGAAP_ Draft #2" xfId="129" xr:uid="{00000000-0005-0000-0000-000080000000}"/>
    <cellStyle name="_SEFA Loan Schedule-revise (2)" xfId="130" xr:uid="{00000000-0005-0000-0000-000081000000}"/>
    <cellStyle name="_Trade AR Dec 31 2010" xfId="131" xr:uid="{00000000-0005-0000-0000-000082000000}"/>
    <cellStyle name="_Trade AR Dec 31 2010_Reporting Package Jul 2013 -IFRS_ Draft #1" xfId="132" xr:uid="{00000000-0005-0000-0000-000083000000}"/>
    <cellStyle name="_Trade AR Dec 31 2010_Reporting Package Jul 2013 -USGAAP_ Draft #1" xfId="133" xr:uid="{00000000-0005-0000-0000-000084000000}"/>
    <cellStyle name="_Trade AR Dec 31 2010_Reporting Package Jun 2013 - IFRS_ Draft #1" xfId="134" xr:uid="{00000000-0005-0000-0000-000085000000}"/>
    <cellStyle name="_Trade AR Dec 31 2010_Reporting Package Mar 2013 - USGAAP_ Draft #1.1 V2" xfId="135" xr:uid="{00000000-0005-0000-0000-000086000000}"/>
    <cellStyle name="_Trade AR Dec 31 2010_Reporting Package May 2013 - USGAAP_ Draft #2" xfId="136" xr:uid="{00000000-0005-0000-0000-000087000000}"/>
    <cellStyle name="¿­¾îº» ÇÏÀÌÆÛ¸µÅ©" xfId="137" xr:uid="{00000000-0005-0000-0000-000088000000}"/>
    <cellStyle name="¿­¾îº» ÇÏÀÌÆÛ¸µÅ© 2" xfId="138" xr:uid="{00000000-0005-0000-0000-000089000000}"/>
    <cellStyle name="¢" xfId="139" xr:uid="{00000000-0005-0000-0000-00008A000000}"/>
    <cellStyle name="¢ 2" xfId="140" xr:uid="{00000000-0005-0000-0000-00008B000000}"/>
    <cellStyle name="¢_Worksheet" xfId="141" xr:uid="{00000000-0005-0000-0000-00008C000000}"/>
    <cellStyle name="¢_Worksheet 2" xfId="142" xr:uid="{00000000-0005-0000-0000-00008D000000}"/>
    <cellStyle name="£ BP" xfId="143" xr:uid="{00000000-0005-0000-0000-00008E000000}"/>
    <cellStyle name="£ BP 2" xfId="144" xr:uid="{00000000-0005-0000-0000-00008F000000}"/>
    <cellStyle name="£[2]" xfId="145" xr:uid="{00000000-0005-0000-0000-000090000000}"/>
    <cellStyle name="¥ JY" xfId="146" xr:uid="{00000000-0005-0000-0000-000091000000}"/>
    <cellStyle name="¥ JY 2" xfId="147" xr:uid="{00000000-0005-0000-0000-000092000000}"/>
    <cellStyle name="‡" xfId="148" xr:uid="{00000000-0005-0000-0000-000093000000}"/>
    <cellStyle name="‡_BOOK1" xfId="149" xr:uid="{00000000-0005-0000-0000-000094000000}"/>
    <cellStyle name="‡_Book1_1" xfId="150" xr:uid="{00000000-0005-0000-0000-000095000000}"/>
    <cellStyle name="‡_BOOK1_ADJS 33 Capitalized Interest - Jan 2013" xfId="151" xr:uid="{00000000-0005-0000-0000-000096000000}"/>
    <cellStyle name="‡_BOOK1_Book1" xfId="152" xr:uid="{00000000-0005-0000-0000-000097000000}"/>
    <cellStyle name="‡_BOOK1_Debt Maturity" xfId="153" xr:uid="{00000000-0005-0000-0000-000098000000}"/>
    <cellStyle name="‡_BOOK1_Debt Maturity_ADJS 33 Capitalized Interest - Jan 2013" xfId="154" xr:uid="{00000000-0005-0000-0000-000099000000}"/>
    <cellStyle name="‡_BOOK1_Debt Maturity_Reporting Package Dec 2012 - Draft #3 values" xfId="155" xr:uid="{00000000-0005-0000-0000-00009A000000}"/>
    <cellStyle name="‡_BOOK1_Debt Maturity_Reporting Package Dec 2012 - Draft #3 values_Reporting Package Jul 2013 -IFRS_ Draft #1" xfId="156" xr:uid="{00000000-0005-0000-0000-00009B000000}"/>
    <cellStyle name="‡_BOOK1_Debt Maturity_Reporting Package Dec 2012 - Draft #3 values_Reporting Package Jul 2013 -USGAAP_ Draft #1" xfId="157" xr:uid="{00000000-0005-0000-0000-00009C000000}"/>
    <cellStyle name="‡_BOOK1_Debt Maturity_Reporting Package Dec 2012 - Draft #3 values_Reporting Package Jun 2013 - IFRS_ Draft #1" xfId="158" xr:uid="{00000000-0005-0000-0000-00009D000000}"/>
    <cellStyle name="‡_BOOK1_Debt Maturity_Reporting Package Dec 2012 - Draft #3 values_Reporting Package Mar 2013 - USGAAP_ Draft #1.1 V2" xfId="159" xr:uid="{00000000-0005-0000-0000-00009E000000}"/>
    <cellStyle name="‡_BOOK1_Debt Maturity_Reporting Package Dec 2012 - Draft #3 values_Reporting Package May 2013 - USGAAP_ Draft #2" xfId="160" xr:uid="{00000000-0005-0000-0000-00009F000000}"/>
    <cellStyle name="‡_BOOK1_Debt Maturity_Reporting Package Jun 2012 - Draft #3 values-4 _ excl derivatives and PPE" xfId="161" xr:uid="{00000000-0005-0000-0000-0000A0000000}"/>
    <cellStyle name="‡_BOOK1_Debt Maturity_Reporting Package Oct 2012 - Draft #2 values" xfId="162" xr:uid="{00000000-0005-0000-0000-0000A1000000}"/>
    <cellStyle name="‡_BOOK1_Debt Maturity_Reporting Package Oct 2012 - Draft #2 values_Reporting Package Jul 2013 -IFRS_ Draft #1" xfId="163" xr:uid="{00000000-0005-0000-0000-0000A2000000}"/>
    <cellStyle name="‡_BOOK1_Debt Maturity_Reporting Package Oct 2012 - Draft #2 values_Reporting Package Jul 2013 -USGAAP_ Draft #1" xfId="164" xr:uid="{00000000-0005-0000-0000-0000A3000000}"/>
    <cellStyle name="‡_BOOK1_Debt Maturity_Reporting Package Oct 2012 - Draft #2 values_Reporting Package Jun 2013 - IFRS_ Draft #1" xfId="165" xr:uid="{00000000-0005-0000-0000-0000A4000000}"/>
    <cellStyle name="‡_BOOK1_Debt Maturity_Reporting Package Oct 2012 - Draft #2 values_Reporting Package Mar 2013 - USGAAP_ Draft #1.1 V2" xfId="166" xr:uid="{00000000-0005-0000-0000-0000A5000000}"/>
    <cellStyle name="‡_BOOK1_Debt Maturity_Reporting Package Oct 2012 - Draft #2 values_Reporting Package May 2013 - USGAAP_ Draft #2" xfId="167" xr:uid="{00000000-0005-0000-0000-0000A6000000}"/>
    <cellStyle name="‡_BOOK1_Debt Maturity_Reporting Package Sep 2012 - Draft #2 values-1" xfId="168" xr:uid="{00000000-0005-0000-0000-0000A7000000}"/>
    <cellStyle name="‡_BOOK1_Debt report" xfId="169" xr:uid="{00000000-0005-0000-0000-0000A8000000}"/>
    <cellStyle name="‡_BOOK1_Debt report Q3 2011 - File to Brazil" xfId="170" xr:uid="{00000000-0005-0000-0000-0000A9000000}"/>
    <cellStyle name="‡_BOOK1_Debt report Q3 2011 - File to Brazil_ADJS 33 Capitalized Interest - Jan 2013" xfId="171" xr:uid="{00000000-0005-0000-0000-0000AA000000}"/>
    <cellStyle name="‡_BOOK1_Debt report Q3 2011 - File to Brazil_Reporting Package Dec 2012 - Draft #3 values" xfId="172" xr:uid="{00000000-0005-0000-0000-0000AB000000}"/>
    <cellStyle name="‡_BOOK1_Debt report Q3 2011 - File to Brazil_Reporting Package Dec 2012 - Draft #3 values_Reporting Package Jul 2013 -IFRS_ Draft #1" xfId="173" xr:uid="{00000000-0005-0000-0000-0000AC000000}"/>
    <cellStyle name="‡_BOOK1_Debt report Q3 2011 - File to Brazil_Reporting Package Dec 2012 - Draft #3 values_Reporting Package Jul 2013 -USGAAP_ Draft #1" xfId="174" xr:uid="{00000000-0005-0000-0000-0000AD000000}"/>
    <cellStyle name="‡_BOOK1_Debt report Q3 2011 - File to Brazil_Reporting Package Dec 2012 - Draft #3 values_Reporting Package Jun 2013 - IFRS_ Draft #1" xfId="175" xr:uid="{00000000-0005-0000-0000-0000AE000000}"/>
    <cellStyle name="‡_BOOK1_Debt report Q3 2011 - File to Brazil_Reporting Package Dec 2012 - Draft #3 values_Reporting Package Mar 2013 - USGAAP_ Draft #1.1 V2" xfId="176" xr:uid="{00000000-0005-0000-0000-0000AF000000}"/>
    <cellStyle name="‡_BOOK1_Debt report Q3 2011 - File to Brazil_Reporting Package Dec 2012 - Draft #3 values_Reporting Package May 2013 - USGAAP_ Draft #2" xfId="177" xr:uid="{00000000-0005-0000-0000-0000B0000000}"/>
    <cellStyle name="‡_BOOK1_Debt report Q3 2011 - File to Brazil_Reporting Package Jun 2012 - Draft #3 values-4 _ excl derivatives and PPE" xfId="178" xr:uid="{00000000-0005-0000-0000-0000B1000000}"/>
    <cellStyle name="‡_BOOK1_Debt report Q3 2011 - File to Brazil_Reporting Package Oct 2012 - Draft #2 values" xfId="179" xr:uid="{00000000-0005-0000-0000-0000B2000000}"/>
    <cellStyle name="‡_BOOK1_Debt report Q3 2011 - File to Brazil_Reporting Package Oct 2012 - Draft #2 values_Reporting Package Jul 2013 -IFRS_ Draft #1" xfId="180" xr:uid="{00000000-0005-0000-0000-0000B3000000}"/>
    <cellStyle name="‡_BOOK1_Debt report Q3 2011 - File to Brazil_Reporting Package Oct 2012 - Draft #2 values_Reporting Package Jul 2013 -USGAAP_ Draft #1" xfId="181" xr:uid="{00000000-0005-0000-0000-0000B4000000}"/>
    <cellStyle name="‡_BOOK1_Debt report Q3 2011 - File to Brazil_Reporting Package Oct 2012 - Draft #2 values_Reporting Package Jun 2013 - IFRS_ Draft #1" xfId="182" xr:uid="{00000000-0005-0000-0000-0000B5000000}"/>
    <cellStyle name="‡_BOOK1_Debt report Q3 2011 - File to Brazil_Reporting Package Oct 2012 - Draft #2 values_Reporting Package Mar 2013 - USGAAP_ Draft #1.1 V2" xfId="183" xr:uid="{00000000-0005-0000-0000-0000B6000000}"/>
    <cellStyle name="‡_BOOK1_Debt report Q3 2011 - File to Brazil_Reporting Package Oct 2012 - Draft #2 values_Reporting Package May 2013 - USGAAP_ Draft #2" xfId="184" xr:uid="{00000000-0005-0000-0000-0000B7000000}"/>
    <cellStyle name="‡_BOOK1_Debt report Q3 2011 - File to Brazil_Reporting Package Sep 2012 - Draft #2 values-1" xfId="185" xr:uid="{00000000-0005-0000-0000-0000B8000000}"/>
    <cellStyle name="‡_BOOK1_Debt report_ADJS 33 Capitalized Interest - Jan 2013" xfId="186" xr:uid="{00000000-0005-0000-0000-0000B9000000}"/>
    <cellStyle name="‡_BOOK1_Debt report_Reporting Package Dec 2012 - Draft #3 values" xfId="187" xr:uid="{00000000-0005-0000-0000-0000BA000000}"/>
    <cellStyle name="‡_BOOK1_Debt report_Reporting Package Dec 2012 - Draft #3 values_Reporting Package Jul 2013 -IFRS_ Draft #1" xfId="188" xr:uid="{00000000-0005-0000-0000-0000BB000000}"/>
    <cellStyle name="‡_BOOK1_Debt report_Reporting Package Dec 2012 - Draft #3 values_Reporting Package Jul 2013 -USGAAP_ Draft #1" xfId="189" xr:uid="{00000000-0005-0000-0000-0000BC000000}"/>
    <cellStyle name="‡_BOOK1_Debt report_Reporting Package Dec 2012 - Draft #3 values_Reporting Package Jun 2013 - IFRS_ Draft #1" xfId="190" xr:uid="{00000000-0005-0000-0000-0000BD000000}"/>
    <cellStyle name="‡_BOOK1_Debt report_Reporting Package Dec 2012 - Draft #3 values_Reporting Package Mar 2013 - USGAAP_ Draft #1.1 V2" xfId="191" xr:uid="{00000000-0005-0000-0000-0000BE000000}"/>
    <cellStyle name="‡_BOOK1_Debt report_Reporting Package Dec 2012 - Draft #3 values_Reporting Package May 2013 - USGAAP_ Draft #2" xfId="192" xr:uid="{00000000-0005-0000-0000-0000BF000000}"/>
    <cellStyle name="‡_BOOK1_Debt report_Reporting Package Jun 2012 - Draft #3 values-4 _ excl derivatives and PPE" xfId="193" xr:uid="{00000000-0005-0000-0000-0000C0000000}"/>
    <cellStyle name="‡_BOOK1_Debt report_Reporting Package Oct 2012 - Draft #2 values" xfId="194" xr:uid="{00000000-0005-0000-0000-0000C1000000}"/>
    <cellStyle name="‡_BOOK1_Debt report_Reporting Package Oct 2012 - Draft #2 values_Reporting Package Jul 2013 -IFRS_ Draft #1" xfId="195" xr:uid="{00000000-0005-0000-0000-0000C2000000}"/>
    <cellStyle name="‡_BOOK1_Debt report_Reporting Package Oct 2012 - Draft #2 values_Reporting Package Jul 2013 -USGAAP_ Draft #1" xfId="196" xr:uid="{00000000-0005-0000-0000-0000C3000000}"/>
    <cellStyle name="‡_BOOK1_Debt report_Reporting Package Oct 2012 - Draft #2 values_Reporting Package Jun 2013 - IFRS_ Draft #1" xfId="197" xr:uid="{00000000-0005-0000-0000-0000C4000000}"/>
    <cellStyle name="‡_BOOK1_Debt report_Reporting Package Oct 2012 - Draft #2 values_Reporting Package Mar 2013 - USGAAP_ Draft #1.1 V2" xfId="198" xr:uid="{00000000-0005-0000-0000-0000C5000000}"/>
    <cellStyle name="‡_BOOK1_Debt report_Reporting Package Oct 2012 - Draft #2 values_Reporting Package May 2013 - USGAAP_ Draft #2" xfId="199" xr:uid="{00000000-0005-0000-0000-0000C6000000}"/>
    <cellStyle name="‡_BOOK1_Debt report_Reporting Package Sep 2012 - Draft #2 values-1" xfId="200" xr:uid="{00000000-0005-0000-0000-0000C7000000}"/>
    <cellStyle name="‡_BOOK1_FP&amp;A Inventories2_-CG format Comments Upd Mthly Summary Month tab-Toggle0-Mar 2012-Final" xfId="201" xr:uid="{00000000-0005-0000-0000-0000C8000000}"/>
    <cellStyle name="‡_BOOK1_FP&amp;A Inventories-CG format Comments Upd Mthly Summary Month tab-Toggle0-Mar 2012-Final" xfId="202" xr:uid="{00000000-0005-0000-0000-0000C9000000}"/>
    <cellStyle name="‡_BOOK1_Mitsui and SUMIC related party detailsv2" xfId="203" xr:uid="{00000000-0005-0000-0000-0000CA000000}"/>
    <cellStyle name="‡_BOOK1_Mitsui and SUMIC related party detailsv2_ADJS 33 Capitalized Interest - Jan 2013" xfId="204" xr:uid="{00000000-0005-0000-0000-0000CB000000}"/>
    <cellStyle name="‡_BOOK1_Mitsui and SUMIC related party detailsv2_Reporting Package Dec 2012 - Draft #3 values" xfId="205" xr:uid="{00000000-0005-0000-0000-0000CC000000}"/>
    <cellStyle name="‡_BOOK1_Mitsui and SUMIC related party detailsv2_Reporting Package Dec 2012 - Draft #3 values_Reporting Package Jul 2013 -IFRS_ Draft #1" xfId="206" xr:uid="{00000000-0005-0000-0000-0000CD000000}"/>
    <cellStyle name="‡_BOOK1_Mitsui and SUMIC related party detailsv2_Reporting Package Dec 2012 - Draft #3 values_Reporting Package Jul 2013 -USGAAP_ Draft #1" xfId="207" xr:uid="{00000000-0005-0000-0000-0000CE000000}"/>
    <cellStyle name="‡_BOOK1_Mitsui and SUMIC related party detailsv2_Reporting Package Dec 2012 - Draft #3 values_Reporting Package Jun 2013 - IFRS_ Draft #1" xfId="208" xr:uid="{00000000-0005-0000-0000-0000CF000000}"/>
    <cellStyle name="‡_BOOK1_Mitsui and SUMIC related party detailsv2_Reporting Package Dec 2012 - Draft #3 values_Reporting Package Mar 2013 - USGAAP_ Draft #1.1 V2" xfId="209" xr:uid="{00000000-0005-0000-0000-0000D0000000}"/>
    <cellStyle name="‡_BOOK1_Mitsui and SUMIC related party detailsv2_Reporting Package Dec 2012 - Draft #3 values_Reporting Package May 2013 - USGAAP_ Draft #2" xfId="210" xr:uid="{00000000-0005-0000-0000-0000D1000000}"/>
    <cellStyle name="‡_BOOK1_Mitsui and SUMIC related party detailsv2_Reporting Package Oct 2012 - Draft #2 values" xfId="211" xr:uid="{00000000-0005-0000-0000-0000D2000000}"/>
    <cellStyle name="‡_BOOK1_Mitsui and SUMIC related party detailsv2_Reporting Package Oct 2012 - Draft #2 values_Reporting Package Jul 2013 -IFRS_ Draft #1" xfId="212" xr:uid="{00000000-0005-0000-0000-0000D3000000}"/>
    <cellStyle name="‡_BOOK1_Mitsui and SUMIC related party detailsv2_Reporting Package Oct 2012 - Draft #2 values_Reporting Package Jul 2013 -USGAAP_ Draft #1" xfId="213" xr:uid="{00000000-0005-0000-0000-0000D4000000}"/>
    <cellStyle name="‡_BOOK1_Mitsui and SUMIC related party detailsv2_Reporting Package Oct 2012 - Draft #2 values_Reporting Package Jun 2013 - IFRS_ Draft #1" xfId="214" xr:uid="{00000000-0005-0000-0000-0000D5000000}"/>
    <cellStyle name="‡_BOOK1_Mitsui and SUMIC related party detailsv2_Reporting Package Oct 2012 - Draft #2 values_Reporting Package Mar 2013 - USGAAP_ Draft #1.1 V2" xfId="215" xr:uid="{00000000-0005-0000-0000-0000D6000000}"/>
    <cellStyle name="‡_BOOK1_Mitsui and SUMIC related party detailsv2_Reporting Package Oct 2012 - Draft #2 values_Reporting Package May 2013 - USGAAP_ Draft #2" xfId="216" xr:uid="{00000000-0005-0000-0000-0000D7000000}"/>
    <cellStyle name="‡_BOOK1_Mitsui and SUMIC related party detailsv2_Reporting Package Sep 2012 - Draft #2 values-1" xfId="217" xr:uid="{00000000-0005-0000-0000-0000D8000000}"/>
    <cellStyle name="‡_BOOK1_Q2 2012 debt schedules" xfId="218" xr:uid="{00000000-0005-0000-0000-0000D9000000}"/>
    <cellStyle name="‡_BOOK1_Q2 2012 debt schedules_Reporting Package Jun 2012 - Draft #3 values-4 _ excl derivatives and PPE" xfId="219" xr:uid="{00000000-0005-0000-0000-0000DA000000}"/>
    <cellStyle name="‡_BOOK1_Q3 2011 - File to Brazilv2" xfId="220" xr:uid="{00000000-0005-0000-0000-0000DB000000}"/>
    <cellStyle name="‡_BOOK1_Q3 2011 - File to Brazilv2_ADJS 33 Capitalized Interest - Jan 2013" xfId="221" xr:uid="{00000000-0005-0000-0000-0000DC000000}"/>
    <cellStyle name="‡_BOOK1_Q3 2011 - File to Brazilv2_Reporting Package Dec 2012 - Draft #3 values" xfId="222" xr:uid="{00000000-0005-0000-0000-0000DD000000}"/>
    <cellStyle name="‡_BOOK1_Q3 2011 - File to Brazilv2_Reporting Package Dec 2012 - Draft #3 values_Reporting Package Jul 2013 -IFRS_ Draft #1" xfId="223" xr:uid="{00000000-0005-0000-0000-0000DE000000}"/>
    <cellStyle name="‡_BOOK1_Q3 2011 - File to Brazilv2_Reporting Package Dec 2012 - Draft #3 values_Reporting Package Jul 2013 -USGAAP_ Draft #1" xfId="224" xr:uid="{00000000-0005-0000-0000-0000DF000000}"/>
    <cellStyle name="‡_BOOK1_Q3 2011 - File to Brazilv2_Reporting Package Dec 2012 - Draft #3 values_Reporting Package Jun 2013 - IFRS_ Draft #1" xfId="225" xr:uid="{00000000-0005-0000-0000-0000E0000000}"/>
    <cellStyle name="‡_BOOK1_Q3 2011 - File to Brazilv2_Reporting Package Dec 2012 - Draft #3 values_Reporting Package Mar 2013 - USGAAP_ Draft #1.1 V2" xfId="226" xr:uid="{00000000-0005-0000-0000-0000E1000000}"/>
    <cellStyle name="‡_BOOK1_Q3 2011 - File to Brazilv2_Reporting Package Dec 2012 - Draft #3 values_Reporting Package May 2013 - USGAAP_ Draft #2" xfId="227" xr:uid="{00000000-0005-0000-0000-0000E2000000}"/>
    <cellStyle name="‡_BOOK1_Q3 2011 - File to Brazilv2_Reporting Package Jun 2012 - Draft #3 values-4 _ excl derivatives and PPE" xfId="228" xr:uid="{00000000-0005-0000-0000-0000E3000000}"/>
    <cellStyle name="‡_BOOK1_Q3 2011 - File to Brazilv2_Reporting Package Oct 2012 - Draft #2 values" xfId="229" xr:uid="{00000000-0005-0000-0000-0000E4000000}"/>
    <cellStyle name="‡_BOOK1_Q3 2011 - File to Brazilv2_Reporting Package Oct 2012 - Draft #2 values_Reporting Package Jul 2013 -IFRS_ Draft #1" xfId="230" xr:uid="{00000000-0005-0000-0000-0000E5000000}"/>
    <cellStyle name="‡_BOOK1_Q3 2011 - File to Brazilv2_Reporting Package Oct 2012 - Draft #2 values_Reporting Package Jul 2013 -USGAAP_ Draft #1" xfId="231" xr:uid="{00000000-0005-0000-0000-0000E6000000}"/>
    <cellStyle name="‡_BOOK1_Q3 2011 - File to Brazilv2_Reporting Package Oct 2012 - Draft #2 values_Reporting Package Jun 2013 - IFRS_ Draft #1" xfId="232" xr:uid="{00000000-0005-0000-0000-0000E7000000}"/>
    <cellStyle name="‡_BOOK1_Q3 2011 - File to Brazilv2_Reporting Package Oct 2012 - Draft #2 values_Reporting Package Mar 2013 - USGAAP_ Draft #1.1 V2" xfId="233" xr:uid="{00000000-0005-0000-0000-0000E8000000}"/>
    <cellStyle name="‡_BOOK1_Q3 2011 - File to Brazilv2_Reporting Package Oct 2012 - Draft #2 values_Reporting Package May 2013 - USGAAP_ Draft #2" xfId="234" xr:uid="{00000000-0005-0000-0000-0000E9000000}"/>
    <cellStyle name="‡_BOOK1_Q3 2011 - File to Brazilv2_Reporting Package Sep 2012 - Draft #2 values-1" xfId="235" xr:uid="{00000000-0005-0000-0000-0000EA000000}"/>
    <cellStyle name="‡_BOOK1_Reporting Package Dec 2012 - Draft #3 values" xfId="236" xr:uid="{00000000-0005-0000-0000-0000EB000000}"/>
    <cellStyle name="‡_BOOK1_Reporting Package Dec 2012 - Draft #3 values_Reporting Package Jul 2013 -IFRS_ Draft #1" xfId="237" xr:uid="{00000000-0005-0000-0000-0000EC000000}"/>
    <cellStyle name="‡_BOOK1_Reporting Package Dec 2012 - Draft #3 values_Reporting Package Jul 2013 -USGAAP_ Draft #1" xfId="238" xr:uid="{00000000-0005-0000-0000-0000ED000000}"/>
    <cellStyle name="‡_BOOK1_Reporting Package Dec 2012 - Draft #3 values_Reporting Package Jun 2013 - IFRS_ Draft #1" xfId="239" xr:uid="{00000000-0005-0000-0000-0000EE000000}"/>
    <cellStyle name="‡_BOOK1_Reporting Package Dec 2012 - Draft #3 values_Reporting Package Mar 2013 - USGAAP_ Draft #1.1 V2" xfId="240" xr:uid="{00000000-0005-0000-0000-0000EF000000}"/>
    <cellStyle name="‡_BOOK1_Reporting Package Dec 2012 - Draft #3 values_Reporting Package May 2013 - USGAAP_ Draft #2" xfId="241" xr:uid="{00000000-0005-0000-0000-0000F0000000}"/>
    <cellStyle name="‡_BOOK1_Reporting Package Jun 2012 - Draft #3 values-4 _ excl derivatives and PPE" xfId="242" xr:uid="{00000000-0005-0000-0000-0000F1000000}"/>
    <cellStyle name="‡_BOOK1_Reporting Package Oct 2012 - Draft #2 values" xfId="243" xr:uid="{00000000-0005-0000-0000-0000F2000000}"/>
    <cellStyle name="‡_BOOK1_Reporting Package Oct 2012 - Draft #2 values_Reporting Package Jul 2013 -IFRS_ Draft #1" xfId="244" xr:uid="{00000000-0005-0000-0000-0000F3000000}"/>
    <cellStyle name="‡_BOOK1_Reporting Package Oct 2012 - Draft #2 values_Reporting Package Jul 2013 -USGAAP_ Draft #1" xfId="245" xr:uid="{00000000-0005-0000-0000-0000F4000000}"/>
    <cellStyle name="‡_BOOK1_Reporting Package Oct 2012 - Draft #2 values_Reporting Package Jun 2013 - IFRS_ Draft #1" xfId="246" xr:uid="{00000000-0005-0000-0000-0000F5000000}"/>
    <cellStyle name="‡_BOOK1_Reporting Package Oct 2012 - Draft #2 values_Reporting Package Mar 2013 - USGAAP_ Draft #1.1 V2" xfId="247" xr:uid="{00000000-0005-0000-0000-0000F6000000}"/>
    <cellStyle name="‡_BOOK1_Reporting Package Oct 2012 - Draft #2 values_Reporting Package May 2013 - USGAAP_ Draft #2" xfId="248" xr:uid="{00000000-0005-0000-0000-0000F7000000}"/>
    <cellStyle name="‡_BOOK1_Reporting Package Sep 2012 - Draft #2 values-1" xfId="249" xr:uid="{00000000-0005-0000-0000-0000F8000000}"/>
    <cellStyle name="‡_BOOK1_Treasury Repts UPDATED V 2_Q1 2012 (4)" xfId="250" xr:uid="{00000000-0005-0000-0000-0000F9000000}"/>
    <cellStyle name="‡_BOOK1_Treasury Repts UPDATED V 2_Q1 2012 (4)_Reporting Package Jun 2012 - Draft #3 values-4 _ excl derivatives and PPE" xfId="251" xr:uid="{00000000-0005-0000-0000-0000FA000000}"/>
    <cellStyle name="‡_BOOK1_Treasury_Debt_Q3 2012 (2)" xfId="252" xr:uid="{00000000-0005-0000-0000-0000FB000000}"/>
    <cellStyle name="‡_BS_Related pty by transactions " xfId="253" xr:uid="{00000000-0005-0000-0000-0000FC000000}"/>
    <cellStyle name="‡_BS_Related pty by transactions _ADJS 33 Capitalized Interest - Jan 2013" xfId="254" xr:uid="{00000000-0005-0000-0000-0000FD000000}"/>
    <cellStyle name="‡_BS_Related pty by transactions _Reporting Package Dec 2012 - Draft #3 values" xfId="255" xr:uid="{00000000-0005-0000-0000-0000FE000000}"/>
    <cellStyle name="‡_BS_Related pty by transactions _Reporting Package Dec 2012 - Draft #3 values_Reporting Package Jul 2013 -IFRS_ Draft #1" xfId="256" xr:uid="{00000000-0005-0000-0000-0000FF000000}"/>
    <cellStyle name="‡_BS_Related pty by transactions _Reporting Package Dec 2012 - Draft #3 values_Reporting Package Jul 2013 -USGAAP_ Draft #1" xfId="257" xr:uid="{00000000-0005-0000-0000-000000010000}"/>
    <cellStyle name="‡_BS_Related pty by transactions _Reporting Package Dec 2012 - Draft #3 values_Reporting Package Jun 2013 - IFRS_ Draft #1" xfId="258" xr:uid="{00000000-0005-0000-0000-000001010000}"/>
    <cellStyle name="‡_BS_Related pty by transactions _Reporting Package Dec 2012 - Draft #3 values_Reporting Package Mar 2013 - USGAAP_ Draft #1.1 V2" xfId="259" xr:uid="{00000000-0005-0000-0000-000002010000}"/>
    <cellStyle name="‡_BS_Related pty by transactions _Reporting Package Dec 2012 - Draft #3 values_Reporting Package May 2013 - USGAAP_ Draft #2" xfId="260" xr:uid="{00000000-0005-0000-0000-000003010000}"/>
    <cellStyle name="‡_BS_Related pty by transactions _Reporting Package Oct 2012 - Draft #2 values" xfId="261" xr:uid="{00000000-0005-0000-0000-000004010000}"/>
    <cellStyle name="‡_BS_Related pty by transactions _Reporting Package Oct 2012 - Draft #2 values_Reporting Package Jul 2013 -IFRS_ Draft #1" xfId="262" xr:uid="{00000000-0005-0000-0000-000005010000}"/>
    <cellStyle name="‡_BS_Related pty by transactions _Reporting Package Oct 2012 - Draft #2 values_Reporting Package Jul 2013 -USGAAP_ Draft #1" xfId="263" xr:uid="{00000000-0005-0000-0000-000006010000}"/>
    <cellStyle name="‡_BS_Related pty by transactions _Reporting Package Oct 2012 - Draft #2 values_Reporting Package Jun 2013 - IFRS_ Draft #1" xfId="264" xr:uid="{00000000-0005-0000-0000-000007010000}"/>
    <cellStyle name="‡_BS_Related pty by transactions _Reporting Package Oct 2012 - Draft #2 values_Reporting Package Mar 2013 - USGAAP_ Draft #1.1 V2" xfId="265" xr:uid="{00000000-0005-0000-0000-000008010000}"/>
    <cellStyle name="‡_BS_Related pty by transactions _Reporting Package Oct 2012 - Draft #2 values_Reporting Package May 2013 - USGAAP_ Draft #2" xfId="266" xr:uid="{00000000-0005-0000-0000-000009010000}"/>
    <cellStyle name="‡_BS_Related pty by transactions _Reporting Package Sep 2012 - Draft #2 values-1" xfId="267" xr:uid="{00000000-0005-0000-0000-00000A010000}"/>
    <cellStyle name="‡_Company Details" xfId="268" xr:uid="{00000000-0005-0000-0000-00000B010000}"/>
    <cellStyle name="‡_Company Details_HYP Company Details" xfId="269" xr:uid="{00000000-0005-0000-0000-00000C010000}"/>
    <cellStyle name="‡_Debt Maturity" xfId="270" xr:uid="{00000000-0005-0000-0000-00000D010000}"/>
    <cellStyle name="‡_Debt Maturity_ADJS 33 Capitalized Interest - Jan 2013" xfId="271" xr:uid="{00000000-0005-0000-0000-00000E010000}"/>
    <cellStyle name="‡_Debt Maturity_Reporting Package Dec 2012 - Draft #3 values" xfId="272" xr:uid="{00000000-0005-0000-0000-00000F010000}"/>
    <cellStyle name="‡_Debt Maturity_Reporting Package Dec 2012 - Draft #3 values_Reporting Package Jul 2013 -IFRS_ Draft #1" xfId="273" xr:uid="{00000000-0005-0000-0000-000010010000}"/>
    <cellStyle name="‡_Debt Maturity_Reporting Package Dec 2012 - Draft #3 values_Reporting Package Jul 2013 -USGAAP_ Draft #1" xfId="274" xr:uid="{00000000-0005-0000-0000-000011010000}"/>
    <cellStyle name="‡_Debt Maturity_Reporting Package Dec 2012 - Draft #3 values_Reporting Package Jun 2013 - IFRS_ Draft #1" xfId="275" xr:uid="{00000000-0005-0000-0000-000012010000}"/>
    <cellStyle name="‡_Debt Maturity_Reporting Package Dec 2012 - Draft #3 values_Reporting Package Mar 2013 - USGAAP_ Draft #1.1 V2" xfId="276" xr:uid="{00000000-0005-0000-0000-000013010000}"/>
    <cellStyle name="‡_Debt Maturity_Reporting Package Dec 2012 - Draft #3 values_Reporting Package May 2013 - USGAAP_ Draft #2" xfId="277" xr:uid="{00000000-0005-0000-0000-000014010000}"/>
    <cellStyle name="‡_Debt Maturity_Reporting Package Jun 2012 - Draft #3 values-4 _ excl derivatives and PPE" xfId="278" xr:uid="{00000000-0005-0000-0000-000015010000}"/>
    <cellStyle name="‡_Debt Maturity_Reporting Package Oct 2012 - Draft #2 values" xfId="279" xr:uid="{00000000-0005-0000-0000-000016010000}"/>
    <cellStyle name="‡_Debt Maturity_Reporting Package Oct 2012 - Draft #2 values_Reporting Package Jul 2013 -IFRS_ Draft #1" xfId="280" xr:uid="{00000000-0005-0000-0000-000017010000}"/>
    <cellStyle name="‡_Debt Maturity_Reporting Package Oct 2012 - Draft #2 values_Reporting Package Jul 2013 -USGAAP_ Draft #1" xfId="281" xr:uid="{00000000-0005-0000-0000-000018010000}"/>
    <cellStyle name="‡_Debt Maturity_Reporting Package Oct 2012 - Draft #2 values_Reporting Package Jun 2013 - IFRS_ Draft #1" xfId="282" xr:uid="{00000000-0005-0000-0000-000019010000}"/>
    <cellStyle name="‡_Debt Maturity_Reporting Package Oct 2012 - Draft #2 values_Reporting Package Mar 2013 - USGAAP_ Draft #1.1 V2" xfId="283" xr:uid="{00000000-0005-0000-0000-00001A010000}"/>
    <cellStyle name="‡_Debt Maturity_Reporting Package Oct 2012 - Draft #2 values_Reporting Package May 2013 - USGAAP_ Draft #2" xfId="284" xr:uid="{00000000-0005-0000-0000-00001B010000}"/>
    <cellStyle name="‡_Debt Maturity_Reporting Package Sep 2012 - Draft #2 values-1" xfId="285" xr:uid="{00000000-0005-0000-0000-00001C010000}"/>
    <cellStyle name="‡_Debt report" xfId="286" xr:uid="{00000000-0005-0000-0000-00001D010000}"/>
    <cellStyle name="‡_Debt report Q3 2011 - File to Brazil" xfId="287" xr:uid="{00000000-0005-0000-0000-00001E010000}"/>
    <cellStyle name="‡_Debt report Q3 2011 - File to Brazil_ADJS 33 Capitalized Interest - Jan 2013" xfId="288" xr:uid="{00000000-0005-0000-0000-00001F010000}"/>
    <cellStyle name="‡_Debt report Q3 2011 - File to Brazil_Reporting Package Dec 2012 - Draft #3 values" xfId="289" xr:uid="{00000000-0005-0000-0000-000020010000}"/>
    <cellStyle name="‡_Debt report Q3 2011 - File to Brazil_Reporting Package Dec 2012 - Draft #3 values_Reporting Package Jul 2013 -IFRS_ Draft #1" xfId="290" xr:uid="{00000000-0005-0000-0000-000021010000}"/>
    <cellStyle name="‡_Debt report Q3 2011 - File to Brazil_Reporting Package Dec 2012 - Draft #3 values_Reporting Package Jul 2013 -USGAAP_ Draft #1" xfId="291" xr:uid="{00000000-0005-0000-0000-000022010000}"/>
    <cellStyle name="‡_Debt report Q3 2011 - File to Brazil_Reporting Package Dec 2012 - Draft #3 values_Reporting Package Jun 2013 - IFRS_ Draft #1" xfId="292" xr:uid="{00000000-0005-0000-0000-000023010000}"/>
    <cellStyle name="‡_Debt report Q3 2011 - File to Brazil_Reporting Package Dec 2012 - Draft #3 values_Reporting Package Mar 2013 - USGAAP_ Draft #1.1 V2" xfId="293" xr:uid="{00000000-0005-0000-0000-000024010000}"/>
    <cellStyle name="‡_Debt report Q3 2011 - File to Brazil_Reporting Package Dec 2012 - Draft #3 values_Reporting Package May 2013 - USGAAP_ Draft #2" xfId="294" xr:uid="{00000000-0005-0000-0000-000025010000}"/>
    <cellStyle name="‡_Debt report Q3 2011 - File to Brazil_Reporting Package Jun 2012 - Draft #3 values-4 _ excl derivatives and PPE" xfId="295" xr:uid="{00000000-0005-0000-0000-000026010000}"/>
    <cellStyle name="‡_Debt report Q3 2011 - File to Brazil_Reporting Package Oct 2012 - Draft #2 values" xfId="296" xr:uid="{00000000-0005-0000-0000-000027010000}"/>
    <cellStyle name="‡_Debt report Q3 2011 - File to Brazil_Reporting Package Oct 2012 - Draft #2 values_Reporting Package Jul 2013 -IFRS_ Draft #1" xfId="297" xr:uid="{00000000-0005-0000-0000-000028010000}"/>
    <cellStyle name="‡_Debt report Q3 2011 - File to Brazil_Reporting Package Oct 2012 - Draft #2 values_Reporting Package Jul 2013 -USGAAP_ Draft #1" xfId="298" xr:uid="{00000000-0005-0000-0000-000029010000}"/>
    <cellStyle name="‡_Debt report Q3 2011 - File to Brazil_Reporting Package Oct 2012 - Draft #2 values_Reporting Package Jun 2013 - IFRS_ Draft #1" xfId="299" xr:uid="{00000000-0005-0000-0000-00002A010000}"/>
    <cellStyle name="‡_Debt report Q3 2011 - File to Brazil_Reporting Package Oct 2012 - Draft #2 values_Reporting Package Mar 2013 - USGAAP_ Draft #1.1 V2" xfId="300" xr:uid="{00000000-0005-0000-0000-00002B010000}"/>
    <cellStyle name="‡_Debt report Q3 2011 - File to Brazil_Reporting Package Oct 2012 - Draft #2 values_Reporting Package May 2013 - USGAAP_ Draft #2" xfId="301" xr:uid="{00000000-0005-0000-0000-00002C010000}"/>
    <cellStyle name="‡_Debt report Q3 2011 - File to Brazil_Reporting Package Sep 2012 - Draft #2 values-1" xfId="302" xr:uid="{00000000-0005-0000-0000-00002D010000}"/>
    <cellStyle name="‡_Debt report_ADJS 33 Capitalized Interest - Jan 2013" xfId="303" xr:uid="{00000000-0005-0000-0000-00002E010000}"/>
    <cellStyle name="‡_Debt report_Reporting Package Dec 2012 - Draft #3 values" xfId="304" xr:uid="{00000000-0005-0000-0000-00002F010000}"/>
    <cellStyle name="‡_Debt report_Reporting Package Dec 2012 - Draft #3 values_Reporting Package Jul 2013 -IFRS_ Draft #1" xfId="305" xr:uid="{00000000-0005-0000-0000-000030010000}"/>
    <cellStyle name="‡_Debt report_Reporting Package Dec 2012 - Draft #3 values_Reporting Package Jul 2013 -USGAAP_ Draft #1" xfId="306" xr:uid="{00000000-0005-0000-0000-000031010000}"/>
    <cellStyle name="‡_Debt report_Reporting Package Dec 2012 - Draft #3 values_Reporting Package Jun 2013 - IFRS_ Draft #1" xfId="307" xr:uid="{00000000-0005-0000-0000-000032010000}"/>
    <cellStyle name="‡_Debt report_Reporting Package Dec 2012 - Draft #3 values_Reporting Package Mar 2013 - USGAAP_ Draft #1.1 V2" xfId="308" xr:uid="{00000000-0005-0000-0000-000033010000}"/>
    <cellStyle name="‡_Debt report_Reporting Package Dec 2012 - Draft #3 values_Reporting Package May 2013 - USGAAP_ Draft #2" xfId="309" xr:uid="{00000000-0005-0000-0000-000034010000}"/>
    <cellStyle name="‡_Debt report_Reporting Package Jun 2012 - Draft #3 values-4 _ excl derivatives and PPE" xfId="310" xr:uid="{00000000-0005-0000-0000-000035010000}"/>
    <cellStyle name="‡_Debt report_Reporting Package Oct 2012 - Draft #2 values" xfId="311" xr:uid="{00000000-0005-0000-0000-000036010000}"/>
    <cellStyle name="‡_Debt report_Reporting Package Oct 2012 - Draft #2 values_Reporting Package Jul 2013 -IFRS_ Draft #1" xfId="312" xr:uid="{00000000-0005-0000-0000-000037010000}"/>
    <cellStyle name="‡_Debt report_Reporting Package Oct 2012 - Draft #2 values_Reporting Package Jul 2013 -USGAAP_ Draft #1" xfId="313" xr:uid="{00000000-0005-0000-0000-000038010000}"/>
    <cellStyle name="‡_Debt report_Reporting Package Oct 2012 - Draft #2 values_Reporting Package Jun 2013 - IFRS_ Draft #1" xfId="314" xr:uid="{00000000-0005-0000-0000-000039010000}"/>
    <cellStyle name="‡_Debt report_Reporting Package Oct 2012 - Draft #2 values_Reporting Package Mar 2013 - USGAAP_ Draft #1.1 V2" xfId="315" xr:uid="{00000000-0005-0000-0000-00003A010000}"/>
    <cellStyle name="‡_Debt report_Reporting Package Oct 2012 - Draft #2 values_Reporting Package May 2013 - USGAAP_ Draft #2" xfId="316" xr:uid="{00000000-0005-0000-0000-00003B010000}"/>
    <cellStyle name="‡_Debt report_Reporting Package Sep 2012 - Draft #2 values-1" xfId="317" xr:uid="{00000000-0005-0000-0000-00003C010000}"/>
    <cellStyle name="‡_FP&amp;A Inventories2_-CG format Comments Upd Mthly Summary Month tab-Toggle0-Mar 2012-Final" xfId="318" xr:uid="{00000000-0005-0000-0000-00003D010000}"/>
    <cellStyle name="‡_FP&amp;A Inventories-CG format Comments Upd Mthly Summary Month tab-Toggle0-Mar 2012-Final" xfId="319" xr:uid="{00000000-0005-0000-0000-00003E010000}"/>
    <cellStyle name="‡_HYP Company Details" xfId="320" xr:uid="{00000000-0005-0000-0000-00003F010000}"/>
    <cellStyle name="‡_Inventory-VCL Schedule Dec 12 email Jan 14" xfId="321" xr:uid="{00000000-0005-0000-0000-000040010000}"/>
    <cellStyle name="‡_Inventory-VCL Schedule Dec 12 email Jan 14_Reporting Package Jul 2013 -IFRS_ Draft #1" xfId="322" xr:uid="{00000000-0005-0000-0000-000041010000}"/>
    <cellStyle name="‡_Inventory-VCL Schedule Dec 12 email Jan 14_Reporting Package Jul 2013 -USGAAP_ Draft #1" xfId="323" xr:uid="{00000000-0005-0000-0000-000042010000}"/>
    <cellStyle name="‡_Inventory-VCL Schedule Dec 12 email Jan 14_Reporting Package Jun 2013 - IFRS_ Draft #1" xfId="324" xr:uid="{00000000-0005-0000-0000-000043010000}"/>
    <cellStyle name="‡_Inventory-VCL Schedule Dec 12 email Jan 14_Reporting Package Mar 2013 - USGAAP_ Draft #1.1 V2" xfId="325" xr:uid="{00000000-0005-0000-0000-000044010000}"/>
    <cellStyle name="‡_Inventory-VCL Schedule Dec 12 email Jan 14_Reporting Package May 2013 - USGAAP_ Draft #2" xfId="326" xr:uid="{00000000-0005-0000-0000-000045010000}"/>
    <cellStyle name="‡_Mitsui and SUMIC related party detailsv2" xfId="327" xr:uid="{00000000-0005-0000-0000-000046010000}"/>
    <cellStyle name="‡_Mitsui and SUMIC related party detailsv2_ADJS 33 Capitalized Interest - Jan 2013" xfId="328" xr:uid="{00000000-0005-0000-0000-000047010000}"/>
    <cellStyle name="‡_Mitsui and SUMIC related party detailsv2_Reporting Package Dec 2012 - Draft #3 values" xfId="329" xr:uid="{00000000-0005-0000-0000-000048010000}"/>
    <cellStyle name="‡_Mitsui and SUMIC related party detailsv2_Reporting Package Dec 2012 - Draft #3 values_Reporting Package Jul 2013 -IFRS_ Draft #1" xfId="330" xr:uid="{00000000-0005-0000-0000-000049010000}"/>
    <cellStyle name="‡_Mitsui and SUMIC related party detailsv2_Reporting Package Dec 2012 - Draft #3 values_Reporting Package Jul 2013 -USGAAP_ Draft #1" xfId="331" xr:uid="{00000000-0005-0000-0000-00004A010000}"/>
    <cellStyle name="‡_Mitsui and SUMIC related party detailsv2_Reporting Package Dec 2012 - Draft #3 values_Reporting Package Jun 2013 - IFRS_ Draft #1" xfId="332" xr:uid="{00000000-0005-0000-0000-00004B010000}"/>
    <cellStyle name="‡_Mitsui and SUMIC related party detailsv2_Reporting Package Dec 2012 - Draft #3 values_Reporting Package Mar 2013 - USGAAP_ Draft #1.1 V2" xfId="333" xr:uid="{00000000-0005-0000-0000-00004C010000}"/>
    <cellStyle name="‡_Mitsui and SUMIC related party detailsv2_Reporting Package Dec 2012 - Draft #3 values_Reporting Package May 2013 - USGAAP_ Draft #2" xfId="334" xr:uid="{00000000-0005-0000-0000-00004D010000}"/>
    <cellStyle name="‡_Mitsui and SUMIC related party detailsv2_Reporting Package Oct 2012 - Draft #2 values" xfId="335" xr:uid="{00000000-0005-0000-0000-00004E010000}"/>
    <cellStyle name="‡_Mitsui and SUMIC related party detailsv2_Reporting Package Oct 2012 - Draft #2 values_Reporting Package Jul 2013 -IFRS_ Draft #1" xfId="336" xr:uid="{00000000-0005-0000-0000-00004F010000}"/>
    <cellStyle name="‡_Mitsui and SUMIC related party detailsv2_Reporting Package Oct 2012 - Draft #2 values_Reporting Package Jul 2013 -USGAAP_ Draft #1" xfId="337" xr:uid="{00000000-0005-0000-0000-000050010000}"/>
    <cellStyle name="‡_Mitsui and SUMIC related party detailsv2_Reporting Package Oct 2012 - Draft #2 values_Reporting Package Jun 2013 - IFRS_ Draft #1" xfId="338" xr:uid="{00000000-0005-0000-0000-000051010000}"/>
    <cellStyle name="‡_Mitsui and SUMIC related party detailsv2_Reporting Package Oct 2012 - Draft #2 values_Reporting Package Mar 2013 - USGAAP_ Draft #1.1 V2" xfId="339" xr:uid="{00000000-0005-0000-0000-000052010000}"/>
    <cellStyle name="‡_Mitsui and SUMIC related party detailsv2_Reporting Package Oct 2012 - Draft #2 values_Reporting Package May 2013 - USGAAP_ Draft #2" xfId="340" xr:uid="{00000000-0005-0000-0000-000053010000}"/>
    <cellStyle name="‡_Mitsui and SUMIC related party detailsv2_Reporting Package Sep 2012 - Draft #2 values-1" xfId="341" xr:uid="{00000000-0005-0000-0000-000054010000}"/>
    <cellStyle name="‡_Q2 2012 debt schedules" xfId="342" xr:uid="{00000000-0005-0000-0000-000055010000}"/>
    <cellStyle name="‡_Q2 2012 debt schedules_Reporting Package Jun 2012 - Draft #3 values-4 _ excl derivatives and PPE" xfId="343" xr:uid="{00000000-0005-0000-0000-000056010000}"/>
    <cellStyle name="‡_Q3 2011 - File to Brazilv2" xfId="344" xr:uid="{00000000-0005-0000-0000-000057010000}"/>
    <cellStyle name="‡_Q3 2011 - File to Brazilv2_ADJS 33 Capitalized Interest - Jan 2013" xfId="345" xr:uid="{00000000-0005-0000-0000-000058010000}"/>
    <cellStyle name="‡_Q3 2011 - File to Brazilv2_Reporting Package Dec 2012 - Draft #3 values" xfId="346" xr:uid="{00000000-0005-0000-0000-000059010000}"/>
    <cellStyle name="‡_Q3 2011 - File to Brazilv2_Reporting Package Dec 2012 - Draft #3 values_Reporting Package Jul 2013 -IFRS_ Draft #1" xfId="347" xr:uid="{00000000-0005-0000-0000-00005A010000}"/>
    <cellStyle name="‡_Q3 2011 - File to Brazilv2_Reporting Package Dec 2012 - Draft #3 values_Reporting Package Jul 2013 -USGAAP_ Draft #1" xfId="348" xr:uid="{00000000-0005-0000-0000-00005B010000}"/>
    <cellStyle name="‡_Q3 2011 - File to Brazilv2_Reporting Package Dec 2012 - Draft #3 values_Reporting Package Jun 2013 - IFRS_ Draft #1" xfId="349" xr:uid="{00000000-0005-0000-0000-00005C010000}"/>
    <cellStyle name="‡_Q3 2011 - File to Brazilv2_Reporting Package Dec 2012 - Draft #3 values_Reporting Package Mar 2013 - USGAAP_ Draft #1.1 V2" xfId="350" xr:uid="{00000000-0005-0000-0000-00005D010000}"/>
    <cellStyle name="‡_Q3 2011 - File to Brazilv2_Reporting Package Dec 2012 - Draft #3 values_Reporting Package May 2013 - USGAAP_ Draft #2" xfId="351" xr:uid="{00000000-0005-0000-0000-00005E010000}"/>
    <cellStyle name="‡_Q3 2011 - File to Brazilv2_Reporting Package Jun 2012 - Draft #3 values-4 _ excl derivatives and PPE" xfId="352" xr:uid="{00000000-0005-0000-0000-00005F010000}"/>
    <cellStyle name="‡_Q3 2011 - File to Brazilv2_Reporting Package Oct 2012 - Draft #2 values" xfId="353" xr:uid="{00000000-0005-0000-0000-000060010000}"/>
    <cellStyle name="‡_Q3 2011 - File to Brazilv2_Reporting Package Oct 2012 - Draft #2 values_Reporting Package Jul 2013 -IFRS_ Draft #1" xfId="354" xr:uid="{00000000-0005-0000-0000-000061010000}"/>
    <cellStyle name="‡_Q3 2011 - File to Brazilv2_Reporting Package Oct 2012 - Draft #2 values_Reporting Package Jul 2013 -USGAAP_ Draft #1" xfId="355" xr:uid="{00000000-0005-0000-0000-000062010000}"/>
    <cellStyle name="‡_Q3 2011 - File to Brazilv2_Reporting Package Oct 2012 - Draft #2 values_Reporting Package Jun 2013 - IFRS_ Draft #1" xfId="356" xr:uid="{00000000-0005-0000-0000-000063010000}"/>
    <cellStyle name="‡_Q3 2011 - File to Brazilv2_Reporting Package Oct 2012 - Draft #2 values_Reporting Package Mar 2013 - USGAAP_ Draft #1.1 V2" xfId="357" xr:uid="{00000000-0005-0000-0000-000064010000}"/>
    <cellStyle name="‡_Q3 2011 - File to Brazilv2_Reporting Package Oct 2012 - Draft #2 values_Reporting Package May 2013 - USGAAP_ Draft #2" xfId="358" xr:uid="{00000000-0005-0000-0000-000065010000}"/>
    <cellStyle name="‡_Q3 2011 - File to Brazilv2_Reporting Package Sep 2012 - Draft #2 values-1" xfId="359" xr:uid="{00000000-0005-0000-0000-000066010000}"/>
    <cellStyle name="‡_Reporting Package Dec 2012 - Draft #3 values" xfId="360" xr:uid="{00000000-0005-0000-0000-000067010000}"/>
    <cellStyle name="‡_Reporting Package Dec 2012 - Draft #3 values_Reporting Package Jul 2013 -IFRS_ Draft #1" xfId="361" xr:uid="{00000000-0005-0000-0000-000068010000}"/>
    <cellStyle name="‡_Reporting Package Dec 2012 - Draft #3 values_Reporting Package Jul 2013 -USGAAP_ Draft #1" xfId="362" xr:uid="{00000000-0005-0000-0000-000069010000}"/>
    <cellStyle name="‡_Reporting Package Dec 2012 - Draft #3 values_Reporting Package Jun 2013 - IFRS_ Draft #1" xfId="363" xr:uid="{00000000-0005-0000-0000-00006A010000}"/>
    <cellStyle name="‡_Reporting Package Dec 2012 - Draft #3 values_Reporting Package Mar 2013 - USGAAP_ Draft #1.1 V2" xfId="364" xr:uid="{00000000-0005-0000-0000-00006B010000}"/>
    <cellStyle name="‡_Reporting Package Dec 2012 - Draft #3 values_Reporting Package May 2013 - USGAAP_ Draft #2" xfId="365" xr:uid="{00000000-0005-0000-0000-00006C010000}"/>
    <cellStyle name="‡_Reporting Package Jun 2012 - Draft #3 values-4 _ excl derivatives and PPE" xfId="366" xr:uid="{00000000-0005-0000-0000-00006D010000}"/>
    <cellStyle name="‡_Reporting Package Oct 2012 - Draft #2 values" xfId="367" xr:uid="{00000000-0005-0000-0000-00006E010000}"/>
    <cellStyle name="‡_Reporting Package Oct 2012 - Draft #2 values_Reporting Package Jul 2013 -IFRS_ Draft #1" xfId="368" xr:uid="{00000000-0005-0000-0000-00006F010000}"/>
    <cellStyle name="‡_Reporting Package Oct 2012 - Draft #2 values_Reporting Package Jul 2013 -USGAAP_ Draft #1" xfId="369" xr:uid="{00000000-0005-0000-0000-000070010000}"/>
    <cellStyle name="‡_Reporting Package Oct 2012 - Draft #2 values_Reporting Package Jun 2013 - IFRS_ Draft #1" xfId="370" xr:uid="{00000000-0005-0000-0000-000071010000}"/>
    <cellStyle name="‡_Reporting Package Oct 2012 - Draft #2 values_Reporting Package Mar 2013 - USGAAP_ Draft #1.1 V2" xfId="371" xr:uid="{00000000-0005-0000-0000-000072010000}"/>
    <cellStyle name="‡_Reporting Package Oct 2012 - Draft #2 values_Reporting Package May 2013 - USGAAP_ Draft #2" xfId="372" xr:uid="{00000000-0005-0000-0000-000073010000}"/>
    <cellStyle name="‡_Reporting Package Sep 2012 - Draft #2 values-1" xfId="373" xr:uid="{00000000-0005-0000-0000-000074010000}"/>
    <cellStyle name="‡_STA-DRP" xfId="374" xr:uid="{00000000-0005-0000-0000-000075010000}"/>
    <cellStyle name="‡_STA-DRP_BOOK1" xfId="375" xr:uid="{00000000-0005-0000-0000-000076010000}"/>
    <cellStyle name="‡_STA-DRP_Book1_1" xfId="376" xr:uid="{00000000-0005-0000-0000-000077010000}"/>
    <cellStyle name="‡_STA-DRP_BOOK1_ADJS 33 Capitalized Interest - Jan 2013" xfId="377" xr:uid="{00000000-0005-0000-0000-000078010000}"/>
    <cellStyle name="‡_STA-DRP_BOOK1_Book1" xfId="378" xr:uid="{00000000-0005-0000-0000-000079010000}"/>
    <cellStyle name="‡_STA-DRP_BOOK1_Debt Maturity" xfId="379" xr:uid="{00000000-0005-0000-0000-00007A010000}"/>
    <cellStyle name="‡_STA-DRP_BOOK1_Debt Maturity_ADJS 33 Capitalized Interest - Jan 2013" xfId="380" xr:uid="{00000000-0005-0000-0000-00007B010000}"/>
    <cellStyle name="‡_STA-DRP_BOOK1_Debt Maturity_Reporting Package Dec 2012 - Draft #3 values" xfId="381" xr:uid="{00000000-0005-0000-0000-00007C010000}"/>
    <cellStyle name="‡_STA-DRP_BOOK1_Debt Maturity_Reporting Package Dec 2012 - Draft #3 values_Reporting Package Jul 2013 -IFRS_ Draft #1" xfId="382" xr:uid="{00000000-0005-0000-0000-00007D010000}"/>
    <cellStyle name="‡_STA-DRP_BOOK1_Debt Maturity_Reporting Package Dec 2012 - Draft #3 values_Reporting Package Jul 2013 -USGAAP_ Draft #1" xfId="383" xr:uid="{00000000-0005-0000-0000-00007E010000}"/>
    <cellStyle name="‡_STA-DRP_BOOK1_Debt Maturity_Reporting Package Dec 2012 - Draft #3 values_Reporting Package Jun 2013 - IFRS_ Draft #1" xfId="384" xr:uid="{00000000-0005-0000-0000-00007F010000}"/>
    <cellStyle name="‡_STA-DRP_BOOK1_Debt Maturity_Reporting Package Dec 2012 - Draft #3 values_Reporting Package Mar 2013 - USGAAP_ Draft #1.1 V2" xfId="385" xr:uid="{00000000-0005-0000-0000-000080010000}"/>
    <cellStyle name="‡_STA-DRP_BOOK1_Debt Maturity_Reporting Package Dec 2012 - Draft #3 values_Reporting Package May 2013 - USGAAP_ Draft #2" xfId="386" xr:uid="{00000000-0005-0000-0000-000081010000}"/>
    <cellStyle name="‡_STA-DRP_BOOK1_Debt Maturity_Reporting Package Jun 2012 - Draft #3 values-4 _ excl derivatives and PPE" xfId="387" xr:uid="{00000000-0005-0000-0000-000082010000}"/>
    <cellStyle name="‡_STA-DRP_BOOK1_Debt Maturity_Reporting Package Oct 2012 - Draft #2 values" xfId="388" xr:uid="{00000000-0005-0000-0000-000083010000}"/>
    <cellStyle name="‡_STA-DRP_BOOK1_Debt Maturity_Reporting Package Oct 2012 - Draft #2 values_Reporting Package Jul 2013 -IFRS_ Draft #1" xfId="389" xr:uid="{00000000-0005-0000-0000-000084010000}"/>
    <cellStyle name="‡_STA-DRP_BOOK1_Debt Maturity_Reporting Package Oct 2012 - Draft #2 values_Reporting Package Jul 2013 -USGAAP_ Draft #1" xfId="390" xr:uid="{00000000-0005-0000-0000-000085010000}"/>
    <cellStyle name="‡_STA-DRP_BOOK1_Debt Maturity_Reporting Package Oct 2012 - Draft #2 values_Reporting Package Jun 2013 - IFRS_ Draft #1" xfId="391" xr:uid="{00000000-0005-0000-0000-000086010000}"/>
    <cellStyle name="‡_STA-DRP_BOOK1_Debt Maturity_Reporting Package Oct 2012 - Draft #2 values_Reporting Package Mar 2013 - USGAAP_ Draft #1.1 V2" xfId="392" xr:uid="{00000000-0005-0000-0000-000087010000}"/>
    <cellStyle name="‡_STA-DRP_BOOK1_Debt Maturity_Reporting Package Oct 2012 - Draft #2 values_Reporting Package May 2013 - USGAAP_ Draft #2" xfId="393" xr:uid="{00000000-0005-0000-0000-000088010000}"/>
    <cellStyle name="‡_STA-DRP_BOOK1_Debt Maturity_Reporting Package Sep 2012 - Draft #2 values-1" xfId="394" xr:uid="{00000000-0005-0000-0000-000089010000}"/>
    <cellStyle name="‡_STA-DRP_BOOK1_Debt report" xfId="395" xr:uid="{00000000-0005-0000-0000-00008A010000}"/>
    <cellStyle name="‡_STA-DRP_BOOK1_Debt report Q3 2011 - File to Brazil" xfId="396" xr:uid="{00000000-0005-0000-0000-00008B010000}"/>
    <cellStyle name="‡_STA-DRP_BOOK1_Debt report Q3 2011 - File to Brazil_ADJS 33 Capitalized Interest - Jan 2013" xfId="397" xr:uid="{00000000-0005-0000-0000-00008C010000}"/>
    <cellStyle name="‡_STA-DRP_BOOK1_Debt report Q3 2011 - File to Brazil_Reporting Package Dec 2012 - Draft #3 values" xfId="398" xr:uid="{00000000-0005-0000-0000-00008D010000}"/>
    <cellStyle name="‡_STA-DRP_BOOK1_Debt report Q3 2011 - File to Brazil_Reporting Package Dec 2012 - Draft #3 values_Reporting Package Jul 2013 -IFRS_ Draft #1" xfId="399" xr:uid="{00000000-0005-0000-0000-00008E010000}"/>
    <cellStyle name="‡_STA-DRP_BOOK1_Debt report Q3 2011 - File to Brazil_Reporting Package Dec 2012 - Draft #3 values_Reporting Package Jul 2013 -USGAAP_ Draft #1" xfId="400" xr:uid="{00000000-0005-0000-0000-00008F010000}"/>
    <cellStyle name="‡_STA-DRP_BOOK1_Debt report Q3 2011 - File to Brazil_Reporting Package Dec 2012 - Draft #3 values_Reporting Package Jun 2013 - IFRS_ Draft #1" xfId="401" xr:uid="{00000000-0005-0000-0000-000090010000}"/>
    <cellStyle name="‡_STA-DRP_BOOK1_Debt report Q3 2011 - File to Brazil_Reporting Package Dec 2012 - Draft #3 values_Reporting Package Mar 2013 - USGAAP_ Draft #1.1 V2" xfId="402" xr:uid="{00000000-0005-0000-0000-000091010000}"/>
    <cellStyle name="‡_STA-DRP_BOOK1_Debt report Q3 2011 - File to Brazil_Reporting Package Dec 2012 - Draft #3 values_Reporting Package May 2013 - USGAAP_ Draft #2" xfId="403" xr:uid="{00000000-0005-0000-0000-000092010000}"/>
    <cellStyle name="‡_STA-DRP_BOOK1_Debt report Q3 2011 - File to Brazil_Reporting Package Jun 2012 - Draft #3 values-4 _ excl derivatives and PPE" xfId="404" xr:uid="{00000000-0005-0000-0000-000093010000}"/>
    <cellStyle name="‡_STA-DRP_BOOK1_Debt report Q3 2011 - File to Brazil_Reporting Package Oct 2012 - Draft #2 values" xfId="405" xr:uid="{00000000-0005-0000-0000-000094010000}"/>
    <cellStyle name="‡_STA-DRP_BOOK1_Debt report Q3 2011 - File to Brazil_Reporting Package Oct 2012 - Draft #2 values_Reporting Package Jul 2013 -IFRS_ Draft #1" xfId="406" xr:uid="{00000000-0005-0000-0000-000095010000}"/>
    <cellStyle name="‡_STA-DRP_BOOK1_Debt report Q3 2011 - File to Brazil_Reporting Package Oct 2012 - Draft #2 values_Reporting Package Jul 2013 -USGAAP_ Draft #1" xfId="407" xr:uid="{00000000-0005-0000-0000-000096010000}"/>
    <cellStyle name="‡_STA-DRP_BOOK1_Debt report Q3 2011 - File to Brazil_Reporting Package Oct 2012 - Draft #2 values_Reporting Package Jun 2013 - IFRS_ Draft #1" xfId="408" xr:uid="{00000000-0005-0000-0000-000097010000}"/>
    <cellStyle name="‡_STA-DRP_BOOK1_Debt report Q3 2011 - File to Brazil_Reporting Package Oct 2012 - Draft #2 values_Reporting Package Mar 2013 - USGAAP_ Draft #1.1 V2" xfId="409" xr:uid="{00000000-0005-0000-0000-000098010000}"/>
    <cellStyle name="‡_STA-DRP_BOOK1_Debt report Q3 2011 - File to Brazil_Reporting Package Oct 2012 - Draft #2 values_Reporting Package May 2013 - USGAAP_ Draft #2" xfId="410" xr:uid="{00000000-0005-0000-0000-000099010000}"/>
    <cellStyle name="‡_STA-DRP_BOOK1_Debt report Q3 2011 - File to Brazil_Reporting Package Sep 2012 - Draft #2 values-1" xfId="411" xr:uid="{00000000-0005-0000-0000-00009A010000}"/>
    <cellStyle name="‡_STA-DRP_BOOK1_Debt report_ADJS 33 Capitalized Interest - Jan 2013" xfId="412" xr:uid="{00000000-0005-0000-0000-00009B010000}"/>
    <cellStyle name="‡_STA-DRP_BOOK1_Debt report_Reporting Package Dec 2012 - Draft #3 values" xfId="413" xr:uid="{00000000-0005-0000-0000-00009C010000}"/>
    <cellStyle name="‡_STA-DRP_BOOK1_Debt report_Reporting Package Dec 2012 - Draft #3 values_Reporting Package Jul 2013 -IFRS_ Draft #1" xfId="414" xr:uid="{00000000-0005-0000-0000-00009D010000}"/>
    <cellStyle name="‡_STA-DRP_BOOK1_Debt report_Reporting Package Dec 2012 - Draft #3 values_Reporting Package Jul 2013 -USGAAP_ Draft #1" xfId="415" xr:uid="{00000000-0005-0000-0000-00009E010000}"/>
    <cellStyle name="‡_STA-DRP_BOOK1_Debt report_Reporting Package Dec 2012 - Draft #3 values_Reporting Package Jun 2013 - IFRS_ Draft #1" xfId="416" xr:uid="{00000000-0005-0000-0000-00009F010000}"/>
    <cellStyle name="‡_STA-DRP_BOOK1_Debt report_Reporting Package Dec 2012 - Draft #3 values_Reporting Package Mar 2013 - USGAAP_ Draft #1.1 V2" xfId="417" xr:uid="{00000000-0005-0000-0000-0000A0010000}"/>
    <cellStyle name="‡_STA-DRP_BOOK1_Debt report_Reporting Package Dec 2012 - Draft #3 values_Reporting Package May 2013 - USGAAP_ Draft #2" xfId="418" xr:uid="{00000000-0005-0000-0000-0000A1010000}"/>
    <cellStyle name="‡_STA-DRP_BOOK1_Debt report_Reporting Package Jun 2012 - Draft #3 values-4 _ excl derivatives and PPE" xfId="419" xr:uid="{00000000-0005-0000-0000-0000A2010000}"/>
    <cellStyle name="‡_STA-DRP_BOOK1_Debt report_Reporting Package Oct 2012 - Draft #2 values" xfId="420" xr:uid="{00000000-0005-0000-0000-0000A3010000}"/>
    <cellStyle name="‡_STA-DRP_BOOK1_Debt report_Reporting Package Oct 2012 - Draft #2 values_Reporting Package Jul 2013 -IFRS_ Draft #1" xfId="421" xr:uid="{00000000-0005-0000-0000-0000A4010000}"/>
    <cellStyle name="‡_STA-DRP_BOOK1_Debt report_Reporting Package Oct 2012 - Draft #2 values_Reporting Package Jul 2013 -USGAAP_ Draft #1" xfId="422" xr:uid="{00000000-0005-0000-0000-0000A5010000}"/>
    <cellStyle name="‡_STA-DRP_BOOK1_Debt report_Reporting Package Oct 2012 - Draft #2 values_Reporting Package Jun 2013 - IFRS_ Draft #1" xfId="423" xr:uid="{00000000-0005-0000-0000-0000A6010000}"/>
    <cellStyle name="‡_STA-DRP_BOOK1_Debt report_Reporting Package Oct 2012 - Draft #2 values_Reporting Package Mar 2013 - USGAAP_ Draft #1.1 V2" xfId="424" xr:uid="{00000000-0005-0000-0000-0000A7010000}"/>
    <cellStyle name="‡_STA-DRP_BOOK1_Debt report_Reporting Package Oct 2012 - Draft #2 values_Reporting Package May 2013 - USGAAP_ Draft #2" xfId="425" xr:uid="{00000000-0005-0000-0000-0000A8010000}"/>
    <cellStyle name="‡_STA-DRP_BOOK1_Debt report_Reporting Package Sep 2012 - Draft #2 values-1" xfId="426" xr:uid="{00000000-0005-0000-0000-0000A9010000}"/>
    <cellStyle name="‡_STA-DRP_BOOK1_FP&amp;A Inventories2_-CG format Comments Upd Mthly Summary Month tab-Toggle0-Mar 2012-Final" xfId="427" xr:uid="{00000000-0005-0000-0000-0000AA010000}"/>
    <cellStyle name="‡_STA-DRP_BOOK1_Mitsui and SUMIC related party detailsv2" xfId="428" xr:uid="{00000000-0005-0000-0000-0000AB010000}"/>
    <cellStyle name="‡_STA-DRP_BOOK1_Mitsui and SUMIC related party detailsv2_ADJS 33 Capitalized Interest - Jan 2013" xfId="429" xr:uid="{00000000-0005-0000-0000-0000AC010000}"/>
    <cellStyle name="‡_STA-DRP_BOOK1_Mitsui and SUMIC related party detailsv2_Reporting Package Dec 2012 - Draft #3 values" xfId="430" xr:uid="{00000000-0005-0000-0000-0000AD010000}"/>
    <cellStyle name="‡_STA-DRP_BOOK1_Mitsui and SUMIC related party detailsv2_Reporting Package Dec 2012 - Draft #3 values_Reporting Package Jul 2013 -IFRS_ Draft #1" xfId="431" xr:uid="{00000000-0005-0000-0000-0000AE010000}"/>
    <cellStyle name="‡_STA-DRP_BOOK1_Mitsui and SUMIC related party detailsv2_Reporting Package Dec 2012 - Draft #3 values_Reporting Package Jul 2013 -USGAAP_ Draft #1" xfId="432" xr:uid="{00000000-0005-0000-0000-0000AF010000}"/>
    <cellStyle name="‡_STA-DRP_BOOK1_Mitsui and SUMIC related party detailsv2_Reporting Package Dec 2012 - Draft #3 values_Reporting Package Jun 2013 - IFRS_ Draft #1" xfId="433" xr:uid="{00000000-0005-0000-0000-0000B0010000}"/>
    <cellStyle name="‡_STA-DRP_BOOK1_Mitsui and SUMIC related party detailsv2_Reporting Package Dec 2012 - Draft #3 values_Reporting Package Mar 2013 - USGAAP_ Draft #1.1 V2" xfId="434" xr:uid="{00000000-0005-0000-0000-0000B1010000}"/>
    <cellStyle name="‡_STA-DRP_BOOK1_Mitsui and SUMIC related party detailsv2_Reporting Package Dec 2012 - Draft #3 values_Reporting Package May 2013 - USGAAP_ Draft #2" xfId="435" xr:uid="{00000000-0005-0000-0000-0000B2010000}"/>
    <cellStyle name="‡_STA-DRP_BOOK1_Mitsui and SUMIC related party detailsv2_Reporting Package Oct 2012 - Draft #2 values" xfId="436" xr:uid="{00000000-0005-0000-0000-0000B3010000}"/>
    <cellStyle name="‡_STA-DRP_BOOK1_Mitsui and SUMIC related party detailsv2_Reporting Package Oct 2012 - Draft #2 values_Reporting Package Jul 2013 -IFRS_ Draft #1" xfId="437" xr:uid="{00000000-0005-0000-0000-0000B4010000}"/>
    <cellStyle name="‡_STA-DRP_BOOK1_Mitsui and SUMIC related party detailsv2_Reporting Package Oct 2012 - Draft #2 values_Reporting Package Jul 2013 -USGAAP_ Draft #1" xfId="438" xr:uid="{00000000-0005-0000-0000-0000B5010000}"/>
    <cellStyle name="‡_STA-DRP_BOOK1_Mitsui and SUMIC related party detailsv2_Reporting Package Oct 2012 - Draft #2 values_Reporting Package Jun 2013 - IFRS_ Draft #1" xfId="439" xr:uid="{00000000-0005-0000-0000-0000B6010000}"/>
    <cellStyle name="‡_STA-DRP_BOOK1_Mitsui and SUMIC related party detailsv2_Reporting Package Oct 2012 - Draft #2 values_Reporting Package Mar 2013 - USGAAP_ Draft #1.1 V2" xfId="440" xr:uid="{00000000-0005-0000-0000-0000B7010000}"/>
    <cellStyle name="‡_STA-DRP_BOOK1_Mitsui and SUMIC related party detailsv2_Reporting Package Oct 2012 - Draft #2 values_Reporting Package May 2013 - USGAAP_ Draft #2" xfId="441" xr:uid="{00000000-0005-0000-0000-0000B8010000}"/>
    <cellStyle name="‡_STA-DRP_BOOK1_Mitsui and SUMIC related party detailsv2_Reporting Package Sep 2012 - Draft #2 values-1" xfId="442" xr:uid="{00000000-0005-0000-0000-0000B9010000}"/>
    <cellStyle name="‡_STA-DRP_BOOK1_Q2 2012 debt schedules" xfId="443" xr:uid="{00000000-0005-0000-0000-0000BA010000}"/>
    <cellStyle name="‡_STA-DRP_BOOK1_Q2 2012 debt schedules_Reporting Package Jun 2012 - Draft #3 values-4 _ excl derivatives and PPE" xfId="444" xr:uid="{00000000-0005-0000-0000-0000BB010000}"/>
    <cellStyle name="‡_STA-DRP_BOOK1_Q3 2011 - File to Brazilv2" xfId="445" xr:uid="{00000000-0005-0000-0000-0000BC010000}"/>
    <cellStyle name="‡_STA-DRP_BOOK1_Q3 2011 - File to Brazilv2_ADJS 33 Capitalized Interest - Jan 2013" xfId="446" xr:uid="{00000000-0005-0000-0000-0000BD010000}"/>
    <cellStyle name="‡_STA-DRP_BOOK1_Q3 2011 - File to Brazilv2_Reporting Package Dec 2012 - Draft #3 values" xfId="447" xr:uid="{00000000-0005-0000-0000-0000BE010000}"/>
    <cellStyle name="‡_STA-DRP_BOOK1_Q3 2011 - File to Brazilv2_Reporting Package Dec 2012 - Draft #3 values_Reporting Package Jul 2013 -IFRS_ Draft #1" xfId="448" xr:uid="{00000000-0005-0000-0000-0000BF010000}"/>
    <cellStyle name="‡_STA-DRP_BOOK1_Q3 2011 - File to Brazilv2_Reporting Package Dec 2012 - Draft #3 values_Reporting Package Jul 2013 -USGAAP_ Draft #1" xfId="449" xr:uid="{00000000-0005-0000-0000-0000C0010000}"/>
    <cellStyle name="‡_STA-DRP_BOOK1_Q3 2011 - File to Brazilv2_Reporting Package Dec 2012 - Draft #3 values_Reporting Package Jun 2013 - IFRS_ Draft #1" xfId="450" xr:uid="{00000000-0005-0000-0000-0000C1010000}"/>
    <cellStyle name="‡_STA-DRP_BOOK1_Q3 2011 - File to Brazilv2_Reporting Package Dec 2012 - Draft #3 values_Reporting Package Mar 2013 - USGAAP_ Draft #1.1 V2" xfId="451" xr:uid="{00000000-0005-0000-0000-0000C2010000}"/>
    <cellStyle name="‡_STA-DRP_BOOK1_Q3 2011 - File to Brazilv2_Reporting Package Dec 2012 - Draft #3 values_Reporting Package May 2013 - USGAAP_ Draft #2" xfId="452" xr:uid="{00000000-0005-0000-0000-0000C3010000}"/>
    <cellStyle name="‡_STA-DRP_BOOK1_Q3 2011 - File to Brazilv2_Reporting Package Jun 2012 - Draft #3 values-4 _ excl derivatives and PPE" xfId="453" xr:uid="{00000000-0005-0000-0000-0000C4010000}"/>
    <cellStyle name="‡_STA-DRP_BOOK1_Q3 2011 - File to Brazilv2_Reporting Package Oct 2012 - Draft #2 values" xfId="454" xr:uid="{00000000-0005-0000-0000-0000C5010000}"/>
    <cellStyle name="‡_STA-DRP_BOOK1_Q3 2011 - File to Brazilv2_Reporting Package Oct 2012 - Draft #2 values_Reporting Package Jul 2013 -IFRS_ Draft #1" xfId="455" xr:uid="{00000000-0005-0000-0000-0000C6010000}"/>
    <cellStyle name="‡_STA-DRP_BOOK1_Q3 2011 - File to Brazilv2_Reporting Package Oct 2012 - Draft #2 values_Reporting Package Jul 2013 -USGAAP_ Draft #1" xfId="456" xr:uid="{00000000-0005-0000-0000-0000C7010000}"/>
    <cellStyle name="‡_STA-DRP_BOOK1_Q3 2011 - File to Brazilv2_Reporting Package Oct 2012 - Draft #2 values_Reporting Package Jun 2013 - IFRS_ Draft #1" xfId="457" xr:uid="{00000000-0005-0000-0000-0000C8010000}"/>
    <cellStyle name="‡_STA-DRP_BOOK1_Q3 2011 - File to Brazilv2_Reporting Package Oct 2012 - Draft #2 values_Reporting Package Mar 2013 - USGAAP_ Draft #1.1 V2" xfId="458" xr:uid="{00000000-0005-0000-0000-0000C9010000}"/>
    <cellStyle name="‡_STA-DRP_BOOK1_Q3 2011 - File to Brazilv2_Reporting Package Oct 2012 - Draft #2 values_Reporting Package May 2013 - USGAAP_ Draft #2" xfId="459" xr:uid="{00000000-0005-0000-0000-0000CA010000}"/>
    <cellStyle name="‡_STA-DRP_BOOK1_Q3 2011 - File to Brazilv2_Reporting Package Sep 2012 - Draft #2 values-1" xfId="460" xr:uid="{00000000-0005-0000-0000-0000CB010000}"/>
    <cellStyle name="‡_STA-DRP_BOOK1_Reporting Package Dec 2012 - Draft #3 values" xfId="461" xr:uid="{00000000-0005-0000-0000-0000CC010000}"/>
    <cellStyle name="‡_STA-DRP_BOOK1_Reporting Package Dec 2012 - Draft #3 values_Reporting Package Jul 2013 -IFRS_ Draft #1" xfId="462" xr:uid="{00000000-0005-0000-0000-0000CD010000}"/>
    <cellStyle name="‡_STA-DRP_BOOK1_Reporting Package Dec 2012 - Draft #3 values_Reporting Package Jul 2013 -USGAAP_ Draft #1" xfId="463" xr:uid="{00000000-0005-0000-0000-0000CE010000}"/>
    <cellStyle name="‡_STA-DRP_BOOK1_Reporting Package Dec 2012 - Draft #3 values_Reporting Package Jun 2013 - IFRS_ Draft #1" xfId="464" xr:uid="{00000000-0005-0000-0000-0000CF010000}"/>
    <cellStyle name="‡_STA-DRP_BOOK1_Reporting Package Dec 2012 - Draft #3 values_Reporting Package Mar 2013 - USGAAP_ Draft #1.1 V2" xfId="465" xr:uid="{00000000-0005-0000-0000-0000D0010000}"/>
    <cellStyle name="‡_STA-DRP_BOOK1_Reporting Package Dec 2012 - Draft #3 values_Reporting Package May 2013 - USGAAP_ Draft #2" xfId="466" xr:uid="{00000000-0005-0000-0000-0000D1010000}"/>
    <cellStyle name="‡_STA-DRP_BOOK1_Reporting Package Jun 2012 - Draft #3 values-4 _ excl derivatives and PPE" xfId="467" xr:uid="{00000000-0005-0000-0000-0000D2010000}"/>
    <cellStyle name="‡_STA-DRP_BOOK1_Reporting Package Oct 2012 - Draft #2 values" xfId="468" xr:uid="{00000000-0005-0000-0000-0000D3010000}"/>
    <cellStyle name="‡_STA-DRP_BOOK1_Reporting Package Oct 2012 - Draft #2 values_Reporting Package Jul 2013 -IFRS_ Draft #1" xfId="469" xr:uid="{00000000-0005-0000-0000-0000D4010000}"/>
    <cellStyle name="‡_STA-DRP_BOOK1_Reporting Package Oct 2012 - Draft #2 values_Reporting Package Jul 2013 -USGAAP_ Draft #1" xfId="470" xr:uid="{00000000-0005-0000-0000-0000D5010000}"/>
    <cellStyle name="‡_STA-DRP_BOOK1_Reporting Package Oct 2012 - Draft #2 values_Reporting Package Jun 2013 - IFRS_ Draft #1" xfId="471" xr:uid="{00000000-0005-0000-0000-0000D6010000}"/>
    <cellStyle name="‡_STA-DRP_BOOK1_Reporting Package Oct 2012 - Draft #2 values_Reporting Package Mar 2013 - USGAAP_ Draft #1.1 V2" xfId="472" xr:uid="{00000000-0005-0000-0000-0000D7010000}"/>
    <cellStyle name="‡_STA-DRP_BOOK1_Reporting Package Oct 2012 - Draft #2 values_Reporting Package May 2013 - USGAAP_ Draft #2" xfId="473" xr:uid="{00000000-0005-0000-0000-0000D8010000}"/>
    <cellStyle name="‡_STA-DRP_BOOK1_Reporting Package Sep 2012 - Draft #2 values-1" xfId="474" xr:uid="{00000000-0005-0000-0000-0000D9010000}"/>
    <cellStyle name="‡_STA-DRP_BOOK1_Treasury Repts UPDATED V 2_Q1 2012 (4)" xfId="475" xr:uid="{00000000-0005-0000-0000-0000DA010000}"/>
    <cellStyle name="‡_STA-DRP_BOOK1_Treasury Repts UPDATED V 2_Q1 2012 (4)_Reporting Package Jun 2012 - Draft #3 values-4 _ excl derivatives and PPE" xfId="476" xr:uid="{00000000-0005-0000-0000-0000DB010000}"/>
    <cellStyle name="‡_STA-DRP_BOOK1_Treasury_Debt_Q3 2012 (2)" xfId="477" xr:uid="{00000000-0005-0000-0000-0000DC010000}"/>
    <cellStyle name="‡_STA-DRP_BS_Related pty by transactions " xfId="478" xr:uid="{00000000-0005-0000-0000-0000DD010000}"/>
    <cellStyle name="‡_STA-DRP_BS_Related pty by transactions _ADJS 33 Capitalized Interest - Jan 2013" xfId="479" xr:uid="{00000000-0005-0000-0000-0000DE010000}"/>
    <cellStyle name="‡_STA-DRP_BS_Related pty by transactions _Reporting Package Dec 2012 - Draft #3 values" xfId="480" xr:uid="{00000000-0005-0000-0000-0000DF010000}"/>
    <cellStyle name="‡_STA-DRP_BS_Related pty by transactions _Reporting Package Dec 2012 - Draft #3 values_Reporting Package Jul 2013 -IFRS_ Draft #1" xfId="481" xr:uid="{00000000-0005-0000-0000-0000E0010000}"/>
    <cellStyle name="‡_STA-DRP_BS_Related pty by transactions _Reporting Package Dec 2012 - Draft #3 values_Reporting Package Jul 2013 -USGAAP_ Draft #1" xfId="482" xr:uid="{00000000-0005-0000-0000-0000E1010000}"/>
    <cellStyle name="‡_STA-DRP_BS_Related pty by transactions _Reporting Package Dec 2012 - Draft #3 values_Reporting Package Jun 2013 - IFRS_ Draft #1" xfId="483" xr:uid="{00000000-0005-0000-0000-0000E2010000}"/>
    <cellStyle name="‡_STA-DRP_BS_Related pty by transactions _Reporting Package Dec 2012 - Draft #3 values_Reporting Package Mar 2013 - USGAAP_ Draft #1.1 V2" xfId="484" xr:uid="{00000000-0005-0000-0000-0000E3010000}"/>
    <cellStyle name="‡_STA-DRP_BS_Related pty by transactions _Reporting Package Dec 2012 - Draft #3 values_Reporting Package May 2013 - USGAAP_ Draft #2" xfId="485" xr:uid="{00000000-0005-0000-0000-0000E4010000}"/>
    <cellStyle name="‡_STA-DRP_BS_Related pty by transactions _Reporting Package Oct 2012 - Draft #2 values" xfId="486" xr:uid="{00000000-0005-0000-0000-0000E5010000}"/>
    <cellStyle name="‡_STA-DRP_BS_Related pty by transactions _Reporting Package Oct 2012 - Draft #2 values_Reporting Package Jul 2013 -IFRS_ Draft #1" xfId="487" xr:uid="{00000000-0005-0000-0000-0000E6010000}"/>
    <cellStyle name="‡_STA-DRP_BS_Related pty by transactions _Reporting Package Oct 2012 - Draft #2 values_Reporting Package Jul 2013 -USGAAP_ Draft #1" xfId="488" xr:uid="{00000000-0005-0000-0000-0000E7010000}"/>
    <cellStyle name="‡_STA-DRP_BS_Related pty by transactions _Reporting Package Oct 2012 - Draft #2 values_Reporting Package Jun 2013 - IFRS_ Draft #1" xfId="489" xr:uid="{00000000-0005-0000-0000-0000E8010000}"/>
    <cellStyle name="‡_STA-DRP_BS_Related pty by transactions _Reporting Package Oct 2012 - Draft #2 values_Reporting Package Mar 2013 - USGAAP_ Draft #1.1 V2" xfId="490" xr:uid="{00000000-0005-0000-0000-0000E9010000}"/>
    <cellStyle name="‡_STA-DRP_BS_Related pty by transactions _Reporting Package Oct 2012 - Draft #2 values_Reporting Package May 2013 - USGAAP_ Draft #2" xfId="491" xr:uid="{00000000-0005-0000-0000-0000EA010000}"/>
    <cellStyle name="‡_STA-DRP_BS_Related pty by transactions _Reporting Package Sep 2012 - Draft #2 values-1" xfId="492" xr:uid="{00000000-0005-0000-0000-0000EB010000}"/>
    <cellStyle name="‡_STA-DRP_Company Details" xfId="493" xr:uid="{00000000-0005-0000-0000-0000EC010000}"/>
    <cellStyle name="‡_STA-DRP_Company Details_HYP Company Details" xfId="494" xr:uid="{00000000-0005-0000-0000-0000ED010000}"/>
    <cellStyle name="‡_STA-DRP_Debt Maturity" xfId="495" xr:uid="{00000000-0005-0000-0000-0000EE010000}"/>
    <cellStyle name="‡_STA-DRP_Debt Maturity_ADJS 33 Capitalized Interest - Jan 2013" xfId="496" xr:uid="{00000000-0005-0000-0000-0000EF010000}"/>
    <cellStyle name="‡_STA-DRP_Debt Maturity_Reporting Package Dec 2012 - Draft #3 values" xfId="497" xr:uid="{00000000-0005-0000-0000-0000F0010000}"/>
    <cellStyle name="‡_STA-DRP_Debt Maturity_Reporting Package Dec 2012 - Draft #3 values_Reporting Package Jul 2013 -IFRS_ Draft #1" xfId="498" xr:uid="{00000000-0005-0000-0000-0000F1010000}"/>
    <cellStyle name="‡_STA-DRP_Debt Maturity_Reporting Package Dec 2012 - Draft #3 values_Reporting Package Jul 2013 -USGAAP_ Draft #1" xfId="499" xr:uid="{00000000-0005-0000-0000-0000F2010000}"/>
    <cellStyle name="‡_STA-DRP_Debt Maturity_Reporting Package Dec 2012 - Draft #3 values_Reporting Package Jun 2013 - IFRS_ Draft #1" xfId="500" xr:uid="{00000000-0005-0000-0000-0000F3010000}"/>
    <cellStyle name="‡_STA-DRP_Debt Maturity_Reporting Package Dec 2012 - Draft #3 values_Reporting Package Mar 2013 - USGAAP_ Draft #1.1 V2" xfId="501" xr:uid="{00000000-0005-0000-0000-0000F4010000}"/>
    <cellStyle name="‡_STA-DRP_Debt Maturity_Reporting Package Dec 2012 - Draft #3 values_Reporting Package May 2013 - USGAAP_ Draft #2" xfId="502" xr:uid="{00000000-0005-0000-0000-0000F5010000}"/>
    <cellStyle name="‡_STA-DRP_Debt Maturity_Reporting Package Jun 2012 - Draft #3 values-4 _ excl derivatives and PPE" xfId="503" xr:uid="{00000000-0005-0000-0000-0000F6010000}"/>
    <cellStyle name="‡_STA-DRP_Debt Maturity_Reporting Package Oct 2012 - Draft #2 values" xfId="504" xr:uid="{00000000-0005-0000-0000-0000F7010000}"/>
    <cellStyle name="‡_STA-DRP_Debt Maturity_Reporting Package Oct 2012 - Draft #2 values_Reporting Package Jul 2013 -IFRS_ Draft #1" xfId="505" xr:uid="{00000000-0005-0000-0000-0000F8010000}"/>
    <cellStyle name="‡_STA-DRP_Debt Maturity_Reporting Package Oct 2012 - Draft #2 values_Reporting Package Jul 2013 -USGAAP_ Draft #1" xfId="506" xr:uid="{00000000-0005-0000-0000-0000F9010000}"/>
    <cellStyle name="‡_STA-DRP_Debt Maturity_Reporting Package Oct 2012 - Draft #2 values_Reporting Package Jun 2013 - IFRS_ Draft #1" xfId="507" xr:uid="{00000000-0005-0000-0000-0000FA010000}"/>
    <cellStyle name="‡_STA-DRP_Debt Maturity_Reporting Package Oct 2012 - Draft #2 values_Reporting Package Mar 2013 - USGAAP_ Draft #1.1 V2" xfId="508" xr:uid="{00000000-0005-0000-0000-0000FB010000}"/>
    <cellStyle name="‡_STA-DRP_Debt Maturity_Reporting Package Oct 2012 - Draft #2 values_Reporting Package May 2013 - USGAAP_ Draft #2" xfId="509" xr:uid="{00000000-0005-0000-0000-0000FC010000}"/>
    <cellStyle name="‡_STA-DRP_Debt Maturity_Reporting Package Sep 2012 - Draft #2 values-1" xfId="510" xr:uid="{00000000-0005-0000-0000-0000FD010000}"/>
    <cellStyle name="‡_STA-DRP_Debt report" xfId="511" xr:uid="{00000000-0005-0000-0000-0000FE010000}"/>
    <cellStyle name="‡_STA-DRP_Debt report Q3 2011 - File to Brazil" xfId="512" xr:uid="{00000000-0005-0000-0000-0000FF010000}"/>
    <cellStyle name="‡_STA-DRP_Debt report Q3 2011 - File to Brazil_ADJS 33 Capitalized Interest - Jan 2013" xfId="513" xr:uid="{00000000-0005-0000-0000-000000020000}"/>
    <cellStyle name="‡_STA-DRP_Debt report Q3 2011 - File to Brazil_Reporting Package Dec 2012 - Draft #3 values" xfId="514" xr:uid="{00000000-0005-0000-0000-000001020000}"/>
    <cellStyle name="‡_STA-DRP_Debt report Q3 2011 - File to Brazil_Reporting Package Dec 2012 - Draft #3 values_Reporting Package Jul 2013 -IFRS_ Draft #1" xfId="515" xr:uid="{00000000-0005-0000-0000-000002020000}"/>
    <cellStyle name="‡_STA-DRP_Debt report Q3 2011 - File to Brazil_Reporting Package Dec 2012 - Draft #3 values_Reporting Package Jul 2013 -USGAAP_ Draft #1" xfId="516" xr:uid="{00000000-0005-0000-0000-000003020000}"/>
    <cellStyle name="‡_STA-DRP_Debt report Q3 2011 - File to Brazil_Reporting Package Dec 2012 - Draft #3 values_Reporting Package Jun 2013 - IFRS_ Draft #1" xfId="517" xr:uid="{00000000-0005-0000-0000-000004020000}"/>
    <cellStyle name="‡_STA-DRP_Debt report Q3 2011 - File to Brazil_Reporting Package Dec 2012 - Draft #3 values_Reporting Package Mar 2013 - USGAAP_ Draft #1.1 V2" xfId="518" xr:uid="{00000000-0005-0000-0000-000005020000}"/>
    <cellStyle name="‡_STA-DRP_Debt report Q3 2011 - File to Brazil_Reporting Package Dec 2012 - Draft #3 values_Reporting Package May 2013 - USGAAP_ Draft #2" xfId="519" xr:uid="{00000000-0005-0000-0000-000006020000}"/>
    <cellStyle name="‡_STA-DRP_Debt report Q3 2011 - File to Brazil_Reporting Package Jun 2012 - Draft #3 values-4 _ excl derivatives and PPE" xfId="520" xr:uid="{00000000-0005-0000-0000-000007020000}"/>
    <cellStyle name="‡_STA-DRP_Debt report Q3 2011 - File to Brazil_Reporting Package Oct 2012 - Draft #2 values" xfId="521" xr:uid="{00000000-0005-0000-0000-000008020000}"/>
    <cellStyle name="‡_STA-DRP_Debt report Q3 2011 - File to Brazil_Reporting Package Oct 2012 - Draft #2 values_Reporting Package Jul 2013 -IFRS_ Draft #1" xfId="522" xr:uid="{00000000-0005-0000-0000-000009020000}"/>
    <cellStyle name="‡_STA-DRP_Debt report Q3 2011 - File to Brazil_Reporting Package Oct 2012 - Draft #2 values_Reporting Package Jul 2013 -USGAAP_ Draft #1" xfId="523" xr:uid="{00000000-0005-0000-0000-00000A020000}"/>
    <cellStyle name="‡_STA-DRP_Debt report Q3 2011 - File to Brazil_Reporting Package Oct 2012 - Draft #2 values_Reporting Package Jun 2013 - IFRS_ Draft #1" xfId="524" xr:uid="{00000000-0005-0000-0000-00000B020000}"/>
    <cellStyle name="‡_STA-DRP_Debt report Q3 2011 - File to Brazil_Reporting Package Oct 2012 - Draft #2 values_Reporting Package Mar 2013 - USGAAP_ Draft #1.1 V2" xfId="525" xr:uid="{00000000-0005-0000-0000-00000C020000}"/>
    <cellStyle name="‡_STA-DRP_Debt report Q3 2011 - File to Brazil_Reporting Package Oct 2012 - Draft #2 values_Reporting Package May 2013 - USGAAP_ Draft #2" xfId="526" xr:uid="{00000000-0005-0000-0000-00000D020000}"/>
    <cellStyle name="‡_STA-DRP_Debt report Q3 2011 - File to Brazil_Reporting Package Sep 2012 - Draft #2 values-1" xfId="527" xr:uid="{00000000-0005-0000-0000-00000E020000}"/>
    <cellStyle name="‡_STA-DRP_Debt report_ADJS 33 Capitalized Interest - Jan 2013" xfId="528" xr:uid="{00000000-0005-0000-0000-00000F020000}"/>
    <cellStyle name="‡_STA-DRP_Debt report_Reporting Package Dec 2012 - Draft #3 values" xfId="529" xr:uid="{00000000-0005-0000-0000-000010020000}"/>
    <cellStyle name="‡_STA-DRP_Debt report_Reporting Package Dec 2012 - Draft #3 values_Reporting Package Jul 2013 -IFRS_ Draft #1" xfId="530" xr:uid="{00000000-0005-0000-0000-000011020000}"/>
    <cellStyle name="‡_STA-DRP_Debt report_Reporting Package Dec 2012 - Draft #3 values_Reporting Package Jul 2013 -USGAAP_ Draft #1" xfId="531" xr:uid="{00000000-0005-0000-0000-000012020000}"/>
    <cellStyle name="‡_STA-DRP_Debt report_Reporting Package Dec 2012 - Draft #3 values_Reporting Package Jun 2013 - IFRS_ Draft #1" xfId="532" xr:uid="{00000000-0005-0000-0000-000013020000}"/>
    <cellStyle name="‡_STA-DRP_Debt report_Reporting Package Dec 2012 - Draft #3 values_Reporting Package Mar 2013 - USGAAP_ Draft #1.1 V2" xfId="533" xr:uid="{00000000-0005-0000-0000-000014020000}"/>
    <cellStyle name="‡_STA-DRP_Debt report_Reporting Package Dec 2012 - Draft #3 values_Reporting Package May 2013 - USGAAP_ Draft #2" xfId="534" xr:uid="{00000000-0005-0000-0000-000015020000}"/>
    <cellStyle name="‡_STA-DRP_Debt report_Reporting Package Jun 2012 - Draft #3 values-4 _ excl derivatives and PPE" xfId="535" xr:uid="{00000000-0005-0000-0000-000016020000}"/>
    <cellStyle name="‡_STA-DRP_Debt report_Reporting Package Oct 2012 - Draft #2 values" xfId="536" xr:uid="{00000000-0005-0000-0000-000017020000}"/>
    <cellStyle name="‡_STA-DRP_Debt report_Reporting Package Oct 2012 - Draft #2 values_Reporting Package Jul 2013 -IFRS_ Draft #1" xfId="537" xr:uid="{00000000-0005-0000-0000-000018020000}"/>
    <cellStyle name="‡_STA-DRP_Debt report_Reporting Package Oct 2012 - Draft #2 values_Reporting Package Jul 2013 -USGAAP_ Draft #1" xfId="538" xr:uid="{00000000-0005-0000-0000-000019020000}"/>
    <cellStyle name="‡_STA-DRP_Debt report_Reporting Package Oct 2012 - Draft #2 values_Reporting Package Jun 2013 - IFRS_ Draft #1" xfId="539" xr:uid="{00000000-0005-0000-0000-00001A020000}"/>
    <cellStyle name="‡_STA-DRP_Debt report_Reporting Package Oct 2012 - Draft #2 values_Reporting Package Mar 2013 - USGAAP_ Draft #1.1 V2" xfId="540" xr:uid="{00000000-0005-0000-0000-00001B020000}"/>
    <cellStyle name="‡_STA-DRP_Debt report_Reporting Package Oct 2012 - Draft #2 values_Reporting Package May 2013 - USGAAP_ Draft #2" xfId="541" xr:uid="{00000000-0005-0000-0000-00001C020000}"/>
    <cellStyle name="‡_STA-DRP_Debt report_Reporting Package Sep 2012 - Draft #2 values-1" xfId="542" xr:uid="{00000000-0005-0000-0000-00001D020000}"/>
    <cellStyle name="‡_STA-DRP_FP&amp;A Inventories2_-CG format Comments Upd Mthly Summary Month tab-Toggle0-Mar 2012-Final" xfId="543" xr:uid="{00000000-0005-0000-0000-00001E020000}"/>
    <cellStyle name="‡_STA-DRP_HYP Company Details" xfId="544" xr:uid="{00000000-0005-0000-0000-00001F020000}"/>
    <cellStyle name="‡_STA-DRP_Inventory-VCL Schedule Dec 12 email Jan 14" xfId="545" xr:uid="{00000000-0005-0000-0000-000020020000}"/>
    <cellStyle name="‡_STA-DRP_Inventory-VCL Schedule Dec 12 email Jan 14_Reporting Package Jul 2013 -IFRS_ Draft #1" xfId="546" xr:uid="{00000000-0005-0000-0000-000021020000}"/>
    <cellStyle name="‡_STA-DRP_Inventory-VCL Schedule Dec 12 email Jan 14_Reporting Package Jul 2013 -USGAAP_ Draft #1" xfId="547" xr:uid="{00000000-0005-0000-0000-000022020000}"/>
    <cellStyle name="‡_STA-DRP_Inventory-VCL Schedule Dec 12 email Jan 14_Reporting Package Jun 2013 - IFRS_ Draft #1" xfId="548" xr:uid="{00000000-0005-0000-0000-000023020000}"/>
    <cellStyle name="‡_STA-DRP_Inventory-VCL Schedule Dec 12 email Jan 14_Reporting Package Mar 2013 - USGAAP_ Draft #1.1 V2" xfId="549" xr:uid="{00000000-0005-0000-0000-000024020000}"/>
    <cellStyle name="‡_STA-DRP_Inventory-VCL Schedule Dec 12 email Jan 14_Reporting Package May 2013 - USGAAP_ Draft #2" xfId="550" xr:uid="{00000000-0005-0000-0000-000025020000}"/>
    <cellStyle name="‡_STA-DRP_Mitsui and SUMIC related party detailsv2" xfId="551" xr:uid="{00000000-0005-0000-0000-000026020000}"/>
    <cellStyle name="‡_STA-DRP_Mitsui and SUMIC related party detailsv2_ADJS 33 Capitalized Interest - Jan 2013" xfId="552" xr:uid="{00000000-0005-0000-0000-000027020000}"/>
    <cellStyle name="‡_STA-DRP_Mitsui and SUMIC related party detailsv2_Reporting Package Dec 2012 - Draft #3 values" xfId="553" xr:uid="{00000000-0005-0000-0000-000028020000}"/>
    <cellStyle name="‡_STA-DRP_Mitsui and SUMIC related party detailsv2_Reporting Package Dec 2012 - Draft #3 values_Reporting Package Jul 2013 -IFRS_ Draft #1" xfId="554" xr:uid="{00000000-0005-0000-0000-000029020000}"/>
    <cellStyle name="‡_STA-DRP_Mitsui and SUMIC related party detailsv2_Reporting Package Dec 2012 - Draft #3 values_Reporting Package Jul 2013 -USGAAP_ Draft #1" xfId="555" xr:uid="{00000000-0005-0000-0000-00002A020000}"/>
    <cellStyle name="‡_STA-DRP_Mitsui and SUMIC related party detailsv2_Reporting Package Dec 2012 - Draft #3 values_Reporting Package Jun 2013 - IFRS_ Draft #1" xfId="556" xr:uid="{00000000-0005-0000-0000-00002B020000}"/>
    <cellStyle name="‡_STA-DRP_Mitsui and SUMIC related party detailsv2_Reporting Package Dec 2012 - Draft #3 values_Reporting Package Mar 2013 - USGAAP_ Draft #1.1 V2" xfId="557" xr:uid="{00000000-0005-0000-0000-00002C020000}"/>
    <cellStyle name="‡_STA-DRP_Mitsui and SUMIC related party detailsv2_Reporting Package Dec 2012 - Draft #3 values_Reporting Package May 2013 - USGAAP_ Draft #2" xfId="558" xr:uid="{00000000-0005-0000-0000-00002D020000}"/>
    <cellStyle name="‡_STA-DRP_Mitsui and SUMIC related party detailsv2_Reporting Package Oct 2012 - Draft #2 values" xfId="559" xr:uid="{00000000-0005-0000-0000-00002E020000}"/>
    <cellStyle name="‡_STA-DRP_Mitsui and SUMIC related party detailsv2_Reporting Package Oct 2012 - Draft #2 values_Reporting Package Jul 2013 -IFRS_ Draft #1" xfId="560" xr:uid="{00000000-0005-0000-0000-00002F020000}"/>
    <cellStyle name="‡_STA-DRP_Mitsui and SUMIC related party detailsv2_Reporting Package Oct 2012 - Draft #2 values_Reporting Package Jul 2013 -USGAAP_ Draft #1" xfId="561" xr:uid="{00000000-0005-0000-0000-000030020000}"/>
    <cellStyle name="‡_STA-DRP_Mitsui and SUMIC related party detailsv2_Reporting Package Oct 2012 - Draft #2 values_Reporting Package Jun 2013 - IFRS_ Draft #1" xfId="562" xr:uid="{00000000-0005-0000-0000-000031020000}"/>
    <cellStyle name="‡_STA-DRP_Mitsui and SUMIC related party detailsv2_Reporting Package Oct 2012 - Draft #2 values_Reporting Package Mar 2013 - USGAAP_ Draft #1.1 V2" xfId="563" xr:uid="{00000000-0005-0000-0000-000032020000}"/>
    <cellStyle name="‡_STA-DRP_Mitsui and SUMIC related party detailsv2_Reporting Package Oct 2012 - Draft #2 values_Reporting Package May 2013 - USGAAP_ Draft #2" xfId="564" xr:uid="{00000000-0005-0000-0000-000033020000}"/>
    <cellStyle name="‡_STA-DRP_Mitsui and SUMIC related party detailsv2_Reporting Package Sep 2012 - Draft #2 values-1" xfId="565" xr:uid="{00000000-0005-0000-0000-000034020000}"/>
    <cellStyle name="‡_STA-DRP_Q2 2012 debt schedules" xfId="566" xr:uid="{00000000-0005-0000-0000-000035020000}"/>
    <cellStyle name="‡_STA-DRP_Q2 2012 debt schedules_Reporting Package Jun 2012 - Draft #3 values-4 _ excl derivatives and PPE" xfId="567" xr:uid="{00000000-0005-0000-0000-000036020000}"/>
    <cellStyle name="‡_STA-DRP_Q3 2011 - File to Brazilv2" xfId="568" xr:uid="{00000000-0005-0000-0000-000037020000}"/>
    <cellStyle name="‡_STA-DRP_Q3 2011 - File to Brazilv2_ADJS 33 Capitalized Interest - Jan 2013" xfId="569" xr:uid="{00000000-0005-0000-0000-000038020000}"/>
    <cellStyle name="‡_STA-DRP_Q3 2011 - File to Brazilv2_Reporting Package Dec 2012 - Draft #3 values" xfId="570" xr:uid="{00000000-0005-0000-0000-000039020000}"/>
    <cellStyle name="‡_STA-DRP_Q3 2011 - File to Brazilv2_Reporting Package Dec 2012 - Draft #3 values_Reporting Package Jul 2013 -IFRS_ Draft #1" xfId="571" xr:uid="{00000000-0005-0000-0000-00003A020000}"/>
    <cellStyle name="‡_STA-DRP_Q3 2011 - File to Brazilv2_Reporting Package Dec 2012 - Draft #3 values_Reporting Package Jul 2013 -USGAAP_ Draft #1" xfId="572" xr:uid="{00000000-0005-0000-0000-00003B020000}"/>
    <cellStyle name="‡_STA-DRP_Q3 2011 - File to Brazilv2_Reporting Package Dec 2012 - Draft #3 values_Reporting Package Jun 2013 - IFRS_ Draft #1" xfId="573" xr:uid="{00000000-0005-0000-0000-00003C020000}"/>
    <cellStyle name="‡_STA-DRP_Q3 2011 - File to Brazilv2_Reporting Package Dec 2012 - Draft #3 values_Reporting Package Mar 2013 - USGAAP_ Draft #1.1 V2" xfId="574" xr:uid="{00000000-0005-0000-0000-00003D020000}"/>
    <cellStyle name="‡_STA-DRP_Q3 2011 - File to Brazilv2_Reporting Package Dec 2012 - Draft #3 values_Reporting Package May 2013 - USGAAP_ Draft #2" xfId="575" xr:uid="{00000000-0005-0000-0000-00003E020000}"/>
    <cellStyle name="‡_STA-DRP_Q3 2011 - File to Brazilv2_Reporting Package Jun 2012 - Draft #3 values-4 _ excl derivatives and PPE" xfId="576" xr:uid="{00000000-0005-0000-0000-00003F020000}"/>
    <cellStyle name="‡_STA-DRP_Q3 2011 - File to Brazilv2_Reporting Package Oct 2012 - Draft #2 values" xfId="577" xr:uid="{00000000-0005-0000-0000-000040020000}"/>
    <cellStyle name="‡_STA-DRP_Q3 2011 - File to Brazilv2_Reporting Package Oct 2012 - Draft #2 values_Reporting Package Jul 2013 -IFRS_ Draft #1" xfId="578" xr:uid="{00000000-0005-0000-0000-000041020000}"/>
    <cellStyle name="‡_STA-DRP_Q3 2011 - File to Brazilv2_Reporting Package Oct 2012 - Draft #2 values_Reporting Package Jul 2013 -USGAAP_ Draft #1" xfId="579" xr:uid="{00000000-0005-0000-0000-000042020000}"/>
    <cellStyle name="‡_STA-DRP_Q3 2011 - File to Brazilv2_Reporting Package Oct 2012 - Draft #2 values_Reporting Package Jun 2013 - IFRS_ Draft #1" xfId="580" xr:uid="{00000000-0005-0000-0000-000043020000}"/>
    <cellStyle name="‡_STA-DRP_Q3 2011 - File to Brazilv2_Reporting Package Oct 2012 - Draft #2 values_Reporting Package Mar 2013 - USGAAP_ Draft #1.1 V2" xfId="581" xr:uid="{00000000-0005-0000-0000-000044020000}"/>
    <cellStyle name="‡_STA-DRP_Q3 2011 - File to Brazilv2_Reporting Package Oct 2012 - Draft #2 values_Reporting Package May 2013 - USGAAP_ Draft #2" xfId="582" xr:uid="{00000000-0005-0000-0000-000045020000}"/>
    <cellStyle name="‡_STA-DRP_Q3 2011 - File to Brazilv2_Reporting Package Sep 2012 - Draft #2 values-1" xfId="583" xr:uid="{00000000-0005-0000-0000-000046020000}"/>
    <cellStyle name="‡_STA-DRP_Reporting Package Dec 2012 - Draft #3 values" xfId="584" xr:uid="{00000000-0005-0000-0000-000047020000}"/>
    <cellStyle name="‡_STA-DRP_Reporting Package Dec 2012 - Draft #3 values_Reporting Package Jul 2013 -IFRS_ Draft #1" xfId="585" xr:uid="{00000000-0005-0000-0000-000048020000}"/>
    <cellStyle name="‡_STA-DRP_Reporting Package Dec 2012 - Draft #3 values_Reporting Package Jul 2013 -USGAAP_ Draft #1" xfId="586" xr:uid="{00000000-0005-0000-0000-000049020000}"/>
    <cellStyle name="‡_STA-DRP_Reporting Package Dec 2012 - Draft #3 values_Reporting Package Jun 2013 - IFRS_ Draft #1" xfId="587" xr:uid="{00000000-0005-0000-0000-00004A020000}"/>
    <cellStyle name="‡_STA-DRP_Reporting Package Dec 2012 - Draft #3 values_Reporting Package Mar 2013 - USGAAP_ Draft #1.1 V2" xfId="588" xr:uid="{00000000-0005-0000-0000-00004B020000}"/>
    <cellStyle name="‡_STA-DRP_Reporting Package Dec 2012 - Draft #3 values_Reporting Package May 2013 - USGAAP_ Draft #2" xfId="589" xr:uid="{00000000-0005-0000-0000-00004C020000}"/>
    <cellStyle name="‡_STA-DRP_Reporting Package Jun 2012 - Draft #3 values-4 _ excl derivatives and PPE" xfId="590" xr:uid="{00000000-0005-0000-0000-00004D020000}"/>
    <cellStyle name="‡_STA-DRP_Reporting Package Oct 2012 - Draft #2 values" xfId="591" xr:uid="{00000000-0005-0000-0000-00004E020000}"/>
    <cellStyle name="‡_STA-DRP_Reporting Package Oct 2012 - Draft #2 values_Reporting Package Jul 2013 -IFRS_ Draft #1" xfId="592" xr:uid="{00000000-0005-0000-0000-00004F020000}"/>
    <cellStyle name="‡_STA-DRP_Reporting Package Oct 2012 - Draft #2 values_Reporting Package Jul 2013 -USGAAP_ Draft #1" xfId="593" xr:uid="{00000000-0005-0000-0000-000050020000}"/>
    <cellStyle name="‡_STA-DRP_Reporting Package Oct 2012 - Draft #2 values_Reporting Package Jun 2013 - IFRS_ Draft #1" xfId="594" xr:uid="{00000000-0005-0000-0000-000051020000}"/>
    <cellStyle name="‡_STA-DRP_Reporting Package Oct 2012 - Draft #2 values_Reporting Package Mar 2013 - USGAAP_ Draft #1.1 V2" xfId="595" xr:uid="{00000000-0005-0000-0000-000052020000}"/>
    <cellStyle name="‡_STA-DRP_Reporting Package Oct 2012 - Draft #2 values_Reporting Package May 2013 - USGAAP_ Draft #2" xfId="596" xr:uid="{00000000-0005-0000-0000-000053020000}"/>
    <cellStyle name="‡_STA-DRP_Reporting Package Sep 2012 - Draft #2 values-1" xfId="597" xr:uid="{00000000-0005-0000-0000-000054020000}"/>
    <cellStyle name="‡_STA-DRP_Treasury Repts UPDATED V 2_Q1 2012 (4)" xfId="598" xr:uid="{00000000-0005-0000-0000-000055020000}"/>
    <cellStyle name="‡_STA-DRP_Treasury Repts UPDATED V 2_Q1 2012 (4)_Reporting Package Jun 2012 - Draft #3 values-4 _ excl derivatives and PPE" xfId="599" xr:uid="{00000000-0005-0000-0000-000056020000}"/>
    <cellStyle name="‡_STA-DRP_Treasury_Debt_Q3 2012 (2)" xfId="600" xr:uid="{00000000-0005-0000-0000-000057020000}"/>
    <cellStyle name="‡_Treasury Repts UPDATED V 2_Q1 2012 (4)" xfId="601" xr:uid="{00000000-0005-0000-0000-000058020000}"/>
    <cellStyle name="‡_Treasury Repts UPDATED V 2_Q1 2012 (4)_Reporting Package Jun 2012 - Draft #3 values-4 _ excl derivatives and PPE" xfId="602" xr:uid="{00000000-0005-0000-0000-000059020000}"/>
    <cellStyle name="‡_Treasury_Debt_Q3 2012 (2)" xfId="603" xr:uid="{00000000-0005-0000-0000-00005A020000}"/>
    <cellStyle name="•W€_Comparables" xfId="604" xr:uid="{00000000-0005-0000-0000-00005B020000}"/>
    <cellStyle name="0" xfId="605" xr:uid="{00000000-0005-0000-0000-00005C020000}"/>
    <cellStyle name="0%" xfId="606" xr:uid="{00000000-0005-0000-0000-00005D020000}"/>
    <cellStyle name="0% 2" xfId="607" xr:uid="{00000000-0005-0000-0000-00005E020000}"/>
    <cellStyle name="0%_ADJS 33 Capitalized Interest - Jan 2013" xfId="608" xr:uid="{00000000-0005-0000-0000-00005F020000}"/>
    <cellStyle name="0,000" xfId="609" xr:uid="{00000000-0005-0000-0000-000060020000}"/>
    <cellStyle name="0.0" xfId="610" xr:uid="{00000000-0005-0000-0000-000061020000}"/>
    <cellStyle name="0.0%" xfId="611" xr:uid="{00000000-0005-0000-0000-000062020000}"/>
    <cellStyle name="0.0% 2" xfId="612" xr:uid="{00000000-0005-0000-0000-000063020000}"/>
    <cellStyle name="0.0% 3" xfId="613" xr:uid="{00000000-0005-0000-0000-000064020000}"/>
    <cellStyle name="0.0_Debt Report - Q4 2012 - FINAL" xfId="614" xr:uid="{00000000-0005-0000-0000-000065020000}"/>
    <cellStyle name="0.00" xfId="615" xr:uid="{00000000-0005-0000-0000-000066020000}"/>
    <cellStyle name="0.00%" xfId="616" xr:uid="{00000000-0005-0000-0000-000067020000}"/>
    <cellStyle name="0.00% 2" xfId="617" xr:uid="{00000000-0005-0000-0000-000068020000}"/>
    <cellStyle name="0.00% 3" xfId="618" xr:uid="{00000000-0005-0000-0000-000069020000}"/>
    <cellStyle name="0.00_Debt Report - Q4 2012 - FINAL" xfId="619" xr:uid="{00000000-0005-0000-0000-00006A020000}"/>
    <cellStyle name="0_Debt Report - Q4 2012 - FINAL" xfId="620" xr:uid="{00000000-0005-0000-0000-00006B020000}"/>
    <cellStyle name="0_Debt Report - Q4 2012 - FINAL_Reporting Package Jul 2013 -IFRS_ Draft #1" xfId="621" xr:uid="{00000000-0005-0000-0000-00006C020000}"/>
    <cellStyle name="0_Debt Report - Q4 2012 - FINAL_Reporting Package Jul 2013 -USGAAP_ Draft #1" xfId="622" xr:uid="{00000000-0005-0000-0000-00006D020000}"/>
    <cellStyle name="0_Debt Report - Q4 2012 - FINAL_Reporting Package Jun 2013 - IFRS_ Draft #1" xfId="623" xr:uid="{00000000-0005-0000-0000-00006E020000}"/>
    <cellStyle name="0_Debt Report - Q4 2012 - FINAL_Reporting Package Mar 2013 - USGAAP_ Draft #1.1 V2" xfId="624" xr:uid="{00000000-0005-0000-0000-00006F020000}"/>
    <cellStyle name="0_Debt Report - Q4 2012 - FINAL_Reporting Package May 2013 - USGAAP_ Draft #2" xfId="625" xr:uid="{00000000-0005-0000-0000-000070020000}"/>
    <cellStyle name="0_Derivates 2" xfId="626" xr:uid="{00000000-0005-0000-0000-000071020000}"/>
    <cellStyle name="0_Derivates 2_Reporting Package Jul 2013 -IFRS_ Draft #1" xfId="627" xr:uid="{00000000-0005-0000-0000-000072020000}"/>
    <cellStyle name="0_Derivates 2_Reporting Package Jul 2013 -USGAAP_ Draft #1" xfId="628" xr:uid="{00000000-0005-0000-0000-000073020000}"/>
    <cellStyle name="0_Derivates 2_Reporting Package Jun 2013 - IFRS_ Draft #1" xfId="629" xr:uid="{00000000-0005-0000-0000-000074020000}"/>
    <cellStyle name="0_Derivates 2_Reporting Package Mar 2013 - USGAAP_ Draft #1.1 V2" xfId="630" xr:uid="{00000000-0005-0000-0000-000075020000}"/>
    <cellStyle name="0_Derivates 2_Reporting Package May 2013 - USGAAP_ Draft #2" xfId="631" xr:uid="{00000000-0005-0000-0000-000076020000}"/>
    <cellStyle name="0_Derivative 2" xfId="632" xr:uid="{00000000-0005-0000-0000-000077020000}"/>
    <cellStyle name="0_Derivative 2_Reporting Package Jul 2013 -IFRS_ Draft #1" xfId="633" xr:uid="{00000000-0005-0000-0000-000078020000}"/>
    <cellStyle name="0_Derivative 2_Reporting Package Jul 2013 -USGAAP_ Draft #1" xfId="634" xr:uid="{00000000-0005-0000-0000-000079020000}"/>
    <cellStyle name="0_Derivative 2_Reporting Package Jun 2013 - IFRS_ Draft #1" xfId="635" xr:uid="{00000000-0005-0000-0000-00007A020000}"/>
    <cellStyle name="0_Derivative 2_Reporting Package Mar 2013 - USGAAP_ Draft #1.1 V2" xfId="636" xr:uid="{00000000-0005-0000-0000-00007B020000}"/>
    <cellStyle name="0_Derivative 2_Reporting Package May 2013 - USGAAP_ Draft #2" xfId="637" xr:uid="{00000000-0005-0000-0000-00007C020000}"/>
    <cellStyle name="0_Derivatives" xfId="638" xr:uid="{00000000-0005-0000-0000-00007D020000}"/>
    <cellStyle name="0_Derivatives_Monthly Derivatives for Vale - July 2012" xfId="639" xr:uid="{00000000-0005-0000-0000-00007E020000}"/>
    <cellStyle name="0_Derivatives_Monthly Derivatives for Vale - July 2012_Reporting Package Jul 2013 -IFRS_ Draft #1" xfId="640" xr:uid="{00000000-0005-0000-0000-00007F020000}"/>
    <cellStyle name="0_Derivatives_Monthly Derivatives for Vale - July 2012_Reporting Package Jul 2013 -USGAAP_ Draft #1" xfId="641" xr:uid="{00000000-0005-0000-0000-000080020000}"/>
    <cellStyle name="0_Derivatives_Monthly Derivatives for Vale - July 2012_Reporting Package Jun 2013 - IFRS_ Draft #1" xfId="642" xr:uid="{00000000-0005-0000-0000-000081020000}"/>
    <cellStyle name="0_Derivatives_Monthly Derivatives for Vale - July 2012_Reporting Package Mar 2013 - USGAAP_ Draft #1.1 V2" xfId="643" xr:uid="{00000000-0005-0000-0000-000082020000}"/>
    <cellStyle name="0_Derivatives_Monthly Derivatives for Vale - July 2012_Reporting Package May 2013 - USGAAP_ Draft #2" xfId="644" xr:uid="{00000000-0005-0000-0000-000083020000}"/>
    <cellStyle name="0_Derivatives_Monthly Derivatives for Vale - June 2012" xfId="645" xr:uid="{00000000-0005-0000-0000-000084020000}"/>
    <cellStyle name="0_Derivatives_Monthly Derivatives for Vale - June 2012_Reporting Package Jul 2013 -IFRS_ Draft #1" xfId="646" xr:uid="{00000000-0005-0000-0000-000085020000}"/>
    <cellStyle name="0_Derivatives_Monthly Derivatives for Vale - June 2012_Reporting Package Jul 2013 -USGAAP_ Draft #1" xfId="647" xr:uid="{00000000-0005-0000-0000-000086020000}"/>
    <cellStyle name="0_Derivatives_Monthly Derivatives for Vale - June 2012_Reporting Package Jun 2013 - IFRS_ Draft #1" xfId="648" xr:uid="{00000000-0005-0000-0000-000087020000}"/>
    <cellStyle name="0_Derivatives_Monthly Derivatives for Vale - June 2012_Reporting Package Mar 2013 - USGAAP_ Draft #1.1 V2" xfId="649" xr:uid="{00000000-0005-0000-0000-000088020000}"/>
    <cellStyle name="0_Derivatives_Monthly Derivatives for Vale - June 2012_Reporting Package May 2013 - USGAAP_ Draft #2" xfId="650" xr:uid="{00000000-0005-0000-0000-000089020000}"/>
    <cellStyle name="0_Derivatives_Monthly Derivatives for Vale - May 2012" xfId="651" xr:uid="{00000000-0005-0000-0000-00008A020000}"/>
    <cellStyle name="0_Derivatives_Monthly Derivatives for Vale - May 2012_Reporting Package Jul 2013 -IFRS_ Draft #1" xfId="652" xr:uid="{00000000-0005-0000-0000-00008B020000}"/>
    <cellStyle name="0_Derivatives_Monthly Derivatives for Vale - May 2012_Reporting Package Jul 2013 -USGAAP_ Draft #1" xfId="653" xr:uid="{00000000-0005-0000-0000-00008C020000}"/>
    <cellStyle name="0_Derivatives_Monthly Derivatives for Vale - May 2012_Reporting Package Jun 2013 - IFRS_ Draft #1" xfId="654" xr:uid="{00000000-0005-0000-0000-00008D020000}"/>
    <cellStyle name="0_Derivatives_Monthly Derivatives for Vale - May 2012_Reporting Package Mar 2013 - USGAAP_ Draft #1.1 V2" xfId="655" xr:uid="{00000000-0005-0000-0000-00008E020000}"/>
    <cellStyle name="0_Derivatives_Monthly Derivatives for Vale - May 2012_Reporting Package May 2013 - USGAAP_ Draft #2" xfId="656" xr:uid="{00000000-0005-0000-0000-00008F020000}"/>
    <cellStyle name="0_Derivatives_Monthly Derivatives for Vale - October 2012" xfId="657" xr:uid="{00000000-0005-0000-0000-000090020000}"/>
    <cellStyle name="0_Derivatives_Monthly Derivatives for Vale - October 2012_Reporting Package Jul 2013 -IFRS_ Draft #1" xfId="658" xr:uid="{00000000-0005-0000-0000-000091020000}"/>
    <cellStyle name="0_Derivatives_Monthly Derivatives for Vale - October 2012_Reporting Package Jul 2013 -USGAAP_ Draft #1" xfId="659" xr:uid="{00000000-0005-0000-0000-000092020000}"/>
    <cellStyle name="0_Derivatives_Monthly Derivatives for Vale - October 2012_Reporting Package Jun 2013 - IFRS_ Draft #1" xfId="660" xr:uid="{00000000-0005-0000-0000-000093020000}"/>
    <cellStyle name="0_Derivatives_Monthly Derivatives for Vale - October 2012_Reporting Package Mar 2013 - USGAAP_ Draft #1.1 V2" xfId="661" xr:uid="{00000000-0005-0000-0000-000094020000}"/>
    <cellStyle name="0_Derivatives_Monthly Derivatives for Vale - October 2012_Reporting Package May 2013 - USGAAP_ Draft #2" xfId="662" xr:uid="{00000000-0005-0000-0000-000095020000}"/>
    <cellStyle name="0_Derivatives_Monthly Derivatives for Vale - September 2012" xfId="663" xr:uid="{00000000-0005-0000-0000-000096020000}"/>
    <cellStyle name="0_Derivatives_Monthly Derivatives for Vale - September 2012_Reporting Package Jul 2013 -IFRS_ Draft #1" xfId="664" xr:uid="{00000000-0005-0000-0000-000097020000}"/>
    <cellStyle name="0_Derivatives_Monthly Derivatives for Vale - September 2012_Reporting Package Jul 2013 -USGAAP_ Draft #1" xfId="665" xr:uid="{00000000-0005-0000-0000-000098020000}"/>
    <cellStyle name="0_Derivatives_Monthly Derivatives for Vale - September 2012_Reporting Package Jun 2013 - IFRS_ Draft #1" xfId="666" xr:uid="{00000000-0005-0000-0000-000099020000}"/>
    <cellStyle name="0_Derivatives_Monthly Derivatives for Vale - September 2012_Reporting Package Mar 2013 - USGAAP_ Draft #1.1 V2" xfId="667" xr:uid="{00000000-0005-0000-0000-00009A020000}"/>
    <cellStyle name="0_Derivatives_Monthly Derivatives for Vale - September 2012_Reporting Package May 2013 - USGAAP_ Draft #2" xfId="668" xr:uid="{00000000-0005-0000-0000-00009B020000}"/>
    <cellStyle name="0_Derivatives_Monthly Derivatives for Vale-February 2013" xfId="669" xr:uid="{00000000-0005-0000-0000-00009C020000}"/>
    <cellStyle name="0_Derivatives_Monthly Derivatives for Vale-February 2013_Reporting Package Jul 2013 -IFRS_ Draft #1" xfId="670" xr:uid="{00000000-0005-0000-0000-00009D020000}"/>
    <cellStyle name="0_Derivatives_Monthly Derivatives for Vale-February 2013_Reporting Package Jul 2013 -USGAAP_ Draft #1" xfId="671" xr:uid="{00000000-0005-0000-0000-00009E020000}"/>
    <cellStyle name="0_Derivatives_Monthly Derivatives for Vale-February 2013_Reporting Package Jun 2013 - IFRS_ Draft #1" xfId="672" xr:uid="{00000000-0005-0000-0000-00009F020000}"/>
    <cellStyle name="0_Derivatives_Monthly Derivatives for Vale-February 2013_Reporting Package Mar 2013 - USGAAP_ Draft #1.1 V2" xfId="673" xr:uid="{00000000-0005-0000-0000-0000A0020000}"/>
    <cellStyle name="0_Derivatives_Monthly Derivatives for Vale-February 2013_Reporting Package May 2013 - USGAAP_ Draft #2" xfId="674" xr:uid="{00000000-0005-0000-0000-0000A1020000}"/>
    <cellStyle name="0_Derivatives_Monthly Derivatives for Vale-March 2013" xfId="675" xr:uid="{00000000-0005-0000-0000-0000A2020000}"/>
    <cellStyle name="0_Derivatives_Monthly Derivatives for Vale-March 2013_Reporting Package Jul 2013 -IFRS_ Draft #1" xfId="676" xr:uid="{00000000-0005-0000-0000-0000A3020000}"/>
    <cellStyle name="0_Derivatives_Monthly Derivatives for Vale-March 2013_Reporting Package Jul 2013 -USGAAP_ Draft #1" xfId="677" xr:uid="{00000000-0005-0000-0000-0000A4020000}"/>
    <cellStyle name="0_Derivatives_Monthly Derivatives for Vale-March 2013_Reporting Package Jun 2013 - IFRS_ Draft #1" xfId="678" xr:uid="{00000000-0005-0000-0000-0000A5020000}"/>
    <cellStyle name="0_Derivatives_Monthly Derivatives for Vale-March 2013_Reporting Package Mar 2013 - USGAAP_ Draft #1.1 V2" xfId="679" xr:uid="{00000000-0005-0000-0000-0000A6020000}"/>
    <cellStyle name="0_Derivatives_Monthly Derivatives for Vale-March 2013_Reporting Package May 2013 - USGAAP_ Draft #2" xfId="680" xr:uid="{00000000-0005-0000-0000-0000A7020000}"/>
    <cellStyle name="0_Derivatives_Reporting Package Jul 2013 -IFRS_ Draft #1" xfId="681" xr:uid="{00000000-0005-0000-0000-0000A8020000}"/>
    <cellStyle name="0_Derivatives_Reporting Package Jul 2013 -USGAAP_ Draft #1" xfId="682" xr:uid="{00000000-0005-0000-0000-0000A9020000}"/>
    <cellStyle name="0_Derivatives_Reporting Package Jun 2013 - IFRS_ Draft #1" xfId="683" xr:uid="{00000000-0005-0000-0000-0000AA020000}"/>
    <cellStyle name="0_Derivatives_Reporting Package Mar 2013 - USGAAP_ Draft #1.1 V2" xfId="684" xr:uid="{00000000-0005-0000-0000-0000AB020000}"/>
    <cellStyle name="0_Derivatives_Reporting Package May 2013 - USGAAP_ Draft #2" xfId="685" xr:uid="{00000000-0005-0000-0000-0000AC020000}"/>
    <cellStyle name="0_Derivatives1_Monthly Derivatives for Vale-January 2013" xfId="686" xr:uid="{00000000-0005-0000-0000-0000AD020000}"/>
    <cellStyle name="0_Derivatives1_Monthly Derivatives for Vale-January 2013_Reporting Package Jul 2013 -IFRS_ Draft #1" xfId="687" xr:uid="{00000000-0005-0000-0000-0000AE020000}"/>
    <cellStyle name="0_Derivatives1_Monthly Derivatives for Vale-January 2013_Reporting Package Jul 2013 -USGAAP_ Draft #1" xfId="688" xr:uid="{00000000-0005-0000-0000-0000AF020000}"/>
    <cellStyle name="0_Derivatives1_Monthly Derivatives for Vale-January 2013_Reporting Package Jun 2013 - IFRS_ Draft #1" xfId="689" xr:uid="{00000000-0005-0000-0000-0000B0020000}"/>
    <cellStyle name="0_Derivatives1_Monthly Derivatives for Vale-January 2013_Reporting Package Mar 2013 - USGAAP_ Draft #1.1 V2" xfId="690" xr:uid="{00000000-0005-0000-0000-0000B1020000}"/>
    <cellStyle name="0_Derivatives1_Monthly Derivatives for Vale-January 2013_Reporting Package May 2013 - USGAAP_ Draft #2" xfId="691" xr:uid="{00000000-0005-0000-0000-0000B2020000}"/>
    <cellStyle name="0_Derivatives2_Monthly Derivatives for Vale - 2012 (2)" xfId="692" xr:uid="{00000000-0005-0000-0000-0000B3020000}"/>
    <cellStyle name="0_Derivatives2_Monthly Derivatives for Vale - 2012 (2)_Reporting Package Jul 2013 -IFRS_ Draft #1" xfId="693" xr:uid="{00000000-0005-0000-0000-0000B4020000}"/>
    <cellStyle name="0_Derivatives2_Monthly Derivatives for Vale - 2012 (2)_Reporting Package Jul 2013 -USGAAP_ Draft #1" xfId="694" xr:uid="{00000000-0005-0000-0000-0000B5020000}"/>
    <cellStyle name="0_Derivatives2_Monthly Derivatives for Vale - 2012 (2)_Reporting Package Jun 2013 - IFRS_ Draft #1" xfId="695" xr:uid="{00000000-0005-0000-0000-0000B6020000}"/>
    <cellStyle name="0_Derivatives2_Monthly Derivatives for Vale - 2012 (2)_Reporting Package Mar 2013 - USGAAP_ Draft #1.1 V2" xfId="696" xr:uid="{00000000-0005-0000-0000-0000B7020000}"/>
    <cellStyle name="0_Derivatives2_Monthly Derivatives for Vale - 2012 (2)_Reporting Package May 2013 - USGAAP_ Draft #2" xfId="697" xr:uid="{00000000-0005-0000-0000-0000B8020000}"/>
    <cellStyle name="0_Derviatives 1_Monthly Derivatives for Vale - December 2012" xfId="698" xr:uid="{00000000-0005-0000-0000-0000B9020000}"/>
    <cellStyle name="0_Derviatives 1_Monthly Derivatives for Vale - December 2012_Reporting Package Jul 2013 -IFRS_ Draft #1" xfId="699" xr:uid="{00000000-0005-0000-0000-0000BA020000}"/>
    <cellStyle name="0_Derviatives 1_Monthly Derivatives for Vale - December 2012_Reporting Package Jul 2013 -USGAAP_ Draft #1" xfId="700" xr:uid="{00000000-0005-0000-0000-0000BB020000}"/>
    <cellStyle name="0_Derviatives 1_Monthly Derivatives for Vale - December 2012_Reporting Package Jun 2013 - IFRS_ Draft #1" xfId="701" xr:uid="{00000000-0005-0000-0000-0000BC020000}"/>
    <cellStyle name="0_Derviatives 1_Monthly Derivatives for Vale - December 2012_Reporting Package Mar 2013 - USGAAP_ Draft #1.1 V2" xfId="702" xr:uid="{00000000-0005-0000-0000-0000BD020000}"/>
    <cellStyle name="0_Derviatives 1_Monthly Derivatives for Vale - December 2012_Reporting Package May 2013 - USGAAP_ Draft #2" xfId="703" xr:uid="{00000000-0005-0000-0000-0000BE020000}"/>
    <cellStyle name="0_Derviatives1_onthly Derivatives for Vale - November 2012" xfId="704" xr:uid="{00000000-0005-0000-0000-0000BF020000}"/>
    <cellStyle name="0_Derviatives1_onthly Derivatives for Vale - November 2012_Reporting Package Jul 2013 -IFRS_ Draft #1" xfId="705" xr:uid="{00000000-0005-0000-0000-0000C0020000}"/>
    <cellStyle name="0_Derviatives1_onthly Derivatives for Vale - November 2012_Reporting Package Jul 2013 -USGAAP_ Draft #1" xfId="706" xr:uid="{00000000-0005-0000-0000-0000C1020000}"/>
    <cellStyle name="0_Derviatives1_onthly Derivatives for Vale - November 2012_Reporting Package Jun 2013 - IFRS_ Draft #1" xfId="707" xr:uid="{00000000-0005-0000-0000-0000C2020000}"/>
    <cellStyle name="0_Derviatives1_onthly Derivatives for Vale - November 2012_Reporting Package Mar 2013 - USGAAP_ Draft #1.1 V2" xfId="708" xr:uid="{00000000-0005-0000-0000-0000C3020000}"/>
    <cellStyle name="0_Derviatives1_onthly Derivatives for Vale - November 2012_Reporting Package May 2013 - USGAAP_ Draft #2" xfId="709" xr:uid="{00000000-0005-0000-0000-0000C4020000}"/>
    <cellStyle name="0_Monthly Derivatives for Vale - 2012" xfId="710" xr:uid="{00000000-0005-0000-0000-0000C5020000}"/>
    <cellStyle name="0_Monthly Derivatives for Vale - 2012_Reporting Package Jul 2013 -IFRS_ Draft #1" xfId="711" xr:uid="{00000000-0005-0000-0000-0000C6020000}"/>
    <cellStyle name="0_Monthly Derivatives for Vale - 2012_Reporting Package Jul 2013 -USGAAP_ Draft #1" xfId="712" xr:uid="{00000000-0005-0000-0000-0000C7020000}"/>
    <cellStyle name="0_Monthly Derivatives for Vale - 2012_Reporting Package Jun 2013 - IFRS_ Draft #1" xfId="713" xr:uid="{00000000-0005-0000-0000-0000C8020000}"/>
    <cellStyle name="0_Monthly Derivatives for Vale - 2012_Reporting Package Mar 2013 - USGAAP_ Draft #1.1 V2" xfId="714" xr:uid="{00000000-0005-0000-0000-0000C9020000}"/>
    <cellStyle name="0_Monthly Derivatives for Vale - 2012_Reporting Package May 2013 - USGAAP_ Draft #2" xfId="715" xr:uid="{00000000-0005-0000-0000-0000CA020000}"/>
    <cellStyle name="0_Q2 2012 debt schedules" xfId="716" xr:uid="{00000000-0005-0000-0000-0000CB020000}"/>
    <cellStyle name="0_Reporting Package Dec 2012 - Draft #3 values" xfId="717" xr:uid="{00000000-0005-0000-0000-0000CC020000}"/>
    <cellStyle name="0_Reporting Package Dec 2012 - Draft #3 values_Reporting Package Jul 2013 -IFRS_ Draft #1" xfId="718" xr:uid="{00000000-0005-0000-0000-0000CD020000}"/>
    <cellStyle name="0_Reporting Package Dec 2012 - Draft #3 values_Reporting Package Jul 2013 -USGAAP_ Draft #1" xfId="719" xr:uid="{00000000-0005-0000-0000-0000CE020000}"/>
    <cellStyle name="0_Reporting Package Dec 2012 - Draft #3 values_Reporting Package Jun 2013 - IFRS_ Draft #1" xfId="720" xr:uid="{00000000-0005-0000-0000-0000CF020000}"/>
    <cellStyle name="0_Reporting Package Dec 2012 - Draft #3 values_Reporting Package Mar 2013 - USGAAP_ Draft #1.1 V2" xfId="721" xr:uid="{00000000-0005-0000-0000-0000D0020000}"/>
    <cellStyle name="0_Reporting Package Dec 2012 - Draft #3 values_Reporting Package May 2013 - USGAAP_ Draft #2" xfId="722" xr:uid="{00000000-0005-0000-0000-0000D1020000}"/>
    <cellStyle name="0_Reporting Package Jun 2012 - Draft #3 values-4 _ excl derivatives and PPE" xfId="723" xr:uid="{00000000-0005-0000-0000-0000D2020000}"/>
    <cellStyle name="0_Reporting Package Oct 2012 - Draft #2 values" xfId="724" xr:uid="{00000000-0005-0000-0000-0000D3020000}"/>
    <cellStyle name="0_Reporting Package Oct 2012 - Draft #2 values_Reporting Package Jul 2013 -IFRS_ Draft #1" xfId="725" xr:uid="{00000000-0005-0000-0000-0000D4020000}"/>
    <cellStyle name="0_Reporting Package Oct 2012 - Draft #2 values_Reporting Package Jul 2013 -USGAAP_ Draft #1" xfId="726" xr:uid="{00000000-0005-0000-0000-0000D5020000}"/>
    <cellStyle name="0_Reporting Package Oct 2012 - Draft #2 values_Reporting Package Jun 2013 - IFRS_ Draft #1" xfId="727" xr:uid="{00000000-0005-0000-0000-0000D6020000}"/>
    <cellStyle name="0_Reporting Package Oct 2012 - Draft #2 values_Reporting Package Mar 2013 - USGAAP_ Draft #1.1 V2" xfId="728" xr:uid="{00000000-0005-0000-0000-0000D7020000}"/>
    <cellStyle name="0_Reporting Package Oct 2012 - Draft #2 values_Reporting Package May 2013 - USGAAP_ Draft #2" xfId="729" xr:uid="{00000000-0005-0000-0000-0000D8020000}"/>
    <cellStyle name="0_Reporting Package Sep 2012 - Draft #2 values-1" xfId="730" xr:uid="{00000000-0005-0000-0000-0000D9020000}"/>
    <cellStyle name="0000" xfId="731" xr:uid="{00000000-0005-0000-0000-0000DA020000}"/>
    <cellStyle name="0000 2" xfId="732" xr:uid="{00000000-0005-0000-0000-0000DB020000}"/>
    <cellStyle name="0DP" xfId="733" xr:uid="{00000000-0005-0000-0000-0000DC020000}"/>
    <cellStyle name="0DP bold" xfId="734" xr:uid="{00000000-0005-0000-0000-0000DD020000}"/>
    <cellStyle name="0x" xfId="735" xr:uid="{00000000-0005-0000-0000-0000DE020000}"/>
    <cellStyle name="0x 2" xfId="736" xr:uid="{00000000-0005-0000-0000-0000DF020000}"/>
    <cellStyle name="½°Ç¥_PRECOEE" xfId="737" xr:uid="{00000000-0005-0000-0000-0000E0020000}"/>
    <cellStyle name="1DP" xfId="738" xr:uid="{00000000-0005-0000-0000-0000E1020000}"/>
    <cellStyle name="1DP bold" xfId="739" xr:uid="{00000000-0005-0000-0000-0000E2020000}"/>
    <cellStyle name="¹éºÐÀ²_±âÅ¸" xfId="740" xr:uid="{00000000-0005-0000-0000-0000E3020000}"/>
    <cellStyle name="2 Decimal Places" xfId="741" xr:uid="{00000000-0005-0000-0000-0000E4020000}"/>
    <cellStyle name="20 % - Accent1" xfId="742" xr:uid="{00000000-0005-0000-0000-0000E5020000}"/>
    <cellStyle name="20 % - Accent2" xfId="743" xr:uid="{00000000-0005-0000-0000-0000E6020000}"/>
    <cellStyle name="20 % - Accent3" xfId="744" xr:uid="{00000000-0005-0000-0000-0000E7020000}"/>
    <cellStyle name="20 % - Accent4" xfId="745" xr:uid="{00000000-0005-0000-0000-0000E8020000}"/>
    <cellStyle name="20 % - Accent5" xfId="746" xr:uid="{00000000-0005-0000-0000-0000E9020000}"/>
    <cellStyle name="20 % - Accent6" xfId="747" xr:uid="{00000000-0005-0000-0000-0000EA020000}"/>
    <cellStyle name="20% - Accent1" xfId="748" xr:uid="{00000000-0005-0000-0000-0000EB020000}"/>
    <cellStyle name="20% - Accent1 2" xfId="749" xr:uid="{00000000-0005-0000-0000-0000EC020000}"/>
    <cellStyle name="20% - Accent1 2 2" xfId="750" xr:uid="{00000000-0005-0000-0000-0000ED020000}"/>
    <cellStyle name="20% - Accent1 2 2 2" xfId="751" xr:uid="{00000000-0005-0000-0000-0000EE020000}"/>
    <cellStyle name="20% - Accent1 2 3" xfId="752" xr:uid="{00000000-0005-0000-0000-0000EF020000}"/>
    <cellStyle name="20% - Accent1 2 3 2" xfId="753" xr:uid="{00000000-0005-0000-0000-0000F0020000}"/>
    <cellStyle name="20% - Accent1 2 3 2 2" xfId="754" xr:uid="{00000000-0005-0000-0000-0000F1020000}"/>
    <cellStyle name="20% - Accent1 2 3 2 2 2" xfId="755" xr:uid="{00000000-0005-0000-0000-0000F2020000}"/>
    <cellStyle name="20% - Accent1 2 3 2 2 2 2" xfId="756" xr:uid="{00000000-0005-0000-0000-0000F3020000}"/>
    <cellStyle name="20% - Accent1 2 3 2 2 2 2 2" xfId="757" xr:uid="{00000000-0005-0000-0000-0000F4020000}"/>
    <cellStyle name="20% - Accent1 2 3 2 2 2 2 2 2" xfId="32209" xr:uid="{F1E22EF6-3372-4F23-9A8F-EC3F756DA84F}"/>
    <cellStyle name="20% - Accent1 2 3 2 2 2 2 3" xfId="32208" xr:uid="{7245D35F-9A66-427E-B3AD-8083ECD843FC}"/>
    <cellStyle name="20% - Accent1 2 3 2 2 2 3" xfId="758" xr:uid="{00000000-0005-0000-0000-0000F5020000}"/>
    <cellStyle name="20% - Accent1 2 3 2 2 2 3 2" xfId="32210" xr:uid="{56E4E6D1-CE38-4DBB-8981-93D2883ABFCD}"/>
    <cellStyle name="20% - Accent1 2 3 2 2 2 4" xfId="32207" xr:uid="{44A56406-81D7-47BA-A55A-F4C41228BD77}"/>
    <cellStyle name="20% - Accent1 2 3 2 2 3" xfId="759" xr:uid="{00000000-0005-0000-0000-0000F6020000}"/>
    <cellStyle name="20% - Accent1 2 3 2 2 3 2" xfId="760" xr:uid="{00000000-0005-0000-0000-0000F7020000}"/>
    <cellStyle name="20% - Accent1 2 3 2 2 3 2 2" xfId="32212" xr:uid="{B8572BE8-6177-4C7C-B0D0-EA2DDC2BF4EE}"/>
    <cellStyle name="20% - Accent1 2 3 2 2 3 3" xfId="32211" xr:uid="{F7060A70-BCA0-4911-9894-78F6FAF0096A}"/>
    <cellStyle name="20% - Accent1 2 3 2 2 4" xfId="761" xr:uid="{00000000-0005-0000-0000-0000F8020000}"/>
    <cellStyle name="20% - Accent1 2 3 2 2 4 2" xfId="32213" xr:uid="{06D40FD0-17DF-429A-AB68-A28B33BB3CDB}"/>
    <cellStyle name="20% - Accent1 2 3 2 2 5" xfId="32206" xr:uid="{E82BA53B-DD59-424B-B7A5-190FBFDF4268}"/>
    <cellStyle name="20% - Accent1 2 3 2 3" xfId="762" xr:uid="{00000000-0005-0000-0000-0000F9020000}"/>
    <cellStyle name="20% - Accent1 2 3 2 3 2" xfId="763" xr:uid="{00000000-0005-0000-0000-0000FA020000}"/>
    <cellStyle name="20% - Accent1 2 3 2 3 2 2" xfId="764" xr:uid="{00000000-0005-0000-0000-0000FB020000}"/>
    <cellStyle name="20% - Accent1 2 3 2 3 2 2 2" xfId="32216" xr:uid="{70165843-BFC8-4AE3-B682-0D01BB94C95B}"/>
    <cellStyle name="20% - Accent1 2 3 2 3 2 3" xfId="32215" xr:uid="{1F7EDD9B-D35E-4E1C-B701-A0D6B9927462}"/>
    <cellStyle name="20% - Accent1 2 3 2 3 3" xfId="765" xr:uid="{00000000-0005-0000-0000-0000FC020000}"/>
    <cellStyle name="20% - Accent1 2 3 2 3 3 2" xfId="32217" xr:uid="{95E40BA6-78CB-4E23-BC18-F1697666C024}"/>
    <cellStyle name="20% - Accent1 2 3 2 3 4" xfId="32214" xr:uid="{866F87A9-44CA-4DF9-B3B6-349FABA8F285}"/>
    <cellStyle name="20% - Accent1 2 3 2 4" xfId="766" xr:uid="{00000000-0005-0000-0000-0000FD020000}"/>
    <cellStyle name="20% - Accent1 2 3 2 4 2" xfId="767" xr:uid="{00000000-0005-0000-0000-0000FE020000}"/>
    <cellStyle name="20% - Accent1 2 3 2 4 2 2" xfId="32219" xr:uid="{CFF6515A-6EF3-4EE9-A5D8-FB1BB7891944}"/>
    <cellStyle name="20% - Accent1 2 3 2 4 3" xfId="32218" xr:uid="{1B8D16CB-8A47-4394-8B06-39252B74561A}"/>
    <cellStyle name="20% - Accent1 2 3 2 5" xfId="768" xr:uid="{00000000-0005-0000-0000-0000FF020000}"/>
    <cellStyle name="20% - Accent1 2 3 2 5 2" xfId="32220" xr:uid="{3792BDB4-43A3-4D15-A626-FD42E7BAC00D}"/>
    <cellStyle name="20% - Accent1 2 3 2 6" xfId="32205" xr:uid="{6A7B4813-634A-4BE0-8B2C-705E0664A728}"/>
    <cellStyle name="20% - Accent1 2 3 3" xfId="769" xr:uid="{00000000-0005-0000-0000-000000030000}"/>
    <cellStyle name="20% - Accent1 2 3 3 2" xfId="770" xr:uid="{00000000-0005-0000-0000-000001030000}"/>
    <cellStyle name="20% - Accent1 2 3 3 2 2" xfId="771" xr:uid="{00000000-0005-0000-0000-000002030000}"/>
    <cellStyle name="20% - Accent1 2 3 3 2 2 2" xfId="772" xr:uid="{00000000-0005-0000-0000-000003030000}"/>
    <cellStyle name="20% - Accent1 2 3 3 2 2 2 2" xfId="32224" xr:uid="{744905E5-B69F-4B04-BFD8-3F6F54295A93}"/>
    <cellStyle name="20% - Accent1 2 3 3 2 2 3" xfId="32223" xr:uid="{5B812005-D8A3-4A09-8E6B-421554583222}"/>
    <cellStyle name="20% - Accent1 2 3 3 2 3" xfId="773" xr:uid="{00000000-0005-0000-0000-000004030000}"/>
    <cellStyle name="20% - Accent1 2 3 3 2 3 2" xfId="32225" xr:uid="{2334CB81-DBD5-4D2C-819B-C848172A8AC7}"/>
    <cellStyle name="20% - Accent1 2 3 3 2 4" xfId="32222" xr:uid="{3B26B6B5-D225-4BE8-9EA9-4D9441799B53}"/>
    <cellStyle name="20% - Accent1 2 3 3 3" xfId="774" xr:uid="{00000000-0005-0000-0000-000005030000}"/>
    <cellStyle name="20% - Accent1 2 3 3 3 2" xfId="775" xr:uid="{00000000-0005-0000-0000-000006030000}"/>
    <cellStyle name="20% - Accent1 2 3 3 3 2 2" xfId="32227" xr:uid="{8C818F97-11B6-433C-BEEC-ED8981CEC71E}"/>
    <cellStyle name="20% - Accent1 2 3 3 3 3" xfId="32226" xr:uid="{D49F9DAF-847E-4729-8A65-5BB63B8E2E46}"/>
    <cellStyle name="20% - Accent1 2 3 3 4" xfId="776" xr:uid="{00000000-0005-0000-0000-000007030000}"/>
    <cellStyle name="20% - Accent1 2 3 3 4 2" xfId="32228" xr:uid="{4A1E21A7-66F2-48DD-906D-AD0E06C04F21}"/>
    <cellStyle name="20% - Accent1 2 3 3 5" xfId="32221" xr:uid="{9BAE558A-6FF4-4CE4-8742-F34D59262A94}"/>
    <cellStyle name="20% - Accent1 2 3 4" xfId="777" xr:uid="{00000000-0005-0000-0000-000008030000}"/>
    <cellStyle name="20% - Accent1 2 3 4 2" xfId="778" xr:uid="{00000000-0005-0000-0000-000009030000}"/>
    <cellStyle name="20% - Accent1 2 3 4 2 2" xfId="779" xr:uid="{00000000-0005-0000-0000-00000A030000}"/>
    <cellStyle name="20% - Accent1 2 3 4 2 2 2" xfId="32231" xr:uid="{CBD5CB54-E327-47FB-9E8C-79B3ECDD6F0D}"/>
    <cellStyle name="20% - Accent1 2 3 4 2 3" xfId="32230" xr:uid="{5226DC28-CDF8-49C4-959C-962A49470807}"/>
    <cellStyle name="20% - Accent1 2 3 4 3" xfId="780" xr:uid="{00000000-0005-0000-0000-00000B030000}"/>
    <cellStyle name="20% - Accent1 2 3 4 3 2" xfId="32232" xr:uid="{0E9343E3-8CB3-400F-999B-2670DA4F100B}"/>
    <cellStyle name="20% - Accent1 2 3 4 4" xfId="32229" xr:uid="{A5604B17-469B-4399-9D22-D9BE2A90A623}"/>
    <cellStyle name="20% - Accent1 2 3 5" xfId="781" xr:uid="{00000000-0005-0000-0000-00000C030000}"/>
    <cellStyle name="20% - Accent1 2 3 5 2" xfId="782" xr:uid="{00000000-0005-0000-0000-00000D030000}"/>
    <cellStyle name="20% - Accent1 2 3 5 2 2" xfId="32234" xr:uid="{99FFA891-F89D-40C6-AA5A-DC5C2BBF8101}"/>
    <cellStyle name="20% - Accent1 2 3 5 3" xfId="32233" xr:uid="{56C55E7E-3797-4AC3-A6F8-CEFAB3ED11F1}"/>
    <cellStyle name="20% - Accent1 2 3 6" xfId="783" xr:uid="{00000000-0005-0000-0000-00000E030000}"/>
    <cellStyle name="20% - Accent1 2 3 6 2" xfId="32235" xr:uid="{F8DAEC30-FAB9-4064-8C18-DACF08AB5764}"/>
    <cellStyle name="20% - Accent1 2 3 7" xfId="32204" xr:uid="{6EE2B5BB-05D1-4ABD-B1A5-0464401559AD}"/>
    <cellStyle name="20% - Accent1 2 4" xfId="784" xr:uid="{00000000-0005-0000-0000-00000F030000}"/>
    <cellStyle name="20% - Accent1 2 4 2" xfId="785" xr:uid="{00000000-0005-0000-0000-000010030000}"/>
    <cellStyle name="20% - Accent1 2 4 2 2" xfId="786" xr:uid="{00000000-0005-0000-0000-000011030000}"/>
    <cellStyle name="20% - Accent1 2 4 2 2 2" xfId="787" xr:uid="{00000000-0005-0000-0000-000012030000}"/>
    <cellStyle name="20% - Accent1 2 4 2 2 2 2" xfId="788" xr:uid="{00000000-0005-0000-0000-000013030000}"/>
    <cellStyle name="20% - Accent1 2 4 2 2 2 2 2" xfId="32240" xr:uid="{23C92AD2-8CF0-419D-B6F3-2584784A0011}"/>
    <cellStyle name="20% - Accent1 2 4 2 2 2 3" xfId="32239" xr:uid="{0DF0DD81-10ED-4063-8B14-F071BE5BFFF5}"/>
    <cellStyle name="20% - Accent1 2 4 2 2 3" xfId="789" xr:uid="{00000000-0005-0000-0000-000014030000}"/>
    <cellStyle name="20% - Accent1 2 4 2 2 3 2" xfId="32241" xr:uid="{1E85E556-D2E5-4296-B692-82E5939A7488}"/>
    <cellStyle name="20% - Accent1 2 4 2 2 4" xfId="32238" xr:uid="{8AC6320E-9FCC-41B0-ABDB-80CF5F90D800}"/>
    <cellStyle name="20% - Accent1 2 4 2 3" xfId="790" xr:uid="{00000000-0005-0000-0000-000015030000}"/>
    <cellStyle name="20% - Accent1 2 4 2 3 2" xfId="791" xr:uid="{00000000-0005-0000-0000-000016030000}"/>
    <cellStyle name="20% - Accent1 2 4 2 3 2 2" xfId="32243" xr:uid="{124F80E1-AE37-481E-B8B8-68502A587340}"/>
    <cellStyle name="20% - Accent1 2 4 2 3 3" xfId="32242" xr:uid="{E21C7966-A584-4CB4-B665-473EDD8831D5}"/>
    <cellStyle name="20% - Accent1 2 4 2 4" xfId="792" xr:uid="{00000000-0005-0000-0000-000017030000}"/>
    <cellStyle name="20% - Accent1 2 4 2 4 2" xfId="32244" xr:uid="{44F42CFA-B735-45FD-BE39-C32986D2AE6F}"/>
    <cellStyle name="20% - Accent1 2 4 2 5" xfId="32237" xr:uid="{C6B1FE6A-9076-443D-A1D2-92356A47A02D}"/>
    <cellStyle name="20% - Accent1 2 4 3" xfId="793" xr:uid="{00000000-0005-0000-0000-000018030000}"/>
    <cellStyle name="20% - Accent1 2 4 3 2" xfId="794" xr:uid="{00000000-0005-0000-0000-000019030000}"/>
    <cellStyle name="20% - Accent1 2 4 3 2 2" xfId="795" xr:uid="{00000000-0005-0000-0000-00001A030000}"/>
    <cellStyle name="20% - Accent1 2 4 3 2 2 2" xfId="32247" xr:uid="{1C2E87A0-DED3-46E3-85D9-BBE652D34150}"/>
    <cellStyle name="20% - Accent1 2 4 3 2 3" xfId="32246" xr:uid="{C1AB004D-437E-4B71-970B-D406AB0B0F98}"/>
    <cellStyle name="20% - Accent1 2 4 3 3" xfId="796" xr:uid="{00000000-0005-0000-0000-00001B030000}"/>
    <cellStyle name="20% - Accent1 2 4 3 3 2" xfId="32248" xr:uid="{A8FC4215-5E8D-4093-B15F-882D980F12C8}"/>
    <cellStyle name="20% - Accent1 2 4 3 4" xfId="32245" xr:uid="{642440EC-72F1-4462-B624-E7AAB5FD118B}"/>
    <cellStyle name="20% - Accent1 2 4 4" xfId="797" xr:uid="{00000000-0005-0000-0000-00001C030000}"/>
    <cellStyle name="20% - Accent1 2 4 4 2" xfId="798" xr:uid="{00000000-0005-0000-0000-00001D030000}"/>
    <cellStyle name="20% - Accent1 2 4 4 2 2" xfId="32250" xr:uid="{1E72AEE7-816C-4195-A623-719863311D20}"/>
    <cellStyle name="20% - Accent1 2 4 4 3" xfId="32249" xr:uid="{F81A919A-FDD2-4468-8A97-3C1C47F85D44}"/>
    <cellStyle name="20% - Accent1 2 4 5" xfId="799" xr:uid="{00000000-0005-0000-0000-00001E030000}"/>
    <cellStyle name="20% - Accent1 2 4 5 2" xfId="32251" xr:uid="{2344CD44-23D3-48ED-B43A-C20BFC7851CB}"/>
    <cellStyle name="20% - Accent1 2 4 6" xfId="32236" xr:uid="{4487F6E7-B4E4-46EF-8C9E-B1226BF0F26E}"/>
    <cellStyle name="20% - Accent1 2 5" xfId="800" xr:uid="{00000000-0005-0000-0000-00001F030000}"/>
    <cellStyle name="20% - Accent1 3" xfId="801" xr:uid="{00000000-0005-0000-0000-000020030000}"/>
    <cellStyle name="20% - Accent1 3 2" xfId="802" xr:uid="{00000000-0005-0000-0000-000021030000}"/>
    <cellStyle name="20% - Accent1 3 3" xfId="803" xr:uid="{00000000-0005-0000-0000-000022030000}"/>
    <cellStyle name="20% - Accent1 3 3 2" xfId="804" xr:uid="{00000000-0005-0000-0000-000023030000}"/>
    <cellStyle name="20% - Accent1 3 3 2 2" xfId="805" xr:uid="{00000000-0005-0000-0000-000024030000}"/>
    <cellStyle name="20% - Accent1 3 3 2 2 2" xfId="806" xr:uid="{00000000-0005-0000-0000-000025030000}"/>
    <cellStyle name="20% - Accent1 3 3 2 2 2 2" xfId="807" xr:uid="{00000000-0005-0000-0000-000026030000}"/>
    <cellStyle name="20% - Accent1 3 3 2 2 2 2 2" xfId="808" xr:uid="{00000000-0005-0000-0000-000027030000}"/>
    <cellStyle name="20% - Accent1 3 3 2 2 2 2 2 2" xfId="32258" xr:uid="{9ED2001D-5FB1-40B7-9D4C-3FCE83253210}"/>
    <cellStyle name="20% - Accent1 3 3 2 2 2 2 3" xfId="32257" xr:uid="{19852091-099D-44D1-BF23-85950719252D}"/>
    <cellStyle name="20% - Accent1 3 3 2 2 2 3" xfId="809" xr:uid="{00000000-0005-0000-0000-000028030000}"/>
    <cellStyle name="20% - Accent1 3 3 2 2 2 3 2" xfId="32259" xr:uid="{40B3922D-F1A8-463E-A8BE-F043290F904A}"/>
    <cellStyle name="20% - Accent1 3 3 2 2 2 4" xfId="32256" xr:uid="{DC1D3B8F-B37D-458F-A787-01743A961F7A}"/>
    <cellStyle name="20% - Accent1 3 3 2 2 3" xfId="810" xr:uid="{00000000-0005-0000-0000-000029030000}"/>
    <cellStyle name="20% - Accent1 3 3 2 2 3 2" xfId="811" xr:uid="{00000000-0005-0000-0000-00002A030000}"/>
    <cellStyle name="20% - Accent1 3 3 2 2 3 2 2" xfId="32261" xr:uid="{B642B362-40A9-4B9F-8A7B-E6D146BAFBC7}"/>
    <cellStyle name="20% - Accent1 3 3 2 2 3 3" xfId="32260" xr:uid="{13C68D28-87FA-4836-BC84-A448023DCEE6}"/>
    <cellStyle name="20% - Accent1 3 3 2 2 4" xfId="812" xr:uid="{00000000-0005-0000-0000-00002B030000}"/>
    <cellStyle name="20% - Accent1 3 3 2 2 4 2" xfId="32262" xr:uid="{A4CC4C85-CDC7-4D8B-B266-45C4E82AC1D4}"/>
    <cellStyle name="20% - Accent1 3 3 2 2 5" xfId="32255" xr:uid="{B8E67B03-60B3-4B60-B462-C1C690C82F6C}"/>
    <cellStyle name="20% - Accent1 3 3 2 3" xfId="813" xr:uid="{00000000-0005-0000-0000-00002C030000}"/>
    <cellStyle name="20% - Accent1 3 3 2 3 2" xfId="814" xr:uid="{00000000-0005-0000-0000-00002D030000}"/>
    <cellStyle name="20% - Accent1 3 3 2 3 2 2" xfId="815" xr:uid="{00000000-0005-0000-0000-00002E030000}"/>
    <cellStyle name="20% - Accent1 3 3 2 3 2 2 2" xfId="32265" xr:uid="{77D297AB-E711-4A9B-B0BA-9A30CAA59D73}"/>
    <cellStyle name="20% - Accent1 3 3 2 3 2 3" xfId="32264" xr:uid="{9FC335B3-BD4F-4EC4-B58F-79FC5A98379B}"/>
    <cellStyle name="20% - Accent1 3 3 2 3 3" xfId="816" xr:uid="{00000000-0005-0000-0000-00002F030000}"/>
    <cellStyle name="20% - Accent1 3 3 2 3 3 2" xfId="32266" xr:uid="{D0FD611B-1A97-486C-A441-0EB6D62FC265}"/>
    <cellStyle name="20% - Accent1 3 3 2 3 4" xfId="32263" xr:uid="{EAF92AC4-CA74-4E9F-8F0B-5E923A7FA518}"/>
    <cellStyle name="20% - Accent1 3 3 2 4" xfId="817" xr:uid="{00000000-0005-0000-0000-000030030000}"/>
    <cellStyle name="20% - Accent1 3 3 2 4 2" xfId="818" xr:uid="{00000000-0005-0000-0000-000031030000}"/>
    <cellStyle name="20% - Accent1 3 3 2 4 2 2" xfId="32268" xr:uid="{75FA47B9-23DC-4524-A78B-3A862609CD65}"/>
    <cellStyle name="20% - Accent1 3 3 2 4 3" xfId="32267" xr:uid="{0E3C9E1D-C230-4D8B-96FD-7D5C51A63378}"/>
    <cellStyle name="20% - Accent1 3 3 2 5" xfId="819" xr:uid="{00000000-0005-0000-0000-000032030000}"/>
    <cellStyle name="20% - Accent1 3 3 2 5 2" xfId="32269" xr:uid="{7445FAD4-370F-4437-AD70-1EA973CE8F30}"/>
    <cellStyle name="20% - Accent1 3 3 2 6" xfId="32254" xr:uid="{6C39190C-6E7B-42BF-84AA-B33486DEE856}"/>
    <cellStyle name="20% - Accent1 3 3 3" xfId="820" xr:uid="{00000000-0005-0000-0000-000033030000}"/>
    <cellStyle name="20% - Accent1 3 3 3 2" xfId="821" xr:uid="{00000000-0005-0000-0000-000034030000}"/>
    <cellStyle name="20% - Accent1 3 3 3 2 2" xfId="822" xr:uid="{00000000-0005-0000-0000-000035030000}"/>
    <cellStyle name="20% - Accent1 3 3 3 2 2 2" xfId="823" xr:uid="{00000000-0005-0000-0000-000036030000}"/>
    <cellStyle name="20% - Accent1 3 3 3 2 2 2 2" xfId="32273" xr:uid="{0133E92D-7EF2-42DB-AC49-35124CB89FBB}"/>
    <cellStyle name="20% - Accent1 3 3 3 2 2 3" xfId="32272" xr:uid="{C7EF3F6A-E062-4034-982E-AAC2851CDFF2}"/>
    <cellStyle name="20% - Accent1 3 3 3 2 3" xfId="824" xr:uid="{00000000-0005-0000-0000-000037030000}"/>
    <cellStyle name="20% - Accent1 3 3 3 2 3 2" xfId="32274" xr:uid="{47FBFA47-637A-4865-8370-355B3AC8C145}"/>
    <cellStyle name="20% - Accent1 3 3 3 2 4" xfId="32271" xr:uid="{D63AC3CC-D7E4-4813-9521-C1B6749D6AA3}"/>
    <cellStyle name="20% - Accent1 3 3 3 3" xfId="825" xr:uid="{00000000-0005-0000-0000-000038030000}"/>
    <cellStyle name="20% - Accent1 3 3 3 3 2" xfId="826" xr:uid="{00000000-0005-0000-0000-000039030000}"/>
    <cellStyle name="20% - Accent1 3 3 3 3 2 2" xfId="32276" xr:uid="{21F1E43E-8A28-4EE0-9EAC-A3D6E71DC35D}"/>
    <cellStyle name="20% - Accent1 3 3 3 3 3" xfId="32275" xr:uid="{B3DF2FD3-35DA-439D-85F9-51344309B0B6}"/>
    <cellStyle name="20% - Accent1 3 3 3 4" xfId="827" xr:uid="{00000000-0005-0000-0000-00003A030000}"/>
    <cellStyle name="20% - Accent1 3 3 3 4 2" xfId="32277" xr:uid="{53D3ED8D-F956-4E2E-8A41-1ACABAACEE9C}"/>
    <cellStyle name="20% - Accent1 3 3 3 5" xfId="32270" xr:uid="{5E8B7FD7-5CC4-4BF4-8FD6-33F3FFC52BD7}"/>
    <cellStyle name="20% - Accent1 3 3 4" xfId="828" xr:uid="{00000000-0005-0000-0000-00003B030000}"/>
    <cellStyle name="20% - Accent1 3 3 4 2" xfId="829" xr:uid="{00000000-0005-0000-0000-00003C030000}"/>
    <cellStyle name="20% - Accent1 3 3 4 2 2" xfId="830" xr:uid="{00000000-0005-0000-0000-00003D030000}"/>
    <cellStyle name="20% - Accent1 3 3 4 2 2 2" xfId="32280" xr:uid="{EDE4240D-E14F-40A9-B93D-F61079ECDEF7}"/>
    <cellStyle name="20% - Accent1 3 3 4 2 3" xfId="32279" xr:uid="{4364E362-DF47-4559-BCDC-181AE6E6D224}"/>
    <cellStyle name="20% - Accent1 3 3 4 3" xfId="831" xr:uid="{00000000-0005-0000-0000-00003E030000}"/>
    <cellStyle name="20% - Accent1 3 3 4 3 2" xfId="32281" xr:uid="{0013326F-4B9E-4D01-911E-BAE80E33E0F4}"/>
    <cellStyle name="20% - Accent1 3 3 4 4" xfId="32278" xr:uid="{63567CF3-1936-4D6A-AF68-DEE3F840CDC7}"/>
    <cellStyle name="20% - Accent1 3 3 5" xfId="832" xr:uid="{00000000-0005-0000-0000-00003F030000}"/>
    <cellStyle name="20% - Accent1 3 3 5 2" xfId="833" xr:uid="{00000000-0005-0000-0000-000040030000}"/>
    <cellStyle name="20% - Accent1 3 3 5 2 2" xfId="32283" xr:uid="{E99ED357-F847-4740-8379-D308E0F86C3E}"/>
    <cellStyle name="20% - Accent1 3 3 5 3" xfId="32282" xr:uid="{0E6EB356-8458-432D-9C9E-A928BE845F16}"/>
    <cellStyle name="20% - Accent1 3 3 6" xfId="834" xr:uid="{00000000-0005-0000-0000-000041030000}"/>
    <cellStyle name="20% - Accent1 3 3 6 2" xfId="32284" xr:uid="{3AFD86A7-B478-4996-8C33-EF6D0C268991}"/>
    <cellStyle name="20% - Accent1 3 3 7" xfId="32253" xr:uid="{BAB99C5E-1126-4FE8-A44C-46708DF9AF0E}"/>
    <cellStyle name="20% - Accent1 3 4" xfId="835" xr:uid="{00000000-0005-0000-0000-000042030000}"/>
    <cellStyle name="20% - Accent1 3 4 2" xfId="836" xr:uid="{00000000-0005-0000-0000-000043030000}"/>
    <cellStyle name="20% - Accent1 3 4 2 2" xfId="837" xr:uid="{00000000-0005-0000-0000-000044030000}"/>
    <cellStyle name="20% - Accent1 3 4 2 2 2" xfId="838" xr:uid="{00000000-0005-0000-0000-000045030000}"/>
    <cellStyle name="20% - Accent1 3 4 2 2 2 2" xfId="839" xr:uid="{00000000-0005-0000-0000-000046030000}"/>
    <cellStyle name="20% - Accent1 3 4 2 2 2 2 2" xfId="32289" xr:uid="{5F960262-4D8D-40D8-B886-6AC2C0DD9C97}"/>
    <cellStyle name="20% - Accent1 3 4 2 2 2 3" xfId="32288" xr:uid="{9BE66F08-4593-491D-83B2-A9F41C7DC159}"/>
    <cellStyle name="20% - Accent1 3 4 2 2 3" xfId="840" xr:uid="{00000000-0005-0000-0000-000047030000}"/>
    <cellStyle name="20% - Accent1 3 4 2 2 3 2" xfId="32290" xr:uid="{E7D2F844-3C1A-499F-B5DD-903792B4BA0E}"/>
    <cellStyle name="20% - Accent1 3 4 2 2 4" xfId="32287" xr:uid="{3D4F854F-45C0-4767-82EE-F061ADB44FBD}"/>
    <cellStyle name="20% - Accent1 3 4 2 3" xfId="841" xr:uid="{00000000-0005-0000-0000-000048030000}"/>
    <cellStyle name="20% - Accent1 3 4 2 3 2" xfId="842" xr:uid="{00000000-0005-0000-0000-000049030000}"/>
    <cellStyle name="20% - Accent1 3 4 2 3 2 2" xfId="32292" xr:uid="{208969BD-7C35-47E3-AD60-76592222E2B4}"/>
    <cellStyle name="20% - Accent1 3 4 2 3 3" xfId="32291" xr:uid="{13943EED-427A-4938-A9FA-4CAA148D9461}"/>
    <cellStyle name="20% - Accent1 3 4 2 4" xfId="843" xr:uid="{00000000-0005-0000-0000-00004A030000}"/>
    <cellStyle name="20% - Accent1 3 4 2 4 2" xfId="32293" xr:uid="{9DCCC0B3-E6FF-4BC0-AE78-30464015A32D}"/>
    <cellStyle name="20% - Accent1 3 4 2 5" xfId="32286" xr:uid="{DB04F6A4-58B7-4ADE-B751-3CE1F23D4A8A}"/>
    <cellStyle name="20% - Accent1 3 4 3" xfId="844" xr:uid="{00000000-0005-0000-0000-00004B030000}"/>
    <cellStyle name="20% - Accent1 3 4 3 2" xfId="845" xr:uid="{00000000-0005-0000-0000-00004C030000}"/>
    <cellStyle name="20% - Accent1 3 4 3 2 2" xfId="846" xr:uid="{00000000-0005-0000-0000-00004D030000}"/>
    <cellStyle name="20% - Accent1 3 4 3 2 2 2" xfId="32296" xr:uid="{F8C97E91-2C5A-4355-835D-6DF6D5DE0605}"/>
    <cellStyle name="20% - Accent1 3 4 3 2 3" xfId="32295" xr:uid="{DA03A153-3078-4F6C-AB1A-965389CC6B48}"/>
    <cellStyle name="20% - Accent1 3 4 3 3" xfId="847" xr:uid="{00000000-0005-0000-0000-00004E030000}"/>
    <cellStyle name="20% - Accent1 3 4 3 3 2" xfId="32297" xr:uid="{B09EA465-F868-4094-B709-D0034527A0F5}"/>
    <cellStyle name="20% - Accent1 3 4 3 4" xfId="32294" xr:uid="{E7DE7144-66F3-419F-B1C8-19F860E1A541}"/>
    <cellStyle name="20% - Accent1 3 4 4" xfId="848" xr:uid="{00000000-0005-0000-0000-00004F030000}"/>
    <cellStyle name="20% - Accent1 3 4 4 2" xfId="849" xr:uid="{00000000-0005-0000-0000-000050030000}"/>
    <cellStyle name="20% - Accent1 3 4 4 2 2" xfId="32299" xr:uid="{DA82A3D8-EFE4-46DC-BD8D-D4562A1738FB}"/>
    <cellStyle name="20% - Accent1 3 4 4 3" xfId="32298" xr:uid="{26282C66-9EC6-4E42-A19B-7864FB9DCFC2}"/>
    <cellStyle name="20% - Accent1 3 4 5" xfId="850" xr:uid="{00000000-0005-0000-0000-000051030000}"/>
    <cellStyle name="20% - Accent1 3 4 5 2" xfId="32300" xr:uid="{4C0867FC-BAFC-46CA-B6F7-140614F4DBEA}"/>
    <cellStyle name="20% - Accent1 3 4 6" xfId="32285" xr:uid="{DCAC8453-DD92-4F50-AEF8-768AECA8DFC7}"/>
    <cellStyle name="20% - Accent1 3 5" xfId="851" xr:uid="{00000000-0005-0000-0000-000052030000}"/>
    <cellStyle name="20% - Accent1 3 6" xfId="32252" xr:uid="{36CA2AF8-B6C3-4A5A-A2FD-049C15886A32}"/>
    <cellStyle name="20% - Accent1 4" xfId="852" xr:uid="{00000000-0005-0000-0000-000053030000}"/>
    <cellStyle name="20% - Accent1 4 2" xfId="853" xr:uid="{00000000-0005-0000-0000-000054030000}"/>
    <cellStyle name="20% - Accent1 4 2 2" xfId="854" xr:uid="{00000000-0005-0000-0000-000055030000}"/>
    <cellStyle name="20% - Accent1 4 2 2 2" xfId="855" xr:uid="{00000000-0005-0000-0000-000056030000}"/>
    <cellStyle name="20% - Accent1 4 2 2 2 2" xfId="856" xr:uid="{00000000-0005-0000-0000-000057030000}"/>
    <cellStyle name="20% - Accent1 4 2 2 2 2 2" xfId="857" xr:uid="{00000000-0005-0000-0000-000058030000}"/>
    <cellStyle name="20% - Accent1 4 2 2 2 2 2 2" xfId="858" xr:uid="{00000000-0005-0000-0000-000059030000}"/>
    <cellStyle name="20% - Accent1 4 2 2 2 2 2 2 2" xfId="32307" xr:uid="{D74A603B-4AE8-473F-B140-02C5962FB490}"/>
    <cellStyle name="20% - Accent1 4 2 2 2 2 2 3" xfId="32306" xr:uid="{59343EB0-C837-4BF6-A009-9070FF2D9AA9}"/>
    <cellStyle name="20% - Accent1 4 2 2 2 2 3" xfId="859" xr:uid="{00000000-0005-0000-0000-00005A030000}"/>
    <cellStyle name="20% - Accent1 4 2 2 2 2 3 2" xfId="32308" xr:uid="{E61ED515-83E6-4CE9-951F-2931656FD8FB}"/>
    <cellStyle name="20% - Accent1 4 2 2 2 2 4" xfId="32305" xr:uid="{E2AF07B3-31E0-460E-B919-DFBC914A3EFD}"/>
    <cellStyle name="20% - Accent1 4 2 2 2 3" xfId="860" xr:uid="{00000000-0005-0000-0000-00005B030000}"/>
    <cellStyle name="20% - Accent1 4 2 2 2 3 2" xfId="861" xr:uid="{00000000-0005-0000-0000-00005C030000}"/>
    <cellStyle name="20% - Accent1 4 2 2 2 3 2 2" xfId="32310" xr:uid="{E47808A5-A923-4AE4-848F-385AC89B05A7}"/>
    <cellStyle name="20% - Accent1 4 2 2 2 3 3" xfId="32309" xr:uid="{4AFCF400-89F5-48DA-8171-E5FB40C06109}"/>
    <cellStyle name="20% - Accent1 4 2 2 2 4" xfId="862" xr:uid="{00000000-0005-0000-0000-00005D030000}"/>
    <cellStyle name="20% - Accent1 4 2 2 2 4 2" xfId="32311" xr:uid="{C2A36008-AF5C-4B2E-98D4-362A327D87FD}"/>
    <cellStyle name="20% - Accent1 4 2 2 2 5" xfId="32304" xr:uid="{605DBD08-903E-47F3-ADA0-BBE44BA1C7E7}"/>
    <cellStyle name="20% - Accent1 4 2 2 3" xfId="863" xr:uid="{00000000-0005-0000-0000-00005E030000}"/>
    <cellStyle name="20% - Accent1 4 2 2 3 2" xfId="864" xr:uid="{00000000-0005-0000-0000-00005F030000}"/>
    <cellStyle name="20% - Accent1 4 2 2 3 2 2" xfId="865" xr:uid="{00000000-0005-0000-0000-000060030000}"/>
    <cellStyle name="20% - Accent1 4 2 2 3 2 2 2" xfId="32314" xr:uid="{8AC2E6FE-F3BB-407D-891E-39C43B716415}"/>
    <cellStyle name="20% - Accent1 4 2 2 3 2 3" xfId="32313" xr:uid="{A3D82C7D-659E-44BB-9B08-AA43A09C6D10}"/>
    <cellStyle name="20% - Accent1 4 2 2 3 3" xfId="866" xr:uid="{00000000-0005-0000-0000-000061030000}"/>
    <cellStyle name="20% - Accent1 4 2 2 3 3 2" xfId="32315" xr:uid="{5D9FBA54-602C-4759-A63E-AF14E30B0A85}"/>
    <cellStyle name="20% - Accent1 4 2 2 3 4" xfId="32312" xr:uid="{5FE55EDA-F07C-46A8-AB6B-ABE410045E48}"/>
    <cellStyle name="20% - Accent1 4 2 2 4" xfId="867" xr:uid="{00000000-0005-0000-0000-000062030000}"/>
    <cellStyle name="20% - Accent1 4 2 2 4 2" xfId="868" xr:uid="{00000000-0005-0000-0000-000063030000}"/>
    <cellStyle name="20% - Accent1 4 2 2 4 2 2" xfId="32317" xr:uid="{18CD850E-EF62-4688-BFBA-99822D3AFFBF}"/>
    <cellStyle name="20% - Accent1 4 2 2 4 3" xfId="32316" xr:uid="{019EC7E6-7825-45EE-9EBB-4CFAA50CBD5A}"/>
    <cellStyle name="20% - Accent1 4 2 2 5" xfId="869" xr:uid="{00000000-0005-0000-0000-000064030000}"/>
    <cellStyle name="20% - Accent1 4 2 2 5 2" xfId="32318" xr:uid="{C1CC367B-4A94-435F-AC78-D578EE635B55}"/>
    <cellStyle name="20% - Accent1 4 2 2 6" xfId="32303" xr:uid="{08D24D49-ED44-4895-BF53-144B9A21C584}"/>
    <cellStyle name="20% - Accent1 4 2 3" xfId="870" xr:uid="{00000000-0005-0000-0000-000065030000}"/>
    <cellStyle name="20% - Accent1 4 2 3 2" xfId="871" xr:uid="{00000000-0005-0000-0000-000066030000}"/>
    <cellStyle name="20% - Accent1 4 2 3 2 2" xfId="872" xr:uid="{00000000-0005-0000-0000-000067030000}"/>
    <cellStyle name="20% - Accent1 4 2 3 2 2 2" xfId="873" xr:uid="{00000000-0005-0000-0000-000068030000}"/>
    <cellStyle name="20% - Accent1 4 2 3 2 2 2 2" xfId="32322" xr:uid="{CBD1F9DE-2C10-4109-8EE9-E49FE40AA766}"/>
    <cellStyle name="20% - Accent1 4 2 3 2 2 3" xfId="32321" xr:uid="{E43C7CC7-05D6-451B-9773-24D0BD822B94}"/>
    <cellStyle name="20% - Accent1 4 2 3 2 3" xfId="874" xr:uid="{00000000-0005-0000-0000-000069030000}"/>
    <cellStyle name="20% - Accent1 4 2 3 2 3 2" xfId="32323" xr:uid="{1732471E-1F25-4AD1-BFCB-8DFCBEEE7EDB}"/>
    <cellStyle name="20% - Accent1 4 2 3 2 4" xfId="32320" xr:uid="{518DD265-3FC3-4F34-BDA6-845FE80C9F57}"/>
    <cellStyle name="20% - Accent1 4 2 3 3" xfId="875" xr:uid="{00000000-0005-0000-0000-00006A030000}"/>
    <cellStyle name="20% - Accent1 4 2 3 3 2" xfId="876" xr:uid="{00000000-0005-0000-0000-00006B030000}"/>
    <cellStyle name="20% - Accent1 4 2 3 3 2 2" xfId="32325" xr:uid="{F4CEA805-024C-4322-B0AE-83AF159C895A}"/>
    <cellStyle name="20% - Accent1 4 2 3 3 3" xfId="32324" xr:uid="{59BACA89-4860-41E2-BD97-A86BC808DB42}"/>
    <cellStyle name="20% - Accent1 4 2 3 4" xfId="877" xr:uid="{00000000-0005-0000-0000-00006C030000}"/>
    <cellStyle name="20% - Accent1 4 2 3 4 2" xfId="32326" xr:uid="{CA1050C5-5E3C-42AF-B9BE-C435B74E352F}"/>
    <cellStyle name="20% - Accent1 4 2 3 5" xfId="32319" xr:uid="{A8715FD3-F443-4976-8490-7163C9EF116A}"/>
    <cellStyle name="20% - Accent1 4 2 4" xfId="878" xr:uid="{00000000-0005-0000-0000-00006D030000}"/>
    <cellStyle name="20% - Accent1 4 2 4 2" xfId="879" xr:uid="{00000000-0005-0000-0000-00006E030000}"/>
    <cellStyle name="20% - Accent1 4 2 4 2 2" xfId="880" xr:uid="{00000000-0005-0000-0000-00006F030000}"/>
    <cellStyle name="20% - Accent1 4 2 4 2 2 2" xfId="32329" xr:uid="{AD2852C2-0037-4B7C-A235-1B45E2B3C342}"/>
    <cellStyle name="20% - Accent1 4 2 4 2 3" xfId="32328" xr:uid="{FF970016-1B13-4C1F-BCBD-B23AE17E955D}"/>
    <cellStyle name="20% - Accent1 4 2 4 3" xfId="881" xr:uid="{00000000-0005-0000-0000-000070030000}"/>
    <cellStyle name="20% - Accent1 4 2 4 3 2" xfId="32330" xr:uid="{8EFC8528-CCEB-44A9-AABD-971C02183225}"/>
    <cellStyle name="20% - Accent1 4 2 4 4" xfId="32327" xr:uid="{BE10E9D5-E062-4C6A-8D78-9D792078BA27}"/>
    <cellStyle name="20% - Accent1 4 2 5" xfId="882" xr:uid="{00000000-0005-0000-0000-000071030000}"/>
    <cellStyle name="20% - Accent1 4 2 5 2" xfId="883" xr:uid="{00000000-0005-0000-0000-000072030000}"/>
    <cellStyle name="20% - Accent1 4 2 5 2 2" xfId="32332" xr:uid="{4B2C80AD-4216-42D3-921C-2497AFA61279}"/>
    <cellStyle name="20% - Accent1 4 2 5 3" xfId="32331" xr:uid="{924C1308-7B55-40E2-96AF-4606192824E8}"/>
    <cellStyle name="20% - Accent1 4 2 6" xfId="884" xr:uid="{00000000-0005-0000-0000-000073030000}"/>
    <cellStyle name="20% - Accent1 4 2 6 2" xfId="32333" xr:uid="{F929A392-2AAD-400A-BA9A-06BAC4DCB24C}"/>
    <cellStyle name="20% - Accent1 4 2 7" xfId="32302" xr:uid="{9107AFCD-7B1A-4B5E-8029-6614EB994D9B}"/>
    <cellStyle name="20% - Accent1 4 3" xfId="885" xr:uid="{00000000-0005-0000-0000-000074030000}"/>
    <cellStyle name="20% - Accent1 4 3 2" xfId="886" xr:uid="{00000000-0005-0000-0000-000075030000}"/>
    <cellStyle name="20% - Accent1 4 3 2 2" xfId="887" xr:uid="{00000000-0005-0000-0000-000076030000}"/>
    <cellStyle name="20% - Accent1 4 3 2 2 2" xfId="888" xr:uid="{00000000-0005-0000-0000-000077030000}"/>
    <cellStyle name="20% - Accent1 4 3 2 2 2 2" xfId="889" xr:uid="{00000000-0005-0000-0000-000078030000}"/>
    <cellStyle name="20% - Accent1 4 3 2 2 2 2 2" xfId="32338" xr:uid="{65AA792B-A556-4359-BF5E-0EBA0FF1398E}"/>
    <cellStyle name="20% - Accent1 4 3 2 2 2 3" xfId="32337" xr:uid="{208FB800-B633-46A9-80A1-109968AA1255}"/>
    <cellStyle name="20% - Accent1 4 3 2 2 3" xfId="890" xr:uid="{00000000-0005-0000-0000-000079030000}"/>
    <cellStyle name="20% - Accent1 4 3 2 2 3 2" xfId="32339" xr:uid="{3AF9B15F-0B26-4347-A264-8FC6727B7CC3}"/>
    <cellStyle name="20% - Accent1 4 3 2 2 4" xfId="32336" xr:uid="{8684A7F4-A9A5-4C6F-BC3E-6C613E1F54DF}"/>
    <cellStyle name="20% - Accent1 4 3 2 3" xfId="891" xr:uid="{00000000-0005-0000-0000-00007A030000}"/>
    <cellStyle name="20% - Accent1 4 3 2 3 2" xfId="892" xr:uid="{00000000-0005-0000-0000-00007B030000}"/>
    <cellStyle name="20% - Accent1 4 3 2 3 2 2" xfId="32341" xr:uid="{FEE93CE9-E217-42E6-94CD-F5D5821A8C72}"/>
    <cellStyle name="20% - Accent1 4 3 2 3 3" xfId="32340" xr:uid="{FEF7D714-F669-4086-9DF2-AF738E62693B}"/>
    <cellStyle name="20% - Accent1 4 3 2 4" xfId="893" xr:uid="{00000000-0005-0000-0000-00007C030000}"/>
    <cellStyle name="20% - Accent1 4 3 2 4 2" xfId="32342" xr:uid="{542AED2A-2EA5-4DB7-B0D1-1F680415F952}"/>
    <cellStyle name="20% - Accent1 4 3 2 5" xfId="32335" xr:uid="{4C0D2613-559D-46CD-AE2D-AA44FA1394C7}"/>
    <cellStyle name="20% - Accent1 4 3 3" xfId="894" xr:uid="{00000000-0005-0000-0000-00007D030000}"/>
    <cellStyle name="20% - Accent1 4 3 3 2" xfId="895" xr:uid="{00000000-0005-0000-0000-00007E030000}"/>
    <cellStyle name="20% - Accent1 4 3 3 2 2" xfId="896" xr:uid="{00000000-0005-0000-0000-00007F030000}"/>
    <cellStyle name="20% - Accent1 4 3 3 2 2 2" xfId="32345" xr:uid="{8D71EAE3-EC39-434C-84F4-E98A3006EC0A}"/>
    <cellStyle name="20% - Accent1 4 3 3 2 3" xfId="32344" xr:uid="{E1F49E6B-C329-4641-AAC9-F38712B7C0E9}"/>
    <cellStyle name="20% - Accent1 4 3 3 3" xfId="897" xr:uid="{00000000-0005-0000-0000-000080030000}"/>
    <cellStyle name="20% - Accent1 4 3 3 3 2" xfId="32346" xr:uid="{4B3E87BB-7636-42FC-BF8F-A7004B5D278D}"/>
    <cellStyle name="20% - Accent1 4 3 3 4" xfId="32343" xr:uid="{FBA5DC99-5042-425D-8102-F86D8926A29E}"/>
    <cellStyle name="20% - Accent1 4 3 4" xfId="898" xr:uid="{00000000-0005-0000-0000-000081030000}"/>
    <cellStyle name="20% - Accent1 4 3 4 2" xfId="899" xr:uid="{00000000-0005-0000-0000-000082030000}"/>
    <cellStyle name="20% - Accent1 4 3 4 2 2" xfId="32348" xr:uid="{54D322FB-F552-432F-8384-92E0F45485B4}"/>
    <cellStyle name="20% - Accent1 4 3 4 3" xfId="32347" xr:uid="{E2A41EB9-2249-49A3-9E4D-BCA6B382CE31}"/>
    <cellStyle name="20% - Accent1 4 3 5" xfId="900" xr:uid="{00000000-0005-0000-0000-000083030000}"/>
    <cellStyle name="20% - Accent1 4 3 5 2" xfId="32349" xr:uid="{1A8B2153-5829-4CC2-928D-B2C2A7F6BFBF}"/>
    <cellStyle name="20% - Accent1 4 3 6" xfId="32334" xr:uid="{7FC0379C-9E7A-464C-BDA5-5A152BBC0B73}"/>
    <cellStyle name="20% - Accent1 4 4" xfId="901" xr:uid="{00000000-0005-0000-0000-000084030000}"/>
    <cellStyle name="20% - Accent1 4 4 2" xfId="902" xr:uid="{00000000-0005-0000-0000-000085030000}"/>
    <cellStyle name="20% - Accent1 4 4 2 2" xfId="903" xr:uid="{00000000-0005-0000-0000-000086030000}"/>
    <cellStyle name="20% - Accent1 4 4 2 2 2" xfId="904" xr:uid="{00000000-0005-0000-0000-000087030000}"/>
    <cellStyle name="20% - Accent1 4 4 2 2 2 2" xfId="32353" xr:uid="{3C6AFF35-3C4E-473F-94BC-2B297891DA22}"/>
    <cellStyle name="20% - Accent1 4 4 2 2 3" xfId="32352" xr:uid="{D261682C-BB8D-48EE-8E51-5D7DCBE0B492}"/>
    <cellStyle name="20% - Accent1 4 4 2 3" xfId="905" xr:uid="{00000000-0005-0000-0000-000088030000}"/>
    <cellStyle name="20% - Accent1 4 4 2 3 2" xfId="32354" xr:uid="{E8CA7B52-AAC8-4ECB-B142-62178F9E9CCC}"/>
    <cellStyle name="20% - Accent1 4 4 2 4" xfId="32351" xr:uid="{D95B78F0-FA60-4BDB-905F-FB06383BA752}"/>
    <cellStyle name="20% - Accent1 4 4 3" xfId="906" xr:uid="{00000000-0005-0000-0000-000089030000}"/>
    <cellStyle name="20% - Accent1 4 4 3 2" xfId="907" xr:uid="{00000000-0005-0000-0000-00008A030000}"/>
    <cellStyle name="20% - Accent1 4 4 3 2 2" xfId="32356" xr:uid="{9BA657DD-D1F9-411B-97B3-7F77BF4D3362}"/>
    <cellStyle name="20% - Accent1 4 4 3 3" xfId="32355" xr:uid="{07A6E3B8-2AB1-4FEC-8A7B-334B252EF368}"/>
    <cellStyle name="20% - Accent1 4 4 4" xfId="908" xr:uid="{00000000-0005-0000-0000-00008B030000}"/>
    <cellStyle name="20% - Accent1 4 4 4 2" xfId="32357" xr:uid="{5B4D858A-F284-4AC2-9D23-457ECD380D4F}"/>
    <cellStyle name="20% - Accent1 4 4 5" xfId="32350" xr:uid="{5FA2B536-A465-4D46-97D4-6A07241D2667}"/>
    <cellStyle name="20% - Accent1 4 5" xfId="909" xr:uid="{00000000-0005-0000-0000-00008C030000}"/>
    <cellStyle name="20% - Accent1 4 5 2" xfId="910" xr:uid="{00000000-0005-0000-0000-00008D030000}"/>
    <cellStyle name="20% - Accent1 4 5 2 2" xfId="911" xr:uid="{00000000-0005-0000-0000-00008E030000}"/>
    <cellStyle name="20% - Accent1 4 5 2 2 2" xfId="32360" xr:uid="{7ACA8CCE-90AA-4ABC-A9AA-24125461B6FE}"/>
    <cellStyle name="20% - Accent1 4 5 2 3" xfId="32359" xr:uid="{4BDFBC4C-2B61-496C-B089-CCD3D69E5D98}"/>
    <cellStyle name="20% - Accent1 4 5 3" xfId="912" xr:uid="{00000000-0005-0000-0000-00008F030000}"/>
    <cellStyle name="20% - Accent1 4 5 3 2" xfId="32361" xr:uid="{0298C792-F1D8-416A-A721-0F1DCCDAC585}"/>
    <cellStyle name="20% - Accent1 4 5 4" xfId="32358" xr:uid="{6FCE04F4-5F79-42A8-B301-12AD87FD6C19}"/>
    <cellStyle name="20% - Accent1 4 6" xfId="913" xr:uid="{00000000-0005-0000-0000-000090030000}"/>
    <cellStyle name="20% - Accent1 4 6 2" xfId="914" xr:uid="{00000000-0005-0000-0000-000091030000}"/>
    <cellStyle name="20% - Accent1 4 6 2 2" xfId="32363" xr:uid="{58537BC9-8E78-4E71-9781-2D37C7CB4E60}"/>
    <cellStyle name="20% - Accent1 4 6 3" xfId="32362" xr:uid="{29D31BA1-8FA0-428C-A7D7-9BAB977D4379}"/>
    <cellStyle name="20% - Accent1 4 7" xfId="915" xr:uid="{00000000-0005-0000-0000-000092030000}"/>
    <cellStyle name="20% - Accent1 4 7 2" xfId="32364" xr:uid="{75348C1B-4938-42BD-A939-2C5FB37CCD6B}"/>
    <cellStyle name="20% - Accent1 4 8" xfId="32301" xr:uid="{3461CDB3-81F0-433A-AF07-DE6A915D6578}"/>
    <cellStyle name="20% - Accent1 5" xfId="916" xr:uid="{00000000-0005-0000-0000-000093030000}"/>
    <cellStyle name="20% - Accent1 5 2" xfId="917" xr:uid="{00000000-0005-0000-0000-000094030000}"/>
    <cellStyle name="20% - Accent1 5 2 2" xfId="918" xr:uid="{00000000-0005-0000-0000-000095030000}"/>
    <cellStyle name="20% - Accent1 5 2 2 2" xfId="919" xr:uid="{00000000-0005-0000-0000-000096030000}"/>
    <cellStyle name="20% - Accent1 5 2 2 2 2" xfId="920" xr:uid="{00000000-0005-0000-0000-000097030000}"/>
    <cellStyle name="20% - Accent1 5 2 2 2 2 2" xfId="921" xr:uid="{00000000-0005-0000-0000-000098030000}"/>
    <cellStyle name="20% - Accent1 5 2 2 2 2 2 2" xfId="32370" xr:uid="{B9DBFB94-18ED-48A1-80E3-B813562612F7}"/>
    <cellStyle name="20% - Accent1 5 2 2 2 2 3" xfId="32369" xr:uid="{E0DE0E2E-E829-484B-8FAC-019A6D3199E3}"/>
    <cellStyle name="20% - Accent1 5 2 2 2 3" xfId="922" xr:uid="{00000000-0005-0000-0000-000099030000}"/>
    <cellStyle name="20% - Accent1 5 2 2 2 3 2" xfId="32371" xr:uid="{3D23D7D5-2241-4923-B453-88B488F4E858}"/>
    <cellStyle name="20% - Accent1 5 2 2 2 4" xfId="32368" xr:uid="{08370B74-22F1-4D93-8BED-205664879275}"/>
    <cellStyle name="20% - Accent1 5 2 2 3" xfId="923" xr:uid="{00000000-0005-0000-0000-00009A030000}"/>
    <cellStyle name="20% - Accent1 5 2 2 3 2" xfId="924" xr:uid="{00000000-0005-0000-0000-00009B030000}"/>
    <cellStyle name="20% - Accent1 5 2 2 3 2 2" xfId="32373" xr:uid="{9ECE1FFC-6712-45F2-9298-F0C1A30B4A59}"/>
    <cellStyle name="20% - Accent1 5 2 2 3 3" xfId="32372" xr:uid="{436088CE-0E56-4D8C-8892-C29BA249A9E8}"/>
    <cellStyle name="20% - Accent1 5 2 2 4" xfId="925" xr:uid="{00000000-0005-0000-0000-00009C030000}"/>
    <cellStyle name="20% - Accent1 5 2 2 4 2" xfId="32374" xr:uid="{762C247F-F913-4801-9CEE-C2024BE4983A}"/>
    <cellStyle name="20% - Accent1 5 2 2 5" xfId="32367" xr:uid="{4D916C81-2251-4D16-89BE-5E5222E8A547}"/>
    <cellStyle name="20% - Accent1 5 2 3" xfId="926" xr:uid="{00000000-0005-0000-0000-00009D030000}"/>
    <cellStyle name="20% - Accent1 5 2 3 2" xfId="927" xr:uid="{00000000-0005-0000-0000-00009E030000}"/>
    <cellStyle name="20% - Accent1 5 2 3 2 2" xfId="928" xr:uid="{00000000-0005-0000-0000-00009F030000}"/>
    <cellStyle name="20% - Accent1 5 2 3 2 2 2" xfId="32377" xr:uid="{37165B86-6C35-4568-A1FA-FC9C31C86083}"/>
    <cellStyle name="20% - Accent1 5 2 3 2 3" xfId="32376" xr:uid="{36A9E9C9-CC55-40BB-AF0C-3ED2A9B5CFC5}"/>
    <cellStyle name="20% - Accent1 5 2 3 3" xfId="929" xr:uid="{00000000-0005-0000-0000-0000A0030000}"/>
    <cellStyle name="20% - Accent1 5 2 3 3 2" xfId="32378" xr:uid="{6697CF69-D6FC-4A3B-A9FF-144EDBCC994B}"/>
    <cellStyle name="20% - Accent1 5 2 3 4" xfId="32375" xr:uid="{637DE3FD-0603-42B1-8D4E-9FE78F40DF68}"/>
    <cellStyle name="20% - Accent1 5 2 4" xfId="930" xr:uid="{00000000-0005-0000-0000-0000A1030000}"/>
    <cellStyle name="20% - Accent1 5 2 4 2" xfId="931" xr:uid="{00000000-0005-0000-0000-0000A2030000}"/>
    <cellStyle name="20% - Accent1 5 2 4 2 2" xfId="32380" xr:uid="{6950A65E-1EAD-4689-8C5C-EE7D2EFAAB1B}"/>
    <cellStyle name="20% - Accent1 5 2 4 3" xfId="32379" xr:uid="{9FA83117-AE88-49D8-9497-80FC11E3FF82}"/>
    <cellStyle name="20% - Accent1 5 2 5" xfId="932" xr:uid="{00000000-0005-0000-0000-0000A3030000}"/>
    <cellStyle name="20% - Accent1 5 2 5 2" xfId="32381" xr:uid="{B132681A-0AF4-4B54-A878-420787106A0B}"/>
    <cellStyle name="20% - Accent1 5 2 6" xfId="32366" xr:uid="{6C253B68-9C36-48B6-961A-456117A941E5}"/>
    <cellStyle name="20% - Accent1 5 3" xfId="933" xr:uid="{00000000-0005-0000-0000-0000A4030000}"/>
    <cellStyle name="20% - Accent1 5 3 2" xfId="934" xr:uid="{00000000-0005-0000-0000-0000A5030000}"/>
    <cellStyle name="20% - Accent1 5 3 2 2" xfId="935" xr:uid="{00000000-0005-0000-0000-0000A6030000}"/>
    <cellStyle name="20% - Accent1 5 3 2 2 2" xfId="936" xr:uid="{00000000-0005-0000-0000-0000A7030000}"/>
    <cellStyle name="20% - Accent1 5 3 2 2 2 2" xfId="32385" xr:uid="{5CF62AEE-BBFC-4D6F-83BC-06E06C594262}"/>
    <cellStyle name="20% - Accent1 5 3 2 2 3" xfId="32384" xr:uid="{0B9746A2-C8A9-45DC-9D94-49490E8E298D}"/>
    <cellStyle name="20% - Accent1 5 3 2 3" xfId="937" xr:uid="{00000000-0005-0000-0000-0000A8030000}"/>
    <cellStyle name="20% - Accent1 5 3 2 3 2" xfId="32386" xr:uid="{972C9A6F-36B8-413F-A947-AB6E6F224AC4}"/>
    <cellStyle name="20% - Accent1 5 3 2 4" xfId="32383" xr:uid="{FF4DB1DA-093F-4735-9A9B-F797BF58BB7A}"/>
    <cellStyle name="20% - Accent1 5 3 3" xfId="938" xr:uid="{00000000-0005-0000-0000-0000A9030000}"/>
    <cellStyle name="20% - Accent1 5 3 3 2" xfId="939" xr:uid="{00000000-0005-0000-0000-0000AA030000}"/>
    <cellStyle name="20% - Accent1 5 3 3 2 2" xfId="32388" xr:uid="{DB1EFF18-B526-4CA5-BB33-82BC5CB96773}"/>
    <cellStyle name="20% - Accent1 5 3 3 3" xfId="32387" xr:uid="{446E5A14-72CA-4735-B5FA-52795D8079D0}"/>
    <cellStyle name="20% - Accent1 5 3 4" xfId="940" xr:uid="{00000000-0005-0000-0000-0000AB030000}"/>
    <cellStyle name="20% - Accent1 5 3 4 2" xfId="32389" xr:uid="{87E0E911-85E5-46B4-8AEB-689342F31B51}"/>
    <cellStyle name="20% - Accent1 5 3 5" xfId="32382" xr:uid="{65532AF7-D66E-4CBA-AD30-D4DD6515882E}"/>
    <cellStyle name="20% - Accent1 5 4" xfId="941" xr:uid="{00000000-0005-0000-0000-0000AC030000}"/>
    <cellStyle name="20% - Accent1 5 4 2" xfId="942" xr:uid="{00000000-0005-0000-0000-0000AD030000}"/>
    <cellStyle name="20% - Accent1 5 4 2 2" xfId="943" xr:uid="{00000000-0005-0000-0000-0000AE030000}"/>
    <cellStyle name="20% - Accent1 5 4 2 2 2" xfId="32392" xr:uid="{EB6F1B7A-0B44-49D2-A21A-3923A15D5DA9}"/>
    <cellStyle name="20% - Accent1 5 4 2 3" xfId="32391" xr:uid="{306883D4-90FC-4080-800E-657C0E4C139F}"/>
    <cellStyle name="20% - Accent1 5 4 3" xfId="944" xr:uid="{00000000-0005-0000-0000-0000AF030000}"/>
    <cellStyle name="20% - Accent1 5 4 3 2" xfId="32393" xr:uid="{97D1CAF4-9669-4DD9-B9A9-61F75EC9DDE0}"/>
    <cellStyle name="20% - Accent1 5 4 4" xfId="32390" xr:uid="{9AAC615D-BB34-42B6-82DE-B5F1E0C75A43}"/>
    <cellStyle name="20% - Accent1 5 5" xfId="945" xr:uid="{00000000-0005-0000-0000-0000B0030000}"/>
    <cellStyle name="20% - Accent1 5 5 2" xfId="946" xr:uid="{00000000-0005-0000-0000-0000B1030000}"/>
    <cellStyle name="20% - Accent1 5 5 2 2" xfId="32395" xr:uid="{AA5E2CF9-4CB8-43AC-961E-100D3D698C4E}"/>
    <cellStyle name="20% - Accent1 5 5 3" xfId="32394" xr:uid="{BD14BB83-1FA2-46F9-BE53-928B346CF218}"/>
    <cellStyle name="20% - Accent1 5 6" xfId="947" xr:uid="{00000000-0005-0000-0000-0000B2030000}"/>
    <cellStyle name="20% - Accent1 5 6 2" xfId="32396" xr:uid="{286D61F9-F8C7-4038-A22F-1AF3FD9D2825}"/>
    <cellStyle name="20% - Accent1 5 7" xfId="32365" xr:uid="{8A3675C5-6752-4FCF-83E8-6E94E3AAB8DB}"/>
    <cellStyle name="20% - Accent1 6" xfId="948" xr:uid="{00000000-0005-0000-0000-0000B3030000}"/>
    <cellStyle name="20% - Accent1 6 2" xfId="949" xr:uid="{00000000-0005-0000-0000-0000B4030000}"/>
    <cellStyle name="20% - Accent1 6 2 2" xfId="950" xr:uid="{00000000-0005-0000-0000-0000B5030000}"/>
    <cellStyle name="20% - Accent1 6 2 2 2" xfId="951" xr:uid="{00000000-0005-0000-0000-0000B6030000}"/>
    <cellStyle name="20% - Accent1 6 2 2 2 2" xfId="952" xr:uid="{00000000-0005-0000-0000-0000B7030000}"/>
    <cellStyle name="20% - Accent1 6 2 2 2 2 2" xfId="32401" xr:uid="{5040E175-AC90-45DF-BD3B-CF50A51CAD7C}"/>
    <cellStyle name="20% - Accent1 6 2 2 2 3" xfId="32400" xr:uid="{32885806-446C-4B71-8DF6-3F53C09980B7}"/>
    <cellStyle name="20% - Accent1 6 2 2 3" xfId="953" xr:uid="{00000000-0005-0000-0000-0000B8030000}"/>
    <cellStyle name="20% - Accent1 6 2 2 3 2" xfId="32402" xr:uid="{D04C1CC3-D83E-4F11-ADFA-8DCA9381267F}"/>
    <cellStyle name="20% - Accent1 6 2 2 4" xfId="32399" xr:uid="{1B624055-1743-4062-9CFC-5D86822B2BEE}"/>
    <cellStyle name="20% - Accent1 6 2 3" xfId="954" xr:uid="{00000000-0005-0000-0000-0000B9030000}"/>
    <cellStyle name="20% - Accent1 6 2 3 2" xfId="955" xr:uid="{00000000-0005-0000-0000-0000BA030000}"/>
    <cellStyle name="20% - Accent1 6 2 3 2 2" xfId="32404" xr:uid="{01A51B00-B36A-4293-B145-AE6116C0E362}"/>
    <cellStyle name="20% - Accent1 6 2 3 3" xfId="32403" xr:uid="{E0456CC9-7F3B-4451-B4C6-3ACA41D1170F}"/>
    <cellStyle name="20% - Accent1 6 2 4" xfId="956" xr:uid="{00000000-0005-0000-0000-0000BB030000}"/>
    <cellStyle name="20% - Accent1 6 2 4 2" xfId="32405" xr:uid="{740C3E47-E445-402A-BC70-C0884787E9BE}"/>
    <cellStyle name="20% - Accent1 6 2 5" xfId="32398" xr:uid="{B3D88347-DB89-4B58-A358-94808F5B85F8}"/>
    <cellStyle name="20% - Accent1 6 3" xfId="957" xr:uid="{00000000-0005-0000-0000-0000BC030000}"/>
    <cellStyle name="20% - Accent1 6 3 2" xfId="958" xr:uid="{00000000-0005-0000-0000-0000BD030000}"/>
    <cellStyle name="20% - Accent1 6 3 2 2" xfId="959" xr:uid="{00000000-0005-0000-0000-0000BE030000}"/>
    <cellStyle name="20% - Accent1 6 3 2 2 2" xfId="32408" xr:uid="{94157C1C-1B43-4550-858E-71FF2270F7DA}"/>
    <cellStyle name="20% - Accent1 6 3 2 3" xfId="32407" xr:uid="{30030766-63D4-49DF-AB39-45220F991251}"/>
    <cellStyle name="20% - Accent1 6 3 3" xfId="960" xr:uid="{00000000-0005-0000-0000-0000BF030000}"/>
    <cellStyle name="20% - Accent1 6 3 3 2" xfId="32409" xr:uid="{D237A997-CA85-47F8-98E5-6CE42CD132CE}"/>
    <cellStyle name="20% - Accent1 6 3 4" xfId="32406" xr:uid="{931A00A0-BD24-4E09-B300-28492448EEC3}"/>
    <cellStyle name="20% - Accent1 6 4" xfId="961" xr:uid="{00000000-0005-0000-0000-0000C0030000}"/>
    <cellStyle name="20% - Accent1 6 4 2" xfId="962" xr:uid="{00000000-0005-0000-0000-0000C1030000}"/>
    <cellStyle name="20% - Accent1 6 4 2 2" xfId="32411" xr:uid="{A2618089-7008-4ABC-B422-EF85E8A6258D}"/>
    <cellStyle name="20% - Accent1 6 4 3" xfId="32410" xr:uid="{4031A85E-95BB-4302-B55D-1E7AEB1A1D31}"/>
    <cellStyle name="20% - Accent1 6 5" xfId="963" xr:uid="{00000000-0005-0000-0000-0000C2030000}"/>
    <cellStyle name="20% - Accent1 6 5 2" xfId="32412" xr:uid="{0DF2A9CF-4D18-4631-BB17-776AECE72EDA}"/>
    <cellStyle name="20% - Accent1 6 6" xfId="32397" xr:uid="{78DEFD4D-82C9-437B-BCEF-94034C3FCA41}"/>
    <cellStyle name="20% - Accent2" xfId="964" xr:uid="{00000000-0005-0000-0000-0000C3030000}"/>
    <cellStyle name="20% - Accent2 2" xfId="965" xr:uid="{00000000-0005-0000-0000-0000C4030000}"/>
    <cellStyle name="20% - Accent2 2 2" xfId="966" xr:uid="{00000000-0005-0000-0000-0000C5030000}"/>
    <cellStyle name="20% - Accent2 2 2 2" xfId="967" xr:uid="{00000000-0005-0000-0000-0000C6030000}"/>
    <cellStyle name="20% - Accent2 2 3" xfId="968" xr:uid="{00000000-0005-0000-0000-0000C7030000}"/>
    <cellStyle name="20% - Accent2 2 3 2" xfId="969" xr:uid="{00000000-0005-0000-0000-0000C8030000}"/>
    <cellStyle name="20% - Accent2 2 3 2 2" xfId="970" xr:uid="{00000000-0005-0000-0000-0000C9030000}"/>
    <cellStyle name="20% - Accent2 2 3 2 2 2" xfId="971" xr:uid="{00000000-0005-0000-0000-0000CA030000}"/>
    <cellStyle name="20% - Accent2 2 3 2 2 2 2" xfId="972" xr:uid="{00000000-0005-0000-0000-0000CB030000}"/>
    <cellStyle name="20% - Accent2 2 3 2 2 2 2 2" xfId="973" xr:uid="{00000000-0005-0000-0000-0000CC030000}"/>
    <cellStyle name="20% - Accent2 2 3 2 2 2 2 2 2" xfId="32418" xr:uid="{19724225-03EA-44C8-9325-14DE38B11345}"/>
    <cellStyle name="20% - Accent2 2 3 2 2 2 2 3" xfId="32417" xr:uid="{8234DC48-EA27-4083-89BA-68F16CB10B8F}"/>
    <cellStyle name="20% - Accent2 2 3 2 2 2 3" xfId="974" xr:uid="{00000000-0005-0000-0000-0000CD030000}"/>
    <cellStyle name="20% - Accent2 2 3 2 2 2 3 2" xfId="32419" xr:uid="{BFDD0890-1030-404D-81B3-53D081E70944}"/>
    <cellStyle name="20% - Accent2 2 3 2 2 2 4" xfId="32416" xr:uid="{5C8D4242-D4D0-4F2E-8AEA-CFC95BEA8D94}"/>
    <cellStyle name="20% - Accent2 2 3 2 2 3" xfId="975" xr:uid="{00000000-0005-0000-0000-0000CE030000}"/>
    <cellStyle name="20% - Accent2 2 3 2 2 3 2" xfId="976" xr:uid="{00000000-0005-0000-0000-0000CF030000}"/>
    <cellStyle name="20% - Accent2 2 3 2 2 3 2 2" xfId="32421" xr:uid="{DFF17AAF-7E92-4856-9CBB-C4CAD4BC6384}"/>
    <cellStyle name="20% - Accent2 2 3 2 2 3 3" xfId="32420" xr:uid="{EA8CD8DB-D7CC-47EC-87D6-77F01CB20D3D}"/>
    <cellStyle name="20% - Accent2 2 3 2 2 4" xfId="977" xr:uid="{00000000-0005-0000-0000-0000D0030000}"/>
    <cellStyle name="20% - Accent2 2 3 2 2 4 2" xfId="32422" xr:uid="{0B1D8E32-2982-4518-ACD0-D48DCEF3D3CC}"/>
    <cellStyle name="20% - Accent2 2 3 2 2 5" xfId="32415" xr:uid="{DEA42A64-B7EB-41A3-B16B-A4ABF3AA9145}"/>
    <cellStyle name="20% - Accent2 2 3 2 3" xfId="978" xr:uid="{00000000-0005-0000-0000-0000D1030000}"/>
    <cellStyle name="20% - Accent2 2 3 2 3 2" xfId="979" xr:uid="{00000000-0005-0000-0000-0000D2030000}"/>
    <cellStyle name="20% - Accent2 2 3 2 3 2 2" xfId="980" xr:uid="{00000000-0005-0000-0000-0000D3030000}"/>
    <cellStyle name="20% - Accent2 2 3 2 3 2 2 2" xfId="32425" xr:uid="{D15D75B7-45FB-46B2-BAA5-91A32F8FE895}"/>
    <cellStyle name="20% - Accent2 2 3 2 3 2 3" xfId="32424" xr:uid="{802EC3A6-0F66-406B-98E2-E789A5A5D375}"/>
    <cellStyle name="20% - Accent2 2 3 2 3 3" xfId="981" xr:uid="{00000000-0005-0000-0000-0000D4030000}"/>
    <cellStyle name="20% - Accent2 2 3 2 3 3 2" xfId="32426" xr:uid="{7F38E81B-C1E8-4CFF-8DCA-1C6E94B4BD82}"/>
    <cellStyle name="20% - Accent2 2 3 2 3 4" xfId="32423" xr:uid="{AB51F542-2610-443E-8DED-9C512DD3B57F}"/>
    <cellStyle name="20% - Accent2 2 3 2 4" xfId="982" xr:uid="{00000000-0005-0000-0000-0000D5030000}"/>
    <cellStyle name="20% - Accent2 2 3 2 4 2" xfId="983" xr:uid="{00000000-0005-0000-0000-0000D6030000}"/>
    <cellStyle name="20% - Accent2 2 3 2 4 2 2" xfId="32428" xr:uid="{FDD47444-F5CF-484E-8D36-ED502AE4ADA0}"/>
    <cellStyle name="20% - Accent2 2 3 2 4 3" xfId="32427" xr:uid="{9A95E325-C380-4288-A429-8CB8B080F015}"/>
    <cellStyle name="20% - Accent2 2 3 2 5" xfId="984" xr:uid="{00000000-0005-0000-0000-0000D7030000}"/>
    <cellStyle name="20% - Accent2 2 3 2 5 2" xfId="32429" xr:uid="{1B10AC71-C80B-4A96-B29F-6E2504A34946}"/>
    <cellStyle name="20% - Accent2 2 3 2 6" xfId="32414" xr:uid="{44AB4B91-EAC8-4458-AEB5-F154468975F9}"/>
    <cellStyle name="20% - Accent2 2 3 3" xfId="985" xr:uid="{00000000-0005-0000-0000-0000D8030000}"/>
    <cellStyle name="20% - Accent2 2 3 3 2" xfId="986" xr:uid="{00000000-0005-0000-0000-0000D9030000}"/>
    <cellStyle name="20% - Accent2 2 3 3 2 2" xfId="987" xr:uid="{00000000-0005-0000-0000-0000DA030000}"/>
    <cellStyle name="20% - Accent2 2 3 3 2 2 2" xfId="988" xr:uid="{00000000-0005-0000-0000-0000DB030000}"/>
    <cellStyle name="20% - Accent2 2 3 3 2 2 2 2" xfId="32433" xr:uid="{F92D00F4-71E5-4BE7-9EDB-742FF678C8C0}"/>
    <cellStyle name="20% - Accent2 2 3 3 2 2 3" xfId="32432" xr:uid="{8AABDD6B-C585-4D9C-BF14-54F6FEBB5163}"/>
    <cellStyle name="20% - Accent2 2 3 3 2 3" xfId="989" xr:uid="{00000000-0005-0000-0000-0000DC030000}"/>
    <cellStyle name="20% - Accent2 2 3 3 2 3 2" xfId="32434" xr:uid="{C0EDF558-3603-4A58-909B-810F5DD99309}"/>
    <cellStyle name="20% - Accent2 2 3 3 2 4" xfId="32431" xr:uid="{8E6F9A2F-5935-4688-BEBB-F630F13544D6}"/>
    <cellStyle name="20% - Accent2 2 3 3 3" xfId="990" xr:uid="{00000000-0005-0000-0000-0000DD030000}"/>
    <cellStyle name="20% - Accent2 2 3 3 3 2" xfId="991" xr:uid="{00000000-0005-0000-0000-0000DE030000}"/>
    <cellStyle name="20% - Accent2 2 3 3 3 2 2" xfId="32436" xr:uid="{5A3A3BD6-D312-4577-8EA7-257B9FDCC341}"/>
    <cellStyle name="20% - Accent2 2 3 3 3 3" xfId="32435" xr:uid="{E858F33E-DBD4-4F79-9BDF-4344559DF836}"/>
    <cellStyle name="20% - Accent2 2 3 3 4" xfId="992" xr:uid="{00000000-0005-0000-0000-0000DF030000}"/>
    <cellStyle name="20% - Accent2 2 3 3 4 2" xfId="32437" xr:uid="{65B88011-2F26-4239-9078-43F5E0B1C2B5}"/>
    <cellStyle name="20% - Accent2 2 3 3 5" xfId="32430" xr:uid="{81A9353A-84F1-43DD-B13E-CA33F30BA640}"/>
    <cellStyle name="20% - Accent2 2 3 4" xfId="993" xr:uid="{00000000-0005-0000-0000-0000E0030000}"/>
    <cellStyle name="20% - Accent2 2 3 4 2" xfId="994" xr:uid="{00000000-0005-0000-0000-0000E1030000}"/>
    <cellStyle name="20% - Accent2 2 3 4 2 2" xfId="995" xr:uid="{00000000-0005-0000-0000-0000E2030000}"/>
    <cellStyle name="20% - Accent2 2 3 4 2 2 2" xfId="32440" xr:uid="{20A276C2-C664-47AC-AD82-1309895A9B9E}"/>
    <cellStyle name="20% - Accent2 2 3 4 2 3" xfId="32439" xr:uid="{5D44FAFF-A8CD-46D0-97C5-6F3388E1FA19}"/>
    <cellStyle name="20% - Accent2 2 3 4 3" xfId="996" xr:uid="{00000000-0005-0000-0000-0000E3030000}"/>
    <cellStyle name="20% - Accent2 2 3 4 3 2" xfId="32441" xr:uid="{0EF7348B-765C-4065-A171-B6FBC3A143DF}"/>
    <cellStyle name="20% - Accent2 2 3 4 4" xfId="32438" xr:uid="{9298AD77-7887-402A-8859-8663A87E68A2}"/>
    <cellStyle name="20% - Accent2 2 3 5" xfId="997" xr:uid="{00000000-0005-0000-0000-0000E4030000}"/>
    <cellStyle name="20% - Accent2 2 3 5 2" xfId="998" xr:uid="{00000000-0005-0000-0000-0000E5030000}"/>
    <cellStyle name="20% - Accent2 2 3 5 2 2" xfId="32443" xr:uid="{4E60ABFE-A5FA-4869-9ECC-7F1852551C7D}"/>
    <cellStyle name="20% - Accent2 2 3 5 3" xfId="32442" xr:uid="{F7EF107A-42B6-484E-9DFF-98E51519FBC9}"/>
    <cellStyle name="20% - Accent2 2 3 6" xfId="999" xr:uid="{00000000-0005-0000-0000-0000E6030000}"/>
    <cellStyle name="20% - Accent2 2 3 6 2" xfId="32444" xr:uid="{167DBDAD-0792-44EF-BAA6-F9784323A5B7}"/>
    <cellStyle name="20% - Accent2 2 3 7" xfId="32413" xr:uid="{88ACF28B-7B1E-412A-8DB2-F8A5DCF56C75}"/>
    <cellStyle name="20% - Accent2 2 4" xfId="1000" xr:uid="{00000000-0005-0000-0000-0000E7030000}"/>
    <cellStyle name="20% - Accent2 2 4 2" xfId="1001" xr:uid="{00000000-0005-0000-0000-0000E8030000}"/>
    <cellStyle name="20% - Accent2 2 4 2 2" xfId="1002" xr:uid="{00000000-0005-0000-0000-0000E9030000}"/>
    <cellStyle name="20% - Accent2 2 4 2 2 2" xfId="1003" xr:uid="{00000000-0005-0000-0000-0000EA030000}"/>
    <cellStyle name="20% - Accent2 2 4 2 2 2 2" xfId="1004" xr:uid="{00000000-0005-0000-0000-0000EB030000}"/>
    <cellStyle name="20% - Accent2 2 4 2 2 2 2 2" xfId="32449" xr:uid="{655954D9-2AE0-4B63-8961-4BB34A99F2D8}"/>
    <cellStyle name="20% - Accent2 2 4 2 2 2 3" xfId="32448" xr:uid="{92C2C8E7-775F-4D1C-84E6-5EAC656F8FA1}"/>
    <cellStyle name="20% - Accent2 2 4 2 2 3" xfId="1005" xr:uid="{00000000-0005-0000-0000-0000EC030000}"/>
    <cellStyle name="20% - Accent2 2 4 2 2 3 2" xfId="32450" xr:uid="{564664FC-F0AC-490F-A107-B3FE790AEBB0}"/>
    <cellStyle name="20% - Accent2 2 4 2 2 4" xfId="32447" xr:uid="{7C54662D-7ACE-4D40-B6DD-D17FB8FA6E0F}"/>
    <cellStyle name="20% - Accent2 2 4 2 3" xfId="1006" xr:uid="{00000000-0005-0000-0000-0000ED030000}"/>
    <cellStyle name="20% - Accent2 2 4 2 3 2" xfId="1007" xr:uid="{00000000-0005-0000-0000-0000EE030000}"/>
    <cellStyle name="20% - Accent2 2 4 2 3 2 2" xfId="32452" xr:uid="{7B1872B4-FF48-4B4D-A87F-FD931BC38E65}"/>
    <cellStyle name="20% - Accent2 2 4 2 3 3" xfId="32451" xr:uid="{41211DED-6D9A-4A0A-A2C9-90413F8D3275}"/>
    <cellStyle name="20% - Accent2 2 4 2 4" xfId="1008" xr:uid="{00000000-0005-0000-0000-0000EF030000}"/>
    <cellStyle name="20% - Accent2 2 4 2 4 2" xfId="32453" xr:uid="{B775ABE8-8611-416D-9B34-A0CBC5963151}"/>
    <cellStyle name="20% - Accent2 2 4 2 5" xfId="32446" xr:uid="{EA4A11DC-DB90-4B30-816D-0A0ACBB321CD}"/>
    <cellStyle name="20% - Accent2 2 4 3" xfId="1009" xr:uid="{00000000-0005-0000-0000-0000F0030000}"/>
    <cellStyle name="20% - Accent2 2 4 3 2" xfId="1010" xr:uid="{00000000-0005-0000-0000-0000F1030000}"/>
    <cellStyle name="20% - Accent2 2 4 3 2 2" xfId="1011" xr:uid="{00000000-0005-0000-0000-0000F2030000}"/>
    <cellStyle name="20% - Accent2 2 4 3 2 2 2" xfId="32456" xr:uid="{83F633A3-C126-41F6-B89A-954B5083C6BA}"/>
    <cellStyle name="20% - Accent2 2 4 3 2 3" xfId="32455" xr:uid="{3EF13D15-5E8E-42BD-8D94-2393D68F5E2F}"/>
    <cellStyle name="20% - Accent2 2 4 3 3" xfId="1012" xr:uid="{00000000-0005-0000-0000-0000F3030000}"/>
    <cellStyle name="20% - Accent2 2 4 3 3 2" xfId="32457" xr:uid="{2F625C95-9E59-4BD0-A69A-4B32B17234DE}"/>
    <cellStyle name="20% - Accent2 2 4 3 4" xfId="32454" xr:uid="{6ACC751E-73EB-4BD9-BC64-AFEA972A54A0}"/>
    <cellStyle name="20% - Accent2 2 4 4" xfId="1013" xr:uid="{00000000-0005-0000-0000-0000F4030000}"/>
    <cellStyle name="20% - Accent2 2 4 4 2" xfId="1014" xr:uid="{00000000-0005-0000-0000-0000F5030000}"/>
    <cellStyle name="20% - Accent2 2 4 4 2 2" xfId="32459" xr:uid="{9558D921-2A39-4C2E-91B9-775DC55E451D}"/>
    <cellStyle name="20% - Accent2 2 4 4 3" xfId="32458" xr:uid="{081EE5FD-CC37-44A1-BDA7-C082C64306E3}"/>
    <cellStyle name="20% - Accent2 2 4 5" xfId="1015" xr:uid="{00000000-0005-0000-0000-0000F6030000}"/>
    <cellStyle name="20% - Accent2 2 4 5 2" xfId="32460" xr:uid="{4882B329-B60C-4A47-873D-582B0324D1CD}"/>
    <cellStyle name="20% - Accent2 2 4 6" xfId="32445" xr:uid="{584D8A22-61F8-4D23-93D3-2E7D3D873198}"/>
    <cellStyle name="20% - Accent2 2 5" xfId="1016" xr:uid="{00000000-0005-0000-0000-0000F7030000}"/>
    <cellStyle name="20% - Accent2 3" xfId="1017" xr:uid="{00000000-0005-0000-0000-0000F8030000}"/>
    <cellStyle name="20% - Accent2 3 2" xfId="1018" xr:uid="{00000000-0005-0000-0000-0000F9030000}"/>
    <cellStyle name="20% - Accent2 3 3" xfId="1019" xr:uid="{00000000-0005-0000-0000-0000FA030000}"/>
    <cellStyle name="20% - Accent2 3 3 2" xfId="1020" xr:uid="{00000000-0005-0000-0000-0000FB030000}"/>
    <cellStyle name="20% - Accent2 3 3 2 2" xfId="1021" xr:uid="{00000000-0005-0000-0000-0000FC030000}"/>
    <cellStyle name="20% - Accent2 3 3 2 2 2" xfId="1022" xr:uid="{00000000-0005-0000-0000-0000FD030000}"/>
    <cellStyle name="20% - Accent2 3 3 2 2 2 2" xfId="1023" xr:uid="{00000000-0005-0000-0000-0000FE030000}"/>
    <cellStyle name="20% - Accent2 3 3 2 2 2 2 2" xfId="1024" xr:uid="{00000000-0005-0000-0000-0000FF030000}"/>
    <cellStyle name="20% - Accent2 3 3 2 2 2 2 2 2" xfId="32467" xr:uid="{84AF4C83-00FB-458C-9CE6-26E41EF22B94}"/>
    <cellStyle name="20% - Accent2 3 3 2 2 2 2 3" xfId="32466" xr:uid="{6318E49C-A991-472D-9DEF-AC84E7F28923}"/>
    <cellStyle name="20% - Accent2 3 3 2 2 2 3" xfId="1025" xr:uid="{00000000-0005-0000-0000-000000040000}"/>
    <cellStyle name="20% - Accent2 3 3 2 2 2 3 2" xfId="32468" xr:uid="{273DFF8A-851F-4E8A-8301-863EC03FC374}"/>
    <cellStyle name="20% - Accent2 3 3 2 2 2 4" xfId="32465" xr:uid="{12AD7109-372F-45B8-8FC5-D2675F8A9664}"/>
    <cellStyle name="20% - Accent2 3 3 2 2 3" xfId="1026" xr:uid="{00000000-0005-0000-0000-000001040000}"/>
    <cellStyle name="20% - Accent2 3 3 2 2 3 2" xfId="1027" xr:uid="{00000000-0005-0000-0000-000002040000}"/>
    <cellStyle name="20% - Accent2 3 3 2 2 3 2 2" xfId="32470" xr:uid="{089CE76F-D2BA-4C1A-B75E-68C5404A30A0}"/>
    <cellStyle name="20% - Accent2 3 3 2 2 3 3" xfId="32469" xr:uid="{CFD135C5-8083-4D77-91CC-8A7D772D637C}"/>
    <cellStyle name="20% - Accent2 3 3 2 2 4" xfId="1028" xr:uid="{00000000-0005-0000-0000-000003040000}"/>
    <cellStyle name="20% - Accent2 3 3 2 2 4 2" xfId="32471" xr:uid="{BDAB8680-EBBD-4459-8A8E-84808AEF6931}"/>
    <cellStyle name="20% - Accent2 3 3 2 2 5" xfId="32464" xr:uid="{58BD261B-503F-4BF0-8B92-DCE50937DC36}"/>
    <cellStyle name="20% - Accent2 3 3 2 3" xfId="1029" xr:uid="{00000000-0005-0000-0000-000004040000}"/>
    <cellStyle name="20% - Accent2 3 3 2 3 2" xfId="1030" xr:uid="{00000000-0005-0000-0000-000005040000}"/>
    <cellStyle name="20% - Accent2 3 3 2 3 2 2" xfId="1031" xr:uid="{00000000-0005-0000-0000-000006040000}"/>
    <cellStyle name="20% - Accent2 3 3 2 3 2 2 2" xfId="32474" xr:uid="{EB0DF765-B59D-461F-8EA7-DC9DA2C6B829}"/>
    <cellStyle name="20% - Accent2 3 3 2 3 2 3" xfId="32473" xr:uid="{9B4E676E-4CF7-4A01-AFA0-A82B0982DADA}"/>
    <cellStyle name="20% - Accent2 3 3 2 3 3" xfId="1032" xr:uid="{00000000-0005-0000-0000-000007040000}"/>
    <cellStyle name="20% - Accent2 3 3 2 3 3 2" xfId="32475" xr:uid="{635851E9-62F4-4996-9464-B71380A8B0A1}"/>
    <cellStyle name="20% - Accent2 3 3 2 3 4" xfId="32472" xr:uid="{18A2BBE3-F6A8-492C-A8E7-AD085D3750DB}"/>
    <cellStyle name="20% - Accent2 3 3 2 4" xfId="1033" xr:uid="{00000000-0005-0000-0000-000008040000}"/>
    <cellStyle name="20% - Accent2 3 3 2 4 2" xfId="1034" xr:uid="{00000000-0005-0000-0000-000009040000}"/>
    <cellStyle name="20% - Accent2 3 3 2 4 2 2" xfId="32477" xr:uid="{A6292549-6827-4CB2-8925-A20DC01ADC23}"/>
    <cellStyle name="20% - Accent2 3 3 2 4 3" xfId="32476" xr:uid="{67FC3013-8E17-46D2-B16E-0DB491706553}"/>
    <cellStyle name="20% - Accent2 3 3 2 5" xfId="1035" xr:uid="{00000000-0005-0000-0000-00000A040000}"/>
    <cellStyle name="20% - Accent2 3 3 2 5 2" xfId="32478" xr:uid="{78C8DCC4-1960-4948-AAD8-A3DB855A5BAE}"/>
    <cellStyle name="20% - Accent2 3 3 2 6" xfId="32463" xr:uid="{1AF52529-13BB-4FF6-A225-7DF943500319}"/>
    <cellStyle name="20% - Accent2 3 3 3" xfId="1036" xr:uid="{00000000-0005-0000-0000-00000B040000}"/>
    <cellStyle name="20% - Accent2 3 3 3 2" xfId="1037" xr:uid="{00000000-0005-0000-0000-00000C040000}"/>
    <cellStyle name="20% - Accent2 3 3 3 2 2" xfId="1038" xr:uid="{00000000-0005-0000-0000-00000D040000}"/>
    <cellStyle name="20% - Accent2 3 3 3 2 2 2" xfId="1039" xr:uid="{00000000-0005-0000-0000-00000E040000}"/>
    <cellStyle name="20% - Accent2 3 3 3 2 2 2 2" xfId="32482" xr:uid="{C0A0612D-8C0F-416D-AA91-3113498EDCA9}"/>
    <cellStyle name="20% - Accent2 3 3 3 2 2 3" xfId="32481" xr:uid="{DBE72B71-8FE9-422C-AE5E-CFC59466A47A}"/>
    <cellStyle name="20% - Accent2 3 3 3 2 3" xfId="1040" xr:uid="{00000000-0005-0000-0000-00000F040000}"/>
    <cellStyle name="20% - Accent2 3 3 3 2 3 2" xfId="32483" xr:uid="{5C92682A-A9B3-4661-BF22-BC4F5FD8F425}"/>
    <cellStyle name="20% - Accent2 3 3 3 2 4" xfId="32480" xr:uid="{F5C5930C-542A-4747-BB83-3823F1F56D21}"/>
    <cellStyle name="20% - Accent2 3 3 3 3" xfId="1041" xr:uid="{00000000-0005-0000-0000-000010040000}"/>
    <cellStyle name="20% - Accent2 3 3 3 3 2" xfId="1042" xr:uid="{00000000-0005-0000-0000-000011040000}"/>
    <cellStyle name="20% - Accent2 3 3 3 3 2 2" xfId="32485" xr:uid="{C72A579B-1D9A-4474-8AAF-00C3348184D9}"/>
    <cellStyle name="20% - Accent2 3 3 3 3 3" xfId="32484" xr:uid="{9E42A592-DD9B-48F5-9EEE-C790CF266498}"/>
    <cellStyle name="20% - Accent2 3 3 3 4" xfId="1043" xr:uid="{00000000-0005-0000-0000-000012040000}"/>
    <cellStyle name="20% - Accent2 3 3 3 4 2" xfId="32486" xr:uid="{78B2D027-77BD-4E3B-9324-F1345FF02016}"/>
    <cellStyle name="20% - Accent2 3 3 3 5" xfId="32479" xr:uid="{99B8EDF2-03B6-41AA-9809-3A7F90C8AB06}"/>
    <cellStyle name="20% - Accent2 3 3 4" xfId="1044" xr:uid="{00000000-0005-0000-0000-000013040000}"/>
    <cellStyle name="20% - Accent2 3 3 4 2" xfId="1045" xr:uid="{00000000-0005-0000-0000-000014040000}"/>
    <cellStyle name="20% - Accent2 3 3 4 2 2" xfId="1046" xr:uid="{00000000-0005-0000-0000-000015040000}"/>
    <cellStyle name="20% - Accent2 3 3 4 2 2 2" xfId="32489" xr:uid="{568178DA-EC36-4828-8B5A-F391FD8630CD}"/>
    <cellStyle name="20% - Accent2 3 3 4 2 3" xfId="32488" xr:uid="{CFC8D68B-6FBF-4E5A-BA67-67D423416D0B}"/>
    <cellStyle name="20% - Accent2 3 3 4 3" xfId="1047" xr:uid="{00000000-0005-0000-0000-000016040000}"/>
    <cellStyle name="20% - Accent2 3 3 4 3 2" xfId="32490" xr:uid="{E5DDD56D-F941-43C4-A1E9-B4C3FD48D580}"/>
    <cellStyle name="20% - Accent2 3 3 4 4" xfId="32487" xr:uid="{F5F8C96C-7D64-409E-B78B-6EAEC1104CE8}"/>
    <cellStyle name="20% - Accent2 3 3 5" xfId="1048" xr:uid="{00000000-0005-0000-0000-000017040000}"/>
    <cellStyle name="20% - Accent2 3 3 5 2" xfId="1049" xr:uid="{00000000-0005-0000-0000-000018040000}"/>
    <cellStyle name="20% - Accent2 3 3 5 2 2" xfId="32492" xr:uid="{9231F995-D1F5-44A8-909F-103583DBDDD4}"/>
    <cellStyle name="20% - Accent2 3 3 5 3" xfId="32491" xr:uid="{B737EE01-4214-43AA-A98C-F90FCA644CDD}"/>
    <cellStyle name="20% - Accent2 3 3 6" xfId="1050" xr:uid="{00000000-0005-0000-0000-000019040000}"/>
    <cellStyle name="20% - Accent2 3 3 6 2" xfId="32493" xr:uid="{61D9B3D4-685F-4B41-9D40-97DBE622B1A2}"/>
    <cellStyle name="20% - Accent2 3 3 7" xfId="32462" xr:uid="{2AAB24F5-4789-48B1-A6EB-529B3C8575CF}"/>
    <cellStyle name="20% - Accent2 3 4" xfId="1051" xr:uid="{00000000-0005-0000-0000-00001A040000}"/>
    <cellStyle name="20% - Accent2 3 4 2" xfId="1052" xr:uid="{00000000-0005-0000-0000-00001B040000}"/>
    <cellStyle name="20% - Accent2 3 4 2 2" xfId="1053" xr:uid="{00000000-0005-0000-0000-00001C040000}"/>
    <cellStyle name="20% - Accent2 3 4 2 2 2" xfId="1054" xr:uid="{00000000-0005-0000-0000-00001D040000}"/>
    <cellStyle name="20% - Accent2 3 4 2 2 2 2" xfId="1055" xr:uid="{00000000-0005-0000-0000-00001E040000}"/>
    <cellStyle name="20% - Accent2 3 4 2 2 2 2 2" xfId="32498" xr:uid="{F454283E-1BC9-4A16-8F60-869F6FBF96D6}"/>
    <cellStyle name="20% - Accent2 3 4 2 2 2 3" xfId="32497" xr:uid="{05C97842-9991-412A-B108-ECECDDBB3FBA}"/>
    <cellStyle name="20% - Accent2 3 4 2 2 3" xfId="1056" xr:uid="{00000000-0005-0000-0000-00001F040000}"/>
    <cellStyle name="20% - Accent2 3 4 2 2 3 2" xfId="32499" xr:uid="{B815590C-4B6D-4913-BC06-131427BC7581}"/>
    <cellStyle name="20% - Accent2 3 4 2 2 4" xfId="32496" xr:uid="{848EE138-FC08-47BF-A81B-8CA28B9978D7}"/>
    <cellStyle name="20% - Accent2 3 4 2 3" xfId="1057" xr:uid="{00000000-0005-0000-0000-000020040000}"/>
    <cellStyle name="20% - Accent2 3 4 2 3 2" xfId="1058" xr:uid="{00000000-0005-0000-0000-000021040000}"/>
    <cellStyle name="20% - Accent2 3 4 2 3 2 2" xfId="32501" xr:uid="{E787188E-6C35-4BDF-8F15-557646A9710F}"/>
    <cellStyle name="20% - Accent2 3 4 2 3 3" xfId="32500" xr:uid="{C79C8F5C-1096-4012-B323-11AC89759935}"/>
    <cellStyle name="20% - Accent2 3 4 2 4" xfId="1059" xr:uid="{00000000-0005-0000-0000-000022040000}"/>
    <cellStyle name="20% - Accent2 3 4 2 4 2" xfId="32502" xr:uid="{AECFBFED-F439-4D01-B228-386A6F41D471}"/>
    <cellStyle name="20% - Accent2 3 4 2 5" xfId="32495" xr:uid="{A0485397-7A6D-4443-A382-95E3DF54DC35}"/>
    <cellStyle name="20% - Accent2 3 4 3" xfId="1060" xr:uid="{00000000-0005-0000-0000-000023040000}"/>
    <cellStyle name="20% - Accent2 3 4 3 2" xfId="1061" xr:uid="{00000000-0005-0000-0000-000024040000}"/>
    <cellStyle name="20% - Accent2 3 4 3 2 2" xfId="1062" xr:uid="{00000000-0005-0000-0000-000025040000}"/>
    <cellStyle name="20% - Accent2 3 4 3 2 2 2" xfId="32505" xr:uid="{8FD0B401-2300-4051-96A7-5C926642C90B}"/>
    <cellStyle name="20% - Accent2 3 4 3 2 3" xfId="32504" xr:uid="{C44AFDCE-B13C-459D-BCB2-A63C8DA3A6E1}"/>
    <cellStyle name="20% - Accent2 3 4 3 3" xfId="1063" xr:uid="{00000000-0005-0000-0000-000026040000}"/>
    <cellStyle name="20% - Accent2 3 4 3 3 2" xfId="32506" xr:uid="{69145F50-6E37-4D6F-9C8E-716EEC8E08A8}"/>
    <cellStyle name="20% - Accent2 3 4 3 4" xfId="32503" xr:uid="{8D205F30-F24B-4CBA-BF9C-0314D422871F}"/>
    <cellStyle name="20% - Accent2 3 4 4" xfId="1064" xr:uid="{00000000-0005-0000-0000-000027040000}"/>
    <cellStyle name="20% - Accent2 3 4 4 2" xfId="1065" xr:uid="{00000000-0005-0000-0000-000028040000}"/>
    <cellStyle name="20% - Accent2 3 4 4 2 2" xfId="32508" xr:uid="{D3BD6788-4398-4B23-94A6-A01CE89B3FA7}"/>
    <cellStyle name="20% - Accent2 3 4 4 3" xfId="32507" xr:uid="{A8AA3CF4-9007-4742-842F-8DC94FFDD126}"/>
    <cellStyle name="20% - Accent2 3 4 5" xfId="1066" xr:uid="{00000000-0005-0000-0000-000029040000}"/>
    <cellStyle name="20% - Accent2 3 4 5 2" xfId="32509" xr:uid="{53FA0DC7-BCFC-4C40-A5FB-F669C24EE559}"/>
    <cellStyle name="20% - Accent2 3 4 6" xfId="32494" xr:uid="{78D91B19-309A-45AB-9509-CBB0344A7179}"/>
    <cellStyle name="20% - Accent2 3 5" xfId="1067" xr:uid="{00000000-0005-0000-0000-00002A040000}"/>
    <cellStyle name="20% - Accent2 3 6" xfId="32461" xr:uid="{937C5F1B-C9C4-4525-A70D-9A46A1DC4E26}"/>
    <cellStyle name="20% - Accent2 4" xfId="1068" xr:uid="{00000000-0005-0000-0000-00002B040000}"/>
    <cellStyle name="20% - Accent2 4 2" xfId="1069" xr:uid="{00000000-0005-0000-0000-00002C040000}"/>
    <cellStyle name="20% - Accent2 4 2 2" xfId="1070" xr:uid="{00000000-0005-0000-0000-00002D040000}"/>
    <cellStyle name="20% - Accent2 4 2 2 2" xfId="1071" xr:uid="{00000000-0005-0000-0000-00002E040000}"/>
    <cellStyle name="20% - Accent2 4 2 2 2 2" xfId="1072" xr:uid="{00000000-0005-0000-0000-00002F040000}"/>
    <cellStyle name="20% - Accent2 4 2 2 2 2 2" xfId="1073" xr:uid="{00000000-0005-0000-0000-000030040000}"/>
    <cellStyle name="20% - Accent2 4 2 2 2 2 2 2" xfId="1074" xr:uid="{00000000-0005-0000-0000-000031040000}"/>
    <cellStyle name="20% - Accent2 4 2 2 2 2 2 2 2" xfId="32516" xr:uid="{26E2F7D4-1EB1-489D-B7E1-ACA67F4DA4F4}"/>
    <cellStyle name="20% - Accent2 4 2 2 2 2 2 3" xfId="32515" xr:uid="{AFEFC162-6FA1-41E7-82C4-A493072F1E8C}"/>
    <cellStyle name="20% - Accent2 4 2 2 2 2 3" xfId="1075" xr:uid="{00000000-0005-0000-0000-000032040000}"/>
    <cellStyle name="20% - Accent2 4 2 2 2 2 3 2" xfId="32517" xr:uid="{E0F0A121-527C-492A-AE0A-B6165E138E38}"/>
    <cellStyle name="20% - Accent2 4 2 2 2 2 4" xfId="32514" xr:uid="{B3BCE489-7E92-4F7A-9334-4A5F70E30FC9}"/>
    <cellStyle name="20% - Accent2 4 2 2 2 3" xfId="1076" xr:uid="{00000000-0005-0000-0000-000033040000}"/>
    <cellStyle name="20% - Accent2 4 2 2 2 3 2" xfId="1077" xr:uid="{00000000-0005-0000-0000-000034040000}"/>
    <cellStyle name="20% - Accent2 4 2 2 2 3 2 2" xfId="32519" xr:uid="{AA9870D7-B548-478E-9D1E-23BAC8B9B5D1}"/>
    <cellStyle name="20% - Accent2 4 2 2 2 3 3" xfId="32518" xr:uid="{2595FA77-5038-4D85-B770-3DAD888110C3}"/>
    <cellStyle name="20% - Accent2 4 2 2 2 4" xfId="1078" xr:uid="{00000000-0005-0000-0000-000035040000}"/>
    <cellStyle name="20% - Accent2 4 2 2 2 4 2" xfId="32520" xr:uid="{C200931F-85FB-405E-84A3-350086C6597E}"/>
    <cellStyle name="20% - Accent2 4 2 2 2 5" xfId="32513" xr:uid="{0D08A6A5-CC28-42F8-B922-6097BFDA6600}"/>
    <cellStyle name="20% - Accent2 4 2 2 3" xfId="1079" xr:uid="{00000000-0005-0000-0000-000036040000}"/>
    <cellStyle name="20% - Accent2 4 2 2 3 2" xfId="1080" xr:uid="{00000000-0005-0000-0000-000037040000}"/>
    <cellStyle name="20% - Accent2 4 2 2 3 2 2" xfId="1081" xr:uid="{00000000-0005-0000-0000-000038040000}"/>
    <cellStyle name="20% - Accent2 4 2 2 3 2 2 2" xfId="32523" xr:uid="{4246FB56-3DED-48D8-AB37-16D53B358062}"/>
    <cellStyle name="20% - Accent2 4 2 2 3 2 3" xfId="32522" xr:uid="{7F84CA69-CCB7-48F2-9912-8E286901C4C2}"/>
    <cellStyle name="20% - Accent2 4 2 2 3 3" xfId="1082" xr:uid="{00000000-0005-0000-0000-000039040000}"/>
    <cellStyle name="20% - Accent2 4 2 2 3 3 2" xfId="32524" xr:uid="{0D38FAF1-ACAC-4758-825C-CB0EDA782610}"/>
    <cellStyle name="20% - Accent2 4 2 2 3 4" xfId="32521" xr:uid="{2F0CB1D9-6660-4AC8-B057-871D0C129494}"/>
    <cellStyle name="20% - Accent2 4 2 2 4" xfId="1083" xr:uid="{00000000-0005-0000-0000-00003A040000}"/>
    <cellStyle name="20% - Accent2 4 2 2 4 2" xfId="1084" xr:uid="{00000000-0005-0000-0000-00003B040000}"/>
    <cellStyle name="20% - Accent2 4 2 2 4 2 2" xfId="32526" xr:uid="{BD2F5C8E-1A8F-4D02-B8D8-F34747F4544B}"/>
    <cellStyle name="20% - Accent2 4 2 2 4 3" xfId="32525" xr:uid="{9FC00CE4-90F4-4DCC-B1BC-94C320736A36}"/>
    <cellStyle name="20% - Accent2 4 2 2 5" xfId="1085" xr:uid="{00000000-0005-0000-0000-00003C040000}"/>
    <cellStyle name="20% - Accent2 4 2 2 5 2" xfId="32527" xr:uid="{BCBB4B7B-FD16-424F-9A97-479F85A55904}"/>
    <cellStyle name="20% - Accent2 4 2 2 6" xfId="32512" xr:uid="{E7A3CCF0-6BC2-4253-AEC6-C938B317E372}"/>
    <cellStyle name="20% - Accent2 4 2 3" xfId="1086" xr:uid="{00000000-0005-0000-0000-00003D040000}"/>
    <cellStyle name="20% - Accent2 4 2 3 2" xfId="1087" xr:uid="{00000000-0005-0000-0000-00003E040000}"/>
    <cellStyle name="20% - Accent2 4 2 3 2 2" xfId="1088" xr:uid="{00000000-0005-0000-0000-00003F040000}"/>
    <cellStyle name="20% - Accent2 4 2 3 2 2 2" xfId="1089" xr:uid="{00000000-0005-0000-0000-000040040000}"/>
    <cellStyle name="20% - Accent2 4 2 3 2 2 2 2" xfId="32531" xr:uid="{58392785-5C88-4E98-9982-6F26AA2C4609}"/>
    <cellStyle name="20% - Accent2 4 2 3 2 2 3" xfId="32530" xr:uid="{1BEB0CAD-7DF4-4633-A3E7-D0E513749B6A}"/>
    <cellStyle name="20% - Accent2 4 2 3 2 3" xfId="1090" xr:uid="{00000000-0005-0000-0000-000041040000}"/>
    <cellStyle name="20% - Accent2 4 2 3 2 3 2" xfId="32532" xr:uid="{F056A8A6-7281-4B73-BD5A-39406D0854B3}"/>
    <cellStyle name="20% - Accent2 4 2 3 2 4" xfId="32529" xr:uid="{BD4C1D03-24ED-48FB-890E-A40C618FCC46}"/>
    <cellStyle name="20% - Accent2 4 2 3 3" xfId="1091" xr:uid="{00000000-0005-0000-0000-000042040000}"/>
    <cellStyle name="20% - Accent2 4 2 3 3 2" xfId="1092" xr:uid="{00000000-0005-0000-0000-000043040000}"/>
    <cellStyle name="20% - Accent2 4 2 3 3 2 2" xfId="32534" xr:uid="{A8331494-EDB2-4999-B50C-C8ED13273A3B}"/>
    <cellStyle name="20% - Accent2 4 2 3 3 3" xfId="32533" xr:uid="{CA5D9028-7850-46B4-8F8D-4584C24F9163}"/>
    <cellStyle name="20% - Accent2 4 2 3 4" xfId="1093" xr:uid="{00000000-0005-0000-0000-000044040000}"/>
    <cellStyle name="20% - Accent2 4 2 3 4 2" xfId="32535" xr:uid="{FEF65384-B6BC-4428-ADA9-AE8090BA4256}"/>
    <cellStyle name="20% - Accent2 4 2 3 5" xfId="32528" xr:uid="{9719FA9C-FD21-4841-BC58-5391B59A66DB}"/>
    <cellStyle name="20% - Accent2 4 2 4" xfId="1094" xr:uid="{00000000-0005-0000-0000-000045040000}"/>
    <cellStyle name="20% - Accent2 4 2 4 2" xfId="1095" xr:uid="{00000000-0005-0000-0000-000046040000}"/>
    <cellStyle name="20% - Accent2 4 2 4 2 2" xfId="1096" xr:uid="{00000000-0005-0000-0000-000047040000}"/>
    <cellStyle name="20% - Accent2 4 2 4 2 2 2" xfId="32538" xr:uid="{E9FF154A-0988-4F9F-AE38-984BD73F8405}"/>
    <cellStyle name="20% - Accent2 4 2 4 2 3" xfId="32537" xr:uid="{5B795CB3-06CF-479A-B87B-12895E373F0A}"/>
    <cellStyle name="20% - Accent2 4 2 4 3" xfId="1097" xr:uid="{00000000-0005-0000-0000-000048040000}"/>
    <cellStyle name="20% - Accent2 4 2 4 3 2" xfId="32539" xr:uid="{913388D8-D6DB-46F4-B01B-14E4DE76976B}"/>
    <cellStyle name="20% - Accent2 4 2 4 4" xfId="32536" xr:uid="{B6A2EE20-8055-48BF-AF06-13C694190F2E}"/>
    <cellStyle name="20% - Accent2 4 2 5" xfId="1098" xr:uid="{00000000-0005-0000-0000-000049040000}"/>
    <cellStyle name="20% - Accent2 4 2 5 2" xfId="1099" xr:uid="{00000000-0005-0000-0000-00004A040000}"/>
    <cellStyle name="20% - Accent2 4 2 5 2 2" xfId="32541" xr:uid="{B8229A9D-9EC4-432B-80EB-2FD6788DE813}"/>
    <cellStyle name="20% - Accent2 4 2 5 3" xfId="32540" xr:uid="{3B182B88-DFA7-4F25-B106-3E83ECFEB683}"/>
    <cellStyle name="20% - Accent2 4 2 6" xfId="1100" xr:uid="{00000000-0005-0000-0000-00004B040000}"/>
    <cellStyle name="20% - Accent2 4 2 6 2" xfId="32542" xr:uid="{D02D635F-C614-4FB5-B21C-A6FDB88B18B4}"/>
    <cellStyle name="20% - Accent2 4 2 7" xfId="32511" xr:uid="{C18111E9-AB7B-496A-97DB-644F6B8D14AA}"/>
    <cellStyle name="20% - Accent2 4 3" xfId="1101" xr:uid="{00000000-0005-0000-0000-00004C040000}"/>
    <cellStyle name="20% - Accent2 4 3 2" xfId="1102" xr:uid="{00000000-0005-0000-0000-00004D040000}"/>
    <cellStyle name="20% - Accent2 4 3 2 2" xfId="1103" xr:uid="{00000000-0005-0000-0000-00004E040000}"/>
    <cellStyle name="20% - Accent2 4 3 2 2 2" xfId="1104" xr:uid="{00000000-0005-0000-0000-00004F040000}"/>
    <cellStyle name="20% - Accent2 4 3 2 2 2 2" xfId="1105" xr:uid="{00000000-0005-0000-0000-000050040000}"/>
    <cellStyle name="20% - Accent2 4 3 2 2 2 2 2" xfId="32547" xr:uid="{61066E2B-C41D-495C-BBCA-2B635E60AF70}"/>
    <cellStyle name="20% - Accent2 4 3 2 2 2 3" xfId="32546" xr:uid="{F69544A9-BC41-4B21-BD69-A0487BBD70F0}"/>
    <cellStyle name="20% - Accent2 4 3 2 2 3" xfId="1106" xr:uid="{00000000-0005-0000-0000-000051040000}"/>
    <cellStyle name="20% - Accent2 4 3 2 2 3 2" xfId="32548" xr:uid="{0502A4EC-5903-48C1-9B19-3387D8C125AF}"/>
    <cellStyle name="20% - Accent2 4 3 2 2 4" xfId="32545" xr:uid="{90EF7998-F689-4608-96C2-4D2D74A72352}"/>
    <cellStyle name="20% - Accent2 4 3 2 3" xfId="1107" xr:uid="{00000000-0005-0000-0000-000052040000}"/>
    <cellStyle name="20% - Accent2 4 3 2 3 2" xfId="1108" xr:uid="{00000000-0005-0000-0000-000053040000}"/>
    <cellStyle name="20% - Accent2 4 3 2 3 2 2" xfId="32550" xr:uid="{1F583F76-1EF3-4AF2-B717-CF00BBB5A594}"/>
    <cellStyle name="20% - Accent2 4 3 2 3 3" xfId="32549" xr:uid="{05A67ED4-D27F-4FDA-A028-4FC2EE334856}"/>
    <cellStyle name="20% - Accent2 4 3 2 4" xfId="1109" xr:uid="{00000000-0005-0000-0000-000054040000}"/>
    <cellStyle name="20% - Accent2 4 3 2 4 2" xfId="32551" xr:uid="{0126533B-DB54-446D-9DDC-3F0723428DB0}"/>
    <cellStyle name="20% - Accent2 4 3 2 5" xfId="32544" xr:uid="{027462F5-96AC-48FD-8C35-20D6B2A165D0}"/>
    <cellStyle name="20% - Accent2 4 3 3" xfId="1110" xr:uid="{00000000-0005-0000-0000-000055040000}"/>
    <cellStyle name="20% - Accent2 4 3 3 2" xfId="1111" xr:uid="{00000000-0005-0000-0000-000056040000}"/>
    <cellStyle name="20% - Accent2 4 3 3 2 2" xfId="1112" xr:uid="{00000000-0005-0000-0000-000057040000}"/>
    <cellStyle name="20% - Accent2 4 3 3 2 2 2" xfId="32554" xr:uid="{C18461BF-21A5-4508-9197-EC6003616432}"/>
    <cellStyle name="20% - Accent2 4 3 3 2 3" xfId="32553" xr:uid="{719ABCC6-3711-469A-8309-1649810251BE}"/>
    <cellStyle name="20% - Accent2 4 3 3 3" xfId="1113" xr:uid="{00000000-0005-0000-0000-000058040000}"/>
    <cellStyle name="20% - Accent2 4 3 3 3 2" xfId="32555" xr:uid="{5B2821E5-5456-4CEB-A947-3E1D5A42A7CB}"/>
    <cellStyle name="20% - Accent2 4 3 3 4" xfId="32552" xr:uid="{3F855EFE-10CF-4B26-AC07-D7866983781E}"/>
    <cellStyle name="20% - Accent2 4 3 4" xfId="1114" xr:uid="{00000000-0005-0000-0000-000059040000}"/>
    <cellStyle name="20% - Accent2 4 3 4 2" xfId="1115" xr:uid="{00000000-0005-0000-0000-00005A040000}"/>
    <cellStyle name="20% - Accent2 4 3 4 2 2" xfId="32557" xr:uid="{C141F149-9A39-4DA6-8079-968F95925362}"/>
    <cellStyle name="20% - Accent2 4 3 4 3" xfId="32556" xr:uid="{2CB7C485-9000-47B5-AD33-1BE8F4494FFC}"/>
    <cellStyle name="20% - Accent2 4 3 5" xfId="1116" xr:uid="{00000000-0005-0000-0000-00005B040000}"/>
    <cellStyle name="20% - Accent2 4 3 5 2" xfId="32558" xr:uid="{72BEA3FC-E8C0-4A1D-9B5D-39A14837E20C}"/>
    <cellStyle name="20% - Accent2 4 3 6" xfId="32543" xr:uid="{AD470598-7764-4595-82BA-5ABF9C2261A8}"/>
    <cellStyle name="20% - Accent2 4 4" xfId="1117" xr:uid="{00000000-0005-0000-0000-00005C040000}"/>
    <cellStyle name="20% - Accent2 4 4 2" xfId="1118" xr:uid="{00000000-0005-0000-0000-00005D040000}"/>
    <cellStyle name="20% - Accent2 4 4 2 2" xfId="1119" xr:uid="{00000000-0005-0000-0000-00005E040000}"/>
    <cellStyle name="20% - Accent2 4 4 2 2 2" xfId="1120" xr:uid="{00000000-0005-0000-0000-00005F040000}"/>
    <cellStyle name="20% - Accent2 4 4 2 2 2 2" xfId="32562" xr:uid="{80A342D1-1F71-47E6-9C59-4D637E3F0D57}"/>
    <cellStyle name="20% - Accent2 4 4 2 2 3" xfId="32561" xr:uid="{8C51307D-3A89-46BA-A66C-A7CCBDBCDEB0}"/>
    <cellStyle name="20% - Accent2 4 4 2 3" xfId="1121" xr:uid="{00000000-0005-0000-0000-000060040000}"/>
    <cellStyle name="20% - Accent2 4 4 2 3 2" xfId="32563" xr:uid="{691A9554-27C7-474B-A8B3-4E3CC16D00B1}"/>
    <cellStyle name="20% - Accent2 4 4 2 4" xfId="32560" xr:uid="{025C4B91-0784-4FFF-BCE5-527119FD0A43}"/>
    <cellStyle name="20% - Accent2 4 4 3" xfId="1122" xr:uid="{00000000-0005-0000-0000-000061040000}"/>
    <cellStyle name="20% - Accent2 4 4 3 2" xfId="1123" xr:uid="{00000000-0005-0000-0000-000062040000}"/>
    <cellStyle name="20% - Accent2 4 4 3 2 2" xfId="32565" xr:uid="{14D25ADE-A6FC-48E8-AAEC-3C50F7DD0810}"/>
    <cellStyle name="20% - Accent2 4 4 3 3" xfId="32564" xr:uid="{EBBFDC77-D624-4204-9E3C-3D635B93E09B}"/>
    <cellStyle name="20% - Accent2 4 4 4" xfId="1124" xr:uid="{00000000-0005-0000-0000-000063040000}"/>
    <cellStyle name="20% - Accent2 4 4 4 2" xfId="32566" xr:uid="{AF84BEDC-6352-42E3-B1E5-A29B4ECB6A22}"/>
    <cellStyle name="20% - Accent2 4 4 5" xfId="32559" xr:uid="{142C2D66-476D-4E6F-A5D2-46C53238CEB3}"/>
    <cellStyle name="20% - Accent2 4 5" xfId="1125" xr:uid="{00000000-0005-0000-0000-000064040000}"/>
    <cellStyle name="20% - Accent2 4 5 2" xfId="1126" xr:uid="{00000000-0005-0000-0000-000065040000}"/>
    <cellStyle name="20% - Accent2 4 5 2 2" xfId="1127" xr:uid="{00000000-0005-0000-0000-000066040000}"/>
    <cellStyle name="20% - Accent2 4 5 2 2 2" xfId="32569" xr:uid="{3B90A679-0522-422B-809C-EA69106E18A0}"/>
    <cellStyle name="20% - Accent2 4 5 2 3" xfId="32568" xr:uid="{4A9481FB-5D92-4C60-823C-21DC88D1981B}"/>
    <cellStyle name="20% - Accent2 4 5 3" xfId="1128" xr:uid="{00000000-0005-0000-0000-000067040000}"/>
    <cellStyle name="20% - Accent2 4 5 3 2" xfId="32570" xr:uid="{8A4D12FE-9D66-49C5-8FE0-2F25FC64EAAC}"/>
    <cellStyle name="20% - Accent2 4 5 4" xfId="32567" xr:uid="{9CC2E83B-D6E4-432A-833D-19FD09BFB167}"/>
    <cellStyle name="20% - Accent2 4 6" xfId="1129" xr:uid="{00000000-0005-0000-0000-000068040000}"/>
    <cellStyle name="20% - Accent2 4 6 2" xfId="1130" xr:uid="{00000000-0005-0000-0000-000069040000}"/>
    <cellStyle name="20% - Accent2 4 6 2 2" xfId="32572" xr:uid="{76D12170-92F0-4F80-9232-BDAA8FE0F438}"/>
    <cellStyle name="20% - Accent2 4 6 3" xfId="32571" xr:uid="{AC0DD0DB-2E56-419E-8472-FF08E8B672BA}"/>
    <cellStyle name="20% - Accent2 4 7" xfId="1131" xr:uid="{00000000-0005-0000-0000-00006A040000}"/>
    <cellStyle name="20% - Accent2 4 7 2" xfId="32573" xr:uid="{D6058913-2EC7-4BEF-97A8-3507DE5789DC}"/>
    <cellStyle name="20% - Accent2 4 8" xfId="32510" xr:uid="{B05169CB-6F15-4E91-82E5-D8275D78D18C}"/>
    <cellStyle name="20% - Accent2 5" xfId="1132" xr:uid="{00000000-0005-0000-0000-00006B040000}"/>
    <cellStyle name="20% - Accent2 5 2" xfId="1133" xr:uid="{00000000-0005-0000-0000-00006C040000}"/>
    <cellStyle name="20% - Accent2 5 2 2" xfId="1134" xr:uid="{00000000-0005-0000-0000-00006D040000}"/>
    <cellStyle name="20% - Accent2 5 2 2 2" xfId="1135" xr:uid="{00000000-0005-0000-0000-00006E040000}"/>
    <cellStyle name="20% - Accent2 5 2 2 2 2" xfId="1136" xr:uid="{00000000-0005-0000-0000-00006F040000}"/>
    <cellStyle name="20% - Accent2 5 2 2 2 2 2" xfId="1137" xr:uid="{00000000-0005-0000-0000-000070040000}"/>
    <cellStyle name="20% - Accent2 5 2 2 2 2 2 2" xfId="32579" xr:uid="{0B831925-8136-4B44-9993-62F12E034CB5}"/>
    <cellStyle name="20% - Accent2 5 2 2 2 2 3" xfId="32578" xr:uid="{07AE6C6A-FC34-4896-AB09-A1A2405CF02D}"/>
    <cellStyle name="20% - Accent2 5 2 2 2 3" xfId="1138" xr:uid="{00000000-0005-0000-0000-000071040000}"/>
    <cellStyle name="20% - Accent2 5 2 2 2 3 2" xfId="32580" xr:uid="{C4B6B528-9D98-4C02-8968-9C5AF2AF753E}"/>
    <cellStyle name="20% - Accent2 5 2 2 2 4" xfId="32577" xr:uid="{99EE7500-0317-4BCD-97F3-D28F40EE4CEB}"/>
    <cellStyle name="20% - Accent2 5 2 2 3" xfId="1139" xr:uid="{00000000-0005-0000-0000-000072040000}"/>
    <cellStyle name="20% - Accent2 5 2 2 3 2" xfId="1140" xr:uid="{00000000-0005-0000-0000-000073040000}"/>
    <cellStyle name="20% - Accent2 5 2 2 3 2 2" xfId="32582" xr:uid="{D4A05B73-A064-4799-AFB9-FFD6A88A8EE2}"/>
    <cellStyle name="20% - Accent2 5 2 2 3 3" xfId="32581" xr:uid="{8F5B9FE9-EA55-4443-A36C-283D1370A3CC}"/>
    <cellStyle name="20% - Accent2 5 2 2 4" xfId="1141" xr:uid="{00000000-0005-0000-0000-000074040000}"/>
    <cellStyle name="20% - Accent2 5 2 2 4 2" xfId="32583" xr:uid="{D410DDC0-23B4-40B1-92C5-C2CB917FB871}"/>
    <cellStyle name="20% - Accent2 5 2 2 5" xfId="32576" xr:uid="{0E11C3B5-1DC2-4081-82A0-DB86246864CC}"/>
    <cellStyle name="20% - Accent2 5 2 3" xfId="1142" xr:uid="{00000000-0005-0000-0000-000075040000}"/>
    <cellStyle name="20% - Accent2 5 2 3 2" xfId="1143" xr:uid="{00000000-0005-0000-0000-000076040000}"/>
    <cellStyle name="20% - Accent2 5 2 3 2 2" xfId="1144" xr:uid="{00000000-0005-0000-0000-000077040000}"/>
    <cellStyle name="20% - Accent2 5 2 3 2 2 2" xfId="32586" xr:uid="{A785297D-1AC6-4E08-A991-F824B6ECEA6C}"/>
    <cellStyle name="20% - Accent2 5 2 3 2 3" xfId="32585" xr:uid="{F66AD09D-3094-4ADC-885D-32D996C3CB56}"/>
    <cellStyle name="20% - Accent2 5 2 3 3" xfId="1145" xr:uid="{00000000-0005-0000-0000-000078040000}"/>
    <cellStyle name="20% - Accent2 5 2 3 3 2" xfId="32587" xr:uid="{0D3D24CE-B763-4DE9-B3AE-4F0A16F104F0}"/>
    <cellStyle name="20% - Accent2 5 2 3 4" xfId="32584" xr:uid="{8C90BEC9-BDF0-4AEC-A9D5-30E3EA853AC3}"/>
    <cellStyle name="20% - Accent2 5 2 4" xfId="1146" xr:uid="{00000000-0005-0000-0000-000079040000}"/>
    <cellStyle name="20% - Accent2 5 2 4 2" xfId="1147" xr:uid="{00000000-0005-0000-0000-00007A040000}"/>
    <cellStyle name="20% - Accent2 5 2 4 2 2" xfId="32589" xr:uid="{35FD0D49-5078-40CF-87ED-D0A250E2D8BD}"/>
    <cellStyle name="20% - Accent2 5 2 4 3" xfId="32588" xr:uid="{E598C74E-774F-4503-81D8-ED4AE29535B4}"/>
    <cellStyle name="20% - Accent2 5 2 5" xfId="1148" xr:uid="{00000000-0005-0000-0000-00007B040000}"/>
    <cellStyle name="20% - Accent2 5 2 5 2" xfId="32590" xr:uid="{D11A17A1-8464-4BF5-B689-96616557508D}"/>
    <cellStyle name="20% - Accent2 5 2 6" xfId="32575" xr:uid="{720D118C-98A3-481C-B7A3-86CB61C07B1F}"/>
    <cellStyle name="20% - Accent2 5 3" xfId="1149" xr:uid="{00000000-0005-0000-0000-00007C040000}"/>
    <cellStyle name="20% - Accent2 5 3 2" xfId="1150" xr:uid="{00000000-0005-0000-0000-00007D040000}"/>
    <cellStyle name="20% - Accent2 5 3 2 2" xfId="1151" xr:uid="{00000000-0005-0000-0000-00007E040000}"/>
    <cellStyle name="20% - Accent2 5 3 2 2 2" xfId="1152" xr:uid="{00000000-0005-0000-0000-00007F040000}"/>
    <cellStyle name="20% - Accent2 5 3 2 2 2 2" xfId="32594" xr:uid="{CCDDDE47-39AF-4EA6-8328-7D4F36EFD350}"/>
    <cellStyle name="20% - Accent2 5 3 2 2 3" xfId="32593" xr:uid="{B84F7721-C5C1-4173-951D-0D7ABF0F3CB6}"/>
    <cellStyle name="20% - Accent2 5 3 2 3" xfId="1153" xr:uid="{00000000-0005-0000-0000-000080040000}"/>
    <cellStyle name="20% - Accent2 5 3 2 3 2" xfId="32595" xr:uid="{05F58EAB-4232-4FFA-ACAE-AB6EF146D110}"/>
    <cellStyle name="20% - Accent2 5 3 2 4" xfId="32592" xr:uid="{27AC36AF-796A-4397-B27C-2CD3B1291818}"/>
    <cellStyle name="20% - Accent2 5 3 3" xfId="1154" xr:uid="{00000000-0005-0000-0000-000081040000}"/>
    <cellStyle name="20% - Accent2 5 3 3 2" xfId="1155" xr:uid="{00000000-0005-0000-0000-000082040000}"/>
    <cellStyle name="20% - Accent2 5 3 3 2 2" xfId="32597" xr:uid="{7AC71225-17CE-4BC3-B5A4-2F9BC318C138}"/>
    <cellStyle name="20% - Accent2 5 3 3 3" xfId="32596" xr:uid="{1DF5140A-D2B6-42B3-A0F8-91A5F144BF94}"/>
    <cellStyle name="20% - Accent2 5 3 4" xfId="1156" xr:uid="{00000000-0005-0000-0000-000083040000}"/>
    <cellStyle name="20% - Accent2 5 3 4 2" xfId="32598" xr:uid="{CAB429C9-FA50-4354-A35A-4A842CA4B966}"/>
    <cellStyle name="20% - Accent2 5 3 5" xfId="32591" xr:uid="{1FE404DC-4E27-47D8-8C43-87FD825BF82D}"/>
    <cellStyle name="20% - Accent2 5 4" xfId="1157" xr:uid="{00000000-0005-0000-0000-000084040000}"/>
    <cellStyle name="20% - Accent2 5 4 2" xfId="1158" xr:uid="{00000000-0005-0000-0000-000085040000}"/>
    <cellStyle name="20% - Accent2 5 4 2 2" xfId="1159" xr:uid="{00000000-0005-0000-0000-000086040000}"/>
    <cellStyle name="20% - Accent2 5 4 2 2 2" xfId="32601" xr:uid="{05D42640-E320-4010-982F-F9DA64FA6F91}"/>
    <cellStyle name="20% - Accent2 5 4 2 3" xfId="32600" xr:uid="{B3BA7131-E05C-45AB-A18F-E0A7EDC78999}"/>
    <cellStyle name="20% - Accent2 5 4 3" xfId="1160" xr:uid="{00000000-0005-0000-0000-000087040000}"/>
    <cellStyle name="20% - Accent2 5 4 3 2" xfId="32602" xr:uid="{43568D15-57F0-4DA9-835F-0DFEA198C5B8}"/>
    <cellStyle name="20% - Accent2 5 4 4" xfId="32599" xr:uid="{F39A9D0F-3E42-473B-9957-FEFF5C4BED0D}"/>
    <cellStyle name="20% - Accent2 5 5" xfId="1161" xr:uid="{00000000-0005-0000-0000-000088040000}"/>
    <cellStyle name="20% - Accent2 5 5 2" xfId="1162" xr:uid="{00000000-0005-0000-0000-000089040000}"/>
    <cellStyle name="20% - Accent2 5 5 2 2" xfId="32604" xr:uid="{3CEC127E-FDF8-47A2-A845-5E94A9F51DB3}"/>
    <cellStyle name="20% - Accent2 5 5 3" xfId="32603" xr:uid="{F0283884-3784-4BC2-951D-09FC787F1F5F}"/>
    <cellStyle name="20% - Accent2 5 6" xfId="1163" xr:uid="{00000000-0005-0000-0000-00008A040000}"/>
    <cellStyle name="20% - Accent2 5 6 2" xfId="32605" xr:uid="{14AA533E-F207-4350-ABEA-34754C15B69C}"/>
    <cellStyle name="20% - Accent2 5 7" xfId="32574" xr:uid="{B281C76D-5B11-4EC4-B3AD-447D5F9C1AFC}"/>
    <cellStyle name="20% - Accent2 6" xfId="1164" xr:uid="{00000000-0005-0000-0000-00008B040000}"/>
    <cellStyle name="20% - Accent2 6 2" xfId="1165" xr:uid="{00000000-0005-0000-0000-00008C040000}"/>
    <cellStyle name="20% - Accent2 6 2 2" xfId="1166" xr:uid="{00000000-0005-0000-0000-00008D040000}"/>
    <cellStyle name="20% - Accent2 6 2 2 2" xfId="1167" xr:uid="{00000000-0005-0000-0000-00008E040000}"/>
    <cellStyle name="20% - Accent2 6 2 2 2 2" xfId="1168" xr:uid="{00000000-0005-0000-0000-00008F040000}"/>
    <cellStyle name="20% - Accent2 6 2 2 2 2 2" xfId="32610" xr:uid="{4A10CE4E-FE78-4462-ABF7-5BA78B24643D}"/>
    <cellStyle name="20% - Accent2 6 2 2 2 3" xfId="32609" xr:uid="{1A83B43A-5FA9-4996-B761-4E291B5BE556}"/>
    <cellStyle name="20% - Accent2 6 2 2 3" xfId="1169" xr:uid="{00000000-0005-0000-0000-000090040000}"/>
    <cellStyle name="20% - Accent2 6 2 2 3 2" xfId="32611" xr:uid="{6FAB6CF0-5243-45B7-9F22-E8EF008F6ADF}"/>
    <cellStyle name="20% - Accent2 6 2 2 4" xfId="32608" xr:uid="{0CC33F6B-5025-49F5-A21C-932F14FD1D30}"/>
    <cellStyle name="20% - Accent2 6 2 3" xfId="1170" xr:uid="{00000000-0005-0000-0000-000091040000}"/>
    <cellStyle name="20% - Accent2 6 2 3 2" xfId="1171" xr:uid="{00000000-0005-0000-0000-000092040000}"/>
    <cellStyle name="20% - Accent2 6 2 3 2 2" xfId="32613" xr:uid="{0443FC7D-6DC8-420B-BD73-F8083663E938}"/>
    <cellStyle name="20% - Accent2 6 2 3 3" xfId="32612" xr:uid="{1E163A3A-5AC6-4B6E-8191-78E6A3AAFC42}"/>
    <cellStyle name="20% - Accent2 6 2 4" xfId="1172" xr:uid="{00000000-0005-0000-0000-000093040000}"/>
    <cellStyle name="20% - Accent2 6 2 4 2" xfId="32614" xr:uid="{68DF1CAF-6A0E-4539-9F60-BE2B3D55703A}"/>
    <cellStyle name="20% - Accent2 6 2 5" xfId="32607" xr:uid="{DDB65B6D-CCAC-4B3A-9EB7-88E1990D668B}"/>
    <cellStyle name="20% - Accent2 6 3" xfId="1173" xr:uid="{00000000-0005-0000-0000-000094040000}"/>
    <cellStyle name="20% - Accent2 6 3 2" xfId="1174" xr:uid="{00000000-0005-0000-0000-000095040000}"/>
    <cellStyle name="20% - Accent2 6 3 2 2" xfId="1175" xr:uid="{00000000-0005-0000-0000-000096040000}"/>
    <cellStyle name="20% - Accent2 6 3 2 2 2" xfId="32617" xr:uid="{ECF8C265-6FF7-4FFA-937D-32D1AA3E577D}"/>
    <cellStyle name="20% - Accent2 6 3 2 3" xfId="32616" xr:uid="{C67D7F42-10DF-4804-AA4C-53C396945207}"/>
    <cellStyle name="20% - Accent2 6 3 3" xfId="1176" xr:uid="{00000000-0005-0000-0000-000097040000}"/>
    <cellStyle name="20% - Accent2 6 3 3 2" xfId="32618" xr:uid="{E1000DEA-D6FD-4BA0-B626-2AC09F698AB8}"/>
    <cellStyle name="20% - Accent2 6 3 4" xfId="32615" xr:uid="{0B393000-16D0-4B59-9096-0DB63386D56E}"/>
    <cellStyle name="20% - Accent2 6 4" xfId="1177" xr:uid="{00000000-0005-0000-0000-000098040000}"/>
    <cellStyle name="20% - Accent2 6 4 2" xfId="1178" xr:uid="{00000000-0005-0000-0000-000099040000}"/>
    <cellStyle name="20% - Accent2 6 4 2 2" xfId="32620" xr:uid="{04634BDD-22E0-4423-8BA3-AC0842F7D53D}"/>
    <cellStyle name="20% - Accent2 6 4 3" xfId="32619" xr:uid="{8B0990EC-A045-446A-A4D0-AEBAE907A64E}"/>
    <cellStyle name="20% - Accent2 6 5" xfId="1179" xr:uid="{00000000-0005-0000-0000-00009A040000}"/>
    <cellStyle name="20% - Accent2 6 5 2" xfId="32621" xr:uid="{2C24EB02-B79D-40A8-98C7-27904BB15503}"/>
    <cellStyle name="20% - Accent2 6 6" xfId="32606" xr:uid="{E898504B-204A-4E0E-980A-3BDFDEA86766}"/>
    <cellStyle name="20% - Accent3" xfId="1180" xr:uid="{00000000-0005-0000-0000-00009B040000}"/>
    <cellStyle name="20% - Accent3 2" xfId="1181" xr:uid="{00000000-0005-0000-0000-00009C040000}"/>
    <cellStyle name="20% - Accent3 2 2" xfId="1182" xr:uid="{00000000-0005-0000-0000-00009D040000}"/>
    <cellStyle name="20% - Accent3 2 2 2" xfId="1183" xr:uid="{00000000-0005-0000-0000-00009E040000}"/>
    <cellStyle name="20% - Accent3 2 3" xfId="1184" xr:uid="{00000000-0005-0000-0000-00009F040000}"/>
    <cellStyle name="20% - Accent3 2 3 2" xfId="1185" xr:uid="{00000000-0005-0000-0000-0000A0040000}"/>
    <cellStyle name="20% - Accent3 2 3 2 2" xfId="1186" xr:uid="{00000000-0005-0000-0000-0000A1040000}"/>
    <cellStyle name="20% - Accent3 2 3 2 2 2" xfId="1187" xr:uid="{00000000-0005-0000-0000-0000A2040000}"/>
    <cellStyle name="20% - Accent3 2 3 2 2 2 2" xfId="1188" xr:uid="{00000000-0005-0000-0000-0000A3040000}"/>
    <cellStyle name="20% - Accent3 2 3 2 2 2 2 2" xfId="1189" xr:uid="{00000000-0005-0000-0000-0000A4040000}"/>
    <cellStyle name="20% - Accent3 2 3 2 2 2 2 2 2" xfId="32627" xr:uid="{D3DA5AE0-5EC7-484D-84F7-AFFBA2B83B26}"/>
    <cellStyle name="20% - Accent3 2 3 2 2 2 2 3" xfId="32626" xr:uid="{8F07FF81-40D6-4818-AF58-E2EC994CA0FB}"/>
    <cellStyle name="20% - Accent3 2 3 2 2 2 3" xfId="1190" xr:uid="{00000000-0005-0000-0000-0000A5040000}"/>
    <cellStyle name="20% - Accent3 2 3 2 2 2 3 2" xfId="32628" xr:uid="{A56FEC99-A88A-460F-BCA0-4A433612B562}"/>
    <cellStyle name="20% - Accent3 2 3 2 2 2 4" xfId="32625" xr:uid="{9E99E3DC-1D11-4907-8E1C-DAAEC1E54E24}"/>
    <cellStyle name="20% - Accent3 2 3 2 2 3" xfId="1191" xr:uid="{00000000-0005-0000-0000-0000A6040000}"/>
    <cellStyle name="20% - Accent3 2 3 2 2 3 2" xfId="1192" xr:uid="{00000000-0005-0000-0000-0000A7040000}"/>
    <cellStyle name="20% - Accent3 2 3 2 2 3 2 2" xfId="32630" xr:uid="{B1D83065-E270-46C9-BEE0-E991847A56B9}"/>
    <cellStyle name="20% - Accent3 2 3 2 2 3 3" xfId="32629" xr:uid="{E9AF6A4B-4AA7-452A-8F5B-B13F7EB78635}"/>
    <cellStyle name="20% - Accent3 2 3 2 2 4" xfId="1193" xr:uid="{00000000-0005-0000-0000-0000A8040000}"/>
    <cellStyle name="20% - Accent3 2 3 2 2 4 2" xfId="32631" xr:uid="{CA0E5B0F-C79A-41EA-87DD-8AD599EF15D7}"/>
    <cellStyle name="20% - Accent3 2 3 2 2 5" xfId="32624" xr:uid="{35D371E4-16D9-4672-91CD-7A9306DADCAA}"/>
    <cellStyle name="20% - Accent3 2 3 2 3" xfId="1194" xr:uid="{00000000-0005-0000-0000-0000A9040000}"/>
    <cellStyle name="20% - Accent3 2 3 2 3 2" xfId="1195" xr:uid="{00000000-0005-0000-0000-0000AA040000}"/>
    <cellStyle name="20% - Accent3 2 3 2 3 2 2" xfId="1196" xr:uid="{00000000-0005-0000-0000-0000AB040000}"/>
    <cellStyle name="20% - Accent3 2 3 2 3 2 2 2" xfId="32634" xr:uid="{B011BB00-40E5-4A14-9070-675F61B5A58B}"/>
    <cellStyle name="20% - Accent3 2 3 2 3 2 3" xfId="32633" xr:uid="{A137F762-F09A-44D0-AA6F-04E6C4BA0E54}"/>
    <cellStyle name="20% - Accent3 2 3 2 3 3" xfId="1197" xr:uid="{00000000-0005-0000-0000-0000AC040000}"/>
    <cellStyle name="20% - Accent3 2 3 2 3 3 2" xfId="32635" xr:uid="{11DB22D5-B914-49C5-8982-AA4E153B62D0}"/>
    <cellStyle name="20% - Accent3 2 3 2 3 4" xfId="32632" xr:uid="{6857F598-12E9-49CF-B1E5-0012917A826B}"/>
    <cellStyle name="20% - Accent3 2 3 2 4" xfId="1198" xr:uid="{00000000-0005-0000-0000-0000AD040000}"/>
    <cellStyle name="20% - Accent3 2 3 2 4 2" xfId="1199" xr:uid="{00000000-0005-0000-0000-0000AE040000}"/>
    <cellStyle name="20% - Accent3 2 3 2 4 2 2" xfId="32637" xr:uid="{173761F7-9062-4A2E-8DD4-3540DCB13244}"/>
    <cellStyle name="20% - Accent3 2 3 2 4 3" xfId="32636" xr:uid="{2333A0A8-8C92-4B8D-879D-2B0EAFAE1815}"/>
    <cellStyle name="20% - Accent3 2 3 2 5" xfId="1200" xr:uid="{00000000-0005-0000-0000-0000AF040000}"/>
    <cellStyle name="20% - Accent3 2 3 2 5 2" xfId="32638" xr:uid="{642BEFE0-734E-461D-85DC-C0A61BBD1C20}"/>
    <cellStyle name="20% - Accent3 2 3 2 6" xfId="32623" xr:uid="{7112242D-D4D0-452B-B472-ED617FA8ADED}"/>
    <cellStyle name="20% - Accent3 2 3 3" xfId="1201" xr:uid="{00000000-0005-0000-0000-0000B0040000}"/>
    <cellStyle name="20% - Accent3 2 3 3 2" xfId="1202" xr:uid="{00000000-0005-0000-0000-0000B1040000}"/>
    <cellStyle name="20% - Accent3 2 3 3 2 2" xfId="1203" xr:uid="{00000000-0005-0000-0000-0000B2040000}"/>
    <cellStyle name="20% - Accent3 2 3 3 2 2 2" xfId="1204" xr:uid="{00000000-0005-0000-0000-0000B3040000}"/>
    <cellStyle name="20% - Accent3 2 3 3 2 2 2 2" xfId="32642" xr:uid="{73DEC2CC-04DC-411F-A42A-2B14B5E2B6D9}"/>
    <cellStyle name="20% - Accent3 2 3 3 2 2 3" xfId="32641" xr:uid="{9559861E-8450-4846-A7D8-650B3373F7DA}"/>
    <cellStyle name="20% - Accent3 2 3 3 2 3" xfId="1205" xr:uid="{00000000-0005-0000-0000-0000B4040000}"/>
    <cellStyle name="20% - Accent3 2 3 3 2 3 2" xfId="32643" xr:uid="{FE0FE0E0-97FD-4558-AE0C-78C748F9E38B}"/>
    <cellStyle name="20% - Accent3 2 3 3 2 4" xfId="32640" xr:uid="{36CF70AF-EF21-4A2C-93D1-6FA808A4FD8F}"/>
    <cellStyle name="20% - Accent3 2 3 3 3" xfId="1206" xr:uid="{00000000-0005-0000-0000-0000B5040000}"/>
    <cellStyle name="20% - Accent3 2 3 3 3 2" xfId="1207" xr:uid="{00000000-0005-0000-0000-0000B6040000}"/>
    <cellStyle name="20% - Accent3 2 3 3 3 2 2" xfId="32645" xr:uid="{99D9D781-E7EE-4876-BC87-371641F9767C}"/>
    <cellStyle name="20% - Accent3 2 3 3 3 3" xfId="32644" xr:uid="{48EA8251-0883-45DF-AE07-CEA06901A2F5}"/>
    <cellStyle name="20% - Accent3 2 3 3 4" xfId="1208" xr:uid="{00000000-0005-0000-0000-0000B7040000}"/>
    <cellStyle name="20% - Accent3 2 3 3 4 2" xfId="32646" xr:uid="{0CED1537-3961-440C-91C3-2D483946C77B}"/>
    <cellStyle name="20% - Accent3 2 3 3 5" xfId="32639" xr:uid="{DD0E9050-3688-4D21-BDEC-B2120B395113}"/>
    <cellStyle name="20% - Accent3 2 3 4" xfId="1209" xr:uid="{00000000-0005-0000-0000-0000B8040000}"/>
    <cellStyle name="20% - Accent3 2 3 4 2" xfId="1210" xr:uid="{00000000-0005-0000-0000-0000B9040000}"/>
    <cellStyle name="20% - Accent3 2 3 4 2 2" xfId="1211" xr:uid="{00000000-0005-0000-0000-0000BA040000}"/>
    <cellStyle name="20% - Accent3 2 3 4 2 2 2" xfId="32649" xr:uid="{CAD355CE-3BDF-4ADF-BDF4-932D57C13BFA}"/>
    <cellStyle name="20% - Accent3 2 3 4 2 3" xfId="32648" xr:uid="{E931C815-D142-4628-9C07-DD51965351D6}"/>
    <cellStyle name="20% - Accent3 2 3 4 3" xfId="1212" xr:uid="{00000000-0005-0000-0000-0000BB040000}"/>
    <cellStyle name="20% - Accent3 2 3 4 3 2" xfId="32650" xr:uid="{66042BA0-1706-43D6-B56A-71B7AD38A241}"/>
    <cellStyle name="20% - Accent3 2 3 4 4" xfId="32647" xr:uid="{EFE6DCB4-CF9D-484A-B8C8-3E4E1FFFB8A2}"/>
    <cellStyle name="20% - Accent3 2 3 5" xfId="1213" xr:uid="{00000000-0005-0000-0000-0000BC040000}"/>
    <cellStyle name="20% - Accent3 2 3 5 2" xfId="1214" xr:uid="{00000000-0005-0000-0000-0000BD040000}"/>
    <cellStyle name="20% - Accent3 2 3 5 2 2" xfId="32652" xr:uid="{251BFBEB-12F7-4934-B293-CC62E0C69D18}"/>
    <cellStyle name="20% - Accent3 2 3 5 3" xfId="32651" xr:uid="{E5DCB67E-3F1A-4B4E-A190-6636A4250C2C}"/>
    <cellStyle name="20% - Accent3 2 3 6" xfId="1215" xr:uid="{00000000-0005-0000-0000-0000BE040000}"/>
    <cellStyle name="20% - Accent3 2 3 6 2" xfId="32653" xr:uid="{EF96A13E-87F0-44E8-B8A1-B702D0C948A9}"/>
    <cellStyle name="20% - Accent3 2 3 7" xfId="32622" xr:uid="{C52BB0FD-D612-45ED-97C4-217B7AE07E27}"/>
    <cellStyle name="20% - Accent3 2 4" xfId="1216" xr:uid="{00000000-0005-0000-0000-0000BF040000}"/>
    <cellStyle name="20% - Accent3 2 4 2" xfId="1217" xr:uid="{00000000-0005-0000-0000-0000C0040000}"/>
    <cellStyle name="20% - Accent3 2 4 2 2" xfId="1218" xr:uid="{00000000-0005-0000-0000-0000C1040000}"/>
    <cellStyle name="20% - Accent3 2 4 2 2 2" xfId="1219" xr:uid="{00000000-0005-0000-0000-0000C2040000}"/>
    <cellStyle name="20% - Accent3 2 4 2 2 2 2" xfId="1220" xr:uid="{00000000-0005-0000-0000-0000C3040000}"/>
    <cellStyle name="20% - Accent3 2 4 2 2 2 2 2" xfId="32658" xr:uid="{DC5B5575-D8B7-47DA-9739-73187DE37675}"/>
    <cellStyle name="20% - Accent3 2 4 2 2 2 3" xfId="32657" xr:uid="{FB13F500-BD32-479F-8474-31CC8D46CFD8}"/>
    <cellStyle name="20% - Accent3 2 4 2 2 3" xfId="1221" xr:uid="{00000000-0005-0000-0000-0000C4040000}"/>
    <cellStyle name="20% - Accent3 2 4 2 2 3 2" xfId="32659" xr:uid="{33CF47DB-E8FD-4558-95E4-80548EFF3FA2}"/>
    <cellStyle name="20% - Accent3 2 4 2 2 4" xfId="32656" xr:uid="{E7E9F0A5-F8D3-4407-BB44-84EC92E2CFF4}"/>
    <cellStyle name="20% - Accent3 2 4 2 3" xfId="1222" xr:uid="{00000000-0005-0000-0000-0000C5040000}"/>
    <cellStyle name="20% - Accent3 2 4 2 3 2" xfId="1223" xr:uid="{00000000-0005-0000-0000-0000C6040000}"/>
    <cellStyle name="20% - Accent3 2 4 2 3 2 2" xfId="32661" xr:uid="{3D4F5FDF-D23C-4457-8A40-7BCC60E0CE81}"/>
    <cellStyle name="20% - Accent3 2 4 2 3 3" xfId="32660" xr:uid="{5D2C628B-C6BD-4D8A-A822-CA4356BC999B}"/>
    <cellStyle name="20% - Accent3 2 4 2 4" xfId="1224" xr:uid="{00000000-0005-0000-0000-0000C7040000}"/>
    <cellStyle name="20% - Accent3 2 4 2 4 2" xfId="32662" xr:uid="{3AB4DBA6-69C2-4177-9177-4912A03E7F93}"/>
    <cellStyle name="20% - Accent3 2 4 2 5" xfId="32655" xr:uid="{E1B551BC-F527-4884-BB15-6294389488E3}"/>
    <cellStyle name="20% - Accent3 2 4 3" xfId="1225" xr:uid="{00000000-0005-0000-0000-0000C8040000}"/>
    <cellStyle name="20% - Accent3 2 4 3 2" xfId="1226" xr:uid="{00000000-0005-0000-0000-0000C9040000}"/>
    <cellStyle name="20% - Accent3 2 4 3 2 2" xfId="1227" xr:uid="{00000000-0005-0000-0000-0000CA040000}"/>
    <cellStyle name="20% - Accent3 2 4 3 2 2 2" xfId="32665" xr:uid="{DA8E9693-ADBD-480A-8296-E2218FAB1A41}"/>
    <cellStyle name="20% - Accent3 2 4 3 2 3" xfId="32664" xr:uid="{C142EEAD-92EB-460E-A1BB-E837D209D4B9}"/>
    <cellStyle name="20% - Accent3 2 4 3 3" xfId="1228" xr:uid="{00000000-0005-0000-0000-0000CB040000}"/>
    <cellStyle name="20% - Accent3 2 4 3 3 2" xfId="32666" xr:uid="{80600E2C-5B7F-4E80-B030-A7F4AE778C4C}"/>
    <cellStyle name="20% - Accent3 2 4 3 4" xfId="32663" xr:uid="{A50797F9-9FE5-4157-9A47-5B0D5B2647E8}"/>
    <cellStyle name="20% - Accent3 2 4 4" xfId="1229" xr:uid="{00000000-0005-0000-0000-0000CC040000}"/>
    <cellStyle name="20% - Accent3 2 4 4 2" xfId="1230" xr:uid="{00000000-0005-0000-0000-0000CD040000}"/>
    <cellStyle name="20% - Accent3 2 4 4 2 2" xfId="32668" xr:uid="{DEE4676A-9B0F-4F7C-8A7A-56B281B0DAB1}"/>
    <cellStyle name="20% - Accent3 2 4 4 3" xfId="32667" xr:uid="{3952FC15-D826-41A3-B5EB-ABB2023DFC24}"/>
    <cellStyle name="20% - Accent3 2 4 5" xfId="1231" xr:uid="{00000000-0005-0000-0000-0000CE040000}"/>
    <cellStyle name="20% - Accent3 2 4 5 2" xfId="32669" xr:uid="{89B8FEBB-285C-4CF9-96F5-029D91E2A8DF}"/>
    <cellStyle name="20% - Accent3 2 4 6" xfId="32654" xr:uid="{C99237BB-0AAB-46E1-9DF6-E5F7B488E93B}"/>
    <cellStyle name="20% - Accent3 2 5" xfId="1232" xr:uid="{00000000-0005-0000-0000-0000CF040000}"/>
    <cellStyle name="20% - Accent3 3" xfId="1233" xr:uid="{00000000-0005-0000-0000-0000D0040000}"/>
    <cellStyle name="20% - Accent3 3 2" xfId="1234" xr:uid="{00000000-0005-0000-0000-0000D1040000}"/>
    <cellStyle name="20% - Accent3 3 3" xfId="1235" xr:uid="{00000000-0005-0000-0000-0000D2040000}"/>
    <cellStyle name="20% - Accent3 3 3 2" xfId="1236" xr:uid="{00000000-0005-0000-0000-0000D3040000}"/>
    <cellStyle name="20% - Accent3 3 3 2 2" xfId="1237" xr:uid="{00000000-0005-0000-0000-0000D4040000}"/>
    <cellStyle name="20% - Accent3 3 3 2 2 2" xfId="1238" xr:uid="{00000000-0005-0000-0000-0000D5040000}"/>
    <cellStyle name="20% - Accent3 3 3 2 2 2 2" xfId="1239" xr:uid="{00000000-0005-0000-0000-0000D6040000}"/>
    <cellStyle name="20% - Accent3 3 3 2 2 2 2 2" xfId="1240" xr:uid="{00000000-0005-0000-0000-0000D7040000}"/>
    <cellStyle name="20% - Accent3 3 3 2 2 2 2 2 2" xfId="32676" xr:uid="{4185A64E-DDD7-40AF-8E85-058CA7BCD6D9}"/>
    <cellStyle name="20% - Accent3 3 3 2 2 2 2 3" xfId="32675" xr:uid="{3E776A82-5CA0-4219-AE3A-3A292BD51946}"/>
    <cellStyle name="20% - Accent3 3 3 2 2 2 3" xfId="1241" xr:uid="{00000000-0005-0000-0000-0000D8040000}"/>
    <cellStyle name="20% - Accent3 3 3 2 2 2 3 2" xfId="32677" xr:uid="{8B1B9DEB-2CE5-4A1F-AF02-CF57551D5EB0}"/>
    <cellStyle name="20% - Accent3 3 3 2 2 2 4" xfId="32674" xr:uid="{ABB3573C-34D3-4665-BF3C-BEDB61C0F786}"/>
    <cellStyle name="20% - Accent3 3 3 2 2 3" xfId="1242" xr:uid="{00000000-0005-0000-0000-0000D9040000}"/>
    <cellStyle name="20% - Accent3 3 3 2 2 3 2" xfId="1243" xr:uid="{00000000-0005-0000-0000-0000DA040000}"/>
    <cellStyle name="20% - Accent3 3 3 2 2 3 2 2" xfId="32679" xr:uid="{83A0C525-A764-4A72-8384-8F7B8F1A4BB5}"/>
    <cellStyle name="20% - Accent3 3 3 2 2 3 3" xfId="32678" xr:uid="{DB516E56-3F85-4DE4-B10C-C0052FF89B93}"/>
    <cellStyle name="20% - Accent3 3 3 2 2 4" xfId="1244" xr:uid="{00000000-0005-0000-0000-0000DB040000}"/>
    <cellStyle name="20% - Accent3 3 3 2 2 4 2" xfId="32680" xr:uid="{7304F8BD-EF4B-4787-8A52-0511B91E8314}"/>
    <cellStyle name="20% - Accent3 3 3 2 2 5" xfId="32673" xr:uid="{421A9B75-4132-4125-B3D9-0C06E27BAADA}"/>
    <cellStyle name="20% - Accent3 3 3 2 3" xfId="1245" xr:uid="{00000000-0005-0000-0000-0000DC040000}"/>
    <cellStyle name="20% - Accent3 3 3 2 3 2" xfId="1246" xr:uid="{00000000-0005-0000-0000-0000DD040000}"/>
    <cellStyle name="20% - Accent3 3 3 2 3 2 2" xfId="1247" xr:uid="{00000000-0005-0000-0000-0000DE040000}"/>
    <cellStyle name="20% - Accent3 3 3 2 3 2 2 2" xfId="32683" xr:uid="{D5132A5D-9153-42F5-80CC-921A75EF53F2}"/>
    <cellStyle name="20% - Accent3 3 3 2 3 2 3" xfId="32682" xr:uid="{A3DB094D-24FC-4274-9959-33C1F434E861}"/>
    <cellStyle name="20% - Accent3 3 3 2 3 3" xfId="1248" xr:uid="{00000000-0005-0000-0000-0000DF040000}"/>
    <cellStyle name="20% - Accent3 3 3 2 3 3 2" xfId="32684" xr:uid="{669388E9-D61C-4A68-A093-C10B8B9E28D0}"/>
    <cellStyle name="20% - Accent3 3 3 2 3 4" xfId="32681" xr:uid="{32A4DC9C-7FBE-484E-B84B-DBC2DD7EDC63}"/>
    <cellStyle name="20% - Accent3 3 3 2 4" xfId="1249" xr:uid="{00000000-0005-0000-0000-0000E0040000}"/>
    <cellStyle name="20% - Accent3 3 3 2 4 2" xfId="1250" xr:uid="{00000000-0005-0000-0000-0000E1040000}"/>
    <cellStyle name="20% - Accent3 3 3 2 4 2 2" xfId="32686" xr:uid="{CAB829D7-1054-49D6-B161-847456FD567F}"/>
    <cellStyle name="20% - Accent3 3 3 2 4 3" xfId="32685" xr:uid="{29651E1A-4394-4861-8E3E-5F121AF9FD77}"/>
    <cellStyle name="20% - Accent3 3 3 2 5" xfId="1251" xr:uid="{00000000-0005-0000-0000-0000E2040000}"/>
    <cellStyle name="20% - Accent3 3 3 2 5 2" xfId="32687" xr:uid="{5BFAAEE9-5F37-4F7F-B3F6-341279D0D71D}"/>
    <cellStyle name="20% - Accent3 3 3 2 6" xfId="32672" xr:uid="{F0E521A2-5CF3-400A-BEF6-5929A655AA7A}"/>
    <cellStyle name="20% - Accent3 3 3 3" xfId="1252" xr:uid="{00000000-0005-0000-0000-0000E3040000}"/>
    <cellStyle name="20% - Accent3 3 3 3 2" xfId="1253" xr:uid="{00000000-0005-0000-0000-0000E4040000}"/>
    <cellStyle name="20% - Accent3 3 3 3 2 2" xfId="1254" xr:uid="{00000000-0005-0000-0000-0000E5040000}"/>
    <cellStyle name="20% - Accent3 3 3 3 2 2 2" xfId="1255" xr:uid="{00000000-0005-0000-0000-0000E6040000}"/>
    <cellStyle name="20% - Accent3 3 3 3 2 2 2 2" xfId="32691" xr:uid="{6B4B39A5-273F-483E-BC3F-8338A4D14587}"/>
    <cellStyle name="20% - Accent3 3 3 3 2 2 3" xfId="32690" xr:uid="{4B51A3A1-40CA-4087-8A59-BA1E40A0230F}"/>
    <cellStyle name="20% - Accent3 3 3 3 2 3" xfId="1256" xr:uid="{00000000-0005-0000-0000-0000E7040000}"/>
    <cellStyle name="20% - Accent3 3 3 3 2 3 2" xfId="32692" xr:uid="{1A43DCC7-0DD6-4D92-8B2F-BD6509DA5318}"/>
    <cellStyle name="20% - Accent3 3 3 3 2 4" xfId="32689" xr:uid="{D2151476-7CDC-4A08-875B-CE0EA703E257}"/>
    <cellStyle name="20% - Accent3 3 3 3 3" xfId="1257" xr:uid="{00000000-0005-0000-0000-0000E8040000}"/>
    <cellStyle name="20% - Accent3 3 3 3 3 2" xfId="1258" xr:uid="{00000000-0005-0000-0000-0000E9040000}"/>
    <cellStyle name="20% - Accent3 3 3 3 3 2 2" xfId="32694" xr:uid="{96B0508A-AB5D-410D-BF4B-DC920F5EA916}"/>
    <cellStyle name="20% - Accent3 3 3 3 3 3" xfId="32693" xr:uid="{E3F3C269-BE3B-4FB3-A72B-90450A7FED4A}"/>
    <cellStyle name="20% - Accent3 3 3 3 4" xfId="1259" xr:uid="{00000000-0005-0000-0000-0000EA040000}"/>
    <cellStyle name="20% - Accent3 3 3 3 4 2" xfId="32695" xr:uid="{4A1155AE-373E-495B-A595-E29DA3231010}"/>
    <cellStyle name="20% - Accent3 3 3 3 5" xfId="32688" xr:uid="{4A8189D5-5D90-465C-B988-1801A8FA3AAA}"/>
    <cellStyle name="20% - Accent3 3 3 4" xfId="1260" xr:uid="{00000000-0005-0000-0000-0000EB040000}"/>
    <cellStyle name="20% - Accent3 3 3 4 2" xfId="1261" xr:uid="{00000000-0005-0000-0000-0000EC040000}"/>
    <cellStyle name="20% - Accent3 3 3 4 2 2" xfId="1262" xr:uid="{00000000-0005-0000-0000-0000ED040000}"/>
    <cellStyle name="20% - Accent3 3 3 4 2 2 2" xfId="32698" xr:uid="{3B301C0E-3EAB-4D70-A860-C9460F1A553B}"/>
    <cellStyle name="20% - Accent3 3 3 4 2 3" xfId="32697" xr:uid="{6FA73049-3ED3-48F6-B919-A4CA5273002C}"/>
    <cellStyle name="20% - Accent3 3 3 4 3" xfId="1263" xr:uid="{00000000-0005-0000-0000-0000EE040000}"/>
    <cellStyle name="20% - Accent3 3 3 4 3 2" xfId="32699" xr:uid="{17CF0FD0-CA77-4BAF-993A-1AAEEC0A3A0D}"/>
    <cellStyle name="20% - Accent3 3 3 4 4" xfId="32696" xr:uid="{F890C3C1-9BB2-4E26-A459-F2D85050A5ED}"/>
    <cellStyle name="20% - Accent3 3 3 5" xfId="1264" xr:uid="{00000000-0005-0000-0000-0000EF040000}"/>
    <cellStyle name="20% - Accent3 3 3 5 2" xfId="1265" xr:uid="{00000000-0005-0000-0000-0000F0040000}"/>
    <cellStyle name="20% - Accent3 3 3 5 2 2" xfId="32701" xr:uid="{E007D414-A16D-4439-8296-F673554ADEE9}"/>
    <cellStyle name="20% - Accent3 3 3 5 3" xfId="32700" xr:uid="{EA0C1F30-8DBC-4084-B63F-49BB483F24BD}"/>
    <cellStyle name="20% - Accent3 3 3 6" xfId="1266" xr:uid="{00000000-0005-0000-0000-0000F1040000}"/>
    <cellStyle name="20% - Accent3 3 3 6 2" xfId="32702" xr:uid="{60FBED1E-273B-46F9-B5BB-7F5CD91FFF38}"/>
    <cellStyle name="20% - Accent3 3 3 7" xfId="32671" xr:uid="{DB3A351A-4415-417C-B72C-0414A71021BD}"/>
    <cellStyle name="20% - Accent3 3 4" xfId="1267" xr:uid="{00000000-0005-0000-0000-0000F2040000}"/>
    <cellStyle name="20% - Accent3 3 4 2" xfId="1268" xr:uid="{00000000-0005-0000-0000-0000F3040000}"/>
    <cellStyle name="20% - Accent3 3 4 2 2" xfId="1269" xr:uid="{00000000-0005-0000-0000-0000F4040000}"/>
    <cellStyle name="20% - Accent3 3 4 2 2 2" xfId="1270" xr:uid="{00000000-0005-0000-0000-0000F5040000}"/>
    <cellStyle name="20% - Accent3 3 4 2 2 2 2" xfId="1271" xr:uid="{00000000-0005-0000-0000-0000F6040000}"/>
    <cellStyle name="20% - Accent3 3 4 2 2 2 2 2" xfId="32707" xr:uid="{6806E536-152C-4339-92C5-A69E0E91DC18}"/>
    <cellStyle name="20% - Accent3 3 4 2 2 2 3" xfId="32706" xr:uid="{318AF168-E8E4-4FE0-9BE1-E1543E4ABC67}"/>
    <cellStyle name="20% - Accent3 3 4 2 2 3" xfId="1272" xr:uid="{00000000-0005-0000-0000-0000F7040000}"/>
    <cellStyle name="20% - Accent3 3 4 2 2 3 2" xfId="32708" xr:uid="{746CCCEF-FDE3-4A14-9E28-DF8CEFC6298E}"/>
    <cellStyle name="20% - Accent3 3 4 2 2 4" xfId="32705" xr:uid="{B949E461-F135-4551-93E3-32B7C5EED17E}"/>
    <cellStyle name="20% - Accent3 3 4 2 3" xfId="1273" xr:uid="{00000000-0005-0000-0000-0000F8040000}"/>
    <cellStyle name="20% - Accent3 3 4 2 3 2" xfId="1274" xr:uid="{00000000-0005-0000-0000-0000F9040000}"/>
    <cellStyle name="20% - Accent3 3 4 2 3 2 2" xfId="32710" xr:uid="{74135E89-C386-4473-815C-A5AF15B00C30}"/>
    <cellStyle name="20% - Accent3 3 4 2 3 3" xfId="32709" xr:uid="{51005471-5DDE-4670-AA9B-8848579F49FF}"/>
    <cellStyle name="20% - Accent3 3 4 2 4" xfId="1275" xr:uid="{00000000-0005-0000-0000-0000FA040000}"/>
    <cellStyle name="20% - Accent3 3 4 2 4 2" xfId="32711" xr:uid="{FD3780F7-37D9-4758-AF3D-A2DD81E1C35B}"/>
    <cellStyle name="20% - Accent3 3 4 2 5" xfId="32704" xr:uid="{C3D5D049-E91A-4CBF-B97C-488B8484A958}"/>
    <cellStyle name="20% - Accent3 3 4 3" xfId="1276" xr:uid="{00000000-0005-0000-0000-0000FB040000}"/>
    <cellStyle name="20% - Accent3 3 4 3 2" xfId="1277" xr:uid="{00000000-0005-0000-0000-0000FC040000}"/>
    <cellStyle name="20% - Accent3 3 4 3 2 2" xfId="1278" xr:uid="{00000000-0005-0000-0000-0000FD040000}"/>
    <cellStyle name="20% - Accent3 3 4 3 2 2 2" xfId="32714" xr:uid="{64E114D1-6C97-4030-AEA9-597B782BD501}"/>
    <cellStyle name="20% - Accent3 3 4 3 2 3" xfId="32713" xr:uid="{44D76658-EDB4-4607-88FB-DF437C2A5053}"/>
    <cellStyle name="20% - Accent3 3 4 3 3" xfId="1279" xr:uid="{00000000-0005-0000-0000-0000FE040000}"/>
    <cellStyle name="20% - Accent3 3 4 3 3 2" xfId="32715" xr:uid="{1483AD38-F249-456A-B0EB-41D5E1740C9E}"/>
    <cellStyle name="20% - Accent3 3 4 3 4" xfId="32712" xr:uid="{09E28B73-ECDB-498F-A3B1-CD18EAFD019A}"/>
    <cellStyle name="20% - Accent3 3 4 4" xfId="1280" xr:uid="{00000000-0005-0000-0000-0000FF040000}"/>
    <cellStyle name="20% - Accent3 3 4 4 2" xfId="1281" xr:uid="{00000000-0005-0000-0000-000000050000}"/>
    <cellStyle name="20% - Accent3 3 4 4 2 2" xfId="32717" xr:uid="{2A479184-9F03-4BC9-AD80-6CDA442F2CC4}"/>
    <cellStyle name="20% - Accent3 3 4 4 3" xfId="32716" xr:uid="{8837B5AC-368F-4665-893B-A53F888F8294}"/>
    <cellStyle name="20% - Accent3 3 4 5" xfId="1282" xr:uid="{00000000-0005-0000-0000-000001050000}"/>
    <cellStyle name="20% - Accent3 3 4 5 2" xfId="32718" xr:uid="{8950FAF1-EF5B-4607-8835-2F94745805DF}"/>
    <cellStyle name="20% - Accent3 3 4 6" xfId="32703" xr:uid="{713E0123-653C-4AD9-AD18-018F7C32BE00}"/>
    <cellStyle name="20% - Accent3 3 5" xfId="1283" xr:uid="{00000000-0005-0000-0000-000002050000}"/>
    <cellStyle name="20% - Accent3 3 6" xfId="32670" xr:uid="{035301E8-DFD4-485D-A4C0-094435084B14}"/>
    <cellStyle name="20% - Accent3 4" xfId="1284" xr:uid="{00000000-0005-0000-0000-000003050000}"/>
    <cellStyle name="20% - Accent3 4 2" xfId="1285" xr:uid="{00000000-0005-0000-0000-000004050000}"/>
    <cellStyle name="20% - Accent3 4 2 2" xfId="1286" xr:uid="{00000000-0005-0000-0000-000005050000}"/>
    <cellStyle name="20% - Accent3 4 2 2 2" xfId="1287" xr:uid="{00000000-0005-0000-0000-000006050000}"/>
    <cellStyle name="20% - Accent3 4 2 2 2 2" xfId="1288" xr:uid="{00000000-0005-0000-0000-000007050000}"/>
    <cellStyle name="20% - Accent3 4 2 2 2 2 2" xfId="1289" xr:uid="{00000000-0005-0000-0000-000008050000}"/>
    <cellStyle name="20% - Accent3 4 2 2 2 2 2 2" xfId="1290" xr:uid="{00000000-0005-0000-0000-000009050000}"/>
    <cellStyle name="20% - Accent3 4 2 2 2 2 2 2 2" xfId="32725" xr:uid="{6E7B76B0-1968-46F4-B6FC-49C27357BFD9}"/>
    <cellStyle name="20% - Accent3 4 2 2 2 2 2 3" xfId="32724" xr:uid="{603C5D68-E885-4B86-8B58-87517CEA4FCF}"/>
    <cellStyle name="20% - Accent3 4 2 2 2 2 3" xfId="1291" xr:uid="{00000000-0005-0000-0000-00000A050000}"/>
    <cellStyle name="20% - Accent3 4 2 2 2 2 3 2" xfId="32726" xr:uid="{52E5D815-C5E4-4734-902D-10E6987AE6D6}"/>
    <cellStyle name="20% - Accent3 4 2 2 2 2 4" xfId="32723" xr:uid="{28602FEF-D40E-4509-BAA9-CD16A1AAAF08}"/>
    <cellStyle name="20% - Accent3 4 2 2 2 3" xfId="1292" xr:uid="{00000000-0005-0000-0000-00000B050000}"/>
    <cellStyle name="20% - Accent3 4 2 2 2 3 2" xfId="1293" xr:uid="{00000000-0005-0000-0000-00000C050000}"/>
    <cellStyle name="20% - Accent3 4 2 2 2 3 2 2" xfId="32728" xr:uid="{D572DFD9-C6D0-40BB-B05A-6CFF79A7ADE1}"/>
    <cellStyle name="20% - Accent3 4 2 2 2 3 3" xfId="32727" xr:uid="{44A7E698-5688-4D3B-AB4C-8E8C309693ED}"/>
    <cellStyle name="20% - Accent3 4 2 2 2 4" xfId="1294" xr:uid="{00000000-0005-0000-0000-00000D050000}"/>
    <cellStyle name="20% - Accent3 4 2 2 2 4 2" xfId="32729" xr:uid="{3269719D-404A-43C2-A8E2-EB5A48206FC8}"/>
    <cellStyle name="20% - Accent3 4 2 2 2 5" xfId="32722" xr:uid="{0B7C79D1-9931-4AD7-9F29-11DAB2283630}"/>
    <cellStyle name="20% - Accent3 4 2 2 3" xfId="1295" xr:uid="{00000000-0005-0000-0000-00000E050000}"/>
    <cellStyle name="20% - Accent3 4 2 2 3 2" xfId="1296" xr:uid="{00000000-0005-0000-0000-00000F050000}"/>
    <cellStyle name="20% - Accent3 4 2 2 3 2 2" xfId="1297" xr:uid="{00000000-0005-0000-0000-000010050000}"/>
    <cellStyle name="20% - Accent3 4 2 2 3 2 2 2" xfId="32732" xr:uid="{215694F4-E1FF-47F0-9821-75E12EB7BB8D}"/>
    <cellStyle name="20% - Accent3 4 2 2 3 2 3" xfId="32731" xr:uid="{75AB66D0-4481-466D-BF73-276040E86BC2}"/>
    <cellStyle name="20% - Accent3 4 2 2 3 3" xfId="1298" xr:uid="{00000000-0005-0000-0000-000011050000}"/>
    <cellStyle name="20% - Accent3 4 2 2 3 3 2" xfId="32733" xr:uid="{1D33B7A0-4896-4BDD-8E63-B9EBC8740B22}"/>
    <cellStyle name="20% - Accent3 4 2 2 3 4" xfId="32730" xr:uid="{70499B18-B4EA-472C-A476-A79CDCDC7715}"/>
    <cellStyle name="20% - Accent3 4 2 2 4" xfId="1299" xr:uid="{00000000-0005-0000-0000-000012050000}"/>
    <cellStyle name="20% - Accent3 4 2 2 4 2" xfId="1300" xr:uid="{00000000-0005-0000-0000-000013050000}"/>
    <cellStyle name="20% - Accent3 4 2 2 4 2 2" xfId="32735" xr:uid="{6B3830B2-9E9F-4A30-A591-60606BAB6E2E}"/>
    <cellStyle name="20% - Accent3 4 2 2 4 3" xfId="32734" xr:uid="{EF88A78B-690E-415A-99D7-606BCD31B223}"/>
    <cellStyle name="20% - Accent3 4 2 2 5" xfId="1301" xr:uid="{00000000-0005-0000-0000-000014050000}"/>
    <cellStyle name="20% - Accent3 4 2 2 5 2" xfId="32736" xr:uid="{72A83296-0428-4383-953E-3E38698A24A2}"/>
    <cellStyle name="20% - Accent3 4 2 2 6" xfId="32721" xr:uid="{C103F9B1-EB6A-4BF4-A383-2A71B96C17EC}"/>
    <cellStyle name="20% - Accent3 4 2 3" xfId="1302" xr:uid="{00000000-0005-0000-0000-000015050000}"/>
    <cellStyle name="20% - Accent3 4 2 3 2" xfId="1303" xr:uid="{00000000-0005-0000-0000-000016050000}"/>
    <cellStyle name="20% - Accent3 4 2 3 2 2" xfId="1304" xr:uid="{00000000-0005-0000-0000-000017050000}"/>
    <cellStyle name="20% - Accent3 4 2 3 2 2 2" xfId="1305" xr:uid="{00000000-0005-0000-0000-000018050000}"/>
    <cellStyle name="20% - Accent3 4 2 3 2 2 2 2" xfId="32740" xr:uid="{1AB3598F-FD1D-4B02-B947-5F7D32E3A8C7}"/>
    <cellStyle name="20% - Accent3 4 2 3 2 2 3" xfId="32739" xr:uid="{A0FE3A4A-F111-4407-A716-B44770DE3456}"/>
    <cellStyle name="20% - Accent3 4 2 3 2 3" xfId="1306" xr:uid="{00000000-0005-0000-0000-000019050000}"/>
    <cellStyle name="20% - Accent3 4 2 3 2 3 2" xfId="32741" xr:uid="{243B74F8-8004-4811-806C-E928DA370E1F}"/>
    <cellStyle name="20% - Accent3 4 2 3 2 4" xfId="32738" xr:uid="{DAA79D3F-0FA8-4984-B201-80181FA4539A}"/>
    <cellStyle name="20% - Accent3 4 2 3 3" xfId="1307" xr:uid="{00000000-0005-0000-0000-00001A050000}"/>
    <cellStyle name="20% - Accent3 4 2 3 3 2" xfId="1308" xr:uid="{00000000-0005-0000-0000-00001B050000}"/>
    <cellStyle name="20% - Accent3 4 2 3 3 2 2" xfId="32743" xr:uid="{78BCE451-B202-4379-88F9-4FD877633AD8}"/>
    <cellStyle name="20% - Accent3 4 2 3 3 3" xfId="32742" xr:uid="{46DA5B07-3F38-4918-A878-3AE60C33C564}"/>
    <cellStyle name="20% - Accent3 4 2 3 4" xfId="1309" xr:uid="{00000000-0005-0000-0000-00001C050000}"/>
    <cellStyle name="20% - Accent3 4 2 3 4 2" xfId="32744" xr:uid="{46CB731B-CA97-454A-9881-AF532E1F3D89}"/>
    <cellStyle name="20% - Accent3 4 2 3 5" xfId="32737" xr:uid="{90F21DF8-90B3-49EE-940B-E36574BCB801}"/>
    <cellStyle name="20% - Accent3 4 2 4" xfId="1310" xr:uid="{00000000-0005-0000-0000-00001D050000}"/>
    <cellStyle name="20% - Accent3 4 2 4 2" xfId="1311" xr:uid="{00000000-0005-0000-0000-00001E050000}"/>
    <cellStyle name="20% - Accent3 4 2 4 2 2" xfId="1312" xr:uid="{00000000-0005-0000-0000-00001F050000}"/>
    <cellStyle name="20% - Accent3 4 2 4 2 2 2" xfId="32747" xr:uid="{4F613B0E-CB26-457F-AE0A-884961A25130}"/>
    <cellStyle name="20% - Accent3 4 2 4 2 3" xfId="32746" xr:uid="{BF272E01-8A59-4879-B0D7-DDC24D5E861A}"/>
    <cellStyle name="20% - Accent3 4 2 4 3" xfId="1313" xr:uid="{00000000-0005-0000-0000-000020050000}"/>
    <cellStyle name="20% - Accent3 4 2 4 3 2" xfId="32748" xr:uid="{8C0C95DC-83CB-4849-B7F7-89EEA4D33FB5}"/>
    <cellStyle name="20% - Accent3 4 2 4 4" xfId="32745" xr:uid="{63590FA8-78CE-44EF-BB44-E3C174E2FB77}"/>
    <cellStyle name="20% - Accent3 4 2 5" xfId="1314" xr:uid="{00000000-0005-0000-0000-000021050000}"/>
    <cellStyle name="20% - Accent3 4 2 5 2" xfId="1315" xr:uid="{00000000-0005-0000-0000-000022050000}"/>
    <cellStyle name="20% - Accent3 4 2 5 2 2" xfId="32750" xr:uid="{8D340609-15A5-4052-AE63-2C0E34FE7A22}"/>
    <cellStyle name="20% - Accent3 4 2 5 3" xfId="32749" xr:uid="{27046227-60D0-4BB7-B8F9-91F7B9827F36}"/>
    <cellStyle name="20% - Accent3 4 2 6" xfId="1316" xr:uid="{00000000-0005-0000-0000-000023050000}"/>
    <cellStyle name="20% - Accent3 4 2 6 2" xfId="32751" xr:uid="{1C21C2D0-7CE4-4DF2-B1D0-06E1695D4031}"/>
    <cellStyle name="20% - Accent3 4 2 7" xfId="32720" xr:uid="{B201CB08-C6F5-4FE6-B135-66FC0E133D57}"/>
    <cellStyle name="20% - Accent3 4 3" xfId="1317" xr:uid="{00000000-0005-0000-0000-000024050000}"/>
    <cellStyle name="20% - Accent3 4 3 2" xfId="1318" xr:uid="{00000000-0005-0000-0000-000025050000}"/>
    <cellStyle name="20% - Accent3 4 3 2 2" xfId="1319" xr:uid="{00000000-0005-0000-0000-000026050000}"/>
    <cellStyle name="20% - Accent3 4 3 2 2 2" xfId="1320" xr:uid="{00000000-0005-0000-0000-000027050000}"/>
    <cellStyle name="20% - Accent3 4 3 2 2 2 2" xfId="1321" xr:uid="{00000000-0005-0000-0000-000028050000}"/>
    <cellStyle name="20% - Accent3 4 3 2 2 2 2 2" xfId="32756" xr:uid="{1EE7DC78-C9A4-4C12-9D8F-614989240FB9}"/>
    <cellStyle name="20% - Accent3 4 3 2 2 2 3" xfId="32755" xr:uid="{93DA39B6-79ED-49BB-A023-64F6904D6A4D}"/>
    <cellStyle name="20% - Accent3 4 3 2 2 3" xfId="1322" xr:uid="{00000000-0005-0000-0000-000029050000}"/>
    <cellStyle name="20% - Accent3 4 3 2 2 3 2" xfId="32757" xr:uid="{45699DCC-5739-42E6-B1C9-07B428EAF736}"/>
    <cellStyle name="20% - Accent3 4 3 2 2 4" xfId="32754" xr:uid="{7D5DA39B-62B6-4286-B4A0-38BB610240E3}"/>
    <cellStyle name="20% - Accent3 4 3 2 3" xfId="1323" xr:uid="{00000000-0005-0000-0000-00002A050000}"/>
    <cellStyle name="20% - Accent3 4 3 2 3 2" xfId="1324" xr:uid="{00000000-0005-0000-0000-00002B050000}"/>
    <cellStyle name="20% - Accent3 4 3 2 3 2 2" xfId="32759" xr:uid="{8DC6B91D-129E-4582-90CD-71FBB4127371}"/>
    <cellStyle name="20% - Accent3 4 3 2 3 3" xfId="32758" xr:uid="{1A5B06E3-4EE8-43B6-AA55-EF0A020677CE}"/>
    <cellStyle name="20% - Accent3 4 3 2 4" xfId="1325" xr:uid="{00000000-0005-0000-0000-00002C050000}"/>
    <cellStyle name="20% - Accent3 4 3 2 4 2" xfId="32760" xr:uid="{CCE9409D-7F86-4169-B66F-C2EF54B404F0}"/>
    <cellStyle name="20% - Accent3 4 3 2 5" xfId="32753" xr:uid="{58B86B1E-C1FA-4B80-90B7-9C7CA4D69D45}"/>
    <cellStyle name="20% - Accent3 4 3 3" xfId="1326" xr:uid="{00000000-0005-0000-0000-00002D050000}"/>
    <cellStyle name="20% - Accent3 4 3 3 2" xfId="1327" xr:uid="{00000000-0005-0000-0000-00002E050000}"/>
    <cellStyle name="20% - Accent3 4 3 3 2 2" xfId="1328" xr:uid="{00000000-0005-0000-0000-00002F050000}"/>
    <cellStyle name="20% - Accent3 4 3 3 2 2 2" xfId="32763" xr:uid="{23AE3258-3042-4532-B71A-F621A775F29E}"/>
    <cellStyle name="20% - Accent3 4 3 3 2 3" xfId="32762" xr:uid="{A63A45F9-0FDF-410B-8C55-D70E863794FC}"/>
    <cellStyle name="20% - Accent3 4 3 3 3" xfId="1329" xr:uid="{00000000-0005-0000-0000-000030050000}"/>
    <cellStyle name="20% - Accent3 4 3 3 3 2" xfId="32764" xr:uid="{E351A142-D9B9-4116-8484-322854319332}"/>
    <cellStyle name="20% - Accent3 4 3 3 4" xfId="32761" xr:uid="{41547A68-76F9-4C7E-8008-DC1D3A22051D}"/>
    <cellStyle name="20% - Accent3 4 3 4" xfId="1330" xr:uid="{00000000-0005-0000-0000-000031050000}"/>
    <cellStyle name="20% - Accent3 4 3 4 2" xfId="1331" xr:uid="{00000000-0005-0000-0000-000032050000}"/>
    <cellStyle name="20% - Accent3 4 3 4 2 2" xfId="32766" xr:uid="{ACDD0AF6-1B40-4CE5-8B4F-3A92817C5D3D}"/>
    <cellStyle name="20% - Accent3 4 3 4 3" xfId="32765" xr:uid="{B3B7F8B6-CF3D-4991-8E39-BC1585A8343D}"/>
    <cellStyle name="20% - Accent3 4 3 5" xfId="1332" xr:uid="{00000000-0005-0000-0000-000033050000}"/>
    <cellStyle name="20% - Accent3 4 3 5 2" xfId="32767" xr:uid="{A69F5C40-8CE2-4590-BAFC-8EC1BFEF8F28}"/>
    <cellStyle name="20% - Accent3 4 3 6" xfId="32752" xr:uid="{70C45AC9-396F-46D1-A642-131E9A1FF483}"/>
    <cellStyle name="20% - Accent3 4 4" xfId="1333" xr:uid="{00000000-0005-0000-0000-000034050000}"/>
    <cellStyle name="20% - Accent3 4 4 2" xfId="1334" xr:uid="{00000000-0005-0000-0000-000035050000}"/>
    <cellStyle name="20% - Accent3 4 4 2 2" xfId="1335" xr:uid="{00000000-0005-0000-0000-000036050000}"/>
    <cellStyle name="20% - Accent3 4 4 2 2 2" xfId="1336" xr:uid="{00000000-0005-0000-0000-000037050000}"/>
    <cellStyle name="20% - Accent3 4 4 2 2 2 2" xfId="32771" xr:uid="{A0438841-5BA3-44CC-B46E-6A79D472AFF8}"/>
    <cellStyle name="20% - Accent3 4 4 2 2 3" xfId="32770" xr:uid="{F905A51B-4995-44F2-A878-485A256DE5DE}"/>
    <cellStyle name="20% - Accent3 4 4 2 3" xfId="1337" xr:uid="{00000000-0005-0000-0000-000038050000}"/>
    <cellStyle name="20% - Accent3 4 4 2 3 2" xfId="32772" xr:uid="{85807EA7-0941-42EE-856C-B2E1B3048CB5}"/>
    <cellStyle name="20% - Accent3 4 4 2 4" xfId="32769" xr:uid="{0D54E107-8557-4A33-B6A0-8EA4AF241CB3}"/>
    <cellStyle name="20% - Accent3 4 4 3" xfId="1338" xr:uid="{00000000-0005-0000-0000-000039050000}"/>
    <cellStyle name="20% - Accent3 4 4 3 2" xfId="1339" xr:uid="{00000000-0005-0000-0000-00003A050000}"/>
    <cellStyle name="20% - Accent3 4 4 3 2 2" xfId="32774" xr:uid="{1E769324-5083-4DE1-A849-A6AF24FFAAF7}"/>
    <cellStyle name="20% - Accent3 4 4 3 3" xfId="32773" xr:uid="{CA927041-AFEE-437D-8006-D97C2C182C6B}"/>
    <cellStyle name="20% - Accent3 4 4 4" xfId="1340" xr:uid="{00000000-0005-0000-0000-00003B050000}"/>
    <cellStyle name="20% - Accent3 4 4 4 2" xfId="32775" xr:uid="{204CF9B2-EF4C-4664-B1DE-40A57D1B5D4B}"/>
    <cellStyle name="20% - Accent3 4 4 5" xfId="32768" xr:uid="{2FEDE216-6453-407E-BA19-AFCEEF63EE8F}"/>
    <cellStyle name="20% - Accent3 4 5" xfId="1341" xr:uid="{00000000-0005-0000-0000-00003C050000}"/>
    <cellStyle name="20% - Accent3 4 5 2" xfId="1342" xr:uid="{00000000-0005-0000-0000-00003D050000}"/>
    <cellStyle name="20% - Accent3 4 5 2 2" xfId="1343" xr:uid="{00000000-0005-0000-0000-00003E050000}"/>
    <cellStyle name="20% - Accent3 4 5 2 2 2" xfId="32778" xr:uid="{53F3B902-EFF3-4F79-B85F-903563E63370}"/>
    <cellStyle name="20% - Accent3 4 5 2 3" xfId="32777" xr:uid="{D0BE965D-82AC-4463-949D-574A52D9C307}"/>
    <cellStyle name="20% - Accent3 4 5 3" xfId="1344" xr:uid="{00000000-0005-0000-0000-00003F050000}"/>
    <cellStyle name="20% - Accent3 4 5 3 2" xfId="32779" xr:uid="{436A9249-7AA2-4039-86FE-F90A750B0EDC}"/>
    <cellStyle name="20% - Accent3 4 5 4" xfId="32776" xr:uid="{8675B119-AA32-4DE8-A8A4-F19613963ED4}"/>
    <cellStyle name="20% - Accent3 4 6" xfId="1345" xr:uid="{00000000-0005-0000-0000-000040050000}"/>
    <cellStyle name="20% - Accent3 4 6 2" xfId="1346" xr:uid="{00000000-0005-0000-0000-000041050000}"/>
    <cellStyle name="20% - Accent3 4 6 2 2" xfId="32781" xr:uid="{CA18DFC1-B92D-48B1-82C5-ECEC299F709F}"/>
    <cellStyle name="20% - Accent3 4 6 3" xfId="32780" xr:uid="{7D268EFB-AAB2-4A6F-9404-4ABCABAEB2E1}"/>
    <cellStyle name="20% - Accent3 4 7" xfId="1347" xr:uid="{00000000-0005-0000-0000-000042050000}"/>
    <cellStyle name="20% - Accent3 4 7 2" xfId="32782" xr:uid="{A3FD1E38-58A3-4497-8DB5-AE1B5DBDD84B}"/>
    <cellStyle name="20% - Accent3 4 8" xfId="32719" xr:uid="{73F00D66-1710-4040-84CA-A32406BB33D7}"/>
    <cellStyle name="20% - Accent3 5" xfId="1348" xr:uid="{00000000-0005-0000-0000-000043050000}"/>
    <cellStyle name="20% - Accent3 5 2" xfId="1349" xr:uid="{00000000-0005-0000-0000-000044050000}"/>
    <cellStyle name="20% - Accent3 5 2 2" xfId="1350" xr:uid="{00000000-0005-0000-0000-000045050000}"/>
    <cellStyle name="20% - Accent3 5 2 2 2" xfId="1351" xr:uid="{00000000-0005-0000-0000-000046050000}"/>
    <cellStyle name="20% - Accent3 5 2 2 2 2" xfId="1352" xr:uid="{00000000-0005-0000-0000-000047050000}"/>
    <cellStyle name="20% - Accent3 5 2 2 2 2 2" xfId="1353" xr:uid="{00000000-0005-0000-0000-000048050000}"/>
    <cellStyle name="20% - Accent3 5 2 2 2 2 2 2" xfId="32788" xr:uid="{988B598C-4E11-4C71-BCC5-43A587C80881}"/>
    <cellStyle name="20% - Accent3 5 2 2 2 2 3" xfId="32787" xr:uid="{A1A9B9E9-D29A-459E-BCA9-3354A0EA0C9B}"/>
    <cellStyle name="20% - Accent3 5 2 2 2 3" xfId="1354" xr:uid="{00000000-0005-0000-0000-000049050000}"/>
    <cellStyle name="20% - Accent3 5 2 2 2 3 2" xfId="32789" xr:uid="{7E689CE8-31D0-4FA3-A9DB-09188F2F738E}"/>
    <cellStyle name="20% - Accent3 5 2 2 2 4" xfId="32786" xr:uid="{7C8102D4-DDE1-48BF-9FEC-8B259D10C7BE}"/>
    <cellStyle name="20% - Accent3 5 2 2 3" xfId="1355" xr:uid="{00000000-0005-0000-0000-00004A050000}"/>
    <cellStyle name="20% - Accent3 5 2 2 3 2" xfId="1356" xr:uid="{00000000-0005-0000-0000-00004B050000}"/>
    <cellStyle name="20% - Accent3 5 2 2 3 2 2" xfId="32791" xr:uid="{AA3F66F7-F628-4DD2-85BB-5ADDBA1064CC}"/>
    <cellStyle name="20% - Accent3 5 2 2 3 3" xfId="32790" xr:uid="{22DF5E8D-7166-478B-87A8-3F1DE890AA01}"/>
    <cellStyle name="20% - Accent3 5 2 2 4" xfId="1357" xr:uid="{00000000-0005-0000-0000-00004C050000}"/>
    <cellStyle name="20% - Accent3 5 2 2 4 2" xfId="32792" xr:uid="{1654BFFA-D46C-48F8-B8F5-91553B4B6492}"/>
    <cellStyle name="20% - Accent3 5 2 2 5" xfId="32785" xr:uid="{2817BC9D-C96D-4157-BCD9-F2D5382051BC}"/>
    <cellStyle name="20% - Accent3 5 2 3" xfId="1358" xr:uid="{00000000-0005-0000-0000-00004D050000}"/>
    <cellStyle name="20% - Accent3 5 2 3 2" xfId="1359" xr:uid="{00000000-0005-0000-0000-00004E050000}"/>
    <cellStyle name="20% - Accent3 5 2 3 2 2" xfId="1360" xr:uid="{00000000-0005-0000-0000-00004F050000}"/>
    <cellStyle name="20% - Accent3 5 2 3 2 2 2" xfId="32795" xr:uid="{22B21279-1F25-424F-B813-CCB47033F5EA}"/>
    <cellStyle name="20% - Accent3 5 2 3 2 3" xfId="32794" xr:uid="{86342AD5-DD6E-48FF-8B41-7E634B411C64}"/>
    <cellStyle name="20% - Accent3 5 2 3 3" xfId="1361" xr:uid="{00000000-0005-0000-0000-000050050000}"/>
    <cellStyle name="20% - Accent3 5 2 3 3 2" xfId="32796" xr:uid="{11832513-0F6F-4B32-93CB-278E6FA6F850}"/>
    <cellStyle name="20% - Accent3 5 2 3 4" xfId="32793" xr:uid="{65A028EA-DC89-4471-ADCE-8DAC7715273C}"/>
    <cellStyle name="20% - Accent3 5 2 4" xfId="1362" xr:uid="{00000000-0005-0000-0000-000051050000}"/>
    <cellStyle name="20% - Accent3 5 2 4 2" xfId="1363" xr:uid="{00000000-0005-0000-0000-000052050000}"/>
    <cellStyle name="20% - Accent3 5 2 4 2 2" xfId="32798" xr:uid="{89729892-8AB9-43C2-A6BF-DCD23E2C8BF8}"/>
    <cellStyle name="20% - Accent3 5 2 4 3" xfId="32797" xr:uid="{009787BC-DDE5-482E-9CA9-F101C6CF3884}"/>
    <cellStyle name="20% - Accent3 5 2 5" xfId="1364" xr:uid="{00000000-0005-0000-0000-000053050000}"/>
    <cellStyle name="20% - Accent3 5 2 5 2" xfId="32799" xr:uid="{37C643B6-73D9-4A2C-8236-70FB2FA5E7AF}"/>
    <cellStyle name="20% - Accent3 5 2 6" xfId="32784" xr:uid="{A46AAC36-B89D-47B3-B4DD-8A4C021EA893}"/>
    <cellStyle name="20% - Accent3 5 3" xfId="1365" xr:uid="{00000000-0005-0000-0000-000054050000}"/>
    <cellStyle name="20% - Accent3 5 3 2" xfId="1366" xr:uid="{00000000-0005-0000-0000-000055050000}"/>
    <cellStyle name="20% - Accent3 5 3 2 2" xfId="1367" xr:uid="{00000000-0005-0000-0000-000056050000}"/>
    <cellStyle name="20% - Accent3 5 3 2 2 2" xfId="1368" xr:uid="{00000000-0005-0000-0000-000057050000}"/>
    <cellStyle name="20% - Accent3 5 3 2 2 2 2" xfId="32803" xr:uid="{31C7585A-185D-4830-A4E5-8CF8A4D31941}"/>
    <cellStyle name="20% - Accent3 5 3 2 2 3" xfId="32802" xr:uid="{C5495D35-43D9-4683-B893-E3914FF7982A}"/>
    <cellStyle name="20% - Accent3 5 3 2 3" xfId="1369" xr:uid="{00000000-0005-0000-0000-000058050000}"/>
    <cellStyle name="20% - Accent3 5 3 2 3 2" xfId="32804" xr:uid="{4156460E-3E64-4400-98F3-CC169C692F08}"/>
    <cellStyle name="20% - Accent3 5 3 2 4" xfId="32801" xr:uid="{55689B30-80C0-4486-8D60-7BCF554FFC58}"/>
    <cellStyle name="20% - Accent3 5 3 3" xfId="1370" xr:uid="{00000000-0005-0000-0000-000059050000}"/>
    <cellStyle name="20% - Accent3 5 3 3 2" xfId="1371" xr:uid="{00000000-0005-0000-0000-00005A050000}"/>
    <cellStyle name="20% - Accent3 5 3 3 2 2" xfId="32806" xr:uid="{6EAEE377-BB52-41F1-92D0-351050DED4F3}"/>
    <cellStyle name="20% - Accent3 5 3 3 3" xfId="32805" xr:uid="{478FA4EC-53A6-4086-A8B9-9BEF170ACA5F}"/>
    <cellStyle name="20% - Accent3 5 3 4" xfId="1372" xr:uid="{00000000-0005-0000-0000-00005B050000}"/>
    <cellStyle name="20% - Accent3 5 3 4 2" xfId="32807" xr:uid="{6C650771-A143-4805-83BA-942F44DA7D69}"/>
    <cellStyle name="20% - Accent3 5 3 5" xfId="32800" xr:uid="{9F8174A0-4F72-4467-A9B5-C25E014547CB}"/>
    <cellStyle name="20% - Accent3 5 4" xfId="1373" xr:uid="{00000000-0005-0000-0000-00005C050000}"/>
    <cellStyle name="20% - Accent3 5 4 2" xfId="1374" xr:uid="{00000000-0005-0000-0000-00005D050000}"/>
    <cellStyle name="20% - Accent3 5 4 2 2" xfId="1375" xr:uid="{00000000-0005-0000-0000-00005E050000}"/>
    <cellStyle name="20% - Accent3 5 4 2 2 2" xfId="32810" xr:uid="{32B70DB6-AD8F-4DE2-8A6F-0E9ED09EC44E}"/>
    <cellStyle name="20% - Accent3 5 4 2 3" xfId="32809" xr:uid="{C7A98D8E-8DF1-42E9-AEF9-EEF554B97C44}"/>
    <cellStyle name="20% - Accent3 5 4 3" xfId="1376" xr:uid="{00000000-0005-0000-0000-00005F050000}"/>
    <cellStyle name="20% - Accent3 5 4 3 2" xfId="32811" xr:uid="{5B463930-37C8-4275-B4CE-18547D53327D}"/>
    <cellStyle name="20% - Accent3 5 4 4" xfId="32808" xr:uid="{E000769C-4140-46EB-90F2-C5AB78631F8E}"/>
    <cellStyle name="20% - Accent3 5 5" xfId="1377" xr:uid="{00000000-0005-0000-0000-000060050000}"/>
    <cellStyle name="20% - Accent3 5 5 2" xfId="1378" xr:uid="{00000000-0005-0000-0000-000061050000}"/>
    <cellStyle name="20% - Accent3 5 5 2 2" xfId="32813" xr:uid="{CDDEB977-3810-4AD4-87F7-DB53C5EFF57D}"/>
    <cellStyle name="20% - Accent3 5 5 3" xfId="32812" xr:uid="{DFD268E5-D1AF-42DF-B298-23B7DA4CF394}"/>
    <cellStyle name="20% - Accent3 5 6" xfId="1379" xr:uid="{00000000-0005-0000-0000-000062050000}"/>
    <cellStyle name="20% - Accent3 5 6 2" xfId="32814" xr:uid="{4BCD70BF-D425-4442-B6A4-C2CE0B99E5C5}"/>
    <cellStyle name="20% - Accent3 5 7" xfId="32783" xr:uid="{413B75D0-B711-41AC-8758-CC2C82CA68F7}"/>
    <cellStyle name="20% - Accent3 6" xfId="1380" xr:uid="{00000000-0005-0000-0000-000063050000}"/>
    <cellStyle name="20% - Accent3 6 2" xfId="1381" xr:uid="{00000000-0005-0000-0000-000064050000}"/>
    <cellStyle name="20% - Accent3 6 2 2" xfId="1382" xr:uid="{00000000-0005-0000-0000-000065050000}"/>
    <cellStyle name="20% - Accent3 6 2 2 2" xfId="1383" xr:uid="{00000000-0005-0000-0000-000066050000}"/>
    <cellStyle name="20% - Accent3 6 2 2 2 2" xfId="1384" xr:uid="{00000000-0005-0000-0000-000067050000}"/>
    <cellStyle name="20% - Accent3 6 2 2 2 2 2" xfId="32819" xr:uid="{0E9B3F2E-0940-46A9-8BE6-8081A7FF8050}"/>
    <cellStyle name="20% - Accent3 6 2 2 2 3" xfId="32818" xr:uid="{6DF64F39-2BBD-4B42-9AF5-FE91F6850006}"/>
    <cellStyle name="20% - Accent3 6 2 2 3" xfId="1385" xr:uid="{00000000-0005-0000-0000-000068050000}"/>
    <cellStyle name="20% - Accent3 6 2 2 3 2" xfId="32820" xr:uid="{BF343858-BA1D-49C7-997E-42275D862C8A}"/>
    <cellStyle name="20% - Accent3 6 2 2 4" xfId="32817" xr:uid="{CC70EC3A-AF15-481A-9F3F-10413FB3E99A}"/>
    <cellStyle name="20% - Accent3 6 2 3" xfId="1386" xr:uid="{00000000-0005-0000-0000-000069050000}"/>
    <cellStyle name="20% - Accent3 6 2 3 2" xfId="1387" xr:uid="{00000000-0005-0000-0000-00006A050000}"/>
    <cellStyle name="20% - Accent3 6 2 3 2 2" xfId="32822" xr:uid="{0CC520E2-F80C-48F9-AF8A-D4163486FFB5}"/>
    <cellStyle name="20% - Accent3 6 2 3 3" xfId="32821" xr:uid="{4D0B322E-22E1-4E19-9EFB-879D46FBFD92}"/>
    <cellStyle name="20% - Accent3 6 2 4" xfId="1388" xr:uid="{00000000-0005-0000-0000-00006B050000}"/>
    <cellStyle name="20% - Accent3 6 2 4 2" xfId="32823" xr:uid="{08587CA9-D92C-4FC2-B78A-4BE11BE9CE2D}"/>
    <cellStyle name="20% - Accent3 6 2 5" xfId="32816" xr:uid="{6FE629E0-033F-431C-BDE3-62797BB7A9AA}"/>
    <cellStyle name="20% - Accent3 6 3" xfId="1389" xr:uid="{00000000-0005-0000-0000-00006C050000}"/>
    <cellStyle name="20% - Accent3 6 3 2" xfId="1390" xr:uid="{00000000-0005-0000-0000-00006D050000}"/>
    <cellStyle name="20% - Accent3 6 3 2 2" xfId="1391" xr:uid="{00000000-0005-0000-0000-00006E050000}"/>
    <cellStyle name="20% - Accent3 6 3 2 2 2" xfId="32826" xr:uid="{9447F4E7-8EF3-4FB9-9B5D-84E4E8F42052}"/>
    <cellStyle name="20% - Accent3 6 3 2 3" xfId="32825" xr:uid="{4714379D-14A7-4E2E-9268-7B69E1CA0F6D}"/>
    <cellStyle name="20% - Accent3 6 3 3" xfId="1392" xr:uid="{00000000-0005-0000-0000-00006F050000}"/>
    <cellStyle name="20% - Accent3 6 3 3 2" xfId="32827" xr:uid="{B5BC8442-4381-4E58-AA6B-45F1E4996D39}"/>
    <cellStyle name="20% - Accent3 6 3 4" xfId="32824" xr:uid="{F3AAA5D2-B5EB-417A-98B3-D307BF27B5FA}"/>
    <cellStyle name="20% - Accent3 6 4" xfId="1393" xr:uid="{00000000-0005-0000-0000-000070050000}"/>
    <cellStyle name="20% - Accent3 6 4 2" xfId="1394" xr:uid="{00000000-0005-0000-0000-000071050000}"/>
    <cellStyle name="20% - Accent3 6 4 2 2" xfId="32829" xr:uid="{6845483A-6E43-4EB4-98D7-734E2A72BCFB}"/>
    <cellStyle name="20% - Accent3 6 4 3" xfId="32828" xr:uid="{EC1552AC-3177-4DB7-95DE-7ED8BA609B3A}"/>
    <cellStyle name="20% - Accent3 6 5" xfId="1395" xr:uid="{00000000-0005-0000-0000-000072050000}"/>
    <cellStyle name="20% - Accent3 6 5 2" xfId="32830" xr:uid="{4C1E648F-7776-4626-BA4C-4C94804C3C7C}"/>
    <cellStyle name="20% - Accent3 6 6" xfId="32815" xr:uid="{18F5032D-E9B2-486A-93A5-CADC818A840C}"/>
    <cellStyle name="20% - Accent4" xfId="1396" xr:uid="{00000000-0005-0000-0000-000073050000}"/>
    <cellStyle name="20% - Accent4 2" xfId="1397" xr:uid="{00000000-0005-0000-0000-000074050000}"/>
    <cellStyle name="20% - Accent4 2 2" xfId="1398" xr:uid="{00000000-0005-0000-0000-000075050000}"/>
    <cellStyle name="20% - Accent4 2 2 2" xfId="1399" xr:uid="{00000000-0005-0000-0000-000076050000}"/>
    <cellStyle name="20% - Accent4 2 3" xfId="1400" xr:uid="{00000000-0005-0000-0000-000077050000}"/>
    <cellStyle name="20% - Accent4 2 3 2" xfId="1401" xr:uid="{00000000-0005-0000-0000-000078050000}"/>
    <cellStyle name="20% - Accent4 2 3 2 2" xfId="1402" xr:uid="{00000000-0005-0000-0000-000079050000}"/>
    <cellStyle name="20% - Accent4 2 3 2 2 2" xfId="1403" xr:uid="{00000000-0005-0000-0000-00007A050000}"/>
    <cellStyle name="20% - Accent4 2 3 2 2 2 2" xfId="1404" xr:uid="{00000000-0005-0000-0000-00007B050000}"/>
    <cellStyle name="20% - Accent4 2 3 2 2 2 2 2" xfId="1405" xr:uid="{00000000-0005-0000-0000-00007C050000}"/>
    <cellStyle name="20% - Accent4 2 3 2 2 2 2 2 2" xfId="32836" xr:uid="{ABC7E92C-D84B-455A-BBB6-3189725BDC5A}"/>
    <cellStyle name="20% - Accent4 2 3 2 2 2 2 3" xfId="32835" xr:uid="{6C538FC7-36F0-4B72-922A-0407B7439DF6}"/>
    <cellStyle name="20% - Accent4 2 3 2 2 2 3" xfId="1406" xr:uid="{00000000-0005-0000-0000-00007D050000}"/>
    <cellStyle name="20% - Accent4 2 3 2 2 2 3 2" xfId="32837" xr:uid="{216A5842-4959-4DE2-90E4-8338DF974F20}"/>
    <cellStyle name="20% - Accent4 2 3 2 2 2 4" xfId="32834" xr:uid="{8644A80E-1070-400F-AE73-7C0E89580EB5}"/>
    <cellStyle name="20% - Accent4 2 3 2 2 3" xfId="1407" xr:uid="{00000000-0005-0000-0000-00007E050000}"/>
    <cellStyle name="20% - Accent4 2 3 2 2 3 2" xfId="1408" xr:uid="{00000000-0005-0000-0000-00007F050000}"/>
    <cellStyle name="20% - Accent4 2 3 2 2 3 2 2" xfId="32839" xr:uid="{41554A8A-B454-40A2-9014-0CD4EE96B500}"/>
    <cellStyle name="20% - Accent4 2 3 2 2 3 3" xfId="32838" xr:uid="{A8048341-CB0E-4C21-8F1B-D131ECE70B11}"/>
    <cellStyle name="20% - Accent4 2 3 2 2 4" xfId="1409" xr:uid="{00000000-0005-0000-0000-000080050000}"/>
    <cellStyle name="20% - Accent4 2 3 2 2 4 2" xfId="32840" xr:uid="{5CA494DB-F5C4-4956-8CBA-6BAA19755BD3}"/>
    <cellStyle name="20% - Accent4 2 3 2 2 5" xfId="32833" xr:uid="{C4B2859E-78B7-4A9D-82F9-2034530EFF33}"/>
    <cellStyle name="20% - Accent4 2 3 2 3" xfId="1410" xr:uid="{00000000-0005-0000-0000-000081050000}"/>
    <cellStyle name="20% - Accent4 2 3 2 3 2" xfId="1411" xr:uid="{00000000-0005-0000-0000-000082050000}"/>
    <cellStyle name="20% - Accent4 2 3 2 3 2 2" xfId="1412" xr:uid="{00000000-0005-0000-0000-000083050000}"/>
    <cellStyle name="20% - Accent4 2 3 2 3 2 2 2" xfId="32843" xr:uid="{0A0BDB62-7E74-4F0F-8129-E642A0D4D47E}"/>
    <cellStyle name="20% - Accent4 2 3 2 3 2 3" xfId="32842" xr:uid="{23487058-331C-4ABE-8CFB-5F99C07E2991}"/>
    <cellStyle name="20% - Accent4 2 3 2 3 3" xfId="1413" xr:uid="{00000000-0005-0000-0000-000084050000}"/>
    <cellStyle name="20% - Accent4 2 3 2 3 3 2" xfId="32844" xr:uid="{D2A6A483-E12D-4EE1-85F0-1BD4057DD30F}"/>
    <cellStyle name="20% - Accent4 2 3 2 3 4" xfId="32841" xr:uid="{BA0A0DEE-B034-4C4A-B52F-EAEA5C1BDBFD}"/>
    <cellStyle name="20% - Accent4 2 3 2 4" xfId="1414" xr:uid="{00000000-0005-0000-0000-000085050000}"/>
    <cellStyle name="20% - Accent4 2 3 2 4 2" xfId="1415" xr:uid="{00000000-0005-0000-0000-000086050000}"/>
    <cellStyle name="20% - Accent4 2 3 2 4 2 2" xfId="32846" xr:uid="{13F116D3-50FB-49D9-B8CF-F9243B923A84}"/>
    <cellStyle name="20% - Accent4 2 3 2 4 3" xfId="32845" xr:uid="{23D4D00B-B9AC-4B3D-883C-1FEF4ACB3F61}"/>
    <cellStyle name="20% - Accent4 2 3 2 5" xfId="1416" xr:uid="{00000000-0005-0000-0000-000087050000}"/>
    <cellStyle name="20% - Accent4 2 3 2 5 2" xfId="32847" xr:uid="{BAF33C30-D3DC-4C90-A43D-B774B79A0099}"/>
    <cellStyle name="20% - Accent4 2 3 2 6" xfId="32832" xr:uid="{9939DCD4-7A43-469B-BDCC-8A89109D41A3}"/>
    <cellStyle name="20% - Accent4 2 3 3" xfId="1417" xr:uid="{00000000-0005-0000-0000-000088050000}"/>
    <cellStyle name="20% - Accent4 2 3 3 2" xfId="1418" xr:uid="{00000000-0005-0000-0000-000089050000}"/>
    <cellStyle name="20% - Accent4 2 3 3 2 2" xfId="1419" xr:uid="{00000000-0005-0000-0000-00008A050000}"/>
    <cellStyle name="20% - Accent4 2 3 3 2 2 2" xfId="1420" xr:uid="{00000000-0005-0000-0000-00008B050000}"/>
    <cellStyle name="20% - Accent4 2 3 3 2 2 2 2" xfId="32851" xr:uid="{51FDAE4F-0F31-4D00-AC4A-2B626C07D39A}"/>
    <cellStyle name="20% - Accent4 2 3 3 2 2 3" xfId="32850" xr:uid="{17A163A5-8470-42B3-8106-1DC027B8A68F}"/>
    <cellStyle name="20% - Accent4 2 3 3 2 3" xfId="1421" xr:uid="{00000000-0005-0000-0000-00008C050000}"/>
    <cellStyle name="20% - Accent4 2 3 3 2 3 2" xfId="32852" xr:uid="{1F41B557-AFA4-4CF2-8770-C5E104BDFAEB}"/>
    <cellStyle name="20% - Accent4 2 3 3 2 4" xfId="32849" xr:uid="{5A5AD031-E9BB-4C4E-A302-2E6FDC4A9C53}"/>
    <cellStyle name="20% - Accent4 2 3 3 3" xfId="1422" xr:uid="{00000000-0005-0000-0000-00008D050000}"/>
    <cellStyle name="20% - Accent4 2 3 3 3 2" xfId="1423" xr:uid="{00000000-0005-0000-0000-00008E050000}"/>
    <cellStyle name="20% - Accent4 2 3 3 3 2 2" xfId="32854" xr:uid="{B2DA1BA2-45A5-4611-AB75-4EE9996C29F6}"/>
    <cellStyle name="20% - Accent4 2 3 3 3 3" xfId="32853" xr:uid="{666CB0E6-B4C9-4633-AE3D-CB34545C0EA9}"/>
    <cellStyle name="20% - Accent4 2 3 3 4" xfId="1424" xr:uid="{00000000-0005-0000-0000-00008F050000}"/>
    <cellStyle name="20% - Accent4 2 3 3 4 2" xfId="32855" xr:uid="{94DCF57B-980C-4393-9563-29DDD2D1B1E0}"/>
    <cellStyle name="20% - Accent4 2 3 3 5" xfId="32848" xr:uid="{D69CF33B-49DC-4447-AE99-14963EF2DCCB}"/>
    <cellStyle name="20% - Accent4 2 3 4" xfId="1425" xr:uid="{00000000-0005-0000-0000-000090050000}"/>
    <cellStyle name="20% - Accent4 2 3 4 2" xfId="1426" xr:uid="{00000000-0005-0000-0000-000091050000}"/>
    <cellStyle name="20% - Accent4 2 3 4 2 2" xfId="1427" xr:uid="{00000000-0005-0000-0000-000092050000}"/>
    <cellStyle name="20% - Accent4 2 3 4 2 2 2" xfId="32858" xr:uid="{B91AA140-2208-4DAB-99EB-3D20907B13A0}"/>
    <cellStyle name="20% - Accent4 2 3 4 2 3" xfId="32857" xr:uid="{C28ED2A6-5A57-40AC-9532-B77D98D32873}"/>
    <cellStyle name="20% - Accent4 2 3 4 3" xfId="1428" xr:uid="{00000000-0005-0000-0000-000093050000}"/>
    <cellStyle name="20% - Accent4 2 3 4 3 2" xfId="32859" xr:uid="{5917D86C-E97A-432A-BC30-97EDA4F7C1CA}"/>
    <cellStyle name="20% - Accent4 2 3 4 4" xfId="32856" xr:uid="{7B78B4EB-E89C-4D45-AD92-F702784370E2}"/>
    <cellStyle name="20% - Accent4 2 3 5" xfId="1429" xr:uid="{00000000-0005-0000-0000-000094050000}"/>
    <cellStyle name="20% - Accent4 2 3 5 2" xfId="1430" xr:uid="{00000000-0005-0000-0000-000095050000}"/>
    <cellStyle name="20% - Accent4 2 3 5 2 2" xfId="32861" xr:uid="{83030C88-EAE2-45D8-BE7D-19B69253CF59}"/>
    <cellStyle name="20% - Accent4 2 3 5 3" xfId="32860" xr:uid="{4305EB50-EB53-47D6-B7D9-97F512CD189B}"/>
    <cellStyle name="20% - Accent4 2 3 6" xfId="1431" xr:uid="{00000000-0005-0000-0000-000096050000}"/>
    <cellStyle name="20% - Accent4 2 3 6 2" xfId="32862" xr:uid="{C58F513E-E82A-49DF-98E6-4C9925D9642E}"/>
    <cellStyle name="20% - Accent4 2 3 7" xfId="32831" xr:uid="{24EC1E66-0050-42AE-BFE6-F697DED07314}"/>
    <cellStyle name="20% - Accent4 2 4" xfId="1432" xr:uid="{00000000-0005-0000-0000-000097050000}"/>
    <cellStyle name="20% - Accent4 2 4 2" xfId="1433" xr:uid="{00000000-0005-0000-0000-000098050000}"/>
    <cellStyle name="20% - Accent4 2 4 2 2" xfId="1434" xr:uid="{00000000-0005-0000-0000-000099050000}"/>
    <cellStyle name="20% - Accent4 2 4 2 2 2" xfId="1435" xr:uid="{00000000-0005-0000-0000-00009A050000}"/>
    <cellStyle name="20% - Accent4 2 4 2 2 2 2" xfId="1436" xr:uid="{00000000-0005-0000-0000-00009B050000}"/>
    <cellStyle name="20% - Accent4 2 4 2 2 2 2 2" xfId="32867" xr:uid="{9916C7F7-8B33-43F3-B773-2D5755C8D1AA}"/>
    <cellStyle name="20% - Accent4 2 4 2 2 2 3" xfId="32866" xr:uid="{D5FF3810-3D15-4CB8-95AF-E6D2A85FE878}"/>
    <cellStyle name="20% - Accent4 2 4 2 2 3" xfId="1437" xr:uid="{00000000-0005-0000-0000-00009C050000}"/>
    <cellStyle name="20% - Accent4 2 4 2 2 3 2" xfId="32868" xr:uid="{72CB0A3D-BFBE-45C6-863F-6E1AA32C2191}"/>
    <cellStyle name="20% - Accent4 2 4 2 2 4" xfId="32865" xr:uid="{CEF678B1-7568-4D2B-A75A-6FC96855BBE6}"/>
    <cellStyle name="20% - Accent4 2 4 2 3" xfId="1438" xr:uid="{00000000-0005-0000-0000-00009D050000}"/>
    <cellStyle name="20% - Accent4 2 4 2 3 2" xfId="1439" xr:uid="{00000000-0005-0000-0000-00009E050000}"/>
    <cellStyle name="20% - Accent4 2 4 2 3 2 2" xfId="32870" xr:uid="{28185398-7DAB-4CE1-A37E-D7AAF4DA9184}"/>
    <cellStyle name="20% - Accent4 2 4 2 3 3" xfId="32869" xr:uid="{1BC4E6CB-294B-4F32-937E-41537E80A869}"/>
    <cellStyle name="20% - Accent4 2 4 2 4" xfId="1440" xr:uid="{00000000-0005-0000-0000-00009F050000}"/>
    <cellStyle name="20% - Accent4 2 4 2 4 2" xfId="32871" xr:uid="{B2087E2B-612C-4A6B-B194-BD19A1251623}"/>
    <cellStyle name="20% - Accent4 2 4 2 5" xfId="32864" xr:uid="{E95F36BB-B900-47B7-99F6-4C6E73459A03}"/>
    <cellStyle name="20% - Accent4 2 4 3" xfId="1441" xr:uid="{00000000-0005-0000-0000-0000A0050000}"/>
    <cellStyle name="20% - Accent4 2 4 3 2" xfId="1442" xr:uid="{00000000-0005-0000-0000-0000A1050000}"/>
    <cellStyle name="20% - Accent4 2 4 3 2 2" xfId="1443" xr:uid="{00000000-0005-0000-0000-0000A2050000}"/>
    <cellStyle name="20% - Accent4 2 4 3 2 2 2" xfId="32874" xr:uid="{A62584B9-D3F5-4A8C-8134-32D5F939CEA8}"/>
    <cellStyle name="20% - Accent4 2 4 3 2 3" xfId="32873" xr:uid="{AEE5ECC0-14B2-4566-9E10-53D9DC2F5045}"/>
    <cellStyle name="20% - Accent4 2 4 3 3" xfId="1444" xr:uid="{00000000-0005-0000-0000-0000A3050000}"/>
    <cellStyle name="20% - Accent4 2 4 3 3 2" xfId="32875" xr:uid="{998328C5-7B84-492C-8BC5-580E10ED0DA6}"/>
    <cellStyle name="20% - Accent4 2 4 3 4" xfId="32872" xr:uid="{1BAD795F-FCA3-43D1-B4FF-2EA6071F6DD2}"/>
    <cellStyle name="20% - Accent4 2 4 4" xfId="1445" xr:uid="{00000000-0005-0000-0000-0000A4050000}"/>
    <cellStyle name="20% - Accent4 2 4 4 2" xfId="1446" xr:uid="{00000000-0005-0000-0000-0000A5050000}"/>
    <cellStyle name="20% - Accent4 2 4 4 2 2" xfId="32877" xr:uid="{18BF7642-E86B-4517-A21A-FB6CC5CEF5A2}"/>
    <cellStyle name="20% - Accent4 2 4 4 3" xfId="32876" xr:uid="{1EC4E195-A7F6-4C8C-AB0E-04A9148C9013}"/>
    <cellStyle name="20% - Accent4 2 4 5" xfId="1447" xr:uid="{00000000-0005-0000-0000-0000A6050000}"/>
    <cellStyle name="20% - Accent4 2 4 5 2" xfId="32878" xr:uid="{64A009DE-780A-474C-9155-F030306DF85B}"/>
    <cellStyle name="20% - Accent4 2 4 6" xfId="32863" xr:uid="{092CB3BB-9EE2-4542-91A6-F4DB314B7C81}"/>
    <cellStyle name="20% - Accent4 2 5" xfId="1448" xr:uid="{00000000-0005-0000-0000-0000A7050000}"/>
    <cellStyle name="20% - Accent4 3" xfId="1449" xr:uid="{00000000-0005-0000-0000-0000A8050000}"/>
    <cellStyle name="20% - Accent4 3 2" xfId="1450" xr:uid="{00000000-0005-0000-0000-0000A9050000}"/>
    <cellStyle name="20% - Accent4 3 3" xfId="1451" xr:uid="{00000000-0005-0000-0000-0000AA050000}"/>
    <cellStyle name="20% - Accent4 3 3 2" xfId="1452" xr:uid="{00000000-0005-0000-0000-0000AB050000}"/>
    <cellStyle name="20% - Accent4 3 3 2 2" xfId="1453" xr:uid="{00000000-0005-0000-0000-0000AC050000}"/>
    <cellStyle name="20% - Accent4 3 3 2 2 2" xfId="1454" xr:uid="{00000000-0005-0000-0000-0000AD050000}"/>
    <cellStyle name="20% - Accent4 3 3 2 2 2 2" xfId="1455" xr:uid="{00000000-0005-0000-0000-0000AE050000}"/>
    <cellStyle name="20% - Accent4 3 3 2 2 2 2 2" xfId="1456" xr:uid="{00000000-0005-0000-0000-0000AF050000}"/>
    <cellStyle name="20% - Accent4 3 3 2 2 2 2 2 2" xfId="32885" xr:uid="{3CCBEE62-F568-4AED-9375-330F5FEB8F59}"/>
    <cellStyle name="20% - Accent4 3 3 2 2 2 2 3" xfId="32884" xr:uid="{D7286726-173C-494D-96FA-0CF59B4B3A38}"/>
    <cellStyle name="20% - Accent4 3 3 2 2 2 3" xfId="1457" xr:uid="{00000000-0005-0000-0000-0000B0050000}"/>
    <cellStyle name="20% - Accent4 3 3 2 2 2 3 2" xfId="32886" xr:uid="{701922E9-1371-4D97-A43D-D389D1AB864A}"/>
    <cellStyle name="20% - Accent4 3 3 2 2 2 4" xfId="32883" xr:uid="{2D81BC20-2335-4802-811C-B2A5E4F4E3AD}"/>
    <cellStyle name="20% - Accent4 3 3 2 2 3" xfId="1458" xr:uid="{00000000-0005-0000-0000-0000B1050000}"/>
    <cellStyle name="20% - Accent4 3 3 2 2 3 2" xfId="1459" xr:uid="{00000000-0005-0000-0000-0000B2050000}"/>
    <cellStyle name="20% - Accent4 3 3 2 2 3 2 2" xfId="32888" xr:uid="{4C55B7E4-9E98-49BF-A793-5F7815038C13}"/>
    <cellStyle name="20% - Accent4 3 3 2 2 3 3" xfId="32887" xr:uid="{0DE5B6C5-7FCE-4602-A6F7-E7B9F5DF3BE6}"/>
    <cellStyle name="20% - Accent4 3 3 2 2 4" xfId="1460" xr:uid="{00000000-0005-0000-0000-0000B3050000}"/>
    <cellStyle name="20% - Accent4 3 3 2 2 4 2" xfId="32889" xr:uid="{1E80EDF2-DD1C-4318-B195-E14F61F3BEA8}"/>
    <cellStyle name="20% - Accent4 3 3 2 2 5" xfId="32882" xr:uid="{0147246F-2923-4249-9624-BD16520AAD0E}"/>
    <cellStyle name="20% - Accent4 3 3 2 3" xfId="1461" xr:uid="{00000000-0005-0000-0000-0000B4050000}"/>
    <cellStyle name="20% - Accent4 3 3 2 3 2" xfId="1462" xr:uid="{00000000-0005-0000-0000-0000B5050000}"/>
    <cellStyle name="20% - Accent4 3 3 2 3 2 2" xfId="1463" xr:uid="{00000000-0005-0000-0000-0000B6050000}"/>
    <cellStyle name="20% - Accent4 3 3 2 3 2 2 2" xfId="32892" xr:uid="{9C066DE4-7748-4EB9-9DE3-B720C4FFE331}"/>
    <cellStyle name="20% - Accent4 3 3 2 3 2 3" xfId="32891" xr:uid="{82C2BCD0-D26F-4436-A9D7-1625FE81AA42}"/>
    <cellStyle name="20% - Accent4 3 3 2 3 3" xfId="1464" xr:uid="{00000000-0005-0000-0000-0000B7050000}"/>
    <cellStyle name="20% - Accent4 3 3 2 3 3 2" xfId="32893" xr:uid="{253049E5-D968-469C-A2CF-8431333C213E}"/>
    <cellStyle name="20% - Accent4 3 3 2 3 4" xfId="32890" xr:uid="{B7583B0C-1584-46A1-9079-BEA1CB75DC03}"/>
    <cellStyle name="20% - Accent4 3 3 2 4" xfId="1465" xr:uid="{00000000-0005-0000-0000-0000B8050000}"/>
    <cellStyle name="20% - Accent4 3 3 2 4 2" xfId="1466" xr:uid="{00000000-0005-0000-0000-0000B9050000}"/>
    <cellStyle name="20% - Accent4 3 3 2 4 2 2" xfId="32895" xr:uid="{7A9D269B-644E-4177-9EDC-7F49CEFAD231}"/>
    <cellStyle name="20% - Accent4 3 3 2 4 3" xfId="32894" xr:uid="{ABEB5CBA-E8A7-45CE-9805-6E1A5F021870}"/>
    <cellStyle name="20% - Accent4 3 3 2 5" xfId="1467" xr:uid="{00000000-0005-0000-0000-0000BA050000}"/>
    <cellStyle name="20% - Accent4 3 3 2 5 2" xfId="32896" xr:uid="{95C753E3-90A4-470F-AEF9-72C53706111F}"/>
    <cellStyle name="20% - Accent4 3 3 2 6" xfId="32881" xr:uid="{CB9D2F61-DDAF-4E9E-ACC3-791738049D87}"/>
    <cellStyle name="20% - Accent4 3 3 3" xfId="1468" xr:uid="{00000000-0005-0000-0000-0000BB050000}"/>
    <cellStyle name="20% - Accent4 3 3 3 2" xfId="1469" xr:uid="{00000000-0005-0000-0000-0000BC050000}"/>
    <cellStyle name="20% - Accent4 3 3 3 2 2" xfId="1470" xr:uid="{00000000-0005-0000-0000-0000BD050000}"/>
    <cellStyle name="20% - Accent4 3 3 3 2 2 2" xfId="1471" xr:uid="{00000000-0005-0000-0000-0000BE050000}"/>
    <cellStyle name="20% - Accent4 3 3 3 2 2 2 2" xfId="32900" xr:uid="{0DD189F8-EF54-4933-883C-F21424FA9E89}"/>
    <cellStyle name="20% - Accent4 3 3 3 2 2 3" xfId="32899" xr:uid="{27B2470E-F9E5-423B-A0D3-60575D574C37}"/>
    <cellStyle name="20% - Accent4 3 3 3 2 3" xfId="1472" xr:uid="{00000000-0005-0000-0000-0000BF050000}"/>
    <cellStyle name="20% - Accent4 3 3 3 2 3 2" xfId="32901" xr:uid="{851C00EE-746D-4341-94BA-907C0DFE4B44}"/>
    <cellStyle name="20% - Accent4 3 3 3 2 4" xfId="32898" xr:uid="{FC546859-5D5C-4305-8BFD-56B5D2AC0B5B}"/>
    <cellStyle name="20% - Accent4 3 3 3 3" xfId="1473" xr:uid="{00000000-0005-0000-0000-0000C0050000}"/>
    <cellStyle name="20% - Accent4 3 3 3 3 2" xfId="1474" xr:uid="{00000000-0005-0000-0000-0000C1050000}"/>
    <cellStyle name="20% - Accent4 3 3 3 3 2 2" xfId="32903" xr:uid="{FE491AA3-0D77-411E-9EAC-C039C84C3CF2}"/>
    <cellStyle name="20% - Accent4 3 3 3 3 3" xfId="32902" xr:uid="{CF3E7A60-D50E-489A-A67D-E0EBABC4E8EC}"/>
    <cellStyle name="20% - Accent4 3 3 3 4" xfId="1475" xr:uid="{00000000-0005-0000-0000-0000C2050000}"/>
    <cellStyle name="20% - Accent4 3 3 3 4 2" xfId="32904" xr:uid="{8237FA5D-F83C-4D4A-ABF1-285551BF4761}"/>
    <cellStyle name="20% - Accent4 3 3 3 5" xfId="32897" xr:uid="{88053BD0-561F-4CF2-BA46-944174C53F0B}"/>
    <cellStyle name="20% - Accent4 3 3 4" xfId="1476" xr:uid="{00000000-0005-0000-0000-0000C3050000}"/>
    <cellStyle name="20% - Accent4 3 3 4 2" xfId="1477" xr:uid="{00000000-0005-0000-0000-0000C4050000}"/>
    <cellStyle name="20% - Accent4 3 3 4 2 2" xfId="1478" xr:uid="{00000000-0005-0000-0000-0000C5050000}"/>
    <cellStyle name="20% - Accent4 3 3 4 2 2 2" xfId="32907" xr:uid="{55DE46EF-60E2-44F0-A26E-71D8299AC5A5}"/>
    <cellStyle name="20% - Accent4 3 3 4 2 3" xfId="32906" xr:uid="{66160B26-6D5F-47BF-BC7E-6825B39F892C}"/>
    <cellStyle name="20% - Accent4 3 3 4 3" xfId="1479" xr:uid="{00000000-0005-0000-0000-0000C6050000}"/>
    <cellStyle name="20% - Accent4 3 3 4 3 2" xfId="32908" xr:uid="{82BF928C-BD3B-4708-9AAD-5C342BA9E0AE}"/>
    <cellStyle name="20% - Accent4 3 3 4 4" xfId="32905" xr:uid="{88259997-6108-4D25-9EA7-82BE73A42E6E}"/>
    <cellStyle name="20% - Accent4 3 3 5" xfId="1480" xr:uid="{00000000-0005-0000-0000-0000C7050000}"/>
    <cellStyle name="20% - Accent4 3 3 5 2" xfId="1481" xr:uid="{00000000-0005-0000-0000-0000C8050000}"/>
    <cellStyle name="20% - Accent4 3 3 5 2 2" xfId="32910" xr:uid="{003B9695-F00E-4731-AEFB-249ECBD2FD80}"/>
    <cellStyle name="20% - Accent4 3 3 5 3" xfId="32909" xr:uid="{65525929-633A-4D35-BE20-5F833A4699AA}"/>
    <cellStyle name="20% - Accent4 3 3 6" xfId="1482" xr:uid="{00000000-0005-0000-0000-0000C9050000}"/>
    <cellStyle name="20% - Accent4 3 3 6 2" xfId="32911" xr:uid="{6C5DBDBA-D3D0-4B22-84AC-A7BF0625E3EA}"/>
    <cellStyle name="20% - Accent4 3 3 7" xfId="32880" xr:uid="{7DFA2168-9EEA-4CAA-AAD5-CBF6B71CFCAA}"/>
    <cellStyle name="20% - Accent4 3 4" xfId="1483" xr:uid="{00000000-0005-0000-0000-0000CA050000}"/>
    <cellStyle name="20% - Accent4 3 4 2" xfId="1484" xr:uid="{00000000-0005-0000-0000-0000CB050000}"/>
    <cellStyle name="20% - Accent4 3 4 2 2" xfId="1485" xr:uid="{00000000-0005-0000-0000-0000CC050000}"/>
    <cellStyle name="20% - Accent4 3 4 2 2 2" xfId="1486" xr:uid="{00000000-0005-0000-0000-0000CD050000}"/>
    <cellStyle name="20% - Accent4 3 4 2 2 2 2" xfId="1487" xr:uid="{00000000-0005-0000-0000-0000CE050000}"/>
    <cellStyle name="20% - Accent4 3 4 2 2 2 2 2" xfId="32916" xr:uid="{5DD4E4E1-0485-4EFA-B017-7E3E5EAA2D48}"/>
    <cellStyle name="20% - Accent4 3 4 2 2 2 3" xfId="32915" xr:uid="{852B23B0-A5E2-4488-A006-DA74A194B93C}"/>
    <cellStyle name="20% - Accent4 3 4 2 2 3" xfId="1488" xr:uid="{00000000-0005-0000-0000-0000CF050000}"/>
    <cellStyle name="20% - Accent4 3 4 2 2 3 2" xfId="32917" xr:uid="{216E08A8-88D6-4302-BF0A-16FC0450BE0E}"/>
    <cellStyle name="20% - Accent4 3 4 2 2 4" xfId="32914" xr:uid="{98ECF90B-889D-432C-9328-82761648169F}"/>
    <cellStyle name="20% - Accent4 3 4 2 3" xfId="1489" xr:uid="{00000000-0005-0000-0000-0000D0050000}"/>
    <cellStyle name="20% - Accent4 3 4 2 3 2" xfId="1490" xr:uid="{00000000-0005-0000-0000-0000D1050000}"/>
    <cellStyle name="20% - Accent4 3 4 2 3 2 2" xfId="32919" xr:uid="{5987A4A1-AFD8-4D80-BDB1-2DB60F25C3D2}"/>
    <cellStyle name="20% - Accent4 3 4 2 3 3" xfId="32918" xr:uid="{B7C376B5-6844-4FBA-B00E-9080F346DC1D}"/>
    <cellStyle name="20% - Accent4 3 4 2 4" xfId="1491" xr:uid="{00000000-0005-0000-0000-0000D2050000}"/>
    <cellStyle name="20% - Accent4 3 4 2 4 2" xfId="32920" xr:uid="{E14510E9-3DAF-49F7-B6AC-989FDE68E76D}"/>
    <cellStyle name="20% - Accent4 3 4 2 5" xfId="32913" xr:uid="{24B6A775-6452-4F18-B007-427A275C8CCB}"/>
    <cellStyle name="20% - Accent4 3 4 3" xfId="1492" xr:uid="{00000000-0005-0000-0000-0000D3050000}"/>
    <cellStyle name="20% - Accent4 3 4 3 2" xfId="1493" xr:uid="{00000000-0005-0000-0000-0000D4050000}"/>
    <cellStyle name="20% - Accent4 3 4 3 2 2" xfId="1494" xr:uid="{00000000-0005-0000-0000-0000D5050000}"/>
    <cellStyle name="20% - Accent4 3 4 3 2 2 2" xfId="32923" xr:uid="{B758BE25-A98E-43A6-9DD1-D7265CF26D99}"/>
    <cellStyle name="20% - Accent4 3 4 3 2 3" xfId="32922" xr:uid="{27662468-9D04-4904-8712-2A8AFB9F5805}"/>
    <cellStyle name="20% - Accent4 3 4 3 3" xfId="1495" xr:uid="{00000000-0005-0000-0000-0000D6050000}"/>
    <cellStyle name="20% - Accent4 3 4 3 3 2" xfId="32924" xr:uid="{78ED8B36-94DD-4A65-A343-A36AF186772C}"/>
    <cellStyle name="20% - Accent4 3 4 3 4" xfId="32921" xr:uid="{7FB96CB4-C107-4E85-919C-B2265704C102}"/>
    <cellStyle name="20% - Accent4 3 4 4" xfId="1496" xr:uid="{00000000-0005-0000-0000-0000D7050000}"/>
    <cellStyle name="20% - Accent4 3 4 4 2" xfId="1497" xr:uid="{00000000-0005-0000-0000-0000D8050000}"/>
    <cellStyle name="20% - Accent4 3 4 4 2 2" xfId="32926" xr:uid="{CBC16BD7-06CC-432B-BA1B-236B312721CA}"/>
    <cellStyle name="20% - Accent4 3 4 4 3" xfId="32925" xr:uid="{638B56C0-71C2-496B-AD7B-161ECCAACF33}"/>
    <cellStyle name="20% - Accent4 3 4 5" xfId="1498" xr:uid="{00000000-0005-0000-0000-0000D9050000}"/>
    <cellStyle name="20% - Accent4 3 4 5 2" xfId="32927" xr:uid="{C22AF0E3-4717-4E71-9FA2-D4F2D1993408}"/>
    <cellStyle name="20% - Accent4 3 4 6" xfId="32912" xr:uid="{5525007E-0688-42D9-BB6B-46E97BD57839}"/>
    <cellStyle name="20% - Accent4 3 5" xfId="1499" xr:uid="{00000000-0005-0000-0000-0000DA050000}"/>
    <cellStyle name="20% - Accent4 3 6" xfId="32879" xr:uid="{D5CA821A-FB1D-407E-8EBA-465DFFB2C425}"/>
    <cellStyle name="20% - Accent4 4" xfId="1500" xr:uid="{00000000-0005-0000-0000-0000DB050000}"/>
    <cellStyle name="20% - Accent4 4 2" xfId="1501" xr:uid="{00000000-0005-0000-0000-0000DC050000}"/>
    <cellStyle name="20% - Accent4 4 2 2" xfId="1502" xr:uid="{00000000-0005-0000-0000-0000DD050000}"/>
    <cellStyle name="20% - Accent4 4 2 2 2" xfId="1503" xr:uid="{00000000-0005-0000-0000-0000DE050000}"/>
    <cellStyle name="20% - Accent4 4 2 2 2 2" xfId="1504" xr:uid="{00000000-0005-0000-0000-0000DF050000}"/>
    <cellStyle name="20% - Accent4 4 2 2 2 2 2" xfId="1505" xr:uid="{00000000-0005-0000-0000-0000E0050000}"/>
    <cellStyle name="20% - Accent4 4 2 2 2 2 2 2" xfId="1506" xr:uid="{00000000-0005-0000-0000-0000E1050000}"/>
    <cellStyle name="20% - Accent4 4 2 2 2 2 2 2 2" xfId="32934" xr:uid="{0B0AB6F3-CDB7-47A2-BD0D-DD351568944A}"/>
    <cellStyle name="20% - Accent4 4 2 2 2 2 2 3" xfId="32933" xr:uid="{F0C29B31-0596-4071-9485-1AC81B9A578B}"/>
    <cellStyle name="20% - Accent4 4 2 2 2 2 3" xfId="1507" xr:uid="{00000000-0005-0000-0000-0000E2050000}"/>
    <cellStyle name="20% - Accent4 4 2 2 2 2 3 2" xfId="32935" xr:uid="{28E7695B-023F-44F8-8104-3B0FB9D92F41}"/>
    <cellStyle name="20% - Accent4 4 2 2 2 2 4" xfId="32932" xr:uid="{2004480B-7039-4C82-8099-AE9035E827B3}"/>
    <cellStyle name="20% - Accent4 4 2 2 2 3" xfId="1508" xr:uid="{00000000-0005-0000-0000-0000E3050000}"/>
    <cellStyle name="20% - Accent4 4 2 2 2 3 2" xfId="1509" xr:uid="{00000000-0005-0000-0000-0000E4050000}"/>
    <cellStyle name="20% - Accent4 4 2 2 2 3 2 2" xfId="32937" xr:uid="{95351593-49FE-4E29-AE22-20F58440DF98}"/>
    <cellStyle name="20% - Accent4 4 2 2 2 3 3" xfId="32936" xr:uid="{DCAB1C86-83A1-4266-AA4C-7C1641B1A5E9}"/>
    <cellStyle name="20% - Accent4 4 2 2 2 4" xfId="1510" xr:uid="{00000000-0005-0000-0000-0000E5050000}"/>
    <cellStyle name="20% - Accent4 4 2 2 2 4 2" xfId="32938" xr:uid="{A305C505-FD42-4B0F-8EE2-98FD0FF25143}"/>
    <cellStyle name="20% - Accent4 4 2 2 2 5" xfId="32931" xr:uid="{92738B9F-AEA0-4756-BCD7-997B97201993}"/>
    <cellStyle name="20% - Accent4 4 2 2 3" xfId="1511" xr:uid="{00000000-0005-0000-0000-0000E6050000}"/>
    <cellStyle name="20% - Accent4 4 2 2 3 2" xfId="1512" xr:uid="{00000000-0005-0000-0000-0000E7050000}"/>
    <cellStyle name="20% - Accent4 4 2 2 3 2 2" xfId="1513" xr:uid="{00000000-0005-0000-0000-0000E8050000}"/>
    <cellStyle name="20% - Accent4 4 2 2 3 2 2 2" xfId="32941" xr:uid="{3B960375-5202-4F2B-A8C5-A760C9C86442}"/>
    <cellStyle name="20% - Accent4 4 2 2 3 2 3" xfId="32940" xr:uid="{08CD5B67-FD23-433E-983C-2FE390BABCED}"/>
    <cellStyle name="20% - Accent4 4 2 2 3 3" xfId="1514" xr:uid="{00000000-0005-0000-0000-0000E9050000}"/>
    <cellStyle name="20% - Accent4 4 2 2 3 3 2" xfId="32942" xr:uid="{3384B1B8-0B9A-4EDC-AC19-57AD2448BEA5}"/>
    <cellStyle name="20% - Accent4 4 2 2 3 4" xfId="32939" xr:uid="{7B1C4E63-BC02-4155-B471-DE81C02FF336}"/>
    <cellStyle name="20% - Accent4 4 2 2 4" xfId="1515" xr:uid="{00000000-0005-0000-0000-0000EA050000}"/>
    <cellStyle name="20% - Accent4 4 2 2 4 2" xfId="1516" xr:uid="{00000000-0005-0000-0000-0000EB050000}"/>
    <cellStyle name="20% - Accent4 4 2 2 4 2 2" xfId="32944" xr:uid="{07F55B52-391C-4306-B71F-61497997CB6E}"/>
    <cellStyle name="20% - Accent4 4 2 2 4 3" xfId="32943" xr:uid="{BC351AFC-EA5E-4C7E-B704-A3D2E6F88133}"/>
    <cellStyle name="20% - Accent4 4 2 2 5" xfId="1517" xr:uid="{00000000-0005-0000-0000-0000EC050000}"/>
    <cellStyle name="20% - Accent4 4 2 2 5 2" xfId="32945" xr:uid="{5F843090-0D54-41FE-96F4-1C45AF5F4D87}"/>
    <cellStyle name="20% - Accent4 4 2 2 6" xfId="32930" xr:uid="{D62690F6-588C-4537-B0E2-8B5A72A2364A}"/>
    <cellStyle name="20% - Accent4 4 2 3" xfId="1518" xr:uid="{00000000-0005-0000-0000-0000ED050000}"/>
    <cellStyle name="20% - Accent4 4 2 3 2" xfId="1519" xr:uid="{00000000-0005-0000-0000-0000EE050000}"/>
    <cellStyle name="20% - Accent4 4 2 3 2 2" xfId="1520" xr:uid="{00000000-0005-0000-0000-0000EF050000}"/>
    <cellStyle name="20% - Accent4 4 2 3 2 2 2" xfId="1521" xr:uid="{00000000-0005-0000-0000-0000F0050000}"/>
    <cellStyle name="20% - Accent4 4 2 3 2 2 2 2" xfId="32949" xr:uid="{9F02646D-8EC1-48E3-A85D-A70BD555DF57}"/>
    <cellStyle name="20% - Accent4 4 2 3 2 2 3" xfId="32948" xr:uid="{BD48C89E-304E-43F1-A652-F5C9ABE5E9EB}"/>
    <cellStyle name="20% - Accent4 4 2 3 2 3" xfId="1522" xr:uid="{00000000-0005-0000-0000-0000F1050000}"/>
    <cellStyle name="20% - Accent4 4 2 3 2 3 2" xfId="32950" xr:uid="{EC54A901-C708-4C5D-BCD1-85FB27C26219}"/>
    <cellStyle name="20% - Accent4 4 2 3 2 4" xfId="32947" xr:uid="{19ED65E3-294B-41A5-96D7-1F56E15AB3E9}"/>
    <cellStyle name="20% - Accent4 4 2 3 3" xfId="1523" xr:uid="{00000000-0005-0000-0000-0000F2050000}"/>
    <cellStyle name="20% - Accent4 4 2 3 3 2" xfId="1524" xr:uid="{00000000-0005-0000-0000-0000F3050000}"/>
    <cellStyle name="20% - Accent4 4 2 3 3 2 2" xfId="32952" xr:uid="{6CE8E0F9-7689-4BF9-AD0B-3A5639E67E10}"/>
    <cellStyle name="20% - Accent4 4 2 3 3 3" xfId="32951" xr:uid="{4980E189-4658-4641-A173-F842A1515297}"/>
    <cellStyle name="20% - Accent4 4 2 3 4" xfId="1525" xr:uid="{00000000-0005-0000-0000-0000F4050000}"/>
    <cellStyle name="20% - Accent4 4 2 3 4 2" xfId="32953" xr:uid="{15670327-723C-4B9D-A436-12BA34BF4F42}"/>
    <cellStyle name="20% - Accent4 4 2 3 5" xfId="32946" xr:uid="{102771DC-A9FB-4F49-93F2-62C20AADC0F6}"/>
    <cellStyle name="20% - Accent4 4 2 4" xfId="1526" xr:uid="{00000000-0005-0000-0000-0000F5050000}"/>
    <cellStyle name="20% - Accent4 4 2 4 2" xfId="1527" xr:uid="{00000000-0005-0000-0000-0000F6050000}"/>
    <cellStyle name="20% - Accent4 4 2 4 2 2" xfId="1528" xr:uid="{00000000-0005-0000-0000-0000F7050000}"/>
    <cellStyle name="20% - Accent4 4 2 4 2 2 2" xfId="32956" xr:uid="{4ACD7E5E-63BC-43D2-A2A1-9282CCA3D595}"/>
    <cellStyle name="20% - Accent4 4 2 4 2 3" xfId="32955" xr:uid="{109AFB71-3B9B-4702-B128-2F5C7FD21AE6}"/>
    <cellStyle name="20% - Accent4 4 2 4 3" xfId="1529" xr:uid="{00000000-0005-0000-0000-0000F8050000}"/>
    <cellStyle name="20% - Accent4 4 2 4 3 2" xfId="32957" xr:uid="{C6157097-9BA2-4C13-9A9F-324C392FF255}"/>
    <cellStyle name="20% - Accent4 4 2 4 4" xfId="32954" xr:uid="{3F8BE644-0F8A-4BDF-A00D-6F706B994405}"/>
    <cellStyle name="20% - Accent4 4 2 5" xfId="1530" xr:uid="{00000000-0005-0000-0000-0000F9050000}"/>
    <cellStyle name="20% - Accent4 4 2 5 2" xfId="1531" xr:uid="{00000000-0005-0000-0000-0000FA050000}"/>
    <cellStyle name="20% - Accent4 4 2 5 2 2" xfId="32959" xr:uid="{D9D847E9-08FF-477C-B2C9-6E67A7698CA2}"/>
    <cellStyle name="20% - Accent4 4 2 5 3" xfId="32958" xr:uid="{11A7E0D4-F795-41F3-AE5E-1B664E6E8AB5}"/>
    <cellStyle name="20% - Accent4 4 2 6" xfId="1532" xr:uid="{00000000-0005-0000-0000-0000FB050000}"/>
    <cellStyle name="20% - Accent4 4 2 6 2" xfId="32960" xr:uid="{71D677E1-111E-48D1-9F69-4FFE5B9B9DE6}"/>
    <cellStyle name="20% - Accent4 4 2 7" xfId="32929" xr:uid="{FDC10306-CD98-49B6-AA24-98FDC6790E68}"/>
    <cellStyle name="20% - Accent4 4 3" xfId="1533" xr:uid="{00000000-0005-0000-0000-0000FC050000}"/>
    <cellStyle name="20% - Accent4 4 3 2" xfId="1534" xr:uid="{00000000-0005-0000-0000-0000FD050000}"/>
    <cellStyle name="20% - Accent4 4 3 2 2" xfId="1535" xr:uid="{00000000-0005-0000-0000-0000FE050000}"/>
    <cellStyle name="20% - Accent4 4 3 2 2 2" xfId="1536" xr:uid="{00000000-0005-0000-0000-0000FF050000}"/>
    <cellStyle name="20% - Accent4 4 3 2 2 2 2" xfId="1537" xr:uid="{00000000-0005-0000-0000-000000060000}"/>
    <cellStyle name="20% - Accent4 4 3 2 2 2 2 2" xfId="32965" xr:uid="{110AC483-DAFF-46BD-82B1-CF22E401C0B5}"/>
    <cellStyle name="20% - Accent4 4 3 2 2 2 3" xfId="32964" xr:uid="{AD4FB43E-1F33-4118-AA79-8FB1160018B1}"/>
    <cellStyle name="20% - Accent4 4 3 2 2 3" xfId="1538" xr:uid="{00000000-0005-0000-0000-000001060000}"/>
    <cellStyle name="20% - Accent4 4 3 2 2 3 2" xfId="32966" xr:uid="{DA9FCF56-AA9D-483B-AEBE-8B2AB6E8624F}"/>
    <cellStyle name="20% - Accent4 4 3 2 2 4" xfId="32963" xr:uid="{E2A838C9-392F-48EE-845E-A956E63A4528}"/>
    <cellStyle name="20% - Accent4 4 3 2 3" xfId="1539" xr:uid="{00000000-0005-0000-0000-000002060000}"/>
    <cellStyle name="20% - Accent4 4 3 2 3 2" xfId="1540" xr:uid="{00000000-0005-0000-0000-000003060000}"/>
    <cellStyle name="20% - Accent4 4 3 2 3 2 2" xfId="32968" xr:uid="{1FBCB555-9167-4731-80F1-EE6E3BBF082C}"/>
    <cellStyle name="20% - Accent4 4 3 2 3 3" xfId="32967" xr:uid="{2E5CC4AD-B0AF-47EC-846B-AAFE427D87DB}"/>
    <cellStyle name="20% - Accent4 4 3 2 4" xfId="1541" xr:uid="{00000000-0005-0000-0000-000004060000}"/>
    <cellStyle name="20% - Accent4 4 3 2 4 2" xfId="32969" xr:uid="{9A4B1D9B-B793-4FD3-9022-D39CB4BE4B2D}"/>
    <cellStyle name="20% - Accent4 4 3 2 5" xfId="32962" xr:uid="{6136ECDF-C3AA-4ED9-9F4E-46DC9C008768}"/>
    <cellStyle name="20% - Accent4 4 3 3" xfId="1542" xr:uid="{00000000-0005-0000-0000-000005060000}"/>
    <cellStyle name="20% - Accent4 4 3 3 2" xfId="1543" xr:uid="{00000000-0005-0000-0000-000006060000}"/>
    <cellStyle name="20% - Accent4 4 3 3 2 2" xfId="1544" xr:uid="{00000000-0005-0000-0000-000007060000}"/>
    <cellStyle name="20% - Accent4 4 3 3 2 2 2" xfId="32972" xr:uid="{0F1269BE-412F-4B33-A396-5FE9B48ADCFC}"/>
    <cellStyle name="20% - Accent4 4 3 3 2 3" xfId="32971" xr:uid="{B761FC97-1CCA-4186-BC8B-0477C0A27B90}"/>
    <cellStyle name="20% - Accent4 4 3 3 3" xfId="1545" xr:uid="{00000000-0005-0000-0000-000008060000}"/>
    <cellStyle name="20% - Accent4 4 3 3 3 2" xfId="32973" xr:uid="{CD3A84FE-13F8-40F4-A0CA-89FEF5266D03}"/>
    <cellStyle name="20% - Accent4 4 3 3 4" xfId="32970" xr:uid="{3F384F10-1D26-4586-9CD9-734FBC48B5CC}"/>
    <cellStyle name="20% - Accent4 4 3 4" xfId="1546" xr:uid="{00000000-0005-0000-0000-000009060000}"/>
    <cellStyle name="20% - Accent4 4 3 4 2" xfId="1547" xr:uid="{00000000-0005-0000-0000-00000A060000}"/>
    <cellStyle name="20% - Accent4 4 3 4 2 2" xfId="32975" xr:uid="{CF76554D-BD70-4224-977B-199E131B327C}"/>
    <cellStyle name="20% - Accent4 4 3 4 3" xfId="32974" xr:uid="{96D70007-BD32-4956-B87E-AC526B4986A2}"/>
    <cellStyle name="20% - Accent4 4 3 5" xfId="1548" xr:uid="{00000000-0005-0000-0000-00000B060000}"/>
    <cellStyle name="20% - Accent4 4 3 5 2" xfId="32976" xr:uid="{6C28829F-5201-4FCE-90B9-67B2E1FD311A}"/>
    <cellStyle name="20% - Accent4 4 3 6" xfId="32961" xr:uid="{ED02EF79-A0B8-4340-B9F2-2A778566C97A}"/>
    <cellStyle name="20% - Accent4 4 4" xfId="1549" xr:uid="{00000000-0005-0000-0000-00000C060000}"/>
    <cellStyle name="20% - Accent4 4 4 2" xfId="1550" xr:uid="{00000000-0005-0000-0000-00000D060000}"/>
    <cellStyle name="20% - Accent4 4 4 2 2" xfId="1551" xr:uid="{00000000-0005-0000-0000-00000E060000}"/>
    <cellStyle name="20% - Accent4 4 4 2 2 2" xfId="1552" xr:uid="{00000000-0005-0000-0000-00000F060000}"/>
    <cellStyle name="20% - Accent4 4 4 2 2 2 2" xfId="32980" xr:uid="{5195B9BB-5EA4-4E6C-B502-E013C045F84A}"/>
    <cellStyle name="20% - Accent4 4 4 2 2 3" xfId="32979" xr:uid="{5D1E19DC-9645-4611-B547-742401572379}"/>
    <cellStyle name="20% - Accent4 4 4 2 3" xfId="1553" xr:uid="{00000000-0005-0000-0000-000010060000}"/>
    <cellStyle name="20% - Accent4 4 4 2 3 2" xfId="32981" xr:uid="{82ED490F-6CE0-4BEE-9B8C-8AEC67A5FBA1}"/>
    <cellStyle name="20% - Accent4 4 4 2 4" xfId="32978" xr:uid="{A0BCE5C1-19F3-4C96-A207-D060D3ABA071}"/>
    <cellStyle name="20% - Accent4 4 4 3" xfId="1554" xr:uid="{00000000-0005-0000-0000-000011060000}"/>
    <cellStyle name="20% - Accent4 4 4 3 2" xfId="1555" xr:uid="{00000000-0005-0000-0000-000012060000}"/>
    <cellStyle name="20% - Accent4 4 4 3 2 2" xfId="32983" xr:uid="{CADECA03-E222-4C66-AB31-196F181E9F7C}"/>
    <cellStyle name="20% - Accent4 4 4 3 3" xfId="32982" xr:uid="{FE6F8BF6-4EC3-4644-84C3-E5592E094DD2}"/>
    <cellStyle name="20% - Accent4 4 4 4" xfId="1556" xr:uid="{00000000-0005-0000-0000-000013060000}"/>
    <cellStyle name="20% - Accent4 4 4 4 2" xfId="32984" xr:uid="{D6D41697-ED6B-41A0-9FFE-E70C29AA84FB}"/>
    <cellStyle name="20% - Accent4 4 4 5" xfId="32977" xr:uid="{B2FACBE5-C715-4813-9B84-D206C69FACA9}"/>
    <cellStyle name="20% - Accent4 4 5" xfId="1557" xr:uid="{00000000-0005-0000-0000-000014060000}"/>
    <cellStyle name="20% - Accent4 4 5 2" xfId="1558" xr:uid="{00000000-0005-0000-0000-000015060000}"/>
    <cellStyle name="20% - Accent4 4 5 2 2" xfId="1559" xr:uid="{00000000-0005-0000-0000-000016060000}"/>
    <cellStyle name="20% - Accent4 4 5 2 2 2" xfId="32987" xr:uid="{DFF7D3F2-4754-450B-866E-D2A27A97F588}"/>
    <cellStyle name="20% - Accent4 4 5 2 3" xfId="32986" xr:uid="{2D5EDF23-272D-4945-A7B1-026A1F4CF34B}"/>
    <cellStyle name="20% - Accent4 4 5 3" xfId="1560" xr:uid="{00000000-0005-0000-0000-000017060000}"/>
    <cellStyle name="20% - Accent4 4 5 3 2" xfId="32988" xr:uid="{52E5C1EE-3CE7-480B-91B6-C5D0274A488F}"/>
    <cellStyle name="20% - Accent4 4 5 4" xfId="32985" xr:uid="{62CD0DE2-93DF-4A48-A57F-54D66F393718}"/>
    <cellStyle name="20% - Accent4 4 6" xfId="1561" xr:uid="{00000000-0005-0000-0000-000018060000}"/>
    <cellStyle name="20% - Accent4 4 6 2" xfId="1562" xr:uid="{00000000-0005-0000-0000-000019060000}"/>
    <cellStyle name="20% - Accent4 4 6 2 2" xfId="32990" xr:uid="{5F7EE898-4712-489A-AE77-4228FBC13D44}"/>
    <cellStyle name="20% - Accent4 4 6 3" xfId="32989" xr:uid="{308DA98D-214A-4BBA-9707-4A8D68D4D9CB}"/>
    <cellStyle name="20% - Accent4 4 7" xfId="1563" xr:uid="{00000000-0005-0000-0000-00001A060000}"/>
    <cellStyle name="20% - Accent4 4 7 2" xfId="32991" xr:uid="{6C0AAE03-EF6C-40E7-BF70-B8B55130BBF4}"/>
    <cellStyle name="20% - Accent4 4 8" xfId="32928" xr:uid="{52F6FEBC-6DCD-42DD-B9A5-081920CC4A8B}"/>
    <cellStyle name="20% - Accent4 5" xfId="1564" xr:uid="{00000000-0005-0000-0000-00001B060000}"/>
    <cellStyle name="20% - Accent4 5 2" xfId="1565" xr:uid="{00000000-0005-0000-0000-00001C060000}"/>
    <cellStyle name="20% - Accent4 5 2 2" xfId="1566" xr:uid="{00000000-0005-0000-0000-00001D060000}"/>
    <cellStyle name="20% - Accent4 5 2 2 2" xfId="1567" xr:uid="{00000000-0005-0000-0000-00001E060000}"/>
    <cellStyle name="20% - Accent4 5 2 2 2 2" xfId="1568" xr:uid="{00000000-0005-0000-0000-00001F060000}"/>
    <cellStyle name="20% - Accent4 5 2 2 2 2 2" xfId="1569" xr:uid="{00000000-0005-0000-0000-000020060000}"/>
    <cellStyle name="20% - Accent4 5 2 2 2 2 2 2" xfId="32997" xr:uid="{612D5603-24BB-4096-9E8C-3AE56C55F581}"/>
    <cellStyle name="20% - Accent4 5 2 2 2 2 3" xfId="32996" xr:uid="{73E17B51-80AC-4E98-8913-0FCD6F9B7E9D}"/>
    <cellStyle name="20% - Accent4 5 2 2 2 3" xfId="1570" xr:uid="{00000000-0005-0000-0000-000021060000}"/>
    <cellStyle name="20% - Accent4 5 2 2 2 3 2" xfId="32998" xr:uid="{91E71653-C588-4E42-BFDF-53474C069329}"/>
    <cellStyle name="20% - Accent4 5 2 2 2 4" xfId="32995" xr:uid="{BCB2CFBD-AEAF-45C9-8BBF-B621834A1DE0}"/>
    <cellStyle name="20% - Accent4 5 2 2 3" xfId="1571" xr:uid="{00000000-0005-0000-0000-000022060000}"/>
    <cellStyle name="20% - Accent4 5 2 2 3 2" xfId="1572" xr:uid="{00000000-0005-0000-0000-000023060000}"/>
    <cellStyle name="20% - Accent4 5 2 2 3 2 2" xfId="33000" xr:uid="{E4071D7B-B190-437D-B005-81F9C2A4B202}"/>
    <cellStyle name="20% - Accent4 5 2 2 3 3" xfId="32999" xr:uid="{907ADA29-B9BF-41D3-9DC3-A986AF1F9D83}"/>
    <cellStyle name="20% - Accent4 5 2 2 4" xfId="1573" xr:uid="{00000000-0005-0000-0000-000024060000}"/>
    <cellStyle name="20% - Accent4 5 2 2 4 2" xfId="33001" xr:uid="{192FBE15-ADCC-43AD-96B2-35CB930BF989}"/>
    <cellStyle name="20% - Accent4 5 2 2 5" xfId="32994" xr:uid="{7F094C9B-20E9-4C02-93B8-478A701A351A}"/>
    <cellStyle name="20% - Accent4 5 2 3" xfId="1574" xr:uid="{00000000-0005-0000-0000-000025060000}"/>
    <cellStyle name="20% - Accent4 5 2 3 2" xfId="1575" xr:uid="{00000000-0005-0000-0000-000026060000}"/>
    <cellStyle name="20% - Accent4 5 2 3 2 2" xfId="1576" xr:uid="{00000000-0005-0000-0000-000027060000}"/>
    <cellStyle name="20% - Accent4 5 2 3 2 2 2" xfId="33004" xr:uid="{066E924C-9213-4245-8DA1-030893D8BE25}"/>
    <cellStyle name="20% - Accent4 5 2 3 2 3" xfId="33003" xr:uid="{E34F2699-C57A-45D2-B110-92E376DCA532}"/>
    <cellStyle name="20% - Accent4 5 2 3 3" xfId="1577" xr:uid="{00000000-0005-0000-0000-000028060000}"/>
    <cellStyle name="20% - Accent4 5 2 3 3 2" xfId="33005" xr:uid="{D196B9A4-6E78-4F52-A2AA-148231B3B170}"/>
    <cellStyle name="20% - Accent4 5 2 3 4" xfId="33002" xr:uid="{E0F06A18-7B9C-46CE-9590-5B92E3C531B8}"/>
    <cellStyle name="20% - Accent4 5 2 4" xfId="1578" xr:uid="{00000000-0005-0000-0000-000029060000}"/>
    <cellStyle name="20% - Accent4 5 2 4 2" xfId="1579" xr:uid="{00000000-0005-0000-0000-00002A060000}"/>
    <cellStyle name="20% - Accent4 5 2 4 2 2" xfId="33007" xr:uid="{9FF5F4C1-6974-4E05-B0F6-9EF703E1F97B}"/>
    <cellStyle name="20% - Accent4 5 2 4 3" xfId="33006" xr:uid="{B2CD48EC-FDFD-4F36-BBB3-83E4E1A3A67E}"/>
    <cellStyle name="20% - Accent4 5 2 5" xfId="1580" xr:uid="{00000000-0005-0000-0000-00002B060000}"/>
    <cellStyle name="20% - Accent4 5 2 5 2" xfId="33008" xr:uid="{96A9D7BE-F94D-402E-A624-E01A1A5166B6}"/>
    <cellStyle name="20% - Accent4 5 2 6" xfId="32993" xr:uid="{1A74B003-415E-406F-8FC2-ED2F94C2F366}"/>
    <cellStyle name="20% - Accent4 5 3" xfId="1581" xr:uid="{00000000-0005-0000-0000-00002C060000}"/>
    <cellStyle name="20% - Accent4 5 3 2" xfId="1582" xr:uid="{00000000-0005-0000-0000-00002D060000}"/>
    <cellStyle name="20% - Accent4 5 3 2 2" xfId="1583" xr:uid="{00000000-0005-0000-0000-00002E060000}"/>
    <cellStyle name="20% - Accent4 5 3 2 2 2" xfId="1584" xr:uid="{00000000-0005-0000-0000-00002F060000}"/>
    <cellStyle name="20% - Accent4 5 3 2 2 2 2" xfId="33012" xr:uid="{CDAF6B5B-47D3-4ABF-818F-F214ED646F69}"/>
    <cellStyle name="20% - Accent4 5 3 2 2 3" xfId="33011" xr:uid="{4CC5A65A-93EA-4DD5-BA17-F253D0A509F4}"/>
    <cellStyle name="20% - Accent4 5 3 2 3" xfId="1585" xr:uid="{00000000-0005-0000-0000-000030060000}"/>
    <cellStyle name="20% - Accent4 5 3 2 3 2" xfId="33013" xr:uid="{CE745DB6-4665-4C99-A9B8-0F2CBF651545}"/>
    <cellStyle name="20% - Accent4 5 3 2 4" xfId="33010" xr:uid="{3BA62C58-9663-41AD-849D-887F226024FF}"/>
    <cellStyle name="20% - Accent4 5 3 3" xfId="1586" xr:uid="{00000000-0005-0000-0000-000031060000}"/>
    <cellStyle name="20% - Accent4 5 3 3 2" xfId="1587" xr:uid="{00000000-0005-0000-0000-000032060000}"/>
    <cellStyle name="20% - Accent4 5 3 3 2 2" xfId="33015" xr:uid="{EACC634C-89ED-4F22-BE58-E6E2C6B9685E}"/>
    <cellStyle name="20% - Accent4 5 3 3 3" xfId="33014" xr:uid="{4C264631-2BFD-44EA-8751-56D8BB95A1B1}"/>
    <cellStyle name="20% - Accent4 5 3 4" xfId="1588" xr:uid="{00000000-0005-0000-0000-000033060000}"/>
    <cellStyle name="20% - Accent4 5 3 4 2" xfId="33016" xr:uid="{6BBE5DAC-871C-4144-9CCE-132FE8D9FD6A}"/>
    <cellStyle name="20% - Accent4 5 3 5" xfId="33009" xr:uid="{952C1C1A-9BEB-4E83-AC75-AE218A67A852}"/>
    <cellStyle name="20% - Accent4 5 4" xfId="1589" xr:uid="{00000000-0005-0000-0000-000034060000}"/>
    <cellStyle name="20% - Accent4 5 4 2" xfId="1590" xr:uid="{00000000-0005-0000-0000-000035060000}"/>
    <cellStyle name="20% - Accent4 5 4 2 2" xfId="1591" xr:uid="{00000000-0005-0000-0000-000036060000}"/>
    <cellStyle name="20% - Accent4 5 4 2 2 2" xfId="33019" xr:uid="{8B1C11BE-4B4E-4210-B883-4EE17E37AC50}"/>
    <cellStyle name="20% - Accent4 5 4 2 3" xfId="33018" xr:uid="{BD6BC2E2-EBE9-4F32-B9BC-E5C611381AA9}"/>
    <cellStyle name="20% - Accent4 5 4 3" xfId="1592" xr:uid="{00000000-0005-0000-0000-000037060000}"/>
    <cellStyle name="20% - Accent4 5 4 3 2" xfId="33020" xr:uid="{A28B3D51-21F8-48E8-B1DE-B4F31C6E4AFD}"/>
    <cellStyle name="20% - Accent4 5 4 4" xfId="33017" xr:uid="{6815BB3C-B449-45D5-9E8F-2A08200B78F4}"/>
    <cellStyle name="20% - Accent4 5 5" xfId="1593" xr:uid="{00000000-0005-0000-0000-000038060000}"/>
    <cellStyle name="20% - Accent4 5 5 2" xfId="1594" xr:uid="{00000000-0005-0000-0000-000039060000}"/>
    <cellStyle name="20% - Accent4 5 5 2 2" xfId="33022" xr:uid="{4BDF8F84-33FB-4AB9-828C-33482A50E8E5}"/>
    <cellStyle name="20% - Accent4 5 5 3" xfId="33021" xr:uid="{6F4D743C-05DD-46F3-A176-FC1467160448}"/>
    <cellStyle name="20% - Accent4 5 6" xfId="1595" xr:uid="{00000000-0005-0000-0000-00003A060000}"/>
    <cellStyle name="20% - Accent4 5 6 2" xfId="33023" xr:uid="{96026456-A9B6-4783-A19B-213462B299EF}"/>
    <cellStyle name="20% - Accent4 5 7" xfId="32992" xr:uid="{9D33BAF9-806D-4BBB-826F-D0EBEA7DA95B}"/>
    <cellStyle name="20% - Accent4 6" xfId="1596" xr:uid="{00000000-0005-0000-0000-00003B060000}"/>
    <cellStyle name="20% - Accent4 6 2" xfId="1597" xr:uid="{00000000-0005-0000-0000-00003C060000}"/>
    <cellStyle name="20% - Accent4 6 2 2" xfId="1598" xr:uid="{00000000-0005-0000-0000-00003D060000}"/>
    <cellStyle name="20% - Accent4 6 2 2 2" xfId="1599" xr:uid="{00000000-0005-0000-0000-00003E060000}"/>
    <cellStyle name="20% - Accent4 6 2 2 2 2" xfId="1600" xr:uid="{00000000-0005-0000-0000-00003F060000}"/>
    <cellStyle name="20% - Accent4 6 2 2 2 2 2" xfId="33028" xr:uid="{C6D5DAAC-106B-4048-A2C2-3A239DF97F8B}"/>
    <cellStyle name="20% - Accent4 6 2 2 2 3" xfId="33027" xr:uid="{EF473DB5-1BCD-4C30-9DA8-193D3D8A4275}"/>
    <cellStyle name="20% - Accent4 6 2 2 3" xfId="1601" xr:uid="{00000000-0005-0000-0000-000040060000}"/>
    <cellStyle name="20% - Accent4 6 2 2 3 2" xfId="33029" xr:uid="{FB8AE524-0F3D-4DD2-943A-B79F8E688310}"/>
    <cellStyle name="20% - Accent4 6 2 2 4" xfId="33026" xr:uid="{F531D6D5-46D2-48CC-AD73-068AEA96FADF}"/>
    <cellStyle name="20% - Accent4 6 2 3" xfId="1602" xr:uid="{00000000-0005-0000-0000-000041060000}"/>
    <cellStyle name="20% - Accent4 6 2 3 2" xfId="1603" xr:uid="{00000000-0005-0000-0000-000042060000}"/>
    <cellStyle name="20% - Accent4 6 2 3 2 2" xfId="33031" xr:uid="{B2C06E37-D649-4C12-9B01-30F6CBC2152F}"/>
    <cellStyle name="20% - Accent4 6 2 3 3" xfId="33030" xr:uid="{B4CB662D-5006-4922-807A-AE572F2A5CBD}"/>
    <cellStyle name="20% - Accent4 6 2 4" xfId="1604" xr:uid="{00000000-0005-0000-0000-000043060000}"/>
    <cellStyle name="20% - Accent4 6 2 4 2" xfId="33032" xr:uid="{6E4866C8-4622-4B5E-8E5D-2B5C1C529F9F}"/>
    <cellStyle name="20% - Accent4 6 2 5" xfId="33025" xr:uid="{8A2C54AC-FD54-4E8F-ADA6-F472C204EC79}"/>
    <cellStyle name="20% - Accent4 6 3" xfId="1605" xr:uid="{00000000-0005-0000-0000-000044060000}"/>
    <cellStyle name="20% - Accent4 6 3 2" xfId="1606" xr:uid="{00000000-0005-0000-0000-000045060000}"/>
    <cellStyle name="20% - Accent4 6 3 2 2" xfId="1607" xr:uid="{00000000-0005-0000-0000-000046060000}"/>
    <cellStyle name="20% - Accent4 6 3 2 2 2" xfId="33035" xr:uid="{4ABAD273-C898-4F6E-8372-198AFC12279A}"/>
    <cellStyle name="20% - Accent4 6 3 2 3" xfId="33034" xr:uid="{EEAD48E3-70EE-45ED-B304-68B669CDDFCC}"/>
    <cellStyle name="20% - Accent4 6 3 3" xfId="1608" xr:uid="{00000000-0005-0000-0000-000047060000}"/>
    <cellStyle name="20% - Accent4 6 3 3 2" xfId="33036" xr:uid="{66E75B7D-386B-4ED2-A5D6-55A6735F74B0}"/>
    <cellStyle name="20% - Accent4 6 3 4" xfId="33033" xr:uid="{EFB334CF-B59B-43BF-9505-D70173211F4C}"/>
    <cellStyle name="20% - Accent4 6 4" xfId="1609" xr:uid="{00000000-0005-0000-0000-000048060000}"/>
    <cellStyle name="20% - Accent4 6 4 2" xfId="1610" xr:uid="{00000000-0005-0000-0000-000049060000}"/>
    <cellStyle name="20% - Accent4 6 4 2 2" xfId="33038" xr:uid="{29A11346-79BA-4511-AD20-8C4732FE39C5}"/>
    <cellStyle name="20% - Accent4 6 4 3" xfId="33037" xr:uid="{A4590841-37D2-4FC6-9873-6ABAD465D34F}"/>
    <cellStyle name="20% - Accent4 6 5" xfId="1611" xr:uid="{00000000-0005-0000-0000-00004A060000}"/>
    <cellStyle name="20% - Accent4 6 5 2" xfId="33039" xr:uid="{9478EFF7-1ED8-4D31-8176-1B53CA7F9313}"/>
    <cellStyle name="20% - Accent4 6 6" xfId="33024" xr:uid="{5987D35F-9628-4688-BC8F-C4E81BA95019}"/>
    <cellStyle name="20% - Accent5" xfId="1612" xr:uid="{00000000-0005-0000-0000-00004B060000}"/>
    <cellStyle name="20% - Accent5 2" xfId="1613" xr:uid="{00000000-0005-0000-0000-00004C060000}"/>
    <cellStyle name="20% - Accent5 2 2" xfId="1614" xr:uid="{00000000-0005-0000-0000-00004D060000}"/>
    <cellStyle name="20% - Accent5 2 2 2" xfId="1615" xr:uid="{00000000-0005-0000-0000-00004E060000}"/>
    <cellStyle name="20% - Accent5 2 3" xfId="1616" xr:uid="{00000000-0005-0000-0000-00004F060000}"/>
    <cellStyle name="20% - Accent5 2 3 2" xfId="1617" xr:uid="{00000000-0005-0000-0000-000050060000}"/>
    <cellStyle name="20% - Accent5 2 3 2 2" xfId="1618" xr:uid="{00000000-0005-0000-0000-000051060000}"/>
    <cellStyle name="20% - Accent5 2 3 2 2 2" xfId="1619" xr:uid="{00000000-0005-0000-0000-000052060000}"/>
    <cellStyle name="20% - Accent5 2 3 2 2 2 2" xfId="1620" xr:uid="{00000000-0005-0000-0000-000053060000}"/>
    <cellStyle name="20% - Accent5 2 3 2 2 2 2 2" xfId="1621" xr:uid="{00000000-0005-0000-0000-000054060000}"/>
    <cellStyle name="20% - Accent5 2 3 2 2 2 2 2 2" xfId="33045" xr:uid="{2DEB6951-6623-4C51-BF39-B4E069BEFD32}"/>
    <cellStyle name="20% - Accent5 2 3 2 2 2 2 3" xfId="33044" xr:uid="{A0D8671B-33E0-4609-B243-BF3900441184}"/>
    <cellStyle name="20% - Accent5 2 3 2 2 2 3" xfId="1622" xr:uid="{00000000-0005-0000-0000-000055060000}"/>
    <cellStyle name="20% - Accent5 2 3 2 2 2 3 2" xfId="33046" xr:uid="{FB504A56-705D-48A1-AABA-099C66F4CCC1}"/>
    <cellStyle name="20% - Accent5 2 3 2 2 2 4" xfId="33043" xr:uid="{27697865-28DA-4CC9-A261-D4BE9337DDE2}"/>
    <cellStyle name="20% - Accent5 2 3 2 2 3" xfId="1623" xr:uid="{00000000-0005-0000-0000-000056060000}"/>
    <cellStyle name="20% - Accent5 2 3 2 2 3 2" xfId="1624" xr:uid="{00000000-0005-0000-0000-000057060000}"/>
    <cellStyle name="20% - Accent5 2 3 2 2 3 2 2" xfId="33048" xr:uid="{7A922672-CB2D-4E1F-9648-8B81ACB109C1}"/>
    <cellStyle name="20% - Accent5 2 3 2 2 3 3" xfId="33047" xr:uid="{B2E216AD-4D60-4C0D-BF7D-9064F9D0CA42}"/>
    <cellStyle name="20% - Accent5 2 3 2 2 4" xfId="1625" xr:uid="{00000000-0005-0000-0000-000058060000}"/>
    <cellStyle name="20% - Accent5 2 3 2 2 4 2" xfId="33049" xr:uid="{4801A44C-A392-40F7-AEEF-95353A22F7FD}"/>
    <cellStyle name="20% - Accent5 2 3 2 2 5" xfId="33042" xr:uid="{A3D9E93F-DFF9-40A3-91C0-F300E7A0D513}"/>
    <cellStyle name="20% - Accent5 2 3 2 3" xfId="1626" xr:uid="{00000000-0005-0000-0000-000059060000}"/>
    <cellStyle name="20% - Accent5 2 3 2 3 2" xfId="1627" xr:uid="{00000000-0005-0000-0000-00005A060000}"/>
    <cellStyle name="20% - Accent5 2 3 2 3 2 2" xfId="1628" xr:uid="{00000000-0005-0000-0000-00005B060000}"/>
    <cellStyle name="20% - Accent5 2 3 2 3 2 2 2" xfId="33052" xr:uid="{E44E9DA3-F222-4176-8886-D40836533F27}"/>
    <cellStyle name="20% - Accent5 2 3 2 3 2 3" xfId="33051" xr:uid="{5504CA16-B52A-4431-8A34-D861687A306E}"/>
    <cellStyle name="20% - Accent5 2 3 2 3 3" xfId="1629" xr:uid="{00000000-0005-0000-0000-00005C060000}"/>
    <cellStyle name="20% - Accent5 2 3 2 3 3 2" xfId="33053" xr:uid="{239A1C11-9B76-43E3-8714-1C1A8533DE20}"/>
    <cellStyle name="20% - Accent5 2 3 2 3 4" xfId="33050" xr:uid="{E99AB4A9-F5AD-4D98-91B7-38BAF1DAFFC3}"/>
    <cellStyle name="20% - Accent5 2 3 2 4" xfId="1630" xr:uid="{00000000-0005-0000-0000-00005D060000}"/>
    <cellStyle name="20% - Accent5 2 3 2 4 2" xfId="1631" xr:uid="{00000000-0005-0000-0000-00005E060000}"/>
    <cellStyle name="20% - Accent5 2 3 2 4 2 2" xfId="33055" xr:uid="{497F36BB-FEF0-4FF7-A911-2BBCACEBEED8}"/>
    <cellStyle name="20% - Accent5 2 3 2 4 3" xfId="33054" xr:uid="{DD9A7BB7-294D-4A13-8CF0-D2888D9EEDF7}"/>
    <cellStyle name="20% - Accent5 2 3 2 5" xfId="1632" xr:uid="{00000000-0005-0000-0000-00005F060000}"/>
    <cellStyle name="20% - Accent5 2 3 2 5 2" xfId="33056" xr:uid="{248362D0-D921-4030-B60C-8937825B2269}"/>
    <cellStyle name="20% - Accent5 2 3 2 6" xfId="33041" xr:uid="{875967CB-A41C-4FC9-AA32-0BB2C2CD30F9}"/>
    <cellStyle name="20% - Accent5 2 3 3" xfId="1633" xr:uid="{00000000-0005-0000-0000-000060060000}"/>
    <cellStyle name="20% - Accent5 2 3 3 2" xfId="1634" xr:uid="{00000000-0005-0000-0000-000061060000}"/>
    <cellStyle name="20% - Accent5 2 3 3 2 2" xfId="1635" xr:uid="{00000000-0005-0000-0000-000062060000}"/>
    <cellStyle name="20% - Accent5 2 3 3 2 2 2" xfId="1636" xr:uid="{00000000-0005-0000-0000-000063060000}"/>
    <cellStyle name="20% - Accent5 2 3 3 2 2 2 2" xfId="33060" xr:uid="{B6962B80-318D-4743-9E2D-FC5C6FED5158}"/>
    <cellStyle name="20% - Accent5 2 3 3 2 2 3" xfId="33059" xr:uid="{AD57A1D5-47F3-42CA-9B73-189D224A4ACD}"/>
    <cellStyle name="20% - Accent5 2 3 3 2 3" xfId="1637" xr:uid="{00000000-0005-0000-0000-000064060000}"/>
    <cellStyle name="20% - Accent5 2 3 3 2 3 2" xfId="33061" xr:uid="{903A1F3B-2220-4BB8-B54F-2B6BBCDCE9F1}"/>
    <cellStyle name="20% - Accent5 2 3 3 2 4" xfId="33058" xr:uid="{B0D2B094-AF30-4093-A3CB-A976A9D5C1D5}"/>
    <cellStyle name="20% - Accent5 2 3 3 3" xfId="1638" xr:uid="{00000000-0005-0000-0000-000065060000}"/>
    <cellStyle name="20% - Accent5 2 3 3 3 2" xfId="1639" xr:uid="{00000000-0005-0000-0000-000066060000}"/>
    <cellStyle name="20% - Accent5 2 3 3 3 2 2" xfId="33063" xr:uid="{310E4131-82ED-4280-8F6F-B1558A6D4CD8}"/>
    <cellStyle name="20% - Accent5 2 3 3 3 3" xfId="33062" xr:uid="{8C96B808-B9F1-49BD-B20F-F8147266CE99}"/>
    <cellStyle name="20% - Accent5 2 3 3 4" xfId="1640" xr:uid="{00000000-0005-0000-0000-000067060000}"/>
    <cellStyle name="20% - Accent5 2 3 3 4 2" xfId="33064" xr:uid="{83D6A026-B8DC-404C-9D3F-4B285CEAA1D4}"/>
    <cellStyle name="20% - Accent5 2 3 3 5" xfId="33057" xr:uid="{2D033546-4BAD-4693-85CC-55C2578EA117}"/>
    <cellStyle name="20% - Accent5 2 3 4" xfId="1641" xr:uid="{00000000-0005-0000-0000-000068060000}"/>
    <cellStyle name="20% - Accent5 2 3 4 2" xfId="1642" xr:uid="{00000000-0005-0000-0000-000069060000}"/>
    <cellStyle name="20% - Accent5 2 3 4 2 2" xfId="1643" xr:uid="{00000000-0005-0000-0000-00006A060000}"/>
    <cellStyle name="20% - Accent5 2 3 4 2 2 2" xfId="33067" xr:uid="{BD258410-A4B3-4BB4-8AF7-62AC488E6102}"/>
    <cellStyle name="20% - Accent5 2 3 4 2 3" xfId="33066" xr:uid="{0634D0AF-3027-4BA3-8C5B-537745A23E7C}"/>
    <cellStyle name="20% - Accent5 2 3 4 3" xfId="1644" xr:uid="{00000000-0005-0000-0000-00006B060000}"/>
    <cellStyle name="20% - Accent5 2 3 4 3 2" xfId="33068" xr:uid="{87BF027F-E55C-487B-8DFE-D9774B62CAE0}"/>
    <cellStyle name="20% - Accent5 2 3 4 4" xfId="33065" xr:uid="{71064B1F-F1CA-4762-B030-C5FC9E2B30F2}"/>
    <cellStyle name="20% - Accent5 2 3 5" xfId="1645" xr:uid="{00000000-0005-0000-0000-00006C060000}"/>
    <cellStyle name="20% - Accent5 2 3 5 2" xfId="1646" xr:uid="{00000000-0005-0000-0000-00006D060000}"/>
    <cellStyle name="20% - Accent5 2 3 5 2 2" xfId="33070" xr:uid="{8D08E490-9E03-4183-BF51-0F3AEB5B7DF2}"/>
    <cellStyle name="20% - Accent5 2 3 5 3" xfId="33069" xr:uid="{06F30BA6-2E7F-4C06-9D5E-8FAE48A0757E}"/>
    <cellStyle name="20% - Accent5 2 3 6" xfId="1647" xr:uid="{00000000-0005-0000-0000-00006E060000}"/>
    <cellStyle name="20% - Accent5 2 3 6 2" xfId="33071" xr:uid="{F153BAA1-E2F1-472E-B2B2-AC016F9FB540}"/>
    <cellStyle name="20% - Accent5 2 3 7" xfId="33040" xr:uid="{9A60DB9E-2374-42B8-8BED-EB60592434AD}"/>
    <cellStyle name="20% - Accent5 2 4" xfId="1648" xr:uid="{00000000-0005-0000-0000-00006F060000}"/>
    <cellStyle name="20% - Accent5 2 4 2" xfId="1649" xr:uid="{00000000-0005-0000-0000-000070060000}"/>
    <cellStyle name="20% - Accent5 2 4 2 2" xfId="1650" xr:uid="{00000000-0005-0000-0000-000071060000}"/>
    <cellStyle name="20% - Accent5 2 4 2 2 2" xfId="1651" xr:uid="{00000000-0005-0000-0000-000072060000}"/>
    <cellStyle name="20% - Accent5 2 4 2 2 2 2" xfId="1652" xr:uid="{00000000-0005-0000-0000-000073060000}"/>
    <cellStyle name="20% - Accent5 2 4 2 2 2 2 2" xfId="33076" xr:uid="{554A8FA0-E675-411B-B3E3-9D0E79E929BA}"/>
    <cellStyle name="20% - Accent5 2 4 2 2 2 3" xfId="33075" xr:uid="{B0CE9BE3-D466-42C4-BFF2-8FDE44AA42FE}"/>
    <cellStyle name="20% - Accent5 2 4 2 2 3" xfId="1653" xr:uid="{00000000-0005-0000-0000-000074060000}"/>
    <cellStyle name="20% - Accent5 2 4 2 2 3 2" xfId="33077" xr:uid="{7D95418B-4706-4C8C-9248-E1F12629C40A}"/>
    <cellStyle name="20% - Accent5 2 4 2 2 4" xfId="33074" xr:uid="{EB7289C9-6346-4B02-A827-AD25CF6B3467}"/>
    <cellStyle name="20% - Accent5 2 4 2 3" xfId="1654" xr:uid="{00000000-0005-0000-0000-000075060000}"/>
    <cellStyle name="20% - Accent5 2 4 2 3 2" xfId="1655" xr:uid="{00000000-0005-0000-0000-000076060000}"/>
    <cellStyle name="20% - Accent5 2 4 2 3 2 2" xfId="33079" xr:uid="{2D18FC9B-F02E-4E16-9383-5D3CCC6C611C}"/>
    <cellStyle name="20% - Accent5 2 4 2 3 3" xfId="33078" xr:uid="{41404371-26E5-420D-B6EF-DFAC1DCFF52C}"/>
    <cellStyle name="20% - Accent5 2 4 2 4" xfId="1656" xr:uid="{00000000-0005-0000-0000-000077060000}"/>
    <cellStyle name="20% - Accent5 2 4 2 4 2" xfId="33080" xr:uid="{497A396C-5739-4603-B3D2-4988E3B2694E}"/>
    <cellStyle name="20% - Accent5 2 4 2 5" xfId="33073" xr:uid="{FEFC55FA-BBBA-42A5-9956-058AA4B48E04}"/>
    <cellStyle name="20% - Accent5 2 4 3" xfId="1657" xr:uid="{00000000-0005-0000-0000-000078060000}"/>
    <cellStyle name="20% - Accent5 2 4 3 2" xfId="1658" xr:uid="{00000000-0005-0000-0000-000079060000}"/>
    <cellStyle name="20% - Accent5 2 4 3 2 2" xfId="1659" xr:uid="{00000000-0005-0000-0000-00007A060000}"/>
    <cellStyle name="20% - Accent5 2 4 3 2 2 2" xfId="33083" xr:uid="{5DBFEAD5-63C5-482F-B3BE-B4479640F558}"/>
    <cellStyle name="20% - Accent5 2 4 3 2 3" xfId="33082" xr:uid="{60AB222E-00E0-4942-8F35-E1E95808CEB0}"/>
    <cellStyle name="20% - Accent5 2 4 3 3" xfId="1660" xr:uid="{00000000-0005-0000-0000-00007B060000}"/>
    <cellStyle name="20% - Accent5 2 4 3 3 2" xfId="33084" xr:uid="{D59331D4-A503-4748-8612-0EC2C72A38FB}"/>
    <cellStyle name="20% - Accent5 2 4 3 4" xfId="33081" xr:uid="{CD3D8C0B-6997-4136-B972-85D8E81219C3}"/>
    <cellStyle name="20% - Accent5 2 4 4" xfId="1661" xr:uid="{00000000-0005-0000-0000-00007C060000}"/>
    <cellStyle name="20% - Accent5 2 4 4 2" xfId="1662" xr:uid="{00000000-0005-0000-0000-00007D060000}"/>
    <cellStyle name="20% - Accent5 2 4 4 2 2" xfId="33086" xr:uid="{D34DD76B-8415-497C-AFF2-6FD18EB89C64}"/>
    <cellStyle name="20% - Accent5 2 4 4 3" xfId="33085" xr:uid="{B7B38325-EBE2-49E7-B5D0-99ED4DFCDF50}"/>
    <cellStyle name="20% - Accent5 2 4 5" xfId="1663" xr:uid="{00000000-0005-0000-0000-00007E060000}"/>
    <cellStyle name="20% - Accent5 2 4 5 2" xfId="33087" xr:uid="{13DD581F-8109-4040-A5D9-1D3AFA669270}"/>
    <cellStyle name="20% - Accent5 2 4 6" xfId="33072" xr:uid="{BB424749-49D0-48D4-9F7A-614CEC990F2D}"/>
    <cellStyle name="20% - Accent5 2 5" xfId="1664" xr:uid="{00000000-0005-0000-0000-00007F060000}"/>
    <cellStyle name="20% - Accent5 3" xfId="1665" xr:uid="{00000000-0005-0000-0000-000080060000}"/>
    <cellStyle name="20% - Accent5 3 2" xfId="1666" xr:uid="{00000000-0005-0000-0000-000081060000}"/>
    <cellStyle name="20% - Accent5 3 3" xfId="1667" xr:uid="{00000000-0005-0000-0000-000082060000}"/>
    <cellStyle name="20% - Accent5 3 3 2" xfId="1668" xr:uid="{00000000-0005-0000-0000-000083060000}"/>
    <cellStyle name="20% - Accent5 3 3 2 2" xfId="1669" xr:uid="{00000000-0005-0000-0000-000084060000}"/>
    <cellStyle name="20% - Accent5 3 3 2 2 2" xfId="1670" xr:uid="{00000000-0005-0000-0000-000085060000}"/>
    <cellStyle name="20% - Accent5 3 3 2 2 2 2" xfId="1671" xr:uid="{00000000-0005-0000-0000-000086060000}"/>
    <cellStyle name="20% - Accent5 3 3 2 2 2 2 2" xfId="1672" xr:uid="{00000000-0005-0000-0000-000087060000}"/>
    <cellStyle name="20% - Accent5 3 3 2 2 2 2 2 2" xfId="33094" xr:uid="{F903C004-E4BC-4757-A694-254C06DF6CA1}"/>
    <cellStyle name="20% - Accent5 3 3 2 2 2 2 3" xfId="33093" xr:uid="{387C6DD5-52AE-4B98-92C0-B170B8437B49}"/>
    <cellStyle name="20% - Accent5 3 3 2 2 2 3" xfId="1673" xr:uid="{00000000-0005-0000-0000-000088060000}"/>
    <cellStyle name="20% - Accent5 3 3 2 2 2 3 2" xfId="33095" xr:uid="{3A1760B6-267A-401C-B77B-E031FF27A660}"/>
    <cellStyle name="20% - Accent5 3 3 2 2 2 4" xfId="33092" xr:uid="{5603483E-F4A1-49B0-ACEC-9EDAA272BBD4}"/>
    <cellStyle name="20% - Accent5 3 3 2 2 3" xfId="1674" xr:uid="{00000000-0005-0000-0000-000089060000}"/>
    <cellStyle name="20% - Accent5 3 3 2 2 3 2" xfId="1675" xr:uid="{00000000-0005-0000-0000-00008A060000}"/>
    <cellStyle name="20% - Accent5 3 3 2 2 3 2 2" xfId="33097" xr:uid="{3D7D2B49-E465-44C4-B06C-16F6D470CE14}"/>
    <cellStyle name="20% - Accent5 3 3 2 2 3 3" xfId="33096" xr:uid="{F3167C38-F6DE-4E14-AD0E-76DE1467E4A7}"/>
    <cellStyle name="20% - Accent5 3 3 2 2 4" xfId="1676" xr:uid="{00000000-0005-0000-0000-00008B060000}"/>
    <cellStyle name="20% - Accent5 3 3 2 2 4 2" xfId="33098" xr:uid="{D93ED3E4-7A2A-4EC5-B780-1F9FC5594A13}"/>
    <cellStyle name="20% - Accent5 3 3 2 2 5" xfId="33091" xr:uid="{5BFEEA1E-F26B-4548-90AA-112CA8E8CB6C}"/>
    <cellStyle name="20% - Accent5 3 3 2 3" xfId="1677" xr:uid="{00000000-0005-0000-0000-00008C060000}"/>
    <cellStyle name="20% - Accent5 3 3 2 3 2" xfId="1678" xr:uid="{00000000-0005-0000-0000-00008D060000}"/>
    <cellStyle name="20% - Accent5 3 3 2 3 2 2" xfId="1679" xr:uid="{00000000-0005-0000-0000-00008E060000}"/>
    <cellStyle name="20% - Accent5 3 3 2 3 2 2 2" xfId="33101" xr:uid="{6CDAD0E4-5486-415F-ADDB-7A7B5FDA73E4}"/>
    <cellStyle name="20% - Accent5 3 3 2 3 2 3" xfId="33100" xr:uid="{DA46AAED-525F-413A-8B82-E0FB85006C6B}"/>
    <cellStyle name="20% - Accent5 3 3 2 3 3" xfId="1680" xr:uid="{00000000-0005-0000-0000-00008F060000}"/>
    <cellStyle name="20% - Accent5 3 3 2 3 3 2" xfId="33102" xr:uid="{32774FC1-6A7B-4234-9744-309265512D6F}"/>
    <cellStyle name="20% - Accent5 3 3 2 3 4" xfId="33099" xr:uid="{0A97E9A3-1722-496F-B622-2C4371BCCE08}"/>
    <cellStyle name="20% - Accent5 3 3 2 4" xfId="1681" xr:uid="{00000000-0005-0000-0000-000090060000}"/>
    <cellStyle name="20% - Accent5 3 3 2 4 2" xfId="1682" xr:uid="{00000000-0005-0000-0000-000091060000}"/>
    <cellStyle name="20% - Accent5 3 3 2 4 2 2" xfId="33104" xr:uid="{FD772D34-7F8A-4E70-A36E-02FD91F7CEA7}"/>
    <cellStyle name="20% - Accent5 3 3 2 4 3" xfId="33103" xr:uid="{B578A5F4-6643-47CA-A3C7-E9FF6C116626}"/>
    <cellStyle name="20% - Accent5 3 3 2 5" xfId="1683" xr:uid="{00000000-0005-0000-0000-000092060000}"/>
    <cellStyle name="20% - Accent5 3 3 2 5 2" xfId="33105" xr:uid="{980C34A5-000E-4068-BB06-E7F9364AECE9}"/>
    <cellStyle name="20% - Accent5 3 3 2 6" xfId="33090" xr:uid="{D33F8E83-5589-48C6-B7C1-C405D2195D0D}"/>
    <cellStyle name="20% - Accent5 3 3 3" xfId="1684" xr:uid="{00000000-0005-0000-0000-000093060000}"/>
    <cellStyle name="20% - Accent5 3 3 3 2" xfId="1685" xr:uid="{00000000-0005-0000-0000-000094060000}"/>
    <cellStyle name="20% - Accent5 3 3 3 2 2" xfId="1686" xr:uid="{00000000-0005-0000-0000-000095060000}"/>
    <cellStyle name="20% - Accent5 3 3 3 2 2 2" xfId="1687" xr:uid="{00000000-0005-0000-0000-000096060000}"/>
    <cellStyle name="20% - Accent5 3 3 3 2 2 2 2" xfId="33109" xr:uid="{F32FA932-0281-45F2-BB1D-137FA0EB7889}"/>
    <cellStyle name="20% - Accent5 3 3 3 2 2 3" xfId="33108" xr:uid="{FDCB3221-101A-40C9-8A9F-2161A3C7D0C0}"/>
    <cellStyle name="20% - Accent5 3 3 3 2 3" xfId="1688" xr:uid="{00000000-0005-0000-0000-000097060000}"/>
    <cellStyle name="20% - Accent5 3 3 3 2 3 2" xfId="33110" xr:uid="{7CFD5834-55AD-4677-AED1-9D59CF9B0BDF}"/>
    <cellStyle name="20% - Accent5 3 3 3 2 4" xfId="33107" xr:uid="{3EBAFEB7-B829-46DC-83B2-CC2ED422B2C4}"/>
    <cellStyle name="20% - Accent5 3 3 3 3" xfId="1689" xr:uid="{00000000-0005-0000-0000-000098060000}"/>
    <cellStyle name="20% - Accent5 3 3 3 3 2" xfId="1690" xr:uid="{00000000-0005-0000-0000-000099060000}"/>
    <cellStyle name="20% - Accent5 3 3 3 3 2 2" xfId="33112" xr:uid="{8A23E517-FFF8-456A-AA45-A002A9E78BA8}"/>
    <cellStyle name="20% - Accent5 3 3 3 3 3" xfId="33111" xr:uid="{69D87B4D-7AA1-4E9A-A75A-D1E4151C2BE9}"/>
    <cellStyle name="20% - Accent5 3 3 3 4" xfId="1691" xr:uid="{00000000-0005-0000-0000-00009A060000}"/>
    <cellStyle name="20% - Accent5 3 3 3 4 2" xfId="33113" xr:uid="{C48BEEBC-A80C-4974-9317-EE6D126FB182}"/>
    <cellStyle name="20% - Accent5 3 3 3 5" xfId="33106" xr:uid="{9789CFFE-57F9-4E28-A76D-8C5DA4DA8AC6}"/>
    <cellStyle name="20% - Accent5 3 3 4" xfId="1692" xr:uid="{00000000-0005-0000-0000-00009B060000}"/>
    <cellStyle name="20% - Accent5 3 3 4 2" xfId="1693" xr:uid="{00000000-0005-0000-0000-00009C060000}"/>
    <cellStyle name="20% - Accent5 3 3 4 2 2" xfId="1694" xr:uid="{00000000-0005-0000-0000-00009D060000}"/>
    <cellStyle name="20% - Accent5 3 3 4 2 2 2" xfId="33116" xr:uid="{680D306A-4442-4378-ADE9-6CDA39E112A6}"/>
    <cellStyle name="20% - Accent5 3 3 4 2 3" xfId="33115" xr:uid="{7CA30C7D-08FB-44EE-A46E-AA12A190703C}"/>
    <cellStyle name="20% - Accent5 3 3 4 3" xfId="1695" xr:uid="{00000000-0005-0000-0000-00009E060000}"/>
    <cellStyle name="20% - Accent5 3 3 4 3 2" xfId="33117" xr:uid="{935200E6-9118-4088-8BD1-10253E561EF1}"/>
    <cellStyle name="20% - Accent5 3 3 4 4" xfId="33114" xr:uid="{230D8988-73DB-4D54-905C-3EE09C99D39F}"/>
    <cellStyle name="20% - Accent5 3 3 5" xfId="1696" xr:uid="{00000000-0005-0000-0000-00009F060000}"/>
    <cellStyle name="20% - Accent5 3 3 5 2" xfId="1697" xr:uid="{00000000-0005-0000-0000-0000A0060000}"/>
    <cellStyle name="20% - Accent5 3 3 5 2 2" xfId="33119" xr:uid="{E70E8778-7116-48D4-AB33-05D76739C0C8}"/>
    <cellStyle name="20% - Accent5 3 3 5 3" xfId="33118" xr:uid="{E58D9BED-A111-42F9-9A54-158B655CE49E}"/>
    <cellStyle name="20% - Accent5 3 3 6" xfId="1698" xr:uid="{00000000-0005-0000-0000-0000A1060000}"/>
    <cellStyle name="20% - Accent5 3 3 6 2" xfId="33120" xr:uid="{B8834B19-96B0-4363-A2AD-28730D2F5449}"/>
    <cellStyle name="20% - Accent5 3 3 7" xfId="33089" xr:uid="{EB562F62-BC71-4F2A-9D11-58BA9E800773}"/>
    <cellStyle name="20% - Accent5 3 4" xfId="1699" xr:uid="{00000000-0005-0000-0000-0000A2060000}"/>
    <cellStyle name="20% - Accent5 3 4 2" xfId="1700" xr:uid="{00000000-0005-0000-0000-0000A3060000}"/>
    <cellStyle name="20% - Accent5 3 4 2 2" xfId="1701" xr:uid="{00000000-0005-0000-0000-0000A4060000}"/>
    <cellStyle name="20% - Accent5 3 4 2 2 2" xfId="1702" xr:uid="{00000000-0005-0000-0000-0000A5060000}"/>
    <cellStyle name="20% - Accent5 3 4 2 2 2 2" xfId="1703" xr:uid="{00000000-0005-0000-0000-0000A6060000}"/>
    <cellStyle name="20% - Accent5 3 4 2 2 2 2 2" xfId="33125" xr:uid="{64A39DFA-4D06-477F-B8A4-7E83A737DE6D}"/>
    <cellStyle name="20% - Accent5 3 4 2 2 2 3" xfId="33124" xr:uid="{1E2AFBCC-9EE6-4B7F-9BEC-2F54035DC417}"/>
    <cellStyle name="20% - Accent5 3 4 2 2 3" xfId="1704" xr:uid="{00000000-0005-0000-0000-0000A7060000}"/>
    <cellStyle name="20% - Accent5 3 4 2 2 3 2" xfId="33126" xr:uid="{86E0118A-28D6-49BA-B1A4-D68373B8ECD6}"/>
    <cellStyle name="20% - Accent5 3 4 2 2 4" xfId="33123" xr:uid="{8F520056-18CB-40B5-BE92-3D599BC663EE}"/>
    <cellStyle name="20% - Accent5 3 4 2 3" xfId="1705" xr:uid="{00000000-0005-0000-0000-0000A8060000}"/>
    <cellStyle name="20% - Accent5 3 4 2 3 2" xfId="1706" xr:uid="{00000000-0005-0000-0000-0000A9060000}"/>
    <cellStyle name="20% - Accent5 3 4 2 3 2 2" xfId="33128" xr:uid="{E6D67963-F3D0-4F56-84DA-B1045D4F400C}"/>
    <cellStyle name="20% - Accent5 3 4 2 3 3" xfId="33127" xr:uid="{1849CB81-F3F1-4D94-97C6-02092F34AE57}"/>
    <cellStyle name="20% - Accent5 3 4 2 4" xfId="1707" xr:uid="{00000000-0005-0000-0000-0000AA060000}"/>
    <cellStyle name="20% - Accent5 3 4 2 4 2" xfId="33129" xr:uid="{B11B9325-0FC2-44E2-8B52-50A316704108}"/>
    <cellStyle name="20% - Accent5 3 4 2 5" xfId="33122" xr:uid="{884A7531-E3FE-4097-BC0E-DC648E71F1FC}"/>
    <cellStyle name="20% - Accent5 3 4 3" xfId="1708" xr:uid="{00000000-0005-0000-0000-0000AB060000}"/>
    <cellStyle name="20% - Accent5 3 4 3 2" xfId="1709" xr:uid="{00000000-0005-0000-0000-0000AC060000}"/>
    <cellStyle name="20% - Accent5 3 4 3 2 2" xfId="1710" xr:uid="{00000000-0005-0000-0000-0000AD060000}"/>
    <cellStyle name="20% - Accent5 3 4 3 2 2 2" xfId="33132" xr:uid="{32B16054-2589-41CD-90D5-4F124DD10852}"/>
    <cellStyle name="20% - Accent5 3 4 3 2 3" xfId="33131" xr:uid="{91CE19B3-7847-4AAE-909A-784C258B93FE}"/>
    <cellStyle name="20% - Accent5 3 4 3 3" xfId="1711" xr:uid="{00000000-0005-0000-0000-0000AE060000}"/>
    <cellStyle name="20% - Accent5 3 4 3 3 2" xfId="33133" xr:uid="{115BC2C6-7983-49AE-A678-92BD41643D91}"/>
    <cellStyle name="20% - Accent5 3 4 3 4" xfId="33130" xr:uid="{BE8CF637-52D4-4D5D-9ED8-1C726FBA676D}"/>
    <cellStyle name="20% - Accent5 3 4 4" xfId="1712" xr:uid="{00000000-0005-0000-0000-0000AF060000}"/>
    <cellStyle name="20% - Accent5 3 4 4 2" xfId="1713" xr:uid="{00000000-0005-0000-0000-0000B0060000}"/>
    <cellStyle name="20% - Accent5 3 4 4 2 2" xfId="33135" xr:uid="{02995D2C-E464-4566-B50E-E072F6E02BDB}"/>
    <cellStyle name="20% - Accent5 3 4 4 3" xfId="33134" xr:uid="{F2C0E43C-525D-4C6C-AD02-C212F2226199}"/>
    <cellStyle name="20% - Accent5 3 4 5" xfId="1714" xr:uid="{00000000-0005-0000-0000-0000B1060000}"/>
    <cellStyle name="20% - Accent5 3 4 5 2" xfId="33136" xr:uid="{F7AE14FE-EC54-4F64-B6BC-E0125107D36D}"/>
    <cellStyle name="20% - Accent5 3 4 6" xfId="33121" xr:uid="{30433F29-2434-4E2C-B7BF-AF4C12F4C149}"/>
    <cellStyle name="20% - Accent5 3 5" xfId="1715" xr:uid="{00000000-0005-0000-0000-0000B2060000}"/>
    <cellStyle name="20% - Accent5 3 6" xfId="33088" xr:uid="{59FB9061-85E7-460E-80CE-3A81176D00D1}"/>
    <cellStyle name="20% - Accent5 4" xfId="1716" xr:uid="{00000000-0005-0000-0000-0000B3060000}"/>
    <cellStyle name="20% - Accent5 4 2" xfId="1717" xr:uid="{00000000-0005-0000-0000-0000B4060000}"/>
    <cellStyle name="20% - Accent5 4 2 2" xfId="1718" xr:uid="{00000000-0005-0000-0000-0000B5060000}"/>
    <cellStyle name="20% - Accent5 4 2 2 2" xfId="1719" xr:uid="{00000000-0005-0000-0000-0000B6060000}"/>
    <cellStyle name="20% - Accent5 4 2 2 2 2" xfId="1720" xr:uid="{00000000-0005-0000-0000-0000B7060000}"/>
    <cellStyle name="20% - Accent5 4 2 2 2 2 2" xfId="1721" xr:uid="{00000000-0005-0000-0000-0000B8060000}"/>
    <cellStyle name="20% - Accent5 4 2 2 2 2 2 2" xfId="1722" xr:uid="{00000000-0005-0000-0000-0000B9060000}"/>
    <cellStyle name="20% - Accent5 4 2 2 2 2 2 2 2" xfId="33143" xr:uid="{96FD36EA-0435-4E68-AC6E-F3CD6F85A9A2}"/>
    <cellStyle name="20% - Accent5 4 2 2 2 2 2 3" xfId="33142" xr:uid="{002FE141-E581-4CB4-B8A5-6DE3E0A0B402}"/>
    <cellStyle name="20% - Accent5 4 2 2 2 2 3" xfId="1723" xr:uid="{00000000-0005-0000-0000-0000BA060000}"/>
    <cellStyle name="20% - Accent5 4 2 2 2 2 3 2" xfId="33144" xr:uid="{B7375E14-CBD6-4218-8C8D-DD07D487F83A}"/>
    <cellStyle name="20% - Accent5 4 2 2 2 2 4" xfId="33141" xr:uid="{8275E8B9-933E-4FD4-9471-639AD05B1292}"/>
    <cellStyle name="20% - Accent5 4 2 2 2 3" xfId="1724" xr:uid="{00000000-0005-0000-0000-0000BB060000}"/>
    <cellStyle name="20% - Accent5 4 2 2 2 3 2" xfId="1725" xr:uid="{00000000-0005-0000-0000-0000BC060000}"/>
    <cellStyle name="20% - Accent5 4 2 2 2 3 2 2" xfId="33146" xr:uid="{8062946F-6821-47E3-B3F1-B0B6F3681C3E}"/>
    <cellStyle name="20% - Accent5 4 2 2 2 3 3" xfId="33145" xr:uid="{F1BB0D9E-FC35-46DD-A6ED-9BC260A9FB49}"/>
    <cellStyle name="20% - Accent5 4 2 2 2 4" xfId="1726" xr:uid="{00000000-0005-0000-0000-0000BD060000}"/>
    <cellStyle name="20% - Accent5 4 2 2 2 4 2" xfId="33147" xr:uid="{DE62CD2A-1418-49DD-8EE0-599E0388B677}"/>
    <cellStyle name="20% - Accent5 4 2 2 2 5" xfId="33140" xr:uid="{F18EFFE2-3E08-4949-BF58-25A1C0066EF3}"/>
    <cellStyle name="20% - Accent5 4 2 2 3" xfId="1727" xr:uid="{00000000-0005-0000-0000-0000BE060000}"/>
    <cellStyle name="20% - Accent5 4 2 2 3 2" xfId="1728" xr:uid="{00000000-0005-0000-0000-0000BF060000}"/>
    <cellStyle name="20% - Accent5 4 2 2 3 2 2" xfId="1729" xr:uid="{00000000-0005-0000-0000-0000C0060000}"/>
    <cellStyle name="20% - Accent5 4 2 2 3 2 2 2" xfId="33150" xr:uid="{AED63036-985B-4FA0-908C-B2559D39BE28}"/>
    <cellStyle name="20% - Accent5 4 2 2 3 2 3" xfId="33149" xr:uid="{449D1A78-62D4-43D0-A599-8A36BCE431C3}"/>
    <cellStyle name="20% - Accent5 4 2 2 3 3" xfId="1730" xr:uid="{00000000-0005-0000-0000-0000C1060000}"/>
    <cellStyle name="20% - Accent5 4 2 2 3 3 2" xfId="33151" xr:uid="{C09CB6E1-257D-479D-8ECC-BD731384759B}"/>
    <cellStyle name="20% - Accent5 4 2 2 3 4" xfId="33148" xr:uid="{654F156B-3A2B-455D-9306-D590D3A4AFF4}"/>
    <cellStyle name="20% - Accent5 4 2 2 4" xfId="1731" xr:uid="{00000000-0005-0000-0000-0000C2060000}"/>
    <cellStyle name="20% - Accent5 4 2 2 4 2" xfId="1732" xr:uid="{00000000-0005-0000-0000-0000C3060000}"/>
    <cellStyle name="20% - Accent5 4 2 2 4 2 2" xfId="33153" xr:uid="{929376B7-B697-4E04-9B6D-CE04A6A65C11}"/>
    <cellStyle name="20% - Accent5 4 2 2 4 3" xfId="33152" xr:uid="{F9A7B88B-301D-4F33-9F3A-5C5DB4E8A895}"/>
    <cellStyle name="20% - Accent5 4 2 2 5" xfId="1733" xr:uid="{00000000-0005-0000-0000-0000C4060000}"/>
    <cellStyle name="20% - Accent5 4 2 2 5 2" xfId="33154" xr:uid="{3FE2CA6A-D3EF-451C-99B6-D87D433D7346}"/>
    <cellStyle name="20% - Accent5 4 2 2 6" xfId="33139" xr:uid="{4A973437-5732-477C-9A50-99C2837CFD78}"/>
    <cellStyle name="20% - Accent5 4 2 3" xfId="1734" xr:uid="{00000000-0005-0000-0000-0000C5060000}"/>
    <cellStyle name="20% - Accent5 4 2 3 2" xfId="1735" xr:uid="{00000000-0005-0000-0000-0000C6060000}"/>
    <cellStyle name="20% - Accent5 4 2 3 2 2" xfId="1736" xr:uid="{00000000-0005-0000-0000-0000C7060000}"/>
    <cellStyle name="20% - Accent5 4 2 3 2 2 2" xfId="1737" xr:uid="{00000000-0005-0000-0000-0000C8060000}"/>
    <cellStyle name="20% - Accent5 4 2 3 2 2 2 2" xfId="33158" xr:uid="{3B951455-2109-44AD-9AAE-C789194FA60F}"/>
    <cellStyle name="20% - Accent5 4 2 3 2 2 3" xfId="33157" xr:uid="{725CFAC2-EFFD-445B-8954-E7C729310985}"/>
    <cellStyle name="20% - Accent5 4 2 3 2 3" xfId="1738" xr:uid="{00000000-0005-0000-0000-0000C9060000}"/>
    <cellStyle name="20% - Accent5 4 2 3 2 3 2" xfId="33159" xr:uid="{308B32F5-02A9-4F4E-9556-FCBADE45E457}"/>
    <cellStyle name="20% - Accent5 4 2 3 2 4" xfId="33156" xr:uid="{B8B7D21E-1A4E-4165-A92C-B43DDF37B4B8}"/>
    <cellStyle name="20% - Accent5 4 2 3 3" xfId="1739" xr:uid="{00000000-0005-0000-0000-0000CA060000}"/>
    <cellStyle name="20% - Accent5 4 2 3 3 2" xfId="1740" xr:uid="{00000000-0005-0000-0000-0000CB060000}"/>
    <cellStyle name="20% - Accent5 4 2 3 3 2 2" xfId="33161" xr:uid="{FB0402B9-6578-4490-8200-EF6A757FA1E6}"/>
    <cellStyle name="20% - Accent5 4 2 3 3 3" xfId="33160" xr:uid="{F8CEC82D-DFC1-4C3A-89B6-7DA944065FCD}"/>
    <cellStyle name="20% - Accent5 4 2 3 4" xfId="1741" xr:uid="{00000000-0005-0000-0000-0000CC060000}"/>
    <cellStyle name="20% - Accent5 4 2 3 4 2" xfId="33162" xr:uid="{1DE6F069-8173-4341-88A7-66BE38E6DE5E}"/>
    <cellStyle name="20% - Accent5 4 2 3 5" xfId="33155" xr:uid="{8CB5B0CD-9CEF-4FEB-95A9-427C529B27FE}"/>
    <cellStyle name="20% - Accent5 4 2 4" xfId="1742" xr:uid="{00000000-0005-0000-0000-0000CD060000}"/>
    <cellStyle name="20% - Accent5 4 2 4 2" xfId="1743" xr:uid="{00000000-0005-0000-0000-0000CE060000}"/>
    <cellStyle name="20% - Accent5 4 2 4 2 2" xfId="1744" xr:uid="{00000000-0005-0000-0000-0000CF060000}"/>
    <cellStyle name="20% - Accent5 4 2 4 2 2 2" xfId="33165" xr:uid="{EE7051B2-58BB-49D3-995F-7785761853EE}"/>
    <cellStyle name="20% - Accent5 4 2 4 2 3" xfId="33164" xr:uid="{059DB952-0ED4-44CB-B297-D085A6B357B1}"/>
    <cellStyle name="20% - Accent5 4 2 4 3" xfId="1745" xr:uid="{00000000-0005-0000-0000-0000D0060000}"/>
    <cellStyle name="20% - Accent5 4 2 4 3 2" xfId="33166" xr:uid="{D096037A-AD66-4C31-AB47-971843CE78BF}"/>
    <cellStyle name="20% - Accent5 4 2 4 4" xfId="33163" xr:uid="{E84D5719-43EC-4752-8A23-81239807DFC5}"/>
    <cellStyle name="20% - Accent5 4 2 5" xfId="1746" xr:uid="{00000000-0005-0000-0000-0000D1060000}"/>
    <cellStyle name="20% - Accent5 4 2 5 2" xfId="1747" xr:uid="{00000000-0005-0000-0000-0000D2060000}"/>
    <cellStyle name="20% - Accent5 4 2 5 2 2" xfId="33168" xr:uid="{353C085C-6B67-428F-A169-BC16A325940C}"/>
    <cellStyle name="20% - Accent5 4 2 5 3" xfId="33167" xr:uid="{03D7FEC0-B3E1-4EA3-907C-7D876E896B72}"/>
    <cellStyle name="20% - Accent5 4 2 6" xfId="1748" xr:uid="{00000000-0005-0000-0000-0000D3060000}"/>
    <cellStyle name="20% - Accent5 4 2 6 2" xfId="33169" xr:uid="{BA1F11C6-E6FB-476A-B847-B2B78E76B4C9}"/>
    <cellStyle name="20% - Accent5 4 2 7" xfId="33138" xr:uid="{C2268E09-3FF7-4467-B082-3DB3F6EE11BF}"/>
    <cellStyle name="20% - Accent5 4 3" xfId="1749" xr:uid="{00000000-0005-0000-0000-0000D4060000}"/>
    <cellStyle name="20% - Accent5 4 3 2" xfId="1750" xr:uid="{00000000-0005-0000-0000-0000D5060000}"/>
    <cellStyle name="20% - Accent5 4 3 2 2" xfId="1751" xr:uid="{00000000-0005-0000-0000-0000D6060000}"/>
    <cellStyle name="20% - Accent5 4 3 2 2 2" xfId="1752" xr:uid="{00000000-0005-0000-0000-0000D7060000}"/>
    <cellStyle name="20% - Accent5 4 3 2 2 2 2" xfId="1753" xr:uid="{00000000-0005-0000-0000-0000D8060000}"/>
    <cellStyle name="20% - Accent5 4 3 2 2 2 2 2" xfId="33174" xr:uid="{FEA724F9-A8E3-45B3-BD41-62D2490BB32B}"/>
    <cellStyle name="20% - Accent5 4 3 2 2 2 3" xfId="33173" xr:uid="{CA21A1CA-890E-497F-A40C-B2197C1E22A3}"/>
    <cellStyle name="20% - Accent5 4 3 2 2 3" xfId="1754" xr:uid="{00000000-0005-0000-0000-0000D9060000}"/>
    <cellStyle name="20% - Accent5 4 3 2 2 3 2" xfId="33175" xr:uid="{6996C809-EE88-46C3-BA37-F8245ECE48DD}"/>
    <cellStyle name="20% - Accent5 4 3 2 2 4" xfId="33172" xr:uid="{703C377B-8000-4758-8B98-2AD0D88CC31E}"/>
    <cellStyle name="20% - Accent5 4 3 2 3" xfId="1755" xr:uid="{00000000-0005-0000-0000-0000DA060000}"/>
    <cellStyle name="20% - Accent5 4 3 2 3 2" xfId="1756" xr:uid="{00000000-0005-0000-0000-0000DB060000}"/>
    <cellStyle name="20% - Accent5 4 3 2 3 2 2" xfId="33177" xr:uid="{4C043B9D-F234-4E0B-9AB7-0E89C35E2408}"/>
    <cellStyle name="20% - Accent5 4 3 2 3 3" xfId="33176" xr:uid="{80348202-099B-4A07-832A-08A2A622F20D}"/>
    <cellStyle name="20% - Accent5 4 3 2 4" xfId="1757" xr:uid="{00000000-0005-0000-0000-0000DC060000}"/>
    <cellStyle name="20% - Accent5 4 3 2 4 2" xfId="33178" xr:uid="{6FE72A65-63E4-4F35-B8F5-EFA6A6D53750}"/>
    <cellStyle name="20% - Accent5 4 3 2 5" xfId="33171" xr:uid="{2802A5B6-3D15-45A8-90D1-EE707FD56D66}"/>
    <cellStyle name="20% - Accent5 4 3 3" xfId="1758" xr:uid="{00000000-0005-0000-0000-0000DD060000}"/>
    <cellStyle name="20% - Accent5 4 3 3 2" xfId="1759" xr:uid="{00000000-0005-0000-0000-0000DE060000}"/>
    <cellStyle name="20% - Accent5 4 3 3 2 2" xfId="1760" xr:uid="{00000000-0005-0000-0000-0000DF060000}"/>
    <cellStyle name="20% - Accent5 4 3 3 2 2 2" xfId="33181" xr:uid="{CB6F3DCE-FFA3-4054-9C5F-5EF1A5D307DA}"/>
    <cellStyle name="20% - Accent5 4 3 3 2 3" xfId="33180" xr:uid="{B88BD3BE-B392-4451-9B08-749CCB1EF898}"/>
    <cellStyle name="20% - Accent5 4 3 3 3" xfId="1761" xr:uid="{00000000-0005-0000-0000-0000E0060000}"/>
    <cellStyle name="20% - Accent5 4 3 3 3 2" xfId="33182" xr:uid="{424CE3F1-F357-4E5E-AB56-D9F03E059AB1}"/>
    <cellStyle name="20% - Accent5 4 3 3 4" xfId="33179" xr:uid="{E9F587FA-5A1D-415C-B8B8-DD96480F867B}"/>
    <cellStyle name="20% - Accent5 4 3 4" xfId="1762" xr:uid="{00000000-0005-0000-0000-0000E1060000}"/>
    <cellStyle name="20% - Accent5 4 3 4 2" xfId="1763" xr:uid="{00000000-0005-0000-0000-0000E2060000}"/>
    <cellStyle name="20% - Accent5 4 3 4 2 2" xfId="33184" xr:uid="{6A773AC2-F32C-4C65-929E-A79CFADD9FC0}"/>
    <cellStyle name="20% - Accent5 4 3 4 3" xfId="33183" xr:uid="{A9324B1D-4B3C-49EF-9426-A96ED2A2DFE0}"/>
    <cellStyle name="20% - Accent5 4 3 5" xfId="1764" xr:uid="{00000000-0005-0000-0000-0000E3060000}"/>
    <cellStyle name="20% - Accent5 4 3 5 2" xfId="33185" xr:uid="{C6A6155C-668C-4CE4-8E34-00C96D919C4A}"/>
    <cellStyle name="20% - Accent5 4 3 6" xfId="33170" xr:uid="{F59DB5ED-4863-499C-B9EE-76E0CDE6ED4D}"/>
    <cellStyle name="20% - Accent5 4 4" xfId="1765" xr:uid="{00000000-0005-0000-0000-0000E4060000}"/>
    <cellStyle name="20% - Accent5 4 4 2" xfId="1766" xr:uid="{00000000-0005-0000-0000-0000E5060000}"/>
    <cellStyle name="20% - Accent5 4 4 2 2" xfId="1767" xr:uid="{00000000-0005-0000-0000-0000E6060000}"/>
    <cellStyle name="20% - Accent5 4 4 2 2 2" xfId="1768" xr:uid="{00000000-0005-0000-0000-0000E7060000}"/>
    <cellStyle name="20% - Accent5 4 4 2 2 2 2" xfId="33189" xr:uid="{F9AB9D5E-086D-4415-B080-DB29AADF3216}"/>
    <cellStyle name="20% - Accent5 4 4 2 2 3" xfId="33188" xr:uid="{D5DF44C9-B553-4C8D-83BD-B385672796ED}"/>
    <cellStyle name="20% - Accent5 4 4 2 3" xfId="1769" xr:uid="{00000000-0005-0000-0000-0000E8060000}"/>
    <cellStyle name="20% - Accent5 4 4 2 3 2" xfId="33190" xr:uid="{DAC951E7-4E76-4475-A135-6FCA5D3A4C12}"/>
    <cellStyle name="20% - Accent5 4 4 2 4" xfId="33187" xr:uid="{9873D03C-3A53-4700-91F0-3DCCEA114207}"/>
    <cellStyle name="20% - Accent5 4 4 3" xfId="1770" xr:uid="{00000000-0005-0000-0000-0000E9060000}"/>
    <cellStyle name="20% - Accent5 4 4 3 2" xfId="1771" xr:uid="{00000000-0005-0000-0000-0000EA060000}"/>
    <cellStyle name="20% - Accent5 4 4 3 2 2" xfId="33192" xr:uid="{673DCDC8-95D2-4B37-978C-7F15EB3CB904}"/>
    <cellStyle name="20% - Accent5 4 4 3 3" xfId="33191" xr:uid="{44C3A153-7D00-456B-B8D4-8F2400A7943F}"/>
    <cellStyle name="20% - Accent5 4 4 4" xfId="1772" xr:uid="{00000000-0005-0000-0000-0000EB060000}"/>
    <cellStyle name="20% - Accent5 4 4 4 2" xfId="33193" xr:uid="{78B059C7-8238-4B77-A51C-8BF6513EB118}"/>
    <cellStyle name="20% - Accent5 4 4 5" xfId="33186" xr:uid="{E61D6AAF-B12D-45BB-A883-1A1955A327CB}"/>
    <cellStyle name="20% - Accent5 4 5" xfId="1773" xr:uid="{00000000-0005-0000-0000-0000EC060000}"/>
    <cellStyle name="20% - Accent5 4 5 2" xfId="1774" xr:uid="{00000000-0005-0000-0000-0000ED060000}"/>
    <cellStyle name="20% - Accent5 4 5 2 2" xfId="1775" xr:uid="{00000000-0005-0000-0000-0000EE060000}"/>
    <cellStyle name="20% - Accent5 4 5 2 2 2" xfId="33196" xr:uid="{BAB0BCD1-D6B7-4BDA-861B-51177215F9B5}"/>
    <cellStyle name="20% - Accent5 4 5 2 3" xfId="33195" xr:uid="{00D27DD8-AA06-4A99-A602-CB9B59883A03}"/>
    <cellStyle name="20% - Accent5 4 5 3" xfId="1776" xr:uid="{00000000-0005-0000-0000-0000EF060000}"/>
    <cellStyle name="20% - Accent5 4 5 3 2" xfId="33197" xr:uid="{1D37B4B4-9359-4FF6-8FEA-BB3D394996FB}"/>
    <cellStyle name="20% - Accent5 4 5 4" xfId="33194" xr:uid="{372D01BA-0E77-4A94-9163-0155D4884DB3}"/>
    <cellStyle name="20% - Accent5 4 6" xfId="1777" xr:uid="{00000000-0005-0000-0000-0000F0060000}"/>
    <cellStyle name="20% - Accent5 4 6 2" xfId="1778" xr:uid="{00000000-0005-0000-0000-0000F1060000}"/>
    <cellStyle name="20% - Accent5 4 6 2 2" xfId="33199" xr:uid="{FB45A656-4517-47BD-A69A-7E38F46F5F7A}"/>
    <cellStyle name="20% - Accent5 4 6 3" xfId="33198" xr:uid="{96A52693-8F2D-4CC6-A5D7-97EFEC07E1D8}"/>
    <cellStyle name="20% - Accent5 4 7" xfId="1779" xr:uid="{00000000-0005-0000-0000-0000F2060000}"/>
    <cellStyle name="20% - Accent5 4 7 2" xfId="33200" xr:uid="{C70398B8-D244-4A28-AFC6-E9C92B81C2B1}"/>
    <cellStyle name="20% - Accent5 4 8" xfId="33137" xr:uid="{44C73336-4DF0-49D2-ACC7-4E1000DF0987}"/>
    <cellStyle name="20% - Accent5 5" xfId="1780" xr:uid="{00000000-0005-0000-0000-0000F3060000}"/>
    <cellStyle name="20% - Accent5 5 2" xfId="1781" xr:uid="{00000000-0005-0000-0000-0000F4060000}"/>
    <cellStyle name="20% - Accent5 5 2 2" xfId="1782" xr:uid="{00000000-0005-0000-0000-0000F5060000}"/>
    <cellStyle name="20% - Accent5 5 2 2 2" xfId="1783" xr:uid="{00000000-0005-0000-0000-0000F6060000}"/>
    <cellStyle name="20% - Accent5 5 2 2 2 2" xfId="1784" xr:uid="{00000000-0005-0000-0000-0000F7060000}"/>
    <cellStyle name="20% - Accent5 5 2 2 2 2 2" xfId="1785" xr:uid="{00000000-0005-0000-0000-0000F8060000}"/>
    <cellStyle name="20% - Accent5 5 2 2 2 2 2 2" xfId="33206" xr:uid="{A06B3F11-7568-491E-89C4-3E2A816150C5}"/>
    <cellStyle name="20% - Accent5 5 2 2 2 2 3" xfId="33205" xr:uid="{19115B9C-F66B-4BBA-9235-6C60B065F3F0}"/>
    <cellStyle name="20% - Accent5 5 2 2 2 3" xfId="1786" xr:uid="{00000000-0005-0000-0000-0000F9060000}"/>
    <cellStyle name="20% - Accent5 5 2 2 2 3 2" xfId="33207" xr:uid="{50016CEC-B80B-4873-A8E1-A643F0BFA94E}"/>
    <cellStyle name="20% - Accent5 5 2 2 2 4" xfId="33204" xr:uid="{AF591E0D-2F97-420C-A582-291C64E45C2B}"/>
    <cellStyle name="20% - Accent5 5 2 2 3" xfId="1787" xr:uid="{00000000-0005-0000-0000-0000FA060000}"/>
    <cellStyle name="20% - Accent5 5 2 2 3 2" xfId="1788" xr:uid="{00000000-0005-0000-0000-0000FB060000}"/>
    <cellStyle name="20% - Accent5 5 2 2 3 2 2" xfId="33209" xr:uid="{78FDCFF3-8DC0-432C-898B-E5A40C8C31F2}"/>
    <cellStyle name="20% - Accent5 5 2 2 3 3" xfId="33208" xr:uid="{6342D8A6-0E80-4B7A-A80C-DCFBF1A3D0EB}"/>
    <cellStyle name="20% - Accent5 5 2 2 4" xfId="1789" xr:uid="{00000000-0005-0000-0000-0000FC060000}"/>
    <cellStyle name="20% - Accent5 5 2 2 4 2" xfId="33210" xr:uid="{41299E00-B8C1-485A-BA69-DC1F0C675ED7}"/>
    <cellStyle name="20% - Accent5 5 2 2 5" xfId="33203" xr:uid="{9B164774-2729-4115-88EB-43086A80E2E0}"/>
    <cellStyle name="20% - Accent5 5 2 3" xfId="1790" xr:uid="{00000000-0005-0000-0000-0000FD060000}"/>
    <cellStyle name="20% - Accent5 5 2 3 2" xfId="1791" xr:uid="{00000000-0005-0000-0000-0000FE060000}"/>
    <cellStyle name="20% - Accent5 5 2 3 2 2" xfId="1792" xr:uid="{00000000-0005-0000-0000-0000FF060000}"/>
    <cellStyle name="20% - Accent5 5 2 3 2 2 2" xfId="33213" xr:uid="{4F8EC362-8A1C-4832-AE47-01E777CEC2A5}"/>
    <cellStyle name="20% - Accent5 5 2 3 2 3" xfId="33212" xr:uid="{36F56943-9F2D-4906-9262-B163DEFF2B33}"/>
    <cellStyle name="20% - Accent5 5 2 3 3" xfId="1793" xr:uid="{00000000-0005-0000-0000-000000070000}"/>
    <cellStyle name="20% - Accent5 5 2 3 3 2" xfId="33214" xr:uid="{0DFBE679-6E61-4A65-86AC-A4AD044F0B31}"/>
    <cellStyle name="20% - Accent5 5 2 3 4" xfId="33211" xr:uid="{8DBEC5C0-8C01-483B-838C-EA73AC6ACDD4}"/>
    <cellStyle name="20% - Accent5 5 2 4" xfId="1794" xr:uid="{00000000-0005-0000-0000-000001070000}"/>
    <cellStyle name="20% - Accent5 5 2 4 2" xfId="1795" xr:uid="{00000000-0005-0000-0000-000002070000}"/>
    <cellStyle name="20% - Accent5 5 2 4 2 2" xfId="33216" xr:uid="{0B63E735-8D1B-4ABF-9686-030F17E21C66}"/>
    <cellStyle name="20% - Accent5 5 2 4 3" xfId="33215" xr:uid="{E0F6872B-8B90-4A9D-B572-210529151DD0}"/>
    <cellStyle name="20% - Accent5 5 2 5" xfId="1796" xr:uid="{00000000-0005-0000-0000-000003070000}"/>
    <cellStyle name="20% - Accent5 5 2 5 2" xfId="33217" xr:uid="{C0B1800E-49DD-4819-A500-3203411EDC58}"/>
    <cellStyle name="20% - Accent5 5 2 6" xfId="33202" xr:uid="{15FDB9AD-380B-4F90-928A-56EEDAC9CD2B}"/>
    <cellStyle name="20% - Accent5 5 3" xfId="1797" xr:uid="{00000000-0005-0000-0000-000004070000}"/>
    <cellStyle name="20% - Accent5 5 3 2" xfId="1798" xr:uid="{00000000-0005-0000-0000-000005070000}"/>
    <cellStyle name="20% - Accent5 5 3 2 2" xfId="1799" xr:uid="{00000000-0005-0000-0000-000006070000}"/>
    <cellStyle name="20% - Accent5 5 3 2 2 2" xfId="1800" xr:uid="{00000000-0005-0000-0000-000007070000}"/>
    <cellStyle name="20% - Accent5 5 3 2 2 2 2" xfId="33221" xr:uid="{81573745-243D-4FA7-8C12-1AAF0401C388}"/>
    <cellStyle name="20% - Accent5 5 3 2 2 3" xfId="33220" xr:uid="{BFC662BB-9F4F-470D-9B10-618BC64A9235}"/>
    <cellStyle name="20% - Accent5 5 3 2 3" xfId="1801" xr:uid="{00000000-0005-0000-0000-000008070000}"/>
    <cellStyle name="20% - Accent5 5 3 2 3 2" xfId="33222" xr:uid="{45A94B84-9C89-4979-9386-7C9723171D4B}"/>
    <cellStyle name="20% - Accent5 5 3 2 4" xfId="33219" xr:uid="{A4C3FC28-297F-4A62-9F14-B589F5D9FAD1}"/>
    <cellStyle name="20% - Accent5 5 3 3" xfId="1802" xr:uid="{00000000-0005-0000-0000-000009070000}"/>
    <cellStyle name="20% - Accent5 5 3 3 2" xfId="1803" xr:uid="{00000000-0005-0000-0000-00000A070000}"/>
    <cellStyle name="20% - Accent5 5 3 3 2 2" xfId="33224" xr:uid="{F3594ED1-F5D1-40ED-B050-56F646AB5580}"/>
    <cellStyle name="20% - Accent5 5 3 3 3" xfId="33223" xr:uid="{78B65AD9-E44E-4E2E-9D06-0FF9D18886BB}"/>
    <cellStyle name="20% - Accent5 5 3 4" xfId="1804" xr:uid="{00000000-0005-0000-0000-00000B070000}"/>
    <cellStyle name="20% - Accent5 5 3 4 2" xfId="33225" xr:uid="{DE78E20A-13A9-4562-9F6C-0ABBD686451A}"/>
    <cellStyle name="20% - Accent5 5 3 5" xfId="33218" xr:uid="{DF8D30BC-AF6C-4CA6-A3AB-7F3221B939A0}"/>
    <cellStyle name="20% - Accent5 5 4" xfId="1805" xr:uid="{00000000-0005-0000-0000-00000C070000}"/>
    <cellStyle name="20% - Accent5 5 4 2" xfId="1806" xr:uid="{00000000-0005-0000-0000-00000D070000}"/>
    <cellStyle name="20% - Accent5 5 4 2 2" xfId="1807" xr:uid="{00000000-0005-0000-0000-00000E070000}"/>
    <cellStyle name="20% - Accent5 5 4 2 2 2" xfId="33228" xr:uid="{6B6297FE-E8DE-49AE-8ED1-996A91D61E77}"/>
    <cellStyle name="20% - Accent5 5 4 2 3" xfId="33227" xr:uid="{4F2B0DA1-C926-457D-8912-0085F1D0A947}"/>
    <cellStyle name="20% - Accent5 5 4 3" xfId="1808" xr:uid="{00000000-0005-0000-0000-00000F070000}"/>
    <cellStyle name="20% - Accent5 5 4 3 2" xfId="33229" xr:uid="{81777223-E7C1-400C-9346-44801BAA5261}"/>
    <cellStyle name="20% - Accent5 5 4 4" xfId="33226" xr:uid="{CF3CFB06-4FC8-4AED-8B5B-D2ECBA6498B9}"/>
    <cellStyle name="20% - Accent5 5 5" xfId="1809" xr:uid="{00000000-0005-0000-0000-000010070000}"/>
    <cellStyle name="20% - Accent5 5 5 2" xfId="1810" xr:uid="{00000000-0005-0000-0000-000011070000}"/>
    <cellStyle name="20% - Accent5 5 5 2 2" xfId="33231" xr:uid="{5F8A210F-5DE0-4CEE-A961-C0F65B024F06}"/>
    <cellStyle name="20% - Accent5 5 5 3" xfId="33230" xr:uid="{2706301D-7972-44D8-80A9-194F5E31D3F0}"/>
    <cellStyle name="20% - Accent5 5 6" xfId="1811" xr:uid="{00000000-0005-0000-0000-000012070000}"/>
    <cellStyle name="20% - Accent5 5 6 2" xfId="33232" xr:uid="{365AC9B9-41C6-485E-B1C7-86BF3A1E8D0F}"/>
    <cellStyle name="20% - Accent5 5 7" xfId="33201" xr:uid="{3B41A8DC-5844-44BC-912C-32619FC1BF24}"/>
    <cellStyle name="20% - Accent5 6" xfId="1812" xr:uid="{00000000-0005-0000-0000-000013070000}"/>
    <cellStyle name="20% - Accent5 6 2" xfId="1813" xr:uid="{00000000-0005-0000-0000-000014070000}"/>
    <cellStyle name="20% - Accent5 6 2 2" xfId="1814" xr:uid="{00000000-0005-0000-0000-000015070000}"/>
    <cellStyle name="20% - Accent5 6 2 2 2" xfId="1815" xr:uid="{00000000-0005-0000-0000-000016070000}"/>
    <cellStyle name="20% - Accent5 6 2 2 2 2" xfId="1816" xr:uid="{00000000-0005-0000-0000-000017070000}"/>
    <cellStyle name="20% - Accent5 6 2 2 2 2 2" xfId="33237" xr:uid="{6C8A3FB7-7929-46E6-B81C-AF14582311B9}"/>
    <cellStyle name="20% - Accent5 6 2 2 2 3" xfId="33236" xr:uid="{AEE66867-66C9-41E7-802F-B2BFC63850AC}"/>
    <cellStyle name="20% - Accent5 6 2 2 3" xfId="1817" xr:uid="{00000000-0005-0000-0000-000018070000}"/>
    <cellStyle name="20% - Accent5 6 2 2 3 2" xfId="33238" xr:uid="{7E5BA2AB-3C2C-4C2F-81E6-78A5E0AEC449}"/>
    <cellStyle name="20% - Accent5 6 2 2 4" xfId="33235" xr:uid="{A6DA7FE0-BCEE-4314-95BE-53608A884B6E}"/>
    <cellStyle name="20% - Accent5 6 2 3" xfId="1818" xr:uid="{00000000-0005-0000-0000-000019070000}"/>
    <cellStyle name="20% - Accent5 6 2 3 2" xfId="1819" xr:uid="{00000000-0005-0000-0000-00001A070000}"/>
    <cellStyle name="20% - Accent5 6 2 3 2 2" xfId="33240" xr:uid="{601C308A-0044-4A1D-B385-77BD928126D8}"/>
    <cellStyle name="20% - Accent5 6 2 3 3" xfId="33239" xr:uid="{D78AABFC-4480-4DC0-9451-116DD63FD6C3}"/>
    <cellStyle name="20% - Accent5 6 2 4" xfId="1820" xr:uid="{00000000-0005-0000-0000-00001B070000}"/>
    <cellStyle name="20% - Accent5 6 2 4 2" xfId="33241" xr:uid="{92FCB7F8-6F24-4364-9C01-8A6349DA39BF}"/>
    <cellStyle name="20% - Accent5 6 2 5" xfId="33234" xr:uid="{B7D79F48-2C4D-4608-BCBF-E84D5F471A54}"/>
    <cellStyle name="20% - Accent5 6 3" xfId="1821" xr:uid="{00000000-0005-0000-0000-00001C070000}"/>
    <cellStyle name="20% - Accent5 6 3 2" xfId="1822" xr:uid="{00000000-0005-0000-0000-00001D070000}"/>
    <cellStyle name="20% - Accent5 6 3 2 2" xfId="1823" xr:uid="{00000000-0005-0000-0000-00001E070000}"/>
    <cellStyle name="20% - Accent5 6 3 2 2 2" xfId="33244" xr:uid="{4426C586-A076-4764-A1E3-C2C14C0E30DF}"/>
    <cellStyle name="20% - Accent5 6 3 2 3" xfId="33243" xr:uid="{76B5A641-64D4-4717-9CB2-D70A75D7D71B}"/>
    <cellStyle name="20% - Accent5 6 3 3" xfId="1824" xr:uid="{00000000-0005-0000-0000-00001F070000}"/>
    <cellStyle name="20% - Accent5 6 3 3 2" xfId="33245" xr:uid="{ABC86135-D1CF-496F-956E-1736570E6158}"/>
    <cellStyle name="20% - Accent5 6 3 4" xfId="33242" xr:uid="{471671BD-B08F-4637-A0BD-211605693A29}"/>
    <cellStyle name="20% - Accent5 6 4" xfId="1825" xr:uid="{00000000-0005-0000-0000-000020070000}"/>
    <cellStyle name="20% - Accent5 6 4 2" xfId="1826" xr:uid="{00000000-0005-0000-0000-000021070000}"/>
    <cellStyle name="20% - Accent5 6 4 2 2" xfId="33247" xr:uid="{CAF083DC-8262-4046-94D0-DC6F919022F0}"/>
    <cellStyle name="20% - Accent5 6 4 3" xfId="33246" xr:uid="{9BE321E2-0391-4E1F-A304-6F46618D96E1}"/>
    <cellStyle name="20% - Accent5 6 5" xfId="1827" xr:uid="{00000000-0005-0000-0000-000022070000}"/>
    <cellStyle name="20% - Accent5 6 5 2" xfId="33248" xr:uid="{A76FAC41-C377-493C-97EF-E4841F53EA9D}"/>
    <cellStyle name="20% - Accent5 6 6" xfId="33233" xr:uid="{B8661ACC-C237-4A10-8018-2627296294B4}"/>
    <cellStyle name="20% - Accent6" xfId="1828" xr:uid="{00000000-0005-0000-0000-000023070000}"/>
    <cellStyle name="20% - Accent6 2" xfId="1829" xr:uid="{00000000-0005-0000-0000-000024070000}"/>
    <cellStyle name="20% - Accent6 2 2" xfId="1830" xr:uid="{00000000-0005-0000-0000-000025070000}"/>
    <cellStyle name="20% - Accent6 2 2 2" xfId="1831" xr:uid="{00000000-0005-0000-0000-000026070000}"/>
    <cellStyle name="20% - Accent6 2 3" xfId="1832" xr:uid="{00000000-0005-0000-0000-000027070000}"/>
    <cellStyle name="20% - Accent6 2 3 2" xfId="1833" xr:uid="{00000000-0005-0000-0000-000028070000}"/>
    <cellStyle name="20% - Accent6 2 3 2 2" xfId="1834" xr:uid="{00000000-0005-0000-0000-000029070000}"/>
    <cellStyle name="20% - Accent6 2 3 2 2 2" xfId="1835" xr:uid="{00000000-0005-0000-0000-00002A070000}"/>
    <cellStyle name="20% - Accent6 2 3 2 2 2 2" xfId="1836" xr:uid="{00000000-0005-0000-0000-00002B070000}"/>
    <cellStyle name="20% - Accent6 2 3 2 2 2 2 2" xfId="1837" xr:uid="{00000000-0005-0000-0000-00002C070000}"/>
    <cellStyle name="20% - Accent6 2 3 2 2 2 2 2 2" xfId="33254" xr:uid="{7CC9F6B2-7028-4C27-836C-1A20185CF3CB}"/>
    <cellStyle name="20% - Accent6 2 3 2 2 2 2 3" xfId="33253" xr:uid="{F637F9A7-F93C-4A7D-B07F-AF0F61104E19}"/>
    <cellStyle name="20% - Accent6 2 3 2 2 2 3" xfId="1838" xr:uid="{00000000-0005-0000-0000-00002D070000}"/>
    <cellStyle name="20% - Accent6 2 3 2 2 2 3 2" xfId="33255" xr:uid="{B7A1DB2E-CF28-4489-8078-71A0505BC0DA}"/>
    <cellStyle name="20% - Accent6 2 3 2 2 2 4" xfId="33252" xr:uid="{44BB9557-41D6-4AA8-8E5C-B4451825828E}"/>
    <cellStyle name="20% - Accent6 2 3 2 2 3" xfId="1839" xr:uid="{00000000-0005-0000-0000-00002E070000}"/>
    <cellStyle name="20% - Accent6 2 3 2 2 3 2" xfId="1840" xr:uid="{00000000-0005-0000-0000-00002F070000}"/>
    <cellStyle name="20% - Accent6 2 3 2 2 3 2 2" xfId="33257" xr:uid="{C74BC01B-13D1-45BD-9046-69E48758F088}"/>
    <cellStyle name="20% - Accent6 2 3 2 2 3 3" xfId="33256" xr:uid="{BCCFEEA1-CCB5-43B7-B8FC-C936C45E2D5C}"/>
    <cellStyle name="20% - Accent6 2 3 2 2 4" xfId="1841" xr:uid="{00000000-0005-0000-0000-000030070000}"/>
    <cellStyle name="20% - Accent6 2 3 2 2 4 2" xfId="33258" xr:uid="{1951C502-13C7-4ACF-BE99-4AB737BD09E5}"/>
    <cellStyle name="20% - Accent6 2 3 2 2 5" xfId="33251" xr:uid="{8B00FEA3-905D-487A-956A-2B2BE16399EE}"/>
    <cellStyle name="20% - Accent6 2 3 2 3" xfId="1842" xr:uid="{00000000-0005-0000-0000-000031070000}"/>
    <cellStyle name="20% - Accent6 2 3 2 3 2" xfId="1843" xr:uid="{00000000-0005-0000-0000-000032070000}"/>
    <cellStyle name="20% - Accent6 2 3 2 3 2 2" xfId="1844" xr:uid="{00000000-0005-0000-0000-000033070000}"/>
    <cellStyle name="20% - Accent6 2 3 2 3 2 2 2" xfId="33261" xr:uid="{3F2BDB88-63CD-401A-9A2A-1A25542A67F6}"/>
    <cellStyle name="20% - Accent6 2 3 2 3 2 3" xfId="33260" xr:uid="{F98483C5-31A0-4349-A161-559C4944A382}"/>
    <cellStyle name="20% - Accent6 2 3 2 3 3" xfId="1845" xr:uid="{00000000-0005-0000-0000-000034070000}"/>
    <cellStyle name="20% - Accent6 2 3 2 3 3 2" xfId="33262" xr:uid="{1E671187-A46B-4103-927F-8F9262ED6804}"/>
    <cellStyle name="20% - Accent6 2 3 2 3 4" xfId="33259" xr:uid="{722EEBC8-17FB-465F-9D1E-6F90D3756543}"/>
    <cellStyle name="20% - Accent6 2 3 2 4" xfId="1846" xr:uid="{00000000-0005-0000-0000-000035070000}"/>
    <cellStyle name="20% - Accent6 2 3 2 4 2" xfId="1847" xr:uid="{00000000-0005-0000-0000-000036070000}"/>
    <cellStyle name="20% - Accent6 2 3 2 4 2 2" xfId="33264" xr:uid="{55F53BFA-A707-4C3D-90B5-7C1A999B4BF2}"/>
    <cellStyle name="20% - Accent6 2 3 2 4 3" xfId="33263" xr:uid="{6F9B6FAC-8142-4FDC-BB68-6AAD41E1FBD8}"/>
    <cellStyle name="20% - Accent6 2 3 2 5" xfId="1848" xr:uid="{00000000-0005-0000-0000-000037070000}"/>
    <cellStyle name="20% - Accent6 2 3 2 5 2" xfId="33265" xr:uid="{11855ECD-D961-4A0F-A263-23CDB8299088}"/>
    <cellStyle name="20% - Accent6 2 3 2 6" xfId="33250" xr:uid="{09F71EB7-3CCE-4A74-B6CC-3D4690A6ED4A}"/>
    <cellStyle name="20% - Accent6 2 3 3" xfId="1849" xr:uid="{00000000-0005-0000-0000-000038070000}"/>
    <cellStyle name="20% - Accent6 2 3 3 2" xfId="1850" xr:uid="{00000000-0005-0000-0000-000039070000}"/>
    <cellStyle name="20% - Accent6 2 3 3 2 2" xfId="1851" xr:uid="{00000000-0005-0000-0000-00003A070000}"/>
    <cellStyle name="20% - Accent6 2 3 3 2 2 2" xfId="1852" xr:uid="{00000000-0005-0000-0000-00003B070000}"/>
    <cellStyle name="20% - Accent6 2 3 3 2 2 2 2" xfId="33269" xr:uid="{A9CCD6AE-E782-43EC-886A-450C8E256E2D}"/>
    <cellStyle name="20% - Accent6 2 3 3 2 2 3" xfId="33268" xr:uid="{AB3CF3E3-64CF-4013-A65E-7C62B82161A2}"/>
    <cellStyle name="20% - Accent6 2 3 3 2 3" xfId="1853" xr:uid="{00000000-0005-0000-0000-00003C070000}"/>
    <cellStyle name="20% - Accent6 2 3 3 2 3 2" xfId="33270" xr:uid="{8711F1DA-03DC-4C83-B9FA-8688E41036DA}"/>
    <cellStyle name="20% - Accent6 2 3 3 2 4" xfId="33267" xr:uid="{86FE49A0-7D9A-4AA1-A02E-310BA7178154}"/>
    <cellStyle name="20% - Accent6 2 3 3 3" xfId="1854" xr:uid="{00000000-0005-0000-0000-00003D070000}"/>
    <cellStyle name="20% - Accent6 2 3 3 3 2" xfId="1855" xr:uid="{00000000-0005-0000-0000-00003E070000}"/>
    <cellStyle name="20% - Accent6 2 3 3 3 2 2" xfId="33272" xr:uid="{A8CD6739-7067-447D-B4E3-A7287E03545E}"/>
    <cellStyle name="20% - Accent6 2 3 3 3 3" xfId="33271" xr:uid="{7A2006FF-09BD-42D8-8C47-0FEA0DDFE575}"/>
    <cellStyle name="20% - Accent6 2 3 3 4" xfId="1856" xr:uid="{00000000-0005-0000-0000-00003F070000}"/>
    <cellStyle name="20% - Accent6 2 3 3 4 2" xfId="33273" xr:uid="{F8E5A335-0858-42B0-97DF-028222CD9B30}"/>
    <cellStyle name="20% - Accent6 2 3 3 5" xfId="33266" xr:uid="{DF4C99B2-CE0F-40B3-BDC7-5467393FDF52}"/>
    <cellStyle name="20% - Accent6 2 3 4" xfId="1857" xr:uid="{00000000-0005-0000-0000-000040070000}"/>
    <cellStyle name="20% - Accent6 2 3 4 2" xfId="1858" xr:uid="{00000000-0005-0000-0000-000041070000}"/>
    <cellStyle name="20% - Accent6 2 3 4 2 2" xfId="1859" xr:uid="{00000000-0005-0000-0000-000042070000}"/>
    <cellStyle name="20% - Accent6 2 3 4 2 2 2" xfId="33276" xr:uid="{E0896A82-38FC-4CE7-9E81-FC5E1BEDCA25}"/>
    <cellStyle name="20% - Accent6 2 3 4 2 3" xfId="33275" xr:uid="{86252D88-356F-4239-AF2A-7BC7413CD58D}"/>
    <cellStyle name="20% - Accent6 2 3 4 3" xfId="1860" xr:uid="{00000000-0005-0000-0000-000043070000}"/>
    <cellStyle name="20% - Accent6 2 3 4 3 2" xfId="33277" xr:uid="{A1861337-66D1-4D8D-8320-592118DB45B1}"/>
    <cellStyle name="20% - Accent6 2 3 4 4" xfId="33274" xr:uid="{68E7B7CD-D977-4E0F-89FB-AA45AE1FA1DB}"/>
    <cellStyle name="20% - Accent6 2 3 5" xfId="1861" xr:uid="{00000000-0005-0000-0000-000044070000}"/>
    <cellStyle name="20% - Accent6 2 3 5 2" xfId="1862" xr:uid="{00000000-0005-0000-0000-000045070000}"/>
    <cellStyle name="20% - Accent6 2 3 5 2 2" xfId="33279" xr:uid="{2C81ACF3-75FA-4730-81E0-53E41CEA5655}"/>
    <cellStyle name="20% - Accent6 2 3 5 3" xfId="33278" xr:uid="{80380D67-E47D-4847-AB38-D47D55A634DA}"/>
    <cellStyle name="20% - Accent6 2 3 6" xfId="1863" xr:uid="{00000000-0005-0000-0000-000046070000}"/>
    <cellStyle name="20% - Accent6 2 3 6 2" xfId="33280" xr:uid="{8C9856B3-8644-488C-8D33-1D3D549D63F8}"/>
    <cellStyle name="20% - Accent6 2 3 7" xfId="33249" xr:uid="{9FE1D2C2-4EEA-4815-8F04-93733651B2B9}"/>
    <cellStyle name="20% - Accent6 2 4" xfId="1864" xr:uid="{00000000-0005-0000-0000-000047070000}"/>
    <cellStyle name="20% - Accent6 2 4 2" xfId="1865" xr:uid="{00000000-0005-0000-0000-000048070000}"/>
    <cellStyle name="20% - Accent6 2 4 2 2" xfId="1866" xr:uid="{00000000-0005-0000-0000-000049070000}"/>
    <cellStyle name="20% - Accent6 2 4 2 2 2" xfId="1867" xr:uid="{00000000-0005-0000-0000-00004A070000}"/>
    <cellStyle name="20% - Accent6 2 4 2 2 2 2" xfId="1868" xr:uid="{00000000-0005-0000-0000-00004B070000}"/>
    <cellStyle name="20% - Accent6 2 4 2 2 2 2 2" xfId="33285" xr:uid="{959FC59E-619A-4980-8E19-DC860AD27B8B}"/>
    <cellStyle name="20% - Accent6 2 4 2 2 2 3" xfId="33284" xr:uid="{E477FF8B-7013-4356-A517-931EE6FA189D}"/>
    <cellStyle name="20% - Accent6 2 4 2 2 3" xfId="1869" xr:uid="{00000000-0005-0000-0000-00004C070000}"/>
    <cellStyle name="20% - Accent6 2 4 2 2 3 2" xfId="33286" xr:uid="{EF142BEF-FED4-4C7F-BD8F-ADE83DE5D30F}"/>
    <cellStyle name="20% - Accent6 2 4 2 2 4" xfId="33283" xr:uid="{491FD85C-5A88-4378-BC08-B30C67B09355}"/>
    <cellStyle name="20% - Accent6 2 4 2 3" xfId="1870" xr:uid="{00000000-0005-0000-0000-00004D070000}"/>
    <cellStyle name="20% - Accent6 2 4 2 3 2" xfId="1871" xr:uid="{00000000-0005-0000-0000-00004E070000}"/>
    <cellStyle name="20% - Accent6 2 4 2 3 2 2" xfId="33288" xr:uid="{5FE46F28-2D24-490F-9B39-2E5874FDC5E0}"/>
    <cellStyle name="20% - Accent6 2 4 2 3 3" xfId="33287" xr:uid="{14C6E7A6-4889-4082-91E7-E4F6548A98A9}"/>
    <cellStyle name="20% - Accent6 2 4 2 4" xfId="1872" xr:uid="{00000000-0005-0000-0000-00004F070000}"/>
    <cellStyle name="20% - Accent6 2 4 2 4 2" xfId="33289" xr:uid="{936D56D1-AE33-47B2-A887-B3580D55A04A}"/>
    <cellStyle name="20% - Accent6 2 4 2 5" xfId="33282" xr:uid="{5E7B3AA2-DD13-4C19-AD7B-91A8BDDAB184}"/>
    <cellStyle name="20% - Accent6 2 4 3" xfId="1873" xr:uid="{00000000-0005-0000-0000-000050070000}"/>
    <cellStyle name="20% - Accent6 2 4 3 2" xfId="1874" xr:uid="{00000000-0005-0000-0000-000051070000}"/>
    <cellStyle name="20% - Accent6 2 4 3 2 2" xfId="1875" xr:uid="{00000000-0005-0000-0000-000052070000}"/>
    <cellStyle name="20% - Accent6 2 4 3 2 2 2" xfId="33292" xr:uid="{B18C770C-85F8-481B-B655-49C62C911355}"/>
    <cellStyle name="20% - Accent6 2 4 3 2 3" xfId="33291" xr:uid="{232F8F1F-B185-4B66-AF16-0ECFB01832A2}"/>
    <cellStyle name="20% - Accent6 2 4 3 3" xfId="1876" xr:uid="{00000000-0005-0000-0000-000053070000}"/>
    <cellStyle name="20% - Accent6 2 4 3 3 2" xfId="33293" xr:uid="{A92D14CD-0641-4CD2-A6F8-ECE75A2ACFF7}"/>
    <cellStyle name="20% - Accent6 2 4 3 4" xfId="33290" xr:uid="{B124B8F4-6014-417A-B431-DF3F1DA038FB}"/>
    <cellStyle name="20% - Accent6 2 4 4" xfId="1877" xr:uid="{00000000-0005-0000-0000-000054070000}"/>
    <cellStyle name="20% - Accent6 2 4 4 2" xfId="1878" xr:uid="{00000000-0005-0000-0000-000055070000}"/>
    <cellStyle name="20% - Accent6 2 4 4 2 2" xfId="33295" xr:uid="{BB077CAC-BCE0-4C4A-B6CB-D15424F97F49}"/>
    <cellStyle name="20% - Accent6 2 4 4 3" xfId="33294" xr:uid="{A008B515-B4A8-444B-AC0B-2252C5BC60E6}"/>
    <cellStyle name="20% - Accent6 2 4 5" xfId="1879" xr:uid="{00000000-0005-0000-0000-000056070000}"/>
    <cellStyle name="20% - Accent6 2 4 5 2" xfId="33296" xr:uid="{08D6FFF3-D830-42FA-8452-1738BBFCB14C}"/>
    <cellStyle name="20% - Accent6 2 4 6" xfId="33281" xr:uid="{197184CD-6B99-4007-95AE-BD512B4EF77A}"/>
    <cellStyle name="20% - Accent6 2 5" xfId="1880" xr:uid="{00000000-0005-0000-0000-000057070000}"/>
    <cellStyle name="20% - Accent6 3" xfId="1881" xr:uid="{00000000-0005-0000-0000-000058070000}"/>
    <cellStyle name="20% - Accent6 3 2" xfId="1882" xr:uid="{00000000-0005-0000-0000-000059070000}"/>
    <cellStyle name="20% - Accent6 3 3" xfId="1883" xr:uid="{00000000-0005-0000-0000-00005A070000}"/>
    <cellStyle name="20% - Accent6 3 3 2" xfId="1884" xr:uid="{00000000-0005-0000-0000-00005B070000}"/>
    <cellStyle name="20% - Accent6 3 3 2 2" xfId="1885" xr:uid="{00000000-0005-0000-0000-00005C070000}"/>
    <cellStyle name="20% - Accent6 3 3 2 2 2" xfId="1886" xr:uid="{00000000-0005-0000-0000-00005D070000}"/>
    <cellStyle name="20% - Accent6 3 3 2 2 2 2" xfId="1887" xr:uid="{00000000-0005-0000-0000-00005E070000}"/>
    <cellStyle name="20% - Accent6 3 3 2 2 2 2 2" xfId="1888" xr:uid="{00000000-0005-0000-0000-00005F070000}"/>
    <cellStyle name="20% - Accent6 3 3 2 2 2 2 2 2" xfId="33303" xr:uid="{80D97875-1D05-4F3A-92BC-7F367BBD2536}"/>
    <cellStyle name="20% - Accent6 3 3 2 2 2 2 3" xfId="33302" xr:uid="{DC3E22DD-44B8-41B2-8BC6-1B312FE2FD29}"/>
    <cellStyle name="20% - Accent6 3 3 2 2 2 3" xfId="1889" xr:uid="{00000000-0005-0000-0000-000060070000}"/>
    <cellStyle name="20% - Accent6 3 3 2 2 2 3 2" xfId="33304" xr:uid="{4B99F853-846C-4380-B734-9BD8F4833329}"/>
    <cellStyle name="20% - Accent6 3 3 2 2 2 4" xfId="33301" xr:uid="{86354873-BE27-42F8-A489-82D6B2B49D96}"/>
    <cellStyle name="20% - Accent6 3 3 2 2 3" xfId="1890" xr:uid="{00000000-0005-0000-0000-000061070000}"/>
    <cellStyle name="20% - Accent6 3 3 2 2 3 2" xfId="1891" xr:uid="{00000000-0005-0000-0000-000062070000}"/>
    <cellStyle name="20% - Accent6 3 3 2 2 3 2 2" xfId="33306" xr:uid="{0883288C-3C04-4A07-AD13-DB35BDA1E701}"/>
    <cellStyle name="20% - Accent6 3 3 2 2 3 3" xfId="33305" xr:uid="{4B0D7D24-A97F-4640-B341-4B0AC93480C4}"/>
    <cellStyle name="20% - Accent6 3 3 2 2 4" xfId="1892" xr:uid="{00000000-0005-0000-0000-000063070000}"/>
    <cellStyle name="20% - Accent6 3 3 2 2 4 2" xfId="33307" xr:uid="{3D7B6F9F-1A75-47C3-AEEA-B65431951997}"/>
    <cellStyle name="20% - Accent6 3 3 2 2 5" xfId="33300" xr:uid="{36D46C24-966E-44D0-98BC-A6BDEE2D249B}"/>
    <cellStyle name="20% - Accent6 3 3 2 3" xfId="1893" xr:uid="{00000000-0005-0000-0000-000064070000}"/>
    <cellStyle name="20% - Accent6 3 3 2 3 2" xfId="1894" xr:uid="{00000000-0005-0000-0000-000065070000}"/>
    <cellStyle name="20% - Accent6 3 3 2 3 2 2" xfId="1895" xr:uid="{00000000-0005-0000-0000-000066070000}"/>
    <cellStyle name="20% - Accent6 3 3 2 3 2 2 2" xfId="33310" xr:uid="{4329EB3E-42E4-4299-AA9F-9F37F538B0A5}"/>
    <cellStyle name="20% - Accent6 3 3 2 3 2 3" xfId="33309" xr:uid="{E257004F-92BF-4FF6-82A2-95549CAC9B6F}"/>
    <cellStyle name="20% - Accent6 3 3 2 3 3" xfId="1896" xr:uid="{00000000-0005-0000-0000-000067070000}"/>
    <cellStyle name="20% - Accent6 3 3 2 3 3 2" xfId="33311" xr:uid="{7C83467F-DD29-47F3-8889-61C8278F5CCC}"/>
    <cellStyle name="20% - Accent6 3 3 2 3 4" xfId="33308" xr:uid="{FD023208-A2E0-4D9A-8BEE-85AC4D19EACF}"/>
    <cellStyle name="20% - Accent6 3 3 2 4" xfId="1897" xr:uid="{00000000-0005-0000-0000-000068070000}"/>
    <cellStyle name="20% - Accent6 3 3 2 4 2" xfId="1898" xr:uid="{00000000-0005-0000-0000-000069070000}"/>
    <cellStyle name="20% - Accent6 3 3 2 4 2 2" xfId="33313" xr:uid="{5250FA9C-0AC9-42DC-BA81-EAD7967C10B3}"/>
    <cellStyle name="20% - Accent6 3 3 2 4 3" xfId="33312" xr:uid="{7682998B-DEA0-4802-9926-D1B3A7110AF2}"/>
    <cellStyle name="20% - Accent6 3 3 2 5" xfId="1899" xr:uid="{00000000-0005-0000-0000-00006A070000}"/>
    <cellStyle name="20% - Accent6 3 3 2 5 2" xfId="33314" xr:uid="{BE15D1AF-434E-4D69-AFF3-F8BC390EFED9}"/>
    <cellStyle name="20% - Accent6 3 3 2 6" xfId="33299" xr:uid="{F85AED49-BF86-4B87-90F4-FC97F3A1C63C}"/>
    <cellStyle name="20% - Accent6 3 3 3" xfId="1900" xr:uid="{00000000-0005-0000-0000-00006B070000}"/>
    <cellStyle name="20% - Accent6 3 3 3 2" xfId="1901" xr:uid="{00000000-0005-0000-0000-00006C070000}"/>
    <cellStyle name="20% - Accent6 3 3 3 2 2" xfId="1902" xr:uid="{00000000-0005-0000-0000-00006D070000}"/>
    <cellStyle name="20% - Accent6 3 3 3 2 2 2" xfId="1903" xr:uid="{00000000-0005-0000-0000-00006E070000}"/>
    <cellStyle name="20% - Accent6 3 3 3 2 2 2 2" xfId="33318" xr:uid="{A6D6F9A1-CF3D-4858-9E2B-904A5F596AEA}"/>
    <cellStyle name="20% - Accent6 3 3 3 2 2 3" xfId="33317" xr:uid="{565935E4-FA85-4A35-8A68-83DD0FFB102C}"/>
    <cellStyle name="20% - Accent6 3 3 3 2 3" xfId="1904" xr:uid="{00000000-0005-0000-0000-00006F070000}"/>
    <cellStyle name="20% - Accent6 3 3 3 2 3 2" xfId="33319" xr:uid="{0F0676D1-7ADF-4A53-BA62-41BBD8FEAF30}"/>
    <cellStyle name="20% - Accent6 3 3 3 2 4" xfId="33316" xr:uid="{F19AA1FB-6172-4573-984C-34240A7C2236}"/>
    <cellStyle name="20% - Accent6 3 3 3 3" xfId="1905" xr:uid="{00000000-0005-0000-0000-000070070000}"/>
    <cellStyle name="20% - Accent6 3 3 3 3 2" xfId="1906" xr:uid="{00000000-0005-0000-0000-000071070000}"/>
    <cellStyle name="20% - Accent6 3 3 3 3 2 2" xfId="33321" xr:uid="{0AA5FA03-D36D-45FD-BCC0-256AD1AE3BD4}"/>
    <cellStyle name="20% - Accent6 3 3 3 3 3" xfId="33320" xr:uid="{007CDBB8-B1CE-495D-9BDF-32180AD5486F}"/>
    <cellStyle name="20% - Accent6 3 3 3 4" xfId="1907" xr:uid="{00000000-0005-0000-0000-000072070000}"/>
    <cellStyle name="20% - Accent6 3 3 3 4 2" xfId="33322" xr:uid="{88F39E4B-8748-4109-A140-2B0333FD8AB2}"/>
    <cellStyle name="20% - Accent6 3 3 3 5" xfId="33315" xr:uid="{A2EE55FC-4583-4A3F-B68E-C4FD9C9A744C}"/>
    <cellStyle name="20% - Accent6 3 3 4" xfId="1908" xr:uid="{00000000-0005-0000-0000-000073070000}"/>
    <cellStyle name="20% - Accent6 3 3 4 2" xfId="1909" xr:uid="{00000000-0005-0000-0000-000074070000}"/>
    <cellStyle name="20% - Accent6 3 3 4 2 2" xfId="1910" xr:uid="{00000000-0005-0000-0000-000075070000}"/>
    <cellStyle name="20% - Accent6 3 3 4 2 2 2" xfId="33325" xr:uid="{763D051F-56F4-4485-9234-2D6946E84E0B}"/>
    <cellStyle name="20% - Accent6 3 3 4 2 3" xfId="33324" xr:uid="{B128E2D2-DDF0-4E3B-85A1-E300F81B570C}"/>
    <cellStyle name="20% - Accent6 3 3 4 3" xfId="1911" xr:uid="{00000000-0005-0000-0000-000076070000}"/>
    <cellStyle name="20% - Accent6 3 3 4 3 2" xfId="33326" xr:uid="{DE7F58EA-5BA3-4A0A-904B-5FD3D4AF7477}"/>
    <cellStyle name="20% - Accent6 3 3 4 4" xfId="33323" xr:uid="{679C2114-796D-4083-9332-D42CE4725EA0}"/>
    <cellStyle name="20% - Accent6 3 3 5" xfId="1912" xr:uid="{00000000-0005-0000-0000-000077070000}"/>
    <cellStyle name="20% - Accent6 3 3 5 2" xfId="1913" xr:uid="{00000000-0005-0000-0000-000078070000}"/>
    <cellStyle name="20% - Accent6 3 3 5 2 2" xfId="33328" xr:uid="{5D3402DE-A85F-40D3-A646-BD57F83559C5}"/>
    <cellStyle name="20% - Accent6 3 3 5 3" xfId="33327" xr:uid="{0653D9FC-33AC-4E8D-BE37-73244C1C4E8C}"/>
    <cellStyle name="20% - Accent6 3 3 6" xfId="1914" xr:uid="{00000000-0005-0000-0000-000079070000}"/>
    <cellStyle name="20% - Accent6 3 3 6 2" xfId="33329" xr:uid="{008490BA-CFD4-4127-801E-35AE9B9C93DE}"/>
    <cellStyle name="20% - Accent6 3 3 7" xfId="33298" xr:uid="{540A24EF-1AB8-460E-BBAF-3FCCDEFFC36C}"/>
    <cellStyle name="20% - Accent6 3 4" xfId="1915" xr:uid="{00000000-0005-0000-0000-00007A070000}"/>
    <cellStyle name="20% - Accent6 3 4 2" xfId="1916" xr:uid="{00000000-0005-0000-0000-00007B070000}"/>
    <cellStyle name="20% - Accent6 3 4 2 2" xfId="1917" xr:uid="{00000000-0005-0000-0000-00007C070000}"/>
    <cellStyle name="20% - Accent6 3 4 2 2 2" xfId="1918" xr:uid="{00000000-0005-0000-0000-00007D070000}"/>
    <cellStyle name="20% - Accent6 3 4 2 2 2 2" xfId="1919" xr:uid="{00000000-0005-0000-0000-00007E070000}"/>
    <cellStyle name="20% - Accent6 3 4 2 2 2 2 2" xfId="33334" xr:uid="{93886022-C20A-4143-8EEC-4A308CD5B3AE}"/>
    <cellStyle name="20% - Accent6 3 4 2 2 2 3" xfId="33333" xr:uid="{F02E6E3D-610D-43D7-B31B-BF9BB22EF2DF}"/>
    <cellStyle name="20% - Accent6 3 4 2 2 3" xfId="1920" xr:uid="{00000000-0005-0000-0000-00007F070000}"/>
    <cellStyle name="20% - Accent6 3 4 2 2 3 2" xfId="33335" xr:uid="{BB803608-D6BA-4DFD-8EF3-7F259FF74E5A}"/>
    <cellStyle name="20% - Accent6 3 4 2 2 4" xfId="33332" xr:uid="{8B6210AF-4BA2-45E0-AB5F-97E76733081C}"/>
    <cellStyle name="20% - Accent6 3 4 2 3" xfId="1921" xr:uid="{00000000-0005-0000-0000-000080070000}"/>
    <cellStyle name="20% - Accent6 3 4 2 3 2" xfId="1922" xr:uid="{00000000-0005-0000-0000-000081070000}"/>
    <cellStyle name="20% - Accent6 3 4 2 3 2 2" xfId="33337" xr:uid="{D2809836-30F3-4CC1-87DC-CC51DF40E16D}"/>
    <cellStyle name="20% - Accent6 3 4 2 3 3" xfId="33336" xr:uid="{03834A93-A26A-485A-8B6F-A189341DF2F2}"/>
    <cellStyle name="20% - Accent6 3 4 2 4" xfId="1923" xr:uid="{00000000-0005-0000-0000-000082070000}"/>
    <cellStyle name="20% - Accent6 3 4 2 4 2" xfId="33338" xr:uid="{2291D645-2C78-4821-8456-C944E65C1453}"/>
    <cellStyle name="20% - Accent6 3 4 2 5" xfId="33331" xr:uid="{2138EF53-2B29-4942-B1EC-4C5075910892}"/>
    <cellStyle name="20% - Accent6 3 4 3" xfId="1924" xr:uid="{00000000-0005-0000-0000-000083070000}"/>
    <cellStyle name="20% - Accent6 3 4 3 2" xfId="1925" xr:uid="{00000000-0005-0000-0000-000084070000}"/>
    <cellStyle name="20% - Accent6 3 4 3 2 2" xfId="1926" xr:uid="{00000000-0005-0000-0000-000085070000}"/>
    <cellStyle name="20% - Accent6 3 4 3 2 2 2" xfId="33341" xr:uid="{A3502B75-B6AE-4F85-B0F9-D66CEA30D6E6}"/>
    <cellStyle name="20% - Accent6 3 4 3 2 3" xfId="33340" xr:uid="{D85C718F-C23F-41F4-84A6-DBA16F9470F7}"/>
    <cellStyle name="20% - Accent6 3 4 3 3" xfId="1927" xr:uid="{00000000-0005-0000-0000-000086070000}"/>
    <cellStyle name="20% - Accent6 3 4 3 3 2" xfId="33342" xr:uid="{4536B4B7-4506-451C-82A4-164B1FC48D71}"/>
    <cellStyle name="20% - Accent6 3 4 3 4" xfId="33339" xr:uid="{1AFFC3F2-6FE8-4218-B1AA-C7490403D714}"/>
    <cellStyle name="20% - Accent6 3 4 4" xfId="1928" xr:uid="{00000000-0005-0000-0000-000087070000}"/>
    <cellStyle name="20% - Accent6 3 4 4 2" xfId="1929" xr:uid="{00000000-0005-0000-0000-000088070000}"/>
    <cellStyle name="20% - Accent6 3 4 4 2 2" xfId="33344" xr:uid="{23FD32B5-69FF-43D3-B11D-F02662A1C694}"/>
    <cellStyle name="20% - Accent6 3 4 4 3" xfId="33343" xr:uid="{22DB51AD-6C86-4366-B7A7-32D146FE9B77}"/>
    <cellStyle name="20% - Accent6 3 4 5" xfId="1930" xr:uid="{00000000-0005-0000-0000-000089070000}"/>
    <cellStyle name="20% - Accent6 3 4 5 2" xfId="33345" xr:uid="{177347C6-11D5-4ECC-A01C-594CA122E55E}"/>
    <cellStyle name="20% - Accent6 3 4 6" xfId="33330" xr:uid="{9C7798F0-0B66-4BA9-B864-189B69BC28B5}"/>
    <cellStyle name="20% - Accent6 3 5" xfId="1931" xr:uid="{00000000-0005-0000-0000-00008A070000}"/>
    <cellStyle name="20% - Accent6 3 6" xfId="33297" xr:uid="{098DC0A7-B5FF-4868-8D7A-114A2FA2F04D}"/>
    <cellStyle name="20% - Accent6 4" xfId="1932" xr:uid="{00000000-0005-0000-0000-00008B070000}"/>
    <cellStyle name="20% - Accent6 4 2" xfId="1933" xr:uid="{00000000-0005-0000-0000-00008C070000}"/>
    <cellStyle name="20% - Accent6 4 2 2" xfId="1934" xr:uid="{00000000-0005-0000-0000-00008D070000}"/>
    <cellStyle name="20% - Accent6 4 2 2 2" xfId="1935" xr:uid="{00000000-0005-0000-0000-00008E070000}"/>
    <cellStyle name="20% - Accent6 4 2 2 2 2" xfId="1936" xr:uid="{00000000-0005-0000-0000-00008F070000}"/>
    <cellStyle name="20% - Accent6 4 2 2 2 2 2" xfId="1937" xr:uid="{00000000-0005-0000-0000-000090070000}"/>
    <cellStyle name="20% - Accent6 4 2 2 2 2 2 2" xfId="1938" xr:uid="{00000000-0005-0000-0000-000091070000}"/>
    <cellStyle name="20% - Accent6 4 2 2 2 2 2 2 2" xfId="33352" xr:uid="{AF804E57-B853-4CC8-AF05-30EA6BB13843}"/>
    <cellStyle name="20% - Accent6 4 2 2 2 2 2 3" xfId="33351" xr:uid="{0DB93174-7736-4704-BBA6-749F0AA4E7AD}"/>
    <cellStyle name="20% - Accent6 4 2 2 2 2 3" xfId="1939" xr:uid="{00000000-0005-0000-0000-000092070000}"/>
    <cellStyle name="20% - Accent6 4 2 2 2 2 3 2" xfId="33353" xr:uid="{476C3DB6-D61D-4BBD-BC3E-C5DB740308BA}"/>
    <cellStyle name="20% - Accent6 4 2 2 2 2 4" xfId="33350" xr:uid="{2B3C5AED-C229-4FDC-B57A-A1904DD312C8}"/>
    <cellStyle name="20% - Accent6 4 2 2 2 3" xfId="1940" xr:uid="{00000000-0005-0000-0000-000093070000}"/>
    <cellStyle name="20% - Accent6 4 2 2 2 3 2" xfId="1941" xr:uid="{00000000-0005-0000-0000-000094070000}"/>
    <cellStyle name="20% - Accent6 4 2 2 2 3 2 2" xfId="33355" xr:uid="{2F118C9F-C6A8-429C-9B38-E2A993C4EDF2}"/>
    <cellStyle name="20% - Accent6 4 2 2 2 3 3" xfId="33354" xr:uid="{28BD6908-C1F5-40F4-94AE-5AB6261A9855}"/>
    <cellStyle name="20% - Accent6 4 2 2 2 4" xfId="1942" xr:uid="{00000000-0005-0000-0000-000095070000}"/>
    <cellStyle name="20% - Accent6 4 2 2 2 4 2" xfId="33356" xr:uid="{69B006AD-30E6-4191-9BA6-08A50BC737D1}"/>
    <cellStyle name="20% - Accent6 4 2 2 2 5" xfId="33349" xr:uid="{4BD93CB3-950C-49D3-87D6-66C4AB940DCB}"/>
    <cellStyle name="20% - Accent6 4 2 2 3" xfId="1943" xr:uid="{00000000-0005-0000-0000-000096070000}"/>
    <cellStyle name="20% - Accent6 4 2 2 3 2" xfId="1944" xr:uid="{00000000-0005-0000-0000-000097070000}"/>
    <cellStyle name="20% - Accent6 4 2 2 3 2 2" xfId="1945" xr:uid="{00000000-0005-0000-0000-000098070000}"/>
    <cellStyle name="20% - Accent6 4 2 2 3 2 2 2" xfId="33359" xr:uid="{0CEAA6D6-D9E1-4C83-AE0C-EF117B2CF0D1}"/>
    <cellStyle name="20% - Accent6 4 2 2 3 2 3" xfId="33358" xr:uid="{3060EF96-0ACE-4A89-A5AE-BA1B8FE2406A}"/>
    <cellStyle name="20% - Accent6 4 2 2 3 3" xfId="1946" xr:uid="{00000000-0005-0000-0000-000099070000}"/>
    <cellStyle name="20% - Accent6 4 2 2 3 3 2" xfId="33360" xr:uid="{AA5E01D5-CF0F-4AC9-B49D-14BAC5DC7E10}"/>
    <cellStyle name="20% - Accent6 4 2 2 3 4" xfId="33357" xr:uid="{69B7F651-695C-487C-9A48-5FFF9927FDDE}"/>
    <cellStyle name="20% - Accent6 4 2 2 4" xfId="1947" xr:uid="{00000000-0005-0000-0000-00009A070000}"/>
    <cellStyle name="20% - Accent6 4 2 2 4 2" xfId="1948" xr:uid="{00000000-0005-0000-0000-00009B070000}"/>
    <cellStyle name="20% - Accent6 4 2 2 4 2 2" xfId="33362" xr:uid="{ABC3C633-22D7-4CE9-A9BC-D1BF4C64FD54}"/>
    <cellStyle name="20% - Accent6 4 2 2 4 3" xfId="33361" xr:uid="{275CE9DE-0234-4369-8C08-0662DC17E6DA}"/>
    <cellStyle name="20% - Accent6 4 2 2 5" xfId="1949" xr:uid="{00000000-0005-0000-0000-00009C070000}"/>
    <cellStyle name="20% - Accent6 4 2 2 5 2" xfId="33363" xr:uid="{C0B7061C-98F0-4BF1-8AFC-D8F3DD1CBCEC}"/>
    <cellStyle name="20% - Accent6 4 2 2 6" xfId="33348" xr:uid="{C4ADE36E-775F-4012-94B0-7F0C8BE161CA}"/>
    <cellStyle name="20% - Accent6 4 2 3" xfId="1950" xr:uid="{00000000-0005-0000-0000-00009D070000}"/>
    <cellStyle name="20% - Accent6 4 2 3 2" xfId="1951" xr:uid="{00000000-0005-0000-0000-00009E070000}"/>
    <cellStyle name="20% - Accent6 4 2 3 2 2" xfId="1952" xr:uid="{00000000-0005-0000-0000-00009F070000}"/>
    <cellStyle name="20% - Accent6 4 2 3 2 2 2" xfId="1953" xr:uid="{00000000-0005-0000-0000-0000A0070000}"/>
    <cellStyle name="20% - Accent6 4 2 3 2 2 2 2" xfId="33367" xr:uid="{7424A522-028E-4192-93DA-240F373E1155}"/>
    <cellStyle name="20% - Accent6 4 2 3 2 2 3" xfId="33366" xr:uid="{B6A521DB-7169-4C28-9C47-1800FFA8B439}"/>
    <cellStyle name="20% - Accent6 4 2 3 2 3" xfId="1954" xr:uid="{00000000-0005-0000-0000-0000A1070000}"/>
    <cellStyle name="20% - Accent6 4 2 3 2 3 2" xfId="33368" xr:uid="{24EF6008-64EF-463A-A5C6-2378C4D84794}"/>
    <cellStyle name="20% - Accent6 4 2 3 2 4" xfId="33365" xr:uid="{03345E03-6487-4A73-86A9-1656E7A24647}"/>
    <cellStyle name="20% - Accent6 4 2 3 3" xfId="1955" xr:uid="{00000000-0005-0000-0000-0000A2070000}"/>
    <cellStyle name="20% - Accent6 4 2 3 3 2" xfId="1956" xr:uid="{00000000-0005-0000-0000-0000A3070000}"/>
    <cellStyle name="20% - Accent6 4 2 3 3 2 2" xfId="33370" xr:uid="{898E7740-29EC-4E8E-88D7-5C4282BB778C}"/>
    <cellStyle name="20% - Accent6 4 2 3 3 3" xfId="33369" xr:uid="{06CCC224-D688-4C1F-B916-2EE0BD2555FE}"/>
    <cellStyle name="20% - Accent6 4 2 3 4" xfId="1957" xr:uid="{00000000-0005-0000-0000-0000A4070000}"/>
    <cellStyle name="20% - Accent6 4 2 3 4 2" xfId="33371" xr:uid="{096A7186-5D00-42EA-A56F-5BAADA108D02}"/>
    <cellStyle name="20% - Accent6 4 2 3 5" xfId="33364" xr:uid="{B7C95B7F-8A42-46E3-8783-AE6A1AF8CE44}"/>
    <cellStyle name="20% - Accent6 4 2 4" xfId="1958" xr:uid="{00000000-0005-0000-0000-0000A5070000}"/>
    <cellStyle name="20% - Accent6 4 2 4 2" xfId="1959" xr:uid="{00000000-0005-0000-0000-0000A6070000}"/>
    <cellStyle name="20% - Accent6 4 2 4 2 2" xfId="1960" xr:uid="{00000000-0005-0000-0000-0000A7070000}"/>
    <cellStyle name="20% - Accent6 4 2 4 2 2 2" xfId="33374" xr:uid="{C8BDF3B4-AE57-4510-884C-19E5825D196B}"/>
    <cellStyle name="20% - Accent6 4 2 4 2 3" xfId="33373" xr:uid="{252A2672-A5BE-4594-B709-D342C2687DF9}"/>
    <cellStyle name="20% - Accent6 4 2 4 3" xfId="1961" xr:uid="{00000000-0005-0000-0000-0000A8070000}"/>
    <cellStyle name="20% - Accent6 4 2 4 3 2" xfId="33375" xr:uid="{2FB3605E-B1DB-482D-8D42-0838CF069752}"/>
    <cellStyle name="20% - Accent6 4 2 4 4" xfId="33372" xr:uid="{29FB5BFD-9A0F-498D-8061-A046863D5F2D}"/>
    <cellStyle name="20% - Accent6 4 2 5" xfId="1962" xr:uid="{00000000-0005-0000-0000-0000A9070000}"/>
    <cellStyle name="20% - Accent6 4 2 5 2" xfId="1963" xr:uid="{00000000-0005-0000-0000-0000AA070000}"/>
    <cellStyle name="20% - Accent6 4 2 5 2 2" xfId="33377" xr:uid="{18FE3F37-7890-43EC-9C56-600EB7640C6B}"/>
    <cellStyle name="20% - Accent6 4 2 5 3" xfId="33376" xr:uid="{E71C1781-45E7-4011-B1E5-8271856B3AAB}"/>
    <cellStyle name="20% - Accent6 4 2 6" xfId="1964" xr:uid="{00000000-0005-0000-0000-0000AB070000}"/>
    <cellStyle name="20% - Accent6 4 2 6 2" xfId="33378" xr:uid="{5392D84F-C6FB-4D83-B0F6-47AF6398DF3A}"/>
    <cellStyle name="20% - Accent6 4 2 7" xfId="33347" xr:uid="{E0F8F50B-CA84-4C8F-BBD1-56AF7FCE12FD}"/>
    <cellStyle name="20% - Accent6 4 3" xfId="1965" xr:uid="{00000000-0005-0000-0000-0000AC070000}"/>
    <cellStyle name="20% - Accent6 4 3 2" xfId="1966" xr:uid="{00000000-0005-0000-0000-0000AD070000}"/>
    <cellStyle name="20% - Accent6 4 3 2 2" xfId="1967" xr:uid="{00000000-0005-0000-0000-0000AE070000}"/>
    <cellStyle name="20% - Accent6 4 3 2 2 2" xfId="1968" xr:uid="{00000000-0005-0000-0000-0000AF070000}"/>
    <cellStyle name="20% - Accent6 4 3 2 2 2 2" xfId="1969" xr:uid="{00000000-0005-0000-0000-0000B0070000}"/>
    <cellStyle name="20% - Accent6 4 3 2 2 2 2 2" xfId="33383" xr:uid="{DA71389C-7994-44EF-90D2-4A171C35F4C9}"/>
    <cellStyle name="20% - Accent6 4 3 2 2 2 3" xfId="33382" xr:uid="{F944055B-0DD6-4A64-A536-ACCC87720803}"/>
    <cellStyle name="20% - Accent6 4 3 2 2 3" xfId="1970" xr:uid="{00000000-0005-0000-0000-0000B1070000}"/>
    <cellStyle name="20% - Accent6 4 3 2 2 3 2" xfId="33384" xr:uid="{8C2D2812-A062-4ABD-8ECC-9510373E4E30}"/>
    <cellStyle name="20% - Accent6 4 3 2 2 4" xfId="33381" xr:uid="{59622D79-77AA-42AF-BD5F-07DDDF7DC577}"/>
    <cellStyle name="20% - Accent6 4 3 2 3" xfId="1971" xr:uid="{00000000-0005-0000-0000-0000B2070000}"/>
    <cellStyle name="20% - Accent6 4 3 2 3 2" xfId="1972" xr:uid="{00000000-0005-0000-0000-0000B3070000}"/>
    <cellStyle name="20% - Accent6 4 3 2 3 2 2" xfId="33386" xr:uid="{A584C14B-1521-48FF-94B6-4892504EBB84}"/>
    <cellStyle name="20% - Accent6 4 3 2 3 3" xfId="33385" xr:uid="{A22030F3-2EBE-4C0C-AB42-372CF2E07DBE}"/>
    <cellStyle name="20% - Accent6 4 3 2 4" xfId="1973" xr:uid="{00000000-0005-0000-0000-0000B4070000}"/>
    <cellStyle name="20% - Accent6 4 3 2 4 2" xfId="33387" xr:uid="{C9F6BEBB-8B60-4ABC-9E6A-BA48461AB939}"/>
    <cellStyle name="20% - Accent6 4 3 2 5" xfId="33380" xr:uid="{77548B03-EABA-4CBD-B313-3339B07094B9}"/>
    <cellStyle name="20% - Accent6 4 3 3" xfId="1974" xr:uid="{00000000-0005-0000-0000-0000B5070000}"/>
    <cellStyle name="20% - Accent6 4 3 3 2" xfId="1975" xr:uid="{00000000-0005-0000-0000-0000B6070000}"/>
    <cellStyle name="20% - Accent6 4 3 3 2 2" xfId="1976" xr:uid="{00000000-0005-0000-0000-0000B7070000}"/>
    <cellStyle name="20% - Accent6 4 3 3 2 2 2" xfId="33390" xr:uid="{91043645-D00A-4ABF-AE2F-A7EDDED1B0C6}"/>
    <cellStyle name="20% - Accent6 4 3 3 2 3" xfId="33389" xr:uid="{6C891EF2-B98D-4BA7-9CBE-D2EC10270A5D}"/>
    <cellStyle name="20% - Accent6 4 3 3 3" xfId="1977" xr:uid="{00000000-0005-0000-0000-0000B8070000}"/>
    <cellStyle name="20% - Accent6 4 3 3 3 2" xfId="33391" xr:uid="{0597934A-738A-4362-B253-010FE31C78E0}"/>
    <cellStyle name="20% - Accent6 4 3 3 4" xfId="33388" xr:uid="{926A98E9-B551-4088-B58E-A0CAA3C2A150}"/>
    <cellStyle name="20% - Accent6 4 3 4" xfId="1978" xr:uid="{00000000-0005-0000-0000-0000B9070000}"/>
    <cellStyle name="20% - Accent6 4 3 4 2" xfId="1979" xr:uid="{00000000-0005-0000-0000-0000BA070000}"/>
    <cellStyle name="20% - Accent6 4 3 4 2 2" xfId="33393" xr:uid="{F721780F-DE57-45DD-A945-8CFC6C28C2B4}"/>
    <cellStyle name="20% - Accent6 4 3 4 3" xfId="33392" xr:uid="{DEA5990B-D7C5-41E9-8B44-7850E56BBCF8}"/>
    <cellStyle name="20% - Accent6 4 3 5" xfId="1980" xr:uid="{00000000-0005-0000-0000-0000BB070000}"/>
    <cellStyle name="20% - Accent6 4 3 5 2" xfId="33394" xr:uid="{9FE71E2D-51FA-4EA4-8241-E0C8AA28F158}"/>
    <cellStyle name="20% - Accent6 4 3 6" xfId="33379" xr:uid="{402509C7-B478-49FC-A3B7-070AB9828EE1}"/>
    <cellStyle name="20% - Accent6 4 4" xfId="1981" xr:uid="{00000000-0005-0000-0000-0000BC070000}"/>
    <cellStyle name="20% - Accent6 4 4 2" xfId="1982" xr:uid="{00000000-0005-0000-0000-0000BD070000}"/>
    <cellStyle name="20% - Accent6 4 4 2 2" xfId="1983" xr:uid="{00000000-0005-0000-0000-0000BE070000}"/>
    <cellStyle name="20% - Accent6 4 4 2 2 2" xfId="1984" xr:uid="{00000000-0005-0000-0000-0000BF070000}"/>
    <cellStyle name="20% - Accent6 4 4 2 2 2 2" xfId="33398" xr:uid="{2E3626C0-5989-4B1A-A7AB-9AB10D96B279}"/>
    <cellStyle name="20% - Accent6 4 4 2 2 3" xfId="33397" xr:uid="{06503ACC-E2DD-4779-A982-11F2BD849FE2}"/>
    <cellStyle name="20% - Accent6 4 4 2 3" xfId="1985" xr:uid="{00000000-0005-0000-0000-0000C0070000}"/>
    <cellStyle name="20% - Accent6 4 4 2 3 2" xfId="33399" xr:uid="{6441B746-95A0-4B9B-93A4-A9BEE8158C2A}"/>
    <cellStyle name="20% - Accent6 4 4 2 4" xfId="33396" xr:uid="{C0CC12DC-E79C-48BA-A9B5-DD5AF398CEEA}"/>
    <cellStyle name="20% - Accent6 4 4 3" xfId="1986" xr:uid="{00000000-0005-0000-0000-0000C1070000}"/>
    <cellStyle name="20% - Accent6 4 4 3 2" xfId="1987" xr:uid="{00000000-0005-0000-0000-0000C2070000}"/>
    <cellStyle name="20% - Accent6 4 4 3 2 2" xfId="33401" xr:uid="{E3C39BCE-15BB-41BF-91FB-92BFBDA3C719}"/>
    <cellStyle name="20% - Accent6 4 4 3 3" xfId="33400" xr:uid="{E192D391-4BC8-4196-AB44-45BC0B7BF230}"/>
    <cellStyle name="20% - Accent6 4 4 4" xfId="1988" xr:uid="{00000000-0005-0000-0000-0000C3070000}"/>
    <cellStyle name="20% - Accent6 4 4 4 2" xfId="33402" xr:uid="{2751C4F6-ADAA-447A-8726-6A5E8BBDD47D}"/>
    <cellStyle name="20% - Accent6 4 4 5" xfId="33395" xr:uid="{2822740D-9F49-4614-BD95-91723C16FC8B}"/>
    <cellStyle name="20% - Accent6 4 5" xfId="1989" xr:uid="{00000000-0005-0000-0000-0000C4070000}"/>
    <cellStyle name="20% - Accent6 4 5 2" xfId="1990" xr:uid="{00000000-0005-0000-0000-0000C5070000}"/>
    <cellStyle name="20% - Accent6 4 5 2 2" xfId="1991" xr:uid="{00000000-0005-0000-0000-0000C6070000}"/>
    <cellStyle name="20% - Accent6 4 5 2 2 2" xfId="33405" xr:uid="{7D5F4EFA-1D1C-45C5-8C98-DECE37585F28}"/>
    <cellStyle name="20% - Accent6 4 5 2 3" xfId="33404" xr:uid="{A8E6337E-E60C-4E8C-B43F-C44BC2092E3E}"/>
    <cellStyle name="20% - Accent6 4 5 3" xfId="1992" xr:uid="{00000000-0005-0000-0000-0000C7070000}"/>
    <cellStyle name="20% - Accent6 4 5 3 2" xfId="33406" xr:uid="{75796ABA-6B81-4C02-877A-6A2AD1478B85}"/>
    <cellStyle name="20% - Accent6 4 5 4" xfId="33403" xr:uid="{DABE5F62-0286-43F5-BCB5-57CFDF762176}"/>
    <cellStyle name="20% - Accent6 4 6" xfId="1993" xr:uid="{00000000-0005-0000-0000-0000C8070000}"/>
    <cellStyle name="20% - Accent6 4 6 2" xfId="1994" xr:uid="{00000000-0005-0000-0000-0000C9070000}"/>
    <cellStyle name="20% - Accent6 4 6 2 2" xfId="33408" xr:uid="{6D9F797C-627B-4578-9EB2-810696CA3E7F}"/>
    <cellStyle name="20% - Accent6 4 6 3" xfId="33407" xr:uid="{E966E4DE-3A8D-4958-A792-AFDB131546AA}"/>
    <cellStyle name="20% - Accent6 4 7" xfId="1995" xr:uid="{00000000-0005-0000-0000-0000CA070000}"/>
    <cellStyle name="20% - Accent6 4 7 2" xfId="33409" xr:uid="{9A7D45E6-56A9-468D-9033-3F739110CD3B}"/>
    <cellStyle name="20% - Accent6 4 8" xfId="33346" xr:uid="{E938A78F-1ECD-4364-BB7A-59919D6EFDE0}"/>
    <cellStyle name="20% - Accent6 5" xfId="1996" xr:uid="{00000000-0005-0000-0000-0000CB070000}"/>
    <cellStyle name="20% - Accent6 5 2" xfId="1997" xr:uid="{00000000-0005-0000-0000-0000CC070000}"/>
    <cellStyle name="20% - Accent6 5 2 2" xfId="1998" xr:uid="{00000000-0005-0000-0000-0000CD070000}"/>
    <cellStyle name="20% - Accent6 5 2 2 2" xfId="1999" xr:uid="{00000000-0005-0000-0000-0000CE070000}"/>
    <cellStyle name="20% - Accent6 5 2 2 2 2" xfId="2000" xr:uid="{00000000-0005-0000-0000-0000CF070000}"/>
    <cellStyle name="20% - Accent6 5 2 2 2 2 2" xfId="2001" xr:uid="{00000000-0005-0000-0000-0000D0070000}"/>
    <cellStyle name="20% - Accent6 5 2 2 2 2 2 2" xfId="33415" xr:uid="{F378EF16-1561-4368-8058-069B40A31B5A}"/>
    <cellStyle name="20% - Accent6 5 2 2 2 2 3" xfId="33414" xr:uid="{EA1C76D5-FCF6-45CD-BBD6-3A349BDD04F0}"/>
    <cellStyle name="20% - Accent6 5 2 2 2 3" xfId="2002" xr:uid="{00000000-0005-0000-0000-0000D1070000}"/>
    <cellStyle name="20% - Accent6 5 2 2 2 3 2" xfId="33416" xr:uid="{D645B6CA-8643-491C-A280-51F0F7408A28}"/>
    <cellStyle name="20% - Accent6 5 2 2 2 4" xfId="33413" xr:uid="{AB331DB0-765B-4BCA-91AD-0CC3EB7BC348}"/>
    <cellStyle name="20% - Accent6 5 2 2 3" xfId="2003" xr:uid="{00000000-0005-0000-0000-0000D2070000}"/>
    <cellStyle name="20% - Accent6 5 2 2 3 2" xfId="2004" xr:uid="{00000000-0005-0000-0000-0000D3070000}"/>
    <cellStyle name="20% - Accent6 5 2 2 3 2 2" xfId="33418" xr:uid="{DB3F4E0D-EC7D-4503-94FC-9CC3F444C3EE}"/>
    <cellStyle name="20% - Accent6 5 2 2 3 3" xfId="33417" xr:uid="{366CE80B-B62F-43A3-B2D6-8D42628486A2}"/>
    <cellStyle name="20% - Accent6 5 2 2 4" xfId="2005" xr:uid="{00000000-0005-0000-0000-0000D4070000}"/>
    <cellStyle name="20% - Accent6 5 2 2 4 2" xfId="33419" xr:uid="{8FCDFB0B-100D-4CB2-8C91-DFEAB133893B}"/>
    <cellStyle name="20% - Accent6 5 2 2 5" xfId="33412" xr:uid="{61293079-79E2-43CE-BFAE-F9196C21FDD8}"/>
    <cellStyle name="20% - Accent6 5 2 3" xfId="2006" xr:uid="{00000000-0005-0000-0000-0000D5070000}"/>
    <cellStyle name="20% - Accent6 5 2 3 2" xfId="2007" xr:uid="{00000000-0005-0000-0000-0000D6070000}"/>
    <cellStyle name="20% - Accent6 5 2 3 2 2" xfId="2008" xr:uid="{00000000-0005-0000-0000-0000D7070000}"/>
    <cellStyle name="20% - Accent6 5 2 3 2 2 2" xfId="33422" xr:uid="{25AF5F33-AE00-4275-A53C-36FD8BB2CFA8}"/>
    <cellStyle name="20% - Accent6 5 2 3 2 3" xfId="33421" xr:uid="{FE9BF307-6323-498D-9502-408F59A6971E}"/>
    <cellStyle name="20% - Accent6 5 2 3 3" xfId="2009" xr:uid="{00000000-0005-0000-0000-0000D8070000}"/>
    <cellStyle name="20% - Accent6 5 2 3 3 2" xfId="33423" xr:uid="{200386A9-4FB4-49CB-9DF1-5FE23D5CB5C1}"/>
    <cellStyle name="20% - Accent6 5 2 3 4" xfId="33420" xr:uid="{8F3E27B3-1B65-4F38-BD02-CD0ED045B1B1}"/>
    <cellStyle name="20% - Accent6 5 2 4" xfId="2010" xr:uid="{00000000-0005-0000-0000-0000D9070000}"/>
    <cellStyle name="20% - Accent6 5 2 4 2" xfId="2011" xr:uid="{00000000-0005-0000-0000-0000DA070000}"/>
    <cellStyle name="20% - Accent6 5 2 4 2 2" xfId="33425" xr:uid="{72CF0FE9-B3E0-49B7-A916-A17880274B9B}"/>
    <cellStyle name="20% - Accent6 5 2 4 3" xfId="33424" xr:uid="{A9902D0E-755F-41B8-BB4A-038E061F5310}"/>
    <cellStyle name="20% - Accent6 5 2 5" xfId="2012" xr:uid="{00000000-0005-0000-0000-0000DB070000}"/>
    <cellStyle name="20% - Accent6 5 2 5 2" xfId="33426" xr:uid="{C8F56485-D76B-4DA5-A21B-DCBAFA2209FE}"/>
    <cellStyle name="20% - Accent6 5 2 6" xfId="33411" xr:uid="{648D0832-A0E7-4370-A944-3A7B4D19B588}"/>
    <cellStyle name="20% - Accent6 5 3" xfId="2013" xr:uid="{00000000-0005-0000-0000-0000DC070000}"/>
    <cellStyle name="20% - Accent6 5 3 2" xfId="2014" xr:uid="{00000000-0005-0000-0000-0000DD070000}"/>
    <cellStyle name="20% - Accent6 5 3 2 2" xfId="2015" xr:uid="{00000000-0005-0000-0000-0000DE070000}"/>
    <cellStyle name="20% - Accent6 5 3 2 2 2" xfId="2016" xr:uid="{00000000-0005-0000-0000-0000DF070000}"/>
    <cellStyle name="20% - Accent6 5 3 2 2 2 2" xfId="33430" xr:uid="{7CB71BE3-078B-4477-B09C-360F5781DE17}"/>
    <cellStyle name="20% - Accent6 5 3 2 2 3" xfId="33429" xr:uid="{DFCB8E1B-5486-4A7F-8FCD-30627F9A5454}"/>
    <cellStyle name="20% - Accent6 5 3 2 3" xfId="2017" xr:uid="{00000000-0005-0000-0000-0000E0070000}"/>
    <cellStyle name="20% - Accent6 5 3 2 3 2" xfId="33431" xr:uid="{FD90767D-138D-4741-AB91-F24F3F739B4B}"/>
    <cellStyle name="20% - Accent6 5 3 2 4" xfId="33428" xr:uid="{B648D691-D456-4FF4-B659-2C72B19D2227}"/>
    <cellStyle name="20% - Accent6 5 3 3" xfId="2018" xr:uid="{00000000-0005-0000-0000-0000E1070000}"/>
    <cellStyle name="20% - Accent6 5 3 3 2" xfId="2019" xr:uid="{00000000-0005-0000-0000-0000E2070000}"/>
    <cellStyle name="20% - Accent6 5 3 3 2 2" xfId="33433" xr:uid="{12F0272E-80B6-4C70-B045-2A0DD0C7CF43}"/>
    <cellStyle name="20% - Accent6 5 3 3 3" xfId="33432" xr:uid="{05FDCB1B-B523-4DAB-84CE-A41C5B9C9924}"/>
    <cellStyle name="20% - Accent6 5 3 4" xfId="2020" xr:uid="{00000000-0005-0000-0000-0000E3070000}"/>
    <cellStyle name="20% - Accent6 5 3 4 2" xfId="33434" xr:uid="{38066535-85C1-4813-93B0-043596BE93F3}"/>
    <cellStyle name="20% - Accent6 5 3 5" xfId="33427" xr:uid="{9B665C77-4678-40FA-BC61-328904E2F80D}"/>
    <cellStyle name="20% - Accent6 5 4" xfId="2021" xr:uid="{00000000-0005-0000-0000-0000E4070000}"/>
    <cellStyle name="20% - Accent6 5 4 2" xfId="2022" xr:uid="{00000000-0005-0000-0000-0000E5070000}"/>
    <cellStyle name="20% - Accent6 5 4 2 2" xfId="2023" xr:uid="{00000000-0005-0000-0000-0000E6070000}"/>
    <cellStyle name="20% - Accent6 5 4 2 2 2" xfId="33437" xr:uid="{4F0F110E-D1E7-4080-8D10-7D3E2441B73C}"/>
    <cellStyle name="20% - Accent6 5 4 2 3" xfId="33436" xr:uid="{C2C95D96-0EF4-4AF2-9C53-FCC79F233C41}"/>
    <cellStyle name="20% - Accent6 5 4 3" xfId="2024" xr:uid="{00000000-0005-0000-0000-0000E7070000}"/>
    <cellStyle name="20% - Accent6 5 4 3 2" xfId="33438" xr:uid="{FCED5DD9-CA86-468E-88FE-8A2ADDC5BBDA}"/>
    <cellStyle name="20% - Accent6 5 4 4" xfId="33435" xr:uid="{BBB93250-861F-451C-A060-CDB75A73D234}"/>
    <cellStyle name="20% - Accent6 5 5" xfId="2025" xr:uid="{00000000-0005-0000-0000-0000E8070000}"/>
    <cellStyle name="20% - Accent6 5 5 2" xfId="2026" xr:uid="{00000000-0005-0000-0000-0000E9070000}"/>
    <cellStyle name="20% - Accent6 5 5 2 2" xfId="33440" xr:uid="{272BBA73-71E2-49B9-8823-D880048152D6}"/>
    <cellStyle name="20% - Accent6 5 5 3" xfId="33439" xr:uid="{7AFE72B8-078B-465C-BB95-5567DD999291}"/>
    <cellStyle name="20% - Accent6 5 6" xfId="2027" xr:uid="{00000000-0005-0000-0000-0000EA070000}"/>
    <cellStyle name="20% - Accent6 5 6 2" xfId="33441" xr:uid="{4661FCC5-4910-4CB7-A116-FF869D05C6ED}"/>
    <cellStyle name="20% - Accent6 5 7" xfId="33410" xr:uid="{8BF72CB5-A83E-44F7-B11D-0ECC0CB386D3}"/>
    <cellStyle name="20% - Accent6 6" xfId="2028" xr:uid="{00000000-0005-0000-0000-0000EB070000}"/>
    <cellStyle name="20% - Accent6 6 2" xfId="2029" xr:uid="{00000000-0005-0000-0000-0000EC070000}"/>
    <cellStyle name="20% - Accent6 6 2 2" xfId="2030" xr:uid="{00000000-0005-0000-0000-0000ED070000}"/>
    <cellStyle name="20% - Accent6 6 2 2 2" xfId="2031" xr:uid="{00000000-0005-0000-0000-0000EE070000}"/>
    <cellStyle name="20% - Accent6 6 2 2 2 2" xfId="2032" xr:uid="{00000000-0005-0000-0000-0000EF070000}"/>
    <cellStyle name="20% - Accent6 6 2 2 2 2 2" xfId="33446" xr:uid="{6AB15902-C2EA-4067-93A1-E6DAC86AB5EE}"/>
    <cellStyle name="20% - Accent6 6 2 2 2 3" xfId="33445" xr:uid="{34017BA6-CE08-469C-BAAF-0EA73B06AE30}"/>
    <cellStyle name="20% - Accent6 6 2 2 3" xfId="2033" xr:uid="{00000000-0005-0000-0000-0000F0070000}"/>
    <cellStyle name="20% - Accent6 6 2 2 3 2" xfId="33447" xr:uid="{C2F2D551-28D5-4249-9C1F-6B3B8FC24790}"/>
    <cellStyle name="20% - Accent6 6 2 2 4" xfId="33444" xr:uid="{52C13367-7BF5-448C-A7F8-37CE7E549C37}"/>
    <cellStyle name="20% - Accent6 6 2 3" xfId="2034" xr:uid="{00000000-0005-0000-0000-0000F1070000}"/>
    <cellStyle name="20% - Accent6 6 2 3 2" xfId="2035" xr:uid="{00000000-0005-0000-0000-0000F2070000}"/>
    <cellStyle name="20% - Accent6 6 2 3 2 2" xfId="33449" xr:uid="{F9CDF24A-0323-41E5-838D-F78158B9DFE0}"/>
    <cellStyle name="20% - Accent6 6 2 3 3" xfId="33448" xr:uid="{A2C1298D-631F-4480-9B90-87FE8761F30D}"/>
    <cellStyle name="20% - Accent6 6 2 4" xfId="2036" xr:uid="{00000000-0005-0000-0000-0000F3070000}"/>
    <cellStyle name="20% - Accent6 6 2 4 2" xfId="33450" xr:uid="{BAEB6481-44EF-4470-882D-8A0D51AEE0EE}"/>
    <cellStyle name="20% - Accent6 6 2 5" xfId="33443" xr:uid="{9D3CD4CB-1826-42C6-BFF6-BD581A4F8843}"/>
    <cellStyle name="20% - Accent6 6 3" xfId="2037" xr:uid="{00000000-0005-0000-0000-0000F4070000}"/>
    <cellStyle name="20% - Accent6 6 3 2" xfId="2038" xr:uid="{00000000-0005-0000-0000-0000F5070000}"/>
    <cellStyle name="20% - Accent6 6 3 2 2" xfId="2039" xr:uid="{00000000-0005-0000-0000-0000F6070000}"/>
    <cellStyle name="20% - Accent6 6 3 2 2 2" xfId="33453" xr:uid="{2BD00B7C-4FA2-4E44-92C3-C435022BC234}"/>
    <cellStyle name="20% - Accent6 6 3 2 3" xfId="33452" xr:uid="{7EA6244D-AED3-4E10-A24C-2D721DB3AFEF}"/>
    <cellStyle name="20% - Accent6 6 3 3" xfId="2040" xr:uid="{00000000-0005-0000-0000-0000F7070000}"/>
    <cellStyle name="20% - Accent6 6 3 3 2" xfId="33454" xr:uid="{FA54E67C-500E-4343-8426-8A981E0F9A7C}"/>
    <cellStyle name="20% - Accent6 6 3 4" xfId="33451" xr:uid="{7A8468AE-BC43-4E6F-90CC-352369B34020}"/>
    <cellStyle name="20% - Accent6 6 4" xfId="2041" xr:uid="{00000000-0005-0000-0000-0000F8070000}"/>
    <cellStyle name="20% - Accent6 6 4 2" xfId="2042" xr:uid="{00000000-0005-0000-0000-0000F9070000}"/>
    <cellStyle name="20% - Accent6 6 4 2 2" xfId="33456" xr:uid="{D4C0D89D-A01B-4B92-96CD-8B0A5472087B}"/>
    <cellStyle name="20% - Accent6 6 4 3" xfId="33455" xr:uid="{40A96013-CAB9-415E-9CBC-98B5D97BA397}"/>
    <cellStyle name="20% - Accent6 6 5" xfId="2043" xr:uid="{00000000-0005-0000-0000-0000FA070000}"/>
    <cellStyle name="20% - Accent6 6 5 2" xfId="33457" xr:uid="{7E67ED6E-AA43-4713-89A6-8D23F9B66284}"/>
    <cellStyle name="20% - Accent6 6 6" xfId="33442" xr:uid="{0310E2D3-D497-4322-AA4C-7A9A3DE01053}"/>
    <cellStyle name="20% - Ênfase1 10" xfId="2044" xr:uid="{00000000-0005-0000-0000-0000FB070000}"/>
    <cellStyle name="20% - Ênfase1 10 2" xfId="2045" xr:uid="{00000000-0005-0000-0000-0000FC070000}"/>
    <cellStyle name="20% - Ênfase1 11" xfId="2046" xr:uid="{00000000-0005-0000-0000-0000FD070000}"/>
    <cellStyle name="20% - Ênfase1 12" xfId="2047" xr:uid="{00000000-0005-0000-0000-0000FE070000}"/>
    <cellStyle name="20% - Ênfase1 13" xfId="2048" xr:uid="{00000000-0005-0000-0000-0000FF070000}"/>
    <cellStyle name="20% - Ênfase1 13 2" xfId="2049" xr:uid="{00000000-0005-0000-0000-000000080000}"/>
    <cellStyle name="20% - Ênfase1 14" xfId="2050" xr:uid="{00000000-0005-0000-0000-000001080000}"/>
    <cellStyle name="20% - Ênfase1 14 10" xfId="2051" xr:uid="{00000000-0005-0000-0000-000002080000}"/>
    <cellStyle name="20% - Ênfase1 14 2" xfId="2052" xr:uid="{00000000-0005-0000-0000-000003080000}"/>
    <cellStyle name="20% - Ênfase1 14 2 2" xfId="2053" xr:uid="{00000000-0005-0000-0000-000004080000}"/>
    <cellStyle name="20% - Ênfase1 14 2 3" xfId="2054" xr:uid="{00000000-0005-0000-0000-000005080000}"/>
    <cellStyle name="20% - Ênfase1 14 2 3 2" xfId="2055" xr:uid="{00000000-0005-0000-0000-000006080000}"/>
    <cellStyle name="20% - Ênfase1 14 3" xfId="2056" xr:uid="{00000000-0005-0000-0000-000007080000}"/>
    <cellStyle name="20% - Ênfase1 14 3 2" xfId="2057" xr:uid="{00000000-0005-0000-0000-000008080000}"/>
    <cellStyle name="20% - Ênfase1 14 3 3" xfId="2058" xr:uid="{00000000-0005-0000-0000-000009080000}"/>
    <cellStyle name="20% - Ênfase1 14 4" xfId="2059" xr:uid="{00000000-0005-0000-0000-00000A080000}"/>
    <cellStyle name="20% - Ênfase1 14 5" xfId="2060" xr:uid="{00000000-0005-0000-0000-00000B080000}"/>
    <cellStyle name="20% - Ênfase1 14 5 2" xfId="2061" xr:uid="{00000000-0005-0000-0000-00000C080000}"/>
    <cellStyle name="20% - Ênfase1 14 5 3" xfId="2062" xr:uid="{00000000-0005-0000-0000-00000D080000}"/>
    <cellStyle name="20% - Ênfase1 14 6" xfId="2063" xr:uid="{00000000-0005-0000-0000-00000E080000}"/>
    <cellStyle name="20% - Ênfase1 14 7" xfId="2064" xr:uid="{00000000-0005-0000-0000-00000F080000}"/>
    <cellStyle name="20% - Ênfase1 14 8" xfId="2065" xr:uid="{00000000-0005-0000-0000-000010080000}"/>
    <cellStyle name="20% - Ênfase1 14 8 2" xfId="2066" xr:uid="{00000000-0005-0000-0000-000011080000}"/>
    <cellStyle name="20% - Ênfase1 14 8 3" xfId="2067" xr:uid="{00000000-0005-0000-0000-000012080000}"/>
    <cellStyle name="20% - Ênfase1 14 9" xfId="2068" xr:uid="{00000000-0005-0000-0000-000013080000}"/>
    <cellStyle name="20% - Ênfase1 15" xfId="2069" xr:uid="{00000000-0005-0000-0000-000014080000}"/>
    <cellStyle name="20% - Ênfase1 15 2" xfId="2070" xr:uid="{00000000-0005-0000-0000-000015080000}"/>
    <cellStyle name="20% - Ênfase1 15 3" xfId="2071" xr:uid="{00000000-0005-0000-0000-000016080000}"/>
    <cellStyle name="20% - Ênfase1 15 4" xfId="2072" xr:uid="{00000000-0005-0000-0000-000017080000}"/>
    <cellStyle name="20% - Ênfase1 15 4 2" xfId="2073" xr:uid="{00000000-0005-0000-0000-000018080000}"/>
    <cellStyle name="20% - Ênfase1 15 4 3" xfId="2074" xr:uid="{00000000-0005-0000-0000-000019080000}"/>
    <cellStyle name="20% - Ênfase1 15 5" xfId="2075" xr:uid="{00000000-0005-0000-0000-00001A080000}"/>
    <cellStyle name="20% - Ênfase1 15 6" xfId="2076" xr:uid="{00000000-0005-0000-0000-00001B080000}"/>
    <cellStyle name="20% - Ênfase1 15 7" xfId="2077" xr:uid="{00000000-0005-0000-0000-00001C080000}"/>
    <cellStyle name="20% - Ênfase1 16" xfId="2078" xr:uid="{00000000-0005-0000-0000-00001D080000}"/>
    <cellStyle name="20% - Ênfase1 17" xfId="2079" xr:uid="{00000000-0005-0000-0000-00001E080000}"/>
    <cellStyle name="20% - Ênfase1 18" xfId="2080" xr:uid="{00000000-0005-0000-0000-00001F080000}"/>
    <cellStyle name="20% - Ênfase1 19" xfId="2081" xr:uid="{00000000-0005-0000-0000-000020080000}"/>
    <cellStyle name="20% - Ênfase1 2" xfId="2082" xr:uid="{00000000-0005-0000-0000-000021080000}"/>
    <cellStyle name="20% - Ênfase1 2 10" xfId="2083" xr:uid="{00000000-0005-0000-0000-000022080000}"/>
    <cellStyle name="20% - Ênfase1 2 11" xfId="2084" xr:uid="{00000000-0005-0000-0000-000023080000}"/>
    <cellStyle name="20% - Ênfase1 2 11 2" xfId="2085" xr:uid="{00000000-0005-0000-0000-000024080000}"/>
    <cellStyle name="20% - Ênfase1 2 12" xfId="2086" xr:uid="{00000000-0005-0000-0000-000025080000}"/>
    <cellStyle name="20% - Ênfase1 2 2" xfId="2087" xr:uid="{00000000-0005-0000-0000-000026080000}"/>
    <cellStyle name="20% - Ênfase1 2 2 2" xfId="2088" xr:uid="{00000000-0005-0000-0000-000027080000}"/>
    <cellStyle name="20% - Ênfase1 2 2 2 2" xfId="2089" xr:uid="{00000000-0005-0000-0000-000028080000}"/>
    <cellStyle name="20% - Ênfase1 2 2 2 2 2" xfId="2090" xr:uid="{00000000-0005-0000-0000-000029080000}"/>
    <cellStyle name="20% - Ênfase1 2 2 2 2 2 2" xfId="2091" xr:uid="{00000000-0005-0000-0000-00002A080000}"/>
    <cellStyle name="20% - Ênfase1 2 2 2 2 2 3" xfId="2092" xr:uid="{00000000-0005-0000-0000-00002B080000}"/>
    <cellStyle name="20% - Ênfase1 2 2 2 2 2 3 2" xfId="2093" xr:uid="{00000000-0005-0000-0000-00002C080000}"/>
    <cellStyle name="20% - Ênfase1 2 2 2 2 3" xfId="2094" xr:uid="{00000000-0005-0000-0000-00002D080000}"/>
    <cellStyle name="20% - Ênfase1 2 2 2 3" xfId="2095" xr:uid="{00000000-0005-0000-0000-00002E080000}"/>
    <cellStyle name="20% - Ênfase1 2 2 2 3 2" xfId="2096" xr:uid="{00000000-0005-0000-0000-00002F080000}"/>
    <cellStyle name="20% - Ênfase1 2 2 2 4" xfId="2097" xr:uid="{00000000-0005-0000-0000-000030080000}"/>
    <cellStyle name="20% - Ênfase1 2 2 3" xfId="2098" xr:uid="{00000000-0005-0000-0000-000031080000}"/>
    <cellStyle name="20% - Ênfase1 2 2 3 2" xfId="2099" xr:uid="{00000000-0005-0000-0000-000032080000}"/>
    <cellStyle name="20% - Ênfase1 2 2 3 3" xfId="2100" xr:uid="{00000000-0005-0000-0000-000033080000}"/>
    <cellStyle name="20% - Ênfase1 2 2 3 4" xfId="2101" xr:uid="{00000000-0005-0000-0000-000034080000}"/>
    <cellStyle name="20% - Ênfase1 2 2 3 5" xfId="2102" xr:uid="{00000000-0005-0000-0000-000035080000}"/>
    <cellStyle name="20% - Ênfase1 2 2 4" xfId="2103" xr:uid="{00000000-0005-0000-0000-000036080000}"/>
    <cellStyle name="20% - Ênfase1 2 2 5" xfId="2104" xr:uid="{00000000-0005-0000-0000-000037080000}"/>
    <cellStyle name="20% - Ênfase1 2 3" xfId="2105" xr:uid="{00000000-0005-0000-0000-000038080000}"/>
    <cellStyle name="20% - Ênfase1 2 3 2" xfId="2106" xr:uid="{00000000-0005-0000-0000-000039080000}"/>
    <cellStyle name="20% - Ênfase1 2 4" xfId="2107" xr:uid="{00000000-0005-0000-0000-00003A080000}"/>
    <cellStyle name="20% - Ênfase1 2 4 2" xfId="2108" xr:uid="{00000000-0005-0000-0000-00003B080000}"/>
    <cellStyle name="20% - Ênfase1 2 5" xfId="2109" xr:uid="{00000000-0005-0000-0000-00003C080000}"/>
    <cellStyle name="20% - Ênfase1 2 5 2" xfId="2110" xr:uid="{00000000-0005-0000-0000-00003D080000}"/>
    <cellStyle name="20% - Ênfase1 2 6" xfId="2111" xr:uid="{00000000-0005-0000-0000-00003E080000}"/>
    <cellStyle name="20% - Ênfase1 2 6 2" xfId="2112" xr:uid="{00000000-0005-0000-0000-00003F080000}"/>
    <cellStyle name="20% - Ênfase1 2 7" xfId="2113" xr:uid="{00000000-0005-0000-0000-000040080000}"/>
    <cellStyle name="20% - Ênfase1 2 8" xfId="2114" xr:uid="{00000000-0005-0000-0000-000041080000}"/>
    <cellStyle name="20% - Ênfase1 2 9" xfId="2115" xr:uid="{00000000-0005-0000-0000-000042080000}"/>
    <cellStyle name="20% - Ênfase1 2 9 2" xfId="2116" xr:uid="{00000000-0005-0000-0000-000043080000}"/>
    <cellStyle name="20% - Ênfase1 2 9 2 2" xfId="2117" xr:uid="{00000000-0005-0000-0000-000044080000}"/>
    <cellStyle name="20% - Ênfase1 3" xfId="2118" xr:uid="{00000000-0005-0000-0000-000045080000}"/>
    <cellStyle name="20% - Ênfase1 3 2" xfId="2119" xr:uid="{00000000-0005-0000-0000-000046080000}"/>
    <cellStyle name="20% - Ênfase1 3 3" xfId="2120" xr:uid="{00000000-0005-0000-0000-000047080000}"/>
    <cellStyle name="20% - Ênfase1 4" xfId="2121" xr:uid="{00000000-0005-0000-0000-000048080000}"/>
    <cellStyle name="20% - Ênfase1 4 2" xfId="2122" xr:uid="{00000000-0005-0000-0000-000049080000}"/>
    <cellStyle name="20% - Ênfase1 4 2 2" xfId="2123" xr:uid="{00000000-0005-0000-0000-00004A080000}"/>
    <cellStyle name="20% - Ênfase1 4 2 3" xfId="2124" xr:uid="{00000000-0005-0000-0000-00004B080000}"/>
    <cellStyle name="20% - Ênfase1 4 2 3 2" xfId="2125" xr:uid="{00000000-0005-0000-0000-00004C080000}"/>
    <cellStyle name="20% - Ênfase1 4 3" xfId="2126" xr:uid="{00000000-0005-0000-0000-00004D080000}"/>
    <cellStyle name="20% - Ênfase1 4 4" xfId="2127" xr:uid="{00000000-0005-0000-0000-00004E080000}"/>
    <cellStyle name="20% - Ênfase1 4 5" xfId="2128" xr:uid="{00000000-0005-0000-0000-00004F080000}"/>
    <cellStyle name="20% - Ênfase1 5" xfId="2129" xr:uid="{00000000-0005-0000-0000-000050080000}"/>
    <cellStyle name="20% - Ênfase1 6" xfId="2130" xr:uid="{00000000-0005-0000-0000-000051080000}"/>
    <cellStyle name="20% - Ênfase1 7" xfId="2131" xr:uid="{00000000-0005-0000-0000-000052080000}"/>
    <cellStyle name="20% - Ênfase1 8" xfId="2132" xr:uid="{00000000-0005-0000-0000-000053080000}"/>
    <cellStyle name="20% - Ênfase1 8 2" xfId="2133" xr:uid="{00000000-0005-0000-0000-000054080000}"/>
    <cellStyle name="20% - Ênfase1 9" xfId="2134" xr:uid="{00000000-0005-0000-0000-000055080000}"/>
    <cellStyle name="20% - Ênfase1 9 2" xfId="2135" xr:uid="{00000000-0005-0000-0000-000056080000}"/>
    <cellStyle name="20% - Ênfase2 10" xfId="2136" xr:uid="{00000000-0005-0000-0000-000057080000}"/>
    <cellStyle name="20% - Ênfase2 10 2" xfId="2137" xr:uid="{00000000-0005-0000-0000-000058080000}"/>
    <cellStyle name="20% - Ênfase2 11" xfId="2138" xr:uid="{00000000-0005-0000-0000-000059080000}"/>
    <cellStyle name="20% - Ênfase2 12" xfId="2139" xr:uid="{00000000-0005-0000-0000-00005A080000}"/>
    <cellStyle name="20% - Ênfase2 13" xfId="2140" xr:uid="{00000000-0005-0000-0000-00005B080000}"/>
    <cellStyle name="20% - Ênfase2 13 2" xfId="2141" xr:uid="{00000000-0005-0000-0000-00005C080000}"/>
    <cellStyle name="20% - Ênfase2 14" xfId="2142" xr:uid="{00000000-0005-0000-0000-00005D080000}"/>
    <cellStyle name="20% - Ênfase2 14 10" xfId="2143" xr:uid="{00000000-0005-0000-0000-00005E080000}"/>
    <cellStyle name="20% - Ênfase2 14 2" xfId="2144" xr:uid="{00000000-0005-0000-0000-00005F080000}"/>
    <cellStyle name="20% - Ênfase2 14 2 2" xfId="2145" xr:uid="{00000000-0005-0000-0000-000060080000}"/>
    <cellStyle name="20% - Ênfase2 14 2 3" xfId="2146" xr:uid="{00000000-0005-0000-0000-000061080000}"/>
    <cellStyle name="20% - Ênfase2 14 2 3 2" xfId="2147" xr:uid="{00000000-0005-0000-0000-000062080000}"/>
    <cellStyle name="20% - Ênfase2 14 2 4" xfId="2148" xr:uid="{00000000-0005-0000-0000-000063080000}"/>
    <cellStyle name="20% - Ênfase2 14 3" xfId="2149" xr:uid="{00000000-0005-0000-0000-000064080000}"/>
    <cellStyle name="20% - Ênfase2 14 3 2" xfId="2150" xr:uid="{00000000-0005-0000-0000-000065080000}"/>
    <cellStyle name="20% - Ênfase2 14 3 3" xfId="2151" xr:uid="{00000000-0005-0000-0000-000066080000}"/>
    <cellStyle name="20% - Ênfase2 14 4" xfId="2152" xr:uid="{00000000-0005-0000-0000-000067080000}"/>
    <cellStyle name="20% - Ênfase2 14 5" xfId="2153" xr:uid="{00000000-0005-0000-0000-000068080000}"/>
    <cellStyle name="20% - Ênfase2 14 5 2" xfId="2154" xr:uid="{00000000-0005-0000-0000-000069080000}"/>
    <cellStyle name="20% - Ênfase2 14 5 3" xfId="2155" xr:uid="{00000000-0005-0000-0000-00006A080000}"/>
    <cellStyle name="20% - Ênfase2 14 6" xfId="2156" xr:uid="{00000000-0005-0000-0000-00006B080000}"/>
    <cellStyle name="20% - Ênfase2 14 7" xfId="2157" xr:uid="{00000000-0005-0000-0000-00006C080000}"/>
    <cellStyle name="20% - Ênfase2 14 8" xfId="2158" xr:uid="{00000000-0005-0000-0000-00006D080000}"/>
    <cellStyle name="20% - Ênfase2 14 8 2" xfId="2159" xr:uid="{00000000-0005-0000-0000-00006E080000}"/>
    <cellStyle name="20% - Ênfase2 14 8 3" xfId="2160" xr:uid="{00000000-0005-0000-0000-00006F080000}"/>
    <cellStyle name="20% - Ênfase2 14 9" xfId="2161" xr:uid="{00000000-0005-0000-0000-000070080000}"/>
    <cellStyle name="20% - Ênfase2 15" xfId="2162" xr:uid="{00000000-0005-0000-0000-000071080000}"/>
    <cellStyle name="20% - Ênfase2 15 2" xfId="2163" xr:uid="{00000000-0005-0000-0000-000072080000}"/>
    <cellStyle name="20% - Ênfase2 15 3" xfId="2164" xr:uid="{00000000-0005-0000-0000-000073080000}"/>
    <cellStyle name="20% - Ênfase2 15 4" xfId="2165" xr:uid="{00000000-0005-0000-0000-000074080000}"/>
    <cellStyle name="20% - Ênfase2 15 4 2" xfId="2166" xr:uid="{00000000-0005-0000-0000-000075080000}"/>
    <cellStyle name="20% - Ênfase2 15 4 3" xfId="2167" xr:uid="{00000000-0005-0000-0000-000076080000}"/>
    <cellStyle name="20% - Ênfase2 15 5" xfId="2168" xr:uid="{00000000-0005-0000-0000-000077080000}"/>
    <cellStyle name="20% - Ênfase2 15 6" xfId="2169" xr:uid="{00000000-0005-0000-0000-000078080000}"/>
    <cellStyle name="20% - Ênfase2 15 7" xfId="2170" xr:uid="{00000000-0005-0000-0000-000079080000}"/>
    <cellStyle name="20% - Ênfase2 16" xfId="2171" xr:uid="{00000000-0005-0000-0000-00007A080000}"/>
    <cellStyle name="20% - Ênfase2 17" xfId="2172" xr:uid="{00000000-0005-0000-0000-00007B080000}"/>
    <cellStyle name="20% - Ênfase2 18" xfId="2173" xr:uid="{00000000-0005-0000-0000-00007C080000}"/>
    <cellStyle name="20% - Ênfase2 18 2" xfId="2174" xr:uid="{00000000-0005-0000-0000-00007D080000}"/>
    <cellStyle name="20% - Ênfase2 19" xfId="2175" xr:uid="{00000000-0005-0000-0000-00007E080000}"/>
    <cellStyle name="20% - Ênfase2 2" xfId="2176" xr:uid="{00000000-0005-0000-0000-00007F080000}"/>
    <cellStyle name="20% - Ênfase2 2 10" xfId="2177" xr:uid="{00000000-0005-0000-0000-000080080000}"/>
    <cellStyle name="20% - Ênfase2 2 10 2" xfId="2178" xr:uid="{00000000-0005-0000-0000-000081080000}"/>
    <cellStyle name="20% - Ênfase2 2 11" xfId="2179" xr:uid="{00000000-0005-0000-0000-000082080000}"/>
    <cellStyle name="20% - Ênfase2 2 2" xfId="2180" xr:uid="{00000000-0005-0000-0000-000083080000}"/>
    <cellStyle name="20% - Ênfase2 2 2 2" xfId="2181" xr:uid="{00000000-0005-0000-0000-000084080000}"/>
    <cellStyle name="20% - Ênfase2 2 2 2 2" xfId="2182" xr:uid="{00000000-0005-0000-0000-000085080000}"/>
    <cellStyle name="20% - Ênfase2 2 2 2 2 2" xfId="2183" xr:uid="{00000000-0005-0000-0000-000086080000}"/>
    <cellStyle name="20% - Ênfase2 2 2 2 2 2 2" xfId="2184" xr:uid="{00000000-0005-0000-0000-000087080000}"/>
    <cellStyle name="20% - Ênfase2 2 2 2 2 2 3" xfId="2185" xr:uid="{00000000-0005-0000-0000-000088080000}"/>
    <cellStyle name="20% - Ênfase2 2 2 2 2 2 3 2" xfId="2186" xr:uid="{00000000-0005-0000-0000-000089080000}"/>
    <cellStyle name="20% - Ênfase2 2 2 2 2 3" xfId="2187" xr:uid="{00000000-0005-0000-0000-00008A080000}"/>
    <cellStyle name="20% - Ênfase2 2 2 2 3" xfId="2188" xr:uid="{00000000-0005-0000-0000-00008B080000}"/>
    <cellStyle name="20% - Ênfase2 2 2 2 3 2" xfId="2189" xr:uid="{00000000-0005-0000-0000-00008C080000}"/>
    <cellStyle name="20% - Ênfase2 2 2 2 4" xfId="2190" xr:uid="{00000000-0005-0000-0000-00008D080000}"/>
    <cellStyle name="20% - Ênfase2 2 2 3" xfId="2191" xr:uid="{00000000-0005-0000-0000-00008E080000}"/>
    <cellStyle name="20% - Ênfase2 2 2 3 2" xfId="2192" xr:uid="{00000000-0005-0000-0000-00008F080000}"/>
    <cellStyle name="20% - Ênfase2 2 2 3 3" xfId="2193" xr:uid="{00000000-0005-0000-0000-000090080000}"/>
    <cellStyle name="20% - Ênfase2 2 2 3 4" xfId="2194" xr:uid="{00000000-0005-0000-0000-000091080000}"/>
    <cellStyle name="20% - Ênfase2 2 2 3 5" xfId="2195" xr:uid="{00000000-0005-0000-0000-000092080000}"/>
    <cellStyle name="20% - Ênfase2 2 2 4" xfId="2196" xr:uid="{00000000-0005-0000-0000-000093080000}"/>
    <cellStyle name="20% - Ênfase2 2 2 5" xfId="2197" xr:uid="{00000000-0005-0000-0000-000094080000}"/>
    <cellStyle name="20% - Ênfase2 2 3" xfId="2198" xr:uid="{00000000-0005-0000-0000-000095080000}"/>
    <cellStyle name="20% - Ênfase2 2 3 2" xfId="2199" xr:uid="{00000000-0005-0000-0000-000096080000}"/>
    <cellStyle name="20% - Ênfase2 2 4" xfId="2200" xr:uid="{00000000-0005-0000-0000-000097080000}"/>
    <cellStyle name="20% - Ênfase2 2 4 2" xfId="2201" xr:uid="{00000000-0005-0000-0000-000098080000}"/>
    <cellStyle name="20% - Ênfase2 2 5" xfId="2202" xr:uid="{00000000-0005-0000-0000-000099080000}"/>
    <cellStyle name="20% - Ênfase2 2 5 2" xfId="2203" xr:uid="{00000000-0005-0000-0000-00009A080000}"/>
    <cellStyle name="20% - Ênfase2 2 6" xfId="2204" xr:uid="{00000000-0005-0000-0000-00009B080000}"/>
    <cellStyle name="20% - Ênfase2 2 6 2" xfId="2205" xr:uid="{00000000-0005-0000-0000-00009C080000}"/>
    <cellStyle name="20% - Ênfase2 2 7" xfId="2206" xr:uid="{00000000-0005-0000-0000-00009D080000}"/>
    <cellStyle name="20% - Ênfase2 2 8" xfId="2207" xr:uid="{00000000-0005-0000-0000-00009E080000}"/>
    <cellStyle name="20% - Ênfase2 2 8 2" xfId="2208" xr:uid="{00000000-0005-0000-0000-00009F080000}"/>
    <cellStyle name="20% - Ênfase2 2 8 2 2" xfId="2209" xr:uid="{00000000-0005-0000-0000-0000A0080000}"/>
    <cellStyle name="20% - Ênfase2 2 9" xfId="2210" xr:uid="{00000000-0005-0000-0000-0000A1080000}"/>
    <cellStyle name="20% - Ênfase2 3" xfId="2211" xr:uid="{00000000-0005-0000-0000-0000A2080000}"/>
    <cellStyle name="20% - Ênfase2 3 2" xfId="2212" xr:uid="{00000000-0005-0000-0000-0000A3080000}"/>
    <cellStyle name="20% - Ênfase2 3 3" xfId="2213" xr:uid="{00000000-0005-0000-0000-0000A4080000}"/>
    <cellStyle name="20% - Ênfase2 4" xfId="2214" xr:uid="{00000000-0005-0000-0000-0000A5080000}"/>
    <cellStyle name="20% - Ênfase2 4 2" xfId="2215" xr:uid="{00000000-0005-0000-0000-0000A6080000}"/>
    <cellStyle name="20% - Ênfase2 4 2 2" xfId="2216" xr:uid="{00000000-0005-0000-0000-0000A7080000}"/>
    <cellStyle name="20% - Ênfase2 4 2 3" xfId="2217" xr:uid="{00000000-0005-0000-0000-0000A8080000}"/>
    <cellStyle name="20% - Ênfase2 4 2 3 2" xfId="2218" xr:uid="{00000000-0005-0000-0000-0000A9080000}"/>
    <cellStyle name="20% - Ênfase2 4 3" xfId="2219" xr:uid="{00000000-0005-0000-0000-0000AA080000}"/>
    <cellStyle name="20% - Ênfase2 4 4" xfId="2220" xr:uid="{00000000-0005-0000-0000-0000AB080000}"/>
    <cellStyle name="20% - Ênfase2 4 5" xfId="2221" xr:uid="{00000000-0005-0000-0000-0000AC080000}"/>
    <cellStyle name="20% - Ênfase2 5" xfId="2222" xr:uid="{00000000-0005-0000-0000-0000AD080000}"/>
    <cellStyle name="20% - Ênfase2 6" xfId="2223" xr:uid="{00000000-0005-0000-0000-0000AE080000}"/>
    <cellStyle name="20% - Ênfase2 7" xfId="2224" xr:uid="{00000000-0005-0000-0000-0000AF080000}"/>
    <cellStyle name="20% - Ênfase2 8" xfId="2225" xr:uid="{00000000-0005-0000-0000-0000B0080000}"/>
    <cellStyle name="20% - Ênfase2 8 2" xfId="2226" xr:uid="{00000000-0005-0000-0000-0000B1080000}"/>
    <cellStyle name="20% - Ênfase2 9" xfId="2227" xr:uid="{00000000-0005-0000-0000-0000B2080000}"/>
    <cellStyle name="20% - Ênfase2 9 2" xfId="2228" xr:uid="{00000000-0005-0000-0000-0000B3080000}"/>
    <cellStyle name="20% - Ênfase3 10" xfId="2229" xr:uid="{00000000-0005-0000-0000-0000B4080000}"/>
    <cellStyle name="20% - Ênfase3 10 2" xfId="2230" xr:uid="{00000000-0005-0000-0000-0000B5080000}"/>
    <cellStyle name="20% - Ênfase3 11" xfId="2231" xr:uid="{00000000-0005-0000-0000-0000B6080000}"/>
    <cellStyle name="20% - Ênfase3 2" xfId="2232" xr:uid="{00000000-0005-0000-0000-0000B7080000}"/>
    <cellStyle name="20% - Ênfase3 2 10" xfId="2233" xr:uid="{00000000-0005-0000-0000-0000B8080000}"/>
    <cellStyle name="20% - Ênfase3 2 11" xfId="2234" xr:uid="{00000000-0005-0000-0000-0000B9080000}"/>
    <cellStyle name="20% - Ênfase3 2 11 2" xfId="2235" xr:uid="{00000000-0005-0000-0000-0000BA080000}"/>
    <cellStyle name="20% - Ênfase3 2 12" xfId="2236" xr:uid="{00000000-0005-0000-0000-0000BB080000}"/>
    <cellStyle name="20% - Ênfase3 2 2" xfId="2237" xr:uid="{00000000-0005-0000-0000-0000BC080000}"/>
    <cellStyle name="20% - Ênfase3 2 2 2" xfId="2238" xr:uid="{00000000-0005-0000-0000-0000BD080000}"/>
    <cellStyle name="20% - Ênfase3 2 2 2 2" xfId="2239" xr:uid="{00000000-0005-0000-0000-0000BE080000}"/>
    <cellStyle name="20% - Ênfase3 2 2 2 3" xfId="2240" xr:uid="{00000000-0005-0000-0000-0000BF080000}"/>
    <cellStyle name="20% - Ênfase3 2 2 2 3 2" xfId="2241" xr:uid="{00000000-0005-0000-0000-0000C0080000}"/>
    <cellStyle name="20% - Ênfase3 2 2 3" xfId="2242" xr:uid="{00000000-0005-0000-0000-0000C1080000}"/>
    <cellStyle name="20% - Ênfase3 2 2 4" xfId="2243" xr:uid="{00000000-0005-0000-0000-0000C2080000}"/>
    <cellStyle name="20% - Ênfase3 2 3" xfId="2244" xr:uid="{00000000-0005-0000-0000-0000C3080000}"/>
    <cellStyle name="20% - Ênfase3 2 4" xfId="2245" xr:uid="{00000000-0005-0000-0000-0000C4080000}"/>
    <cellStyle name="20% - Ênfase3 2 5" xfId="2246" xr:uid="{00000000-0005-0000-0000-0000C5080000}"/>
    <cellStyle name="20% - Ênfase3 2 5 2" xfId="2247" xr:uid="{00000000-0005-0000-0000-0000C6080000}"/>
    <cellStyle name="20% - Ênfase3 2 6" xfId="2248" xr:uid="{00000000-0005-0000-0000-0000C7080000}"/>
    <cellStyle name="20% - Ênfase3 2 6 2" xfId="2249" xr:uid="{00000000-0005-0000-0000-0000C8080000}"/>
    <cellStyle name="20% - Ênfase3 2 7" xfId="2250" xr:uid="{00000000-0005-0000-0000-0000C9080000}"/>
    <cellStyle name="20% - Ênfase3 2 8" xfId="2251" xr:uid="{00000000-0005-0000-0000-0000CA080000}"/>
    <cellStyle name="20% - Ênfase3 2 9" xfId="2252" xr:uid="{00000000-0005-0000-0000-0000CB080000}"/>
    <cellStyle name="20% - Ênfase3 2 9 2" xfId="2253" xr:uid="{00000000-0005-0000-0000-0000CC080000}"/>
    <cellStyle name="20% - Ênfase3 2 9 2 2" xfId="2254" xr:uid="{00000000-0005-0000-0000-0000CD080000}"/>
    <cellStyle name="20% - Ênfase3 3" xfId="2255" xr:uid="{00000000-0005-0000-0000-0000CE080000}"/>
    <cellStyle name="20% - Ênfase3 3 2" xfId="2256" xr:uid="{00000000-0005-0000-0000-0000CF080000}"/>
    <cellStyle name="20% - Ênfase3 3 3" xfId="2257" xr:uid="{00000000-0005-0000-0000-0000D0080000}"/>
    <cellStyle name="20% - Ênfase3 4" xfId="2258" xr:uid="{00000000-0005-0000-0000-0000D1080000}"/>
    <cellStyle name="20% - Ênfase3 4 2" xfId="2259" xr:uid="{00000000-0005-0000-0000-0000D2080000}"/>
    <cellStyle name="20% - Ênfase3 4 3" xfId="2260" xr:uid="{00000000-0005-0000-0000-0000D3080000}"/>
    <cellStyle name="20% - Ênfase3 4 4" xfId="2261" xr:uid="{00000000-0005-0000-0000-0000D4080000}"/>
    <cellStyle name="20% - Ênfase3 4 5" xfId="2262" xr:uid="{00000000-0005-0000-0000-0000D5080000}"/>
    <cellStyle name="20% - Ênfase3 4 6" xfId="2263" xr:uid="{00000000-0005-0000-0000-0000D6080000}"/>
    <cellStyle name="20% - Ênfase3 5" xfId="2264" xr:uid="{00000000-0005-0000-0000-0000D7080000}"/>
    <cellStyle name="20% - Ênfase3 5 2" xfId="2265" xr:uid="{00000000-0005-0000-0000-0000D8080000}"/>
    <cellStyle name="20% - Ênfase3 6" xfId="2266" xr:uid="{00000000-0005-0000-0000-0000D9080000}"/>
    <cellStyle name="20% - Ênfase3 6 10" xfId="2267" xr:uid="{00000000-0005-0000-0000-0000DA080000}"/>
    <cellStyle name="20% - Ênfase3 6 2" xfId="2268" xr:uid="{00000000-0005-0000-0000-0000DB080000}"/>
    <cellStyle name="20% - Ênfase3 6 2 2" xfId="2269" xr:uid="{00000000-0005-0000-0000-0000DC080000}"/>
    <cellStyle name="20% - Ênfase3 6 2 3" xfId="2270" xr:uid="{00000000-0005-0000-0000-0000DD080000}"/>
    <cellStyle name="20% - Ênfase3 6 2 3 2" xfId="2271" xr:uid="{00000000-0005-0000-0000-0000DE080000}"/>
    <cellStyle name="20% - Ênfase3 6 2 4" xfId="2272" xr:uid="{00000000-0005-0000-0000-0000DF080000}"/>
    <cellStyle name="20% - Ênfase3 6 3" xfId="2273" xr:uid="{00000000-0005-0000-0000-0000E0080000}"/>
    <cellStyle name="20% - Ênfase3 6 3 2" xfId="2274" xr:uid="{00000000-0005-0000-0000-0000E1080000}"/>
    <cellStyle name="20% - Ênfase3 6 3 3" xfId="2275" xr:uid="{00000000-0005-0000-0000-0000E2080000}"/>
    <cellStyle name="20% - Ênfase3 6 4" xfId="2276" xr:uid="{00000000-0005-0000-0000-0000E3080000}"/>
    <cellStyle name="20% - Ênfase3 6 5" xfId="2277" xr:uid="{00000000-0005-0000-0000-0000E4080000}"/>
    <cellStyle name="20% - Ênfase3 6 5 2" xfId="2278" xr:uid="{00000000-0005-0000-0000-0000E5080000}"/>
    <cellStyle name="20% - Ênfase3 6 5 3" xfId="2279" xr:uid="{00000000-0005-0000-0000-0000E6080000}"/>
    <cellStyle name="20% - Ênfase3 6 6" xfId="2280" xr:uid="{00000000-0005-0000-0000-0000E7080000}"/>
    <cellStyle name="20% - Ênfase3 6 7" xfId="2281" xr:uid="{00000000-0005-0000-0000-0000E8080000}"/>
    <cellStyle name="20% - Ênfase3 6 8" xfId="2282" xr:uid="{00000000-0005-0000-0000-0000E9080000}"/>
    <cellStyle name="20% - Ênfase3 6 8 2" xfId="2283" xr:uid="{00000000-0005-0000-0000-0000EA080000}"/>
    <cellStyle name="20% - Ênfase3 6 8 3" xfId="2284" xr:uid="{00000000-0005-0000-0000-0000EB080000}"/>
    <cellStyle name="20% - Ênfase3 6 9" xfId="2285" xr:uid="{00000000-0005-0000-0000-0000EC080000}"/>
    <cellStyle name="20% - Ênfase3 7" xfId="2286" xr:uid="{00000000-0005-0000-0000-0000ED080000}"/>
    <cellStyle name="20% - Ênfase3 7 2" xfId="2287" xr:uid="{00000000-0005-0000-0000-0000EE080000}"/>
    <cellStyle name="20% - Ênfase3 7 3" xfId="2288" xr:uid="{00000000-0005-0000-0000-0000EF080000}"/>
    <cellStyle name="20% - Ênfase3 7 4" xfId="2289" xr:uid="{00000000-0005-0000-0000-0000F0080000}"/>
    <cellStyle name="20% - Ênfase3 7 4 2" xfId="2290" xr:uid="{00000000-0005-0000-0000-0000F1080000}"/>
    <cellStyle name="20% - Ênfase3 7 4 3" xfId="2291" xr:uid="{00000000-0005-0000-0000-0000F2080000}"/>
    <cellStyle name="20% - Ênfase3 7 5" xfId="2292" xr:uid="{00000000-0005-0000-0000-0000F3080000}"/>
    <cellStyle name="20% - Ênfase3 7 6" xfId="2293" xr:uid="{00000000-0005-0000-0000-0000F4080000}"/>
    <cellStyle name="20% - Ênfase3 7 7" xfId="2294" xr:uid="{00000000-0005-0000-0000-0000F5080000}"/>
    <cellStyle name="20% - Ênfase3 8" xfId="2295" xr:uid="{00000000-0005-0000-0000-0000F6080000}"/>
    <cellStyle name="20% - Ênfase3 9" xfId="2296" xr:uid="{00000000-0005-0000-0000-0000F7080000}"/>
    <cellStyle name="20% - Ênfase4 10" xfId="2297" xr:uid="{00000000-0005-0000-0000-0000F8080000}"/>
    <cellStyle name="20% - Ênfase4 10 2" xfId="2298" xr:uid="{00000000-0005-0000-0000-0000F9080000}"/>
    <cellStyle name="20% - Ênfase4 11" xfId="2299" xr:uid="{00000000-0005-0000-0000-0000FA080000}"/>
    <cellStyle name="20% - Ênfase4 12" xfId="2300" xr:uid="{00000000-0005-0000-0000-0000FB080000}"/>
    <cellStyle name="20% - Ênfase4 2" xfId="2301" xr:uid="{00000000-0005-0000-0000-0000FC080000}"/>
    <cellStyle name="20% - Ênfase4 2 10" xfId="2302" xr:uid="{00000000-0005-0000-0000-0000FD080000}"/>
    <cellStyle name="20% - Ênfase4 2 11" xfId="2303" xr:uid="{00000000-0005-0000-0000-0000FE080000}"/>
    <cellStyle name="20% - Ênfase4 2 11 2" xfId="2304" xr:uid="{00000000-0005-0000-0000-0000FF080000}"/>
    <cellStyle name="20% - Ênfase4 2 12" xfId="2305" xr:uid="{00000000-0005-0000-0000-000000090000}"/>
    <cellStyle name="20% - Ênfase4 2 2" xfId="2306" xr:uid="{00000000-0005-0000-0000-000001090000}"/>
    <cellStyle name="20% - Ênfase4 2 2 2" xfId="2307" xr:uid="{00000000-0005-0000-0000-000002090000}"/>
    <cellStyle name="20% - Ênfase4 2 2 2 2" xfId="2308" xr:uid="{00000000-0005-0000-0000-000003090000}"/>
    <cellStyle name="20% - Ênfase4 2 2 2 3" xfId="2309" xr:uid="{00000000-0005-0000-0000-000004090000}"/>
    <cellStyle name="20% - Ênfase4 2 2 2 3 2" xfId="2310" xr:uid="{00000000-0005-0000-0000-000005090000}"/>
    <cellStyle name="20% - Ênfase4 2 2 3" xfId="2311" xr:uid="{00000000-0005-0000-0000-000006090000}"/>
    <cellStyle name="20% - Ênfase4 2 2 4" xfId="2312" xr:uid="{00000000-0005-0000-0000-000007090000}"/>
    <cellStyle name="20% - Ênfase4 2 3" xfId="2313" xr:uid="{00000000-0005-0000-0000-000008090000}"/>
    <cellStyle name="20% - Ênfase4 2 4" xfId="2314" xr:uid="{00000000-0005-0000-0000-000009090000}"/>
    <cellStyle name="20% - Ênfase4 2 5" xfId="2315" xr:uid="{00000000-0005-0000-0000-00000A090000}"/>
    <cellStyle name="20% - Ênfase4 2 5 2" xfId="2316" xr:uid="{00000000-0005-0000-0000-00000B090000}"/>
    <cellStyle name="20% - Ênfase4 2 6" xfId="2317" xr:uid="{00000000-0005-0000-0000-00000C090000}"/>
    <cellStyle name="20% - Ênfase4 2 6 2" xfId="2318" xr:uid="{00000000-0005-0000-0000-00000D090000}"/>
    <cellStyle name="20% - Ênfase4 2 7" xfId="2319" xr:uid="{00000000-0005-0000-0000-00000E090000}"/>
    <cellStyle name="20% - Ênfase4 2 8" xfId="2320" xr:uid="{00000000-0005-0000-0000-00000F090000}"/>
    <cellStyle name="20% - Ênfase4 2 9" xfId="2321" xr:uid="{00000000-0005-0000-0000-000010090000}"/>
    <cellStyle name="20% - Ênfase4 3" xfId="2322" xr:uid="{00000000-0005-0000-0000-000011090000}"/>
    <cellStyle name="20% - Ênfase4 3 2" xfId="2323" xr:uid="{00000000-0005-0000-0000-000012090000}"/>
    <cellStyle name="20% - Ênfase4 3 3" xfId="2324" xr:uid="{00000000-0005-0000-0000-000013090000}"/>
    <cellStyle name="20% - Ênfase4 4" xfId="2325" xr:uid="{00000000-0005-0000-0000-000014090000}"/>
    <cellStyle name="20% - Ênfase4 4 2" xfId="2326" xr:uid="{00000000-0005-0000-0000-000015090000}"/>
    <cellStyle name="20% - Ênfase4 4 3" xfId="2327" xr:uid="{00000000-0005-0000-0000-000016090000}"/>
    <cellStyle name="20% - Ênfase4 4 4" xfId="2328" xr:uid="{00000000-0005-0000-0000-000017090000}"/>
    <cellStyle name="20% - Ênfase4 4 5" xfId="2329" xr:uid="{00000000-0005-0000-0000-000018090000}"/>
    <cellStyle name="20% - Ênfase4 4 6" xfId="2330" xr:uid="{00000000-0005-0000-0000-000019090000}"/>
    <cellStyle name="20% - Ênfase4 5" xfId="2331" xr:uid="{00000000-0005-0000-0000-00001A090000}"/>
    <cellStyle name="20% - Ênfase4 5 2" xfId="2332" xr:uid="{00000000-0005-0000-0000-00001B090000}"/>
    <cellStyle name="20% - Ênfase4 6" xfId="2333" xr:uid="{00000000-0005-0000-0000-00001C090000}"/>
    <cellStyle name="20% - Ênfase4 6 2" xfId="2334" xr:uid="{00000000-0005-0000-0000-00001D090000}"/>
    <cellStyle name="20% - Ênfase4 6 2 2" xfId="2335" xr:uid="{00000000-0005-0000-0000-00001E090000}"/>
    <cellStyle name="20% - Ênfase4 6 2 3" xfId="2336" xr:uid="{00000000-0005-0000-0000-00001F090000}"/>
    <cellStyle name="20% - Ênfase4 6 2 3 2" xfId="2337" xr:uid="{00000000-0005-0000-0000-000020090000}"/>
    <cellStyle name="20% - Ênfase4 6 2 4" xfId="2338" xr:uid="{00000000-0005-0000-0000-000021090000}"/>
    <cellStyle name="20% - Ênfase4 6 3" xfId="2339" xr:uid="{00000000-0005-0000-0000-000022090000}"/>
    <cellStyle name="20% - Ênfase4 6 4" xfId="2340" xr:uid="{00000000-0005-0000-0000-000023090000}"/>
    <cellStyle name="20% - Ênfase4 6 4 2" xfId="2341" xr:uid="{00000000-0005-0000-0000-000024090000}"/>
    <cellStyle name="20% - Ênfase4 6 4 3" xfId="2342" xr:uid="{00000000-0005-0000-0000-000025090000}"/>
    <cellStyle name="20% - Ênfase4 6 5" xfId="2343" xr:uid="{00000000-0005-0000-0000-000026090000}"/>
    <cellStyle name="20% - Ênfase4 6 6" xfId="2344" xr:uid="{00000000-0005-0000-0000-000027090000}"/>
    <cellStyle name="20% - Ênfase4 6 7" xfId="2345" xr:uid="{00000000-0005-0000-0000-000028090000}"/>
    <cellStyle name="20% - Ênfase4 7" xfId="2346" xr:uid="{00000000-0005-0000-0000-000029090000}"/>
    <cellStyle name="20% - Ênfase4 7 2" xfId="2347" xr:uid="{00000000-0005-0000-0000-00002A090000}"/>
    <cellStyle name="20% - Ênfase4 7 2 2" xfId="2348" xr:uid="{00000000-0005-0000-0000-00002B090000}"/>
    <cellStyle name="20% - Ênfase4 7 2 3" xfId="2349" xr:uid="{00000000-0005-0000-0000-00002C090000}"/>
    <cellStyle name="20% - Ênfase4 7 3" xfId="2350" xr:uid="{00000000-0005-0000-0000-00002D090000}"/>
    <cellStyle name="20% - Ênfase4 7 4" xfId="2351" xr:uid="{00000000-0005-0000-0000-00002E090000}"/>
    <cellStyle name="20% - Ênfase4 7 5" xfId="2352" xr:uid="{00000000-0005-0000-0000-00002F090000}"/>
    <cellStyle name="20% - Ênfase4 8" xfId="2353" xr:uid="{00000000-0005-0000-0000-000030090000}"/>
    <cellStyle name="20% - Ênfase4 9" xfId="2354" xr:uid="{00000000-0005-0000-0000-000031090000}"/>
    <cellStyle name="20% - Ênfase5 10" xfId="2355" xr:uid="{00000000-0005-0000-0000-000032090000}"/>
    <cellStyle name="20% - Ênfase5 11" xfId="2356" xr:uid="{00000000-0005-0000-0000-000033090000}"/>
    <cellStyle name="20% - Ênfase5 2" xfId="2357" xr:uid="{00000000-0005-0000-0000-000034090000}"/>
    <cellStyle name="20% - Ênfase5 2 10" xfId="2358" xr:uid="{00000000-0005-0000-0000-000035090000}"/>
    <cellStyle name="20% - Ênfase5 2 11" xfId="2359" xr:uid="{00000000-0005-0000-0000-000036090000}"/>
    <cellStyle name="20% - Ênfase5 2 11 2" xfId="2360" xr:uid="{00000000-0005-0000-0000-000037090000}"/>
    <cellStyle name="20% - Ênfase5 2 12" xfId="2361" xr:uid="{00000000-0005-0000-0000-000038090000}"/>
    <cellStyle name="20% - Ênfase5 2 2" xfId="2362" xr:uid="{00000000-0005-0000-0000-000039090000}"/>
    <cellStyle name="20% - Ênfase5 2 2 2" xfId="2363" xr:uid="{00000000-0005-0000-0000-00003A090000}"/>
    <cellStyle name="20% - Ênfase5 2 2 2 2" xfId="2364" xr:uid="{00000000-0005-0000-0000-00003B090000}"/>
    <cellStyle name="20% - Ênfase5 2 2 2 3" xfId="2365" xr:uid="{00000000-0005-0000-0000-00003C090000}"/>
    <cellStyle name="20% - Ênfase5 2 2 2 3 2" xfId="2366" xr:uid="{00000000-0005-0000-0000-00003D090000}"/>
    <cellStyle name="20% - Ênfase5 2 2 3" xfId="2367" xr:uid="{00000000-0005-0000-0000-00003E090000}"/>
    <cellStyle name="20% - Ênfase5 2 2 4" xfId="2368" xr:uid="{00000000-0005-0000-0000-00003F090000}"/>
    <cellStyle name="20% - Ênfase5 2 3" xfId="2369" xr:uid="{00000000-0005-0000-0000-000040090000}"/>
    <cellStyle name="20% - Ênfase5 2 4" xfId="2370" xr:uid="{00000000-0005-0000-0000-000041090000}"/>
    <cellStyle name="20% - Ênfase5 2 5" xfId="2371" xr:uid="{00000000-0005-0000-0000-000042090000}"/>
    <cellStyle name="20% - Ênfase5 2 5 2" xfId="2372" xr:uid="{00000000-0005-0000-0000-000043090000}"/>
    <cellStyle name="20% - Ênfase5 2 6" xfId="2373" xr:uid="{00000000-0005-0000-0000-000044090000}"/>
    <cellStyle name="20% - Ênfase5 2 6 2" xfId="2374" xr:uid="{00000000-0005-0000-0000-000045090000}"/>
    <cellStyle name="20% - Ênfase5 2 7" xfId="2375" xr:uid="{00000000-0005-0000-0000-000046090000}"/>
    <cellStyle name="20% - Ênfase5 2 8" xfId="2376" xr:uid="{00000000-0005-0000-0000-000047090000}"/>
    <cellStyle name="20% - Ênfase5 2 9" xfId="2377" xr:uid="{00000000-0005-0000-0000-000048090000}"/>
    <cellStyle name="20% - Ênfase5 2 9 2" xfId="2378" xr:uid="{00000000-0005-0000-0000-000049090000}"/>
    <cellStyle name="20% - Ênfase5 2 9 2 2" xfId="2379" xr:uid="{00000000-0005-0000-0000-00004A090000}"/>
    <cellStyle name="20% - Ênfase5 3" xfId="2380" xr:uid="{00000000-0005-0000-0000-00004B090000}"/>
    <cellStyle name="20% - Ênfase5 3 2" xfId="2381" xr:uid="{00000000-0005-0000-0000-00004C090000}"/>
    <cellStyle name="20% - Ênfase5 3 3" xfId="2382" xr:uid="{00000000-0005-0000-0000-00004D090000}"/>
    <cellStyle name="20% - Ênfase5 4" xfId="2383" xr:uid="{00000000-0005-0000-0000-00004E090000}"/>
    <cellStyle name="20% - Ênfase5 4 2" xfId="2384" xr:uid="{00000000-0005-0000-0000-00004F090000}"/>
    <cellStyle name="20% - Ênfase5 4 3" xfId="2385" xr:uid="{00000000-0005-0000-0000-000050090000}"/>
    <cellStyle name="20% - Ênfase5 4 4" xfId="2386" xr:uid="{00000000-0005-0000-0000-000051090000}"/>
    <cellStyle name="20% - Ênfase5 4 5" xfId="2387" xr:uid="{00000000-0005-0000-0000-000052090000}"/>
    <cellStyle name="20% - Ênfase5 4 6" xfId="2388" xr:uid="{00000000-0005-0000-0000-000053090000}"/>
    <cellStyle name="20% - Ênfase5 5" xfId="2389" xr:uid="{00000000-0005-0000-0000-000054090000}"/>
    <cellStyle name="20% - Ênfase5 5 2" xfId="2390" xr:uid="{00000000-0005-0000-0000-000055090000}"/>
    <cellStyle name="20% - Ênfase5 6" xfId="2391" xr:uid="{00000000-0005-0000-0000-000056090000}"/>
    <cellStyle name="20% - Ênfase5 6 10" xfId="2392" xr:uid="{00000000-0005-0000-0000-000057090000}"/>
    <cellStyle name="20% - Ênfase5 6 2" xfId="2393" xr:uid="{00000000-0005-0000-0000-000058090000}"/>
    <cellStyle name="20% - Ênfase5 6 2 2" xfId="2394" xr:uid="{00000000-0005-0000-0000-000059090000}"/>
    <cellStyle name="20% - Ênfase5 6 2 3" xfId="2395" xr:uid="{00000000-0005-0000-0000-00005A090000}"/>
    <cellStyle name="20% - Ênfase5 6 2 3 2" xfId="2396" xr:uid="{00000000-0005-0000-0000-00005B090000}"/>
    <cellStyle name="20% - Ênfase5 6 3" xfId="2397" xr:uid="{00000000-0005-0000-0000-00005C090000}"/>
    <cellStyle name="20% - Ênfase5 6 3 2" xfId="2398" xr:uid="{00000000-0005-0000-0000-00005D090000}"/>
    <cellStyle name="20% - Ênfase5 6 3 3" xfId="2399" xr:uid="{00000000-0005-0000-0000-00005E090000}"/>
    <cellStyle name="20% - Ênfase5 6 4" xfId="2400" xr:uid="{00000000-0005-0000-0000-00005F090000}"/>
    <cellStyle name="20% - Ênfase5 6 5" xfId="2401" xr:uid="{00000000-0005-0000-0000-000060090000}"/>
    <cellStyle name="20% - Ênfase5 6 5 2" xfId="2402" xr:uid="{00000000-0005-0000-0000-000061090000}"/>
    <cellStyle name="20% - Ênfase5 6 5 3" xfId="2403" xr:uid="{00000000-0005-0000-0000-000062090000}"/>
    <cellStyle name="20% - Ênfase5 6 6" xfId="2404" xr:uid="{00000000-0005-0000-0000-000063090000}"/>
    <cellStyle name="20% - Ênfase5 6 7" xfId="2405" xr:uid="{00000000-0005-0000-0000-000064090000}"/>
    <cellStyle name="20% - Ênfase5 6 8" xfId="2406" xr:uid="{00000000-0005-0000-0000-000065090000}"/>
    <cellStyle name="20% - Ênfase5 6 8 2" xfId="2407" xr:uid="{00000000-0005-0000-0000-000066090000}"/>
    <cellStyle name="20% - Ênfase5 6 8 3" xfId="2408" xr:uid="{00000000-0005-0000-0000-000067090000}"/>
    <cellStyle name="20% - Ênfase5 6 9" xfId="2409" xr:uid="{00000000-0005-0000-0000-000068090000}"/>
    <cellStyle name="20% - Ênfase5 7" xfId="2410" xr:uid="{00000000-0005-0000-0000-000069090000}"/>
    <cellStyle name="20% - Ênfase5 7 2" xfId="2411" xr:uid="{00000000-0005-0000-0000-00006A090000}"/>
    <cellStyle name="20% - Ênfase5 7 3" xfId="2412" xr:uid="{00000000-0005-0000-0000-00006B090000}"/>
    <cellStyle name="20% - Ênfase5 7 4" xfId="2413" xr:uid="{00000000-0005-0000-0000-00006C090000}"/>
    <cellStyle name="20% - Ênfase5 7 4 2" xfId="2414" xr:uid="{00000000-0005-0000-0000-00006D090000}"/>
    <cellStyle name="20% - Ênfase5 7 4 3" xfId="2415" xr:uid="{00000000-0005-0000-0000-00006E090000}"/>
    <cellStyle name="20% - Ênfase5 7 5" xfId="2416" xr:uid="{00000000-0005-0000-0000-00006F090000}"/>
    <cellStyle name="20% - Ênfase5 7 6" xfId="2417" xr:uid="{00000000-0005-0000-0000-000070090000}"/>
    <cellStyle name="20% - Ênfase5 7 7" xfId="2418" xr:uid="{00000000-0005-0000-0000-000071090000}"/>
    <cellStyle name="20% - Ênfase5 8" xfId="2419" xr:uid="{00000000-0005-0000-0000-000072090000}"/>
    <cellStyle name="20% - Ênfase5 9" xfId="2420" xr:uid="{00000000-0005-0000-0000-000073090000}"/>
    <cellStyle name="20% - Ênfase6 10" xfId="2421" xr:uid="{00000000-0005-0000-0000-000074090000}"/>
    <cellStyle name="20% - Ênfase6 10 2" xfId="2422" xr:uid="{00000000-0005-0000-0000-000075090000}"/>
    <cellStyle name="20% - Ênfase6 11" xfId="2423" xr:uid="{00000000-0005-0000-0000-000076090000}"/>
    <cellStyle name="20% - Ênfase6 2" xfId="2424" xr:uid="{00000000-0005-0000-0000-000077090000}"/>
    <cellStyle name="20% - Ênfase6 2 10" xfId="2425" xr:uid="{00000000-0005-0000-0000-000078090000}"/>
    <cellStyle name="20% - Ênfase6 2 11" xfId="2426" xr:uid="{00000000-0005-0000-0000-000079090000}"/>
    <cellStyle name="20% - Ênfase6 2 11 2" xfId="2427" xr:uid="{00000000-0005-0000-0000-00007A090000}"/>
    <cellStyle name="20% - Ênfase6 2 12" xfId="2428" xr:uid="{00000000-0005-0000-0000-00007B090000}"/>
    <cellStyle name="20% - Ênfase6 2 2" xfId="2429" xr:uid="{00000000-0005-0000-0000-00007C090000}"/>
    <cellStyle name="20% - Ênfase6 2 2 2" xfId="2430" xr:uid="{00000000-0005-0000-0000-00007D090000}"/>
    <cellStyle name="20% - Ênfase6 2 2 2 2" xfId="2431" xr:uid="{00000000-0005-0000-0000-00007E090000}"/>
    <cellStyle name="20% - Ênfase6 2 2 2 3" xfId="2432" xr:uid="{00000000-0005-0000-0000-00007F090000}"/>
    <cellStyle name="20% - Ênfase6 2 2 2 3 2" xfId="2433" xr:uid="{00000000-0005-0000-0000-000080090000}"/>
    <cellStyle name="20% - Ênfase6 2 2 3" xfId="2434" xr:uid="{00000000-0005-0000-0000-000081090000}"/>
    <cellStyle name="20% - Ênfase6 2 2 4" xfId="2435" xr:uid="{00000000-0005-0000-0000-000082090000}"/>
    <cellStyle name="20% - Ênfase6 2 3" xfId="2436" xr:uid="{00000000-0005-0000-0000-000083090000}"/>
    <cellStyle name="20% - Ênfase6 2 4" xfId="2437" xr:uid="{00000000-0005-0000-0000-000084090000}"/>
    <cellStyle name="20% - Ênfase6 2 5" xfId="2438" xr:uid="{00000000-0005-0000-0000-000085090000}"/>
    <cellStyle name="20% - Ênfase6 2 5 2" xfId="2439" xr:uid="{00000000-0005-0000-0000-000086090000}"/>
    <cellStyle name="20% - Ênfase6 2 6" xfId="2440" xr:uid="{00000000-0005-0000-0000-000087090000}"/>
    <cellStyle name="20% - Ênfase6 2 6 2" xfId="2441" xr:uid="{00000000-0005-0000-0000-000088090000}"/>
    <cellStyle name="20% - Ênfase6 2 7" xfId="2442" xr:uid="{00000000-0005-0000-0000-000089090000}"/>
    <cellStyle name="20% - Ênfase6 2 8" xfId="2443" xr:uid="{00000000-0005-0000-0000-00008A090000}"/>
    <cellStyle name="20% - Ênfase6 2 9" xfId="2444" xr:uid="{00000000-0005-0000-0000-00008B090000}"/>
    <cellStyle name="20% - Ênfase6 2 9 2" xfId="2445" xr:uid="{00000000-0005-0000-0000-00008C090000}"/>
    <cellStyle name="20% - Ênfase6 2 9 2 2" xfId="2446" xr:uid="{00000000-0005-0000-0000-00008D090000}"/>
    <cellStyle name="20% - Ênfase6 3" xfId="2447" xr:uid="{00000000-0005-0000-0000-00008E090000}"/>
    <cellStyle name="20% - Ênfase6 3 2" xfId="2448" xr:uid="{00000000-0005-0000-0000-00008F090000}"/>
    <cellStyle name="20% - Ênfase6 3 3" xfId="2449" xr:uid="{00000000-0005-0000-0000-000090090000}"/>
    <cellStyle name="20% - Ênfase6 4" xfId="2450" xr:uid="{00000000-0005-0000-0000-000091090000}"/>
    <cellStyle name="20% - Ênfase6 4 2" xfId="2451" xr:uid="{00000000-0005-0000-0000-000092090000}"/>
    <cellStyle name="20% - Ênfase6 4 3" xfId="2452" xr:uid="{00000000-0005-0000-0000-000093090000}"/>
    <cellStyle name="20% - Ênfase6 4 4" xfId="2453" xr:uid="{00000000-0005-0000-0000-000094090000}"/>
    <cellStyle name="20% - Ênfase6 4 5" xfId="2454" xr:uid="{00000000-0005-0000-0000-000095090000}"/>
    <cellStyle name="20% - Ênfase6 4 6" xfId="2455" xr:uid="{00000000-0005-0000-0000-000096090000}"/>
    <cellStyle name="20% - Ênfase6 5" xfId="2456" xr:uid="{00000000-0005-0000-0000-000097090000}"/>
    <cellStyle name="20% - Ênfase6 5 2" xfId="2457" xr:uid="{00000000-0005-0000-0000-000098090000}"/>
    <cellStyle name="20% - Ênfase6 6" xfId="2458" xr:uid="{00000000-0005-0000-0000-000099090000}"/>
    <cellStyle name="20% - Ênfase6 6 10" xfId="2459" xr:uid="{00000000-0005-0000-0000-00009A090000}"/>
    <cellStyle name="20% - Ênfase6 6 2" xfId="2460" xr:uid="{00000000-0005-0000-0000-00009B090000}"/>
    <cellStyle name="20% - Ênfase6 6 2 2" xfId="2461" xr:uid="{00000000-0005-0000-0000-00009C090000}"/>
    <cellStyle name="20% - Ênfase6 6 2 3" xfId="2462" xr:uid="{00000000-0005-0000-0000-00009D090000}"/>
    <cellStyle name="20% - Ênfase6 6 2 3 2" xfId="2463" xr:uid="{00000000-0005-0000-0000-00009E090000}"/>
    <cellStyle name="20% - Ênfase6 6 2 4" xfId="2464" xr:uid="{00000000-0005-0000-0000-00009F090000}"/>
    <cellStyle name="20% - Ênfase6 6 3" xfId="2465" xr:uid="{00000000-0005-0000-0000-0000A0090000}"/>
    <cellStyle name="20% - Ênfase6 6 3 2" xfId="2466" xr:uid="{00000000-0005-0000-0000-0000A1090000}"/>
    <cellStyle name="20% - Ênfase6 6 3 3" xfId="2467" xr:uid="{00000000-0005-0000-0000-0000A2090000}"/>
    <cellStyle name="20% - Ênfase6 6 4" xfId="2468" xr:uid="{00000000-0005-0000-0000-0000A3090000}"/>
    <cellStyle name="20% - Ênfase6 6 5" xfId="2469" xr:uid="{00000000-0005-0000-0000-0000A4090000}"/>
    <cellStyle name="20% - Ênfase6 6 5 2" xfId="2470" xr:uid="{00000000-0005-0000-0000-0000A5090000}"/>
    <cellStyle name="20% - Ênfase6 6 5 3" xfId="2471" xr:uid="{00000000-0005-0000-0000-0000A6090000}"/>
    <cellStyle name="20% - Ênfase6 6 6" xfId="2472" xr:uid="{00000000-0005-0000-0000-0000A7090000}"/>
    <cellStyle name="20% - Ênfase6 6 7" xfId="2473" xr:uid="{00000000-0005-0000-0000-0000A8090000}"/>
    <cellStyle name="20% - Ênfase6 6 8" xfId="2474" xr:uid="{00000000-0005-0000-0000-0000A9090000}"/>
    <cellStyle name="20% - Ênfase6 6 8 2" xfId="2475" xr:uid="{00000000-0005-0000-0000-0000AA090000}"/>
    <cellStyle name="20% - Ênfase6 6 8 3" xfId="2476" xr:uid="{00000000-0005-0000-0000-0000AB090000}"/>
    <cellStyle name="20% - Ênfase6 6 9" xfId="2477" xr:uid="{00000000-0005-0000-0000-0000AC090000}"/>
    <cellStyle name="20% - Ênfase6 7" xfId="2478" xr:uid="{00000000-0005-0000-0000-0000AD090000}"/>
    <cellStyle name="20% - Ênfase6 7 2" xfId="2479" xr:uid="{00000000-0005-0000-0000-0000AE090000}"/>
    <cellStyle name="20% - Ênfase6 7 3" xfId="2480" xr:uid="{00000000-0005-0000-0000-0000AF090000}"/>
    <cellStyle name="20% - Ênfase6 7 4" xfId="2481" xr:uid="{00000000-0005-0000-0000-0000B0090000}"/>
    <cellStyle name="20% - Ênfase6 7 4 2" xfId="2482" xr:uid="{00000000-0005-0000-0000-0000B1090000}"/>
    <cellStyle name="20% - Ênfase6 7 4 3" xfId="2483" xr:uid="{00000000-0005-0000-0000-0000B2090000}"/>
    <cellStyle name="20% - Ênfase6 7 5" xfId="2484" xr:uid="{00000000-0005-0000-0000-0000B3090000}"/>
    <cellStyle name="20% - Ênfase6 7 6" xfId="2485" xr:uid="{00000000-0005-0000-0000-0000B4090000}"/>
    <cellStyle name="20% - Ênfase6 7 7" xfId="2486" xr:uid="{00000000-0005-0000-0000-0000B5090000}"/>
    <cellStyle name="20% - Ênfase6 8" xfId="2487" xr:uid="{00000000-0005-0000-0000-0000B6090000}"/>
    <cellStyle name="20% - Ênfase6 9" xfId="2488" xr:uid="{00000000-0005-0000-0000-0000B7090000}"/>
    <cellStyle name="20% - Énfasis1" xfId="2489" xr:uid="{00000000-0005-0000-0000-0000B8090000}"/>
    <cellStyle name="20% - Énfasis1 2" xfId="2490" xr:uid="{00000000-0005-0000-0000-0000B9090000}"/>
    <cellStyle name="20% - Énfasis2" xfId="2491" xr:uid="{00000000-0005-0000-0000-0000BA090000}"/>
    <cellStyle name="20% - Énfasis2 2" xfId="2492" xr:uid="{00000000-0005-0000-0000-0000BB090000}"/>
    <cellStyle name="20% - Énfasis3" xfId="2493" xr:uid="{00000000-0005-0000-0000-0000BC090000}"/>
    <cellStyle name="20% - Énfasis3 2" xfId="2494" xr:uid="{00000000-0005-0000-0000-0000BD090000}"/>
    <cellStyle name="20% - Énfasis4" xfId="2495" xr:uid="{00000000-0005-0000-0000-0000BE090000}"/>
    <cellStyle name="20% - Énfasis4 2" xfId="2496" xr:uid="{00000000-0005-0000-0000-0000BF090000}"/>
    <cellStyle name="20% - Énfasis5" xfId="2497" xr:uid="{00000000-0005-0000-0000-0000C0090000}"/>
    <cellStyle name="20% - Énfasis5 2" xfId="2498" xr:uid="{00000000-0005-0000-0000-0000C1090000}"/>
    <cellStyle name="20% - Énfasis6" xfId="2499" xr:uid="{00000000-0005-0000-0000-0000C2090000}"/>
    <cellStyle name="20% - Énfasis6 2" xfId="2500" xr:uid="{00000000-0005-0000-0000-0000C3090000}"/>
    <cellStyle name="2DP" xfId="2501" xr:uid="{00000000-0005-0000-0000-0000C4090000}"/>
    <cellStyle name="2DP bold" xfId="2502" xr:uid="{00000000-0005-0000-0000-0000C5090000}"/>
    <cellStyle name="3DP" xfId="2503" xr:uid="{00000000-0005-0000-0000-0000C6090000}"/>
    <cellStyle name="4" xfId="2504" xr:uid="{00000000-0005-0000-0000-0000C7090000}"/>
    <cellStyle name="4_Integra JV pack Apr 07" xfId="2505" xr:uid="{00000000-0005-0000-0000-0000C8090000}"/>
    <cellStyle name="40 % - Accent1" xfId="2506" xr:uid="{00000000-0005-0000-0000-0000C9090000}"/>
    <cellStyle name="40 % - Accent2" xfId="2507" xr:uid="{00000000-0005-0000-0000-0000CA090000}"/>
    <cellStyle name="40 % - Accent3" xfId="2508" xr:uid="{00000000-0005-0000-0000-0000CB090000}"/>
    <cellStyle name="40 % - Accent4" xfId="2509" xr:uid="{00000000-0005-0000-0000-0000CC090000}"/>
    <cellStyle name="40 % - Accent5" xfId="2510" xr:uid="{00000000-0005-0000-0000-0000CD090000}"/>
    <cellStyle name="40 % - Accent6" xfId="2511" xr:uid="{00000000-0005-0000-0000-0000CE090000}"/>
    <cellStyle name="40% - Accent1" xfId="2512" xr:uid="{00000000-0005-0000-0000-0000CF090000}"/>
    <cellStyle name="40% - Accent1 2" xfId="2513" xr:uid="{00000000-0005-0000-0000-0000D0090000}"/>
    <cellStyle name="40% - Accent1 2 2" xfId="2514" xr:uid="{00000000-0005-0000-0000-0000D1090000}"/>
    <cellStyle name="40% - Accent1 2 2 2" xfId="2515" xr:uid="{00000000-0005-0000-0000-0000D2090000}"/>
    <cellStyle name="40% - Accent1 2 3" xfId="2516" xr:uid="{00000000-0005-0000-0000-0000D3090000}"/>
    <cellStyle name="40% - Accent1 2 3 2" xfId="2517" xr:uid="{00000000-0005-0000-0000-0000D4090000}"/>
    <cellStyle name="40% - Accent1 2 3 2 2" xfId="2518" xr:uid="{00000000-0005-0000-0000-0000D5090000}"/>
    <cellStyle name="40% - Accent1 2 3 2 2 2" xfId="2519" xr:uid="{00000000-0005-0000-0000-0000D6090000}"/>
    <cellStyle name="40% - Accent1 2 3 2 2 2 2" xfId="2520" xr:uid="{00000000-0005-0000-0000-0000D7090000}"/>
    <cellStyle name="40% - Accent1 2 3 2 2 2 2 2" xfId="2521" xr:uid="{00000000-0005-0000-0000-0000D8090000}"/>
    <cellStyle name="40% - Accent1 2 3 2 2 2 2 2 2" xfId="33463" xr:uid="{57F0DDB9-3D6E-4EB6-AF94-D5BBF0D48A93}"/>
    <cellStyle name="40% - Accent1 2 3 2 2 2 2 3" xfId="33462" xr:uid="{68DBF4CD-C567-4DD1-ABFE-195E70717B20}"/>
    <cellStyle name="40% - Accent1 2 3 2 2 2 3" xfId="2522" xr:uid="{00000000-0005-0000-0000-0000D9090000}"/>
    <cellStyle name="40% - Accent1 2 3 2 2 2 3 2" xfId="33464" xr:uid="{717037A1-7977-4585-84B4-89DBB54BB322}"/>
    <cellStyle name="40% - Accent1 2 3 2 2 2 4" xfId="33461" xr:uid="{C5738B2D-F502-4025-9945-4B4348855FBF}"/>
    <cellStyle name="40% - Accent1 2 3 2 2 3" xfId="2523" xr:uid="{00000000-0005-0000-0000-0000DA090000}"/>
    <cellStyle name="40% - Accent1 2 3 2 2 3 2" xfId="2524" xr:uid="{00000000-0005-0000-0000-0000DB090000}"/>
    <cellStyle name="40% - Accent1 2 3 2 2 3 2 2" xfId="33466" xr:uid="{AA84B4D5-6617-4FEF-9DE5-57F31C0AE08C}"/>
    <cellStyle name="40% - Accent1 2 3 2 2 3 3" xfId="33465" xr:uid="{75962867-4E2F-4B9C-B6C6-581B1C5F0020}"/>
    <cellStyle name="40% - Accent1 2 3 2 2 4" xfId="2525" xr:uid="{00000000-0005-0000-0000-0000DC090000}"/>
    <cellStyle name="40% - Accent1 2 3 2 2 4 2" xfId="33467" xr:uid="{9A168A2F-84B5-4437-B5DD-64D34023C3AE}"/>
    <cellStyle name="40% - Accent1 2 3 2 2 5" xfId="33460" xr:uid="{ED946F92-9875-44BA-A80A-7586B4324525}"/>
    <cellStyle name="40% - Accent1 2 3 2 3" xfId="2526" xr:uid="{00000000-0005-0000-0000-0000DD090000}"/>
    <cellStyle name="40% - Accent1 2 3 2 3 2" xfId="2527" xr:uid="{00000000-0005-0000-0000-0000DE090000}"/>
    <cellStyle name="40% - Accent1 2 3 2 3 2 2" xfId="2528" xr:uid="{00000000-0005-0000-0000-0000DF090000}"/>
    <cellStyle name="40% - Accent1 2 3 2 3 2 2 2" xfId="33470" xr:uid="{E1B4089F-0C6B-4A89-818E-57FFA29DD466}"/>
    <cellStyle name="40% - Accent1 2 3 2 3 2 3" xfId="33469" xr:uid="{7041F405-D39D-4471-B9BB-59C223980876}"/>
    <cellStyle name="40% - Accent1 2 3 2 3 3" xfId="2529" xr:uid="{00000000-0005-0000-0000-0000E0090000}"/>
    <cellStyle name="40% - Accent1 2 3 2 3 3 2" xfId="33471" xr:uid="{8AD462F0-0088-4800-9274-4CD11DE13F42}"/>
    <cellStyle name="40% - Accent1 2 3 2 3 4" xfId="33468" xr:uid="{CD8AAC32-9E96-4B44-B147-FECD6231788C}"/>
    <cellStyle name="40% - Accent1 2 3 2 4" xfId="2530" xr:uid="{00000000-0005-0000-0000-0000E1090000}"/>
    <cellStyle name="40% - Accent1 2 3 2 4 2" xfId="2531" xr:uid="{00000000-0005-0000-0000-0000E2090000}"/>
    <cellStyle name="40% - Accent1 2 3 2 4 2 2" xfId="33473" xr:uid="{729878E6-EB81-47C6-A49E-088154868CF8}"/>
    <cellStyle name="40% - Accent1 2 3 2 4 3" xfId="33472" xr:uid="{BC12E587-C8FE-4F14-8161-2C1EEB030A7E}"/>
    <cellStyle name="40% - Accent1 2 3 2 5" xfId="2532" xr:uid="{00000000-0005-0000-0000-0000E3090000}"/>
    <cellStyle name="40% - Accent1 2 3 2 5 2" xfId="33474" xr:uid="{B2FAAE1B-9E5C-4B08-9DA7-4F3AFB158377}"/>
    <cellStyle name="40% - Accent1 2 3 2 6" xfId="33459" xr:uid="{3F8A88A7-DA0B-4069-9940-3AFDBFE5AB57}"/>
    <cellStyle name="40% - Accent1 2 3 3" xfId="2533" xr:uid="{00000000-0005-0000-0000-0000E4090000}"/>
    <cellStyle name="40% - Accent1 2 3 3 2" xfId="2534" xr:uid="{00000000-0005-0000-0000-0000E5090000}"/>
    <cellStyle name="40% - Accent1 2 3 3 2 2" xfId="2535" xr:uid="{00000000-0005-0000-0000-0000E6090000}"/>
    <cellStyle name="40% - Accent1 2 3 3 2 2 2" xfId="2536" xr:uid="{00000000-0005-0000-0000-0000E7090000}"/>
    <cellStyle name="40% - Accent1 2 3 3 2 2 2 2" xfId="33478" xr:uid="{27150D23-4DA2-4E5F-8511-2BF63F9B2AA1}"/>
    <cellStyle name="40% - Accent1 2 3 3 2 2 3" xfId="33477" xr:uid="{AF0A5710-AC1C-437A-9C1F-B0D63B3E4054}"/>
    <cellStyle name="40% - Accent1 2 3 3 2 3" xfId="2537" xr:uid="{00000000-0005-0000-0000-0000E8090000}"/>
    <cellStyle name="40% - Accent1 2 3 3 2 3 2" xfId="33479" xr:uid="{ACEAC10E-D5EF-4368-A8F3-07A6BC9B939B}"/>
    <cellStyle name="40% - Accent1 2 3 3 2 4" xfId="33476" xr:uid="{9704FCDE-8676-4260-BA0A-5334215F90F5}"/>
    <cellStyle name="40% - Accent1 2 3 3 3" xfId="2538" xr:uid="{00000000-0005-0000-0000-0000E9090000}"/>
    <cellStyle name="40% - Accent1 2 3 3 3 2" xfId="2539" xr:uid="{00000000-0005-0000-0000-0000EA090000}"/>
    <cellStyle name="40% - Accent1 2 3 3 3 2 2" xfId="33481" xr:uid="{FD7E441B-F29F-48FF-A231-0BA2424E1492}"/>
    <cellStyle name="40% - Accent1 2 3 3 3 3" xfId="33480" xr:uid="{2E59A754-3B6B-4086-B7DF-D92AE009E9FF}"/>
    <cellStyle name="40% - Accent1 2 3 3 4" xfId="2540" xr:uid="{00000000-0005-0000-0000-0000EB090000}"/>
    <cellStyle name="40% - Accent1 2 3 3 4 2" xfId="33482" xr:uid="{0257BE97-C2BE-415C-8D91-0AA4D03BC685}"/>
    <cellStyle name="40% - Accent1 2 3 3 5" xfId="33475" xr:uid="{A2FCCA75-2B5A-4C53-A1CB-A8E3DCE08B3E}"/>
    <cellStyle name="40% - Accent1 2 3 4" xfId="2541" xr:uid="{00000000-0005-0000-0000-0000EC090000}"/>
    <cellStyle name="40% - Accent1 2 3 4 2" xfId="2542" xr:uid="{00000000-0005-0000-0000-0000ED090000}"/>
    <cellStyle name="40% - Accent1 2 3 4 2 2" xfId="2543" xr:uid="{00000000-0005-0000-0000-0000EE090000}"/>
    <cellStyle name="40% - Accent1 2 3 4 2 2 2" xfId="33485" xr:uid="{5287719D-8F81-4D20-8FEB-5BB118673C2F}"/>
    <cellStyle name="40% - Accent1 2 3 4 2 3" xfId="33484" xr:uid="{A11115DC-A249-43CA-9134-9BF63E96B9BC}"/>
    <cellStyle name="40% - Accent1 2 3 4 3" xfId="2544" xr:uid="{00000000-0005-0000-0000-0000EF090000}"/>
    <cellStyle name="40% - Accent1 2 3 4 3 2" xfId="33486" xr:uid="{9A4FA405-C4EA-4CFD-AFFB-8A0A95EDE6CB}"/>
    <cellStyle name="40% - Accent1 2 3 4 4" xfId="33483" xr:uid="{E7F9EE75-8DA4-426E-9139-DB7C40A66F74}"/>
    <cellStyle name="40% - Accent1 2 3 5" xfId="2545" xr:uid="{00000000-0005-0000-0000-0000F0090000}"/>
    <cellStyle name="40% - Accent1 2 3 5 2" xfId="2546" xr:uid="{00000000-0005-0000-0000-0000F1090000}"/>
    <cellStyle name="40% - Accent1 2 3 5 2 2" xfId="33488" xr:uid="{1957557A-70DC-477F-8B8E-454104CAC695}"/>
    <cellStyle name="40% - Accent1 2 3 5 3" xfId="33487" xr:uid="{C74D0B1B-87F4-437E-B2E8-7DFE301FDA81}"/>
    <cellStyle name="40% - Accent1 2 3 6" xfId="2547" xr:uid="{00000000-0005-0000-0000-0000F2090000}"/>
    <cellStyle name="40% - Accent1 2 3 6 2" xfId="33489" xr:uid="{4577D9BC-F26B-4FA3-AC7F-50BCA9465FB3}"/>
    <cellStyle name="40% - Accent1 2 3 7" xfId="33458" xr:uid="{1F009F45-6572-48AF-952B-CA971DC2A6B0}"/>
    <cellStyle name="40% - Accent1 2 4" xfId="2548" xr:uid="{00000000-0005-0000-0000-0000F3090000}"/>
    <cellStyle name="40% - Accent1 2 4 2" xfId="2549" xr:uid="{00000000-0005-0000-0000-0000F4090000}"/>
    <cellStyle name="40% - Accent1 2 4 2 2" xfId="2550" xr:uid="{00000000-0005-0000-0000-0000F5090000}"/>
    <cellStyle name="40% - Accent1 2 4 2 2 2" xfId="2551" xr:uid="{00000000-0005-0000-0000-0000F6090000}"/>
    <cellStyle name="40% - Accent1 2 4 2 2 2 2" xfId="2552" xr:uid="{00000000-0005-0000-0000-0000F7090000}"/>
    <cellStyle name="40% - Accent1 2 4 2 2 2 2 2" xfId="33494" xr:uid="{61827B34-4FA9-4578-B5A0-44A9FCB0ED21}"/>
    <cellStyle name="40% - Accent1 2 4 2 2 2 3" xfId="33493" xr:uid="{CA1A6A5F-CEDB-4A85-9378-6A9C011788C0}"/>
    <cellStyle name="40% - Accent1 2 4 2 2 3" xfId="2553" xr:uid="{00000000-0005-0000-0000-0000F8090000}"/>
    <cellStyle name="40% - Accent1 2 4 2 2 3 2" xfId="33495" xr:uid="{55EB3BF2-AB9E-43DF-8127-8AE69927DCA3}"/>
    <cellStyle name="40% - Accent1 2 4 2 2 4" xfId="33492" xr:uid="{7D7A15DC-C6E5-40A9-9A28-870E183DB09E}"/>
    <cellStyle name="40% - Accent1 2 4 2 3" xfId="2554" xr:uid="{00000000-0005-0000-0000-0000F9090000}"/>
    <cellStyle name="40% - Accent1 2 4 2 3 2" xfId="2555" xr:uid="{00000000-0005-0000-0000-0000FA090000}"/>
    <cellStyle name="40% - Accent1 2 4 2 3 2 2" xfId="33497" xr:uid="{2FD9BE4E-1D82-4EE4-BB97-3111FDE26F02}"/>
    <cellStyle name="40% - Accent1 2 4 2 3 3" xfId="33496" xr:uid="{422867C6-7DAB-47C1-9F7D-64CA14F4D07C}"/>
    <cellStyle name="40% - Accent1 2 4 2 4" xfId="2556" xr:uid="{00000000-0005-0000-0000-0000FB090000}"/>
    <cellStyle name="40% - Accent1 2 4 2 4 2" xfId="33498" xr:uid="{0E16CD84-A13C-4350-9821-AEA576F61CE3}"/>
    <cellStyle name="40% - Accent1 2 4 2 5" xfId="33491" xr:uid="{39E6A1CC-E065-4461-8338-FA2E8EFFE2EB}"/>
    <cellStyle name="40% - Accent1 2 4 3" xfId="2557" xr:uid="{00000000-0005-0000-0000-0000FC090000}"/>
    <cellStyle name="40% - Accent1 2 4 3 2" xfId="2558" xr:uid="{00000000-0005-0000-0000-0000FD090000}"/>
    <cellStyle name="40% - Accent1 2 4 3 2 2" xfId="2559" xr:uid="{00000000-0005-0000-0000-0000FE090000}"/>
    <cellStyle name="40% - Accent1 2 4 3 2 2 2" xfId="33501" xr:uid="{16ED2AF6-088F-44FC-96E7-E60C98CD3045}"/>
    <cellStyle name="40% - Accent1 2 4 3 2 3" xfId="33500" xr:uid="{F5536913-ACF3-44D3-8730-282F0A137730}"/>
    <cellStyle name="40% - Accent1 2 4 3 3" xfId="2560" xr:uid="{00000000-0005-0000-0000-0000FF090000}"/>
    <cellStyle name="40% - Accent1 2 4 3 3 2" xfId="33502" xr:uid="{C42336F0-B97F-46F1-8D21-6406BAD7E797}"/>
    <cellStyle name="40% - Accent1 2 4 3 4" xfId="33499" xr:uid="{4BDA1494-7205-4380-9575-DD88BF56F4BB}"/>
    <cellStyle name="40% - Accent1 2 4 4" xfId="2561" xr:uid="{00000000-0005-0000-0000-0000000A0000}"/>
    <cellStyle name="40% - Accent1 2 4 4 2" xfId="2562" xr:uid="{00000000-0005-0000-0000-0000010A0000}"/>
    <cellStyle name="40% - Accent1 2 4 4 2 2" xfId="33504" xr:uid="{0CA3E58A-6076-4AE3-B7A2-87042DD6AD10}"/>
    <cellStyle name="40% - Accent1 2 4 4 3" xfId="33503" xr:uid="{9CD6970D-C75F-493C-8A21-EC981360F542}"/>
    <cellStyle name="40% - Accent1 2 4 5" xfId="2563" xr:uid="{00000000-0005-0000-0000-0000020A0000}"/>
    <cellStyle name="40% - Accent1 2 4 5 2" xfId="33505" xr:uid="{B22DED16-A481-47FB-9F63-0FADE3367B7F}"/>
    <cellStyle name="40% - Accent1 2 4 6" xfId="33490" xr:uid="{EBC7D9D0-41E6-48E9-9193-A936D957E46C}"/>
    <cellStyle name="40% - Accent1 2 5" xfId="2564" xr:uid="{00000000-0005-0000-0000-0000030A0000}"/>
    <cellStyle name="40% - Accent1 3" xfId="2565" xr:uid="{00000000-0005-0000-0000-0000040A0000}"/>
    <cellStyle name="40% - Accent1 3 2" xfId="2566" xr:uid="{00000000-0005-0000-0000-0000050A0000}"/>
    <cellStyle name="40% - Accent1 3 3" xfId="2567" xr:uid="{00000000-0005-0000-0000-0000060A0000}"/>
    <cellStyle name="40% - Accent1 3 3 2" xfId="2568" xr:uid="{00000000-0005-0000-0000-0000070A0000}"/>
    <cellStyle name="40% - Accent1 3 3 2 2" xfId="2569" xr:uid="{00000000-0005-0000-0000-0000080A0000}"/>
    <cellStyle name="40% - Accent1 3 3 2 2 2" xfId="2570" xr:uid="{00000000-0005-0000-0000-0000090A0000}"/>
    <cellStyle name="40% - Accent1 3 3 2 2 2 2" xfId="2571" xr:uid="{00000000-0005-0000-0000-00000A0A0000}"/>
    <cellStyle name="40% - Accent1 3 3 2 2 2 2 2" xfId="2572" xr:uid="{00000000-0005-0000-0000-00000B0A0000}"/>
    <cellStyle name="40% - Accent1 3 3 2 2 2 2 2 2" xfId="33512" xr:uid="{91CB1B09-D98B-41D7-B2CD-8B86897C606A}"/>
    <cellStyle name="40% - Accent1 3 3 2 2 2 2 3" xfId="33511" xr:uid="{7B172091-51F8-4AA2-AE4D-262A84CAB22C}"/>
    <cellStyle name="40% - Accent1 3 3 2 2 2 3" xfId="2573" xr:uid="{00000000-0005-0000-0000-00000C0A0000}"/>
    <cellStyle name="40% - Accent1 3 3 2 2 2 3 2" xfId="33513" xr:uid="{5E3F5850-4F76-4069-B013-065481AFC966}"/>
    <cellStyle name="40% - Accent1 3 3 2 2 2 4" xfId="33510" xr:uid="{65519E4B-A0C2-447A-90DF-07B8DA329DA0}"/>
    <cellStyle name="40% - Accent1 3 3 2 2 3" xfId="2574" xr:uid="{00000000-0005-0000-0000-00000D0A0000}"/>
    <cellStyle name="40% - Accent1 3 3 2 2 3 2" xfId="2575" xr:uid="{00000000-0005-0000-0000-00000E0A0000}"/>
    <cellStyle name="40% - Accent1 3 3 2 2 3 2 2" xfId="33515" xr:uid="{513F46E4-EDE9-4F18-8EB4-8BEAC5543C9D}"/>
    <cellStyle name="40% - Accent1 3 3 2 2 3 3" xfId="33514" xr:uid="{FE88148B-900C-4A24-9263-C3BE66E4BB54}"/>
    <cellStyle name="40% - Accent1 3 3 2 2 4" xfId="2576" xr:uid="{00000000-0005-0000-0000-00000F0A0000}"/>
    <cellStyle name="40% - Accent1 3 3 2 2 4 2" xfId="33516" xr:uid="{C8854094-8870-45B0-8625-18D40722928E}"/>
    <cellStyle name="40% - Accent1 3 3 2 2 5" xfId="33509" xr:uid="{5E714A43-9AAC-403D-979C-BBDF3414C797}"/>
    <cellStyle name="40% - Accent1 3 3 2 3" xfId="2577" xr:uid="{00000000-0005-0000-0000-0000100A0000}"/>
    <cellStyle name="40% - Accent1 3 3 2 3 2" xfId="2578" xr:uid="{00000000-0005-0000-0000-0000110A0000}"/>
    <cellStyle name="40% - Accent1 3 3 2 3 2 2" xfId="2579" xr:uid="{00000000-0005-0000-0000-0000120A0000}"/>
    <cellStyle name="40% - Accent1 3 3 2 3 2 2 2" xfId="33519" xr:uid="{7E26084A-A6C3-4B9D-A6E1-C989D803B1C3}"/>
    <cellStyle name="40% - Accent1 3 3 2 3 2 3" xfId="33518" xr:uid="{6BF20D73-C126-432E-BD15-0FDF3C5C8344}"/>
    <cellStyle name="40% - Accent1 3 3 2 3 3" xfId="2580" xr:uid="{00000000-0005-0000-0000-0000130A0000}"/>
    <cellStyle name="40% - Accent1 3 3 2 3 3 2" xfId="33520" xr:uid="{414AEDD1-DA68-47DD-88F5-90E66BE27A98}"/>
    <cellStyle name="40% - Accent1 3 3 2 3 4" xfId="33517" xr:uid="{A0A5404B-6677-4A02-9612-21F7EB94DECA}"/>
    <cellStyle name="40% - Accent1 3 3 2 4" xfId="2581" xr:uid="{00000000-0005-0000-0000-0000140A0000}"/>
    <cellStyle name="40% - Accent1 3 3 2 4 2" xfId="2582" xr:uid="{00000000-0005-0000-0000-0000150A0000}"/>
    <cellStyle name="40% - Accent1 3 3 2 4 2 2" xfId="33522" xr:uid="{D50A5FC8-5E48-42F9-8AA2-98A038FFC6BA}"/>
    <cellStyle name="40% - Accent1 3 3 2 4 3" xfId="33521" xr:uid="{C7F962B6-7406-4B48-9F54-7ABC789BCE4A}"/>
    <cellStyle name="40% - Accent1 3 3 2 5" xfId="2583" xr:uid="{00000000-0005-0000-0000-0000160A0000}"/>
    <cellStyle name="40% - Accent1 3 3 2 5 2" xfId="33523" xr:uid="{836E641D-01FF-4FFF-A586-B7F0FC3E2178}"/>
    <cellStyle name="40% - Accent1 3 3 2 6" xfId="33508" xr:uid="{F36A2B23-D292-4E6E-AFCC-80CE678E494F}"/>
    <cellStyle name="40% - Accent1 3 3 3" xfId="2584" xr:uid="{00000000-0005-0000-0000-0000170A0000}"/>
    <cellStyle name="40% - Accent1 3 3 3 2" xfId="2585" xr:uid="{00000000-0005-0000-0000-0000180A0000}"/>
    <cellStyle name="40% - Accent1 3 3 3 2 2" xfId="2586" xr:uid="{00000000-0005-0000-0000-0000190A0000}"/>
    <cellStyle name="40% - Accent1 3 3 3 2 2 2" xfId="2587" xr:uid="{00000000-0005-0000-0000-00001A0A0000}"/>
    <cellStyle name="40% - Accent1 3 3 3 2 2 2 2" xfId="33527" xr:uid="{AAAFC1F5-7424-4D9D-B001-4CE77778D038}"/>
    <cellStyle name="40% - Accent1 3 3 3 2 2 3" xfId="33526" xr:uid="{5B3F5E88-35B6-47D7-9228-82682817FF03}"/>
    <cellStyle name="40% - Accent1 3 3 3 2 3" xfId="2588" xr:uid="{00000000-0005-0000-0000-00001B0A0000}"/>
    <cellStyle name="40% - Accent1 3 3 3 2 3 2" xfId="33528" xr:uid="{F1D4B876-CFD6-4D27-A178-8B2A71BBA19C}"/>
    <cellStyle name="40% - Accent1 3 3 3 2 4" xfId="33525" xr:uid="{7AAC00DB-3E2A-4AA8-B212-8CE21EC34B3A}"/>
    <cellStyle name="40% - Accent1 3 3 3 3" xfId="2589" xr:uid="{00000000-0005-0000-0000-00001C0A0000}"/>
    <cellStyle name="40% - Accent1 3 3 3 3 2" xfId="2590" xr:uid="{00000000-0005-0000-0000-00001D0A0000}"/>
    <cellStyle name="40% - Accent1 3 3 3 3 2 2" xfId="33530" xr:uid="{3EE7AD18-22EB-47EA-B25B-8DD1B843FE88}"/>
    <cellStyle name="40% - Accent1 3 3 3 3 3" xfId="33529" xr:uid="{985CD3AF-C595-4EAB-95AE-F61BFB8B753F}"/>
    <cellStyle name="40% - Accent1 3 3 3 4" xfId="2591" xr:uid="{00000000-0005-0000-0000-00001E0A0000}"/>
    <cellStyle name="40% - Accent1 3 3 3 4 2" xfId="33531" xr:uid="{44DEC757-4B66-4E34-9130-E369BA4E862B}"/>
    <cellStyle name="40% - Accent1 3 3 3 5" xfId="33524" xr:uid="{5AED63AB-9F18-4D4F-B117-488B66065266}"/>
    <cellStyle name="40% - Accent1 3 3 4" xfId="2592" xr:uid="{00000000-0005-0000-0000-00001F0A0000}"/>
    <cellStyle name="40% - Accent1 3 3 4 2" xfId="2593" xr:uid="{00000000-0005-0000-0000-0000200A0000}"/>
    <cellStyle name="40% - Accent1 3 3 4 2 2" xfId="2594" xr:uid="{00000000-0005-0000-0000-0000210A0000}"/>
    <cellStyle name="40% - Accent1 3 3 4 2 2 2" xfId="33534" xr:uid="{A1B363AF-7377-45C5-AC57-B1124F9E0DD3}"/>
    <cellStyle name="40% - Accent1 3 3 4 2 3" xfId="33533" xr:uid="{AA4A2F29-9543-4A93-9784-EC14BBB7FFDE}"/>
    <cellStyle name="40% - Accent1 3 3 4 3" xfId="2595" xr:uid="{00000000-0005-0000-0000-0000220A0000}"/>
    <cellStyle name="40% - Accent1 3 3 4 3 2" xfId="33535" xr:uid="{FE735C87-2AB7-4744-85C6-FD686607F3B1}"/>
    <cellStyle name="40% - Accent1 3 3 4 4" xfId="33532" xr:uid="{C6E09EDE-C1B9-4DD7-84AE-62AEAB52CD8D}"/>
    <cellStyle name="40% - Accent1 3 3 5" xfId="2596" xr:uid="{00000000-0005-0000-0000-0000230A0000}"/>
    <cellStyle name="40% - Accent1 3 3 5 2" xfId="2597" xr:uid="{00000000-0005-0000-0000-0000240A0000}"/>
    <cellStyle name="40% - Accent1 3 3 5 2 2" xfId="33537" xr:uid="{2C3C6D71-5AA9-4683-8306-36C16B92A3BE}"/>
    <cellStyle name="40% - Accent1 3 3 5 3" xfId="33536" xr:uid="{6CA373A1-8AF8-44AA-8488-40D23F4542D3}"/>
    <cellStyle name="40% - Accent1 3 3 6" xfId="2598" xr:uid="{00000000-0005-0000-0000-0000250A0000}"/>
    <cellStyle name="40% - Accent1 3 3 6 2" xfId="33538" xr:uid="{82A016A3-C09A-4963-9008-033D5020DB7F}"/>
    <cellStyle name="40% - Accent1 3 3 7" xfId="33507" xr:uid="{2558AA2B-B0FC-4D77-B579-AA484EC94285}"/>
    <cellStyle name="40% - Accent1 3 4" xfId="2599" xr:uid="{00000000-0005-0000-0000-0000260A0000}"/>
    <cellStyle name="40% - Accent1 3 4 2" xfId="2600" xr:uid="{00000000-0005-0000-0000-0000270A0000}"/>
    <cellStyle name="40% - Accent1 3 4 2 2" xfId="2601" xr:uid="{00000000-0005-0000-0000-0000280A0000}"/>
    <cellStyle name="40% - Accent1 3 4 2 2 2" xfId="2602" xr:uid="{00000000-0005-0000-0000-0000290A0000}"/>
    <cellStyle name="40% - Accent1 3 4 2 2 2 2" xfId="2603" xr:uid="{00000000-0005-0000-0000-00002A0A0000}"/>
    <cellStyle name="40% - Accent1 3 4 2 2 2 2 2" xfId="33543" xr:uid="{9DBC2046-52A0-4D63-9FB1-E65595A202CD}"/>
    <cellStyle name="40% - Accent1 3 4 2 2 2 3" xfId="33542" xr:uid="{5DA8D421-1230-4D59-BD07-0C293451FF9A}"/>
    <cellStyle name="40% - Accent1 3 4 2 2 3" xfId="2604" xr:uid="{00000000-0005-0000-0000-00002B0A0000}"/>
    <cellStyle name="40% - Accent1 3 4 2 2 3 2" xfId="33544" xr:uid="{3A8DA960-1BDC-43A0-B818-1BE772C15DF2}"/>
    <cellStyle name="40% - Accent1 3 4 2 2 4" xfId="33541" xr:uid="{7E3D670C-6011-41B6-99DB-8009EF5F1867}"/>
    <cellStyle name="40% - Accent1 3 4 2 3" xfId="2605" xr:uid="{00000000-0005-0000-0000-00002C0A0000}"/>
    <cellStyle name="40% - Accent1 3 4 2 3 2" xfId="2606" xr:uid="{00000000-0005-0000-0000-00002D0A0000}"/>
    <cellStyle name="40% - Accent1 3 4 2 3 2 2" xfId="33546" xr:uid="{D9EC47D5-DCB2-4E85-8904-89362889507C}"/>
    <cellStyle name="40% - Accent1 3 4 2 3 3" xfId="33545" xr:uid="{1D70039C-0CD5-4C58-B12D-BEEC763B1DDF}"/>
    <cellStyle name="40% - Accent1 3 4 2 4" xfId="2607" xr:uid="{00000000-0005-0000-0000-00002E0A0000}"/>
    <cellStyle name="40% - Accent1 3 4 2 4 2" xfId="33547" xr:uid="{DF4002EF-39FE-4870-B8AE-FD1539B1A9B6}"/>
    <cellStyle name="40% - Accent1 3 4 2 5" xfId="33540" xr:uid="{9C765C49-835F-4BCE-9A6F-F2A59E4AE243}"/>
    <cellStyle name="40% - Accent1 3 4 3" xfId="2608" xr:uid="{00000000-0005-0000-0000-00002F0A0000}"/>
    <cellStyle name="40% - Accent1 3 4 3 2" xfId="2609" xr:uid="{00000000-0005-0000-0000-0000300A0000}"/>
    <cellStyle name="40% - Accent1 3 4 3 2 2" xfId="2610" xr:uid="{00000000-0005-0000-0000-0000310A0000}"/>
    <cellStyle name="40% - Accent1 3 4 3 2 2 2" xfId="33550" xr:uid="{CF6F67DD-5941-4718-8907-775CFC490584}"/>
    <cellStyle name="40% - Accent1 3 4 3 2 3" xfId="33549" xr:uid="{659C94EE-FCDB-4701-B58A-661D209075E1}"/>
    <cellStyle name="40% - Accent1 3 4 3 3" xfId="2611" xr:uid="{00000000-0005-0000-0000-0000320A0000}"/>
    <cellStyle name="40% - Accent1 3 4 3 3 2" xfId="33551" xr:uid="{DC6006A5-D863-4BDA-9C7B-605055BEEE02}"/>
    <cellStyle name="40% - Accent1 3 4 3 4" xfId="33548" xr:uid="{6DD1CD4D-CF72-4CD8-9B25-41CCD0C7587D}"/>
    <cellStyle name="40% - Accent1 3 4 4" xfId="2612" xr:uid="{00000000-0005-0000-0000-0000330A0000}"/>
    <cellStyle name="40% - Accent1 3 4 4 2" xfId="2613" xr:uid="{00000000-0005-0000-0000-0000340A0000}"/>
    <cellStyle name="40% - Accent1 3 4 4 2 2" xfId="33553" xr:uid="{290A875F-91DB-461D-8E6F-7F775F55DCEF}"/>
    <cellStyle name="40% - Accent1 3 4 4 3" xfId="33552" xr:uid="{5976FF9F-33D9-4BED-A80A-F6C1EC194D13}"/>
    <cellStyle name="40% - Accent1 3 4 5" xfId="2614" xr:uid="{00000000-0005-0000-0000-0000350A0000}"/>
    <cellStyle name="40% - Accent1 3 4 5 2" xfId="33554" xr:uid="{EE00F878-0C5E-41F4-98D7-4777BB311F6D}"/>
    <cellStyle name="40% - Accent1 3 4 6" xfId="33539" xr:uid="{6A90731A-DDE9-4963-AD31-7FF6E19957C3}"/>
    <cellStyle name="40% - Accent1 3 5" xfId="2615" xr:uid="{00000000-0005-0000-0000-0000360A0000}"/>
    <cellStyle name="40% - Accent1 3 6" xfId="33506" xr:uid="{2C795F2A-DD4B-49EB-AEB9-0A808F7790BD}"/>
    <cellStyle name="40% - Accent1 4" xfId="2616" xr:uid="{00000000-0005-0000-0000-0000370A0000}"/>
    <cellStyle name="40% - Accent1 4 2" xfId="2617" xr:uid="{00000000-0005-0000-0000-0000380A0000}"/>
    <cellStyle name="40% - Accent1 4 2 2" xfId="2618" xr:uid="{00000000-0005-0000-0000-0000390A0000}"/>
    <cellStyle name="40% - Accent1 4 2 2 2" xfId="2619" xr:uid="{00000000-0005-0000-0000-00003A0A0000}"/>
    <cellStyle name="40% - Accent1 4 2 2 2 2" xfId="2620" xr:uid="{00000000-0005-0000-0000-00003B0A0000}"/>
    <cellStyle name="40% - Accent1 4 2 2 2 2 2" xfId="2621" xr:uid="{00000000-0005-0000-0000-00003C0A0000}"/>
    <cellStyle name="40% - Accent1 4 2 2 2 2 2 2" xfId="2622" xr:uid="{00000000-0005-0000-0000-00003D0A0000}"/>
    <cellStyle name="40% - Accent1 4 2 2 2 2 2 2 2" xfId="33561" xr:uid="{BE1A31BD-E6F0-4325-B95A-159CA3EAB4FB}"/>
    <cellStyle name="40% - Accent1 4 2 2 2 2 2 3" xfId="33560" xr:uid="{DCE4212F-37F4-45EB-A58C-2A3B9A01DE17}"/>
    <cellStyle name="40% - Accent1 4 2 2 2 2 3" xfId="2623" xr:uid="{00000000-0005-0000-0000-00003E0A0000}"/>
    <cellStyle name="40% - Accent1 4 2 2 2 2 3 2" xfId="33562" xr:uid="{0F21A41E-E950-4259-A97A-212688AC704A}"/>
    <cellStyle name="40% - Accent1 4 2 2 2 2 4" xfId="33559" xr:uid="{95DFD37E-2092-4C18-9B02-49245A44EC91}"/>
    <cellStyle name="40% - Accent1 4 2 2 2 3" xfId="2624" xr:uid="{00000000-0005-0000-0000-00003F0A0000}"/>
    <cellStyle name="40% - Accent1 4 2 2 2 3 2" xfId="2625" xr:uid="{00000000-0005-0000-0000-0000400A0000}"/>
    <cellStyle name="40% - Accent1 4 2 2 2 3 2 2" xfId="33564" xr:uid="{395D6574-030B-4BAE-BB33-CBE39BA308D9}"/>
    <cellStyle name="40% - Accent1 4 2 2 2 3 3" xfId="33563" xr:uid="{36CAF67A-52F7-46D9-87B4-78459CFBE952}"/>
    <cellStyle name="40% - Accent1 4 2 2 2 4" xfId="2626" xr:uid="{00000000-0005-0000-0000-0000410A0000}"/>
    <cellStyle name="40% - Accent1 4 2 2 2 4 2" xfId="33565" xr:uid="{ABDB7227-7DBF-44E5-8BBE-041DAF66159F}"/>
    <cellStyle name="40% - Accent1 4 2 2 2 5" xfId="33558" xr:uid="{87C95273-A471-407F-8589-B2EABA5E828F}"/>
    <cellStyle name="40% - Accent1 4 2 2 3" xfId="2627" xr:uid="{00000000-0005-0000-0000-0000420A0000}"/>
    <cellStyle name="40% - Accent1 4 2 2 3 2" xfId="2628" xr:uid="{00000000-0005-0000-0000-0000430A0000}"/>
    <cellStyle name="40% - Accent1 4 2 2 3 2 2" xfId="2629" xr:uid="{00000000-0005-0000-0000-0000440A0000}"/>
    <cellStyle name="40% - Accent1 4 2 2 3 2 2 2" xfId="33568" xr:uid="{EA15303A-FEB5-45F5-BB54-E7F8E8C2826A}"/>
    <cellStyle name="40% - Accent1 4 2 2 3 2 3" xfId="33567" xr:uid="{B06C2FD9-2F25-4DF1-8F02-CDD73FE263D4}"/>
    <cellStyle name="40% - Accent1 4 2 2 3 3" xfId="2630" xr:uid="{00000000-0005-0000-0000-0000450A0000}"/>
    <cellStyle name="40% - Accent1 4 2 2 3 3 2" xfId="33569" xr:uid="{74A0D0BC-6AE5-4E00-B87C-9B15338E6906}"/>
    <cellStyle name="40% - Accent1 4 2 2 3 4" xfId="33566" xr:uid="{DF091C9C-D9E1-484A-85F7-B4E8088B55F0}"/>
    <cellStyle name="40% - Accent1 4 2 2 4" xfId="2631" xr:uid="{00000000-0005-0000-0000-0000460A0000}"/>
    <cellStyle name="40% - Accent1 4 2 2 4 2" xfId="2632" xr:uid="{00000000-0005-0000-0000-0000470A0000}"/>
    <cellStyle name="40% - Accent1 4 2 2 4 2 2" xfId="33571" xr:uid="{6A9C8F4C-9C47-428C-864E-FC35F63B79E6}"/>
    <cellStyle name="40% - Accent1 4 2 2 4 3" xfId="33570" xr:uid="{0F9907B6-6FD7-4A8F-B75F-414D97101D4C}"/>
    <cellStyle name="40% - Accent1 4 2 2 5" xfId="2633" xr:uid="{00000000-0005-0000-0000-0000480A0000}"/>
    <cellStyle name="40% - Accent1 4 2 2 5 2" xfId="33572" xr:uid="{237610B8-01A7-47D5-B0D5-48E04ED6AA6B}"/>
    <cellStyle name="40% - Accent1 4 2 2 6" xfId="33557" xr:uid="{1C917EEB-4E0A-4BB1-89C6-3110824943D4}"/>
    <cellStyle name="40% - Accent1 4 2 3" xfId="2634" xr:uid="{00000000-0005-0000-0000-0000490A0000}"/>
    <cellStyle name="40% - Accent1 4 2 3 2" xfId="2635" xr:uid="{00000000-0005-0000-0000-00004A0A0000}"/>
    <cellStyle name="40% - Accent1 4 2 3 2 2" xfId="2636" xr:uid="{00000000-0005-0000-0000-00004B0A0000}"/>
    <cellStyle name="40% - Accent1 4 2 3 2 2 2" xfId="2637" xr:uid="{00000000-0005-0000-0000-00004C0A0000}"/>
    <cellStyle name="40% - Accent1 4 2 3 2 2 2 2" xfId="33576" xr:uid="{690685AF-53E1-4CEF-9279-6BF07B624132}"/>
    <cellStyle name="40% - Accent1 4 2 3 2 2 3" xfId="33575" xr:uid="{DCEA28D0-353A-4D42-A9B5-23951D067B69}"/>
    <cellStyle name="40% - Accent1 4 2 3 2 3" xfId="2638" xr:uid="{00000000-0005-0000-0000-00004D0A0000}"/>
    <cellStyle name="40% - Accent1 4 2 3 2 3 2" xfId="33577" xr:uid="{19FA628E-3C61-488A-ABB7-961C1CE7C258}"/>
    <cellStyle name="40% - Accent1 4 2 3 2 4" xfId="33574" xr:uid="{CAE03DA6-6CC3-4C28-9799-86B422534D65}"/>
    <cellStyle name="40% - Accent1 4 2 3 3" xfId="2639" xr:uid="{00000000-0005-0000-0000-00004E0A0000}"/>
    <cellStyle name="40% - Accent1 4 2 3 3 2" xfId="2640" xr:uid="{00000000-0005-0000-0000-00004F0A0000}"/>
    <cellStyle name="40% - Accent1 4 2 3 3 2 2" xfId="33579" xr:uid="{B4E6C249-4309-4F61-AE55-40A1C4E9DA5A}"/>
    <cellStyle name="40% - Accent1 4 2 3 3 3" xfId="33578" xr:uid="{57A49D92-97C5-4243-86A8-7D1C8848C60E}"/>
    <cellStyle name="40% - Accent1 4 2 3 4" xfId="2641" xr:uid="{00000000-0005-0000-0000-0000500A0000}"/>
    <cellStyle name="40% - Accent1 4 2 3 4 2" xfId="33580" xr:uid="{D1D9106D-6782-4AFA-810B-B3803B536CC5}"/>
    <cellStyle name="40% - Accent1 4 2 3 5" xfId="33573" xr:uid="{82984EA3-8F6C-4450-86FD-A1953C689EB9}"/>
    <cellStyle name="40% - Accent1 4 2 4" xfId="2642" xr:uid="{00000000-0005-0000-0000-0000510A0000}"/>
    <cellStyle name="40% - Accent1 4 2 4 2" xfId="2643" xr:uid="{00000000-0005-0000-0000-0000520A0000}"/>
    <cellStyle name="40% - Accent1 4 2 4 2 2" xfId="2644" xr:uid="{00000000-0005-0000-0000-0000530A0000}"/>
    <cellStyle name="40% - Accent1 4 2 4 2 2 2" xfId="33583" xr:uid="{5E0ADB4E-58AC-458C-BF26-286B87C10544}"/>
    <cellStyle name="40% - Accent1 4 2 4 2 3" xfId="33582" xr:uid="{7819AB79-57AC-4F79-A266-0BB010CDEDBE}"/>
    <cellStyle name="40% - Accent1 4 2 4 3" xfId="2645" xr:uid="{00000000-0005-0000-0000-0000540A0000}"/>
    <cellStyle name="40% - Accent1 4 2 4 3 2" xfId="33584" xr:uid="{9AA925B9-C45C-4E40-ACD4-B1F1C1FE33BF}"/>
    <cellStyle name="40% - Accent1 4 2 4 4" xfId="33581" xr:uid="{A283DDEB-0C9D-4D04-859D-0A1C55484FD4}"/>
    <cellStyle name="40% - Accent1 4 2 5" xfId="2646" xr:uid="{00000000-0005-0000-0000-0000550A0000}"/>
    <cellStyle name="40% - Accent1 4 2 5 2" xfId="2647" xr:uid="{00000000-0005-0000-0000-0000560A0000}"/>
    <cellStyle name="40% - Accent1 4 2 5 2 2" xfId="33586" xr:uid="{2690F4C6-ED97-4504-A56C-88B46CA707BF}"/>
    <cellStyle name="40% - Accent1 4 2 5 3" xfId="33585" xr:uid="{6FF9420D-7B9B-4544-9996-4633988D4504}"/>
    <cellStyle name="40% - Accent1 4 2 6" xfId="2648" xr:uid="{00000000-0005-0000-0000-0000570A0000}"/>
    <cellStyle name="40% - Accent1 4 2 6 2" xfId="33587" xr:uid="{CF6D2080-D028-44AD-AEFE-140153C07FDC}"/>
    <cellStyle name="40% - Accent1 4 2 7" xfId="33556" xr:uid="{7513338F-B4C0-4A1A-9D6D-E54FF00C5F18}"/>
    <cellStyle name="40% - Accent1 4 3" xfId="2649" xr:uid="{00000000-0005-0000-0000-0000580A0000}"/>
    <cellStyle name="40% - Accent1 4 3 2" xfId="2650" xr:uid="{00000000-0005-0000-0000-0000590A0000}"/>
    <cellStyle name="40% - Accent1 4 3 2 2" xfId="2651" xr:uid="{00000000-0005-0000-0000-00005A0A0000}"/>
    <cellStyle name="40% - Accent1 4 3 2 2 2" xfId="2652" xr:uid="{00000000-0005-0000-0000-00005B0A0000}"/>
    <cellStyle name="40% - Accent1 4 3 2 2 2 2" xfId="2653" xr:uid="{00000000-0005-0000-0000-00005C0A0000}"/>
    <cellStyle name="40% - Accent1 4 3 2 2 2 2 2" xfId="33592" xr:uid="{C5793781-AF8C-4531-9988-B5D2E2A35300}"/>
    <cellStyle name="40% - Accent1 4 3 2 2 2 3" xfId="33591" xr:uid="{74E60A82-623E-4736-BEBE-0E43FFF65FA7}"/>
    <cellStyle name="40% - Accent1 4 3 2 2 3" xfId="2654" xr:uid="{00000000-0005-0000-0000-00005D0A0000}"/>
    <cellStyle name="40% - Accent1 4 3 2 2 3 2" xfId="33593" xr:uid="{4DCE6854-67F0-4E2D-93F6-7A1E2DA5373D}"/>
    <cellStyle name="40% - Accent1 4 3 2 2 4" xfId="33590" xr:uid="{99E87DEE-27D8-4966-9878-C8E514788C9A}"/>
    <cellStyle name="40% - Accent1 4 3 2 3" xfId="2655" xr:uid="{00000000-0005-0000-0000-00005E0A0000}"/>
    <cellStyle name="40% - Accent1 4 3 2 3 2" xfId="2656" xr:uid="{00000000-0005-0000-0000-00005F0A0000}"/>
    <cellStyle name="40% - Accent1 4 3 2 3 2 2" xfId="33595" xr:uid="{1F0D21A6-5285-4004-B073-5ED545102FDC}"/>
    <cellStyle name="40% - Accent1 4 3 2 3 3" xfId="33594" xr:uid="{292CC308-C950-401D-B494-DB5DFD50C5A7}"/>
    <cellStyle name="40% - Accent1 4 3 2 4" xfId="2657" xr:uid="{00000000-0005-0000-0000-0000600A0000}"/>
    <cellStyle name="40% - Accent1 4 3 2 4 2" xfId="33596" xr:uid="{DCCBAD17-6D80-48DA-947E-C74E95D93A84}"/>
    <cellStyle name="40% - Accent1 4 3 2 5" xfId="33589" xr:uid="{844F9C0A-8FF3-4EE0-AC03-19454DECAC9D}"/>
    <cellStyle name="40% - Accent1 4 3 3" xfId="2658" xr:uid="{00000000-0005-0000-0000-0000610A0000}"/>
    <cellStyle name="40% - Accent1 4 3 3 2" xfId="2659" xr:uid="{00000000-0005-0000-0000-0000620A0000}"/>
    <cellStyle name="40% - Accent1 4 3 3 2 2" xfId="2660" xr:uid="{00000000-0005-0000-0000-0000630A0000}"/>
    <cellStyle name="40% - Accent1 4 3 3 2 2 2" xfId="33599" xr:uid="{F21DD1F9-EEDF-46A4-BAE2-DB3C48548633}"/>
    <cellStyle name="40% - Accent1 4 3 3 2 3" xfId="33598" xr:uid="{EFEFD9D5-B5C4-448D-BDA1-3BF8DB3D94D8}"/>
    <cellStyle name="40% - Accent1 4 3 3 3" xfId="2661" xr:uid="{00000000-0005-0000-0000-0000640A0000}"/>
    <cellStyle name="40% - Accent1 4 3 3 3 2" xfId="33600" xr:uid="{6383A75F-7729-465E-9FC4-47A424801B4C}"/>
    <cellStyle name="40% - Accent1 4 3 3 4" xfId="33597" xr:uid="{86A81D2C-1D96-46C4-85EC-2189EA31E369}"/>
    <cellStyle name="40% - Accent1 4 3 4" xfId="2662" xr:uid="{00000000-0005-0000-0000-0000650A0000}"/>
    <cellStyle name="40% - Accent1 4 3 4 2" xfId="2663" xr:uid="{00000000-0005-0000-0000-0000660A0000}"/>
    <cellStyle name="40% - Accent1 4 3 4 2 2" xfId="33602" xr:uid="{0B2EF4E3-42FD-4BE4-9493-B4F2EFF553B8}"/>
    <cellStyle name="40% - Accent1 4 3 4 3" xfId="33601" xr:uid="{BED2CF11-2355-43E5-A2B2-BE207D460C04}"/>
    <cellStyle name="40% - Accent1 4 3 5" xfId="2664" xr:uid="{00000000-0005-0000-0000-0000670A0000}"/>
    <cellStyle name="40% - Accent1 4 3 5 2" xfId="33603" xr:uid="{D6D0C35F-6497-4E7E-912B-96632BDF5623}"/>
    <cellStyle name="40% - Accent1 4 3 6" xfId="33588" xr:uid="{828774EE-3C9D-43A2-91A4-3CC3D1548D66}"/>
    <cellStyle name="40% - Accent1 4 4" xfId="2665" xr:uid="{00000000-0005-0000-0000-0000680A0000}"/>
    <cellStyle name="40% - Accent1 4 4 2" xfId="2666" xr:uid="{00000000-0005-0000-0000-0000690A0000}"/>
    <cellStyle name="40% - Accent1 4 4 2 2" xfId="2667" xr:uid="{00000000-0005-0000-0000-00006A0A0000}"/>
    <cellStyle name="40% - Accent1 4 4 2 2 2" xfId="2668" xr:uid="{00000000-0005-0000-0000-00006B0A0000}"/>
    <cellStyle name="40% - Accent1 4 4 2 2 2 2" xfId="33607" xr:uid="{D163C19F-655C-42A2-9338-B24C6B9BCEBC}"/>
    <cellStyle name="40% - Accent1 4 4 2 2 3" xfId="33606" xr:uid="{1EA05A72-6251-43A3-BCEE-F518616519C1}"/>
    <cellStyle name="40% - Accent1 4 4 2 3" xfId="2669" xr:uid="{00000000-0005-0000-0000-00006C0A0000}"/>
    <cellStyle name="40% - Accent1 4 4 2 3 2" xfId="33608" xr:uid="{C6646723-37D8-4D0B-B853-3B054664D7BF}"/>
    <cellStyle name="40% - Accent1 4 4 2 4" xfId="33605" xr:uid="{18FD57F6-7399-4598-BA4F-5FA44D4DE658}"/>
    <cellStyle name="40% - Accent1 4 4 3" xfId="2670" xr:uid="{00000000-0005-0000-0000-00006D0A0000}"/>
    <cellStyle name="40% - Accent1 4 4 3 2" xfId="2671" xr:uid="{00000000-0005-0000-0000-00006E0A0000}"/>
    <cellStyle name="40% - Accent1 4 4 3 2 2" xfId="33610" xr:uid="{C88D99F6-DC0B-4EA1-8437-48B5BA5F68E9}"/>
    <cellStyle name="40% - Accent1 4 4 3 3" xfId="33609" xr:uid="{34DEFA53-A65E-4CED-84FA-5A55222B8C94}"/>
    <cellStyle name="40% - Accent1 4 4 4" xfId="2672" xr:uid="{00000000-0005-0000-0000-00006F0A0000}"/>
    <cellStyle name="40% - Accent1 4 4 4 2" xfId="33611" xr:uid="{2B8FB8E2-AD44-4446-B214-26A7D05C2ED6}"/>
    <cellStyle name="40% - Accent1 4 4 5" xfId="33604" xr:uid="{EB25887D-FFD6-4788-8338-E0C16C4B4C74}"/>
    <cellStyle name="40% - Accent1 4 5" xfId="2673" xr:uid="{00000000-0005-0000-0000-0000700A0000}"/>
    <cellStyle name="40% - Accent1 4 5 2" xfId="2674" xr:uid="{00000000-0005-0000-0000-0000710A0000}"/>
    <cellStyle name="40% - Accent1 4 5 2 2" xfId="2675" xr:uid="{00000000-0005-0000-0000-0000720A0000}"/>
    <cellStyle name="40% - Accent1 4 5 2 2 2" xfId="33614" xr:uid="{5FC352AA-C526-4025-AFBA-BFB8AD561DAA}"/>
    <cellStyle name="40% - Accent1 4 5 2 3" xfId="33613" xr:uid="{8FB50EF2-705E-442E-8CC1-C1904F22F350}"/>
    <cellStyle name="40% - Accent1 4 5 3" xfId="2676" xr:uid="{00000000-0005-0000-0000-0000730A0000}"/>
    <cellStyle name="40% - Accent1 4 5 3 2" xfId="33615" xr:uid="{5BEE582C-C580-4051-A796-BC893D247034}"/>
    <cellStyle name="40% - Accent1 4 5 4" xfId="33612" xr:uid="{CF425A1A-8511-48E3-A3AA-5815EE0B1A04}"/>
    <cellStyle name="40% - Accent1 4 6" xfId="2677" xr:uid="{00000000-0005-0000-0000-0000740A0000}"/>
    <cellStyle name="40% - Accent1 4 6 2" xfId="2678" xr:uid="{00000000-0005-0000-0000-0000750A0000}"/>
    <cellStyle name="40% - Accent1 4 6 2 2" xfId="33617" xr:uid="{C9EAC46F-E565-4AFB-87D0-5C65B3C4BE16}"/>
    <cellStyle name="40% - Accent1 4 6 3" xfId="33616" xr:uid="{1466449C-C5B2-411C-8B56-053478B5BD55}"/>
    <cellStyle name="40% - Accent1 4 7" xfId="2679" xr:uid="{00000000-0005-0000-0000-0000760A0000}"/>
    <cellStyle name="40% - Accent1 4 7 2" xfId="33618" xr:uid="{E5F529A2-F920-4148-B4C4-E4B60ABE79DC}"/>
    <cellStyle name="40% - Accent1 4 8" xfId="33555" xr:uid="{3570F9E7-A040-492E-AA22-0AFAC7D47385}"/>
    <cellStyle name="40% - Accent1 5" xfId="2680" xr:uid="{00000000-0005-0000-0000-0000770A0000}"/>
    <cellStyle name="40% - Accent1 5 2" xfId="2681" xr:uid="{00000000-0005-0000-0000-0000780A0000}"/>
    <cellStyle name="40% - Accent1 5 2 2" xfId="2682" xr:uid="{00000000-0005-0000-0000-0000790A0000}"/>
    <cellStyle name="40% - Accent1 5 2 2 2" xfId="2683" xr:uid="{00000000-0005-0000-0000-00007A0A0000}"/>
    <cellStyle name="40% - Accent1 5 2 2 2 2" xfId="2684" xr:uid="{00000000-0005-0000-0000-00007B0A0000}"/>
    <cellStyle name="40% - Accent1 5 2 2 2 2 2" xfId="2685" xr:uid="{00000000-0005-0000-0000-00007C0A0000}"/>
    <cellStyle name="40% - Accent1 5 2 2 2 2 2 2" xfId="33624" xr:uid="{DD15FB35-881A-4F33-9C41-481D2ED2E808}"/>
    <cellStyle name="40% - Accent1 5 2 2 2 2 3" xfId="33623" xr:uid="{EE9AC064-F6CB-4D39-B511-730F26581D77}"/>
    <cellStyle name="40% - Accent1 5 2 2 2 3" xfId="2686" xr:uid="{00000000-0005-0000-0000-00007D0A0000}"/>
    <cellStyle name="40% - Accent1 5 2 2 2 3 2" xfId="33625" xr:uid="{3C4AB932-F02F-424D-BB69-61D5E9C62116}"/>
    <cellStyle name="40% - Accent1 5 2 2 2 4" xfId="33622" xr:uid="{C34838E6-9614-4999-9BE8-BD5940479F1F}"/>
    <cellStyle name="40% - Accent1 5 2 2 3" xfId="2687" xr:uid="{00000000-0005-0000-0000-00007E0A0000}"/>
    <cellStyle name="40% - Accent1 5 2 2 3 2" xfId="2688" xr:uid="{00000000-0005-0000-0000-00007F0A0000}"/>
    <cellStyle name="40% - Accent1 5 2 2 3 2 2" xfId="33627" xr:uid="{D921CE9B-12D4-4D8E-8639-299A68291611}"/>
    <cellStyle name="40% - Accent1 5 2 2 3 3" xfId="33626" xr:uid="{41B5E770-BE54-4811-B55C-E7AB47063C89}"/>
    <cellStyle name="40% - Accent1 5 2 2 4" xfId="2689" xr:uid="{00000000-0005-0000-0000-0000800A0000}"/>
    <cellStyle name="40% - Accent1 5 2 2 4 2" xfId="33628" xr:uid="{3041906C-F459-46DE-B2FA-287CCBFE1D16}"/>
    <cellStyle name="40% - Accent1 5 2 2 5" xfId="33621" xr:uid="{6DC4B5DF-9617-4BA8-8A10-CEB0FD4BD865}"/>
    <cellStyle name="40% - Accent1 5 2 3" xfId="2690" xr:uid="{00000000-0005-0000-0000-0000810A0000}"/>
    <cellStyle name="40% - Accent1 5 2 3 2" xfId="2691" xr:uid="{00000000-0005-0000-0000-0000820A0000}"/>
    <cellStyle name="40% - Accent1 5 2 3 2 2" xfId="2692" xr:uid="{00000000-0005-0000-0000-0000830A0000}"/>
    <cellStyle name="40% - Accent1 5 2 3 2 2 2" xfId="33631" xr:uid="{D7732F96-C716-4711-BC06-854E4D410055}"/>
    <cellStyle name="40% - Accent1 5 2 3 2 3" xfId="33630" xr:uid="{1F2191BE-7EC0-4676-AF66-066CC8422CA0}"/>
    <cellStyle name="40% - Accent1 5 2 3 3" xfId="2693" xr:uid="{00000000-0005-0000-0000-0000840A0000}"/>
    <cellStyle name="40% - Accent1 5 2 3 3 2" xfId="33632" xr:uid="{2A4C124F-B250-47A1-AAE8-685CCF9EFB65}"/>
    <cellStyle name="40% - Accent1 5 2 3 4" xfId="33629" xr:uid="{19C4B943-4B1A-477B-8481-9D2BEBAC1575}"/>
    <cellStyle name="40% - Accent1 5 2 4" xfId="2694" xr:uid="{00000000-0005-0000-0000-0000850A0000}"/>
    <cellStyle name="40% - Accent1 5 2 4 2" xfId="2695" xr:uid="{00000000-0005-0000-0000-0000860A0000}"/>
    <cellStyle name="40% - Accent1 5 2 4 2 2" xfId="33634" xr:uid="{6810DB02-F47F-423D-AD05-988CC98B558B}"/>
    <cellStyle name="40% - Accent1 5 2 4 3" xfId="33633" xr:uid="{20B63C54-7387-4A1A-A7A0-2532C58EAEBB}"/>
    <cellStyle name="40% - Accent1 5 2 5" xfId="2696" xr:uid="{00000000-0005-0000-0000-0000870A0000}"/>
    <cellStyle name="40% - Accent1 5 2 5 2" xfId="33635" xr:uid="{BFCEE54D-CECF-413D-AEB1-EAF677A701C6}"/>
    <cellStyle name="40% - Accent1 5 2 6" xfId="33620" xr:uid="{05DF90C8-D89E-4EEA-A311-388679FB6533}"/>
    <cellStyle name="40% - Accent1 5 3" xfId="2697" xr:uid="{00000000-0005-0000-0000-0000880A0000}"/>
    <cellStyle name="40% - Accent1 5 3 2" xfId="2698" xr:uid="{00000000-0005-0000-0000-0000890A0000}"/>
    <cellStyle name="40% - Accent1 5 3 2 2" xfId="2699" xr:uid="{00000000-0005-0000-0000-00008A0A0000}"/>
    <cellStyle name="40% - Accent1 5 3 2 2 2" xfId="2700" xr:uid="{00000000-0005-0000-0000-00008B0A0000}"/>
    <cellStyle name="40% - Accent1 5 3 2 2 2 2" xfId="33639" xr:uid="{85E70D3E-A5CA-43B7-9E3B-DD8189DE1B0C}"/>
    <cellStyle name="40% - Accent1 5 3 2 2 3" xfId="33638" xr:uid="{31416701-F324-4F12-8319-D6B9133C6E6D}"/>
    <cellStyle name="40% - Accent1 5 3 2 3" xfId="2701" xr:uid="{00000000-0005-0000-0000-00008C0A0000}"/>
    <cellStyle name="40% - Accent1 5 3 2 3 2" xfId="33640" xr:uid="{5857048C-4FC9-46B4-90BF-AF535434C38B}"/>
    <cellStyle name="40% - Accent1 5 3 2 4" xfId="33637" xr:uid="{BEF55062-C6A7-4FF4-98DE-4545F9D11A03}"/>
    <cellStyle name="40% - Accent1 5 3 3" xfId="2702" xr:uid="{00000000-0005-0000-0000-00008D0A0000}"/>
    <cellStyle name="40% - Accent1 5 3 3 2" xfId="2703" xr:uid="{00000000-0005-0000-0000-00008E0A0000}"/>
    <cellStyle name="40% - Accent1 5 3 3 2 2" xfId="33642" xr:uid="{5586DFD6-F024-4CC4-9AD6-CD2795A99C20}"/>
    <cellStyle name="40% - Accent1 5 3 3 3" xfId="33641" xr:uid="{FB287903-4051-4FA5-9D86-D371D556F22C}"/>
    <cellStyle name="40% - Accent1 5 3 4" xfId="2704" xr:uid="{00000000-0005-0000-0000-00008F0A0000}"/>
    <cellStyle name="40% - Accent1 5 3 4 2" xfId="33643" xr:uid="{9351DC18-0DBF-428D-9724-319DF2BF4FD6}"/>
    <cellStyle name="40% - Accent1 5 3 5" xfId="33636" xr:uid="{561B15FE-4D82-4124-8028-8BAD248A7933}"/>
    <cellStyle name="40% - Accent1 5 4" xfId="2705" xr:uid="{00000000-0005-0000-0000-0000900A0000}"/>
    <cellStyle name="40% - Accent1 5 4 2" xfId="2706" xr:uid="{00000000-0005-0000-0000-0000910A0000}"/>
    <cellStyle name="40% - Accent1 5 4 2 2" xfId="2707" xr:uid="{00000000-0005-0000-0000-0000920A0000}"/>
    <cellStyle name="40% - Accent1 5 4 2 2 2" xfId="33646" xr:uid="{BBF1DBCD-C60A-465C-BE9F-F2E50B9517DF}"/>
    <cellStyle name="40% - Accent1 5 4 2 3" xfId="33645" xr:uid="{F4689F35-E756-42B3-A5C8-832AB7A71304}"/>
    <cellStyle name="40% - Accent1 5 4 3" xfId="2708" xr:uid="{00000000-0005-0000-0000-0000930A0000}"/>
    <cellStyle name="40% - Accent1 5 4 3 2" xfId="33647" xr:uid="{F05E82BC-0E64-4AFA-A7FA-C1EB560A832A}"/>
    <cellStyle name="40% - Accent1 5 4 4" xfId="33644" xr:uid="{540AF40A-7B0D-43CD-8C44-EB8F2D7E211B}"/>
    <cellStyle name="40% - Accent1 5 5" xfId="2709" xr:uid="{00000000-0005-0000-0000-0000940A0000}"/>
    <cellStyle name="40% - Accent1 5 5 2" xfId="2710" xr:uid="{00000000-0005-0000-0000-0000950A0000}"/>
    <cellStyle name="40% - Accent1 5 5 2 2" xfId="33649" xr:uid="{0F106DE3-3C88-4F0C-85E6-0539D2ADE825}"/>
    <cellStyle name="40% - Accent1 5 5 3" xfId="33648" xr:uid="{CD135035-E99B-46CE-9EB3-80037401E4AF}"/>
    <cellStyle name="40% - Accent1 5 6" xfId="2711" xr:uid="{00000000-0005-0000-0000-0000960A0000}"/>
    <cellStyle name="40% - Accent1 5 6 2" xfId="33650" xr:uid="{484D9798-9982-4C80-A467-447957C5ED41}"/>
    <cellStyle name="40% - Accent1 5 7" xfId="33619" xr:uid="{DB36AE50-352C-41C3-9457-F83FB5A2E069}"/>
    <cellStyle name="40% - Accent1 6" xfId="2712" xr:uid="{00000000-0005-0000-0000-0000970A0000}"/>
    <cellStyle name="40% - Accent1 6 2" xfId="2713" xr:uid="{00000000-0005-0000-0000-0000980A0000}"/>
    <cellStyle name="40% - Accent1 6 2 2" xfId="2714" xr:uid="{00000000-0005-0000-0000-0000990A0000}"/>
    <cellStyle name="40% - Accent1 6 2 2 2" xfId="2715" xr:uid="{00000000-0005-0000-0000-00009A0A0000}"/>
    <cellStyle name="40% - Accent1 6 2 2 2 2" xfId="2716" xr:uid="{00000000-0005-0000-0000-00009B0A0000}"/>
    <cellStyle name="40% - Accent1 6 2 2 2 2 2" xfId="33655" xr:uid="{7458B8E7-8D3E-4F63-84AE-F3DE587890DE}"/>
    <cellStyle name="40% - Accent1 6 2 2 2 3" xfId="33654" xr:uid="{BD42CC5A-FC2E-4EB3-94FE-12424AEA198E}"/>
    <cellStyle name="40% - Accent1 6 2 2 3" xfId="2717" xr:uid="{00000000-0005-0000-0000-00009C0A0000}"/>
    <cellStyle name="40% - Accent1 6 2 2 3 2" xfId="33656" xr:uid="{AF4BF3D5-DF13-460A-B509-8BD2A77E1C18}"/>
    <cellStyle name="40% - Accent1 6 2 2 4" xfId="33653" xr:uid="{54471B12-CED9-46A4-BBC1-02A5C111228B}"/>
    <cellStyle name="40% - Accent1 6 2 3" xfId="2718" xr:uid="{00000000-0005-0000-0000-00009D0A0000}"/>
    <cellStyle name="40% - Accent1 6 2 3 2" xfId="2719" xr:uid="{00000000-0005-0000-0000-00009E0A0000}"/>
    <cellStyle name="40% - Accent1 6 2 3 2 2" xfId="33658" xr:uid="{E36BBFCC-0101-43D3-8F05-BE02017B0BD2}"/>
    <cellStyle name="40% - Accent1 6 2 3 3" xfId="33657" xr:uid="{5FEF1674-BE79-4183-98BA-8B8D25B8F9C2}"/>
    <cellStyle name="40% - Accent1 6 2 4" xfId="2720" xr:uid="{00000000-0005-0000-0000-00009F0A0000}"/>
    <cellStyle name="40% - Accent1 6 2 4 2" xfId="33659" xr:uid="{366966E0-E487-4172-B396-4A119FEBC380}"/>
    <cellStyle name="40% - Accent1 6 2 5" xfId="33652" xr:uid="{A51600B4-A8B0-4113-AD94-DB1D97265951}"/>
    <cellStyle name="40% - Accent1 6 3" xfId="2721" xr:uid="{00000000-0005-0000-0000-0000A00A0000}"/>
    <cellStyle name="40% - Accent1 6 3 2" xfId="2722" xr:uid="{00000000-0005-0000-0000-0000A10A0000}"/>
    <cellStyle name="40% - Accent1 6 3 2 2" xfId="2723" xr:uid="{00000000-0005-0000-0000-0000A20A0000}"/>
    <cellStyle name="40% - Accent1 6 3 2 2 2" xfId="33662" xr:uid="{098B3386-B503-4209-B363-FBD489A82001}"/>
    <cellStyle name="40% - Accent1 6 3 2 3" xfId="33661" xr:uid="{5795D13F-21A5-4770-BD92-E4141D01BD78}"/>
    <cellStyle name="40% - Accent1 6 3 3" xfId="2724" xr:uid="{00000000-0005-0000-0000-0000A30A0000}"/>
    <cellStyle name="40% - Accent1 6 3 3 2" xfId="33663" xr:uid="{831D9101-D24F-41F2-BDF6-E8FBEE9F1512}"/>
    <cellStyle name="40% - Accent1 6 3 4" xfId="33660" xr:uid="{2C195F84-D467-4763-BFF3-64BF14FA59F9}"/>
    <cellStyle name="40% - Accent1 6 4" xfId="2725" xr:uid="{00000000-0005-0000-0000-0000A40A0000}"/>
    <cellStyle name="40% - Accent1 6 4 2" xfId="2726" xr:uid="{00000000-0005-0000-0000-0000A50A0000}"/>
    <cellStyle name="40% - Accent1 6 4 2 2" xfId="33665" xr:uid="{67F99AB6-6D79-4BB0-B765-6CC270798835}"/>
    <cellStyle name="40% - Accent1 6 4 3" xfId="33664" xr:uid="{10C3AB5D-D408-4218-9B42-B22FC06BE542}"/>
    <cellStyle name="40% - Accent1 6 5" xfId="2727" xr:uid="{00000000-0005-0000-0000-0000A60A0000}"/>
    <cellStyle name="40% - Accent1 6 5 2" xfId="33666" xr:uid="{8D3621B5-3983-4575-A8B6-E51DF12506C8}"/>
    <cellStyle name="40% - Accent1 6 6" xfId="33651" xr:uid="{603090A5-1352-4383-B210-FD887D3F22F4}"/>
    <cellStyle name="40% - Accent2" xfId="2728" xr:uid="{00000000-0005-0000-0000-0000A70A0000}"/>
    <cellStyle name="40% - Accent2 2" xfId="2729" xr:uid="{00000000-0005-0000-0000-0000A80A0000}"/>
    <cellStyle name="40% - Accent2 2 2" xfId="2730" xr:uid="{00000000-0005-0000-0000-0000A90A0000}"/>
    <cellStyle name="40% - Accent2 2 2 2" xfId="2731" xr:uid="{00000000-0005-0000-0000-0000AA0A0000}"/>
    <cellStyle name="40% - Accent2 2 3" xfId="2732" xr:uid="{00000000-0005-0000-0000-0000AB0A0000}"/>
    <cellStyle name="40% - Accent2 2 3 2" xfId="2733" xr:uid="{00000000-0005-0000-0000-0000AC0A0000}"/>
    <cellStyle name="40% - Accent2 2 3 2 2" xfId="2734" xr:uid="{00000000-0005-0000-0000-0000AD0A0000}"/>
    <cellStyle name="40% - Accent2 2 3 2 2 2" xfId="2735" xr:uid="{00000000-0005-0000-0000-0000AE0A0000}"/>
    <cellStyle name="40% - Accent2 2 3 2 2 2 2" xfId="2736" xr:uid="{00000000-0005-0000-0000-0000AF0A0000}"/>
    <cellStyle name="40% - Accent2 2 3 2 2 2 2 2" xfId="2737" xr:uid="{00000000-0005-0000-0000-0000B00A0000}"/>
    <cellStyle name="40% - Accent2 2 3 2 2 2 2 2 2" xfId="33672" xr:uid="{E16A351E-A4C2-4D26-A724-12EE9B8C89BF}"/>
    <cellStyle name="40% - Accent2 2 3 2 2 2 2 3" xfId="33671" xr:uid="{F9E5D2FE-6077-46E9-9BD1-87E626A0BD23}"/>
    <cellStyle name="40% - Accent2 2 3 2 2 2 3" xfId="2738" xr:uid="{00000000-0005-0000-0000-0000B10A0000}"/>
    <cellStyle name="40% - Accent2 2 3 2 2 2 3 2" xfId="33673" xr:uid="{3FC21C4C-7EB1-4E5C-A3EA-64962DEF5E55}"/>
    <cellStyle name="40% - Accent2 2 3 2 2 2 4" xfId="33670" xr:uid="{FE942309-5EB6-4F9F-9402-C94E18814CF0}"/>
    <cellStyle name="40% - Accent2 2 3 2 2 3" xfId="2739" xr:uid="{00000000-0005-0000-0000-0000B20A0000}"/>
    <cellStyle name="40% - Accent2 2 3 2 2 3 2" xfId="2740" xr:uid="{00000000-0005-0000-0000-0000B30A0000}"/>
    <cellStyle name="40% - Accent2 2 3 2 2 3 2 2" xfId="33675" xr:uid="{C0987BEC-7E58-46EF-8875-BC344A87DBF0}"/>
    <cellStyle name="40% - Accent2 2 3 2 2 3 3" xfId="33674" xr:uid="{92E43206-30ED-4286-9818-65D5AD5BD9FC}"/>
    <cellStyle name="40% - Accent2 2 3 2 2 4" xfId="2741" xr:uid="{00000000-0005-0000-0000-0000B40A0000}"/>
    <cellStyle name="40% - Accent2 2 3 2 2 4 2" xfId="33676" xr:uid="{4166A1F6-0B92-4338-AD36-A7E32F1A1459}"/>
    <cellStyle name="40% - Accent2 2 3 2 2 5" xfId="33669" xr:uid="{C685A70B-52BB-4EEB-AC6B-444CC9FB285D}"/>
    <cellStyle name="40% - Accent2 2 3 2 3" xfId="2742" xr:uid="{00000000-0005-0000-0000-0000B50A0000}"/>
    <cellStyle name="40% - Accent2 2 3 2 3 2" xfId="2743" xr:uid="{00000000-0005-0000-0000-0000B60A0000}"/>
    <cellStyle name="40% - Accent2 2 3 2 3 2 2" xfId="2744" xr:uid="{00000000-0005-0000-0000-0000B70A0000}"/>
    <cellStyle name="40% - Accent2 2 3 2 3 2 2 2" xfId="33679" xr:uid="{87B78027-2451-48A5-8871-0B709E49AC25}"/>
    <cellStyle name="40% - Accent2 2 3 2 3 2 3" xfId="33678" xr:uid="{B744C53A-BC16-4E2D-B03B-0DBA27776DD1}"/>
    <cellStyle name="40% - Accent2 2 3 2 3 3" xfId="2745" xr:uid="{00000000-0005-0000-0000-0000B80A0000}"/>
    <cellStyle name="40% - Accent2 2 3 2 3 3 2" xfId="33680" xr:uid="{201664DE-509F-4434-B950-609D8307A74B}"/>
    <cellStyle name="40% - Accent2 2 3 2 3 4" xfId="33677" xr:uid="{1F6C429D-774F-4819-8A54-6648CE8C4516}"/>
    <cellStyle name="40% - Accent2 2 3 2 4" xfId="2746" xr:uid="{00000000-0005-0000-0000-0000B90A0000}"/>
    <cellStyle name="40% - Accent2 2 3 2 4 2" xfId="2747" xr:uid="{00000000-0005-0000-0000-0000BA0A0000}"/>
    <cellStyle name="40% - Accent2 2 3 2 4 2 2" xfId="33682" xr:uid="{C06B08AE-85BE-4C68-ABB8-B6344FEE6F9C}"/>
    <cellStyle name="40% - Accent2 2 3 2 4 3" xfId="33681" xr:uid="{4667DD9F-2105-47CE-9BDA-1A828892C97E}"/>
    <cellStyle name="40% - Accent2 2 3 2 5" xfId="2748" xr:uid="{00000000-0005-0000-0000-0000BB0A0000}"/>
    <cellStyle name="40% - Accent2 2 3 2 5 2" xfId="33683" xr:uid="{F23FCFB7-D6AA-4CD3-B6D3-F138251E0CDC}"/>
    <cellStyle name="40% - Accent2 2 3 2 6" xfId="33668" xr:uid="{D38E969B-45F0-4841-8636-5829CBF1E4BC}"/>
    <cellStyle name="40% - Accent2 2 3 3" xfId="2749" xr:uid="{00000000-0005-0000-0000-0000BC0A0000}"/>
    <cellStyle name="40% - Accent2 2 3 3 2" xfId="2750" xr:uid="{00000000-0005-0000-0000-0000BD0A0000}"/>
    <cellStyle name="40% - Accent2 2 3 3 2 2" xfId="2751" xr:uid="{00000000-0005-0000-0000-0000BE0A0000}"/>
    <cellStyle name="40% - Accent2 2 3 3 2 2 2" xfId="2752" xr:uid="{00000000-0005-0000-0000-0000BF0A0000}"/>
    <cellStyle name="40% - Accent2 2 3 3 2 2 2 2" xfId="33687" xr:uid="{835F3FB6-3377-40C3-8477-D76AF69CCB95}"/>
    <cellStyle name="40% - Accent2 2 3 3 2 2 3" xfId="33686" xr:uid="{81200F8F-540F-42E0-B532-CCD069742BAD}"/>
    <cellStyle name="40% - Accent2 2 3 3 2 3" xfId="2753" xr:uid="{00000000-0005-0000-0000-0000C00A0000}"/>
    <cellStyle name="40% - Accent2 2 3 3 2 3 2" xfId="33688" xr:uid="{9CF05567-98B8-44C8-9F75-6AFC3796829E}"/>
    <cellStyle name="40% - Accent2 2 3 3 2 4" xfId="33685" xr:uid="{4E2C515F-9E2D-419D-BA67-C98DFD80E02D}"/>
    <cellStyle name="40% - Accent2 2 3 3 3" xfId="2754" xr:uid="{00000000-0005-0000-0000-0000C10A0000}"/>
    <cellStyle name="40% - Accent2 2 3 3 3 2" xfId="2755" xr:uid="{00000000-0005-0000-0000-0000C20A0000}"/>
    <cellStyle name="40% - Accent2 2 3 3 3 2 2" xfId="33690" xr:uid="{3E87062A-C61A-4FF9-B9CB-11CB319955F5}"/>
    <cellStyle name="40% - Accent2 2 3 3 3 3" xfId="33689" xr:uid="{471D90B4-C27C-42C4-8406-51F70B0FB934}"/>
    <cellStyle name="40% - Accent2 2 3 3 4" xfId="2756" xr:uid="{00000000-0005-0000-0000-0000C30A0000}"/>
    <cellStyle name="40% - Accent2 2 3 3 4 2" xfId="33691" xr:uid="{D6DB038C-67E5-407C-85AF-30EA14489014}"/>
    <cellStyle name="40% - Accent2 2 3 3 5" xfId="33684" xr:uid="{8F4CC931-73B2-45DF-9F3B-7B5814486194}"/>
    <cellStyle name="40% - Accent2 2 3 4" xfId="2757" xr:uid="{00000000-0005-0000-0000-0000C40A0000}"/>
    <cellStyle name="40% - Accent2 2 3 4 2" xfId="2758" xr:uid="{00000000-0005-0000-0000-0000C50A0000}"/>
    <cellStyle name="40% - Accent2 2 3 4 2 2" xfId="2759" xr:uid="{00000000-0005-0000-0000-0000C60A0000}"/>
    <cellStyle name="40% - Accent2 2 3 4 2 2 2" xfId="33694" xr:uid="{2E414511-A4AD-4F01-9B15-EAE4DA2F841C}"/>
    <cellStyle name="40% - Accent2 2 3 4 2 3" xfId="33693" xr:uid="{B2EBFF67-49FD-4665-9678-4240186B5BE5}"/>
    <cellStyle name="40% - Accent2 2 3 4 3" xfId="2760" xr:uid="{00000000-0005-0000-0000-0000C70A0000}"/>
    <cellStyle name="40% - Accent2 2 3 4 3 2" xfId="33695" xr:uid="{015854BE-BABF-4F67-9D73-4DEFA64BB111}"/>
    <cellStyle name="40% - Accent2 2 3 4 4" xfId="33692" xr:uid="{659592BC-DCD8-4CF7-93CA-C750AD6CF833}"/>
    <cellStyle name="40% - Accent2 2 3 5" xfId="2761" xr:uid="{00000000-0005-0000-0000-0000C80A0000}"/>
    <cellStyle name="40% - Accent2 2 3 5 2" xfId="2762" xr:uid="{00000000-0005-0000-0000-0000C90A0000}"/>
    <cellStyle name="40% - Accent2 2 3 5 2 2" xfId="33697" xr:uid="{230CFCBC-7873-4309-82CF-FD2A0AC0A39C}"/>
    <cellStyle name="40% - Accent2 2 3 5 3" xfId="33696" xr:uid="{3779CD5E-2B03-4B20-99C5-DDAC14991DBB}"/>
    <cellStyle name="40% - Accent2 2 3 6" xfId="2763" xr:uid="{00000000-0005-0000-0000-0000CA0A0000}"/>
    <cellStyle name="40% - Accent2 2 3 6 2" xfId="33698" xr:uid="{ABF64147-16F7-40BC-B754-5972D759A559}"/>
    <cellStyle name="40% - Accent2 2 3 7" xfId="33667" xr:uid="{4F200A0C-E32E-4E25-BB77-4D40DC75D7D1}"/>
    <cellStyle name="40% - Accent2 2 4" xfId="2764" xr:uid="{00000000-0005-0000-0000-0000CB0A0000}"/>
    <cellStyle name="40% - Accent2 2 4 2" xfId="2765" xr:uid="{00000000-0005-0000-0000-0000CC0A0000}"/>
    <cellStyle name="40% - Accent2 2 4 2 2" xfId="2766" xr:uid="{00000000-0005-0000-0000-0000CD0A0000}"/>
    <cellStyle name="40% - Accent2 2 4 2 2 2" xfId="2767" xr:uid="{00000000-0005-0000-0000-0000CE0A0000}"/>
    <cellStyle name="40% - Accent2 2 4 2 2 2 2" xfId="2768" xr:uid="{00000000-0005-0000-0000-0000CF0A0000}"/>
    <cellStyle name="40% - Accent2 2 4 2 2 2 2 2" xfId="33703" xr:uid="{7B1EFCD1-7B19-41A7-8D4C-F1BAAF4F67FE}"/>
    <cellStyle name="40% - Accent2 2 4 2 2 2 3" xfId="33702" xr:uid="{7E0F223A-E12E-4B55-A0A8-D339008015AB}"/>
    <cellStyle name="40% - Accent2 2 4 2 2 3" xfId="2769" xr:uid="{00000000-0005-0000-0000-0000D00A0000}"/>
    <cellStyle name="40% - Accent2 2 4 2 2 3 2" xfId="33704" xr:uid="{E547BC6D-0D1B-465E-AADB-843521D01AC1}"/>
    <cellStyle name="40% - Accent2 2 4 2 2 4" xfId="33701" xr:uid="{19087233-C32E-4654-AE19-0F5C7241379C}"/>
    <cellStyle name="40% - Accent2 2 4 2 3" xfId="2770" xr:uid="{00000000-0005-0000-0000-0000D10A0000}"/>
    <cellStyle name="40% - Accent2 2 4 2 3 2" xfId="2771" xr:uid="{00000000-0005-0000-0000-0000D20A0000}"/>
    <cellStyle name="40% - Accent2 2 4 2 3 2 2" xfId="33706" xr:uid="{88A1FD96-A5D7-46EF-AEE0-94135F425357}"/>
    <cellStyle name="40% - Accent2 2 4 2 3 3" xfId="33705" xr:uid="{431C60F3-A45F-4A59-A216-E024B16FED05}"/>
    <cellStyle name="40% - Accent2 2 4 2 4" xfId="2772" xr:uid="{00000000-0005-0000-0000-0000D30A0000}"/>
    <cellStyle name="40% - Accent2 2 4 2 4 2" xfId="33707" xr:uid="{EBC18D3B-AC00-4CEF-840B-132CDB165FB2}"/>
    <cellStyle name="40% - Accent2 2 4 2 5" xfId="33700" xr:uid="{8353D350-1383-491A-B2FA-6125690DB7A6}"/>
    <cellStyle name="40% - Accent2 2 4 3" xfId="2773" xr:uid="{00000000-0005-0000-0000-0000D40A0000}"/>
    <cellStyle name="40% - Accent2 2 4 3 2" xfId="2774" xr:uid="{00000000-0005-0000-0000-0000D50A0000}"/>
    <cellStyle name="40% - Accent2 2 4 3 2 2" xfId="2775" xr:uid="{00000000-0005-0000-0000-0000D60A0000}"/>
    <cellStyle name="40% - Accent2 2 4 3 2 2 2" xfId="33710" xr:uid="{BAAAD596-6ABB-47D0-99BE-FA7CF66A75C6}"/>
    <cellStyle name="40% - Accent2 2 4 3 2 3" xfId="33709" xr:uid="{3712F99E-763E-4397-A88E-DE52CACD9739}"/>
    <cellStyle name="40% - Accent2 2 4 3 3" xfId="2776" xr:uid="{00000000-0005-0000-0000-0000D70A0000}"/>
    <cellStyle name="40% - Accent2 2 4 3 3 2" xfId="33711" xr:uid="{113D03C8-A46A-4E3A-80A5-D2CD6EFC92B6}"/>
    <cellStyle name="40% - Accent2 2 4 3 4" xfId="33708" xr:uid="{2DA56823-F4D8-40EC-9B1E-D12FEA61E703}"/>
    <cellStyle name="40% - Accent2 2 4 4" xfId="2777" xr:uid="{00000000-0005-0000-0000-0000D80A0000}"/>
    <cellStyle name="40% - Accent2 2 4 4 2" xfId="2778" xr:uid="{00000000-0005-0000-0000-0000D90A0000}"/>
    <cellStyle name="40% - Accent2 2 4 4 2 2" xfId="33713" xr:uid="{B8F743FD-75E1-44FD-9F73-F2C238D08AF7}"/>
    <cellStyle name="40% - Accent2 2 4 4 3" xfId="33712" xr:uid="{4734D813-C0C9-4502-A3E9-39A263B4FC8E}"/>
    <cellStyle name="40% - Accent2 2 4 5" xfId="2779" xr:uid="{00000000-0005-0000-0000-0000DA0A0000}"/>
    <cellStyle name="40% - Accent2 2 4 5 2" xfId="33714" xr:uid="{6C2498D1-03C4-41FB-9184-BE8404326200}"/>
    <cellStyle name="40% - Accent2 2 4 6" xfId="33699" xr:uid="{A8E72349-0BB2-4F2E-B3D7-741154C4D2E8}"/>
    <cellStyle name="40% - Accent2 2 5" xfId="2780" xr:uid="{00000000-0005-0000-0000-0000DB0A0000}"/>
    <cellStyle name="40% - Accent2 3" xfId="2781" xr:uid="{00000000-0005-0000-0000-0000DC0A0000}"/>
    <cellStyle name="40% - Accent2 3 2" xfId="2782" xr:uid="{00000000-0005-0000-0000-0000DD0A0000}"/>
    <cellStyle name="40% - Accent2 3 3" xfId="2783" xr:uid="{00000000-0005-0000-0000-0000DE0A0000}"/>
    <cellStyle name="40% - Accent2 3 3 2" xfId="2784" xr:uid="{00000000-0005-0000-0000-0000DF0A0000}"/>
    <cellStyle name="40% - Accent2 3 3 2 2" xfId="2785" xr:uid="{00000000-0005-0000-0000-0000E00A0000}"/>
    <cellStyle name="40% - Accent2 3 3 2 2 2" xfId="2786" xr:uid="{00000000-0005-0000-0000-0000E10A0000}"/>
    <cellStyle name="40% - Accent2 3 3 2 2 2 2" xfId="2787" xr:uid="{00000000-0005-0000-0000-0000E20A0000}"/>
    <cellStyle name="40% - Accent2 3 3 2 2 2 2 2" xfId="2788" xr:uid="{00000000-0005-0000-0000-0000E30A0000}"/>
    <cellStyle name="40% - Accent2 3 3 2 2 2 2 2 2" xfId="33721" xr:uid="{EB76B7F0-B112-4056-9C0D-4C24B9BFA971}"/>
    <cellStyle name="40% - Accent2 3 3 2 2 2 2 3" xfId="33720" xr:uid="{A8EAB752-6F71-4795-8402-1F1348BA621C}"/>
    <cellStyle name="40% - Accent2 3 3 2 2 2 3" xfId="2789" xr:uid="{00000000-0005-0000-0000-0000E40A0000}"/>
    <cellStyle name="40% - Accent2 3 3 2 2 2 3 2" xfId="33722" xr:uid="{B20EC250-8573-4C3B-B953-62D8E5C7ED2A}"/>
    <cellStyle name="40% - Accent2 3 3 2 2 2 4" xfId="33719" xr:uid="{148D426E-6BDD-46BF-8BFA-EEC0E66A4D1D}"/>
    <cellStyle name="40% - Accent2 3 3 2 2 3" xfId="2790" xr:uid="{00000000-0005-0000-0000-0000E50A0000}"/>
    <cellStyle name="40% - Accent2 3 3 2 2 3 2" xfId="2791" xr:uid="{00000000-0005-0000-0000-0000E60A0000}"/>
    <cellStyle name="40% - Accent2 3 3 2 2 3 2 2" xfId="33724" xr:uid="{A18C8717-E8A0-45A4-BDD6-224EBFC98F1A}"/>
    <cellStyle name="40% - Accent2 3 3 2 2 3 3" xfId="33723" xr:uid="{E4C9344D-BA52-4D57-9143-ADFEB2083A65}"/>
    <cellStyle name="40% - Accent2 3 3 2 2 4" xfId="2792" xr:uid="{00000000-0005-0000-0000-0000E70A0000}"/>
    <cellStyle name="40% - Accent2 3 3 2 2 4 2" xfId="33725" xr:uid="{027F71DD-5FFD-4E91-A6EE-3D7A500B735F}"/>
    <cellStyle name="40% - Accent2 3 3 2 2 5" xfId="33718" xr:uid="{770CDA94-4BB6-4622-BEE4-E4DE9D7FB89E}"/>
    <cellStyle name="40% - Accent2 3 3 2 3" xfId="2793" xr:uid="{00000000-0005-0000-0000-0000E80A0000}"/>
    <cellStyle name="40% - Accent2 3 3 2 3 2" xfId="2794" xr:uid="{00000000-0005-0000-0000-0000E90A0000}"/>
    <cellStyle name="40% - Accent2 3 3 2 3 2 2" xfId="2795" xr:uid="{00000000-0005-0000-0000-0000EA0A0000}"/>
    <cellStyle name="40% - Accent2 3 3 2 3 2 2 2" xfId="33728" xr:uid="{772F4BE9-BB6A-4165-ADBD-A842733A1F14}"/>
    <cellStyle name="40% - Accent2 3 3 2 3 2 3" xfId="33727" xr:uid="{D394E43E-ABAC-4C24-8B77-347DC92B4CAB}"/>
    <cellStyle name="40% - Accent2 3 3 2 3 3" xfId="2796" xr:uid="{00000000-0005-0000-0000-0000EB0A0000}"/>
    <cellStyle name="40% - Accent2 3 3 2 3 3 2" xfId="33729" xr:uid="{4F74AF21-93D1-4C1D-8385-CB9DA5F92725}"/>
    <cellStyle name="40% - Accent2 3 3 2 3 4" xfId="33726" xr:uid="{982AF215-351F-4A77-8BAC-50103833AF9D}"/>
    <cellStyle name="40% - Accent2 3 3 2 4" xfId="2797" xr:uid="{00000000-0005-0000-0000-0000EC0A0000}"/>
    <cellStyle name="40% - Accent2 3 3 2 4 2" xfId="2798" xr:uid="{00000000-0005-0000-0000-0000ED0A0000}"/>
    <cellStyle name="40% - Accent2 3 3 2 4 2 2" xfId="33731" xr:uid="{58530805-A485-49B3-A32C-3D0F573ED6E8}"/>
    <cellStyle name="40% - Accent2 3 3 2 4 3" xfId="33730" xr:uid="{6D10DEDE-CE37-4C11-8125-AB595FA5BBD0}"/>
    <cellStyle name="40% - Accent2 3 3 2 5" xfId="2799" xr:uid="{00000000-0005-0000-0000-0000EE0A0000}"/>
    <cellStyle name="40% - Accent2 3 3 2 5 2" xfId="33732" xr:uid="{124C84F6-0B4A-4A09-9C6F-1F58B1BBC22E}"/>
    <cellStyle name="40% - Accent2 3 3 2 6" xfId="33717" xr:uid="{0673B07D-C904-4A9E-BAB0-B4C12252BA5A}"/>
    <cellStyle name="40% - Accent2 3 3 3" xfId="2800" xr:uid="{00000000-0005-0000-0000-0000EF0A0000}"/>
    <cellStyle name="40% - Accent2 3 3 3 2" xfId="2801" xr:uid="{00000000-0005-0000-0000-0000F00A0000}"/>
    <cellStyle name="40% - Accent2 3 3 3 2 2" xfId="2802" xr:uid="{00000000-0005-0000-0000-0000F10A0000}"/>
    <cellStyle name="40% - Accent2 3 3 3 2 2 2" xfId="2803" xr:uid="{00000000-0005-0000-0000-0000F20A0000}"/>
    <cellStyle name="40% - Accent2 3 3 3 2 2 2 2" xfId="33736" xr:uid="{6886D8F7-7ED9-4EF8-BE34-97B8BEF94975}"/>
    <cellStyle name="40% - Accent2 3 3 3 2 2 3" xfId="33735" xr:uid="{EC8DA141-0154-42D6-9820-10D5EF15650C}"/>
    <cellStyle name="40% - Accent2 3 3 3 2 3" xfId="2804" xr:uid="{00000000-0005-0000-0000-0000F30A0000}"/>
    <cellStyle name="40% - Accent2 3 3 3 2 3 2" xfId="33737" xr:uid="{D2E92F8D-8883-4E69-927E-3BC2DC93403F}"/>
    <cellStyle name="40% - Accent2 3 3 3 2 4" xfId="33734" xr:uid="{827652F1-E90E-41C1-86CD-59CC3518FC19}"/>
    <cellStyle name="40% - Accent2 3 3 3 3" xfId="2805" xr:uid="{00000000-0005-0000-0000-0000F40A0000}"/>
    <cellStyle name="40% - Accent2 3 3 3 3 2" xfId="2806" xr:uid="{00000000-0005-0000-0000-0000F50A0000}"/>
    <cellStyle name="40% - Accent2 3 3 3 3 2 2" xfId="33739" xr:uid="{478E16A1-BC23-4E43-8308-4CF26236F35F}"/>
    <cellStyle name="40% - Accent2 3 3 3 3 3" xfId="33738" xr:uid="{89701FD3-F40C-4858-AE13-13213A6DE324}"/>
    <cellStyle name="40% - Accent2 3 3 3 4" xfId="2807" xr:uid="{00000000-0005-0000-0000-0000F60A0000}"/>
    <cellStyle name="40% - Accent2 3 3 3 4 2" xfId="33740" xr:uid="{446841EE-8491-42CB-A784-4182B09EA034}"/>
    <cellStyle name="40% - Accent2 3 3 3 5" xfId="33733" xr:uid="{F23D7AF5-46CE-4719-BC1E-EBACE57B88AF}"/>
    <cellStyle name="40% - Accent2 3 3 4" xfId="2808" xr:uid="{00000000-0005-0000-0000-0000F70A0000}"/>
    <cellStyle name="40% - Accent2 3 3 4 2" xfId="2809" xr:uid="{00000000-0005-0000-0000-0000F80A0000}"/>
    <cellStyle name="40% - Accent2 3 3 4 2 2" xfId="2810" xr:uid="{00000000-0005-0000-0000-0000F90A0000}"/>
    <cellStyle name="40% - Accent2 3 3 4 2 2 2" xfId="33743" xr:uid="{BBCADF76-B9F5-4F0D-BD87-2F5D26D24EBC}"/>
    <cellStyle name="40% - Accent2 3 3 4 2 3" xfId="33742" xr:uid="{97510C52-BFE9-4840-8E30-97213BE71205}"/>
    <cellStyle name="40% - Accent2 3 3 4 3" xfId="2811" xr:uid="{00000000-0005-0000-0000-0000FA0A0000}"/>
    <cellStyle name="40% - Accent2 3 3 4 3 2" xfId="33744" xr:uid="{244E026E-7B75-49A7-A2B2-8B7046AD8F71}"/>
    <cellStyle name="40% - Accent2 3 3 4 4" xfId="33741" xr:uid="{0C6CD472-823F-438D-8F55-F986158AE7CF}"/>
    <cellStyle name="40% - Accent2 3 3 5" xfId="2812" xr:uid="{00000000-0005-0000-0000-0000FB0A0000}"/>
    <cellStyle name="40% - Accent2 3 3 5 2" xfId="2813" xr:uid="{00000000-0005-0000-0000-0000FC0A0000}"/>
    <cellStyle name="40% - Accent2 3 3 5 2 2" xfId="33746" xr:uid="{FAC64F16-CFC6-442D-8A1C-A3AD1769420F}"/>
    <cellStyle name="40% - Accent2 3 3 5 3" xfId="33745" xr:uid="{892D0A19-3D8D-4926-8AB7-320CA02A6044}"/>
    <cellStyle name="40% - Accent2 3 3 6" xfId="2814" xr:uid="{00000000-0005-0000-0000-0000FD0A0000}"/>
    <cellStyle name="40% - Accent2 3 3 6 2" xfId="33747" xr:uid="{BD58E755-AF14-4210-92B1-7D65E0EA2DB3}"/>
    <cellStyle name="40% - Accent2 3 3 7" xfId="33716" xr:uid="{9655590D-1401-4D51-8F80-4134992272C8}"/>
    <cellStyle name="40% - Accent2 3 4" xfId="2815" xr:uid="{00000000-0005-0000-0000-0000FE0A0000}"/>
    <cellStyle name="40% - Accent2 3 4 2" xfId="2816" xr:uid="{00000000-0005-0000-0000-0000FF0A0000}"/>
    <cellStyle name="40% - Accent2 3 4 2 2" xfId="2817" xr:uid="{00000000-0005-0000-0000-0000000B0000}"/>
    <cellStyle name="40% - Accent2 3 4 2 2 2" xfId="2818" xr:uid="{00000000-0005-0000-0000-0000010B0000}"/>
    <cellStyle name="40% - Accent2 3 4 2 2 2 2" xfId="2819" xr:uid="{00000000-0005-0000-0000-0000020B0000}"/>
    <cellStyle name="40% - Accent2 3 4 2 2 2 2 2" xfId="33752" xr:uid="{F72AC578-D2BA-442E-8664-06E71AF73072}"/>
    <cellStyle name="40% - Accent2 3 4 2 2 2 3" xfId="33751" xr:uid="{90C8D83A-AAFA-489B-865A-7796D59ED420}"/>
    <cellStyle name="40% - Accent2 3 4 2 2 3" xfId="2820" xr:uid="{00000000-0005-0000-0000-0000030B0000}"/>
    <cellStyle name="40% - Accent2 3 4 2 2 3 2" xfId="33753" xr:uid="{82928A87-13D7-4AD9-95BF-B6A4D63B2678}"/>
    <cellStyle name="40% - Accent2 3 4 2 2 4" xfId="33750" xr:uid="{7DA94084-D663-45A3-8D7A-4880000D8E7C}"/>
    <cellStyle name="40% - Accent2 3 4 2 3" xfId="2821" xr:uid="{00000000-0005-0000-0000-0000040B0000}"/>
    <cellStyle name="40% - Accent2 3 4 2 3 2" xfId="2822" xr:uid="{00000000-0005-0000-0000-0000050B0000}"/>
    <cellStyle name="40% - Accent2 3 4 2 3 2 2" xfId="33755" xr:uid="{0598A857-888D-4502-BF90-C3082EFF4A0E}"/>
    <cellStyle name="40% - Accent2 3 4 2 3 3" xfId="33754" xr:uid="{8F1ED9DC-6118-4CF6-A662-51D5F73175F5}"/>
    <cellStyle name="40% - Accent2 3 4 2 4" xfId="2823" xr:uid="{00000000-0005-0000-0000-0000060B0000}"/>
    <cellStyle name="40% - Accent2 3 4 2 4 2" xfId="33756" xr:uid="{DD4D058E-27EA-4971-895A-A783B38BCCC5}"/>
    <cellStyle name="40% - Accent2 3 4 2 5" xfId="33749" xr:uid="{EECD7DA8-7305-45EA-8065-455561D7C9F5}"/>
    <cellStyle name="40% - Accent2 3 4 3" xfId="2824" xr:uid="{00000000-0005-0000-0000-0000070B0000}"/>
    <cellStyle name="40% - Accent2 3 4 3 2" xfId="2825" xr:uid="{00000000-0005-0000-0000-0000080B0000}"/>
    <cellStyle name="40% - Accent2 3 4 3 2 2" xfId="2826" xr:uid="{00000000-0005-0000-0000-0000090B0000}"/>
    <cellStyle name="40% - Accent2 3 4 3 2 2 2" xfId="33759" xr:uid="{177CDC8B-5497-4233-82BF-62F31F5164BB}"/>
    <cellStyle name="40% - Accent2 3 4 3 2 3" xfId="33758" xr:uid="{7BCD87CD-7730-485C-A60B-5A2784214E18}"/>
    <cellStyle name="40% - Accent2 3 4 3 3" xfId="2827" xr:uid="{00000000-0005-0000-0000-00000A0B0000}"/>
    <cellStyle name="40% - Accent2 3 4 3 3 2" xfId="33760" xr:uid="{47D9A5CF-3AC2-4917-A52B-D66432ABF566}"/>
    <cellStyle name="40% - Accent2 3 4 3 4" xfId="33757" xr:uid="{9CEFFB54-A217-43D0-A31C-131936BC90EE}"/>
    <cellStyle name="40% - Accent2 3 4 4" xfId="2828" xr:uid="{00000000-0005-0000-0000-00000B0B0000}"/>
    <cellStyle name="40% - Accent2 3 4 4 2" xfId="2829" xr:uid="{00000000-0005-0000-0000-00000C0B0000}"/>
    <cellStyle name="40% - Accent2 3 4 4 2 2" xfId="33762" xr:uid="{5359C55D-0940-4B68-88E5-21C12D8B0D3E}"/>
    <cellStyle name="40% - Accent2 3 4 4 3" xfId="33761" xr:uid="{BA6E6D5D-A0AD-4DC6-8F9D-8E975AE54E79}"/>
    <cellStyle name="40% - Accent2 3 4 5" xfId="2830" xr:uid="{00000000-0005-0000-0000-00000D0B0000}"/>
    <cellStyle name="40% - Accent2 3 4 5 2" xfId="33763" xr:uid="{66B14D8C-027E-4EB1-8853-DBAC6E3E8F24}"/>
    <cellStyle name="40% - Accent2 3 4 6" xfId="33748" xr:uid="{4AF9E413-034C-48B5-A7B7-DDC2B06AB5E7}"/>
    <cellStyle name="40% - Accent2 3 5" xfId="2831" xr:uid="{00000000-0005-0000-0000-00000E0B0000}"/>
    <cellStyle name="40% - Accent2 3 6" xfId="33715" xr:uid="{F1227B42-BC7A-4E77-9E65-75D9F1AAFA4D}"/>
    <cellStyle name="40% - Accent2 4" xfId="2832" xr:uid="{00000000-0005-0000-0000-00000F0B0000}"/>
    <cellStyle name="40% - Accent2 4 2" xfId="2833" xr:uid="{00000000-0005-0000-0000-0000100B0000}"/>
    <cellStyle name="40% - Accent2 4 2 2" xfId="2834" xr:uid="{00000000-0005-0000-0000-0000110B0000}"/>
    <cellStyle name="40% - Accent2 4 2 2 2" xfId="2835" xr:uid="{00000000-0005-0000-0000-0000120B0000}"/>
    <cellStyle name="40% - Accent2 4 2 2 2 2" xfId="2836" xr:uid="{00000000-0005-0000-0000-0000130B0000}"/>
    <cellStyle name="40% - Accent2 4 2 2 2 2 2" xfId="2837" xr:uid="{00000000-0005-0000-0000-0000140B0000}"/>
    <cellStyle name="40% - Accent2 4 2 2 2 2 2 2" xfId="2838" xr:uid="{00000000-0005-0000-0000-0000150B0000}"/>
    <cellStyle name="40% - Accent2 4 2 2 2 2 2 2 2" xfId="33770" xr:uid="{4CC9CD9E-DEBF-4EC2-AEF3-90971F7EB3FC}"/>
    <cellStyle name="40% - Accent2 4 2 2 2 2 2 3" xfId="33769" xr:uid="{9E7A37C3-2FDA-48C8-84DE-76468D45CAB9}"/>
    <cellStyle name="40% - Accent2 4 2 2 2 2 3" xfId="2839" xr:uid="{00000000-0005-0000-0000-0000160B0000}"/>
    <cellStyle name="40% - Accent2 4 2 2 2 2 3 2" xfId="33771" xr:uid="{99F5C019-77BD-4A7A-A753-45A5C1B944EB}"/>
    <cellStyle name="40% - Accent2 4 2 2 2 2 4" xfId="33768" xr:uid="{4B271973-0285-4F69-9AA2-7DD15CCA29D5}"/>
    <cellStyle name="40% - Accent2 4 2 2 2 3" xfId="2840" xr:uid="{00000000-0005-0000-0000-0000170B0000}"/>
    <cellStyle name="40% - Accent2 4 2 2 2 3 2" xfId="2841" xr:uid="{00000000-0005-0000-0000-0000180B0000}"/>
    <cellStyle name="40% - Accent2 4 2 2 2 3 2 2" xfId="33773" xr:uid="{8CAC344A-AEDF-40FD-861D-45814208E7C2}"/>
    <cellStyle name="40% - Accent2 4 2 2 2 3 3" xfId="33772" xr:uid="{1E9610C4-5E5D-4629-BF17-C38FF10B163B}"/>
    <cellStyle name="40% - Accent2 4 2 2 2 4" xfId="2842" xr:uid="{00000000-0005-0000-0000-0000190B0000}"/>
    <cellStyle name="40% - Accent2 4 2 2 2 4 2" xfId="33774" xr:uid="{AF2C6EFC-F396-49BF-A34D-796068E700E1}"/>
    <cellStyle name="40% - Accent2 4 2 2 2 5" xfId="33767" xr:uid="{F645AA70-BD10-4047-AA91-640C286DBEF9}"/>
    <cellStyle name="40% - Accent2 4 2 2 3" xfId="2843" xr:uid="{00000000-0005-0000-0000-00001A0B0000}"/>
    <cellStyle name="40% - Accent2 4 2 2 3 2" xfId="2844" xr:uid="{00000000-0005-0000-0000-00001B0B0000}"/>
    <cellStyle name="40% - Accent2 4 2 2 3 2 2" xfId="2845" xr:uid="{00000000-0005-0000-0000-00001C0B0000}"/>
    <cellStyle name="40% - Accent2 4 2 2 3 2 2 2" xfId="33777" xr:uid="{7A6EA4D5-5427-48B8-933B-A45B97ED087E}"/>
    <cellStyle name="40% - Accent2 4 2 2 3 2 3" xfId="33776" xr:uid="{84614618-17D6-45F2-AB6D-7030D57BC575}"/>
    <cellStyle name="40% - Accent2 4 2 2 3 3" xfId="2846" xr:uid="{00000000-0005-0000-0000-00001D0B0000}"/>
    <cellStyle name="40% - Accent2 4 2 2 3 3 2" xfId="33778" xr:uid="{BFAA5CAE-6CD3-4D40-9C45-CA2983D23E1F}"/>
    <cellStyle name="40% - Accent2 4 2 2 3 4" xfId="33775" xr:uid="{E76FFD45-92E3-46C7-AF66-FEE2ABB3EF61}"/>
    <cellStyle name="40% - Accent2 4 2 2 4" xfId="2847" xr:uid="{00000000-0005-0000-0000-00001E0B0000}"/>
    <cellStyle name="40% - Accent2 4 2 2 4 2" xfId="2848" xr:uid="{00000000-0005-0000-0000-00001F0B0000}"/>
    <cellStyle name="40% - Accent2 4 2 2 4 2 2" xfId="33780" xr:uid="{35D77D4D-4C82-4E9A-8C61-3DFAB6DD94AD}"/>
    <cellStyle name="40% - Accent2 4 2 2 4 3" xfId="33779" xr:uid="{11243725-EE3A-4F96-AF34-D7678C7394A8}"/>
    <cellStyle name="40% - Accent2 4 2 2 5" xfId="2849" xr:uid="{00000000-0005-0000-0000-0000200B0000}"/>
    <cellStyle name="40% - Accent2 4 2 2 5 2" xfId="33781" xr:uid="{57170B59-8A5A-46FE-9AC3-961578224F1A}"/>
    <cellStyle name="40% - Accent2 4 2 2 6" xfId="33766" xr:uid="{0255663D-F9CB-462D-BCFA-80DA7BAE88F2}"/>
    <cellStyle name="40% - Accent2 4 2 3" xfId="2850" xr:uid="{00000000-0005-0000-0000-0000210B0000}"/>
    <cellStyle name="40% - Accent2 4 2 3 2" xfId="2851" xr:uid="{00000000-0005-0000-0000-0000220B0000}"/>
    <cellStyle name="40% - Accent2 4 2 3 2 2" xfId="2852" xr:uid="{00000000-0005-0000-0000-0000230B0000}"/>
    <cellStyle name="40% - Accent2 4 2 3 2 2 2" xfId="2853" xr:uid="{00000000-0005-0000-0000-0000240B0000}"/>
    <cellStyle name="40% - Accent2 4 2 3 2 2 2 2" xfId="33785" xr:uid="{D59404DF-0FB7-4B2F-9DB2-C5BC94949F01}"/>
    <cellStyle name="40% - Accent2 4 2 3 2 2 3" xfId="33784" xr:uid="{9A4CAC95-623E-44C5-A8D9-667FD5E08DB8}"/>
    <cellStyle name="40% - Accent2 4 2 3 2 3" xfId="2854" xr:uid="{00000000-0005-0000-0000-0000250B0000}"/>
    <cellStyle name="40% - Accent2 4 2 3 2 3 2" xfId="33786" xr:uid="{267C2C13-5E58-49AB-B90D-9BB98D3885AB}"/>
    <cellStyle name="40% - Accent2 4 2 3 2 4" xfId="33783" xr:uid="{84519581-8B7A-4821-A0B0-CCFBA9A085AD}"/>
    <cellStyle name="40% - Accent2 4 2 3 3" xfId="2855" xr:uid="{00000000-0005-0000-0000-0000260B0000}"/>
    <cellStyle name="40% - Accent2 4 2 3 3 2" xfId="2856" xr:uid="{00000000-0005-0000-0000-0000270B0000}"/>
    <cellStyle name="40% - Accent2 4 2 3 3 2 2" xfId="33788" xr:uid="{D6EE55C1-05F2-4F4B-8720-0914E53D825C}"/>
    <cellStyle name="40% - Accent2 4 2 3 3 3" xfId="33787" xr:uid="{394E6657-A410-4410-AD1D-36E557D9E255}"/>
    <cellStyle name="40% - Accent2 4 2 3 4" xfId="2857" xr:uid="{00000000-0005-0000-0000-0000280B0000}"/>
    <cellStyle name="40% - Accent2 4 2 3 4 2" xfId="33789" xr:uid="{EDA56675-19EC-4A55-83E9-383B8D955A54}"/>
    <cellStyle name="40% - Accent2 4 2 3 5" xfId="33782" xr:uid="{ECB2804E-B1E5-4B64-B1C3-BFFB0355A652}"/>
    <cellStyle name="40% - Accent2 4 2 4" xfId="2858" xr:uid="{00000000-0005-0000-0000-0000290B0000}"/>
    <cellStyle name="40% - Accent2 4 2 4 2" xfId="2859" xr:uid="{00000000-0005-0000-0000-00002A0B0000}"/>
    <cellStyle name="40% - Accent2 4 2 4 2 2" xfId="2860" xr:uid="{00000000-0005-0000-0000-00002B0B0000}"/>
    <cellStyle name="40% - Accent2 4 2 4 2 2 2" xfId="33792" xr:uid="{7CF0363F-4685-4F43-9ABE-81E5BA2BD3AB}"/>
    <cellStyle name="40% - Accent2 4 2 4 2 3" xfId="33791" xr:uid="{7B1022FA-A6C4-4E03-90FC-8D753BB01B3C}"/>
    <cellStyle name="40% - Accent2 4 2 4 3" xfId="2861" xr:uid="{00000000-0005-0000-0000-00002C0B0000}"/>
    <cellStyle name="40% - Accent2 4 2 4 3 2" xfId="33793" xr:uid="{47972742-3F6F-457C-87F6-90A64E20729F}"/>
    <cellStyle name="40% - Accent2 4 2 4 4" xfId="33790" xr:uid="{A2CCF084-EA13-477B-8B3A-42EA9CF0A653}"/>
    <cellStyle name="40% - Accent2 4 2 5" xfId="2862" xr:uid="{00000000-0005-0000-0000-00002D0B0000}"/>
    <cellStyle name="40% - Accent2 4 2 5 2" xfId="2863" xr:uid="{00000000-0005-0000-0000-00002E0B0000}"/>
    <cellStyle name="40% - Accent2 4 2 5 2 2" xfId="33795" xr:uid="{0D1968CA-D45D-4E6E-8BBF-1BBA17B30AD9}"/>
    <cellStyle name="40% - Accent2 4 2 5 3" xfId="33794" xr:uid="{34309F79-7D4D-42E7-943B-116A280534B2}"/>
    <cellStyle name="40% - Accent2 4 2 6" xfId="2864" xr:uid="{00000000-0005-0000-0000-00002F0B0000}"/>
    <cellStyle name="40% - Accent2 4 2 6 2" xfId="33796" xr:uid="{CA684A65-DB0E-40E3-9D24-D5CD66DAAA16}"/>
    <cellStyle name="40% - Accent2 4 2 7" xfId="33765" xr:uid="{C81D5B83-D43C-4BE2-B839-929CD604FE52}"/>
    <cellStyle name="40% - Accent2 4 3" xfId="2865" xr:uid="{00000000-0005-0000-0000-0000300B0000}"/>
    <cellStyle name="40% - Accent2 4 3 2" xfId="2866" xr:uid="{00000000-0005-0000-0000-0000310B0000}"/>
    <cellStyle name="40% - Accent2 4 3 2 2" xfId="2867" xr:uid="{00000000-0005-0000-0000-0000320B0000}"/>
    <cellStyle name="40% - Accent2 4 3 2 2 2" xfId="2868" xr:uid="{00000000-0005-0000-0000-0000330B0000}"/>
    <cellStyle name="40% - Accent2 4 3 2 2 2 2" xfId="2869" xr:uid="{00000000-0005-0000-0000-0000340B0000}"/>
    <cellStyle name="40% - Accent2 4 3 2 2 2 2 2" xfId="33801" xr:uid="{1024C496-1620-44AB-9F5B-14D675F3176B}"/>
    <cellStyle name="40% - Accent2 4 3 2 2 2 3" xfId="33800" xr:uid="{B7638A2F-5CE5-4CF3-8004-49E2C4B37D56}"/>
    <cellStyle name="40% - Accent2 4 3 2 2 3" xfId="2870" xr:uid="{00000000-0005-0000-0000-0000350B0000}"/>
    <cellStyle name="40% - Accent2 4 3 2 2 3 2" xfId="33802" xr:uid="{A738482C-C1F3-44B8-8598-8866231AC2EC}"/>
    <cellStyle name="40% - Accent2 4 3 2 2 4" xfId="33799" xr:uid="{12C46D48-1FB2-4961-98BD-144736A0235D}"/>
    <cellStyle name="40% - Accent2 4 3 2 3" xfId="2871" xr:uid="{00000000-0005-0000-0000-0000360B0000}"/>
    <cellStyle name="40% - Accent2 4 3 2 3 2" xfId="2872" xr:uid="{00000000-0005-0000-0000-0000370B0000}"/>
    <cellStyle name="40% - Accent2 4 3 2 3 2 2" xfId="33804" xr:uid="{65D2BBBD-CB8C-4BAC-87E1-F073D8BAD58D}"/>
    <cellStyle name="40% - Accent2 4 3 2 3 3" xfId="33803" xr:uid="{3DA5F690-8069-414F-A9D4-CF12FD9F54CC}"/>
    <cellStyle name="40% - Accent2 4 3 2 4" xfId="2873" xr:uid="{00000000-0005-0000-0000-0000380B0000}"/>
    <cellStyle name="40% - Accent2 4 3 2 4 2" xfId="33805" xr:uid="{9054E2C0-03BF-4D56-B3D4-CBCAAD7BA066}"/>
    <cellStyle name="40% - Accent2 4 3 2 5" xfId="33798" xr:uid="{ECCFE1D8-D021-4E4E-91D0-378EBF9E72EC}"/>
    <cellStyle name="40% - Accent2 4 3 3" xfId="2874" xr:uid="{00000000-0005-0000-0000-0000390B0000}"/>
    <cellStyle name="40% - Accent2 4 3 3 2" xfId="2875" xr:uid="{00000000-0005-0000-0000-00003A0B0000}"/>
    <cellStyle name="40% - Accent2 4 3 3 2 2" xfId="2876" xr:uid="{00000000-0005-0000-0000-00003B0B0000}"/>
    <cellStyle name="40% - Accent2 4 3 3 2 2 2" xfId="33808" xr:uid="{0A12EDCB-E7F1-4825-A10F-45B5100EB8AA}"/>
    <cellStyle name="40% - Accent2 4 3 3 2 3" xfId="33807" xr:uid="{C7684DF4-706B-405B-A42E-6A2D74813E97}"/>
    <cellStyle name="40% - Accent2 4 3 3 3" xfId="2877" xr:uid="{00000000-0005-0000-0000-00003C0B0000}"/>
    <cellStyle name="40% - Accent2 4 3 3 3 2" xfId="33809" xr:uid="{2ACEEEAB-8059-4DA0-99B3-A7A22CBC85A6}"/>
    <cellStyle name="40% - Accent2 4 3 3 4" xfId="33806" xr:uid="{39BD4989-7AA1-4A66-93BF-665C279532DD}"/>
    <cellStyle name="40% - Accent2 4 3 4" xfId="2878" xr:uid="{00000000-0005-0000-0000-00003D0B0000}"/>
    <cellStyle name="40% - Accent2 4 3 4 2" xfId="2879" xr:uid="{00000000-0005-0000-0000-00003E0B0000}"/>
    <cellStyle name="40% - Accent2 4 3 4 2 2" xfId="33811" xr:uid="{07885C85-E635-41DD-A1AC-C137A98FAD98}"/>
    <cellStyle name="40% - Accent2 4 3 4 3" xfId="33810" xr:uid="{21087D9B-7268-456E-BA59-26A03DE781D6}"/>
    <cellStyle name="40% - Accent2 4 3 5" xfId="2880" xr:uid="{00000000-0005-0000-0000-00003F0B0000}"/>
    <cellStyle name="40% - Accent2 4 3 5 2" xfId="33812" xr:uid="{4C9B6014-830D-4DFD-9C88-79178AB0ED9E}"/>
    <cellStyle name="40% - Accent2 4 3 6" xfId="33797" xr:uid="{B260B985-02EE-4E64-8158-27711B87A0E4}"/>
    <cellStyle name="40% - Accent2 4 4" xfId="2881" xr:uid="{00000000-0005-0000-0000-0000400B0000}"/>
    <cellStyle name="40% - Accent2 4 4 2" xfId="2882" xr:uid="{00000000-0005-0000-0000-0000410B0000}"/>
    <cellStyle name="40% - Accent2 4 4 2 2" xfId="2883" xr:uid="{00000000-0005-0000-0000-0000420B0000}"/>
    <cellStyle name="40% - Accent2 4 4 2 2 2" xfId="2884" xr:uid="{00000000-0005-0000-0000-0000430B0000}"/>
    <cellStyle name="40% - Accent2 4 4 2 2 2 2" xfId="33816" xr:uid="{90683FB7-17F7-431A-8344-7298FA82D0BD}"/>
    <cellStyle name="40% - Accent2 4 4 2 2 3" xfId="33815" xr:uid="{EA870D87-193D-472A-A4AF-6ACB7789087C}"/>
    <cellStyle name="40% - Accent2 4 4 2 3" xfId="2885" xr:uid="{00000000-0005-0000-0000-0000440B0000}"/>
    <cellStyle name="40% - Accent2 4 4 2 3 2" xfId="33817" xr:uid="{C1664C7F-67A9-49D6-BD91-C4C8A90E0FF7}"/>
    <cellStyle name="40% - Accent2 4 4 2 4" xfId="33814" xr:uid="{27C208B3-2776-4ECE-9413-BF3CCD553FE3}"/>
    <cellStyle name="40% - Accent2 4 4 3" xfId="2886" xr:uid="{00000000-0005-0000-0000-0000450B0000}"/>
    <cellStyle name="40% - Accent2 4 4 3 2" xfId="2887" xr:uid="{00000000-0005-0000-0000-0000460B0000}"/>
    <cellStyle name="40% - Accent2 4 4 3 2 2" xfId="33819" xr:uid="{83E3ED53-0533-4397-A486-00A40913D64A}"/>
    <cellStyle name="40% - Accent2 4 4 3 3" xfId="33818" xr:uid="{705ECE85-8C49-4CA4-B661-45C1D4A78516}"/>
    <cellStyle name="40% - Accent2 4 4 4" xfId="2888" xr:uid="{00000000-0005-0000-0000-0000470B0000}"/>
    <cellStyle name="40% - Accent2 4 4 4 2" xfId="33820" xr:uid="{528BA603-E28E-4A3C-B187-2B87ED51DB8C}"/>
    <cellStyle name="40% - Accent2 4 4 5" xfId="33813" xr:uid="{4A4B954A-8A89-45A0-A520-7BCB7C111554}"/>
    <cellStyle name="40% - Accent2 4 5" xfId="2889" xr:uid="{00000000-0005-0000-0000-0000480B0000}"/>
    <cellStyle name="40% - Accent2 4 5 2" xfId="2890" xr:uid="{00000000-0005-0000-0000-0000490B0000}"/>
    <cellStyle name="40% - Accent2 4 5 2 2" xfId="2891" xr:uid="{00000000-0005-0000-0000-00004A0B0000}"/>
    <cellStyle name="40% - Accent2 4 5 2 2 2" xfId="33823" xr:uid="{D9EB3EAE-79AA-4729-92FD-904CABECCC33}"/>
    <cellStyle name="40% - Accent2 4 5 2 3" xfId="33822" xr:uid="{ED4FA578-ED74-4D31-9909-8276C701DE62}"/>
    <cellStyle name="40% - Accent2 4 5 3" xfId="2892" xr:uid="{00000000-0005-0000-0000-00004B0B0000}"/>
    <cellStyle name="40% - Accent2 4 5 3 2" xfId="33824" xr:uid="{089447BE-65C9-45E8-B74C-63A9AA79D827}"/>
    <cellStyle name="40% - Accent2 4 5 4" xfId="33821" xr:uid="{F75BA4C8-A86C-4FF0-AF90-3F5264B98A91}"/>
    <cellStyle name="40% - Accent2 4 6" xfId="2893" xr:uid="{00000000-0005-0000-0000-00004C0B0000}"/>
    <cellStyle name="40% - Accent2 4 6 2" xfId="2894" xr:uid="{00000000-0005-0000-0000-00004D0B0000}"/>
    <cellStyle name="40% - Accent2 4 6 2 2" xfId="33826" xr:uid="{51CD8B68-7FC1-47D5-B128-1C7E3A275421}"/>
    <cellStyle name="40% - Accent2 4 6 3" xfId="33825" xr:uid="{7B769564-E7E7-4AA5-B74B-E15EC5505D09}"/>
    <cellStyle name="40% - Accent2 4 7" xfId="2895" xr:uid="{00000000-0005-0000-0000-00004E0B0000}"/>
    <cellStyle name="40% - Accent2 4 7 2" xfId="33827" xr:uid="{9D452440-D2D4-4C7D-A54B-44ACC13C5137}"/>
    <cellStyle name="40% - Accent2 4 8" xfId="33764" xr:uid="{2F8CD7DF-1E50-4E03-9F1A-056C4E3ABEB9}"/>
    <cellStyle name="40% - Accent2 5" xfId="2896" xr:uid="{00000000-0005-0000-0000-00004F0B0000}"/>
    <cellStyle name="40% - Accent2 5 2" xfId="2897" xr:uid="{00000000-0005-0000-0000-0000500B0000}"/>
    <cellStyle name="40% - Accent2 5 2 2" xfId="2898" xr:uid="{00000000-0005-0000-0000-0000510B0000}"/>
    <cellStyle name="40% - Accent2 5 2 2 2" xfId="2899" xr:uid="{00000000-0005-0000-0000-0000520B0000}"/>
    <cellStyle name="40% - Accent2 5 2 2 2 2" xfId="2900" xr:uid="{00000000-0005-0000-0000-0000530B0000}"/>
    <cellStyle name="40% - Accent2 5 2 2 2 2 2" xfId="2901" xr:uid="{00000000-0005-0000-0000-0000540B0000}"/>
    <cellStyle name="40% - Accent2 5 2 2 2 2 2 2" xfId="33833" xr:uid="{D64C1B85-856A-4027-A39C-62940E1F407B}"/>
    <cellStyle name="40% - Accent2 5 2 2 2 2 3" xfId="33832" xr:uid="{F3C853BB-5842-4851-922D-48AD8E1715D5}"/>
    <cellStyle name="40% - Accent2 5 2 2 2 3" xfId="2902" xr:uid="{00000000-0005-0000-0000-0000550B0000}"/>
    <cellStyle name="40% - Accent2 5 2 2 2 3 2" xfId="33834" xr:uid="{797D5680-E095-44AE-BC12-904F79CC2646}"/>
    <cellStyle name="40% - Accent2 5 2 2 2 4" xfId="33831" xr:uid="{7133A549-E0AA-476E-A03F-E8507B195B2B}"/>
    <cellStyle name="40% - Accent2 5 2 2 3" xfId="2903" xr:uid="{00000000-0005-0000-0000-0000560B0000}"/>
    <cellStyle name="40% - Accent2 5 2 2 3 2" xfId="2904" xr:uid="{00000000-0005-0000-0000-0000570B0000}"/>
    <cellStyle name="40% - Accent2 5 2 2 3 2 2" xfId="33836" xr:uid="{79EEC236-3116-41C0-9178-FDE93AE88E85}"/>
    <cellStyle name="40% - Accent2 5 2 2 3 3" xfId="33835" xr:uid="{BF3C16FF-FC51-47F7-B3D2-E97F3A0D4C6D}"/>
    <cellStyle name="40% - Accent2 5 2 2 4" xfId="2905" xr:uid="{00000000-0005-0000-0000-0000580B0000}"/>
    <cellStyle name="40% - Accent2 5 2 2 4 2" xfId="33837" xr:uid="{A6D3A8B4-8896-4E41-9650-4D289FA28780}"/>
    <cellStyle name="40% - Accent2 5 2 2 5" xfId="33830" xr:uid="{00E8FE8E-0EDA-493A-9F0B-60023FE4B7B6}"/>
    <cellStyle name="40% - Accent2 5 2 3" xfId="2906" xr:uid="{00000000-0005-0000-0000-0000590B0000}"/>
    <cellStyle name="40% - Accent2 5 2 3 2" xfId="2907" xr:uid="{00000000-0005-0000-0000-00005A0B0000}"/>
    <cellStyle name="40% - Accent2 5 2 3 2 2" xfId="2908" xr:uid="{00000000-0005-0000-0000-00005B0B0000}"/>
    <cellStyle name="40% - Accent2 5 2 3 2 2 2" xfId="33840" xr:uid="{232CC1BD-5E2F-4FC9-BBDD-B692AB078523}"/>
    <cellStyle name="40% - Accent2 5 2 3 2 3" xfId="33839" xr:uid="{630C913B-B3AB-4EB5-905D-644D9CEFB9D4}"/>
    <cellStyle name="40% - Accent2 5 2 3 3" xfId="2909" xr:uid="{00000000-0005-0000-0000-00005C0B0000}"/>
    <cellStyle name="40% - Accent2 5 2 3 3 2" xfId="33841" xr:uid="{1A5325B0-D79B-44E8-87C6-E1DCB2FF8EE4}"/>
    <cellStyle name="40% - Accent2 5 2 3 4" xfId="33838" xr:uid="{521455E2-1E5C-4BA6-81D0-08D1D845AAE4}"/>
    <cellStyle name="40% - Accent2 5 2 4" xfId="2910" xr:uid="{00000000-0005-0000-0000-00005D0B0000}"/>
    <cellStyle name="40% - Accent2 5 2 4 2" xfId="2911" xr:uid="{00000000-0005-0000-0000-00005E0B0000}"/>
    <cellStyle name="40% - Accent2 5 2 4 2 2" xfId="33843" xr:uid="{F635BD5B-86A0-4F43-9959-71B5736238FE}"/>
    <cellStyle name="40% - Accent2 5 2 4 3" xfId="33842" xr:uid="{E6BCD964-41F2-4041-A21C-D71BD7A8C540}"/>
    <cellStyle name="40% - Accent2 5 2 5" xfId="2912" xr:uid="{00000000-0005-0000-0000-00005F0B0000}"/>
    <cellStyle name="40% - Accent2 5 2 5 2" xfId="33844" xr:uid="{44DA4AA2-F5AC-4E58-AF3E-BABB8C933BFD}"/>
    <cellStyle name="40% - Accent2 5 2 6" xfId="33829" xr:uid="{A90761DB-D026-4DA4-AC4A-B35A038149EC}"/>
    <cellStyle name="40% - Accent2 5 3" xfId="2913" xr:uid="{00000000-0005-0000-0000-0000600B0000}"/>
    <cellStyle name="40% - Accent2 5 3 2" xfId="2914" xr:uid="{00000000-0005-0000-0000-0000610B0000}"/>
    <cellStyle name="40% - Accent2 5 3 2 2" xfId="2915" xr:uid="{00000000-0005-0000-0000-0000620B0000}"/>
    <cellStyle name="40% - Accent2 5 3 2 2 2" xfId="2916" xr:uid="{00000000-0005-0000-0000-0000630B0000}"/>
    <cellStyle name="40% - Accent2 5 3 2 2 2 2" xfId="33848" xr:uid="{72A2166D-612F-48AE-8436-F1C6295FE0EA}"/>
    <cellStyle name="40% - Accent2 5 3 2 2 3" xfId="33847" xr:uid="{AE1FA59D-17CF-46E7-AB85-BFF4F9AD3C33}"/>
    <cellStyle name="40% - Accent2 5 3 2 3" xfId="2917" xr:uid="{00000000-0005-0000-0000-0000640B0000}"/>
    <cellStyle name="40% - Accent2 5 3 2 3 2" xfId="33849" xr:uid="{69DFC6A8-E70E-442E-A859-4A799EB9F110}"/>
    <cellStyle name="40% - Accent2 5 3 2 4" xfId="33846" xr:uid="{9F43A099-5475-4954-A0B4-4D344B7E9D6E}"/>
    <cellStyle name="40% - Accent2 5 3 3" xfId="2918" xr:uid="{00000000-0005-0000-0000-0000650B0000}"/>
    <cellStyle name="40% - Accent2 5 3 3 2" xfId="2919" xr:uid="{00000000-0005-0000-0000-0000660B0000}"/>
    <cellStyle name="40% - Accent2 5 3 3 2 2" xfId="33851" xr:uid="{5B16D463-0CFA-4572-A8C7-AF060BE0CDF4}"/>
    <cellStyle name="40% - Accent2 5 3 3 3" xfId="33850" xr:uid="{BF12EF35-A20F-4BCD-8809-248EE388349F}"/>
    <cellStyle name="40% - Accent2 5 3 4" xfId="2920" xr:uid="{00000000-0005-0000-0000-0000670B0000}"/>
    <cellStyle name="40% - Accent2 5 3 4 2" xfId="33852" xr:uid="{3905C76C-5D1E-4A1A-A8FB-4EA7692138F3}"/>
    <cellStyle name="40% - Accent2 5 3 5" xfId="33845" xr:uid="{A089D5EB-489C-402B-8EC2-1E85D0BD6FE9}"/>
    <cellStyle name="40% - Accent2 5 4" xfId="2921" xr:uid="{00000000-0005-0000-0000-0000680B0000}"/>
    <cellStyle name="40% - Accent2 5 4 2" xfId="2922" xr:uid="{00000000-0005-0000-0000-0000690B0000}"/>
    <cellStyle name="40% - Accent2 5 4 2 2" xfId="2923" xr:uid="{00000000-0005-0000-0000-00006A0B0000}"/>
    <cellStyle name="40% - Accent2 5 4 2 2 2" xfId="33855" xr:uid="{1C8078F2-2B07-432D-811E-BB1F31230CF9}"/>
    <cellStyle name="40% - Accent2 5 4 2 3" xfId="33854" xr:uid="{5E18692C-5260-4A8F-B91F-01BB5755E6C6}"/>
    <cellStyle name="40% - Accent2 5 4 3" xfId="2924" xr:uid="{00000000-0005-0000-0000-00006B0B0000}"/>
    <cellStyle name="40% - Accent2 5 4 3 2" xfId="33856" xr:uid="{6F41B9FF-56A1-4FFF-81AD-7495B899AB26}"/>
    <cellStyle name="40% - Accent2 5 4 4" xfId="33853" xr:uid="{C38838A0-76C6-4DA1-8037-40D13F76FCF6}"/>
    <cellStyle name="40% - Accent2 5 5" xfId="2925" xr:uid="{00000000-0005-0000-0000-00006C0B0000}"/>
    <cellStyle name="40% - Accent2 5 5 2" xfId="2926" xr:uid="{00000000-0005-0000-0000-00006D0B0000}"/>
    <cellStyle name="40% - Accent2 5 5 2 2" xfId="33858" xr:uid="{E8F19ABA-14D8-43D0-A273-08F41B7A5352}"/>
    <cellStyle name="40% - Accent2 5 5 3" xfId="33857" xr:uid="{10B459B6-37AA-4E88-97E2-086964E5FD49}"/>
    <cellStyle name="40% - Accent2 5 6" xfId="2927" xr:uid="{00000000-0005-0000-0000-00006E0B0000}"/>
    <cellStyle name="40% - Accent2 5 6 2" xfId="33859" xr:uid="{711DEEE2-E4FA-4F50-BED8-FFC1D0A9B12D}"/>
    <cellStyle name="40% - Accent2 5 7" xfId="33828" xr:uid="{1496783E-5818-473C-A205-4BE239734A1B}"/>
    <cellStyle name="40% - Accent2 6" xfId="2928" xr:uid="{00000000-0005-0000-0000-00006F0B0000}"/>
    <cellStyle name="40% - Accent2 6 2" xfId="2929" xr:uid="{00000000-0005-0000-0000-0000700B0000}"/>
    <cellStyle name="40% - Accent2 6 2 2" xfId="2930" xr:uid="{00000000-0005-0000-0000-0000710B0000}"/>
    <cellStyle name="40% - Accent2 6 2 2 2" xfId="2931" xr:uid="{00000000-0005-0000-0000-0000720B0000}"/>
    <cellStyle name="40% - Accent2 6 2 2 2 2" xfId="2932" xr:uid="{00000000-0005-0000-0000-0000730B0000}"/>
    <cellStyle name="40% - Accent2 6 2 2 2 2 2" xfId="33864" xr:uid="{EFF1F3CB-426B-4185-A4E4-88902356489E}"/>
    <cellStyle name="40% - Accent2 6 2 2 2 3" xfId="33863" xr:uid="{8A7B28DD-5C83-4C36-8B48-6D548DE9F3AC}"/>
    <cellStyle name="40% - Accent2 6 2 2 3" xfId="2933" xr:uid="{00000000-0005-0000-0000-0000740B0000}"/>
    <cellStyle name="40% - Accent2 6 2 2 3 2" xfId="33865" xr:uid="{8620A6B2-DA23-4207-9121-6F9DDED29819}"/>
    <cellStyle name="40% - Accent2 6 2 2 4" xfId="33862" xr:uid="{02574684-D0EA-4877-A0A2-EF473AB89C1C}"/>
    <cellStyle name="40% - Accent2 6 2 3" xfId="2934" xr:uid="{00000000-0005-0000-0000-0000750B0000}"/>
    <cellStyle name="40% - Accent2 6 2 3 2" xfId="2935" xr:uid="{00000000-0005-0000-0000-0000760B0000}"/>
    <cellStyle name="40% - Accent2 6 2 3 2 2" xfId="33867" xr:uid="{994487FD-8EB0-4D99-9EDA-A6BA4336FD4C}"/>
    <cellStyle name="40% - Accent2 6 2 3 3" xfId="33866" xr:uid="{5B2D7E28-AD2E-4E14-BC35-625521400B7B}"/>
    <cellStyle name="40% - Accent2 6 2 4" xfId="2936" xr:uid="{00000000-0005-0000-0000-0000770B0000}"/>
    <cellStyle name="40% - Accent2 6 2 4 2" xfId="33868" xr:uid="{36787664-F206-4758-B297-8F47A8ABA561}"/>
    <cellStyle name="40% - Accent2 6 2 5" xfId="33861" xr:uid="{CCAD542A-8A2F-4115-89B5-0B3063A3E810}"/>
    <cellStyle name="40% - Accent2 6 3" xfId="2937" xr:uid="{00000000-0005-0000-0000-0000780B0000}"/>
    <cellStyle name="40% - Accent2 6 3 2" xfId="2938" xr:uid="{00000000-0005-0000-0000-0000790B0000}"/>
    <cellStyle name="40% - Accent2 6 3 2 2" xfId="2939" xr:uid="{00000000-0005-0000-0000-00007A0B0000}"/>
    <cellStyle name="40% - Accent2 6 3 2 2 2" xfId="33871" xr:uid="{5C61BFAA-7CF1-43A6-9353-856B75F31C8F}"/>
    <cellStyle name="40% - Accent2 6 3 2 3" xfId="33870" xr:uid="{BB000B08-76CA-403D-ABCB-AC74F0283F29}"/>
    <cellStyle name="40% - Accent2 6 3 3" xfId="2940" xr:uid="{00000000-0005-0000-0000-00007B0B0000}"/>
    <cellStyle name="40% - Accent2 6 3 3 2" xfId="33872" xr:uid="{911709AE-8954-48E2-BCC3-4112424880C6}"/>
    <cellStyle name="40% - Accent2 6 3 4" xfId="33869" xr:uid="{BFE17A8C-B131-4D73-8525-F15FDB6C938D}"/>
    <cellStyle name="40% - Accent2 6 4" xfId="2941" xr:uid="{00000000-0005-0000-0000-00007C0B0000}"/>
    <cellStyle name="40% - Accent2 6 4 2" xfId="2942" xr:uid="{00000000-0005-0000-0000-00007D0B0000}"/>
    <cellStyle name="40% - Accent2 6 4 2 2" xfId="33874" xr:uid="{71B7286F-ECB4-487E-9F13-CE158C0B86A7}"/>
    <cellStyle name="40% - Accent2 6 4 3" xfId="33873" xr:uid="{D94F83C4-6802-4E0F-9B32-B0A2BB1D316B}"/>
    <cellStyle name="40% - Accent2 6 5" xfId="2943" xr:uid="{00000000-0005-0000-0000-00007E0B0000}"/>
    <cellStyle name="40% - Accent2 6 5 2" xfId="33875" xr:uid="{52EE7E00-32F9-4200-9C23-999BF7C7CD71}"/>
    <cellStyle name="40% - Accent2 6 6" xfId="33860" xr:uid="{5A5AC548-E606-4ECD-8187-4885CFC54354}"/>
    <cellStyle name="40% - Accent3" xfId="2944" xr:uid="{00000000-0005-0000-0000-00007F0B0000}"/>
    <cellStyle name="40% - Accent3 2" xfId="2945" xr:uid="{00000000-0005-0000-0000-0000800B0000}"/>
    <cellStyle name="40% - Accent3 2 2" xfId="2946" xr:uid="{00000000-0005-0000-0000-0000810B0000}"/>
    <cellStyle name="40% - Accent3 2 2 2" xfId="2947" xr:uid="{00000000-0005-0000-0000-0000820B0000}"/>
    <cellStyle name="40% - Accent3 2 3" xfId="2948" xr:uid="{00000000-0005-0000-0000-0000830B0000}"/>
    <cellStyle name="40% - Accent3 2 3 2" xfId="2949" xr:uid="{00000000-0005-0000-0000-0000840B0000}"/>
    <cellStyle name="40% - Accent3 2 3 2 2" xfId="2950" xr:uid="{00000000-0005-0000-0000-0000850B0000}"/>
    <cellStyle name="40% - Accent3 2 3 2 2 2" xfId="2951" xr:uid="{00000000-0005-0000-0000-0000860B0000}"/>
    <cellStyle name="40% - Accent3 2 3 2 2 2 2" xfId="2952" xr:uid="{00000000-0005-0000-0000-0000870B0000}"/>
    <cellStyle name="40% - Accent3 2 3 2 2 2 2 2" xfId="2953" xr:uid="{00000000-0005-0000-0000-0000880B0000}"/>
    <cellStyle name="40% - Accent3 2 3 2 2 2 2 2 2" xfId="33881" xr:uid="{C6562138-9C98-4D19-B532-B18C686034CF}"/>
    <cellStyle name="40% - Accent3 2 3 2 2 2 2 3" xfId="33880" xr:uid="{E76F7EB3-CB0E-4F37-AA95-28FB3FB9CB8C}"/>
    <cellStyle name="40% - Accent3 2 3 2 2 2 3" xfId="2954" xr:uid="{00000000-0005-0000-0000-0000890B0000}"/>
    <cellStyle name="40% - Accent3 2 3 2 2 2 3 2" xfId="33882" xr:uid="{F4B7CFD8-37BD-4CF9-86A8-3A138F2E5FDE}"/>
    <cellStyle name="40% - Accent3 2 3 2 2 2 4" xfId="33879" xr:uid="{3B9C68CD-21A1-4439-8096-4494922F6A52}"/>
    <cellStyle name="40% - Accent3 2 3 2 2 3" xfId="2955" xr:uid="{00000000-0005-0000-0000-00008A0B0000}"/>
    <cellStyle name="40% - Accent3 2 3 2 2 3 2" xfId="2956" xr:uid="{00000000-0005-0000-0000-00008B0B0000}"/>
    <cellStyle name="40% - Accent3 2 3 2 2 3 2 2" xfId="33884" xr:uid="{EA1B5D48-179C-4FAB-9C5E-C35897491EEF}"/>
    <cellStyle name="40% - Accent3 2 3 2 2 3 3" xfId="33883" xr:uid="{A3FC313E-557E-407A-8140-C363FEA1F641}"/>
    <cellStyle name="40% - Accent3 2 3 2 2 4" xfId="2957" xr:uid="{00000000-0005-0000-0000-00008C0B0000}"/>
    <cellStyle name="40% - Accent3 2 3 2 2 4 2" xfId="33885" xr:uid="{DDC7A270-0D04-4CFF-A90F-B4D76DC74B4A}"/>
    <cellStyle name="40% - Accent3 2 3 2 2 5" xfId="33878" xr:uid="{08D1806C-36A1-46E8-89CF-BA38D0458F4B}"/>
    <cellStyle name="40% - Accent3 2 3 2 3" xfId="2958" xr:uid="{00000000-0005-0000-0000-00008D0B0000}"/>
    <cellStyle name="40% - Accent3 2 3 2 3 2" xfId="2959" xr:uid="{00000000-0005-0000-0000-00008E0B0000}"/>
    <cellStyle name="40% - Accent3 2 3 2 3 2 2" xfId="2960" xr:uid="{00000000-0005-0000-0000-00008F0B0000}"/>
    <cellStyle name="40% - Accent3 2 3 2 3 2 2 2" xfId="33888" xr:uid="{AF3C1231-002E-428E-B387-416E9BCD4394}"/>
    <cellStyle name="40% - Accent3 2 3 2 3 2 3" xfId="33887" xr:uid="{CFA11B95-988B-4BFB-8198-D500DEF0179E}"/>
    <cellStyle name="40% - Accent3 2 3 2 3 3" xfId="2961" xr:uid="{00000000-0005-0000-0000-0000900B0000}"/>
    <cellStyle name="40% - Accent3 2 3 2 3 3 2" xfId="33889" xr:uid="{E7F77A7F-6658-4FB4-9D63-CB0D90E0FB84}"/>
    <cellStyle name="40% - Accent3 2 3 2 3 4" xfId="33886" xr:uid="{B1317FAC-C240-4BB6-B3AB-A596E6541F13}"/>
    <cellStyle name="40% - Accent3 2 3 2 4" xfId="2962" xr:uid="{00000000-0005-0000-0000-0000910B0000}"/>
    <cellStyle name="40% - Accent3 2 3 2 4 2" xfId="2963" xr:uid="{00000000-0005-0000-0000-0000920B0000}"/>
    <cellStyle name="40% - Accent3 2 3 2 4 2 2" xfId="33891" xr:uid="{74E77E82-B163-4825-9999-2216FC266973}"/>
    <cellStyle name="40% - Accent3 2 3 2 4 3" xfId="33890" xr:uid="{CA6650B1-FF15-4E0A-B290-D5D0E403365F}"/>
    <cellStyle name="40% - Accent3 2 3 2 5" xfId="2964" xr:uid="{00000000-0005-0000-0000-0000930B0000}"/>
    <cellStyle name="40% - Accent3 2 3 2 5 2" xfId="33892" xr:uid="{C34E75BE-90A8-4732-9924-B69355872CD4}"/>
    <cellStyle name="40% - Accent3 2 3 2 6" xfId="33877" xr:uid="{F70729B4-DC36-49FE-92CB-192FB2F5EE7E}"/>
    <cellStyle name="40% - Accent3 2 3 3" xfId="2965" xr:uid="{00000000-0005-0000-0000-0000940B0000}"/>
    <cellStyle name="40% - Accent3 2 3 3 2" xfId="2966" xr:uid="{00000000-0005-0000-0000-0000950B0000}"/>
    <cellStyle name="40% - Accent3 2 3 3 2 2" xfId="2967" xr:uid="{00000000-0005-0000-0000-0000960B0000}"/>
    <cellStyle name="40% - Accent3 2 3 3 2 2 2" xfId="2968" xr:uid="{00000000-0005-0000-0000-0000970B0000}"/>
    <cellStyle name="40% - Accent3 2 3 3 2 2 2 2" xfId="33896" xr:uid="{D36741D5-D9B8-443A-AF11-5618A239547E}"/>
    <cellStyle name="40% - Accent3 2 3 3 2 2 3" xfId="33895" xr:uid="{BBA5F0F5-4B51-4464-8D44-489FB4FE0ADB}"/>
    <cellStyle name="40% - Accent3 2 3 3 2 3" xfId="2969" xr:uid="{00000000-0005-0000-0000-0000980B0000}"/>
    <cellStyle name="40% - Accent3 2 3 3 2 3 2" xfId="33897" xr:uid="{7873DECF-E5DF-40FA-8BA0-625F88108959}"/>
    <cellStyle name="40% - Accent3 2 3 3 2 4" xfId="33894" xr:uid="{EB3AB865-FDA9-47B6-9C0A-1BF0337C7A2E}"/>
    <cellStyle name="40% - Accent3 2 3 3 3" xfId="2970" xr:uid="{00000000-0005-0000-0000-0000990B0000}"/>
    <cellStyle name="40% - Accent3 2 3 3 3 2" xfId="2971" xr:uid="{00000000-0005-0000-0000-00009A0B0000}"/>
    <cellStyle name="40% - Accent3 2 3 3 3 2 2" xfId="33899" xr:uid="{9E740AC0-8841-4599-BE69-CC8FEA28ADE6}"/>
    <cellStyle name="40% - Accent3 2 3 3 3 3" xfId="33898" xr:uid="{BB1B588B-6814-4820-A21B-AC769B420795}"/>
    <cellStyle name="40% - Accent3 2 3 3 4" xfId="2972" xr:uid="{00000000-0005-0000-0000-00009B0B0000}"/>
    <cellStyle name="40% - Accent3 2 3 3 4 2" xfId="33900" xr:uid="{77F1D69E-FAA6-4352-8270-0836668C908E}"/>
    <cellStyle name="40% - Accent3 2 3 3 5" xfId="33893" xr:uid="{3907CE9B-2D39-4CEF-B982-565239FE40CD}"/>
    <cellStyle name="40% - Accent3 2 3 4" xfId="2973" xr:uid="{00000000-0005-0000-0000-00009C0B0000}"/>
    <cellStyle name="40% - Accent3 2 3 4 2" xfId="2974" xr:uid="{00000000-0005-0000-0000-00009D0B0000}"/>
    <cellStyle name="40% - Accent3 2 3 4 2 2" xfId="2975" xr:uid="{00000000-0005-0000-0000-00009E0B0000}"/>
    <cellStyle name="40% - Accent3 2 3 4 2 2 2" xfId="33903" xr:uid="{81881167-79BA-4F9A-BE2D-817593D62C62}"/>
    <cellStyle name="40% - Accent3 2 3 4 2 3" xfId="33902" xr:uid="{A407E51B-1400-4081-857A-A2D6BF9A9BAB}"/>
    <cellStyle name="40% - Accent3 2 3 4 3" xfId="2976" xr:uid="{00000000-0005-0000-0000-00009F0B0000}"/>
    <cellStyle name="40% - Accent3 2 3 4 3 2" xfId="33904" xr:uid="{AD70CD05-9E7A-4830-A2C2-9EBBAF1E60CD}"/>
    <cellStyle name="40% - Accent3 2 3 4 4" xfId="33901" xr:uid="{8D5B6CBB-A512-456A-B282-A39CA1358955}"/>
    <cellStyle name="40% - Accent3 2 3 5" xfId="2977" xr:uid="{00000000-0005-0000-0000-0000A00B0000}"/>
    <cellStyle name="40% - Accent3 2 3 5 2" xfId="2978" xr:uid="{00000000-0005-0000-0000-0000A10B0000}"/>
    <cellStyle name="40% - Accent3 2 3 5 2 2" xfId="33906" xr:uid="{C8E891A1-66CF-4081-891A-AFF8AA2252FD}"/>
    <cellStyle name="40% - Accent3 2 3 5 3" xfId="33905" xr:uid="{D56DBA9E-A8DE-416B-85F7-A0ECF196DEAE}"/>
    <cellStyle name="40% - Accent3 2 3 6" xfId="2979" xr:uid="{00000000-0005-0000-0000-0000A20B0000}"/>
    <cellStyle name="40% - Accent3 2 3 6 2" xfId="33907" xr:uid="{251D32B8-7FE8-4EFD-B1E9-080800685DAF}"/>
    <cellStyle name="40% - Accent3 2 3 7" xfId="33876" xr:uid="{CDD14F23-9AB6-4700-B72D-38D087445D8B}"/>
    <cellStyle name="40% - Accent3 2 4" xfId="2980" xr:uid="{00000000-0005-0000-0000-0000A30B0000}"/>
    <cellStyle name="40% - Accent3 2 4 2" xfId="2981" xr:uid="{00000000-0005-0000-0000-0000A40B0000}"/>
    <cellStyle name="40% - Accent3 2 4 2 2" xfId="2982" xr:uid="{00000000-0005-0000-0000-0000A50B0000}"/>
    <cellStyle name="40% - Accent3 2 4 2 2 2" xfId="2983" xr:uid="{00000000-0005-0000-0000-0000A60B0000}"/>
    <cellStyle name="40% - Accent3 2 4 2 2 2 2" xfId="2984" xr:uid="{00000000-0005-0000-0000-0000A70B0000}"/>
    <cellStyle name="40% - Accent3 2 4 2 2 2 2 2" xfId="33912" xr:uid="{260FD97E-6A05-4614-B4BF-0165D7FA3A71}"/>
    <cellStyle name="40% - Accent3 2 4 2 2 2 3" xfId="33911" xr:uid="{3214F642-3E56-491D-B037-F10198CBEBFE}"/>
    <cellStyle name="40% - Accent3 2 4 2 2 3" xfId="2985" xr:uid="{00000000-0005-0000-0000-0000A80B0000}"/>
    <cellStyle name="40% - Accent3 2 4 2 2 3 2" xfId="33913" xr:uid="{0F244B7B-5F21-4A1A-883D-0C900378BCBE}"/>
    <cellStyle name="40% - Accent3 2 4 2 2 4" xfId="33910" xr:uid="{71A89991-52DE-4FC3-B196-8F44F7385DF8}"/>
    <cellStyle name="40% - Accent3 2 4 2 3" xfId="2986" xr:uid="{00000000-0005-0000-0000-0000A90B0000}"/>
    <cellStyle name="40% - Accent3 2 4 2 3 2" xfId="2987" xr:uid="{00000000-0005-0000-0000-0000AA0B0000}"/>
    <cellStyle name="40% - Accent3 2 4 2 3 2 2" xfId="33915" xr:uid="{0B214A9F-A072-425D-9CA5-ED4BB8B2B692}"/>
    <cellStyle name="40% - Accent3 2 4 2 3 3" xfId="33914" xr:uid="{C794AC83-8AB3-48C6-9150-A7DCF908B989}"/>
    <cellStyle name="40% - Accent3 2 4 2 4" xfId="2988" xr:uid="{00000000-0005-0000-0000-0000AB0B0000}"/>
    <cellStyle name="40% - Accent3 2 4 2 4 2" xfId="33916" xr:uid="{63B8E8B8-2D3C-492F-8CF9-216BD3162FAF}"/>
    <cellStyle name="40% - Accent3 2 4 2 5" xfId="33909" xr:uid="{AC08FAA2-0418-46CC-ACEC-11818CA9F206}"/>
    <cellStyle name="40% - Accent3 2 4 3" xfId="2989" xr:uid="{00000000-0005-0000-0000-0000AC0B0000}"/>
    <cellStyle name="40% - Accent3 2 4 3 2" xfId="2990" xr:uid="{00000000-0005-0000-0000-0000AD0B0000}"/>
    <cellStyle name="40% - Accent3 2 4 3 2 2" xfId="2991" xr:uid="{00000000-0005-0000-0000-0000AE0B0000}"/>
    <cellStyle name="40% - Accent3 2 4 3 2 2 2" xfId="33919" xr:uid="{61DA5CFA-D6D4-4052-BDF6-A666D8734FA5}"/>
    <cellStyle name="40% - Accent3 2 4 3 2 3" xfId="33918" xr:uid="{BB321057-1282-4FA2-8855-1CD055A57FD7}"/>
    <cellStyle name="40% - Accent3 2 4 3 3" xfId="2992" xr:uid="{00000000-0005-0000-0000-0000AF0B0000}"/>
    <cellStyle name="40% - Accent3 2 4 3 3 2" xfId="33920" xr:uid="{7D6C20AD-B85C-4264-9FCD-4E8121A4D1BF}"/>
    <cellStyle name="40% - Accent3 2 4 3 4" xfId="33917" xr:uid="{E114D734-6641-42E1-95B7-B955D4CC969F}"/>
    <cellStyle name="40% - Accent3 2 4 4" xfId="2993" xr:uid="{00000000-0005-0000-0000-0000B00B0000}"/>
    <cellStyle name="40% - Accent3 2 4 4 2" xfId="2994" xr:uid="{00000000-0005-0000-0000-0000B10B0000}"/>
    <cellStyle name="40% - Accent3 2 4 4 2 2" xfId="33922" xr:uid="{C742DA32-45A6-4A41-B9E1-1123A4705B0E}"/>
    <cellStyle name="40% - Accent3 2 4 4 3" xfId="33921" xr:uid="{187B5ED8-1500-4721-A00C-C964615E5FE0}"/>
    <cellStyle name="40% - Accent3 2 4 5" xfId="2995" xr:uid="{00000000-0005-0000-0000-0000B20B0000}"/>
    <cellStyle name="40% - Accent3 2 4 5 2" xfId="33923" xr:uid="{0BD4E434-7CE2-49F9-BA32-8709751AEF1B}"/>
    <cellStyle name="40% - Accent3 2 4 6" xfId="33908" xr:uid="{6009F9EA-F60E-44BF-975D-8F5352E89EFD}"/>
    <cellStyle name="40% - Accent3 2 5" xfId="2996" xr:uid="{00000000-0005-0000-0000-0000B30B0000}"/>
    <cellStyle name="40% - Accent3 3" xfId="2997" xr:uid="{00000000-0005-0000-0000-0000B40B0000}"/>
    <cellStyle name="40% - Accent3 3 2" xfId="2998" xr:uid="{00000000-0005-0000-0000-0000B50B0000}"/>
    <cellStyle name="40% - Accent3 3 3" xfId="2999" xr:uid="{00000000-0005-0000-0000-0000B60B0000}"/>
    <cellStyle name="40% - Accent3 3 3 2" xfId="3000" xr:uid="{00000000-0005-0000-0000-0000B70B0000}"/>
    <cellStyle name="40% - Accent3 3 3 2 2" xfId="3001" xr:uid="{00000000-0005-0000-0000-0000B80B0000}"/>
    <cellStyle name="40% - Accent3 3 3 2 2 2" xfId="3002" xr:uid="{00000000-0005-0000-0000-0000B90B0000}"/>
    <cellStyle name="40% - Accent3 3 3 2 2 2 2" xfId="3003" xr:uid="{00000000-0005-0000-0000-0000BA0B0000}"/>
    <cellStyle name="40% - Accent3 3 3 2 2 2 2 2" xfId="3004" xr:uid="{00000000-0005-0000-0000-0000BB0B0000}"/>
    <cellStyle name="40% - Accent3 3 3 2 2 2 2 2 2" xfId="33930" xr:uid="{3A155EF0-1FB6-4768-A1A6-326524760903}"/>
    <cellStyle name="40% - Accent3 3 3 2 2 2 2 3" xfId="33929" xr:uid="{B5A10C6E-07CE-4216-A0BC-460390429360}"/>
    <cellStyle name="40% - Accent3 3 3 2 2 2 3" xfId="3005" xr:uid="{00000000-0005-0000-0000-0000BC0B0000}"/>
    <cellStyle name="40% - Accent3 3 3 2 2 2 3 2" xfId="33931" xr:uid="{E91F61C3-9FE1-4999-AC99-C99747B6B1D5}"/>
    <cellStyle name="40% - Accent3 3 3 2 2 2 4" xfId="33928" xr:uid="{75219B5A-2BE1-48A4-BD39-9DF9CB6CAD85}"/>
    <cellStyle name="40% - Accent3 3 3 2 2 3" xfId="3006" xr:uid="{00000000-0005-0000-0000-0000BD0B0000}"/>
    <cellStyle name="40% - Accent3 3 3 2 2 3 2" xfId="3007" xr:uid="{00000000-0005-0000-0000-0000BE0B0000}"/>
    <cellStyle name="40% - Accent3 3 3 2 2 3 2 2" xfId="33933" xr:uid="{62DA5329-D722-4A1F-8153-3B5D1F6747C1}"/>
    <cellStyle name="40% - Accent3 3 3 2 2 3 3" xfId="33932" xr:uid="{BC292760-6D75-4394-9639-601B60158529}"/>
    <cellStyle name="40% - Accent3 3 3 2 2 4" xfId="3008" xr:uid="{00000000-0005-0000-0000-0000BF0B0000}"/>
    <cellStyle name="40% - Accent3 3 3 2 2 4 2" xfId="33934" xr:uid="{40E0017D-959C-405B-8124-AF9D534ED068}"/>
    <cellStyle name="40% - Accent3 3 3 2 2 5" xfId="33927" xr:uid="{55CE376F-E3EF-4CD8-89D9-50103957ADA3}"/>
    <cellStyle name="40% - Accent3 3 3 2 3" xfId="3009" xr:uid="{00000000-0005-0000-0000-0000C00B0000}"/>
    <cellStyle name="40% - Accent3 3 3 2 3 2" xfId="3010" xr:uid="{00000000-0005-0000-0000-0000C10B0000}"/>
    <cellStyle name="40% - Accent3 3 3 2 3 2 2" xfId="3011" xr:uid="{00000000-0005-0000-0000-0000C20B0000}"/>
    <cellStyle name="40% - Accent3 3 3 2 3 2 2 2" xfId="33937" xr:uid="{20E1226D-D6A2-40B4-8EE1-3A07EDDC66BA}"/>
    <cellStyle name="40% - Accent3 3 3 2 3 2 3" xfId="33936" xr:uid="{210FE71E-56EA-420B-9C45-00531FEA49EF}"/>
    <cellStyle name="40% - Accent3 3 3 2 3 3" xfId="3012" xr:uid="{00000000-0005-0000-0000-0000C30B0000}"/>
    <cellStyle name="40% - Accent3 3 3 2 3 3 2" xfId="33938" xr:uid="{F2EAE5E7-6D34-4E87-BF78-EBF96A2F9B4B}"/>
    <cellStyle name="40% - Accent3 3 3 2 3 4" xfId="33935" xr:uid="{4AF8AD4E-6E2D-42B2-B0ED-8EC1A2AA7FE2}"/>
    <cellStyle name="40% - Accent3 3 3 2 4" xfId="3013" xr:uid="{00000000-0005-0000-0000-0000C40B0000}"/>
    <cellStyle name="40% - Accent3 3 3 2 4 2" xfId="3014" xr:uid="{00000000-0005-0000-0000-0000C50B0000}"/>
    <cellStyle name="40% - Accent3 3 3 2 4 2 2" xfId="33940" xr:uid="{57AE9403-5CD0-4C6C-B74D-E77019594289}"/>
    <cellStyle name="40% - Accent3 3 3 2 4 3" xfId="33939" xr:uid="{B3FEA8D2-19EF-4031-9DF8-AA4779F716FF}"/>
    <cellStyle name="40% - Accent3 3 3 2 5" xfId="3015" xr:uid="{00000000-0005-0000-0000-0000C60B0000}"/>
    <cellStyle name="40% - Accent3 3 3 2 5 2" xfId="33941" xr:uid="{E71088AF-2CF9-44E9-9258-2A59AB6988B5}"/>
    <cellStyle name="40% - Accent3 3 3 2 6" xfId="33926" xr:uid="{FFD78D3F-D814-40F7-9500-BA6710CC7602}"/>
    <cellStyle name="40% - Accent3 3 3 3" xfId="3016" xr:uid="{00000000-0005-0000-0000-0000C70B0000}"/>
    <cellStyle name="40% - Accent3 3 3 3 2" xfId="3017" xr:uid="{00000000-0005-0000-0000-0000C80B0000}"/>
    <cellStyle name="40% - Accent3 3 3 3 2 2" xfId="3018" xr:uid="{00000000-0005-0000-0000-0000C90B0000}"/>
    <cellStyle name="40% - Accent3 3 3 3 2 2 2" xfId="3019" xr:uid="{00000000-0005-0000-0000-0000CA0B0000}"/>
    <cellStyle name="40% - Accent3 3 3 3 2 2 2 2" xfId="33945" xr:uid="{A7F3D020-FA2B-45E8-A468-F743D12F71B0}"/>
    <cellStyle name="40% - Accent3 3 3 3 2 2 3" xfId="33944" xr:uid="{DD47BF65-66C4-47E1-9987-3805DA180C9E}"/>
    <cellStyle name="40% - Accent3 3 3 3 2 3" xfId="3020" xr:uid="{00000000-0005-0000-0000-0000CB0B0000}"/>
    <cellStyle name="40% - Accent3 3 3 3 2 3 2" xfId="33946" xr:uid="{5A0E5BE4-F206-4281-B2CE-9D45027100AF}"/>
    <cellStyle name="40% - Accent3 3 3 3 2 4" xfId="33943" xr:uid="{32FBDDE0-5FAA-4630-8F6C-E5C6F6A9B6D7}"/>
    <cellStyle name="40% - Accent3 3 3 3 3" xfId="3021" xr:uid="{00000000-0005-0000-0000-0000CC0B0000}"/>
    <cellStyle name="40% - Accent3 3 3 3 3 2" xfId="3022" xr:uid="{00000000-0005-0000-0000-0000CD0B0000}"/>
    <cellStyle name="40% - Accent3 3 3 3 3 2 2" xfId="33948" xr:uid="{BF51BA59-81D8-42A2-B142-B592EF6C88C2}"/>
    <cellStyle name="40% - Accent3 3 3 3 3 3" xfId="33947" xr:uid="{71061A71-535B-4788-9E1A-6E9369ABC1CA}"/>
    <cellStyle name="40% - Accent3 3 3 3 4" xfId="3023" xr:uid="{00000000-0005-0000-0000-0000CE0B0000}"/>
    <cellStyle name="40% - Accent3 3 3 3 4 2" xfId="33949" xr:uid="{B1755445-1CD6-40D7-9304-92AF4260738F}"/>
    <cellStyle name="40% - Accent3 3 3 3 5" xfId="33942" xr:uid="{92DC3049-40AC-4088-B7F5-8B6515E61C46}"/>
    <cellStyle name="40% - Accent3 3 3 4" xfId="3024" xr:uid="{00000000-0005-0000-0000-0000CF0B0000}"/>
    <cellStyle name="40% - Accent3 3 3 4 2" xfId="3025" xr:uid="{00000000-0005-0000-0000-0000D00B0000}"/>
    <cellStyle name="40% - Accent3 3 3 4 2 2" xfId="3026" xr:uid="{00000000-0005-0000-0000-0000D10B0000}"/>
    <cellStyle name="40% - Accent3 3 3 4 2 2 2" xfId="33952" xr:uid="{3250D5AE-E7FD-44DC-9C46-F86CB404275E}"/>
    <cellStyle name="40% - Accent3 3 3 4 2 3" xfId="33951" xr:uid="{377C318E-A13C-445D-BFEF-3F05D0AFE567}"/>
    <cellStyle name="40% - Accent3 3 3 4 3" xfId="3027" xr:uid="{00000000-0005-0000-0000-0000D20B0000}"/>
    <cellStyle name="40% - Accent3 3 3 4 3 2" xfId="33953" xr:uid="{B67E1C43-5631-4CFA-97EE-8BC8FCD9C950}"/>
    <cellStyle name="40% - Accent3 3 3 4 4" xfId="33950" xr:uid="{2694A07F-7AAF-4169-AD48-21801414E921}"/>
    <cellStyle name="40% - Accent3 3 3 5" xfId="3028" xr:uid="{00000000-0005-0000-0000-0000D30B0000}"/>
    <cellStyle name="40% - Accent3 3 3 5 2" xfId="3029" xr:uid="{00000000-0005-0000-0000-0000D40B0000}"/>
    <cellStyle name="40% - Accent3 3 3 5 2 2" xfId="33955" xr:uid="{C0EB3D0B-17DF-400B-82EB-DD7F4F426B4F}"/>
    <cellStyle name="40% - Accent3 3 3 5 3" xfId="33954" xr:uid="{6E08B5C1-C147-4BCB-9ED5-D05D3B379D06}"/>
    <cellStyle name="40% - Accent3 3 3 6" xfId="3030" xr:uid="{00000000-0005-0000-0000-0000D50B0000}"/>
    <cellStyle name="40% - Accent3 3 3 6 2" xfId="33956" xr:uid="{3EE0199F-A794-48A7-A8ED-66227B20E825}"/>
    <cellStyle name="40% - Accent3 3 3 7" xfId="33925" xr:uid="{7420EFE8-E7D7-4842-8C7A-2503EDC4B78F}"/>
    <cellStyle name="40% - Accent3 3 4" xfId="3031" xr:uid="{00000000-0005-0000-0000-0000D60B0000}"/>
    <cellStyle name="40% - Accent3 3 4 2" xfId="3032" xr:uid="{00000000-0005-0000-0000-0000D70B0000}"/>
    <cellStyle name="40% - Accent3 3 4 2 2" xfId="3033" xr:uid="{00000000-0005-0000-0000-0000D80B0000}"/>
    <cellStyle name="40% - Accent3 3 4 2 2 2" xfId="3034" xr:uid="{00000000-0005-0000-0000-0000D90B0000}"/>
    <cellStyle name="40% - Accent3 3 4 2 2 2 2" xfId="3035" xr:uid="{00000000-0005-0000-0000-0000DA0B0000}"/>
    <cellStyle name="40% - Accent3 3 4 2 2 2 2 2" xfId="33961" xr:uid="{714EE08F-28C9-4498-B950-537F1E037CD2}"/>
    <cellStyle name="40% - Accent3 3 4 2 2 2 3" xfId="33960" xr:uid="{A853BD9E-D129-4AB4-8D06-2D54EDE12045}"/>
    <cellStyle name="40% - Accent3 3 4 2 2 3" xfId="3036" xr:uid="{00000000-0005-0000-0000-0000DB0B0000}"/>
    <cellStyle name="40% - Accent3 3 4 2 2 3 2" xfId="33962" xr:uid="{865A4C76-6C7F-4BD0-9D19-DDAF6861CD7F}"/>
    <cellStyle name="40% - Accent3 3 4 2 2 4" xfId="33959" xr:uid="{61EFD7F9-A2C1-45F8-8D7F-1541DC6C5041}"/>
    <cellStyle name="40% - Accent3 3 4 2 3" xfId="3037" xr:uid="{00000000-0005-0000-0000-0000DC0B0000}"/>
    <cellStyle name="40% - Accent3 3 4 2 3 2" xfId="3038" xr:uid="{00000000-0005-0000-0000-0000DD0B0000}"/>
    <cellStyle name="40% - Accent3 3 4 2 3 2 2" xfId="33964" xr:uid="{E3DB0113-54BC-45B0-8F2E-4633E097F0F4}"/>
    <cellStyle name="40% - Accent3 3 4 2 3 3" xfId="33963" xr:uid="{8A96CA2E-3788-47A8-BFF8-959C69A3848E}"/>
    <cellStyle name="40% - Accent3 3 4 2 4" xfId="3039" xr:uid="{00000000-0005-0000-0000-0000DE0B0000}"/>
    <cellStyle name="40% - Accent3 3 4 2 4 2" xfId="33965" xr:uid="{2A110F81-1446-4BF0-BD66-4E52209966D4}"/>
    <cellStyle name="40% - Accent3 3 4 2 5" xfId="33958" xr:uid="{6097DAEE-1CB1-4DE9-A899-0EBB16E4078A}"/>
    <cellStyle name="40% - Accent3 3 4 3" xfId="3040" xr:uid="{00000000-0005-0000-0000-0000DF0B0000}"/>
    <cellStyle name="40% - Accent3 3 4 3 2" xfId="3041" xr:uid="{00000000-0005-0000-0000-0000E00B0000}"/>
    <cellStyle name="40% - Accent3 3 4 3 2 2" xfId="3042" xr:uid="{00000000-0005-0000-0000-0000E10B0000}"/>
    <cellStyle name="40% - Accent3 3 4 3 2 2 2" xfId="33968" xr:uid="{F3DEA427-893E-41C0-BAB1-1ECD20838DA6}"/>
    <cellStyle name="40% - Accent3 3 4 3 2 3" xfId="33967" xr:uid="{0CD5D20C-B389-4F16-9DC8-BE12A716292B}"/>
    <cellStyle name="40% - Accent3 3 4 3 3" xfId="3043" xr:uid="{00000000-0005-0000-0000-0000E20B0000}"/>
    <cellStyle name="40% - Accent3 3 4 3 3 2" xfId="33969" xr:uid="{69DDA71B-BD77-463E-BE1C-03D0EEFAE563}"/>
    <cellStyle name="40% - Accent3 3 4 3 4" xfId="33966" xr:uid="{54759703-B3C7-4879-80C3-5966E94C708F}"/>
    <cellStyle name="40% - Accent3 3 4 4" xfId="3044" xr:uid="{00000000-0005-0000-0000-0000E30B0000}"/>
    <cellStyle name="40% - Accent3 3 4 4 2" xfId="3045" xr:uid="{00000000-0005-0000-0000-0000E40B0000}"/>
    <cellStyle name="40% - Accent3 3 4 4 2 2" xfId="33971" xr:uid="{100CCA0E-169B-4759-9DEF-465FBC1EC59C}"/>
    <cellStyle name="40% - Accent3 3 4 4 3" xfId="33970" xr:uid="{0AEFCEC7-9FA1-4296-9AAA-53F85571B4B1}"/>
    <cellStyle name="40% - Accent3 3 4 5" xfId="3046" xr:uid="{00000000-0005-0000-0000-0000E50B0000}"/>
    <cellStyle name="40% - Accent3 3 4 5 2" xfId="33972" xr:uid="{6D2E45C4-F0E3-46C4-8770-39635034C905}"/>
    <cellStyle name="40% - Accent3 3 4 6" xfId="33957" xr:uid="{0A15432D-2026-454A-BE44-55EFEF3BDB67}"/>
    <cellStyle name="40% - Accent3 3 5" xfId="3047" xr:uid="{00000000-0005-0000-0000-0000E60B0000}"/>
    <cellStyle name="40% - Accent3 3 6" xfId="33924" xr:uid="{96E8E5E5-CC37-4A4C-8805-481547A40375}"/>
    <cellStyle name="40% - Accent3 4" xfId="3048" xr:uid="{00000000-0005-0000-0000-0000E70B0000}"/>
    <cellStyle name="40% - Accent3 4 2" xfId="3049" xr:uid="{00000000-0005-0000-0000-0000E80B0000}"/>
    <cellStyle name="40% - Accent3 4 2 2" xfId="3050" xr:uid="{00000000-0005-0000-0000-0000E90B0000}"/>
    <cellStyle name="40% - Accent3 4 2 2 2" xfId="3051" xr:uid="{00000000-0005-0000-0000-0000EA0B0000}"/>
    <cellStyle name="40% - Accent3 4 2 2 2 2" xfId="3052" xr:uid="{00000000-0005-0000-0000-0000EB0B0000}"/>
    <cellStyle name="40% - Accent3 4 2 2 2 2 2" xfId="3053" xr:uid="{00000000-0005-0000-0000-0000EC0B0000}"/>
    <cellStyle name="40% - Accent3 4 2 2 2 2 2 2" xfId="3054" xr:uid="{00000000-0005-0000-0000-0000ED0B0000}"/>
    <cellStyle name="40% - Accent3 4 2 2 2 2 2 2 2" xfId="33979" xr:uid="{15033FE1-D2C8-4A7B-8873-D6A620BA68D7}"/>
    <cellStyle name="40% - Accent3 4 2 2 2 2 2 3" xfId="33978" xr:uid="{6A8E9049-31BB-47AE-B0CF-614E2B90876D}"/>
    <cellStyle name="40% - Accent3 4 2 2 2 2 3" xfId="3055" xr:uid="{00000000-0005-0000-0000-0000EE0B0000}"/>
    <cellStyle name="40% - Accent3 4 2 2 2 2 3 2" xfId="33980" xr:uid="{08EDFCCF-8A13-4AE2-8483-BF986A9D8CF5}"/>
    <cellStyle name="40% - Accent3 4 2 2 2 2 4" xfId="33977" xr:uid="{1C60885B-D399-4C22-AE50-3F17A432142E}"/>
    <cellStyle name="40% - Accent3 4 2 2 2 3" xfId="3056" xr:uid="{00000000-0005-0000-0000-0000EF0B0000}"/>
    <cellStyle name="40% - Accent3 4 2 2 2 3 2" xfId="3057" xr:uid="{00000000-0005-0000-0000-0000F00B0000}"/>
    <cellStyle name="40% - Accent3 4 2 2 2 3 2 2" xfId="33982" xr:uid="{8B74C362-C4CE-4401-A41F-07FD0DB0558E}"/>
    <cellStyle name="40% - Accent3 4 2 2 2 3 3" xfId="33981" xr:uid="{3BE1FBC9-B5F2-4BC4-B9F4-B807835B92C6}"/>
    <cellStyle name="40% - Accent3 4 2 2 2 4" xfId="3058" xr:uid="{00000000-0005-0000-0000-0000F10B0000}"/>
    <cellStyle name="40% - Accent3 4 2 2 2 4 2" xfId="33983" xr:uid="{71482A0D-C0EB-46BC-BD72-4A53F98D40A0}"/>
    <cellStyle name="40% - Accent3 4 2 2 2 5" xfId="33976" xr:uid="{6E68594E-EDFA-4BCA-9D90-84F9890B738C}"/>
    <cellStyle name="40% - Accent3 4 2 2 3" xfId="3059" xr:uid="{00000000-0005-0000-0000-0000F20B0000}"/>
    <cellStyle name="40% - Accent3 4 2 2 3 2" xfId="3060" xr:uid="{00000000-0005-0000-0000-0000F30B0000}"/>
    <cellStyle name="40% - Accent3 4 2 2 3 2 2" xfId="3061" xr:uid="{00000000-0005-0000-0000-0000F40B0000}"/>
    <cellStyle name="40% - Accent3 4 2 2 3 2 2 2" xfId="33986" xr:uid="{4884250A-148E-4168-8417-C81BDEC413EA}"/>
    <cellStyle name="40% - Accent3 4 2 2 3 2 3" xfId="33985" xr:uid="{93F7D4A6-FE10-4E44-9874-0856FAA7D1C7}"/>
    <cellStyle name="40% - Accent3 4 2 2 3 3" xfId="3062" xr:uid="{00000000-0005-0000-0000-0000F50B0000}"/>
    <cellStyle name="40% - Accent3 4 2 2 3 3 2" xfId="33987" xr:uid="{CDAD2EE7-6076-463A-9059-5BE1462A0BEB}"/>
    <cellStyle name="40% - Accent3 4 2 2 3 4" xfId="33984" xr:uid="{A25B9C7D-48E2-4CD7-AA99-3D9D62C3BBA2}"/>
    <cellStyle name="40% - Accent3 4 2 2 4" xfId="3063" xr:uid="{00000000-0005-0000-0000-0000F60B0000}"/>
    <cellStyle name="40% - Accent3 4 2 2 4 2" xfId="3064" xr:uid="{00000000-0005-0000-0000-0000F70B0000}"/>
    <cellStyle name="40% - Accent3 4 2 2 4 2 2" xfId="33989" xr:uid="{98A9E07A-93E6-4F4C-AFD5-43D97BA81C1C}"/>
    <cellStyle name="40% - Accent3 4 2 2 4 3" xfId="33988" xr:uid="{1B217CD2-A46A-4E6C-8C55-458B6503470F}"/>
    <cellStyle name="40% - Accent3 4 2 2 5" xfId="3065" xr:uid="{00000000-0005-0000-0000-0000F80B0000}"/>
    <cellStyle name="40% - Accent3 4 2 2 5 2" xfId="33990" xr:uid="{87983ABC-CED8-4B1B-87B5-5EE3994155C3}"/>
    <cellStyle name="40% - Accent3 4 2 2 6" xfId="33975" xr:uid="{2DA905B2-7614-40F0-A155-BF5AD9E7222B}"/>
    <cellStyle name="40% - Accent3 4 2 3" xfId="3066" xr:uid="{00000000-0005-0000-0000-0000F90B0000}"/>
    <cellStyle name="40% - Accent3 4 2 3 2" xfId="3067" xr:uid="{00000000-0005-0000-0000-0000FA0B0000}"/>
    <cellStyle name="40% - Accent3 4 2 3 2 2" xfId="3068" xr:uid="{00000000-0005-0000-0000-0000FB0B0000}"/>
    <cellStyle name="40% - Accent3 4 2 3 2 2 2" xfId="3069" xr:uid="{00000000-0005-0000-0000-0000FC0B0000}"/>
    <cellStyle name="40% - Accent3 4 2 3 2 2 2 2" xfId="33994" xr:uid="{D49E3553-1785-43AF-B1C4-66E35C9DE85E}"/>
    <cellStyle name="40% - Accent3 4 2 3 2 2 3" xfId="33993" xr:uid="{47F1F56E-29E0-4579-B546-3F6B176ABCAB}"/>
    <cellStyle name="40% - Accent3 4 2 3 2 3" xfId="3070" xr:uid="{00000000-0005-0000-0000-0000FD0B0000}"/>
    <cellStyle name="40% - Accent3 4 2 3 2 3 2" xfId="33995" xr:uid="{43DFDADD-36C7-43A5-84EC-8C83F7BEF757}"/>
    <cellStyle name="40% - Accent3 4 2 3 2 4" xfId="33992" xr:uid="{BAD26E2A-FAA9-4CE8-9511-67C59BF2CA85}"/>
    <cellStyle name="40% - Accent3 4 2 3 3" xfId="3071" xr:uid="{00000000-0005-0000-0000-0000FE0B0000}"/>
    <cellStyle name="40% - Accent3 4 2 3 3 2" xfId="3072" xr:uid="{00000000-0005-0000-0000-0000FF0B0000}"/>
    <cellStyle name="40% - Accent3 4 2 3 3 2 2" xfId="33997" xr:uid="{3F80904D-1AB9-40B2-B186-9D0684A8E969}"/>
    <cellStyle name="40% - Accent3 4 2 3 3 3" xfId="33996" xr:uid="{A7C5D618-9318-4DF0-9437-EB9A7327D67C}"/>
    <cellStyle name="40% - Accent3 4 2 3 4" xfId="3073" xr:uid="{00000000-0005-0000-0000-0000000C0000}"/>
    <cellStyle name="40% - Accent3 4 2 3 4 2" xfId="33998" xr:uid="{E6583781-0AB2-472D-AAFA-1B1A7F12BD77}"/>
    <cellStyle name="40% - Accent3 4 2 3 5" xfId="33991" xr:uid="{557BBF35-9FE9-4015-9365-0AAE348F1BF3}"/>
    <cellStyle name="40% - Accent3 4 2 4" xfId="3074" xr:uid="{00000000-0005-0000-0000-0000010C0000}"/>
    <cellStyle name="40% - Accent3 4 2 4 2" xfId="3075" xr:uid="{00000000-0005-0000-0000-0000020C0000}"/>
    <cellStyle name="40% - Accent3 4 2 4 2 2" xfId="3076" xr:uid="{00000000-0005-0000-0000-0000030C0000}"/>
    <cellStyle name="40% - Accent3 4 2 4 2 2 2" xfId="34001" xr:uid="{96575489-7E70-4B57-ABF0-C0D840B165DC}"/>
    <cellStyle name="40% - Accent3 4 2 4 2 3" xfId="34000" xr:uid="{B65AB124-C6CF-458F-807A-46C9E8F99543}"/>
    <cellStyle name="40% - Accent3 4 2 4 3" xfId="3077" xr:uid="{00000000-0005-0000-0000-0000040C0000}"/>
    <cellStyle name="40% - Accent3 4 2 4 3 2" xfId="34002" xr:uid="{F3C3E123-0494-4621-8AC8-14461EDB95C3}"/>
    <cellStyle name="40% - Accent3 4 2 4 4" xfId="33999" xr:uid="{A76FFBE2-2047-46B9-85A9-7F999CD804B5}"/>
    <cellStyle name="40% - Accent3 4 2 5" xfId="3078" xr:uid="{00000000-0005-0000-0000-0000050C0000}"/>
    <cellStyle name="40% - Accent3 4 2 5 2" xfId="3079" xr:uid="{00000000-0005-0000-0000-0000060C0000}"/>
    <cellStyle name="40% - Accent3 4 2 5 2 2" xfId="34004" xr:uid="{DFBCF99F-6681-4B22-83AD-A449EFA8D0B3}"/>
    <cellStyle name="40% - Accent3 4 2 5 3" xfId="34003" xr:uid="{034E46F6-20C4-49B3-B811-BB526657C86D}"/>
    <cellStyle name="40% - Accent3 4 2 6" xfId="3080" xr:uid="{00000000-0005-0000-0000-0000070C0000}"/>
    <cellStyle name="40% - Accent3 4 2 6 2" xfId="34005" xr:uid="{60E99495-935A-4D3F-9638-4F1C93750A51}"/>
    <cellStyle name="40% - Accent3 4 2 7" xfId="33974" xr:uid="{D4FCEDEC-4AF3-4F01-A419-0A23060347D8}"/>
    <cellStyle name="40% - Accent3 4 3" xfId="3081" xr:uid="{00000000-0005-0000-0000-0000080C0000}"/>
    <cellStyle name="40% - Accent3 4 3 2" xfId="3082" xr:uid="{00000000-0005-0000-0000-0000090C0000}"/>
    <cellStyle name="40% - Accent3 4 3 2 2" xfId="3083" xr:uid="{00000000-0005-0000-0000-00000A0C0000}"/>
    <cellStyle name="40% - Accent3 4 3 2 2 2" xfId="3084" xr:uid="{00000000-0005-0000-0000-00000B0C0000}"/>
    <cellStyle name="40% - Accent3 4 3 2 2 2 2" xfId="3085" xr:uid="{00000000-0005-0000-0000-00000C0C0000}"/>
    <cellStyle name="40% - Accent3 4 3 2 2 2 2 2" xfId="34010" xr:uid="{9B411677-4303-4E27-9923-1C1F427DD1DF}"/>
    <cellStyle name="40% - Accent3 4 3 2 2 2 3" xfId="34009" xr:uid="{E5AB73CD-A75D-4123-BD73-165725F831D9}"/>
    <cellStyle name="40% - Accent3 4 3 2 2 3" xfId="3086" xr:uid="{00000000-0005-0000-0000-00000D0C0000}"/>
    <cellStyle name="40% - Accent3 4 3 2 2 3 2" xfId="34011" xr:uid="{2E7CBEDC-F567-4AA3-938E-13D19B15E1B6}"/>
    <cellStyle name="40% - Accent3 4 3 2 2 4" xfId="34008" xr:uid="{50EFBAC0-8230-4FEC-8BD0-E2327B8B4296}"/>
    <cellStyle name="40% - Accent3 4 3 2 3" xfId="3087" xr:uid="{00000000-0005-0000-0000-00000E0C0000}"/>
    <cellStyle name="40% - Accent3 4 3 2 3 2" xfId="3088" xr:uid="{00000000-0005-0000-0000-00000F0C0000}"/>
    <cellStyle name="40% - Accent3 4 3 2 3 2 2" xfId="34013" xr:uid="{010C1F27-1990-49AF-8019-4F1D78473003}"/>
    <cellStyle name="40% - Accent3 4 3 2 3 3" xfId="34012" xr:uid="{7E252C8D-9C6D-40A4-8F8D-51437C7756C0}"/>
    <cellStyle name="40% - Accent3 4 3 2 4" xfId="3089" xr:uid="{00000000-0005-0000-0000-0000100C0000}"/>
    <cellStyle name="40% - Accent3 4 3 2 4 2" xfId="34014" xr:uid="{56F42FD9-D523-44B1-BF6C-DCC22FD5392F}"/>
    <cellStyle name="40% - Accent3 4 3 2 5" xfId="34007" xr:uid="{8FCC5656-CAA8-49E6-AAB2-F604F279B57E}"/>
    <cellStyle name="40% - Accent3 4 3 3" xfId="3090" xr:uid="{00000000-0005-0000-0000-0000110C0000}"/>
    <cellStyle name="40% - Accent3 4 3 3 2" xfId="3091" xr:uid="{00000000-0005-0000-0000-0000120C0000}"/>
    <cellStyle name="40% - Accent3 4 3 3 2 2" xfId="3092" xr:uid="{00000000-0005-0000-0000-0000130C0000}"/>
    <cellStyle name="40% - Accent3 4 3 3 2 2 2" xfId="34017" xr:uid="{B445A361-5C22-4688-A333-C83CE1C1238D}"/>
    <cellStyle name="40% - Accent3 4 3 3 2 3" xfId="34016" xr:uid="{FFAC46D7-ED55-435A-A78A-26D4EC64FBB5}"/>
    <cellStyle name="40% - Accent3 4 3 3 3" xfId="3093" xr:uid="{00000000-0005-0000-0000-0000140C0000}"/>
    <cellStyle name="40% - Accent3 4 3 3 3 2" xfId="34018" xr:uid="{9767718B-D7BC-48DE-A81E-47E61B259B6F}"/>
    <cellStyle name="40% - Accent3 4 3 3 4" xfId="34015" xr:uid="{82217497-20CD-4D59-BE25-E8DE3D0B7288}"/>
    <cellStyle name="40% - Accent3 4 3 4" xfId="3094" xr:uid="{00000000-0005-0000-0000-0000150C0000}"/>
    <cellStyle name="40% - Accent3 4 3 4 2" xfId="3095" xr:uid="{00000000-0005-0000-0000-0000160C0000}"/>
    <cellStyle name="40% - Accent3 4 3 4 2 2" xfId="34020" xr:uid="{F5AFFF27-9404-43CE-81A3-301190DA7278}"/>
    <cellStyle name="40% - Accent3 4 3 4 3" xfId="34019" xr:uid="{96C37C87-19E7-4C96-8C89-AC8C753AF02A}"/>
    <cellStyle name="40% - Accent3 4 3 5" xfId="3096" xr:uid="{00000000-0005-0000-0000-0000170C0000}"/>
    <cellStyle name="40% - Accent3 4 3 5 2" xfId="34021" xr:uid="{FBABB6D7-F424-4762-AADD-C2C46E0BF3EC}"/>
    <cellStyle name="40% - Accent3 4 3 6" xfId="34006" xr:uid="{128E7340-A6A4-4462-960C-773072EC0F95}"/>
    <cellStyle name="40% - Accent3 4 4" xfId="3097" xr:uid="{00000000-0005-0000-0000-0000180C0000}"/>
    <cellStyle name="40% - Accent3 4 4 2" xfId="3098" xr:uid="{00000000-0005-0000-0000-0000190C0000}"/>
    <cellStyle name="40% - Accent3 4 4 2 2" xfId="3099" xr:uid="{00000000-0005-0000-0000-00001A0C0000}"/>
    <cellStyle name="40% - Accent3 4 4 2 2 2" xfId="3100" xr:uid="{00000000-0005-0000-0000-00001B0C0000}"/>
    <cellStyle name="40% - Accent3 4 4 2 2 2 2" xfId="34025" xr:uid="{678D8E3E-392C-49C7-B6E2-1CCD5C7E0E68}"/>
    <cellStyle name="40% - Accent3 4 4 2 2 3" xfId="34024" xr:uid="{2C88A881-0102-46D7-98C5-D8B22400BC24}"/>
    <cellStyle name="40% - Accent3 4 4 2 3" xfId="3101" xr:uid="{00000000-0005-0000-0000-00001C0C0000}"/>
    <cellStyle name="40% - Accent3 4 4 2 3 2" xfId="34026" xr:uid="{3077A439-F16A-473D-82FE-3B385F36AD5F}"/>
    <cellStyle name="40% - Accent3 4 4 2 4" xfId="34023" xr:uid="{21BE367D-B8F1-411E-8E35-2D804593054C}"/>
    <cellStyle name="40% - Accent3 4 4 3" xfId="3102" xr:uid="{00000000-0005-0000-0000-00001D0C0000}"/>
    <cellStyle name="40% - Accent3 4 4 3 2" xfId="3103" xr:uid="{00000000-0005-0000-0000-00001E0C0000}"/>
    <cellStyle name="40% - Accent3 4 4 3 2 2" xfId="34028" xr:uid="{3CC64B97-0565-429D-B7A7-B8AB7DF9A030}"/>
    <cellStyle name="40% - Accent3 4 4 3 3" xfId="34027" xr:uid="{EE6F91F5-BBD3-4817-84A2-DB73DDA7B50F}"/>
    <cellStyle name="40% - Accent3 4 4 4" xfId="3104" xr:uid="{00000000-0005-0000-0000-00001F0C0000}"/>
    <cellStyle name="40% - Accent3 4 4 4 2" xfId="34029" xr:uid="{5F2B14B1-0B39-4B12-85ED-E985E64E261A}"/>
    <cellStyle name="40% - Accent3 4 4 5" xfId="34022" xr:uid="{8A84FCC6-E482-4192-B59F-C59708186BFC}"/>
    <cellStyle name="40% - Accent3 4 5" xfId="3105" xr:uid="{00000000-0005-0000-0000-0000200C0000}"/>
    <cellStyle name="40% - Accent3 4 5 2" xfId="3106" xr:uid="{00000000-0005-0000-0000-0000210C0000}"/>
    <cellStyle name="40% - Accent3 4 5 2 2" xfId="3107" xr:uid="{00000000-0005-0000-0000-0000220C0000}"/>
    <cellStyle name="40% - Accent3 4 5 2 2 2" xfId="34032" xr:uid="{C84D546B-CD0B-437C-AAC0-58DDCD567AAA}"/>
    <cellStyle name="40% - Accent3 4 5 2 3" xfId="34031" xr:uid="{AD0C597F-62DD-406C-9A4A-C24CE653FF6F}"/>
    <cellStyle name="40% - Accent3 4 5 3" xfId="3108" xr:uid="{00000000-0005-0000-0000-0000230C0000}"/>
    <cellStyle name="40% - Accent3 4 5 3 2" xfId="34033" xr:uid="{7F520A47-8F33-4BCF-B1D3-F10FDEDEE5E3}"/>
    <cellStyle name="40% - Accent3 4 5 4" xfId="34030" xr:uid="{8F410D6C-EBBE-42A7-A1E0-501C52837CA0}"/>
    <cellStyle name="40% - Accent3 4 6" xfId="3109" xr:uid="{00000000-0005-0000-0000-0000240C0000}"/>
    <cellStyle name="40% - Accent3 4 6 2" xfId="3110" xr:uid="{00000000-0005-0000-0000-0000250C0000}"/>
    <cellStyle name="40% - Accent3 4 6 2 2" xfId="34035" xr:uid="{D01E5BA4-D051-4606-AD87-B2FEE728D0B4}"/>
    <cellStyle name="40% - Accent3 4 6 3" xfId="34034" xr:uid="{F5C3A9D1-8254-43BC-90DD-83D1F4F4407B}"/>
    <cellStyle name="40% - Accent3 4 7" xfId="3111" xr:uid="{00000000-0005-0000-0000-0000260C0000}"/>
    <cellStyle name="40% - Accent3 4 7 2" xfId="34036" xr:uid="{A2524BE9-DEB9-4C24-99AD-12E8E20662AF}"/>
    <cellStyle name="40% - Accent3 4 8" xfId="33973" xr:uid="{C10E5BA6-8B8B-4E85-AE9F-92023315C154}"/>
    <cellStyle name="40% - Accent3 5" xfId="3112" xr:uid="{00000000-0005-0000-0000-0000270C0000}"/>
    <cellStyle name="40% - Accent3 5 2" xfId="3113" xr:uid="{00000000-0005-0000-0000-0000280C0000}"/>
    <cellStyle name="40% - Accent3 5 2 2" xfId="3114" xr:uid="{00000000-0005-0000-0000-0000290C0000}"/>
    <cellStyle name="40% - Accent3 5 2 2 2" xfId="3115" xr:uid="{00000000-0005-0000-0000-00002A0C0000}"/>
    <cellStyle name="40% - Accent3 5 2 2 2 2" xfId="3116" xr:uid="{00000000-0005-0000-0000-00002B0C0000}"/>
    <cellStyle name="40% - Accent3 5 2 2 2 2 2" xfId="3117" xr:uid="{00000000-0005-0000-0000-00002C0C0000}"/>
    <cellStyle name="40% - Accent3 5 2 2 2 2 2 2" xfId="34042" xr:uid="{33673FBE-0165-4659-9E63-4F54A2E884DA}"/>
    <cellStyle name="40% - Accent3 5 2 2 2 2 3" xfId="34041" xr:uid="{EE6EF29F-7BCE-448F-A007-C56E0E7E2541}"/>
    <cellStyle name="40% - Accent3 5 2 2 2 3" xfId="3118" xr:uid="{00000000-0005-0000-0000-00002D0C0000}"/>
    <cellStyle name="40% - Accent3 5 2 2 2 3 2" xfId="34043" xr:uid="{1E411682-A4E1-46F5-943D-038DE50586B8}"/>
    <cellStyle name="40% - Accent3 5 2 2 2 4" xfId="34040" xr:uid="{458E43E8-3031-4723-AFE9-334F282067E8}"/>
    <cellStyle name="40% - Accent3 5 2 2 3" xfId="3119" xr:uid="{00000000-0005-0000-0000-00002E0C0000}"/>
    <cellStyle name="40% - Accent3 5 2 2 3 2" xfId="3120" xr:uid="{00000000-0005-0000-0000-00002F0C0000}"/>
    <cellStyle name="40% - Accent3 5 2 2 3 2 2" xfId="34045" xr:uid="{C1EBA6B6-4ED1-4584-A553-BE078A7F7CA7}"/>
    <cellStyle name="40% - Accent3 5 2 2 3 3" xfId="34044" xr:uid="{DBE83272-097C-4469-A1D9-D0CB88CC9E63}"/>
    <cellStyle name="40% - Accent3 5 2 2 4" xfId="3121" xr:uid="{00000000-0005-0000-0000-0000300C0000}"/>
    <cellStyle name="40% - Accent3 5 2 2 4 2" xfId="34046" xr:uid="{7785B543-5FE2-47F5-965F-1C55FB2E61D7}"/>
    <cellStyle name="40% - Accent3 5 2 2 5" xfId="34039" xr:uid="{00F79F65-0190-43C2-8C74-AB8CEB68570F}"/>
    <cellStyle name="40% - Accent3 5 2 3" xfId="3122" xr:uid="{00000000-0005-0000-0000-0000310C0000}"/>
    <cellStyle name="40% - Accent3 5 2 3 2" xfId="3123" xr:uid="{00000000-0005-0000-0000-0000320C0000}"/>
    <cellStyle name="40% - Accent3 5 2 3 2 2" xfId="3124" xr:uid="{00000000-0005-0000-0000-0000330C0000}"/>
    <cellStyle name="40% - Accent3 5 2 3 2 2 2" xfId="34049" xr:uid="{A4BB3477-1C5D-463C-B7A5-940C0C03FBC1}"/>
    <cellStyle name="40% - Accent3 5 2 3 2 3" xfId="34048" xr:uid="{EFA28CD7-3B66-4D1F-9920-C2F07ECCB289}"/>
    <cellStyle name="40% - Accent3 5 2 3 3" xfId="3125" xr:uid="{00000000-0005-0000-0000-0000340C0000}"/>
    <cellStyle name="40% - Accent3 5 2 3 3 2" xfId="34050" xr:uid="{330E57E6-7408-4ADB-B785-D909AA1B7BF9}"/>
    <cellStyle name="40% - Accent3 5 2 3 4" xfId="34047" xr:uid="{BBCA0AAC-3CCC-4F74-B5E6-8D096B3BD8BC}"/>
    <cellStyle name="40% - Accent3 5 2 4" xfId="3126" xr:uid="{00000000-0005-0000-0000-0000350C0000}"/>
    <cellStyle name="40% - Accent3 5 2 4 2" xfId="3127" xr:uid="{00000000-0005-0000-0000-0000360C0000}"/>
    <cellStyle name="40% - Accent3 5 2 4 2 2" xfId="34052" xr:uid="{1F54ED34-BAF2-41BA-8083-CE54DDBB7309}"/>
    <cellStyle name="40% - Accent3 5 2 4 3" xfId="34051" xr:uid="{D9854EAE-ED21-462F-A8CD-90F110F4A4B5}"/>
    <cellStyle name="40% - Accent3 5 2 5" xfId="3128" xr:uid="{00000000-0005-0000-0000-0000370C0000}"/>
    <cellStyle name="40% - Accent3 5 2 5 2" xfId="34053" xr:uid="{0D6729A3-5C20-4CB7-A4C0-540099E20442}"/>
    <cellStyle name="40% - Accent3 5 2 6" xfId="34038" xr:uid="{BC55AA38-994B-4350-859F-2BC202A59C15}"/>
    <cellStyle name="40% - Accent3 5 3" xfId="3129" xr:uid="{00000000-0005-0000-0000-0000380C0000}"/>
    <cellStyle name="40% - Accent3 5 3 2" xfId="3130" xr:uid="{00000000-0005-0000-0000-0000390C0000}"/>
    <cellStyle name="40% - Accent3 5 3 2 2" xfId="3131" xr:uid="{00000000-0005-0000-0000-00003A0C0000}"/>
    <cellStyle name="40% - Accent3 5 3 2 2 2" xfId="3132" xr:uid="{00000000-0005-0000-0000-00003B0C0000}"/>
    <cellStyle name="40% - Accent3 5 3 2 2 2 2" xfId="34057" xr:uid="{AF067F59-6014-495D-9E10-20697240E8E3}"/>
    <cellStyle name="40% - Accent3 5 3 2 2 3" xfId="34056" xr:uid="{1FAE8434-7118-4241-B4B7-291E905ECD8C}"/>
    <cellStyle name="40% - Accent3 5 3 2 3" xfId="3133" xr:uid="{00000000-0005-0000-0000-00003C0C0000}"/>
    <cellStyle name="40% - Accent3 5 3 2 3 2" xfId="34058" xr:uid="{51FD616E-2040-426C-92AA-9322BB69D975}"/>
    <cellStyle name="40% - Accent3 5 3 2 4" xfId="34055" xr:uid="{7BEFECBF-3383-4E2D-B92A-B29CD3406F54}"/>
    <cellStyle name="40% - Accent3 5 3 3" xfId="3134" xr:uid="{00000000-0005-0000-0000-00003D0C0000}"/>
    <cellStyle name="40% - Accent3 5 3 3 2" xfId="3135" xr:uid="{00000000-0005-0000-0000-00003E0C0000}"/>
    <cellStyle name="40% - Accent3 5 3 3 2 2" xfId="34060" xr:uid="{C0906D0C-7D39-4089-9294-C21AC9161B86}"/>
    <cellStyle name="40% - Accent3 5 3 3 3" xfId="34059" xr:uid="{8510A632-C1DA-4362-96B6-31F470FD0EAF}"/>
    <cellStyle name="40% - Accent3 5 3 4" xfId="3136" xr:uid="{00000000-0005-0000-0000-00003F0C0000}"/>
    <cellStyle name="40% - Accent3 5 3 4 2" xfId="34061" xr:uid="{55E1FB87-AD3F-4750-8A94-E930D3E3061C}"/>
    <cellStyle name="40% - Accent3 5 3 5" xfId="34054" xr:uid="{87AD1847-F077-498F-B164-06A0B840A1E8}"/>
    <cellStyle name="40% - Accent3 5 4" xfId="3137" xr:uid="{00000000-0005-0000-0000-0000400C0000}"/>
    <cellStyle name="40% - Accent3 5 4 2" xfId="3138" xr:uid="{00000000-0005-0000-0000-0000410C0000}"/>
    <cellStyle name="40% - Accent3 5 4 2 2" xfId="3139" xr:uid="{00000000-0005-0000-0000-0000420C0000}"/>
    <cellStyle name="40% - Accent3 5 4 2 2 2" xfId="34064" xr:uid="{83A4C9BA-C13C-400D-822C-F82A1F15482E}"/>
    <cellStyle name="40% - Accent3 5 4 2 3" xfId="34063" xr:uid="{EF3CA18E-B7D9-40E6-962C-940A02BDBCC2}"/>
    <cellStyle name="40% - Accent3 5 4 3" xfId="3140" xr:uid="{00000000-0005-0000-0000-0000430C0000}"/>
    <cellStyle name="40% - Accent3 5 4 3 2" xfId="34065" xr:uid="{8EE21C1C-0A18-4F7F-B22F-C5A22F91EF6F}"/>
    <cellStyle name="40% - Accent3 5 4 4" xfId="34062" xr:uid="{894D5EA4-65EC-4046-9CF1-E37C97297409}"/>
    <cellStyle name="40% - Accent3 5 5" xfId="3141" xr:uid="{00000000-0005-0000-0000-0000440C0000}"/>
    <cellStyle name="40% - Accent3 5 5 2" xfId="3142" xr:uid="{00000000-0005-0000-0000-0000450C0000}"/>
    <cellStyle name="40% - Accent3 5 5 2 2" xfId="34067" xr:uid="{5F0786F3-4DBE-42F2-BC41-BDC7A510E313}"/>
    <cellStyle name="40% - Accent3 5 5 3" xfId="34066" xr:uid="{3D0FF97E-E62B-4988-84D4-1B84C8FF7FB6}"/>
    <cellStyle name="40% - Accent3 5 6" xfId="3143" xr:uid="{00000000-0005-0000-0000-0000460C0000}"/>
    <cellStyle name="40% - Accent3 5 6 2" xfId="34068" xr:uid="{DA3E9FDC-A063-4149-B4AF-C250CF17BF0C}"/>
    <cellStyle name="40% - Accent3 5 7" xfId="34037" xr:uid="{EF5A0A22-43DB-4773-8844-4BE2A5943D44}"/>
    <cellStyle name="40% - Accent3 6" xfId="3144" xr:uid="{00000000-0005-0000-0000-0000470C0000}"/>
    <cellStyle name="40% - Accent3 6 2" xfId="3145" xr:uid="{00000000-0005-0000-0000-0000480C0000}"/>
    <cellStyle name="40% - Accent3 6 2 2" xfId="3146" xr:uid="{00000000-0005-0000-0000-0000490C0000}"/>
    <cellStyle name="40% - Accent3 6 2 2 2" xfId="3147" xr:uid="{00000000-0005-0000-0000-00004A0C0000}"/>
    <cellStyle name="40% - Accent3 6 2 2 2 2" xfId="3148" xr:uid="{00000000-0005-0000-0000-00004B0C0000}"/>
    <cellStyle name="40% - Accent3 6 2 2 2 2 2" xfId="34073" xr:uid="{5F9C240C-3C79-4CBE-B489-6FB3A663B53A}"/>
    <cellStyle name="40% - Accent3 6 2 2 2 3" xfId="34072" xr:uid="{A156DA5E-9B10-4358-9194-BF24D52C43D5}"/>
    <cellStyle name="40% - Accent3 6 2 2 3" xfId="3149" xr:uid="{00000000-0005-0000-0000-00004C0C0000}"/>
    <cellStyle name="40% - Accent3 6 2 2 3 2" xfId="34074" xr:uid="{6BBAFCE5-33F1-4A6E-A32D-179923356D99}"/>
    <cellStyle name="40% - Accent3 6 2 2 4" xfId="34071" xr:uid="{7BF55847-E682-49A1-A9FD-56ACAA465D8E}"/>
    <cellStyle name="40% - Accent3 6 2 3" xfId="3150" xr:uid="{00000000-0005-0000-0000-00004D0C0000}"/>
    <cellStyle name="40% - Accent3 6 2 3 2" xfId="3151" xr:uid="{00000000-0005-0000-0000-00004E0C0000}"/>
    <cellStyle name="40% - Accent3 6 2 3 2 2" xfId="34076" xr:uid="{F8E77C8E-AAA1-44CF-92AE-9B9EF99A942B}"/>
    <cellStyle name="40% - Accent3 6 2 3 3" xfId="34075" xr:uid="{4ED0690C-1ACF-4CE3-86D6-1C094E94DD6F}"/>
    <cellStyle name="40% - Accent3 6 2 4" xfId="3152" xr:uid="{00000000-0005-0000-0000-00004F0C0000}"/>
    <cellStyle name="40% - Accent3 6 2 4 2" xfId="34077" xr:uid="{F5413AC5-C8C7-4341-82DD-BC09537AFB67}"/>
    <cellStyle name="40% - Accent3 6 2 5" xfId="34070" xr:uid="{A060FC93-B58F-4B12-A5CD-457DD9716550}"/>
    <cellStyle name="40% - Accent3 6 3" xfId="3153" xr:uid="{00000000-0005-0000-0000-0000500C0000}"/>
    <cellStyle name="40% - Accent3 6 3 2" xfId="3154" xr:uid="{00000000-0005-0000-0000-0000510C0000}"/>
    <cellStyle name="40% - Accent3 6 3 2 2" xfId="3155" xr:uid="{00000000-0005-0000-0000-0000520C0000}"/>
    <cellStyle name="40% - Accent3 6 3 2 2 2" xfId="34080" xr:uid="{BE9A894B-0BB6-46B5-BFE4-9529C5B908FB}"/>
    <cellStyle name="40% - Accent3 6 3 2 3" xfId="34079" xr:uid="{EAE80683-5242-40C0-BCFD-A142FD02367F}"/>
    <cellStyle name="40% - Accent3 6 3 3" xfId="3156" xr:uid="{00000000-0005-0000-0000-0000530C0000}"/>
    <cellStyle name="40% - Accent3 6 3 3 2" xfId="34081" xr:uid="{FF4EBED8-E101-46D5-BF25-AF047B4A9A8A}"/>
    <cellStyle name="40% - Accent3 6 3 4" xfId="34078" xr:uid="{273E1C5B-899D-4D1B-8E8C-E9969A1A9681}"/>
    <cellStyle name="40% - Accent3 6 4" xfId="3157" xr:uid="{00000000-0005-0000-0000-0000540C0000}"/>
    <cellStyle name="40% - Accent3 6 4 2" xfId="3158" xr:uid="{00000000-0005-0000-0000-0000550C0000}"/>
    <cellStyle name="40% - Accent3 6 4 2 2" xfId="34083" xr:uid="{4A482FB1-484D-46DD-B65F-5B61A8588AE3}"/>
    <cellStyle name="40% - Accent3 6 4 3" xfId="34082" xr:uid="{110DED3E-F991-45A3-9CD8-E8451CCD018D}"/>
    <cellStyle name="40% - Accent3 6 5" xfId="3159" xr:uid="{00000000-0005-0000-0000-0000560C0000}"/>
    <cellStyle name="40% - Accent3 6 5 2" xfId="34084" xr:uid="{1BF63E45-F083-4317-8CA5-E8704E3E457F}"/>
    <cellStyle name="40% - Accent3 6 6" xfId="34069" xr:uid="{16C67606-E4DC-4C62-8899-CC1223B84C44}"/>
    <cellStyle name="40% - Accent4" xfId="3160" xr:uid="{00000000-0005-0000-0000-0000570C0000}"/>
    <cellStyle name="40% - Accent4 2" xfId="3161" xr:uid="{00000000-0005-0000-0000-0000580C0000}"/>
    <cellStyle name="40% - Accent4 2 2" xfId="3162" xr:uid="{00000000-0005-0000-0000-0000590C0000}"/>
    <cellStyle name="40% - Accent4 2 2 2" xfId="3163" xr:uid="{00000000-0005-0000-0000-00005A0C0000}"/>
    <cellStyle name="40% - Accent4 2 3" xfId="3164" xr:uid="{00000000-0005-0000-0000-00005B0C0000}"/>
    <cellStyle name="40% - Accent4 2 3 2" xfId="3165" xr:uid="{00000000-0005-0000-0000-00005C0C0000}"/>
    <cellStyle name="40% - Accent4 2 3 2 2" xfId="3166" xr:uid="{00000000-0005-0000-0000-00005D0C0000}"/>
    <cellStyle name="40% - Accent4 2 3 2 2 2" xfId="3167" xr:uid="{00000000-0005-0000-0000-00005E0C0000}"/>
    <cellStyle name="40% - Accent4 2 3 2 2 2 2" xfId="3168" xr:uid="{00000000-0005-0000-0000-00005F0C0000}"/>
    <cellStyle name="40% - Accent4 2 3 2 2 2 2 2" xfId="3169" xr:uid="{00000000-0005-0000-0000-0000600C0000}"/>
    <cellStyle name="40% - Accent4 2 3 2 2 2 2 2 2" xfId="34090" xr:uid="{9AAADE0D-ED08-4D09-898B-A6ED79B8A5F1}"/>
    <cellStyle name="40% - Accent4 2 3 2 2 2 2 3" xfId="34089" xr:uid="{36D08B38-F636-4275-B6D9-D56D9A20B8C2}"/>
    <cellStyle name="40% - Accent4 2 3 2 2 2 3" xfId="3170" xr:uid="{00000000-0005-0000-0000-0000610C0000}"/>
    <cellStyle name="40% - Accent4 2 3 2 2 2 3 2" xfId="34091" xr:uid="{D8747118-020C-452E-A742-8D4984AB8172}"/>
    <cellStyle name="40% - Accent4 2 3 2 2 2 4" xfId="34088" xr:uid="{CB42AA44-34AC-48C4-962A-483B1B99F467}"/>
    <cellStyle name="40% - Accent4 2 3 2 2 3" xfId="3171" xr:uid="{00000000-0005-0000-0000-0000620C0000}"/>
    <cellStyle name="40% - Accent4 2 3 2 2 3 2" xfId="3172" xr:uid="{00000000-0005-0000-0000-0000630C0000}"/>
    <cellStyle name="40% - Accent4 2 3 2 2 3 2 2" xfId="34093" xr:uid="{1D7A5318-4E3C-4771-80FD-2516446F5B70}"/>
    <cellStyle name="40% - Accent4 2 3 2 2 3 3" xfId="34092" xr:uid="{46FF860E-F969-4D96-8A09-3DF6DB52CB10}"/>
    <cellStyle name="40% - Accent4 2 3 2 2 4" xfId="3173" xr:uid="{00000000-0005-0000-0000-0000640C0000}"/>
    <cellStyle name="40% - Accent4 2 3 2 2 4 2" xfId="34094" xr:uid="{F76B1561-80A3-495B-8F97-69E3D0860A90}"/>
    <cellStyle name="40% - Accent4 2 3 2 2 5" xfId="34087" xr:uid="{288FC606-3BC8-4A90-A1B1-678BEA106C46}"/>
    <cellStyle name="40% - Accent4 2 3 2 3" xfId="3174" xr:uid="{00000000-0005-0000-0000-0000650C0000}"/>
    <cellStyle name="40% - Accent4 2 3 2 3 2" xfId="3175" xr:uid="{00000000-0005-0000-0000-0000660C0000}"/>
    <cellStyle name="40% - Accent4 2 3 2 3 2 2" xfId="3176" xr:uid="{00000000-0005-0000-0000-0000670C0000}"/>
    <cellStyle name="40% - Accent4 2 3 2 3 2 2 2" xfId="34097" xr:uid="{BC0A89A9-6A4C-4216-8CB1-28962C5F7B82}"/>
    <cellStyle name="40% - Accent4 2 3 2 3 2 3" xfId="34096" xr:uid="{5EC259A2-69CA-4176-BDFA-DDBD797C245E}"/>
    <cellStyle name="40% - Accent4 2 3 2 3 3" xfId="3177" xr:uid="{00000000-0005-0000-0000-0000680C0000}"/>
    <cellStyle name="40% - Accent4 2 3 2 3 3 2" xfId="34098" xr:uid="{9F1D4D63-2B58-4A4B-85F8-F8ED73A2A55F}"/>
    <cellStyle name="40% - Accent4 2 3 2 3 4" xfId="34095" xr:uid="{90C94967-8EFF-440C-AF58-F7B0DFC0C0D6}"/>
    <cellStyle name="40% - Accent4 2 3 2 4" xfId="3178" xr:uid="{00000000-0005-0000-0000-0000690C0000}"/>
    <cellStyle name="40% - Accent4 2 3 2 4 2" xfId="3179" xr:uid="{00000000-0005-0000-0000-00006A0C0000}"/>
    <cellStyle name="40% - Accent4 2 3 2 4 2 2" xfId="34100" xr:uid="{E9E445B9-6038-48C9-ADE8-AB5F5AF6003B}"/>
    <cellStyle name="40% - Accent4 2 3 2 4 3" xfId="34099" xr:uid="{030FE002-14C3-4C99-A44F-707E170A31BE}"/>
    <cellStyle name="40% - Accent4 2 3 2 5" xfId="3180" xr:uid="{00000000-0005-0000-0000-00006B0C0000}"/>
    <cellStyle name="40% - Accent4 2 3 2 5 2" xfId="34101" xr:uid="{29D3C97F-2FD3-40AA-8C2B-1E956BF44463}"/>
    <cellStyle name="40% - Accent4 2 3 2 6" xfId="34086" xr:uid="{77E3F5BA-46D3-46F0-9E3C-8201814ACC72}"/>
    <cellStyle name="40% - Accent4 2 3 3" xfId="3181" xr:uid="{00000000-0005-0000-0000-00006C0C0000}"/>
    <cellStyle name="40% - Accent4 2 3 3 2" xfId="3182" xr:uid="{00000000-0005-0000-0000-00006D0C0000}"/>
    <cellStyle name="40% - Accent4 2 3 3 2 2" xfId="3183" xr:uid="{00000000-0005-0000-0000-00006E0C0000}"/>
    <cellStyle name="40% - Accent4 2 3 3 2 2 2" xfId="3184" xr:uid="{00000000-0005-0000-0000-00006F0C0000}"/>
    <cellStyle name="40% - Accent4 2 3 3 2 2 2 2" xfId="34105" xr:uid="{76344032-97B3-420A-A93C-69B51EA94EB2}"/>
    <cellStyle name="40% - Accent4 2 3 3 2 2 3" xfId="34104" xr:uid="{D2E8B14A-108F-471C-AE01-A12BAF0A1D19}"/>
    <cellStyle name="40% - Accent4 2 3 3 2 3" xfId="3185" xr:uid="{00000000-0005-0000-0000-0000700C0000}"/>
    <cellStyle name="40% - Accent4 2 3 3 2 3 2" xfId="34106" xr:uid="{40070542-E005-42DD-A572-61965436DC99}"/>
    <cellStyle name="40% - Accent4 2 3 3 2 4" xfId="34103" xr:uid="{C5EA7D5A-6E83-47E6-835F-2BBFC08F9520}"/>
    <cellStyle name="40% - Accent4 2 3 3 3" xfId="3186" xr:uid="{00000000-0005-0000-0000-0000710C0000}"/>
    <cellStyle name="40% - Accent4 2 3 3 3 2" xfId="3187" xr:uid="{00000000-0005-0000-0000-0000720C0000}"/>
    <cellStyle name="40% - Accent4 2 3 3 3 2 2" xfId="34108" xr:uid="{146B22B5-D9D5-44EB-BF1D-72CE7EC375D0}"/>
    <cellStyle name="40% - Accent4 2 3 3 3 3" xfId="34107" xr:uid="{F6CDCCC9-E90F-440D-B2D0-71FEC346DCB4}"/>
    <cellStyle name="40% - Accent4 2 3 3 4" xfId="3188" xr:uid="{00000000-0005-0000-0000-0000730C0000}"/>
    <cellStyle name="40% - Accent4 2 3 3 4 2" xfId="34109" xr:uid="{5C918D82-F6F4-4CDE-BE0B-82307623B0E7}"/>
    <cellStyle name="40% - Accent4 2 3 3 5" xfId="34102" xr:uid="{2A58EE54-A6B8-4112-AEA1-6E4CD5ADC2C5}"/>
    <cellStyle name="40% - Accent4 2 3 4" xfId="3189" xr:uid="{00000000-0005-0000-0000-0000740C0000}"/>
    <cellStyle name="40% - Accent4 2 3 4 2" xfId="3190" xr:uid="{00000000-0005-0000-0000-0000750C0000}"/>
    <cellStyle name="40% - Accent4 2 3 4 2 2" xfId="3191" xr:uid="{00000000-0005-0000-0000-0000760C0000}"/>
    <cellStyle name="40% - Accent4 2 3 4 2 2 2" xfId="34112" xr:uid="{7DD61E3B-6F91-414C-94F4-CCE1E23ACC88}"/>
    <cellStyle name="40% - Accent4 2 3 4 2 3" xfId="34111" xr:uid="{9E9ACCD3-39E8-4899-9174-C19980A2E4CA}"/>
    <cellStyle name="40% - Accent4 2 3 4 3" xfId="3192" xr:uid="{00000000-0005-0000-0000-0000770C0000}"/>
    <cellStyle name="40% - Accent4 2 3 4 3 2" xfId="34113" xr:uid="{F45BAD13-1A79-4AD1-A3A9-31CC084BE4D0}"/>
    <cellStyle name="40% - Accent4 2 3 4 4" xfId="34110" xr:uid="{BE52B62C-519A-4C3D-99F4-FB4CCA2EB8E4}"/>
    <cellStyle name="40% - Accent4 2 3 5" xfId="3193" xr:uid="{00000000-0005-0000-0000-0000780C0000}"/>
    <cellStyle name="40% - Accent4 2 3 5 2" xfId="3194" xr:uid="{00000000-0005-0000-0000-0000790C0000}"/>
    <cellStyle name="40% - Accent4 2 3 5 2 2" xfId="34115" xr:uid="{7CCE3DB4-7217-46C5-9D4D-773C745A70F8}"/>
    <cellStyle name="40% - Accent4 2 3 5 3" xfId="34114" xr:uid="{DD23B191-5813-4E70-858E-DB65FEB564A7}"/>
    <cellStyle name="40% - Accent4 2 3 6" xfId="3195" xr:uid="{00000000-0005-0000-0000-00007A0C0000}"/>
    <cellStyle name="40% - Accent4 2 3 6 2" xfId="34116" xr:uid="{F87901DD-4560-4645-AB9D-0108EEEEE84B}"/>
    <cellStyle name="40% - Accent4 2 3 7" xfId="34085" xr:uid="{9F68B2DF-ECEF-4F99-A2AE-CFF4B59A0C1B}"/>
    <cellStyle name="40% - Accent4 2 4" xfId="3196" xr:uid="{00000000-0005-0000-0000-00007B0C0000}"/>
    <cellStyle name="40% - Accent4 2 4 2" xfId="3197" xr:uid="{00000000-0005-0000-0000-00007C0C0000}"/>
    <cellStyle name="40% - Accent4 2 4 2 2" xfId="3198" xr:uid="{00000000-0005-0000-0000-00007D0C0000}"/>
    <cellStyle name="40% - Accent4 2 4 2 2 2" xfId="3199" xr:uid="{00000000-0005-0000-0000-00007E0C0000}"/>
    <cellStyle name="40% - Accent4 2 4 2 2 2 2" xfId="3200" xr:uid="{00000000-0005-0000-0000-00007F0C0000}"/>
    <cellStyle name="40% - Accent4 2 4 2 2 2 2 2" xfId="34121" xr:uid="{E714D8BC-7B3C-4EDC-A350-A683B8A04F72}"/>
    <cellStyle name="40% - Accent4 2 4 2 2 2 3" xfId="34120" xr:uid="{D2D96C43-4C4E-471F-AEAD-931B62E45D2A}"/>
    <cellStyle name="40% - Accent4 2 4 2 2 3" xfId="3201" xr:uid="{00000000-0005-0000-0000-0000800C0000}"/>
    <cellStyle name="40% - Accent4 2 4 2 2 3 2" xfId="34122" xr:uid="{F46523E9-9F4C-4F01-BE5D-0A33D11AF81A}"/>
    <cellStyle name="40% - Accent4 2 4 2 2 4" xfId="34119" xr:uid="{79F9C1D2-EFFF-42AD-8BD3-4916B14A7B8F}"/>
    <cellStyle name="40% - Accent4 2 4 2 3" xfId="3202" xr:uid="{00000000-0005-0000-0000-0000810C0000}"/>
    <cellStyle name="40% - Accent4 2 4 2 3 2" xfId="3203" xr:uid="{00000000-0005-0000-0000-0000820C0000}"/>
    <cellStyle name="40% - Accent4 2 4 2 3 2 2" xfId="34124" xr:uid="{40E8D88D-3472-4F3A-983A-AF296C343CE1}"/>
    <cellStyle name="40% - Accent4 2 4 2 3 3" xfId="34123" xr:uid="{C67C817E-78BC-4CCA-A87B-89911CD1CEEE}"/>
    <cellStyle name="40% - Accent4 2 4 2 4" xfId="3204" xr:uid="{00000000-0005-0000-0000-0000830C0000}"/>
    <cellStyle name="40% - Accent4 2 4 2 4 2" xfId="34125" xr:uid="{E5474F01-E5A8-4CD7-A896-A4286C076E6B}"/>
    <cellStyle name="40% - Accent4 2 4 2 5" xfId="34118" xr:uid="{D5C9F287-A3BC-4C7F-B620-CE6B88896342}"/>
    <cellStyle name="40% - Accent4 2 4 3" xfId="3205" xr:uid="{00000000-0005-0000-0000-0000840C0000}"/>
    <cellStyle name="40% - Accent4 2 4 3 2" xfId="3206" xr:uid="{00000000-0005-0000-0000-0000850C0000}"/>
    <cellStyle name="40% - Accent4 2 4 3 2 2" xfId="3207" xr:uid="{00000000-0005-0000-0000-0000860C0000}"/>
    <cellStyle name="40% - Accent4 2 4 3 2 2 2" xfId="34128" xr:uid="{1313A67C-6C95-4272-B523-DB6D848CD416}"/>
    <cellStyle name="40% - Accent4 2 4 3 2 3" xfId="34127" xr:uid="{F63949C2-E801-4EFA-820D-87BAA9CDBA16}"/>
    <cellStyle name="40% - Accent4 2 4 3 3" xfId="3208" xr:uid="{00000000-0005-0000-0000-0000870C0000}"/>
    <cellStyle name="40% - Accent4 2 4 3 3 2" xfId="34129" xr:uid="{5159E24C-6FF0-47E2-A7A2-7FACACD4714A}"/>
    <cellStyle name="40% - Accent4 2 4 3 4" xfId="34126" xr:uid="{B551DD7C-F02F-4F8D-B5DC-323A56B078C0}"/>
    <cellStyle name="40% - Accent4 2 4 4" xfId="3209" xr:uid="{00000000-0005-0000-0000-0000880C0000}"/>
    <cellStyle name="40% - Accent4 2 4 4 2" xfId="3210" xr:uid="{00000000-0005-0000-0000-0000890C0000}"/>
    <cellStyle name="40% - Accent4 2 4 4 2 2" xfId="34131" xr:uid="{10196C74-0F89-4F12-AF07-E1EA9DDD1F71}"/>
    <cellStyle name="40% - Accent4 2 4 4 3" xfId="34130" xr:uid="{8F18F814-813E-48C3-AEF9-DEDEE3440A76}"/>
    <cellStyle name="40% - Accent4 2 4 5" xfId="3211" xr:uid="{00000000-0005-0000-0000-00008A0C0000}"/>
    <cellStyle name="40% - Accent4 2 4 5 2" xfId="34132" xr:uid="{044FEF4E-0EDB-41EE-82AD-B8815F7DCAEA}"/>
    <cellStyle name="40% - Accent4 2 4 6" xfId="34117" xr:uid="{C272BA70-3436-4765-B404-638BA913EE97}"/>
    <cellStyle name="40% - Accent4 2 5" xfId="3212" xr:uid="{00000000-0005-0000-0000-00008B0C0000}"/>
    <cellStyle name="40% - Accent4 3" xfId="3213" xr:uid="{00000000-0005-0000-0000-00008C0C0000}"/>
    <cellStyle name="40% - Accent4 3 2" xfId="3214" xr:uid="{00000000-0005-0000-0000-00008D0C0000}"/>
    <cellStyle name="40% - Accent4 3 3" xfId="3215" xr:uid="{00000000-0005-0000-0000-00008E0C0000}"/>
    <cellStyle name="40% - Accent4 3 3 2" xfId="3216" xr:uid="{00000000-0005-0000-0000-00008F0C0000}"/>
    <cellStyle name="40% - Accent4 3 3 2 2" xfId="3217" xr:uid="{00000000-0005-0000-0000-0000900C0000}"/>
    <cellStyle name="40% - Accent4 3 3 2 2 2" xfId="3218" xr:uid="{00000000-0005-0000-0000-0000910C0000}"/>
    <cellStyle name="40% - Accent4 3 3 2 2 2 2" xfId="3219" xr:uid="{00000000-0005-0000-0000-0000920C0000}"/>
    <cellStyle name="40% - Accent4 3 3 2 2 2 2 2" xfId="3220" xr:uid="{00000000-0005-0000-0000-0000930C0000}"/>
    <cellStyle name="40% - Accent4 3 3 2 2 2 2 2 2" xfId="34139" xr:uid="{EE5A38BD-5A26-499E-96A7-19E7861111EB}"/>
    <cellStyle name="40% - Accent4 3 3 2 2 2 2 3" xfId="34138" xr:uid="{4A5F1E70-09B9-43DF-AC99-23C78A659498}"/>
    <cellStyle name="40% - Accent4 3 3 2 2 2 3" xfId="3221" xr:uid="{00000000-0005-0000-0000-0000940C0000}"/>
    <cellStyle name="40% - Accent4 3 3 2 2 2 3 2" xfId="34140" xr:uid="{1A2E1DB4-7329-4729-87BC-19DE87DEA323}"/>
    <cellStyle name="40% - Accent4 3 3 2 2 2 4" xfId="34137" xr:uid="{6816FFBF-07B7-487F-9680-EDF908C6C370}"/>
    <cellStyle name="40% - Accent4 3 3 2 2 3" xfId="3222" xr:uid="{00000000-0005-0000-0000-0000950C0000}"/>
    <cellStyle name="40% - Accent4 3 3 2 2 3 2" xfId="3223" xr:uid="{00000000-0005-0000-0000-0000960C0000}"/>
    <cellStyle name="40% - Accent4 3 3 2 2 3 2 2" xfId="34142" xr:uid="{B068870B-735A-40CF-81EC-D15BE49C3F02}"/>
    <cellStyle name="40% - Accent4 3 3 2 2 3 3" xfId="34141" xr:uid="{9F874E30-BB5C-468A-9994-86FD172D03FA}"/>
    <cellStyle name="40% - Accent4 3 3 2 2 4" xfId="3224" xr:uid="{00000000-0005-0000-0000-0000970C0000}"/>
    <cellStyle name="40% - Accent4 3 3 2 2 4 2" xfId="34143" xr:uid="{F3C66956-BBF9-445B-98E5-B533EE5BC1E0}"/>
    <cellStyle name="40% - Accent4 3 3 2 2 5" xfId="34136" xr:uid="{7D7C6DCB-F508-4451-A1F1-3751E8D5378E}"/>
    <cellStyle name="40% - Accent4 3 3 2 3" xfId="3225" xr:uid="{00000000-0005-0000-0000-0000980C0000}"/>
    <cellStyle name="40% - Accent4 3 3 2 3 2" xfId="3226" xr:uid="{00000000-0005-0000-0000-0000990C0000}"/>
    <cellStyle name="40% - Accent4 3 3 2 3 2 2" xfId="3227" xr:uid="{00000000-0005-0000-0000-00009A0C0000}"/>
    <cellStyle name="40% - Accent4 3 3 2 3 2 2 2" xfId="34146" xr:uid="{80500CE1-4C69-4608-A6E8-D8B7E0CE9AB9}"/>
    <cellStyle name="40% - Accent4 3 3 2 3 2 3" xfId="34145" xr:uid="{F7C42E0F-D2AC-48F9-9AF5-CCEC99DF7117}"/>
    <cellStyle name="40% - Accent4 3 3 2 3 3" xfId="3228" xr:uid="{00000000-0005-0000-0000-00009B0C0000}"/>
    <cellStyle name="40% - Accent4 3 3 2 3 3 2" xfId="34147" xr:uid="{2A4A6D2D-F2A9-4471-88D3-320D7A079F49}"/>
    <cellStyle name="40% - Accent4 3 3 2 3 4" xfId="34144" xr:uid="{90C843EF-A9BC-4D27-8874-D1139E253E54}"/>
    <cellStyle name="40% - Accent4 3 3 2 4" xfId="3229" xr:uid="{00000000-0005-0000-0000-00009C0C0000}"/>
    <cellStyle name="40% - Accent4 3 3 2 4 2" xfId="3230" xr:uid="{00000000-0005-0000-0000-00009D0C0000}"/>
    <cellStyle name="40% - Accent4 3 3 2 4 2 2" xfId="34149" xr:uid="{E2ECC974-86D3-461E-8EC3-29CAC7342021}"/>
    <cellStyle name="40% - Accent4 3 3 2 4 3" xfId="34148" xr:uid="{E917C41A-F4A5-4C51-BB4F-256BC359632B}"/>
    <cellStyle name="40% - Accent4 3 3 2 5" xfId="3231" xr:uid="{00000000-0005-0000-0000-00009E0C0000}"/>
    <cellStyle name="40% - Accent4 3 3 2 5 2" xfId="34150" xr:uid="{DCF84058-86C8-4DC1-8ADE-57557CEF65E9}"/>
    <cellStyle name="40% - Accent4 3 3 2 6" xfId="34135" xr:uid="{C7D1392F-2151-4690-BAC2-057EBF4389C9}"/>
    <cellStyle name="40% - Accent4 3 3 3" xfId="3232" xr:uid="{00000000-0005-0000-0000-00009F0C0000}"/>
    <cellStyle name="40% - Accent4 3 3 3 2" xfId="3233" xr:uid="{00000000-0005-0000-0000-0000A00C0000}"/>
    <cellStyle name="40% - Accent4 3 3 3 2 2" xfId="3234" xr:uid="{00000000-0005-0000-0000-0000A10C0000}"/>
    <cellStyle name="40% - Accent4 3 3 3 2 2 2" xfId="3235" xr:uid="{00000000-0005-0000-0000-0000A20C0000}"/>
    <cellStyle name="40% - Accent4 3 3 3 2 2 2 2" xfId="34154" xr:uid="{5C4B2BC5-B91B-4FB4-91F8-05452EDBBEEC}"/>
    <cellStyle name="40% - Accent4 3 3 3 2 2 3" xfId="34153" xr:uid="{F408975B-DDAD-44ED-B31E-44E0D6C43B3B}"/>
    <cellStyle name="40% - Accent4 3 3 3 2 3" xfId="3236" xr:uid="{00000000-0005-0000-0000-0000A30C0000}"/>
    <cellStyle name="40% - Accent4 3 3 3 2 3 2" xfId="34155" xr:uid="{B6511392-12EC-4764-AD97-CEBAE84982E5}"/>
    <cellStyle name="40% - Accent4 3 3 3 2 4" xfId="34152" xr:uid="{A79E1B90-44F0-4813-9A1C-763B4ECCE7A6}"/>
    <cellStyle name="40% - Accent4 3 3 3 3" xfId="3237" xr:uid="{00000000-0005-0000-0000-0000A40C0000}"/>
    <cellStyle name="40% - Accent4 3 3 3 3 2" xfId="3238" xr:uid="{00000000-0005-0000-0000-0000A50C0000}"/>
    <cellStyle name="40% - Accent4 3 3 3 3 2 2" xfId="34157" xr:uid="{8FFED850-049C-4404-B302-E3A7324E7549}"/>
    <cellStyle name="40% - Accent4 3 3 3 3 3" xfId="34156" xr:uid="{1AD8DB69-7C3C-4959-BE0B-608C37B2CFDE}"/>
    <cellStyle name="40% - Accent4 3 3 3 4" xfId="3239" xr:uid="{00000000-0005-0000-0000-0000A60C0000}"/>
    <cellStyle name="40% - Accent4 3 3 3 4 2" xfId="34158" xr:uid="{101C642C-17F7-406F-A79F-BC14023BCDBC}"/>
    <cellStyle name="40% - Accent4 3 3 3 5" xfId="34151" xr:uid="{118B5AAE-3EC8-4D7A-A35A-514949B2D699}"/>
    <cellStyle name="40% - Accent4 3 3 4" xfId="3240" xr:uid="{00000000-0005-0000-0000-0000A70C0000}"/>
    <cellStyle name="40% - Accent4 3 3 4 2" xfId="3241" xr:uid="{00000000-0005-0000-0000-0000A80C0000}"/>
    <cellStyle name="40% - Accent4 3 3 4 2 2" xfId="3242" xr:uid="{00000000-0005-0000-0000-0000A90C0000}"/>
    <cellStyle name="40% - Accent4 3 3 4 2 2 2" xfId="34161" xr:uid="{80D2ADF3-0448-4E5D-A0D5-BADF15D34F8E}"/>
    <cellStyle name="40% - Accent4 3 3 4 2 3" xfId="34160" xr:uid="{B71C6441-C5BC-4810-A50C-E6662CCC4EFB}"/>
    <cellStyle name="40% - Accent4 3 3 4 3" xfId="3243" xr:uid="{00000000-0005-0000-0000-0000AA0C0000}"/>
    <cellStyle name="40% - Accent4 3 3 4 3 2" xfId="34162" xr:uid="{691D78C3-3117-432A-AAC0-33DBCC9BC555}"/>
    <cellStyle name="40% - Accent4 3 3 4 4" xfId="34159" xr:uid="{9B63109D-9B2D-4BFA-9505-916775524EAE}"/>
    <cellStyle name="40% - Accent4 3 3 5" xfId="3244" xr:uid="{00000000-0005-0000-0000-0000AB0C0000}"/>
    <cellStyle name="40% - Accent4 3 3 5 2" xfId="3245" xr:uid="{00000000-0005-0000-0000-0000AC0C0000}"/>
    <cellStyle name="40% - Accent4 3 3 5 2 2" xfId="34164" xr:uid="{261ABCC4-7C26-4AA1-A9F1-65294CACB266}"/>
    <cellStyle name="40% - Accent4 3 3 5 3" xfId="34163" xr:uid="{FA3C7566-FE1A-4DD0-927E-F0AB9A0E17D7}"/>
    <cellStyle name="40% - Accent4 3 3 6" xfId="3246" xr:uid="{00000000-0005-0000-0000-0000AD0C0000}"/>
    <cellStyle name="40% - Accent4 3 3 6 2" xfId="34165" xr:uid="{C3A3C122-9196-4EA3-BF55-2BC762B5B89F}"/>
    <cellStyle name="40% - Accent4 3 3 7" xfId="34134" xr:uid="{619CEC11-90FF-4C9C-B851-39F9B55C70E3}"/>
    <cellStyle name="40% - Accent4 3 4" xfId="3247" xr:uid="{00000000-0005-0000-0000-0000AE0C0000}"/>
    <cellStyle name="40% - Accent4 3 4 2" xfId="3248" xr:uid="{00000000-0005-0000-0000-0000AF0C0000}"/>
    <cellStyle name="40% - Accent4 3 4 2 2" xfId="3249" xr:uid="{00000000-0005-0000-0000-0000B00C0000}"/>
    <cellStyle name="40% - Accent4 3 4 2 2 2" xfId="3250" xr:uid="{00000000-0005-0000-0000-0000B10C0000}"/>
    <cellStyle name="40% - Accent4 3 4 2 2 2 2" xfId="3251" xr:uid="{00000000-0005-0000-0000-0000B20C0000}"/>
    <cellStyle name="40% - Accent4 3 4 2 2 2 2 2" xfId="34170" xr:uid="{CDF1E142-2C7E-4B3C-963A-D989A2D9A55D}"/>
    <cellStyle name="40% - Accent4 3 4 2 2 2 3" xfId="34169" xr:uid="{3EC98D2C-2EE3-4F38-9FFB-6C3FFF66B85B}"/>
    <cellStyle name="40% - Accent4 3 4 2 2 3" xfId="3252" xr:uid="{00000000-0005-0000-0000-0000B30C0000}"/>
    <cellStyle name="40% - Accent4 3 4 2 2 3 2" xfId="34171" xr:uid="{42DBFEAB-B55A-4B4D-926A-431381DD0158}"/>
    <cellStyle name="40% - Accent4 3 4 2 2 4" xfId="34168" xr:uid="{7E8691EA-E759-4FFF-92FE-ABDF758CB22C}"/>
    <cellStyle name="40% - Accent4 3 4 2 3" xfId="3253" xr:uid="{00000000-0005-0000-0000-0000B40C0000}"/>
    <cellStyle name="40% - Accent4 3 4 2 3 2" xfId="3254" xr:uid="{00000000-0005-0000-0000-0000B50C0000}"/>
    <cellStyle name="40% - Accent4 3 4 2 3 2 2" xfId="34173" xr:uid="{DED0E9E3-8BEC-44F4-9545-465F6F026C59}"/>
    <cellStyle name="40% - Accent4 3 4 2 3 3" xfId="34172" xr:uid="{392C6839-94CB-469C-B4DE-F90BE1EED945}"/>
    <cellStyle name="40% - Accent4 3 4 2 4" xfId="3255" xr:uid="{00000000-0005-0000-0000-0000B60C0000}"/>
    <cellStyle name="40% - Accent4 3 4 2 4 2" xfId="34174" xr:uid="{6960F0FF-4FF4-4931-AE0E-5A804EC2F7DD}"/>
    <cellStyle name="40% - Accent4 3 4 2 5" xfId="34167" xr:uid="{F7B7F395-B124-414D-BA7F-DAE0124BE78E}"/>
    <cellStyle name="40% - Accent4 3 4 3" xfId="3256" xr:uid="{00000000-0005-0000-0000-0000B70C0000}"/>
    <cellStyle name="40% - Accent4 3 4 3 2" xfId="3257" xr:uid="{00000000-0005-0000-0000-0000B80C0000}"/>
    <cellStyle name="40% - Accent4 3 4 3 2 2" xfId="3258" xr:uid="{00000000-0005-0000-0000-0000B90C0000}"/>
    <cellStyle name="40% - Accent4 3 4 3 2 2 2" xfId="34177" xr:uid="{97F62DA6-ECD0-40A4-A1D7-F8CB283926BE}"/>
    <cellStyle name="40% - Accent4 3 4 3 2 3" xfId="34176" xr:uid="{99CFD48D-9B71-473F-86D2-DCB857629781}"/>
    <cellStyle name="40% - Accent4 3 4 3 3" xfId="3259" xr:uid="{00000000-0005-0000-0000-0000BA0C0000}"/>
    <cellStyle name="40% - Accent4 3 4 3 3 2" xfId="34178" xr:uid="{188573F8-78A5-4635-8AAB-72BA97F35409}"/>
    <cellStyle name="40% - Accent4 3 4 3 4" xfId="34175" xr:uid="{F16F65A3-F481-4E83-8571-D1DC0302D87D}"/>
    <cellStyle name="40% - Accent4 3 4 4" xfId="3260" xr:uid="{00000000-0005-0000-0000-0000BB0C0000}"/>
    <cellStyle name="40% - Accent4 3 4 4 2" xfId="3261" xr:uid="{00000000-0005-0000-0000-0000BC0C0000}"/>
    <cellStyle name="40% - Accent4 3 4 4 2 2" xfId="34180" xr:uid="{9D251EF8-A580-48C2-BA43-7A82BB61FC10}"/>
    <cellStyle name="40% - Accent4 3 4 4 3" xfId="34179" xr:uid="{87CD37CE-ECD0-43C7-90DF-F4D303BA66BB}"/>
    <cellStyle name="40% - Accent4 3 4 5" xfId="3262" xr:uid="{00000000-0005-0000-0000-0000BD0C0000}"/>
    <cellStyle name="40% - Accent4 3 4 5 2" xfId="34181" xr:uid="{7EB3DFD5-7AC4-4EC8-9A3D-FA5FCC4CC474}"/>
    <cellStyle name="40% - Accent4 3 4 6" xfId="34166" xr:uid="{4A2E681F-A143-4C43-AA84-D3B9A5297232}"/>
    <cellStyle name="40% - Accent4 3 5" xfId="3263" xr:uid="{00000000-0005-0000-0000-0000BE0C0000}"/>
    <cellStyle name="40% - Accent4 3 6" xfId="34133" xr:uid="{50612294-9E79-4D86-957E-1B6D16F13BB3}"/>
    <cellStyle name="40% - Accent4 4" xfId="3264" xr:uid="{00000000-0005-0000-0000-0000BF0C0000}"/>
    <cellStyle name="40% - Accent4 4 2" xfId="3265" xr:uid="{00000000-0005-0000-0000-0000C00C0000}"/>
    <cellStyle name="40% - Accent4 4 2 2" xfId="3266" xr:uid="{00000000-0005-0000-0000-0000C10C0000}"/>
    <cellStyle name="40% - Accent4 4 2 2 2" xfId="3267" xr:uid="{00000000-0005-0000-0000-0000C20C0000}"/>
    <cellStyle name="40% - Accent4 4 2 2 2 2" xfId="3268" xr:uid="{00000000-0005-0000-0000-0000C30C0000}"/>
    <cellStyle name="40% - Accent4 4 2 2 2 2 2" xfId="3269" xr:uid="{00000000-0005-0000-0000-0000C40C0000}"/>
    <cellStyle name="40% - Accent4 4 2 2 2 2 2 2" xfId="3270" xr:uid="{00000000-0005-0000-0000-0000C50C0000}"/>
    <cellStyle name="40% - Accent4 4 2 2 2 2 2 2 2" xfId="34188" xr:uid="{C0DAE3A2-B54D-4C4B-8255-9351386B7B2F}"/>
    <cellStyle name="40% - Accent4 4 2 2 2 2 2 3" xfId="34187" xr:uid="{7239E958-6F52-4445-966C-4DDF6B6D46F3}"/>
    <cellStyle name="40% - Accent4 4 2 2 2 2 3" xfId="3271" xr:uid="{00000000-0005-0000-0000-0000C60C0000}"/>
    <cellStyle name="40% - Accent4 4 2 2 2 2 3 2" xfId="34189" xr:uid="{6B01ED3B-AD11-49D0-ACE0-D42D4B176EB5}"/>
    <cellStyle name="40% - Accent4 4 2 2 2 2 4" xfId="34186" xr:uid="{67B9B9EE-F76B-4793-80A2-235D14390718}"/>
    <cellStyle name="40% - Accent4 4 2 2 2 3" xfId="3272" xr:uid="{00000000-0005-0000-0000-0000C70C0000}"/>
    <cellStyle name="40% - Accent4 4 2 2 2 3 2" xfId="3273" xr:uid="{00000000-0005-0000-0000-0000C80C0000}"/>
    <cellStyle name="40% - Accent4 4 2 2 2 3 2 2" xfId="34191" xr:uid="{CFAE902D-56B6-4C79-AE53-851844A041AA}"/>
    <cellStyle name="40% - Accent4 4 2 2 2 3 3" xfId="34190" xr:uid="{0ECDBF82-569B-4D97-BC78-68FDC9F59235}"/>
    <cellStyle name="40% - Accent4 4 2 2 2 4" xfId="3274" xr:uid="{00000000-0005-0000-0000-0000C90C0000}"/>
    <cellStyle name="40% - Accent4 4 2 2 2 4 2" xfId="34192" xr:uid="{A97AB4AD-47FF-4012-9B71-BE85C588510B}"/>
    <cellStyle name="40% - Accent4 4 2 2 2 5" xfId="34185" xr:uid="{0E3B1BA1-BA4C-4894-B775-91C06C5D2CBF}"/>
    <cellStyle name="40% - Accent4 4 2 2 3" xfId="3275" xr:uid="{00000000-0005-0000-0000-0000CA0C0000}"/>
    <cellStyle name="40% - Accent4 4 2 2 3 2" xfId="3276" xr:uid="{00000000-0005-0000-0000-0000CB0C0000}"/>
    <cellStyle name="40% - Accent4 4 2 2 3 2 2" xfId="3277" xr:uid="{00000000-0005-0000-0000-0000CC0C0000}"/>
    <cellStyle name="40% - Accent4 4 2 2 3 2 2 2" xfId="34195" xr:uid="{26978026-8651-4032-8B8C-EFD6E3A58583}"/>
    <cellStyle name="40% - Accent4 4 2 2 3 2 3" xfId="34194" xr:uid="{070DDD7E-7CB0-41E8-A2FA-C75FFAF27BE2}"/>
    <cellStyle name="40% - Accent4 4 2 2 3 3" xfId="3278" xr:uid="{00000000-0005-0000-0000-0000CD0C0000}"/>
    <cellStyle name="40% - Accent4 4 2 2 3 3 2" xfId="34196" xr:uid="{8B396BDA-4894-4904-88AA-FA02479C87E4}"/>
    <cellStyle name="40% - Accent4 4 2 2 3 4" xfId="34193" xr:uid="{33FEE641-602E-4460-B2E6-EB211B8944E9}"/>
    <cellStyle name="40% - Accent4 4 2 2 4" xfId="3279" xr:uid="{00000000-0005-0000-0000-0000CE0C0000}"/>
    <cellStyle name="40% - Accent4 4 2 2 4 2" xfId="3280" xr:uid="{00000000-0005-0000-0000-0000CF0C0000}"/>
    <cellStyle name="40% - Accent4 4 2 2 4 2 2" xfId="34198" xr:uid="{D2E9D18E-CF99-45C5-B890-9E31B9A06C9B}"/>
    <cellStyle name="40% - Accent4 4 2 2 4 3" xfId="34197" xr:uid="{93C17BB6-C977-47B4-877C-BC38DDD28683}"/>
    <cellStyle name="40% - Accent4 4 2 2 5" xfId="3281" xr:uid="{00000000-0005-0000-0000-0000D00C0000}"/>
    <cellStyle name="40% - Accent4 4 2 2 5 2" xfId="34199" xr:uid="{2D264257-F0DB-46F4-B9E2-78817F2D35E8}"/>
    <cellStyle name="40% - Accent4 4 2 2 6" xfId="34184" xr:uid="{6B80BD42-AD69-4BD6-BD7D-A2C2AAD9771C}"/>
    <cellStyle name="40% - Accent4 4 2 3" xfId="3282" xr:uid="{00000000-0005-0000-0000-0000D10C0000}"/>
    <cellStyle name="40% - Accent4 4 2 3 2" xfId="3283" xr:uid="{00000000-0005-0000-0000-0000D20C0000}"/>
    <cellStyle name="40% - Accent4 4 2 3 2 2" xfId="3284" xr:uid="{00000000-0005-0000-0000-0000D30C0000}"/>
    <cellStyle name="40% - Accent4 4 2 3 2 2 2" xfId="3285" xr:uid="{00000000-0005-0000-0000-0000D40C0000}"/>
    <cellStyle name="40% - Accent4 4 2 3 2 2 2 2" xfId="34203" xr:uid="{6B32F39D-702F-45FC-A880-EE46CF1F6B8E}"/>
    <cellStyle name="40% - Accent4 4 2 3 2 2 3" xfId="34202" xr:uid="{A9850005-7698-4D01-B6C3-94489C1AE24D}"/>
    <cellStyle name="40% - Accent4 4 2 3 2 3" xfId="3286" xr:uid="{00000000-0005-0000-0000-0000D50C0000}"/>
    <cellStyle name="40% - Accent4 4 2 3 2 3 2" xfId="34204" xr:uid="{57A3656E-5827-44DF-BBFC-9B0AB29ADDB3}"/>
    <cellStyle name="40% - Accent4 4 2 3 2 4" xfId="34201" xr:uid="{CBE11CF7-73D7-4DF9-9FA8-9E7EDAE2104D}"/>
    <cellStyle name="40% - Accent4 4 2 3 3" xfId="3287" xr:uid="{00000000-0005-0000-0000-0000D60C0000}"/>
    <cellStyle name="40% - Accent4 4 2 3 3 2" xfId="3288" xr:uid="{00000000-0005-0000-0000-0000D70C0000}"/>
    <cellStyle name="40% - Accent4 4 2 3 3 2 2" xfId="34206" xr:uid="{231E53BD-2EC6-43C5-802E-C76E861A9A5D}"/>
    <cellStyle name="40% - Accent4 4 2 3 3 3" xfId="34205" xr:uid="{DCA50C7B-B41D-49F9-8A08-23C36A2DEC6C}"/>
    <cellStyle name="40% - Accent4 4 2 3 4" xfId="3289" xr:uid="{00000000-0005-0000-0000-0000D80C0000}"/>
    <cellStyle name="40% - Accent4 4 2 3 4 2" xfId="34207" xr:uid="{C74C4DCD-5C25-4800-8C65-22E8F1BF1AE9}"/>
    <cellStyle name="40% - Accent4 4 2 3 5" xfId="34200" xr:uid="{EC9A8FB7-0423-4653-86B0-C14C2BE1F1D6}"/>
    <cellStyle name="40% - Accent4 4 2 4" xfId="3290" xr:uid="{00000000-0005-0000-0000-0000D90C0000}"/>
    <cellStyle name="40% - Accent4 4 2 4 2" xfId="3291" xr:uid="{00000000-0005-0000-0000-0000DA0C0000}"/>
    <cellStyle name="40% - Accent4 4 2 4 2 2" xfId="3292" xr:uid="{00000000-0005-0000-0000-0000DB0C0000}"/>
    <cellStyle name="40% - Accent4 4 2 4 2 2 2" xfId="34210" xr:uid="{7E760227-6206-41C9-BE03-A55D629BAE1D}"/>
    <cellStyle name="40% - Accent4 4 2 4 2 3" xfId="34209" xr:uid="{4CFE1819-59C3-4091-93E3-6531271A3953}"/>
    <cellStyle name="40% - Accent4 4 2 4 3" xfId="3293" xr:uid="{00000000-0005-0000-0000-0000DC0C0000}"/>
    <cellStyle name="40% - Accent4 4 2 4 3 2" xfId="34211" xr:uid="{F50D7C52-F174-4BDE-A469-BDB0C299CF39}"/>
    <cellStyle name="40% - Accent4 4 2 4 4" xfId="34208" xr:uid="{FE1698B5-10C9-4911-80E4-D2BACA22EEEB}"/>
    <cellStyle name="40% - Accent4 4 2 5" xfId="3294" xr:uid="{00000000-0005-0000-0000-0000DD0C0000}"/>
    <cellStyle name="40% - Accent4 4 2 5 2" xfId="3295" xr:uid="{00000000-0005-0000-0000-0000DE0C0000}"/>
    <cellStyle name="40% - Accent4 4 2 5 2 2" xfId="34213" xr:uid="{AFC5F13C-880A-468F-9969-A0B478375D5A}"/>
    <cellStyle name="40% - Accent4 4 2 5 3" xfId="34212" xr:uid="{2B5BAD8B-A292-4A0F-B3F1-CB53E13F14E4}"/>
    <cellStyle name="40% - Accent4 4 2 6" xfId="3296" xr:uid="{00000000-0005-0000-0000-0000DF0C0000}"/>
    <cellStyle name="40% - Accent4 4 2 6 2" xfId="34214" xr:uid="{F0D29D1F-F29E-4815-A29C-48331517E33C}"/>
    <cellStyle name="40% - Accent4 4 2 7" xfId="34183" xr:uid="{0259EB6B-C80E-4924-879F-3C682B033D4F}"/>
    <cellStyle name="40% - Accent4 4 3" xfId="3297" xr:uid="{00000000-0005-0000-0000-0000E00C0000}"/>
    <cellStyle name="40% - Accent4 4 3 2" xfId="3298" xr:uid="{00000000-0005-0000-0000-0000E10C0000}"/>
    <cellStyle name="40% - Accent4 4 3 2 2" xfId="3299" xr:uid="{00000000-0005-0000-0000-0000E20C0000}"/>
    <cellStyle name="40% - Accent4 4 3 2 2 2" xfId="3300" xr:uid="{00000000-0005-0000-0000-0000E30C0000}"/>
    <cellStyle name="40% - Accent4 4 3 2 2 2 2" xfId="3301" xr:uid="{00000000-0005-0000-0000-0000E40C0000}"/>
    <cellStyle name="40% - Accent4 4 3 2 2 2 2 2" xfId="34219" xr:uid="{F8D8F796-B528-4D30-9826-758A29040F18}"/>
    <cellStyle name="40% - Accent4 4 3 2 2 2 3" xfId="34218" xr:uid="{0812AFA2-DB3D-46CD-B3D7-36C5E2B820B6}"/>
    <cellStyle name="40% - Accent4 4 3 2 2 3" xfId="3302" xr:uid="{00000000-0005-0000-0000-0000E50C0000}"/>
    <cellStyle name="40% - Accent4 4 3 2 2 3 2" xfId="34220" xr:uid="{227CAE2D-565A-4D68-8B31-B23E2D185678}"/>
    <cellStyle name="40% - Accent4 4 3 2 2 4" xfId="34217" xr:uid="{0AEFB13C-64BD-4102-81F6-C7DAB77AEA97}"/>
    <cellStyle name="40% - Accent4 4 3 2 3" xfId="3303" xr:uid="{00000000-0005-0000-0000-0000E60C0000}"/>
    <cellStyle name="40% - Accent4 4 3 2 3 2" xfId="3304" xr:uid="{00000000-0005-0000-0000-0000E70C0000}"/>
    <cellStyle name="40% - Accent4 4 3 2 3 2 2" xfId="34222" xr:uid="{1A01EFD1-8863-4011-BE95-2887E417D814}"/>
    <cellStyle name="40% - Accent4 4 3 2 3 3" xfId="34221" xr:uid="{ACA9D750-FE39-4949-918E-9ADC5FCA6B50}"/>
    <cellStyle name="40% - Accent4 4 3 2 4" xfId="3305" xr:uid="{00000000-0005-0000-0000-0000E80C0000}"/>
    <cellStyle name="40% - Accent4 4 3 2 4 2" xfId="34223" xr:uid="{0FB6C61D-CC47-48E0-8608-3DBF21B81469}"/>
    <cellStyle name="40% - Accent4 4 3 2 5" xfId="34216" xr:uid="{056F7577-694F-4B19-8066-56F247E660E2}"/>
    <cellStyle name="40% - Accent4 4 3 3" xfId="3306" xr:uid="{00000000-0005-0000-0000-0000E90C0000}"/>
    <cellStyle name="40% - Accent4 4 3 3 2" xfId="3307" xr:uid="{00000000-0005-0000-0000-0000EA0C0000}"/>
    <cellStyle name="40% - Accent4 4 3 3 2 2" xfId="3308" xr:uid="{00000000-0005-0000-0000-0000EB0C0000}"/>
    <cellStyle name="40% - Accent4 4 3 3 2 2 2" xfId="34226" xr:uid="{258AB4D9-A933-4549-9BA8-3B959FF613AA}"/>
    <cellStyle name="40% - Accent4 4 3 3 2 3" xfId="34225" xr:uid="{87ED3955-A85B-4F00-A8B9-F273960D49AD}"/>
    <cellStyle name="40% - Accent4 4 3 3 3" xfId="3309" xr:uid="{00000000-0005-0000-0000-0000EC0C0000}"/>
    <cellStyle name="40% - Accent4 4 3 3 3 2" xfId="34227" xr:uid="{7F9D593E-865E-4C34-B1FD-EC577CAB0910}"/>
    <cellStyle name="40% - Accent4 4 3 3 4" xfId="34224" xr:uid="{7B174E5D-B611-4BBA-9700-67E6D992860A}"/>
    <cellStyle name="40% - Accent4 4 3 4" xfId="3310" xr:uid="{00000000-0005-0000-0000-0000ED0C0000}"/>
    <cellStyle name="40% - Accent4 4 3 4 2" xfId="3311" xr:uid="{00000000-0005-0000-0000-0000EE0C0000}"/>
    <cellStyle name="40% - Accent4 4 3 4 2 2" xfId="34229" xr:uid="{FEC1550A-FD89-4828-8DA1-C2422A5C0506}"/>
    <cellStyle name="40% - Accent4 4 3 4 3" xfId="34228" xr:uid="{2AB0F43F-4701-4F58-AD3D-61AC00A08039}"/>
    <cellStyle name="40% - Accent4 4 3 5" xfId="3312" xr:uid="{00000000-0005-0000-0000-0000EF0C0000}"/>
    <cellStyle name="40% - Accent4 4 3 5 2" xfId="34230" xr:uid="{B7099E0E-D032-45E6-950E-48264893DC0C}"/>
    <cellStyle name="40% - Accent4 4 3 6" xfId="34215" xr:uid="{EFBCDAC3-FF73-4D84-AFB1-8137C803FDC4}"/>
    <cellStyle name="40% - Accent4 4 4" xfId="3313" xr:uid="{00000000-0005-0000-0000-0000F00C0000}"/>
    <cellStyle name="40% - Accent4 4 4 2" xfId="3314" xr:uid="{00000000-0005-0000-0000-0000F10C0000}"/>
    <cellStyle name="40% - Accent4 4 4 2 2" xfId="3315" xr:uid="{00000000-0005-0000-0000-0000F20C0000}"/>
    <cellStyle name="40% - Accent4 4 4 2 2 2" xfId="3316" xr:uid="{00000000-0005-0000-0000-0000F30C0000}"/>
    <cellStyle name="40% - Accent4 4 4 2 2 2 2" xfId="34234" xr:uid="{7D225F9F-7026-42F7-AD86-C2E0513E512B}"/>
    <cellStyle name="40% - Accent4 4 4 2 2 3" xfId="34233" xr:uid="{101CBF99-C5BD-42AA-895C-4FF12E069E82}"/>
    <cellStyle name="40% - Accent4 4 4 2 3" xfId="3317" xr:uid="{00000000-0005-0000-0000-0000F40C0000}"/>
    <cellStyle name="40% - Accent4 4 4 2 3 2" xfId="34235" xr:uid="{9F71F536-0119-486E-8F95-6469FCAE0B87}"/>
    <cellStyle name="40% - Accent4 4 4 2 4" xfId="34232" xr:uid="{A42EDC4D-4753-4470-ACD4-EF6500DABB9A}"/>
    <cellStyle name="40% - Accent4 4 4 3" xfId="3318" xr:uid="{00000000-0005-0000-0000-0000F50C0000}"/>
    <cellStyle name="40% - Accent4 4 4 3 2" xfId="3319" xr:uid="{00000000-0005-0000-0000-0000F60C0000}"/>
    <cellStyle name="40% - Accent4 4 4 3 2 2" xfId="34237" xr:uid="{9A083201-2B27-4FED-9C78-8852F9E65C4C}"/>
    <cellStyle name="40% - Accent4 4 4 3 3" xfId="34236" xr:uid="{CB929B2A-38D0-4A58-8DCF-8E9403A67036}"/>
    <cellStyle name="40% - Accent4 4 4 4" xfId="3320" xr:uid="{00000000-0005-0000-0000-0000F70C0000}"/>
    <cellStyle name="40% - Accent4 4 4 4 2" xfId="34238" xr:uid="{C1274701-B3F0-4695-A40B-61FA9B7BFC69}"/>
    <cellStyle name="40% - Accent4 4 4 5" xfId="34231" xr:uid="{578AC1AB-4330-48FD-9294-653AB738747D}"/>
    <cellStyle name="40% - Accent4 4 5" xfId="3321" xr:uid="{00000000-0005-0000-0000-0000F80C0000}"/>
    <cellStyle name="40% - Accent4 4 5 2" xfId="3322" xr:uid="{00000000-0005-0000-0000-0000F90C0000}"/>
    <cellStyle name="40% - Accent4 4 5 2 2" xfId="3323" xr:uid="{00000000-0005-0000-0000-0000FA0C0000}"/>
    <cellStyle name="40% - Accent4 4 5 2 2 2" xfId="34241" xr:uid="{17074509-4CE6-4354-8057-DEACE58E98A1}"/>
    <cellStyle name="40% - Accent4 4 5 2 3" xfId="34240" xr:uid="{5A17CCBE-EA29-4119-BCA9-04A33603EB8C}"/>
    <cellStyle name="40% - Accent4 4 5 3" xfId="3324" xr:uid="{00000000-0005-0000-0000-0000FB0C0000}"/>
    <cellStyle name="40% - Accent4 4 5 3 2" xfId="34242" xr:uid="{385CF8ED-E050-4825-A78D-1871E839F06F}"/>
    <cellStyle name="40% - Accent4 4 5 4" xfId="34239" xr:uid="{B3B03258-3D70-45B5-A276-26F658240AC0}"/>
    <cellStyle name="40% - Accent4 4 6" xfId="3325" xr:uid="{00000000-0005-0000-0000-0000FC0C0000}"/>
    <cellStyle name="40% - Accent4 4 6 2" xfId="3326" xr:uid="{00000000-0005-0000-0000-0000FD0C0000}"/>
    <cellStyle name="40% - Accent4 4 6 2 2" xfId="34244" xr:uid="{B8D3E4C8-B224-41E9-ABDD-7BEE6FA31050}"/>
    <cellStyle name="40% - Accent4 4 6 3" xfId="34243" xr:uid="{0768EA2D-E307-4019-BA88-C30BDE618B3A}"/>
    <cellStyle name="40% - Accent4 4 7" xfId="3327" xr:uid="{00000000-0005-0000-0000-0000FE0C0000}"/>
    <cellStyle name="40% - Accent4 4 7 2" xfId="34245" xr:uid="{BA20CC77-05EB-45D7-A443-E555D2156702}"/>
    <cellStyle name="40% - Accent4 4 8" xfId="34182" xr:uid="{BB5CD2AB-0197-41C5-B0B7-E8FAD5701CC9}"/>
    <cellStyle name="40% - Accent4 5" xfId="3328" xr:uid="{00000000-0005-0000-0000-0000FF0C0000}"/>
    <cellStyle name="40% - Accent4 5 2" xfId="3329" xr:uid="{00000000-0005-0000-0000-0000000D0000}"/>
    <cellStyle name="40% - Accent4 5 2 2" xfId="3330" xr:uid="{00000000-0005-0000-0000-0000010D0000}"/>
    <cellStyle name="40% - Accent4 5 2 2 2" xfId="3331" xr:uid="{00000000-0005-0000-0000-0000020D0000}"/>
    <cellStyle name="40% - Accent4 5 2 2 2 2" xfId="3332" xr:uid="{00000000-0005-0000-0000-0000030D0000}"/>
    <cellStyle name="40% - Accent4 5 2 2 2 2 2" xfId="3333" xr:uid="{00000000-0005-0000-0000-0000040D0000}"/>
    <cellStyle name="40% - Accent4 5 2 2 2 2 2 2" xfId="34251" xr:uid="{5CC15DFA-A5CD-4B8D-A985-CBCFCAD1BA68}"/>
    <cellStyle name="40% - Accent4 5 2 2 2 2 3" xfId="34250" xr:uid="{379B995C-361B-45C5-9A44-E5862055D0B9}"/>
    <cellStyle name="40% - Accent4 5 2 2 2 3" xfId="3334" xr:uid="{00000000-0005-0000-0000-0000050D0000}"/>
    <cellStyle name="40% - Accent4 5 2 2 2 3 2" xfId="34252" xr:uid="{221A982D-E6DE-4719-9E82-44DE3203D3E4}"/>
    <cellStyle name="40% - Accent4 5 2 2 2 4" xfId="34249" xr:uid="{F30C0780-3F5A-4D3A-99ED-E3D795331C1E}"/>
    <cellStyle name="40% - Accent4 5 2 2 3" xfId="3335" xr:uid="{00000000-0005-0000-0000-0000060D0000}"/>
    <cellStyle name="40% - Accent4 5 2 2 3 2" xfId="3336" xr:uid="{00000000-0005-0000-0000-0000070D0000}"/>
    <cellStyle name="40% - Accent4 5 2 2 3 2 2" xfId="34254" xr:uid="{2E9CBC26-2F80-4B01-AAE9-6E7BDC485B98}"/>
    <cellStyle name="40% - Accent4 5 2 2 3 3" xfId="34253" xr:uid="{52CEEABB-02A8-4013-BDBA-72ECFED4E329}"/>
    <cellStyle name="40% - Accent4 5 2 2 4" xfId="3337" xr:uid="{00000000-0005-0000-0000-0000080D0000}"/>
    <cellStyle name="40% - Accent4 5 2 2 4 2" xfId="34255" xr:uid="{8A0ABCC3-0B45-482D-BD21-5A3C4262D4EF}"/>
    <cellStyle name="40% - Accent4 5 2 2 5" xfId="34248" xr:uid="{76044B39-B4A1-4439-9F61-C404C0286B77}"/>
    <cellStyle name="40% - Accent4 5 2 3" xfId="3338" xr:uid="{00000000-0005-0000-0000-0000090D0000}"/>
    <cellStyle name="40% - Accent4 5 2 3 2" xfId="3339" xr:uid="{00000000-0005-0000-0000-00000A0D0000}"/>
    <cellStyle name="40% - Accent4 5 2 3 2 2" xfId="3340" xr:uid="{00000000-0005-0000-0000-00000B0D0000}"/>
    <cellStyle name="40% - Accent4 5 2 3 2 2 2" xfId="34258" xr:uid="{2E6A8472-5114-42C5-A0C8-8B8AE052B28A}"/>
    <cellStyle name="40% - Accent4 5 2 3 2 3" xfId="34257" xr:uid="{45B1D16B-0EC4-4396-8CFE-87ACA8DC5127}"/>
    <cellStyle name="40% - Accent4 5 2 3 3" xfId="3341" xr:uid="{00000000-0005-0000-0000-00000C0D0000}"/>
    <cellStyle name="40% - Accent4 5 2 3 3 2" xfId="34259" xr:uid="{ED3DA4BF-803B-441A-96F4-67F4D856050A}"/>
    <cellStyle name="40% - Accent4 5 2 3 4" xfId="34256" xr:uid="{DC640C35-74DC-446B-B996-58C3A65CAFA4}"/>
    <cellStyle name="40% - Accent4 5 2 4" xfId="3342" xr:uid="{00000000-0005-0000-0000-00000D0D0000}"/>
    <cellStyle name="40% - Accent4 5 2 4 2" xfId="3343" xr:uid="{00000000-0005-0000-0000-00000E0D0000}"/>
    <cellStyle name="40% - Accent4 5 2 4 2 2" xfId="34261" xr:uid="{D532BE33-AED0-4679-ACA1-86FC432D0AAA}"/>
    <cellStyle name="40% - Accent4 5 2 4 3" xfId="34260" xr:uid="{68B576DE-B690-4390-9572-9BCEE69FEC83}"/>
    <cellStyle name="40% - Accent4 5 2 5" xfId="3344" xr:uid="{00000000-0005-0000-0000-00000F0D0000}"/>
    <cellStyle name="40% - Accent4 5 2 5 2" xfId="34262" xr:uid="{B9722C6A-5DAD-4AA4-9E5F-AD20B287610E}"/>
    <cellStyle name="40% - Accent4 5 2 6" xfId="34247" xr:uid="{66769415-BD60-4493-98AD-CDC2494EE440}"/>
    <cellStyle name="40% - Accent4 5 3" xfId="3345" xr:uid="{00000000-0005-0000-0000-0000100D0000}"/>
    <cellStyle name="40% - Accent4 5 3 2" xfId="3346" xr:uid="{00000000-0005-0000-0000-0000110D0000}"/>
    <cellStyle name="40% - Accent4 5 3 2 2" xfId="3347" xr:uid="{00000000-0005-0000-0000-0000120D0000}"/>
    <cellStyle name="40% - Accent4 5 3 2 2 2" xfId="3348" xr:uid="{00000000-0005-0000-0000-0000130D0000}"/>
    <cellStyle name="40% - Accent4 5 3 2 2 2 2" xfId="34266" xr:uid="{3455E73B-94FA-47CF-B681-5CA292A19305}"/>
    <cellStyle name="40% - Accent4 5 3 2 2 3" xfId="34265" xr:uid="{5FB7DF3F-974B-49E9-B103-FD5153C4489C}"/>
    <cellStyle name="40% - Accent4 5 3 2 3" xfId="3349" xr:uid="{00000000-0005-0000-0000-0000140D0000}"/>
    <cellStyle name="40% - Accent4 5 3 2 3 2" xfId="34267" xr:uid="{8FBFAA60-7FCB-442F-B9AA-BA92BD07EB24}"/>
    <cellStyle name="40% - Accent4 5 3 2 4" xfId="34264" xr:uid="{196C83CC-1219-441A-86E2-22DFEEDBF94E}"/>
    <cellStyle name="40% - Accent4 5 3 3" xfId="3350" xr:uid="{00000000-0005-0000-0000-0000150D0000}"/>
    <cellStyle name="40% - Accent4 5 3 3 2" xfId="3351" xr:uid="{00000000-0005-0000-0000-0000160D0000}"/>
    <cellStyle name="40% - Accent4 5 3 3 2 2" xfId="34269" xr:uid="{0514BFB4-E70A-4154-938F-4274BE3A3642}"/>
    <cellStyle name="40% - Accent4 5 3 3 3" xfId="34268" xr:uid="{509608F9-9B91-40F0-AF63-9E7CF136D225}"/>
    <cellStyle name="40% - Accent4 5 3 4" xfId="3352" xr:uid="{00000000-0005-0000-0000-0000170D0000}"/>
    <cellStyle name="40% - Accent4 5 3 4 2" xfId="34270" xr:uid="{92AAA90F-41F1-4130-8B25-5E27EEDDE83D}"/>
    <cellStyle name="40% - Accent4 5 3 5" xfId="34263" xr:uid="{0359790E-310A-4513-9895-5DB3204F1414}"/>
    <cellStyle name="40% - Accent4 5 4" xfId="3353" xr:uid="{00000000-0005-0000-0000-0000180D0000}"/>
    <cellStyle name="40% - Accent4 5 4 2" xfId="3354" xr:uid="{00000000-0005-0000-0000-0000190D0000}"/>
    <cellStyle name="40% - Accent4 5 4 2 2" xfId="3355" xr:uid="{00000000-0005-0000-0000-00001A0D0000}"/>
    <cellStyle name="40% - Accent4 5 4 2 2 2" xfId="34273" xr:uid="{86FAE77B-31AB-46F4-B9E8-1F86C25AA027}"/>
    <cellStyle name="40% - Accent4 5 4 2 3" xfId="34272" xr:uid="{4FA4D192-8C09-4328-88BA-BD2BD7E9EE14}"/>
    <cellStyle name="40% - Accent4 5 4 3" xfId="3356" xr:uid="{00000000-0005-0000-0000-00001B0D0000}"/>
    <cellStyle name="40% - Accent4 5 4 3 2" xfId="34274" xr:uid="{6602BADB-8525-471E-A674-162CB8EEBA1B}"/>
    <cellStyle name="40% - Accent4 5 4 4" xfId="34271" xr:uid="{221AC21E-20B6-4E7C-AF9A-B1D6FADA7C94}"/>
    <cellStyle name="40% - Accent4 5 5" xfId="3357" xr:uid="{00000000-0005-0000-0000-00001C0D0000}"/>
    <cellStyle name="40% - Accent4 5 5 2" xfId="3358" xr:uid="{00000000-0005-0000-0000-00001D0D0000}"/>
    <cellStyle name="40% - Accent4 5 5 2 2" xfId="34276" xr:uid="{477641C5-73EE-48BD-B018-FD57D28C435C}"/>
    <cellStyle name="40% - Accent4 5 5 3" xfId="34275" xr:uid="{FC181AF6-5D02-4902-B6ED-77C1C7CA8516}"/>
    <cellStyle name="40% - Accent4 5 6" xfId="3359" xr:uid="{00000000-0005-0000-0000-00001E0D0000}"/>
    <cellStyle name="40% - Accent4 5 6 2" xfId="34277" xr:uid="{3BED423A-7EF6-4404-899A-5C23E3986FDF}"/>
    <cellStyle name="40% - Accent4 5 7" xfId="34246" xr:uid="{1AEBF03E-0B48-4E14-9AB5-E8ED63C9391B}"/>
    <cellStyle name="40% - Accent4 6" xfId="3360" xr:uid="{00000000-0005-0000-0000-00001F0D0000}"/>
    <cellStyle name="40% - Accent4 6 2" xfId="3361" xr:uid="{00000000-0005-0000-0000-0000200D0000}"/>
    <cellStyle name="40% - Accent4 6 2 2" xfId="3362" xr:uid="{00000000-0005-0000-0000-0000210D0000}"/>
    <cellStyle name="40% - Accent4 6 2 2 2" xfId="3363" xr:uid="{00000000-0005-0000-0000-0000220D0000}"/>
    <cellStyle name="40% - Accent4 6 2 2 2 2" xfId="3364" xr:uid="{00000000-0005-0000-0000-0000230D0000}"/>
    <cellStyle name="40% - Accent4 6 2 2 2 2 2" xfId="34282" xr:uid="{200FD31C-66C7-4458-8CF7-A6764EB383C3}"/>
    <cellStyle name="40% - Accent4 6 2 2 2 3" xfId="34281" xr:uid="{3C4895D0-41F0-45C2-9F7C-923DEC7B7043}"/>
    <cellStyle name="40% - Accent4 6 2 2 3" xfId="3365" xr:uid="{00000000-0005-0000-0000-0000240D0000}"/>
    <cellStyle name="40% - Accent4 6 2 2 3 2" xfId="34283" xr:uid="{E95F4939-1D8C-4C16-89A6-6BE9A85D6FF9}"/>
    <cellStyle name="40% - Accent4 6 2 2 4" xfId="34280" xr:uid="{6F2B71BD-14E1-44E4-9D60-2999B52B8B7A}"/>
    <cellStyle name="40% - Accent4 6 2 3" xfId="3366" xr:uid="{00000000-0005-0000-0000-0000250D0000}"/>
    <cellStyle name="40% - Accent4 6 2 3 2" xfId="3367" xr:uid="{00000000-0005-0000-0000-0000260D0000}"/>
    <cellStyle name="40% - Accent4 6 2 3 2 2" xfId="34285" xr:uid="{FF22CDE0-2806-4619-8ADD-CDB3DE5AEA47}"/>
    <cellStyle name="40% - Accent4 6 2 3 3" xfId="34284" xr:uid="{F1C6A723-3B09-440F-844C-4C2A4B262224}"/>
    <cellStyle name="40% - Accent4 6 2 4" xfId="3368" xr:uid="{00000000-0005-0000-0000-0000270D0000}"/>
    <cellStyle name="40% - Accent4 6 2 4 2" xfId="34286" xr:uid="{EFC46832-1CEF-4273-913F-D9B6110FD5CC}"/>
    <cellStyle name="40% - Accent4 6 2 5" xfId="34279" xr:uid="{7536EA22-06B9-4220-A931-8AE2F59B89CD}"/>
    <cellStyle name="40% - Accent4 6 3" xfId="3369" xr:uid="{00000000-0005-0000-0000-0000280D0000}"/>
    <cellStyle name="40% - Accent4 6 3 2" xfId="3370" xr:uid="{00000000-0005-0000-0000-0000290D0000}"/>
    <cellStyle name="40% - Accent4 6 3 2 2" xfId="3371" xr:uid="{00000000-0005-0000-0000-00002A0D0000}"/>
    <cellStyle name="40% - Accent4 6 3 2 2 2" xfId="34289" xr:uid="{9B65FA38-9FF4-4D20-A2D4-29E3BD8CF691}"/>
    <cellStyle name="40% - Accent4 6 3 2 3" xfId="34288" xr:uid="{D6F14FCD-F27F-4495-A9EA-F4D04BA3A915}"/>
    <cellStyle name="40% - Accent4 6 3 3" xfId="3372" xr:uid="{00000000-0005-0000-0000-00002B0D0000}"/>
    <cellStyle name="40% - Accent4 6 3 3 2" xfId="34290" xr:uid="{61A8C168-D94C-4066-BA6B-FB83EDFD6C75}"/>
    <cellStyle name="40% - Accent4 6 3 4" xfId="34287" xr:uid="{1921F1AD-8365-4DE2-8AD3-E5CAB82FFF5B}"/>
    <cellStyle name="40% - Accent4 6 4" xfId="3373" xr:uid="{00000000-0005-0000-0000-00002C0D0000}"/>
    <cellStyle name="40% - Accent4 6 4 2" xfId="3374" xr:uid="{00000000-0005-0000-0000-00002D0D0000}"/>
    <cellStyle name="40% - Accent4 6 4 2 2" xfId="34292" xr:uid="{36A9BE93-AFE0-4B6A-AF7F-7D3B8BAB997F}"/>
    <cellStyle name="40% - Accent4 6 4 3" xfId="34291" xr:uid="{F2E8B48B-61FB-4960-8864-C5D8E029689D}"/>
    <cellStyle name="40% - Accent4 6 5" xfId="3375" xr:uid="{00000000-0005-0000-0000-00002E0D0000}"/>
    <cellStyle name="40% - Accent4 6 5 2" xfId="34293" xr:uid="{8F484BA7-64B3-47A6-9CBD-0E4166E4F0A3}"/>
    <cellStyle name="40% - Accent4 6 6" xfId="34278" xr:uid="{2D4355C2-7CB7-4586-B87E-3BC1E62A46AA}"/>
    <cellStyle name="40% - Accent5" xfId="3376" xr:uid="{00000000-0005-0000-0000-00002F0D0000}"/>
    <cellStyle name="40% - Accent5 2" xfId="3377" xr:uid="{00000000-0005-0000-0000-0000300D0000}"/>
    <cellStyle name="40% - Accent5 2 2" xfId="3378" xr:uid="{00000000-0005-0000-0000-0000310D0000}"/>
    <cellStyle name="40% - Accent5 2 2 2" xfId="3379" xr:uid="{00000000-0005-0000-0000-0000320D0000}"/>
    <cellStyle name="40% - Accent5 2 3" xfId="3380" xr:uid="{00000000-0005-0000-0000-0000330D0000}"/>
    <cellStyle name="40% - Accent5 2 3 2" xfId="3381" xr:uid="{00000000-0005-0000-0000-0000340D0000}"/>
    <cellStyle name="40% - Accent5 2 3 2 2" xfId="3382" xr:uid="{00000000-0005-0000-0000-0000350D0000}"/>
    <cellStyle name="40% - Accent5 2 3 2 2 2" xfId="3383" xr:uid="{00000000-0005-0000-0000-0000360D0000}"/>
    <cellStyle name="40% - Accent5 2 3 2 2 2 2" xfId="3384" xr:uid="{00000000-0005-0000-0000-0000370D0000}"/>
    <cellStyle name="40% - Accent5 2 3 2 2 2 2 2" xfId="3385" xr:uid="{00000000-0005-0000-0000-0000380D0000}"/>
    <cellStyle name="40% - Accent5 2 3 2 2 2 2 2 2" xfId="34299" xr:uid="{19EB93E8-C284-4E69-9051-F14E999DC078}"/>
    <cellStyle name="40% - Accent5 2 3 2 2 2 2 3" xfId="34298" xr:uid="{5B7D821E-FFE8-460D-9249-D6C7283327C4}"/>
    <cellStyle name="40% - Accent5 2 3 2 2 2 3" xfId="3386" xr:uid="{00000000-0005-0000-0000-0000390D0000}"/>
    <cellStyle name="40% - Accent5 2 3 2 2 2 3 2" xfId="34300" xr:uid="{C3C78B59-1E6B-4E1D-864D-EE1E57C09238}"/>
    <cellStyle name="40% - Accent5 2 3 2 2 2 4" xfId="34297" xr:uid="{E53E93B5-9A78-4452-8ED5-DB96A4784F9E}"/>
    <cellStyle name="40% - Accent5 2 3 2 2 3" xfId="3387" xr:uid="{00000000-0005-0000-0000-00003A0D0000}"/>
    <cellStyle name="40% - Accent5 2 3 2 2 3 2" xfId="3388" xr:uid="{00000000-0005-0000-0000-00003B0D0000}"/>
    <cellStyle name="40% - Accent5 2 3 2 2 3 2 2" xfId="34302" xr:uid="{42622CEA-76CB-4D37-9A73-746E84895927}"/>
    <cellStyle name="40% - Accent5 2 3 2 2 3 3" xfId="34301" xr:uid="{4E09898D-9A01-422C-8BBA-0CB1098DF605}"/>
    <cellStyle name="40% - Accent5 2 3 2 2 4" xfId="3389" xr:uid="{00000000-0005-0000-0000-00003C0D0000}"/>
    <cellStyle name="40% - Accent5 2 3 2 2 4 2" xfId="34303" xr:uid="{90201342-369A-4810-A9FC-79C060EDEEF9}"/>
    <cellStyle name="40% - Accent5 2 3 2 2 5" xfId="34296" xr:uid="{8DA65F34-9FD1-4469-9579-E900DF680C7B}"/>
    <cellStyle name="40% - Accent5 2 3 2 3" xfId="3390" xr:uid="{00000000-0005-0000-0000-00003D0D0000}"/>
    <cellStyle name="40% - Accent5 2 3 2 3 2" xfId="3391" xr:uid="{00000000-0005-0000-0000-00003E0D0000}"/>
    <cellStyle name="40% - Accent5 2 3 2 3 2 2" xfId="3392" xr:uid="{00000000-0005-0000-0000-00003F0D0000}"/>
    <cellStyle name="40% - Accent5 2 3 2 3 2 2 2" xfId="34306" xr:uid="{808971E7-F875-4152-999F-A6A5C6011797}"/>
    <cellStyle name="40% - Accent5 2 3 2 3 2 3" xfId="34305" xr:uid="{EDDBBD14-F838-41F8-B1D4-892551855D14}"/>
    <cellStyle name="40% - Accent5 2 3 2 3 3" xfId="3393" xr:uid="{00000000-0005-0000-0000-0000400D0000}"/>
    <cellStyle name="40% - Accent5 2 3 2 3 3 2" xfId="34307" xr:uid="{73FF18FC-9100-4F6D-9669-2614F8EDF71B}"/>
    <cellStyle name="40% - Accent5 2 3 2 3 4" xfId="34304" xr:uid="{1A006F3E-C040-44F1-BE5C-8D3C68B49063}"/>
    <cellStyle name="40% - Accent5 2 3 2 4" xfId="3394" xr:uid="{00000000-0005-0000-0000-0000410D0000}"/>
    <cellStyle name="40% - Accent5 2 3 2 4 2" xfId="3395" xr:uid="{00000000-0005-0000-0000-0000420D0000}"/>
    <cellStyle name="40% - Accent5 2 3 2 4 2 2" xfId="34309" xr:uid="{9D04F802-5704-4A8D-B8C1-56F636192FD7}"/>
    <cellStyle name="40% - Accent5 2 3 2 4 3" xfId="34308" xr:uid="{016AD929-0E2A-497E-89E2-5131BC52810D}"/>
    <cellStyle name="40% - Accent5 2 3 2 5" xfId="3396" xr:uid="{00000000-0005-0000-0000-0000430D0000}"/>
    <cellStyle name="40% - Accent5 2 3 2 5 2" xfId="34310" xr:uid="{3BA05CC1-871E-4979-9302-1722A61F2812}"/>
    <cellStyle name="40% - Accent5 2 3 2 6" xfId="34295" xr:uid="{E0C5AEB0-F2E2-41CF-9398-95BBDF074D2C}"/>
    <cellStyle name="40% - Accent5 2 3 3" xfId="3397" xr:uid="{00000000-0005-0000-0000-0000440D0000}"/>
    <cellStyle name="40% - Accent5 2 3 3 2" xfId="3398" xr:uid="{00000000-0005-0000-0000-0000450D0000}"/>
    <cellStyle name="40% - Accent5 2 3 3 2 2" xfId="3399" xr:uid="{00000000-0005-0000-0000-0000460D0000}"/>
    <cellStyle name="40% - Accent5 2 3 3 2 2 2" xfId="3400" xr:uid="{00000000-0005-0000-0000-0000470D0000}"/>
    <cellStyle name="40% - Accent5 2 3 3 2 2 2 2" xfId="34314" xr:uid="{9111BF9D-099A-4E74-8495-67134814DD09}"/>
    <cellStyle name="40% - Accent5 2 3 3 2 2 3" xfId="34313" xr:uid="{DC794BD0-ED38-4C1B-BC0A-45E19E79E4FD}"/>
    <cellStyle name="40% - Accent5 2 3 3 2 3" xfId="3401" xr:uid="{00000000-0005-0000-0000-0000480D0000}"/>
    <cellStyle name="40% - Accent5 2 3 3 2 3 2" xfId="34315" xr:uid="{0D6532A3-C4AB-42F2-AB0D-31403AEBE9F2}"/>
    <cellStyle name="40% - Accent5 2 3 3 2 4" xfId="34312" xr:uid="{C77DE36B-2EF5-419E-AFC6-4F62F7C44FFB}"/>
    <cellStyle name="40% - Accent5 2 3 3 3" xfId="3402" xr:uid="{00000000-0005-0000-0000-0000490D0000}"/>
    <cellStyle name="40% - Accent5 2 3 3 3 2" xfId="3403" xr:uid="{00000000-0005-0000-0000-00004A0D0000}"/>
    <cellStyle name="40% - Accent5 2 3 3 3 2 2" xfId="34317" xr:uid="{9CD94F4E-140C-4648-9BE4-85E8C7A314F9}"/>
    <cellStyle name="40% - Accent5 2 3 3 3 3" xfId="34316" xr:uid="{38858F05-7EC9-498A-93A7-C95ED9247FFF}"/>
    <cellStyle name="40% - Accent5 2 3 3 4" xfId="3404" xr:uid="{00000000-0005-0000-0000-00004B0D0000}"/>
    <cellStyle name="40% - Accent5 2 3 3 4 2" xfId="34318" xr:uid="{971982CF-6430-4375-8579-2D409E66CC7E}"/>
    <cellStyle name="40% - Accent5 2 3 3 5" xfId="34311" xr:uid="{8C128119-1FF5-4375-8699-8A07A908E00C}"/>
    <cellStyle name="40% - Accent5 2 3 4" xfId="3405" xr:uid="{00000000-0005-0000-0000-00004C0D0000}"/>
    <cellStyle name="40% - Accent5 2 3 4 2" xfId="3406" xr:uid="{00000000-0005-0000-0000-00004D0D0000}"/>
    <cellStyle name="40% - Accent5 2 3 4 2 2" xfId="3407" xr:uid="{00000000-0005-0000-0000-00004E0D0000}"/>
    <cellStyle name="40% - Accent5 2 3 4 2 2 2" xfId="34321" xr:uid="{03AAC69F-88F1-49E3-8E4E-6CE641927B96}"/>
    <cellStyle name="40% - Accent5 2 3 4 2 3" xfId="34320" xr:uid="{129E5613-8E18-4DBC-B05B-34544B3C8D36}"/>
    <cellStyle name="40% - Accent5 2 3 4 3" xfId="3408" xr:uid="{00000000-0005-0000-0000-00004F0D0000}"/>
    <cellStyle name="40% - Accent5 2 3 4 3 2" xfId="34322" xr:uid="{0BBED62F-9696-4247-816D-D6416076FF36}"/>
    <cellStyle name="40% - Accent5 2 3 4 4" xfId="34319" xr:uid="{468E4946-752C-466E-8DEA-473B4740F6CD}"/>
    <cellStyle name="40% - Accent5 2 3 5" xfId="3409" xr:uid="{00000000-0005-0000-0000-0000500D0000}"/>
    <cellStyle name="40% - Accent5 2 3 5 2" xfId="3410" xr:uid="{00000000-0005-0000-0000-0000510D0000}"/>
    <cellStyle name="40% - Accent5 2 3 5 2 2" xfId="34324" xr:uid="{B00C8D73-66B9-4FE2-AC3E-35868E21605E}"/>
    <cellStyle name="40% - Accent5 2 3 5 3" xfId="34323" xr:uid="{8DA4A365-12FC-4EB7-99AF-B6407362A1B2}"/>
    <cellStyle name="40% - Accent5 2 3 6" xfId="3411" xr:uid="{00000000-0005-0000-0000-0000520D0000}"/>
    <cellStyle name="40% - Accent5 2 3 6 2" xfId="34325" xr:uid="{1DB7CB21-7F8A-4D2B-BE14-70039F855D5D}"/>
    <cellStyle name="40% - Accent5 2 3 7" xfId="34294" xr:uid="{A483862B-5929-4A9F-869D-74785F38F6E6}"/>
    <cellStyle name="40% - Accent5 2 4" xfId="3412" xr:uid="{00000000-0005-0000-0000-0000530D0000}"/>
    <cellStyle name="40% - Accent5 2 4 2" xfId="3413" xr:uid="{00000000-0005-0000-0000-0000540D0000}"/>
    <cellStyle name="40% - Accent5 2 4 2 2" xfId="3414" xr:uid="{00000000-0005-0000-0000-0000550D0000}"/>
    <cellStyle name="40% - Accent5 2 4 2 2 2" xfId="3415" xr:uid="{00000000-0005-0000-0000-0000560D0000}"/>
    <cellStyle name="40% - Accent5 2 4 2 2 2 2" xfId="3416" xr:uid="{00000000-0005-0000-0000-0000570D0000}"/>
    <cellStyle name="40% - Accent5 2 4 2 2 2 2 2" xfId="34330" xr:uid="{8BFA663B-ED1E-43D4-9C51-FB679E20DF48}"/>
    <cellStyle name="40% - Accent5 2 4 2 2 2 3" xfId="34329" xr:uid="{B400AAC0-CD7F-4BC9-9124-46394ED85B5A}"/>
    <cellStyle name="40% - Accent5 2 4 2 2 3" xfId="3417" xr:uid="{00000000-0005-0000-0000-0000580D0000}"/>
    <cellStyle name="40% - Accent5 2 4 2 2 3 2" xfId="34331" xr:uid="{DBCD95CD-2BB5-4B33-A50D-10ADB42A239E}"/>
    <cellStyle name="40% - Accent5 2 4 2 2 4" xfId="34328" xr:uid="{0C205AC7-1DF3-413E-AAA8-532BDE2A0CF5}"/>
    <cellStyle name="40% - Accent5 2 4 2 3" xfId="3418" xr:uid="{00000000-0005-0000-0000-0000590D0000}"/>
    <cellStyle name="40% - Accent5 2 4 2 3 2" xfId="3419" xr:uid="{00000000-0005-0000-0000-00005A0D0000}"/>
    <cellStyle name="40% - Accent5 2 4 2 3 2 2" xfId="34333" xr:uid="{05FB82C2-3629-45AE-99AB-0E46B8CD0A12}"/>
    <cellStyle name="40% - Accent5 2 4 2 3 3" xfId="34332" xr:uid="{D23134D3-BF59-48BC-A725-6844660A6484}"/>
    <cellStyle name="40% - Accent5 2 4 2 4" xfId="3420" xr:uid="{00000000-0005-0000-0000-00005B0D0000}"/>
    <cellStyle name="40% - Accent5 2 4 2 4 2" xfId="34334" xr:uid="{3AF43E6F-ACA3-4F3F-8149-514BFBE40ABD}"/>
    <cellStyle name="40% - Accent5 2 4 2 5" xfId="34327" xr:uid="{B9B4623F-6A81-4D2B-A2D2-B5F4F463D8C8}"/>
    <cellStyle name="40% - Accent5 2 4 3" xfId="3421" xr:uid="{00000000-0005-0000-0000-00005C0D0000}"/>
    <cellStyle name="40% - Accent5 2 4 3 2" xfId="3422" xr:uid="{00000000-0005-0000-0000-00005D0D0000}"/>
    <cellStyle name="40% - Accent5 2 4 3 2 2" xfId="3423" xr:uid="{00000000-0005-0000-0000-00005E0D0000}"/>
    <cellStyle name="40% - Accent5 2 4 3 2 2 2" xfId="34337" xr:uid="{C6CB8D09-BA49-44C0-BEA9-1F5FCC6BC11A}"/>
    <cellStyle name="40% - Accent5 2 4 3 2 3" xfId="34336" xr:uid="{BAC74607-EDF0-4712-87F9-4570840DF157}"/>
    <cellStyle name="40% - Accent5 2 4 3 3" xfId="3424" xr:uid="{00000000-0005-0000-0000-00005F0D0000}"/>
    <cellStyle name="40% - Accent5 2 4 3 3 2" xfId="34338" xr:uid="{6702867F-3370-4E43-B956-42A60B35FF3B}"/>
    <cellStyle name="40% - Accent5 2 4 3 4" xfId="34335" xr:uid="{8B9DF5AA-2036-40A5-B79F-5E15EF0505B5}"/>
    <cellStyle name="40% - Accent5 2 4 4" xfId="3425" xr:uid="{00000000-0005-0000-0000-0000600D0000}"/>
    <cellStyle name="40% - Accent5 2 4 4 2" xfId="3426" xr:uid="{00000000-0005-0000-0000-0000610D0000}"/>
    <cellStyle name="40% - Accent5 2 4 4 2 2" xfId="34340" xr:uid="{AAA3040D-DF34-48E0-B88B-D1D3EF815CE1}"/>
    <cellStyle name="40% - Accent5 2 4 4 3" xfId="34339" xr:uid="{F7FF3D4B-63ED-4894-A917-1DD08081F730}"/>
    <cellStyle name="40% - Accent5 2 4 5" xfId="3427" xr:uid="{00000000-0005-0000-0000-0000620D0000}"/>
    <cellStyle name="40% - Accent5 2 4 5 2" xfId="34341" xr:uid="{085B61D0-131F-49F5-B808-2CAD498A4531}"/>
    <cellStyle name="40% - Accent5 2 4 6" xfId="34326" xr:uid="{1E12F741-684C-4260-88C3-B5966419ECA7}"/>
    <cellStyle name="40% - Accent5 2 5" xfId="3428" xr:uid="{00000000-0005-0000-0000-0000630D0000}"/>
    <cellStyle name="40% - Accent5 3" xfId="3429" xr:uid="{00000000-0005-0000-0000-0000640D0000}"/>
    <cellStyle name="40% - Accent5 3 2" xfId="3430" xr:uid="{00000000-0005-0000-0000-0000650D0000}"/>
    <cellStyle name="40% - Accent5 3 3" xfId="3431" xr:uid="{00000000-0005-0000-0000-0000660D0000}"/>
    <cellStyle name="40% - Accent5 3 3 2" xfId="3432" xr:uid="{00000000-0005-0000-0000-0000670D0000}"/>
    <cellStyle name="40% - Accent5 3 3 2 2" xfId="3433" xr:uid="{00000000-0005-0000-0000-0000680D0000}"/>
    <cellStyle name="40% - Accent5 3 3 2 2 2" xfId="3434" xr:uid="{00000000-0005-0000-0000-0000690D0000}"/>
    <cellStyle name="40% - Accent5 3 3 2 2 2 2" xfId="3435" xr:uid="{00000000-0005-0000-0000-00006A0D0000}"/>
    <cellStyle name="40% - Accent5 3 3 2 2 2 2 2" xfId="3436" xr:uid="{00000000-0005-0000-0000-00006B0D0000}"/>
    <cellStyle name="40% - Accent5 3 3 2 2 2 2 2 2" xfId="34348" xr:uid="{2EE6E7A4-7DC2-41E2-B498-2EAF58C8A38F}"/>
    <cellStyle name="40% - Accent5 3 3 2 2 2 2 3" xfId="34347" xr:uid="{3FA4D625-9891-447B-A2D2-2E72B0544368}"/>
    <cellStyle name="40% - Accent5 3 3 2 2 2 3" xfId="3437" xr:uid="{00000000-0005-0000-0000-00006C0D0000}"/>
    <cellStyle name="40% - Accent5 3 3 2 2 2 3 2" xfId="34349" xr:uid="{E4F4F503-8493-4BE5-AFE0-936054A5898D}"/>
    <cellStyle name="40% - Accent5 3 3 2 2 2 4" xfId="34346" xr:uid="{4668640C-773D-41D9-A14C-4E3358F13051}"/>
    <cellStyle name="40% - Accent5 3 3 2 2 3" xfId="3438" xr:uid="{00000000-0005-0000-0000-00006D0D0000}"/>
    <cellStyle name="40% - Accent5 3 3 2 2 3 2" xfId="3439" xr:uid="{00000000-0005-0000-0000-00006E0D0000}"/>
    <cellStyle name="40% - Accent5 3 3 2 2 3 2 2" xfId="34351" xr:uid="{08562873-47C7-4347-BD63-C9EA86B7C232}"/>
    <cellStyle name="40% - Accent5 3 3 2 2 3 3" xfId="34350" xr:uid="{1E7562D2-B514-4CB5-9F76-066ECED3288A}"/>
    <cellStyle name="40% - Accent5 3 3 2 2 4" xfId="3440" xr:uid="{00000000-0005-0000-0000-00006F0D0000}"/>
    <cellStyle name="40% - Accent5 3 3 2 2 4 2" xfId="34352" xr:uid="{728CA370-9407-45A3-ADE2-6FBAF30E9850}"/>
    <cellStyle name="40% - Accent5 3 3 2 2 5" xfId="34345" xr:uid="{8145182F-CA03-497B-8CE2-8A6096FDCB37}"/>
    <cellStyle name="40% - Accent5 3 3 2 3" xfId="3441" xr:uid="{00000000-0005-0000-0000-0000700D0000}"/>
    <cellStyle name="40% - Accent5 3 3 2 3 2" xfId="3442" xr:uid="{00000000-0005-0000-0000-0000710D0000}"/>
    <cellStyle name="40% - Accent5 3 3 2 3 2 2" xfId="3443" xr:uid="{00000000-0005-0000-0000-0000720D0000}"/>
    <cellStyle name="40% - Accent5 3 3 2 3 2 2 2" xfId="34355" xr:uid="{4351AEDA-24C4-4C75-B444-B5FAFA2E1A37}"/>
    <cellStyle name="40% - Accent5 3 3 2 3 2 3" xfId="34354" xr:uid="{BE7983E3-1F7B-4929-B327-D0F15050862F}"/>
    <cellStyle name="40% - Accent5 3 3 2 3 3" xfId="3444" xr:uid="{00000000-0005-0000-0000-0000730D0000}"/>
    <cellStyle name="40% - Accent5 3 3 2 3 3 2" xfId="34356" xr:uid="{F743CAB8-9701-4011-8821-0F4198D7BA59}"/>
    <cellStyle name="40% - Accent5 3 3 2 3 4" xfId="34353" xr:uid="{1795E4B8-FBC2-48A3-835E-8EBD8C0A6A65}"/>
    <cellStyle name="40% - Accent5 3 3 2 4" xfId="3445" xr:uid="{00000000-0005-0000-0000-0000740D0000}"/>
    <cellStyle name="40% - Accent5 3 3 2 4 2" xfId="3446" xr:uid="{00000000-0005-0000-0000-0000750D0000}"/>
    <cellStyle name="40% - Accent5 3 3 2 4 2 2" xfId="34358" xr:uid="{B38A1B8D-80B5-4CF6-9DD8-4D06A554F23C}"/>
    <cellStyle name="40% - Accent5 3 3 2 4 3" xfId="34357" xr:uid="{ED7BD2D8-59CD-402C-8C26-5F8F6E81C4E4}"/>
    <cellStyle name="40% - Accent5 3 3 2 5" xfId="3447" xr:uid="{00000000-0005-0000-0000-0000760D0000}"/>
    <cellStyle name="40% - Accent5 3 3 2 5 2" xfId="34359" xr:uid="{90764919-85E5-48E6-B723-0AB98A71AA9C}"/>
    <cellStyle name="40% - Accent5 3 3 2 6" xfId="34344" xr:uid="{FC509C75-27AA-4D44-A6DC-93A03E3323CC}"/>
    <cellStyle name="40% - Accent5 3 3 3" xfId="3448" xr:uid="{00000000-0005-0000-0000-0000770D0000}"/>
    <cellStyle name="40% - Accent5 3 3 3 2" xfId="3449" xr:uid="{00000000-0005-0000-0000-0000780D0000}"/>
    <cellStyle name="40% - Accent5 3 3 3 2 2" xfId="3450" xr:uid="{00000000-0005-0000-0000-0000790D0000}"/>
    <cellStyle name="40% - Accent5 3 3 3 2 2 2" xfId="3451" xr:uid="{00000000-0005-0000-0000-00007A0D0000}"/>
    <cellStyle name="40% - Accent5 3 3 3 2 2 2 2" xfId="34363" xr:uid="{E012DC49-B087-4828-A267-5CC0C6DF88CF}"/>
    <cellStyle name="40% - Accent5 3 3 3 2 2 3" xfId="34362" xr:uid="{CECD2B4F-D825-4A3C-AB13-5D093B7D63AF}"/>
    <cellStyle name="40% - Accent5 3 3 3 2 3" xfId="3452" xr:uid="{00000000-0005-0000-0000-00007B0D0000}"/>
    <cellStyle name="40% - Accent5 3 3 3 2 3 2" xfId="34364" xr:uid="{29FDCA3D-53BD-4038-92F0-F2922089CF73}"/>
    <cellStyle name="40% - Accent5 3 3 3 2 4" xfId="34361" xr:uid="{0BF420FC-69A5-4BB4-97E2-1D41B6287F7A}"/>
    <cellStyle name="40% - Accent5 3 3 3 3" xfId="3453" xr:uid="{00000000-0005-0000-0000-00007C0D0000}"/>
    <cellStyle name="40% - Accent5 3 3 3 3 2" xfId="3454" xr:uid="{00000000-0005-0000-0000-00007D0D0000}"/>
    <cellStyle name="40% - Accent5 3 3 3 3 2 2" xfId="34366" xr:uid="{887A7B7D-CA56-4C7B-8427-75886CBA0D98}"/>
    <cellStyle name="40% - Accent5 3 3 3 3 3" xfId="34365" xr:uid="{04F98CB2-C52F-4334-940C-D20894068602}"/>
    <cellStyle name="40% - Accent5 3 3 3 4" xfId="3455" xr:uid="{00000000-0005-0000-0000-00007E0D0000}"/>
    <cellStyle name="40% - Accent5 3 3 3 4 2" xfId="34367" xr:uid="{8116E7C5-F3F8-4EE5-8396-322E14D39760}"/>
    <cellStyle name="40% - Accent5 3 3 3 5" xfId="34360" xr:uid="{549D190A-5F39-4C98-A88E-9CFE9C959FA9}"/>
    <cellStyle name="40% - Accent5 3 3 4" xfId="3456" xr:uid="{00000000-0005-0000-0000-00007F0D0000}"/>
    <cellStyle name="40% - Accent5 3 3 4 2" xfId="3457" xr:uid="{00000000-0005-0000-0000-0000800D0000}"/>
    <cellStyle name="40% - Accent5 3 3 4 2 2" xfId="3458" xr:uid="{00000000-0005-0000-0000-0000810D0000}"/>
    <cellStyle name="40% - Accent5 3 3 4 2 2 2" xfId="34370" xr:uid="{F9206887-AB1D-436D-8EAC-8E70255E6154}"/>
    <cellStyle name="40% - Accent5 3 3 4 2 3" xfId="34369" xr:uid="{F51270B0-BDDE-423B-B3BA-483DD456ABA3}"/>
    <cellStyle name="40% - Accent5 3 3 4 3" xfId="3459" xr:uid="{00000000-0005-0000-0000-0000820D0000}"/>
    <cellStyle name="40% - Accent5 3 3 4 3 2" xfId="34371" xr:uid="{F2BF732D-752A-4227-B4A1-B974F15751F5}"/>
    <cellStyle name="40% - Accent5 3 3 4 4" xfId="34368" xr:uid="{44C0D95A-E068-465B-925A-D54F56880DA2}"/>
    <cellStyle name="40% - Accent5 3 3 5" xfId="3460" xr:uid="{00000000-0005-0000-0000-0000830D0000}"/>
    <cellStyle name="40% - Accent5 3 3 5 2" xfId="3461" xr:uid="{00000000-0005-0000-0000-0000840D0000}"/>
    <cellStyle name="40% - Accent5 3 3 5 2 2" xfId="34373" xr:uid="{20E1D62A-59B5-4285-AB7C-0E7B5DF1A527}"/>
    <cellStyle name="40% - Accent5 3 3 5 3" xfId="34372" xr:uid="{2E9834EE-64DE-498E-8FED-C47F8E80C4CF}"/>
    <cellStyle name="40% - Accent5 3 3 6" xfId="3462" xr:uid="{00000000-0005-0000-0000-0000850D0000}"/>
    <cellStyle name="40% - Accent5 3 3 6 2" xfId="34374" xr:uid="{F5D3A913-A6AA-4E79-8C3D-BE6A1D626385}"/>
    <cellStyle name="40% - Accent5 3 3 7" xfId="34343" xr:uid="{1427F3D4-87BB-415D-807E-3B5132ED038C}"/>
    <cellStyle name="40% - Accent5 3 4" xfId="3463" xr:uid="{00000000-0005-0000-0000-0000860D0000}"/>
    <cellStyle name="40% - Accent5 3 4 2" xfId="3464" xr:uid="{00000000-0005-0000-0000-0000870D0000}"/>
    <cellStyle name="40% - Accent5 3 4 2 2" xfId="3465" xr:uid="{00000000-0005-0000-0000-0000880D0000}"/>
    <cellStyle name="40% - Accent5 3 4 2 2 2" xfId="3466" xr:uid="{00000000-0005-0000-0000-0000890D0000}"/>
    <cellStyle name="40% - Accent5 3 4 2 2 2 2" xfId="3467" xr:uid="{00000000-0005-0000-0000-00008A0D0000}"/>
    <cellStyle name="40% - Accent5 3 4 2 2 2 2 2" xfId="34379" xr:uid="{74A75AC5-D68B-48F1-BB4B-02B2190B9890}"/>
    <cellStyle name="40% - Accent5 3 4 2 2 2 3" xfId="34378" xr:uid="{D0924AD3-3627-4619-80DC-25028773DBE4}"/>
    <cellStyle name="40% - Accent5 3 4 2 2 3" xfId="3468" xr:uid="{00000000-0005-0000-0000-00008B0D0000}"/>
    <cellStyle name="40% - Accent5 3 4 2 2 3 2" xfId="34380" xr:uid="{16939D1D-72A7-465C-9417-BB7984C54205}"/>
    <cellStyle name="40% - Accent5 3 4 2 2 4" xfId="34377" xr:uid="{97B25590-C29A-44B0-AEBA-761111CCDAB5}"/>
    <cellStyle name="40% - Accent5 3 4 2 3" xfId="3469" xr:uid="{00000000-0005-0000-0000-00008C0D0000}"/>
    <cellStyle name="40% - Accent5 3 4 2 3 2" xfId="3470" xr:uid="{00000000-0005-0000-0000-00008D0D0000}"/>
    <cellStyle name="40% - Accent5 3 4 2 3 2 2" xfId="34382" xr:uid="{BC840147-D209-4968-9D81-130F73819173}"/>
    <cellStyle name="40% - Accent5 3 4 2 3 3" xfId="34381" xr:uid="{EBEB1351-150D-43C3-84E7-AB3678659F3E}"/>
    <cellStyle name="40% - Accent5 3 4 2 4" xfId="3471" xr:uid="{00000000-0005-0000-0000-00008E0D0000}"/>
    <cellStyle name="40% - Accent5 3 4 2 4 2" xfId="34383" xr:uid="{471E6751-7EE6-4FB2-87C6-3950C8EEACA0}"/>
    <cellStyle name="40% - Accent5 3 4 2 5" xfId="34376" xr:uid="{E961EE5F-1948-4648-9CB9-DEEBDEF4367F}"/>
    <cellStyle name="40% - Accent5 3 4 3" xfId="3472" xr:uid="{00000000-0005-0000-0000-00008F0D0000}"/>
    <cellStyle name="40% - Accent5 3 4 3 2" xfId="3473" xr:uid="{00000000-0005-0000-0000-0000900D0000}"/>
    <cellStyle name="40% - Accent5 3 4 3 2 2" xfId="3474" xr:uid="{00000000-0005-0000-0000-0000910D0000}"/>
    <cellStyle name="40% - Accent5 3 4 3 2 2 2" xfId="34386" xr:uid="{3DB39FA9-74EF-4E66-A64D-BC783BC1D4F9}"/>
    <cellStyle name="40% - Accent5 3 4 3 2 3" xfId="34385" xr:uid="{734EC80F-EC4D-4584-BD82-59770556DC80}"/>
    <cellStyle name="40% - Accent5 3 4 3 3" xfId="3475" xr:uid="{00000000-0005-0000-0000-0000920D0000}"/>
    <cellStyle name="40% - Accent5 3 4 3 3 2" xfId="34387" xr:uid="{7435D258-5FDF-4CF8-A7FB-24099B09EF06}"/>
    <cellStyle name="40% - Accent5 3 4 3 4" xfId="34384" xr:uid="{C6C2A972-2B78-48AF-B83D-20A384098C58}"/>
    <cellStyle name="40% - Accent5 3 4 4" xfId="3476" xr:uid="{00000000-0005-0000-0000-0000930D0000}"/>
    <cellStyle name="40% - Accent5 3 4 4 2" xfId="3477" xr:uid="{00000000-0005-0000-0000-0000940D0000}"/>
    <cellStyle name="40% - Accent5 3 4 4 2 2" xfId="34389" xr:uid="{9BFF27DD-C080-4398-8FC8-5FAB7BA33D41}"/>
    <cellStyle name="40% - Accent5 3 4 4 3" xfId="34388" xr:uid="{0F4D1174-C8FA-486B-B55B-87256509ED2B}"/>
    <cellStyle name="40% - Accent5 3 4 5" xfId="3478" xr:uid="{00000000-0005-0000-0000-0000950D0000}"/>
    <cellStyle name="40% - Accent5 3 4 5 2" xfId="34390" xr:uid="{203DBC96-3468-4A7B-9790-1A0231385E17}"/>
    <cellStyle name="40% - Accent5 3 4 6" xfId="34375" xr:uid="{F5BEBCC0-A10F-4D88-8226-F0E7E7F14CB4}"/>
    <cellStyle name="40% - Accent5 3 5" xfId="3479" xr:uid="{00000000-0005-0000-0000-0000960D0000}"/>
    <cellStyle name="40% - Accent5 3 6" xfId="34342" xr:uid="{F51D88BB-E968-49FF-A9B8-360B81E74CAF}"/>
    <cellStyle name="40% - Accent5 4" xfId="3480" xr:uid="{00000000-0005-0000-0000-0000970D0000}"/>
    <cellStyle name="40% - Accent5 4 2" xfId="3481" xr:uid="{00000000-0005-0000-0000-0000980D0000}"/>
    <cellStyle name="40% - Accent5 4 2 2" xfId="3482" xr:uid="{00000000-0005-0000-0000-0000990D0000}"/>
    <cellStyle name="40% - Accent5 4 2 2 2" xfId="3483" xr:uid="{00000000-0005-0000-0000-00009A0D0000}"/>
    <cellStyle name="40% - Accent5 4 2 2 2 2" xfId="3484" xr:uid="{00000000-0005-0000-0000-00009B0D0000}"/>
    <cellStyle name="40% - Accent5 4 2 2 2 2 2" xfId="3485" xr:uid="{00000000-0005-0000-0000-00009C0D0000}"/>
    <cellStyle name="40% - Accent5 4 2 2 2 2 2 2" xfId="3486" xr:uid="{00000000-0005-0000-0000-00009D0D0000}"/>
    <cellStyle name="40% - Accent5 4 2 2 2 2 2 2 2" xfId="34397" xr:uid="{7075D05E-FD02-49A0-9E3C-7B37553F2795}"/>
    <cellStyle name="40% - Accent5 4 2 2 2 2 2 3" xfId="34396" xr:uid="{76233894-CC13-44AE-9050-E8F8641663A3}"/>
    <cellStyle name="40% - Accent5 4 2 2 2 2 3" xfId="3487" xr:uid="{00000000-0005-0000-0000-00009E0D0000}"/>
    <cellStyle name="40% - Accent5 4 2 2 2 2 3 2" xfId="34398" xr:uid="{6F66F106-968C-49D4-BC91-C7780F00E49E}"/>
    <cellStyle name="40% - Accent5 4 2 2 2 2 4" xfId="34395" xr:uid="{ED5B6CEE-6361-4D82-98BE-165B6576E7F8}"/>
    <cellStyle name="40% - Accent5 4 2 2 2 3" xfId="3488" xr:uid="{00000000-0005-0000-0000-00009F0D0000}"/>
    <cellStyle name="40% - Accent5 4 2 2 2 3 2" xfId="3489" xr:uid="{00000000-0005-0000-0000-0000A00D0000}"/>
    <cellStyle name="40% - Accent5 4 2 2 2 3 2 2" xfId="34400" xr:uid="{7F614858-8C9E-4C36-B937-1B9B2E1AF535}"/>
    <cellStyle name="40% - Accent5 4 2 2 2 3 3" xfId="34399" xr:uid="{6404F5CF-82B3-4605-9D56-2097F47FA312}"/>
    <cellStyle name="40% - Accent5 4 2 2 2 4" xfId="3490" xr:uid="{00000000-0005-0000-0000-0000A10D0000}"/>
    <cellStyle name="40% - Accent5 4 2 2 2 4 2" xfId="34401" xr:uid="{49B27961-2EF0-458A-A515-741C0F8BD842}"/>
    <cellStyle name="40% - Accent5 4 2 2 2 5" xfId="34394" xr:uid="{AC3CA45A-12B8-446B-9C73-E5E601461093}"/>
    <cellStyle name="40% - Accent5 4 2 2 3" xfId="3491" xr:uid="{00000000-0005-0000-0000-0000A20D0000}"/>
    <cellStyle name="40% - Accent5 4 2 2 3 2" xfId="3492" xr:uid="{00000000-0005-0000-0000-0000A30D0000}"/>
    <cellStyle name="40% - Accent5 4 2 2 3 2 2" xfId="3493" xr:uid="{00000000-0005-0000-0000-0000A40D0000}"/>
    <cellStyle name="40% - Accent5 4 2 2 3 2 2 2" xfId="34404" xr:uid="{5FC2AF01-C4EA-471C-8789-522684EB8B2A}"/>
    <cellStyle name="40% - Accent5 4 2 2 3 2 3" xfId="34403" xr:uid="{03C2AF61-E4C3-4E72-B092-8A6B7051A2F7}"/>
    <cellStyle name="40% - Accent5 4 2 2 3 3" xfId="3494" xr:uid="{00000000-0005-0000-0000-0000A50D0000}"/>
    <cellStyle name="40% - Accent5 4 2 2 3 3 2" xfId="34405" xr:uid="{F1958533-B541-42E7-A30A-265FB8E6E049}"/>
    <cellStyle name="40% - Accent5 4 2 2 3 4" xfId="34402" xr:uid="{F2E97D15-EF88-4436-A5E0-388FD7D33891}"/>
    <cellStyle name="40% - Accent5 4 2 2 4" xfId="3495" xr:uid="{00000000-0005-0000-0000-0000A60D0000}"/>
    <cellStyle name="40% - Accent5 4 2 2 4 2" xfId="3496" xr:uid="{00000000-0005-0000-0000-0000A70D0000}"/>
    <cellStyle name="40% - Accent5 4 2 2 4 2 2" xfId="34407" xr:uid="{96B414B6-095A-4688-827C-5AA0FB539A7C}"/>
    <cellStyle name="40% - Accent5 4 2 2 4 3" xfId="34406" xr:uid="{06DA7DF1-DBA7-4057-8E1A-AE7AF3871BA3}"/>
    <cellStyle name="40% - Accent5 4 2 2 5" xfId="3497" xr:uid="{00000000-0005-0000-0000-0000A80D0000}"/>
    <cellStyle name="40% - Accent5 4 2 2 5 2" xfId="34408" xr:uid="{302CAE2F-FDD0-40E6-9DAA-4E5E80CEE175}"/>
    <cellStyle name="40% - Accent5 4 2 2 6" xfId="34393" xr:uid="{5E26A8B2-D495-4A6D-8ADC-37FD4050C93F}"/>
    <cellStyle name="40% - Accent5 4 2 3" xfId="3498" xr:uid="{00000000-0005-0000-0000-0000A90D0000}"/>
    <cellStyle name="40% - Accent5 4 2 3 2" xfId="3499" xr:uid="{00000000-0005-0000-0000-0000AA0D0000}"/>
    <cellStyle name="40% - Accent5 4 2 3 2 2" xfId="3500" xr:uid="{00000000-0005-0000-0000-0000AB0D0000}"/>
    <cellStyle name="40% - Accent5 4 2 3 2 2 2" xfId="3501" xr:uid="{00000000-0005-0000-0000-0000AC0D0000}"/>
    <cellStyle name="40% - Accent5 4 2 3 2 2 2 2" xfId="34412" xr:uid="{B2809DD8-0A5E-48CD-8A8D-E51C0973827C}"/>
    <cellStyle name="40% - Accent5 4 2 3 2 2 3" xfId="34411" xr:uid="{61531483-B515-4562-9232-A0A399213F3C}"/>
    <cellStyle name="40% - Accent5 4 2 3 2 3" xfId="3502" xr:uid="{00000000-0005-0000-0000-0000AD0D0000}"/>
    <cellStyle name="40% - Accent5 4 2 3 2 3 2" xfId="34413" xr:uid="{37609FE2-3268-42EA-B4FC-FA4C033F57A2}"/>
    <cellStyle name="40% - Accent5 4 2 3 2 4" xfId="34410" xr:uid="{8514B765-02F7-4D75-BC81-041BE6809268}"/>
    <cellStyle name="40% - Accent5 4 2 3 3" xfId="3503" xr:uid="{00000000-0005-0000-0000-0000AE0D0000}"/>
    <cellStyle name="40% - Accent5 4 2 3 3 2" xfId="3504" xr:uid="{00000000-0005-0000-0000-0000AF0D0000}"/>
    <cellStyle name="40% - Accent5 4 2 3 3 2 2" xfId="34415" xr:uid="{F9980F38-C85D-492E-9830-5B408BCEC9A6}"/>
    <cellStyle name="40% - Accent5 4 2 3 3 3" xfId="34414" xr:uid="{544E2DE8-4D07-4239-8B6D-BE3F7A5E5C67}"/>
    <cellStyle name="40% - Accent5 4 2 3 4" xfId="3505" xr:uid="{00000000-0005-0000-0000-0000B00D0000}"/>
    <cellStyle name="40% - Accent5 4 2 3 4 2" xfId="34416" xr:uid="{5A60AFFB-9AA5-466B-BCDE-9FD226F7951B}"/>
    <cellStyle name="40% - Accent5 4 2 3 5" xfId="34409" xr:uid="{34A2BB1F-A456-453E-8595-0DB8B48085E2}"/>
    <cellStyle name="40% - Accent5 4 2 4" xfId="3506" xr:uid="{00000000-0005-0000-0000-0000B10D0000}"/>
    <cellStyle name="40% - Accent5 4 2 4 2" xfId="3507" xr:uid="{00000000-0005-0000-0000-0000B20D0000}"/>
    <cellStyle name="40% - Accent5 4 2 4 2 2" xfId="3508" xr:uid="{00000000-0005-0000-0000-0000B30D0000}"/>
    <cellStyle name="40% - Accent5 4 2 4 2 2 2" xfId="34419" xr:uid="{BF837CF2-25A1-4091-81F5-2E2CF3E61317}"/>
    <cellStyle name="40% - Accent5 4 2 4 2 3" xfId="34418" xr:uid="{51BB1587-CA54-46B7-B006-27D17BDF5B04}"/>
    <cellStyle name="40% - Accent5 4 2 4 3" xfId="3509" xr:uid="{00000000-0005-0000-0000-0000B40D0000}"/>
    <cellStyle name="40% - Accent5 4 2 4 3 2" xfId="34420" xr:uid="{0B615359-410C-4387-A173-D91AFA6B5B2F}"/>
    <cellStyle name="40% - Accent5 4 2 4 4" xfId="34417" xr:uid="{0F063DA4-C3C9-4499-BE11-773F7099295B}"/>
    <cellStyle name="40% - Accent5 4 2 5" xfId="3510" xr:uid="{00000000-0005-0000-0000-0000B50D0000}"/>
    <cellStyle name="40% - Accent5 4 2 5 2" xfId="3511" xr:uid="{00000000-0005-0000-0000-0000B60D0000}"/>
    <cellStyle name="40% - Accent5 4 2 5 2 2" xfId="34422" xr:uid="{ECB97485-48C6-4A48-8C8C-117827CE02C9}"/>
    <cellStyle name="40% - Accent5 4 2 5 3" xfId="34421" xr:uid="{B2F42E4D-7EC8-4DCD-B200-EA1E5DF9BC04}"/>
    <cellStyle name="40% - Accent5 4 2 6" xfId="3512" xr:uid="{00000000-0005-0000-0000-0000B70D0000}"/>
    <cellStyle name="40% - Accent5 4 2 6 2" xfId="34423" xr:uid="{36E2C8B7-4A97-45ED-B2CA-02605EAB4A2A}"/>
    <cellStyle name="40% - Accent5 4 2 7" xfId="34392" xr:uid="{73CF02D7-11B2-45F0-9F67-9164925E31FC}"/>
    <cellStyle name="40% - Accent5 4 3" xfId="3513" xr:uid="{00000000-0005-0000-0000-0000B80D0000}"/>
    <cellStyle name="40% - Accent5 4 3 2" xfId="3514" xr:uid="{00000000-0005-0000-0000-0000B90D0000}"/>
    <cellStyle name="40% - Accent5 4 3 2 2" xfId="3515" xr:uid="{00000000-0005-0000-0000-0000BA0D0000}"/>
    <cellStyle name="40% - Accent5 4 3 2 2 2" xfId="3516" xr:uid="{00000000-0005-0000-0000-0000BB0D0000}"/>
    <cellStyle name="40% - Accent5 4 3 2 2 2 2" xfId="3517" xr:uid="{00000000-0005-0000-0000-0000BC0D0000}"/>
    <cellStyle name="40% - Accent5 4 3 2 2 2 2 2" xfId="34428" xr:uid="{71BA19AA-FF2B-4C66-8F70-E3BA1B7567F2}"/>
    <cellStyle name="40% - Accent5 4 3 2 2 2 3" xfId="34427" xr:uid="{56200AEB-88F7-4DDA-8297-F270976E0C15}"/>
    <cellStyle name="40% - Accent5 4 3 2 2 3" xfId="3518" xr:uid="{00000000-0005-0000-0000-0000BD0D0000}"/>
    <cellStyle name="40% - Accent5 4 3 2 2 3 2" xfId="34429" xr:uid="{DA939FB6-A241-42B6-8C68-A84C04C29BE6}"/>
    <cellStyle name="40% - Accent5 4 3 2 2 4" xfId="34426" xr:uid="{5D919FD6-A30C-44A3-9F8F-0AAA12C45956}"/>
    <cellStyle name="40% - Accent5 4 3 2 3" xfId="3519" xr:uid="{00000000-0005-0000-0000-0000BE0D0000}"/>
    <cellStyle name="40% - Accent5 4 3 2 3 2" xfId="3520" xr:uid="{00000000-0005-0000-0000-0000BF0D0000}"/>
    <cellStyle name="40% - Accent5 4 3 2 3 2 2" xfId="34431" xr:uid="{4429CCCA-53EA-4CA5-A6AF-50C0BBCA0F08}"/>
    <cellStyle name="40% - Accent5 4 3 2 3 3" xfId="34430" xr:uid="{11F101BD-1D9A-4FED-AD27-59EB50C3D99E}"/>
    <cellStyle name="40% - Accent5 4 3 2 4" xfId="3521" xr:uid="{00000000-0005-0000-0000-0000C00D0000}"/>
    <cellStyle name="40% - Accent5 4 3 2 4 2" xfId="34432" xr:uid="{3F1ED8C3-21C2-41EE-81F8-CDB734766C43}"/>
    <cellStyle name="40% - Accent5 4 3 2 5" xfId="34425" xr:uid="{FB160EDF-E745-4EBE-8890-6AA712201D86}"/>
    <cellStyle name="40% - Accent5 4 3 3" xfId="3522" xr:uid="{00000000-0005-0000-0000-0000C10D0000}"/>
    <cellStyle name="40% - Accent5 4 3 3 2" xfId="3523" xr:uid="{00000000-0005-0000-0000-0000C20D0000}"/>
    <cellStyle name="40% - Accent5 4 3 3 2 2" xfId="3524" xr:uid="{00000000-0005-0000-0000-0000C30D0000}"/>
    <cellStyle name="40% - Accent5 4 3 3 2 2 2" xfId="34435" xr:uid="{AB212B77-151C-456E-A145-619478A46647}"/>
    <cellStyle name="40% - Accent5 4 3 3 2 3" xfId="34434" xr:uid="{41A0181F-2F6F-422B-A491-640BEA06CDFA}"/>
    <cellStyle name="40% - Accent5 4 3 3 3" xfId="3525" xr:uid="{00000000-0005-0000-0000-0000C40D0000}"/>
    <cellStyle name="40% - Accent5 4 3 3 3 2" xfId="34436" xr:uid="{E05D8504-D4E2-44A2-9EAA-5063B28ECB09}"/>
    <cellStyle name="40% - Accent5 4 3 3 4" xfId="34433" xr:uid="{186911A1-D09B-4396-8350-EF4A9372E62C}"/>
    <cellStyle name="40% - Accent5 4 3 4" xfId="3526" xr:uid="{00000000-0005-0000-0000-0000C50D0000}"/>
    <cellStyle name="40% - Accent5 4 3 4 2" xfId="3527" xr:uid="{00000000-0005-0000-0000-0000C60D0000}"/>
    <cellStyle name="40% - Accent5 4 3 4 2 2" xfId="34438" xr:uid="{EB675121-0A95-401C-AF56-859FDAEC8E99}"/>
    <cellStyle name="40% - Accent5 4 3 4 3" xfId="34437" xr:uid="{1DD9BE80-4B5F-4C69-B5EE-3496C6D691D9}"/>
    <cellStyle name="40% - Accent5 4 3 5" xfId="3528" xr:uid="{00000000-0005-0000-0000-0000C70D0000}"/>
    <cellStyle name="40% - Accent5 4 3 5 2" xfId="34439" xr:uid="{E98A9365-4F87-4705-BBA6-E4F5FE9BBC5D}"/>
    <cellStyle name="40% - Accent5 4 3 6" xfId="34424" xr:uid="{B7656067-ABC0-42FE-826C-2F29AB875835}"/>
    <cellStyle name="40% - Accent5 4 4" xfId="3529" xr:uid="{00000000-0005-0000-0000-0000C80D0000}"/>
    <cellStyle name="40% - Accent5 4 4 2" xfId="3530" xr:uid="{00000000-0005-0000-0000-0000C90D0000}"/>
    <cellStyle name="40% - Accent5 4 4 2 2" xfId="3531" xr:uid="{00000000-0005-0000-0000-0000CA0D0000}"/>
    <cellStyle name="40% - Accent5 4 4 2 2 2" xfId="3532" xr:uid="{00000000-0005-0000-0000-0000CB0D0000}"/>
    <cellStyle name="40% - Accent5 4 4 2 2 2 2" xfId="34443" xr:uid="{ED7BB5BE-34C1-46E1-B4AE-01BDD2584986}"/>
    <cellStyle name="40% - Accent5 4 4 2 2 3" xfId="34442" xr:uid="{48544FA4-DE75-43B4-8CE7-3F4EF0EC69F4}"/>
    <cellStyle name="40% - Accent5 4 4 2 3" xfId="3533" xr:uid="{00000000-0005-0000-0000-0000CC0D0000}"/>
    <cellStyle name="40% - Accent5 4 4 2 3 2" xfId="34444" xr:uid="{B78282D9-63C4-46FB-8401-59A1B90759BE}"/>
    <cellStyle name="40% - Accent5 4 4 2 4" xfId="34441" xr:uid="{81370911-D39F-4FE0-B685-43D4D3B348A0}"/>
    <cellStyle name="40% - Accent5 4 4 3" xfId="3534" xr:uid="{00000000-0005-0000-0000-0000CD0D0000}"/>
    <cellStyle name="40% - Accent5 4 4 3 2" xfId="3535" xr:uid="{00000000-0005-0000-0000-0000CE0D0000}"/>
    <cellStyle name="40% - Accent5 4 4 3 2 2" xfId="34446" xr:uid="{F6E3948C-BE36-4FD4-9B99-A29B7978C03C}"/>
    <cellStyle name="40% - Accent5 4 4 3 3" xfId="34445" xr:uid="{6AFBE70F-5157-4077-9A5B-EE1F746BED15}"/>
    <cellStyle name="40% - Accent5 4 4 4" xfId="3536" xr:uid="{00000000-0005-0000-0000-0000CF0D0000}"/>
    <cellStyle name="40% - Accent5 4 4 4 2" xfId="34447" xr:uid="{26925692-98FB-46D2-B4BB-5D6A967F4793}"/>
    <cellStyle name="40% - Accent5 4 4 5" xfId="34440" xr:uid="{1718EE30-4028-4AF6-9618-44F9F918D1F0}"/>
    <cellStyle name="40% - Accent5 4 5" xfId="3537" xr:uid="{00000000-0005-0000-0000-0000D00D0000}"/>
    <cellStyle name="40% - Accent5 4 5 2" xfId="3538" xr:uid="{00000000-0005-0000-0000-0000D10D0000}"/>
    <cellStyle name="40% - Accent5 4 5 2 2" xfId="3539" xr:uid="{00000000-0005-0000-0000-0000D20D0000}"/>
    <cellStyle name="40% - Accent5 4 5 2 2 2" xfId="34450" xr:uid="{602B326F-44A0-4D14-944D-DC207B9C5381}"/>
    <cellStyle name="40% - Accent5 4 5 2 3" xfId="34449" xr:uid="{FE0146A9-486E-4A7A-BE1D-F5AC599A9411}"/>
    <cellStyle name="40% - Accent5 4 5 3" xfId="3540" xr:uid="{00000000-0005-0000-0000-0000D30D0000}"/>
    <cellStyle name="40% - Accent5 4 5 3 2" xfId="34451" xr:uid="{E23B594A-FE71-4694-9315-19CC8EAC9A7A}"/>
    <cellStyle name="40% - Accent5 4 5 4" xfId="34448" xr:uid="{F8A16FC5-4CD7-40E8-AC99-23EC2414A6B0}"/>
    <cellStyle name="40% - Accent5 4 6" xfId="3541" xr:uid="{00000000-0005-0000-0000-0000D40D0000}"/>
    <cellStyle name="40% - Accent5 4 6 2" xfId="3542" xr:uid="{00000000-0005-0000-0000-0000D50D0000}"/>
    <cellStyle name="40% - Accent5 4 6 2 2" xfId="34453" xr:uid="{825D8AB5-CF15-4E27-A505-01E3CA939545}"/>
    <cellStyle name="40% - Accent5 4 6 3" xfId="34452" xr:uid="{7F609A36-65F8-471D-804A-2AF53244CADE}"/>
    <cellStyle name="40% - Accent5 4 7" xfId="3543" xr:uid="{00000000-0005-0000-0000-0000D60D0000}"/>
    <cellStyle name="40% - Accent5 4 7 2" xfId="34454" xr:uid="{B81C97DE-4554-43D5-8739-14015A001B7A}"/>
    <cellStyle name="40% - Accent5 4 8" xfId="34391" xr:uid="{45D83EC0-E695-4F95-BC72-DE329D729050}"/>
    <cellStyle name="40% - Accent5 5" xfId="3544" xr:uid="{00000000-0005-0000-0000-0000D70D0000}"/>
    <cellStyle name="40% - Accent5 5 2" xfId="3545" xr:uid="{00000000-0005-0000-0000-0000D80D0000}"/>
    <cellStyle name="40% - Accent5 5 2 2" xfId="3546" xr:uid="{00000000-0005-0000-0000-0000D90D0000}"/>
    <cellStyle name="40% - Accent5 5 2 2 2" xfId="3547" xr:uid="{00000000-0005-0000-0000-0000DA0D0000}"/>
    <cellStyle name="40% - Accent5 5 2 2 2 2" xfId="3548" xr:uid="{00000000-0005-0000-0000-0000DB0D0000}"/>
    <cellStyle name="40% - Accent5 5 2 2 2 2 2" xfId="3549" xr:uid="{00000000-0005-0000-0000-0000DC0D0000}"/>
    <cellStyle name="40% - Accent5 5 2 2 2 2 2 2" xfId="34460" xr:uid="{E5726340-6131-4473-B8AE-2D4933827196}"/>
    <cellStyle name="40% - Accent5 5 2 2 2 2 3" xfId="34459" xr:uid="{9DBA1406-4578-4B81-8223-34420F5E1301}"/>
    <cellStyle name="40% - Accent5 5 2 2 2 3" xfId="3550" xr:uid="{00000000-0005-0000-0000-0000DD0D0000}"/>
    <cellStyle name="40% - Accent5 5 2 2 2 3 2" xfId="34461" xr:uid="{36BFFCC4-0726-450F-A86F-B42C17CC2252}"/>
    <cellStyle name="40% - Accent5 5 2 2 2 4" xfId="34458" xr:uid="{63370A58-2359-4C29-819A-30CACE448D5D}"/>
    <cellStyle name="40% - Accent5 5 2 2 3" xfId="3551" xr:uid="{00000000-0005-0000-0000-0000DE0D0000}"/>
    <cellStyle name="40% - Accent5 5 2 2 3 2" xfId="3552" xr:uid="{00000000-0005-0000-0000-0000DF0D0000}"/>
    <cellStyle name="40% - Accent5 5 2 2 3 2 2" xfId="34463" xr:uid="{575ED815-94C1-4CF0-BDFA-DEB9E47CF7D4}"/>
    <cellStyle name="40% - Accent5 5 2 2 3 3" xfId="34462" xr:uid="{B0DE35A2-DEAC-40F2-ACC2-BF1EE1BF4B5D}"/>
    <cellStyle name="40% - Accent5 5 2 2 4" xfId="3553" xr:uid="{00000000-0005-0000-0000-0000E00D0000}"/>
    <cellStyle name="40% - Accent5 5 2 2 4 2" xfId="34464" xr:uid="{AE00809A-DE07-4BAF-AC4B-2F3B652F0556}"/>
    <cellStyle name="40% - Accent5 5 2 2 5" xfId="34457" xr:uid="{1222EB26-DA05-4BAD-8149-553ECD33AD98}"/>
    <cellStyle name="40% - Accent5 5 2 3" xfId="3554" xr:uid="{00000000-0005-0000-0000-0000E10D0000}"/>
    <cellStyle name="40% - Accent5 5 2 3 2" xfId="3555" xr:uid="{00000000-0005-0000-0000-0000E20D0000}"/>
    <cellStyle name="40% - Accent5 5 2 3 2 2" xfId="3556" xr:uid="{00000000-0005-0000-0000-0000E30D0000}"/>
    <cellStyle name="40% - Accent5 5 2 3 2 2 2" xfId="34467" xr:uid="{5F1CD66E-A507-4572-AB4A-B6E3FDAD2F01}"/>
    <cellStyle name="40% - Accent5 5 2 3 2 3" xfId="34466" xr:uid="{4CC99917-D3FA-40D9-AB2E-FC76F979522C}"/>
    <cellStyle name="40% - Accent5 5 2 3 3" xfId="3557" xr:uid="{00000000-0005-0000-0000-0000E40D0000}"/>
    <cellStyle name="40% - Accent5 5 2 3 3 2" xfId="34468" xr:uid="{241DB200-2DAF-4A9E-961A-94CA7795378F}"/>
    <cellStyle name="40% - Accent5 5 2 3 4" xfId="34465" xr:uid="{D087B433-EA77-421A-8A89-16FD507B0F2A}"/>
    <cellStyle name="40% - Accent5 5 2 4" xfId="3558" xr:uid="{00000000-0005-0000-0000-0000E50D0000}"/>
    <cellStyle name="40% - Accent5 5 2 4 2" xfId="3559" xr:uid="{00000000-0005-0000-0000-0000E60D0000}"/>
    <cellStyle name="40% - Accent5 5 2 4 2 2" xfId="34470" xr:uid="{67DB3430-1707-4F22-B663-467738AE9CDA}"/>
    <cellStyle name="40% - Accent5 5 2 4 3" xfId="34469" xr:uid="{53CDAED0-3F97-4509-9CEC-00A2AA789FD6}"/>
    <cellStyle name="40% - Accent5 5 2 5" xfId="3560" xr:uid="{00000000-0005-0000-0000-0000E70D0000}"/>
    <cellStyle name="40% - Accent5 5 2 5 2" xfId="34471" xr:uid="{1F6C9ED9-12E6-4036-A157-4C78C25FA63D}"/>
    <cellStyle name="40% - Accent5 5 2 6" xfId="34456" xr:uid="{C234BE77-E6A9-46DA-8A14-EDED0833A384}"/>
    <cellStyle name="40% - Accent5 5 3" xfId="3561" xr:uid="{00000000-0005-0000-0000-0000E80D0000}"/>
    <cellStyle name="40% - Accent5 5 3 2" xfId="3562" xr:uid="{00000000-0005-0000-0000-0000E90D0000}"/>
    <cellStyle name="40% - Accent5 5 3 2 2" xfId="3563" xr:uid="{00000000-0005-0000-0000-0000EA0D0000}"/>
    <cellStyle name="40% - Accent5 5 3 2 2 2" xfId="3564" xr:uid="{00000000-0005-0000-0000-0000EB0D0000}"/>
    <cellStyle name="40% - Accent5 5 3 2 2 2 2" xfId="34475" xr:uid="{6E4773A9-9006-4B94-A5EB-F904A371B3F0}"/>
    <cellStyle name="40% - Accent5 5 3 2 2 3" xfId="34474" xr:uid="{96B659E1-8613-4079-90DF-7D71810B9C7B}"/>
    <cellStyle name="40% - Accent5 5 3 2 3" xfId="3565" xr:uid="{00000000-0005-0000-0000-0000EC0D0000}"/>
    <cellStyle name="40% - Accent5 5 3 2 3 2" xfId="34476" xr:uid="{67F3E07C-EC19-47C0-81E8-CB9FF8E9077D}"/>
    <cellStyle name="40% - Accent5 5 3 2 4" xfId="34473" xr:uid="{36507081-C188-4F6E-95C3-B3EEA3088DC6}"/>
    <cellStyle name="40% - Accent5 5 3 3" xfId="3566" xr:uid="{00000000-0005-0000-0000-0000ED0D0000}"/>
    <cellStyle name="40% - Accent5 5 3 3 2" xfId="3567" xr:uid="{00000000-0005-0000-0000-0000EE0D0000}"/>
    <cellStyle name="40% - Accent5 5 3 3 2 2" xfId="34478" xr:uid="{7A3B05ED-2F59-4235-B646-2823821EF86C}"/>
    <cellStyle name="40% - Accent5 5 3 3 3" xfId="34477" xr:uid="{23C77725-5095-440C-A432-DB6E5BA31279}"/>
    <cellStyle name="40% - Accent5 5 3 4" xfId="3568" xr:uid="{00000000-0005-0000-0000-0000EF0D0000}"/>
    <cellStyle name="40% - Accent5 5 3 4 2" xfId="34479" xr:uid="{956FDCA4-AD52-47B7-B320-4766687A3136}"/>
    <cellStyle name="40% - Accent5 5 3 5" xfId="34472" xr:uid="{2275B9D5-122A-4209-B4B5-1D12A5A5D0A9}"/>
    <cellStyle name="40% - Accent5 5 4" xfId="3569" xr:uid="{00000000-0005-0000-0000-0000F00D0000}"/>
    <cellStyle name="40% - Accent5 5 4 2" xfId="3570" xr:uid="{00000000-0005-0000-0000-0000F10D0000}"/>
    <cellStyle name="40% - Accent5 5 4 2 2" xfId="3571" xr:uid="{00000000-0005-0000-0000-0000F20D0000}"/>
    <cellStyle name="40% - Accent5 5 4 2 2 2" xfId="34482" xr:uid="{EFB7CF3C-9E28-4E41-BAE7-61C15AAA71BE}"/>
    <cellStyle name="40% - Accent5 5 4 2 3" xfId="34481" xr:uid="{B598FAD1-059E-4132-958C-849D4989838A}"/>
    <cellStyle name="40% - Accent5 5 4 3" xfId="3572" xr:uid="{00000000-0005-0000-0000-0000F30D0000}"/>
    <cellStyle name="40% - Accent5 5 4 3 2" xfId="34483" xr:uid="{5DE63EE9-805C-44D9-AA3C-A37A41A855FC}"/>
    <cellStyle name="40% - Accent5 5 4 4" xfId="34480" xr:uid="{8530A02D-ECB9-45AB-8DD4-ED93E6BA12B4}"/>
    <cellStyle name="40% - Accent5 5 5" xfId="3573" xr:uid="{00000000-0005-0000-0000-0000F40D0000}"/>
    <cellStyle name="40% - Accent5 5 5 2" xfId="3574" xr:uid="{00000000-0005-0000-0000-0000F50D0000}"/>
    <cellStyle name="40% - Accent5 5 5 2 2" xfId="34485" xr:uid="{9A1E5912-BB64-47E8-88E0-F0FA250C7E7F}"/>
    <cellStyle name="40% - Accent5 5 5 3" xfId="34484" xr:uid="{00BABFAF-9D3B-43BC-8C20-8ED50D985FFD}"/>
    <cellStyle name="40% - Accent5 5 6" xfId="3575" xr:uid="{00000000-0005-0000-0000-0000F60D0000}"/>
    <cellStyle name="40% - Accent5 5 6 2" xfId="34486" xr:uid="{E761AD45-A46C-4409-A93B-285D91DC039D}"/>
    <cellStyle name="40% - Accent5 5 7" xfId="34455" xr:uid="{009AA577-5A14-4C91-8898-6DA53FF5EFEB}"/>
    <cellStyle name="40% - Accent5 6" xfId="3576" xr:uid="{00000000-0005-0000-0000-0000F70D0000}"/>
    <cellStyle name="40% - Accent5 6 2" xfId="3577" xr:uid="{00000000-0005-0000-0000-0000F80D0000}"/>
    <cellStyle name="40% - Accent5 6 2 2" xfId="3578" xr:uid="{00000000-0005-0000-0000-0000F90D0000}"/>
    <cellStyle name="40% - Accent5 6 2 2 2" xfId="3579" xr:uid="{00000000-0005-0000-0000-0000FA0D0000}"/>
    <cellStyle name="40% - Accent5 6 2 2 2 2" xfId="3580" xr:uid="{00000000-0005-0000-0000-0000FB0D0000}"/>
    <cellStyle name="40% - Accent5 6 2 2 2 2 2" xfId="34491" xr:uid="{B7C1FB24-171D-4696-AC85-F2ACA3B23B5A}"/>
    <cellStyle name="40% - Accent5 6 2 2 2 3" xfId="34490" xr:uid="{A296D130-A12F-49E0-98ED-EBBBCE1C52B7}"/>
    <cellStyle name="40% - Accent5 6 2 2 3" xfId="3581" xr:uid="{00000000-0005-0000-0000-0000FC0D0000}"/>
    <cellStyle name="40% - Accent5 6 2 2 3 2" xfId="34492" xr:uid="{D78628A8-3D52-4513-AB4F-CF0791363E55}"/>
    <cellStyle name="40% - Accent5 6 2 2 4" xfId="34489" xr:uid="{43F6FA28-6947-4FCF-AE0C-51BDB6AA79CE}"/>
    <cellStyle name="40% - Accent5 6 2 3" xfId="3582" xr:uid="{00000000-0005-0000-0000-0000FD0D0000}"/>
    <cellStyle name="40% - Accent5 6 2 3 2" xfId="3583" xr:uid="{00000000-0005-0000-0000-0000FE0D0000}"/>
    <cellStyle name="40% - Accent5 6 2 3 2 2" xfId="34494" xr:uid="{98C62C3F-7945-4527-B24F-F154C244F715}"/>
    <cellStyle name="40% - Accent5 6 2 3 3" xfId="34493" xr:uid="{DC3A4679-1E79-4959-BE28-88A324C9AE1F}"/>
    <cellStyle name="40% - Accent5 6 2 4" xfId="3584" xr:uid="{00000000-0005-0000-0000-0000FF0D0000}"/>
    <cellStyle name="40% - Accent5 6 2 4 2" xfId="34495" xr:uid="{534F97F5-CF2C-41B8-9411-6C7684C2E270}"/>
    <cellStyle name="40% - Accent5 6 2 5" xfId="34488" xr:uid="{03441117-23E4-49C1-B143-ACE0245CE839}"/>
    <cellStyle name="40% - Accent5 6 3" xfId="3585" xr:uid="{00000000-0005-0000-0000-0000000E0000}"/>
    <cellStyle name="40% - Accent5 6 3 2" xfId="3586" xr:uid="{00000000-0005-0000-0000-0000010E0000}"/>
    <cellStyle name="40% - Accent5 6 3 2 2" xfId="3587" xr:uid="{00000000-0005-0000-0000-0000020E0000}"/>
    <cellStyle name="40% - Accent5 6 3 2 2 2" xfId="34498" xr:uid="{BF44DC4A-9CD3-4BBE-A996-CE8245029FCB}"/>
    <cellStyle name="40% - Accent5 6 3 2 3" xfId="34497" xr:uid="{7194817E-F28D-4931-B22A-1D7D0D7B0788}"/>
    <cellStyle name="40% - Accent5 6 3 3" xfId="3588" xr:uid="{00000000-0005-0000-0000-0000030E0000}"/>
    <cellStyle name="40% - Accent5 6 3 3 2" xfId="34499" xr:uid="{5EEDA603-A359-46F3-BD2E-65432855922C}"/>
    <cellStyle name="40% - Accent5 6 3 4" xfId="34496" xr:uid="{737F63A7-7290-4B75-8BBB-C10301EDB4C7}"/>
    <cellStyle name="40% - Accent5 6 4" xfId="3589" xr:uid="{00000000-0005-0000-0000-0000040E0000}"/>
    <cellStyle name="40% - Accent5 6 4 2" xfId="3590" xr:uid="{00000000-0005-0000-0000-0000050E0000}"/>
    <cellStyle name="40% - Accent5 6 4 2 2" xfId="34501" xr:uid="{7341DB8C-79AB-4433-A1B8-DEA8E11ABD5E}"/>
    <cellStyle name="40% - Accent5 6 4 3" xfId="34500" xr:uid="{425837FB-0841-4D8A-A1EA-5A8B7DA27385}"/>
    <cellStyle name="40% - Accent5 6 5" xfId="3591" xr:uid="{00000000-0005-0000-0000-0000060E0000}"/>
    <cellStyle name="40% - Accent5 6 5 2" xfId="34502" xr:uid="{2A57DAB3-ED24-4F94-9D2B-C4D01BB678CE}"/>
    <cellStyle name="40% - Accent5 6 6" xfId="34487" xr:uid="{0F98C509-A4AF-412F-8A00-6E94752DB08F}"/>
    <cellStyle name="40% - Accent6" xfId="3592" xr:uid="{00000000-0005-0000-0000-0000070E0000}"/>
    <cellStyle name="40% - Accent6 2" xfId="3593" xr:uid="{00000000-0005-0000-0000-0000080E0000}"/>
    <cellStyle name="40% - Accent6 2 2" xfId="3594" xr:uid="{00000000-0005-0000-0000-0000090E0000}"/>
    <cellStyle name="40% - Accent6 2 2 2" xfId="3595" xr:uid="{00000000-0005-0000-0000-00000A0E0000}"/>
    <cellStyle name="40% - Accent6 2 3" xfId="3596" xr:uid="{00000000-0005-0000-0000-00000B0E0000}"/>
    <cellStyle name="40% - Accent6 2 3 2" xfId="3597" xr:uid="{00000000-0005-0000-0000-00000C0E0000}"/>
    <cellStyle name="40% - Accent6 2 3 2 2" xfId="3598" xr:uid="{00000000-0005-0000-0000-00000D0E0000}"/>
    <cellStyle name="40% - Accent6 2 3 2 2 2" xfId="3599" xr:uid="{00000000-0005-0000-0000-00000E0E0000}"/>
    <cellStyle name="40% - Accent6 2 3 2 2 2 2" xfId="3600" xr:uid="{00000000-0005-0000-0000-00000F0E0000}"/>
    <cellStyle name="40% - Accent6 2 3 2 2 2 2 2" xfId="3601" xr:uid="{00000000-0005-0000-0000-0000100E0000}"/>
    <cellStyle name="40% - Accent6 2 3 2 2 2 2 2 2" xfId="34508" xr:uid="{2D99F85A-B82E-49BF-A1B7-4454470A5FF1}"/>
    <cellStyle name="40% - Accent6 2 3 2 2 2 2 3" xfId="34507" xr:uid="{17BDD870-5BDA-45FE-B279-DCAEA6D6712A}"/>
    <cellStyle name="40% - Accent6 2 3 2 2 2 3" xfId="3602" xr:uid="{00000000-0005-0000-0000-0000110E0000}"/>
    <cellStyle name="40% - Accent6 2 3 2 2 2 3 2" xfId="34509" xr:uid="{1C34DE38-4E74-4699-9664-CBC4093D9C84}"/>
    <cellStyle name="40% - Accent6 2 3 2 2 2 4" xfId="34506" xr:uid="{831B9ABC-385E-4689-8600-43AE0D9B463B}"/>
    <cellStyle name="40% - Accent6 2 3 2 2 3" xfId="3603" xr:uid="{00000000-0005-0000-0000-0000120E0000}"/>
    <cellStyle name="40% - Accent6 2 3 2 2 3 2" xfId="3604" xr:uid="{00000000-0005-0000-0000-0000130E0000}"/>
    <cellStyle name="40% - Accent6 2 3 2 2 3 2 2" xfId="34511" xr:uid="{F7A9A5D0-8380-4647-99B4-1FFB59B4D784}"/>
    <cellStyle name="40% - Accent6 2 3 2 2 3 3" xfId="34510" xr:uid="{66512F5D-C153-452A-A548-20AEF326A8CA}"/>
    <cellStyle name="40% - Accent6 2 3 2 2 4" xfId="3605" xr:uid="{00000000-0005-0000-0000-0000140E0000}"/>
    <cellStyle name="40% - Accent6 2 3 2 2 4 2" xfId="34512" xr:uid="{27D182F7-30AF-47F2-9E44-4DF186205C70}"/>
    <cellStyle name="40% - Accent6 2 3 2 2 5" xfId="34505" xr:uid="{CF629453-EE9E-490E-AEAB-1F3F358E7D02}"/>
    <cellStyle name="40% - Accent6 2 3 2 3" xfId="3606" xr:uid="{00000000-0005-0000-0000-0000150E0000}"/>
    <cellStyle name="40% - Accent6 2 3 2 3 2" xfId="3607" xr:uid="{00000000-0005-0000-0000-0000160E0000}"/>
    <cellStyle name="40% - Accent6 2 3 2 3 2 2" xfId="3608" xr:uid="{00000000-0005-0000-0000-0000170E0000}"/>
    <cellStyle name="40% - Accent6 2 3 2 3 2 2 2" xfId="34515" xr:uid="{B16571EB-AC0F-4087-AE06-E724D5D9AFBF}"/>
    <cellStyle name="40% - Accent6 2 3 2 3 2 3" xfId="34514" xr:uid="{113841AD-B360-41AD-91E9-A2A1154C2859}"/>
    <cellStyle name="40% - Accent6 2 3 2 3 3" xfId="3609" xr:uid="{00000000-0005-0000-0000-0000180E0000}"/>
    <cellStyle name="40% - Accent6 2 3 2 3 3 2" xfId="34516" xr:uid="{FCB8FC9E-92C4-4227-BC66-212B671A496B}"/>
    <cellStyle name="40% - Accent6 2 3 2 3 4" xfId="34513" xr:uid="{EAD9BBE6-C4D5-435E-8112-4C1A0E2E67F6}"/>
    <cellStyle name="40% - Accent6 2 3 2 4" xfId="3610" xr:uid="{00000000-0005-0000-0000-0000190E0000}"/>
    <cellStyle name="40% - Accent6 2 3 2 4 2" xfId="3611" xr:uid="{00000000-0005-0000-0000-00001A0E0000}"/>
    <cellStyle name="40% - Accent6 2 3 2 4 2 2" xfId="34518" xr:uid="{B186CC22-4148-4171-AE60-457BFDC3949F}"/>
    <cellStyle name="40% - Accent6 2 3 2 4 3" xfId="34517" xr:uid="{A47771A1-0E6D-4BA5-A948-29069BAB403C}"/>
    <cellStyle name="40% - Accent6 2 3 2 5" xfId="3612" xr:uid="{00000000-0005-0000-0000-00001B0E0000}"/>
    <cellStyle name="40% - Accent6 2 3 2 5 2" xfId="34519" xr:uid="{E5D6A227-0202-49E4-9A24-2E90BCB1EE87}"/>
    <cellStyle name="40% - Accent6 2 3 2 6" xfId="34504" xr:uid="{271B109B-6C55-4FB0-978E-009C7BB4C1D0}"/>
    <cellStyle name="40% - Accent6 2 3 3" xfId="3613" xr:uid="{00000000-0005-0000-0000-00001C0E0000}"/>
    <cellStyle name="40% - Accent6 2 3 3 2" xfId="3614" xr:uid="{00000000-0005-0000-0000-00001D0E0000}"/>
    <cellStyle name="40% - Accent6 2 3 3 2 2" xfId="3615" xr:uid="{00000000-0005-0000-0000-00001E0E0000}"/>
    <cellStyle name="40% - Accent6 2 3 3 2 2 2" xfId="3616" xr:uid="{00000000-0005-0000-0000-00001F0E0000}"/>
    <cellStyle name="40% - Accent6 2 3 3 2 2 2 2" xfId="34523" xr:uid="{D84AB400-4180-41D2-B5F5-2BB5FAD386D8}"/>
    <cellStyle name="40% - Accent6 2 3 3 2 2 3" xfId="34522" xr:uid="{C05AC0B6-2966-4094-B35B-EF04F8A1D086}"/>
    <cellStyle name="40% - Accent6 2 3 3 2 3" xfId="3617" xr:uid="{00000000-0005-0000-0000-0000200E0000}"/>
    <cellStyle name="40% - Accent6 2 3 3 2 3 2" xfId="34524" xr:uid="{C76E6F17-0E61-4800-A7C0-EFE128DD8087}"/>
    <cellStyle name="40% - Accent6 2 3 3 2 4" xfId="34521" xr:uid="{8ACD4A8B-890B-4359-A128-C19A2D612D6B}"/>
    <cellStyle name="40% - Accent6 2 3 3 3" xfId="3618" xr:uid="{00000000-0005-0000-0000-0000210E0000}"/>
    <cellStyle name="40% - Accent6 2 3 3 3 2" xfId="3619" xr:uid="{00000000-0005-0000-0000-0000220E0000}"/>
    <cellStyle name="40% - Accent6 2 3 3 3 2 2" xfId="34526" xr:uid="{79F645AA-E235-4ACE-9F55-54D61F798FBE}"/>
    <cellStyle name="40% - Accent6 2 3 3 3 3" xfId="34525" xr:uid="{5E972C26-4D01-4251-98DE-AF32121845E4}"/>
    <cellStyle name="40% - Accent6 2 3 3 4" xfId="3620" xr:uid="{00000000-0005-0000-0000-0000230E0000}"/>
    <cellStyle name="40% - Accent6 2 3 3 4 2" xfId="34527" xr:uid="{32131ACE-EC97-433A-9BE2-4DED7F0C80E0}"/>
    <cellStyle name="40% - Accent6 2 3 3 5" xfId="34520" xr:uid="{EC518F75-4EB2-4413-8B24-9B6B1C3E3E17}"/>
    <cellStyle name="40% - Accent6 2 3 4" xfId="3621" xr:uid="{00000000-0005-0000-0000-0000240E0000}"/>
    <cellStyle name="40% - Accent6 2 3 4 2" xfId="3622" xr:uid="{00000000-0005-0000-0000-0000250E0000}"/>
    <cellStyle name="40% - Accent6 2 3 4 2 2" xfId="3623" xr:uid="{00000000-0005-0000-0000-0000260E0000}"/>
    <cellStyle name="40% - Accent6 2 3 4 2 2 2" xfId="34530" xr:uid="{88D6DF4D-E872-457E-A90B-1711228C0E9D}"/>
    <cellStyle name="40% - Accent6 2 3 4 2 3" xfId="34529" xr:uid="{A57F9190-6D5B-453F-B0B5-E71038BB3AAF}"/>
    <cellStyle name="40% - Accent6 2 3 4 3" xfId="3624" xr:uid="{00000000-0005-0000-0000-0000270E0000}"/>
    <cellStyle name="40% - Accent6 2 3 4 3 2" xfId="34531" xr:uid="{6A771519-A28D-4526-80CE-94C33849CA1D}"/>
    <cellStyle name="40% - Accent6 2 3 4 4" xfId="34528" xr:uid="{E9690D78-BA68-4244-8219-1D261B23D805}"/>
    <cellStyle name="40% - Accent6 2 3 5" xfId="3625" xr:uid="{00000000-0005-0000-0000-0000280E0000}"/>
    <cellStyle name="40% - Accent6 2 3 5 2" xfId="3626" xr:uid="{00000000-0005-0000-0000-0000290E0000}"/>
    <cellStyle name="40% - Accent6 2 3 5 2 2" xfId="34533" xr:uid="{2FCDA2A8-FE14-4AEF-AD71-05998ED82286}"/>
    <cellStyle name="40% - Accent6 2 3 5 3" xfId="34532" xr:uid="{15CC6B6D-A2F6-47D1-BE8C-7C702D1FEE03}"/>
    <cellStyle name="40% - Accent6 2 3 6" xfId="3627" xr:uid="{00000000-0005-0000-0000-00002A0E0000}"/>
    <cellStyle name="40% - Accent6 2 3 6 2" xfId="34534" xr:uid="{79D0B9EA-F299-4729-9BE1-B19FDDAAA24A}"/>
    <cellStyle name="40% - Accent6 2 3 7" xfId="34503" xr:uid="{B17CACB6-F265-4681-BCC9-4D1C82B1A3DE}"/>
    <cellStyle name="40% - Accent6 2 4" xfId="3628" xr:uid="{00000000-0005-0000-0000-00002B0E0000}"/>
    <cellStyle name="40% - Accent6 2 4 2" xfId="3629" xr:uid="{00000000-0005-0000-0000-00002C0E0000}"/>
    <cellStyle name="40% - Accent6 2 4 2 2" xfId="3630" xr:uid="{00000000-0005-0000-0000-00002D0E0000}"/>
    <cellStyle name="40% - Accent6 2 4 2 2 2" xfId="3631" xr:uid="{00000000-0005-0000-0000-00002E0E0000}"/>
    <cellStyle name="40% - Accent6 2 4 2 2 2 2" xfId="3632" xr:uid="{00000000-0005-0000-0000-00002F0E0000}"/>
    <cellStyle name="40% - Accent6 2 4 2 2 2 2 2" xfId="34539" xr:uid="{237E907B-3D89-4623-B782-9491379367A2}"/>
    <cellStyle name="40% - Accent6 2 4 2 2 2 3" xfId="34538" xr:uid="{DB91DE71-B900-48CD-BED6-9C8E6F3421E1}"/>
    <cellStyle name="40% - Accent6 2 4 2 2 3" xfId="3633" xr:uid="{00000000-0005-0000-0000-0000300E0000}"/>
    <cellStyle name="40% - Accent6 2 4 2 2 3 2" xfId="34540" xr:uid="{0DD1FC2C-ABF2-413E-97D2-9396C4E23580}"/>
    <cellStyle name="40% - Accent6 2 4 2 2 4" xfId="34537" xr:uid="{58F253E9-5030-405C-8703-323F20116F1F}"/>
    <cellStyle name="40% - Accent6 2 4 2 3" xfId="3634" xr:uid="{00000000-0005-0000-0000-0000310E0000}"/>
    <cellStyle name="40% - Accent6 2 4 2 3 2" xfId="3635" xr:uid="{00000000-0005-0000-0000-0000320E0000}"/>
    <cellStyle name="40% - Accent6 2 4 2 3 2 2" xfId="34542" xr:uid="{630F109C-4B9F-412F-AE5D-16DF365950AC}"/>
    <cellStyle name="40% - Accent6 2 4 2 3 3" xfId="34541" xr:uid="{66C89480-D16F-4957-9848-8A02013F545F}"/>
    <cellStyle name="40% - Accent6 2 4 2 4" xfId="3636" xr:uid="{00000000-0005-0000-0000-0000330E0000}"/>
    <cellStyle name="40% - Accent6 2 4 2 4 2" xfId="34543" xr:uid="{FC963978-91C7-4B54-A202-45E569C36F4D}"/>
    <cellStyle name="40% - Accent6 2 4 2 5" xfId="34536" xr:uid="{FB55D839-F6F7-4601-92FC-5AE363687178}"/>
    <cellStyle name="40% - Accent6 2 4 3" xfId="3637" xr:uid="{00000000-0005-0000-0000-0000340E0000}"/>
    <cellStyle name="40% - Accent6 2 4 3 2" xfId="3638" xr:uid="{00000000-0005-0000-0000-0000350E0000}"/>
    <cellStyle name="40% - Accent6 2 4 3 2 2" xfId="3639" xr:uid="{00000000-0005-0000-0000-0000360E0000}"/>
    <cellStyle name="40% - Accent6 2 4 3 2 2 2" xfId="34546" xr:uid="{BEC3E433-D5D7-47C7-8C08-62323F0C00FA}"/>
    <cellStyle name="40% - Accent6 2 4 3 2 3" xfId="34545" xr:uid="{CA823B0F-4571-4C25-9005-FC21ADCC4D69}"/>
    <cellStyle name="40% - Accent6 2 4 3 3" xfId="3640" xr:uid="{00000000-0005-0000-0000-0000370E0000}"/>
    <cellStyle name="40% - Accent6 2 4 3 3 2" xfId="34547" xr:uid="{2F8772A5-B2BE-40C7-BAAA-A805BB76685D}"/>
    <cellStyle name="40% - Accent6 2 4 3 4" xfId="34544" xr:uid="{253C8B7C-9F38-47F7-8C7C-CB85EA16B400}"/>
    <cellStyle name="40% - Accent6 2 4 4" xfId="3641" xr:uid="{00000000-0005-0000-0000-0000380E0000}"/>
    <cellStyle name="40% - Accent6 2 4 4 2" xfId="3642" xr:uid="{00000000-0005-0000-0000-0000390E0000}"/>
    <cellStyle name="40% - Accent6 2 4 4 2 2" xfId="34549" xr:uid="{7B919367-257B-47F2-B672-40B24D7CAF6E}"/>
    <cellStyle name="40% - Accent6 2 4 4 3" xfId="34548" xr:uid="{023FFAD9-7608-467E-A684-BDFE2F04BFC2}"/>
    <cellStyle name="40% - Accent6 2 4 5" xfId="3643" xr:uid="{00000000-0005-0000-0000-00003A0E0000}"/>
    <cellStyle name="40% - Accent6 2 4 5 2" xfId="34550" xr:uid="{302D52CA-AD2C-485D-85EB-A36216488BFA}"/>
    <cellStyle name="40% - Accent6 2 4 6" xfId="34535" xr:uid="{27CCEBA3-6868-4423-9F77-7EC7DA64BEC9}"/>
    <cellStyle name="40% - Accent6 2 5" xfId="3644" xr:uid="{00000000-0005-0000-0000-00003B0E0000}"/>
    <cellStyle name="40% - Accent6 3" xfId="3645" xr:uid="{00000000-0005-0000-0000-00003C0E0000}"/>
    <cellStyle name="40% - Accent6 3 2" xfId="3646" xr:uid="{00000000-0005-0000-0000-00003D0E0000}"/>
    <cellStyle name="40% - Accent6 3 3" xfId="3647" xr:uid="{00000000-0005-0000-0000-00003E0E0000}"/>
    <cellStyle name="40% - Accent6 3 3 2" xfId="3648" xr:uid="{00000000-0005-0000-0000-00003F0E0000}"/>
    <cellStyle name="40% - Accent6 3 3 2 2" xfId="3649" xr:uid="{00000000-0005-0000-0000-0000400E0000}"/>
    <cellStyle name="40% - Accent6 3 3 2 2 2" xfId="3650" xr:uid="{00000000-0005-0000-0000-0000410E0000}"/>
    <cellStyle name="40% - Accent6 3 3 2 2 2 2" xfId="3651" xr:uid="{00000000-0005-0000-0000-0000420E0000}"/>
    <cellStyle name="40% - Accent6 3 3 2 2 2 2 2" xfId="3652" xr:uid="{00000000-0005-0000-0000-0000430E0000}"/>
    <cellStyle name="40% - Accent6 3 3 2 2 2 2 2 2" xfId="34557" xr:uid="{9D7189EF-5E38-4DF3-B7F7-AF65A2EA471E}"/>
    <cellStyle name="40% - Accent6 3 3 2 2 2 2 3" xfId="34556" xr:uid="{8F863163-B289-44A0-8DA4-6418F1794D51}"/>
    <cellStyle name="40% - Accent6 3 3 2 2 2 3" xfId="3653" xr:uid="{00000000-0005-0000-0000-0000440E0000}"/>
    <cellStyle name="40% - Accent6 3 3 2 2 2 3 2" xfId="34558" xr:uid="{48838395-9F7D-446F-A833-7B6196CD2D8B}"/>
    <cellStyle name="40% - Accent6 3 3 2 2 2 4" xfId="34555" xr:uid="{FCC1B6AB-5F45-4435-9A04-96B4C3F6EFF0}"/>
    <cellStyle name="40% - Accent6 3 3 2 2 3" xfId="3654" xr:uid="{00000000-0005-0000-0000-0000450E0000}"/>
    <cellStyle name="40% - Accent6 3 3 2 2 3 2" xfId="3655" xr:uid="{00000000-0005-0000-0000-0000460E0000}"/>
    <cellStyle name="40% - Accent6 3 3 2 2 3 2 2" xfId="34560" xr:uid="{B6CE78E1-E55C-423A-BF26-46BA95E6C8B4}"/>
    <cellStyle name="40% - Accent6 3 3 2 2 3 3" xfId="34559" xr:uid="{2B84D848-D63A-4F3D-BD92-DE32517CD80E}"/>
    <cellStyle name="40% - Accent6 3 3 2 2 4" xfId="3656" xr:uid="{00000000-0005-0000-0000-0000470E0000}"/>
    <cellStyle name="40% - Accent6 3 3 2 2 4 2" xfId="34561" xr:uid="{28779D2C-20CB-4B8E-AC46-8C0E3156407B}"/>
    <cellStyle name="40% - Accent6 3 3 2 2 5" xfId="34554" xr:uid="{2B66C869-C1A7-49EB-B1FE-14E0F2DD1D50}"/>
    <cellStyle name="40% - Accent6 3 3 2 3" xfId="3657" xr:uid="{00000000-0005-0000-0000-0000480E0000}"/>
    <cellStyle name="40% - Accent6 3 3 2 3 2" xfId="3658" xr:uid="{00000000-0005-0000-0000-0000490E0000}"/>
    <cellStyle name="40% - Accent6 3 3 2 3 2 2" xfId="3659" xr:uid="{00000000-0005-0000-0000-00004A0E0000}"/>
    <cellStyle name="40% - Accent6 3 3 2 3 2 2 2" xfId="34564" xr:uid="{128214BC-FD6E-49DC-B29F-4051CED8CA44}"/>
    <cellStyle name="40% - Accent6 3 3 2 3 2 3" xfId="34563" xr:uid="{86DC1F20-00C5-4EF8-8939-C425164D8FF0}"/>
    <cellStyle name="40% - Accent6 3 3 2 3 3" xfId="3660" xr:uid="{00000000-0005-0000-0000-00004B0E0000}"/>
    <cellStyle name="40% - Accent6 3 3 2 3 3 2" xfId="34565" xr:uid="{15F3B734-8DFF-418C-9235-010090B6ACA8}"/>
    <cellStyle name="40% - Accent6 3 3 2 3 4" xfId="34562" xr:uid="{35FC9C9D-89D9-4E39-91C8-809197897D9B}"/>
    <cellStyle name="40% - Accent6 3 3 2 4" xfId="3661" xr:uid="{00000000-0005-0000-0000-00004C0E0000}"/>
    <cellStyle name="40% - Accent6 3 3 2 4 2" xfId="3662" xr:uid="{00000000-0005-0000-0000-00004D0E0000}"/>
    <cellStyle name="40% - Accent6 3 3 2 4 2 2" xfId="34567" xr:uid="{A339ADA6-6FBE-453D-B6DA-96DAAADDA33B}"/>
    <cellStyle name="40% - Accent6 3 3 2 4 3" xfId="34566" xr:uid="{9878C359-1F72-44D4-9292-5D6A9692EA48}"/>
    <cellStyle name="40% - Accent6 3 3 2 5" xfId="3663" xr:uid="{00000000-0005-0000-0000-00004E0E0000}"/>
    <cellStyle name="40% - Accent6 3 3 2 5 2" xfId="34568" xr:uid="{A07861F5-3CAE-4EDE-BD74-99A587773EB0}"/>
    <cellStyle name="40% - Accent6 3 3 2 6" xfId="34553" xr:uid="{49EF0D6E-0BE9-44F6-B7A9-FD45C3CBE5BD}"/>
    <cellStyle name="40% - Accent6 3 3 3" xfId="3664" xr:uid="{00000000-0005-0000-0000-00004F0E0000}"/>
    <cellStyle name="40% - Accent6 3 3 3 2" xfId="3665" xr:uid="{00000000-0005-0000-0000-0000500E0000}"/>
    <cellStyle name="40% - Accent6 3 3 3 2 2" xfId="3666" xr:uid="{00000000-0005-0000-0000-0000510E0000}"/>
    <cellStyle name="40% - Accent6 3 3 3 2 2 2" xfId="3667" xr:uid="{00000000-0005-0000-0000-0000520E0000}"/>
    <cellStyle name="40% - Accent6 3 3 3 2 2 2 2" xfId="34572" xr:uid="{900806C6-1B0D-4CBB-B0EE-320A33C63564}"/>
    <cellStyle name="40% - Accent6 3 3 3 2 2 3" xfId="34571" xr:uid="{5FE7F09C-E0AF-4032-91A6-42BF79C353C5}"/>
    <cellStyle name="40% - Accent6 3 3 3 2 3" xfId="3668" xr:uid="{00000000-0005-0000-0000-0000530E0000}"/>
    <cellStyle name="40% - Accent6 3 3 3 2 3 2" xfId="34573" xr:uid="{B60AF671-7212-4124-B349-404859DFB0B0}"/>
    <cellStyle name="40% - Accent6 3 3 3 2 4" xfId="34570" xr:uid="{32211B35-A9EC-4E62-BB6F-75209A2D51C4}"/>
    <cellStyle name="40% - Accent6 3 3 3 3" xfId="3669" xr:uid="{00000000-0005-0000-0000-0000540E0000}"/>
    <cellStyle name="40% - Accent6 3 3 3 3 2" xfId="3670" xr:uid="{00000000-0005-0000-0000-0000550E0000}"/>
    <cellStyle name="40% - Accent6 3 3 3 3 2 2" xfId="34575" xr:uid="{5C2B2770-8711-4CF8-BF71-8242DEAB87D9}"/>
    <cellStyle name="40% - Accent6 3 3 3 3 3" xfId="34574" xr:uid="{64A43FFC-7AEC-4B7D-8973-B236A210EBFA}"/>
    <cellStyle name="40% - Accent6 3 3 3 4" xfId="3671" xr:uid="{00000000-0005-0000-0000-0000560E0000}"/>
    <cellStyle name="40% - Accent6 3 3 3 4 2" xfId="34576" xr:uid="{04198089-3BE6-4B6E-B5AD-A332D01CC152}"/>
    <cellStyle name="40% - Accent6 3 3 3 5" xfId="34569" xr:uid="{D1B77459-1EA5-45A9-8F48-CA2DA61C5EC5}"/>
    <cellStyle name="40% - Accent6 3 3 4" xfId="3672" xr:uid="{00000000-0005-0000-0000-0000570E0000}"/>
    <cellStyle name="40% - Accent6 3 3 4 2" xfId="3673" xr:uid="{00000000-0005-0000-0000-0000580E0000}"/>
    <cellStyle name="40% - Accent6 3 3 4 2 2" xfId="3674" xr:uid="{00000000-0005-0000-0000-0000590E0000}"/>
    <cellStyle name="40% - Accent6 3 3 4 2 2 2" xfId="34579" xr:uid="{55B65C32-B6F5-4DEF-AE0B-60DBD9094540}"/>
    <cellStyle name="40% - Accent6 3 3 4 2 3" xfId="34578" xr:uid="{B6E69CD7-C067-448E-A7F7-4A95E7292A3E}"/>
    <cellStyle name="40% - Accent6 3 3 4 3" xfId="3675" xr:uid="{00000000-0005-0000-0000-00005A0E0000}"/>
    <cellStyle name="40% - Accent6 3 3 4 3 2" xfId="34580" xr:uid="{8D2032AD-6023-4064-8A3F-3ACD74CB80DA}"/>
    <cellStyle name="40% - Accent6 3 3 4 4" xfId="34577" xr:uid="{E8E2F330-BC39-4B77-A6F4-C9AD4B362059}"/>
    <cellStyle name="40% - Accent6 3 3 5" xfId="3676" xr:uid="{00000000-0005-0000-0000-00005B0E0000}"/>
    <cellStyle name="40% - Accent6 3 3 5 2" xfId="3677" xr:uid="{00000000-0005-0000-0000-00005C0E0000}"/>
    <cellStyle name="40% - Accent6 3 3 5 2 2" xfId="34582" xr:uid="{D15CC5FD-7979-4136-A05E-A39E4740533C}"/>
    <cellStyle name="40% - Accent6 3 3 5 3" xfId="34581" xr:uid="{78138A4C-2370-4C62-9853-98871FD3C924}"/>
    <cellStyle name="40% - Accent6 3 3 6" xfId="3678" xr:uid="{00000000-0005-0000-0000-00005D0E0000}"/>
    <cellStyle name="40% - Accent6 3 3 6 2" xfId="34583" xr:uid="{BABA4A81-F406-425A-98B4-6CD5DAA4CEFC}"/>
    <cellStyle name="40% - Accent6 3 3 7" xfId="34552" xr:uid="{E1B96667-47B7-4CF9-8112-BCB6CE22A3EE}"/>
    <cellStyle name="40% - Accent6 3 4" xfId="3679" xr:uid="{00000000-0005-0000-0000-00005E0E0000}"/>
    <cellStyle name="40% - Accent6 3 4 2" xfId="3680" xr:uid="{00000000-0005-0000-0000-00005F0E0000}"/>
    <cellStyle name="40% - Accent6 3 4 2 2" xfId="3681" xr:uid="{00000000-0005-0000-0000-0000600E0000}"/>
    <cellStyle name="40% - Accent6 3 4 2 2 2" xfId="3682" xr:uid="{00000000-0005-0000-0000-0000610E0000}"/>
    <cellStyle name="40% - Accent6 3 4 2 2 2 2" xfId="3683" xr:uid="{00000000-0005-0000-0000-0000620E0000}"/>
    <cellStyle name="40% - Accent6 3 4 2 2 2 2 2" xfId="34588" xr:uid="{68A780EB-5228-4AC4-B2E6-6E176B198D14}"/>
    <cellStyle name="40% - Accent6 3 4 2 2 2 3" xfId="34587" xr:uid="{56B1C171-D94D-4179-8751-091F10B92156}"/>
    <cellStyle name="40% - Accent6 3 4 2 2 3" xfId="3684" xr:uid="{00000000-0005-0000-0000-0000630E0000}"/>
    <cellStyle name="40% - Accent6 3 4 2 2 3 2" xfId="34589" xr:uid="{75CFC326-6EBC-4FAF-BA9E-372FEA88D88A}"/>
    <cellStyle name="40% - Accent6 3 4 2 2 4" xfId="34586" xr:uid="{B24E840D-F515-412C-9D98-1104DCDAF396}"/>
    <cellStyle name="40% - Accent6 3 4 2 3" xfId="3685" xr:uid="{00000000-0005-0000-0000-0000640E0000}"/>
    <cellStyle name="40% - Accent6 3 4 2 3 2" xfId="3686" xr:uid="{00000000-0005-0000-0000-0000650E0000}"/>
    <cellStyle name="40% - Accent6 3 4 2 3 2 2" xfId="34591" xr:uid="{84F0A86B-C592-4985-8457-89F34D3CC43D}"/>
    <cellStyle name="40% - Accent6 3 4 2 3 3" xfId="34590" xr:uid="{EBD7ABE1-BE98-479D-B037-4D84776E5611}"/>
    <cellStyle name="40% - Accent6 3 4 2 4" xfId="3687" xr:uid="{00000000-0005-0000-0000-0000660E0000}"/>
    <cellStyle name="40% - Accent6 3 4 2 4 2" xfId="34592" xr:uid="{DBEB77E0-2074-4A99-8415-C3F16B5E1D50}"/>
    <cellStyle name="40% - Accent6 3 4 2 5" xfId="34585" xr:uid="{C808E637-B01C-4F4E-9228-84FBD7C7CF87}"/>
    <cellStyle name="40% - Accent6 3 4 3" xfId="3688" xr:uid="{00000000-0005-0000-0000-0000670E0000}"/>
    <cellStyle name="40% - Accent6 3 4 3 2" xfId="3689" xr:uid="{00000000-0005-0000-0000-0000680E0000}"/>
    <cellStyle name="40% - Accent6 3 4 3 2 2" xfId="3690" xr:uid="{00000000-0005-0000-0000-0000690E0000}"/>
    <cellStyle name="40% - Accent6 3 4 3 2 2 2" xfId="34595" xr:uid="{A83FA2F3-67BD-4CB9-9325-D6BFCD820145}"/>
    <cellStyle name="40% - Accent6 3 4 3 2 3" xfId="34594" xr:uid="{6BFA4C5F-FF0C-4955-B1DE-8F5CE91F2895}"/>
    <cellStyle name="40% - Accent6 3 4 3 3" xfId="3691" xr:uid="{00000000-0005-0000-0000-00006A0E0000}"/>
    <cellStyle name="40% - Accent6 3 4 3 3 2" xfId="34596" xr:uid="{D877B4C8-0213-4651-A6AA-E256B9ED41B8}"/>
    <cellStyle name="40% - Accent6 3 4 3 4" xfId="34593" xr:uid="{4D6A2850-4038-4142-8E63-AAB87D6B94C3}"/>
    <cellStyle name="40% - Accent6 3 4 4" xfId="3692" xr:uid="{00000000-0005-0000-0000-00006B0E0000}"/>
    <cellStyle name="40% - Accent6 3 4 4 2" xfId="3693" xr:uid="{00000000-0005-0000-0000-00006C0E0000}"/>
    <cellStyle name="40% - Accent6 3 4 4 2 2" xfId="34598" xr:uid="{CE7185DD-B42B-4F1C-9BC5-9DFF8E6ACDF5}"/>
    <cellStyle name="40% - Accent6 3 4 4 3" xfId="34597" xr:uid="{C88638E1-7B07-47D1-8CFB-C6FA70C55E15}"/>
    <cellStyle name="40% - Accent6 3 4 5" xfId="3694" xr:uid="{00000000-0005-0000-0000-00006D0E0000}"/>
    <cellStyle name="40% - Accent6 3 4 5 2" xfId="34599" xr:uid="{713FC37D-DA71-45F9-B35E-C1A1E659BF4F}"/>
    <cellStyle name="40% - Accent6 3 4 6" xfId="34584" xr:uid="{2C21FA93-0184-4912-9ED6-82681F3D664A}"/>
    <cellStyle name="40% - Accent6 3 5" xfId="3695" xr:uid="{00000000-0005-0000-0000-00006E0E0000}"/>
    <cellStyle name="40% - Accent6 3 6" xfId="34551" xr:uid="{94973BCA-E5A6-44AB-B192-F0024D3BCC62}"/>
    <cellStyle name="40% - Accent6 4" xfId="3696" xr:uid="{00000000-0005-0000-0000-00006F0E0000}"/>
    <cellStyle name="40% - Accent6 4 2" xfId="3697" xr:uid="{00000000-0005-0000-0000-0000700E0000}"/>
    <cellStyle name="40% - Accent6 4 2 2" xfId="3698" xr:uid="{00000000-0005-0000-0000-0000710E0000}"/>
    <cellStyle name="40% - Accent6 4 2 2 2" xfId="3699" xr:uid="{00000000-0005-0000-0000-0000720E0000}"/>
    <cellStyle name="40% - Accent6 4 2 2 2 2" xfId="3700" xr:uid="{00000000-0005-0000-0000-0000730E0000}"/>
    <cellStyle name="40% - Accent6 4 2 2 2 2 2" xfId="3701" xr:uid="{00000000-0005-0000-0000-0000740E0000}"/>
    <cellStyle name="40% - Accent6 4 2 2 2 2 2 2" xfId="3702" xr:uid="{00000000-0005-0000-0000-0000750E0000}"/>
    <cellStyle name="40% - Accent6 4 2 2 2 2 2 2 2" xfId="34606" xr:uid="{FDA5309E-5FEA-4890-BD00-293CF16656E1}"/>
    <cellStyle name="40% - Accent6 4 2 2 2 2 2 3" xfId="34605" xr:uid="{28F4E4BA-FF62-4C17-BE60-570333008412}"/>
    <cellStyle name="40% - Accent6 4 2 2 2 2 3" xfId="3703" xr:uid="{00000000-0005-0000-0000-0000760E0000}"/>
    <cellStyle name="40% - Accent6 4 2 2 2 2 3 2" xfId="34607" xr:uid="{3CF65453-3F98-4DB7-BB43-4AB977296F2F}"/>
    <cellStyle name="40% - Accent6 4 2 2 2 2 4" xfId="34604" xr:uid="{BBC38857-BE5D-4D17-8BBB-9B7766B42779}"/>
    <cellStyle name="40% - Accent6 4 2 2 2 3" xfId="3704" xr:uid="{00000000-0005-0000-0000-0000770E0000}"/>
    <cellStyle name="40% - Accent6 4 2 2 2 3 2" xfId="3705" xr:uid="{00000000-0005-0000-0000-0000780E0000}"/>
    <cellStyle name="40% - Accent6 4 2 2 2 3 2 2" xfId="34609" xr:uid="{D0C14331-1805-492F-AA81-729ADCCA6678}"/>
    <cellStyle name="40% - Accent6 4 2 2 2 3 3" xfId="34608" xr:uid="{A7E8226B-71FE-4FC3-8611-DC8279258DAF}"/>
    <cellStyle name="40% - Accent6 4 2 2 2 4" xfId="3706" xr:uid="{00000000-0005-0000-0000-0000790E0000}"/>
    <cellStyle name="40% - Accent6 4 2 2 2 4 2" xfId="34610" xr:uid="{D1A2A48F-B881-44A6-8C0D-31F90FBF1260}"/>
    <cellStyle name="40% - Accent6 4 2 2 2 5" xfId="34603" xr:uid="{AE67583E-9179-412A-B7D1-E8CFA2EB5248}"/>
    <cellStyle name="40% - Accent6 4 2 2 3" xfId="3707" xr:uid="{00000000-0005-0000-0000-00007A0E0000}"/>
    <cellStyle name="40% - Accent6 4 2 2 3 2" xfId="3708" xr:uid="{00000000-0005-0000-0000-00007B0E0000}"/>
    <cellStyle name="40% - Accent6 4 2 2 3 2 2" xfId="3709" xr:uid="{00000000-0005-0000-0000-00007C0E0000}"/>
    <cellStyle name="40% - Accent6 4 2 2 3 2 2 2" xfId="34613" xr:uid="{60E8F06C-630E-49BA-8F77-CB990D02676E}"/>
    <cellStyle name="40% - Accent6 4 2 2 3 2 3" xfId="34612" xr:uid="{DBDA1781-A76B-4C21-BED4-C208DF8A6B79}"/>
    <cellStyle name="40% - Accent6 4 2 2 3 3" xfId="3710" xr:uid="{00000000-0005-0000-0000-00007D0E0000}"/>
    <cellStyle name="40% - Accent6 4 2 2 3 3 2" xfId="34614" xr:uid="{D8F287C9-D85A-4C70-8DBE-F39D7BF77CD3}"/>
    <cellStyle name="40% - Accent6 4 2 2 3 4" xfId="34611" xr:uid="{4EB4D6EB-4D5A-4FC2-86A5-E03820D485E7}"/>
    <cellStyle name="40% - Accent6 4 2 2 4" xfId="3711" xr:uid="{00000000-0005-0000-0000-00007E0E0000}"/>
    <cellStyle name="40% - Accent6 4 2 2 4 2" xfId="3712" xr:uid="{00000000-0005-0000-0000-00007F0E0000}"/>
    <cellStyle name="40% - Accent6 4 2 2 4 2 2" xfId="34616" xr:uid="{A6D9B40E-A80F-4BAA-B762-BB7DA3C32724}"/>
    <cellStyle name="40% - Accent6 4 2 2 4 3" xfId="34615" xr:uid="{E8D0117F-62F3-4E3E-A0AD-BB6DD759AD41}"/>
    <cellStyle name="40% - Accent6 4 2 2 5" xfId="3713" xr:uid="{00000000-0005-0000-0000-0000800E0000}"/>
    <cellStyle name="40% - Accent6 4 2 2 5 2" xfId="34617" xr:uid="{4DC27700-7DD9-4445-BD5D-929507E86FD8}"/>
    <cellStyle name="40% - Accent6 4 2 2 6" xfId="34602" xr:uid="{3EEF78CF-1666-41F1-B335-EC7B5C6BE71B}"/>
    <cellStyle name="40% - Accent6 4 2 3" xfId="3714" xr:uid="{00000000-0005-0000-0000-0000810E0000}"/>
    <cellStyle name="40% - Accent6 4 2 3 2" xfId="3715" xr:uid="{00000000-0005-0000-0000-0000820E0000}"/>
    <cellStyle name="40% - Accent6 4 2 3 2 2" xfId="3716" xr:uid="{00000000-0005-0000-0000-0000830E0000}"/>
    <cellStyle name="40% - Accent6 4 2 3 2 2 2" xfId="3717" xr:uid="{00000000-0005-0000-0000-0000840E0000}"/>
    <cellStyle name="40% - Accent6 4 2 3 2 2 2 2" xfId="34621" xr:uid="{B4EE5BBB-6198-4739-9763-3F45316159DC}"/>
    <cellStyle name="40% - Accent6 4 2 3 2 2 3" xfId="34620" xr:uid="{A88492C2-F011-4040-899E-5C1E8A806644}"/>
    <cellStyle name="40% - Accent6 4 2 3 2 3" xfId="3718" xr:uid="{00000000-0005-0000-0000-0000850E0000}"/>
    <cellStyle name="40% - Accent6 4 2 3 2 3 2" xfId="34622" xr:uid="{57751A74-83F7-47DC-8306-3C5A1285AC99}"/>
    <cellStyle name="40% - Accent6 4 2 3 2 4" xfId="34619" xr:uid="{BC5F3DF9-BBD1-4C4D-B322-DE466344C6D9}"/>
    <cellStyle name="40% - Accent6 4 2 3 3" xfId="3719" xr:uid="{00000000-0005-0000-0000-0000860E0000}"/>
    <cellStyle name="40% - Accent6 4 2 3 3 2" xfId="3720" xr:uid="{00000000-0005-0000-0000-0000870E0000}"/>
    <cellStyle name="40% - Accent6 4 2 3 3 2 2" xfId="34624" xr:uid="{B06E6DA6-B43C-4100-975A-B1CD1ACDA4BD}"/>
    <cellStyle name="40% - Accent6 4 2 3 3 3" xfId="34623" xr:uid="{D7524C8B-B29B-4406-AF3D-5C910F6FEC8B}"/>
    <cellStyle name="40% - Accent6 4 2 3 4" xfId="3721" xr:uid="{00000000-0005-0000-0000-0000880E0000}"/>
    <cellStyle name="40% - Accent6 4 2 3 4 2" xfId="34625" xr:uid="{BA519B68-B3EA-4850-BB2B-8BB30BA5A7D0}"/>
    <cellStyle name="40% - Accent6 4 2 3 5" xfId="34618" xr:uid="{C723BE77-9258-4E55-A0AA-074701D7938C}"/>
    <cellStyle name="40% - Accent6 4 2 4" xfId="3722" xr:uid="{00000000-0005-0000-0000-0000890E0000}"/>
    <cellStyle name="40% - Accent6 4 2 4 2" xfId="3723" xr:uid="{00000000-0005-0000-0000-00008A0E0000}"/>
    <cellStyle name="40% - Accent6 4 2 4 2 2" xfId="3724" xr:uid="{00000000-0005-0000-0000-00008B0E0000}"/>
    <cellStyle name="40% - Accent6 4 2 4 2 2 2" xfId="34628" xr:uid="{80B99CC3-5DD7-4E17-B960-749DD876F650}"/>
    <cellStyle name="40% - Accent6 4 2 4 2 3" xfId="34627" xr:uid="{7B86A3B1-EE14-4AA0-A71F-53F73BB6FD6C}"/>
    <cellStyle name="40% - Accent6 4 2 4 3" xfId="3725" xr:uid="{00000000-0005-0000-0000-00008C0E0000}"/>
    <cellStyle name="40% - Accent6 4 2 4 3 2" xfId="34629" xr:uid="{B97D15A7-0854-49AF-AA18-4EE1EB5953DC}"/>
    <cellStyle name="40% - Accent6 4 2 4 4" xfId="34626" xr:uid="{14588EAF-DB77-490A-ABF4-89D9D441D34D}"/>
    <cellStyle name="40% - Accent6 4 2 5" xfId="3726" xr:uid="{00000000-0005-0000-0000-00008D0E0000}"/>
    <cellStyle name="40% - Accent6 4 2 5 2" xfId="3727" xr:uid="{00000000-0005-0000-0000-00008E0E0000}"/>
    <cellStyle name="40% - Accent6 4 2 5 2 2" xfId="34631" xr:uid="{89176AF3-9DF6-460C-844B-4AD2D9BD5674}"/>
    <cellStyle name="40% - Accent6 4 2 5 3" xfId="34630" xr:uid="{37DC5862-F466-441E-A8D7-16965B13EE83}"/>
    <cellStyle name="40% - Accent6 4 2 6" xfId="3728" xr:uid="{00000000-0005-0000-0000-00008F0E0000}"/>
    <cellStyle name="40% - Accent6 4 2 6 2" xfId="34632" xr:uid="{8E57185C-2EB2-4CF5-B4E0-0605C1C4474B}"/>
    <cellStyle name="40% - Accent6 4 2 7" xfId="34601" xr:uid="{766B1E8B-6CDA-4B99-B34F-04621FE9E628}"/>
    <cellStyle name="40% - Accent6 4 3" xfId="3729" xr:uid="{00000000-0005-0000-0000-0000900E0000}"/>
    <cellStyle name="40% - Accent6 4 3 2" xfId="3730" xr:uid="{00000000-0005-0000-0000-0000910E0000}"/>
    <cellStyle name="40% - Accent6 4 3 2 2" xfId="3731" xr:uid="{00000000-0005-0000-0000-0000920E0000}"/>
    <cellStyle name="40% - Accent6 4 3 2 2 2" xfId="3732" xr:uid="{00000000-0005-0000-0000-0000930E0000}"/>
    <cellStyle name="40% - Accent6 4 3 2 2 2 2" xfId="3733" xr:uid="{00000000-0005-0000-0000-0000940E0000}"/>
    <cellStyle name="40% - Accent6 4 3 2 2 2 2 2" xfId="34637" xr:uid="{FF158366-B542-46B3-8AA8-B180C41B7E9D}"/>
    <cellStyle name="40% - Accent6 4 3 2 2 2 3" xfId="34636" xr:uid="{6A23444C-6D24-4C47-BF32-B9345AC29E69}"/>
    <cellStyle name="40% - Accent6 4 3 2 2 3" xfId="3734" xr:uid="{00000000-0005-0000-0000-0000950E0000}"/>
    <cellStyle name="40% - Accent6 4 3 2 2 3 2" xfId="34638" xr:uid="{08F2D8F2-7AE7-4E19-A4E3-122C323610E0}"/>
    <cellStyle name="40% - Accent6 4 3 2 2 4" xfId="34635" xr:uid="{34BECAE5-6C1A-4492-BDF6-ADDAF55939B8}"/>
    <cellStyle name="40% - Accent6 4 3 2 3" xfId="3735" xr:uid="{00000000-0005-0000-0000-0000960E0000}"/>
    <cellStyle name="40% - Accent6 4 3 2 3 2" xfId="3736" xr:uid="{00000000-0005-0000-0000-0000970E0000}"/>
    <cellStyle name="40% - Accent6 4 3 2 3 2 2" xfId="34640" xr:uid="{336329B3-8AE6-4E85-BD0A-2A22006B1FAA}"/>
    <cellStyle name="40% - Accent6 4 3 2 3 3" xfId="34639" xr:uid="{835EB882-6E6B-4C09-B347-97E5F28F676C}"/>
    <cellStyle name="40% - Accent6 4 3 2 4" xfId="3737" xr:uid="{00000000-0005-0000-0000-0000980E0000}"/>
    <cellStyle name="40% - Accent6 4 3 2 4 2" xfId="34641" xr:uid="{255761FB-D4F9-4CBB-ABBA-838EFA3A72D6}"/>
    <cellStyle name="40% - Accent6 4 3 2 5" xfId="34634" xr:uid="{7A59C0C4-FC0C-494E-96AD-D2239AF7CE02}"/>
    <cellStyle name="40% - Accent6 4 3 3" xfId="3738" xr:uid="{00000000-0005-0000-0000-0000990E0000}"/>
    <cellStyle name="40% - Accent6 4 3 3 2" xfId="3739" xr:uid="{00000000-0005-0000-0000-00009A0E0000}"/>
    <cellStyle name="40% - Accent6 4 3 3 2 2" xfId="3740" xr:uid="{00000000-0005-0000-0000-00009B0E0000}"/>
    <cellStyle name="40% - Accent6 4 3 3 2 2 2" xfId="34644" xr:uid="{EBDB1545-9B85-4596-84F6-6210F797D16B}"/>
    <cellStyle name="40% - Accent6 4 3 3 2 3" xfId="34643" xr:uid="{004269AB-2B64-49DC-9280-022C03C78B21}"/>
    <cellStyle name="40% - Accent6 4 3 3 3" xfId="3741" xr:uid="{00000000-0005-0000-0000-00009C0E0000}"/>
    <cellStyle name="40% - Accent6 4 3 3 3 2" xfId="34645" xr:uid="{4CC37596-3B09-4453-9C78-2B6C6AC7DBE8}"/>
    <cellStyle name="40% - Accent6 4 3 3 4" xfId="34642" xr:uid="{D5BF468D-83C9-4206-B0C2-860B2A9891C9}"/>
    <cellStyle name="40% - Accent6 4 3 4" xfId="3742" xr:uid="{00000000-0005-0000-0000-00009D0E0000}"/>
    <cellStyle name="40% - Accent6 4 3 4 2" xfId="3743" xr:uid="{00000000-0005-0000-0000-00009E0E0000}"/>
    <cellStyle name="40% - Accent6 4 3 4 2 2" xfId="34647" xr:uid="{BA49C539-2D13-4B40-91FF-07AF5C78D3E9}"/>
    <cellStyle name="40% - Accent6 4 3 4 3" xfId="34646" xr:uid="{29D00DEF-C9D5-4A68-BF78-B266BF86FF36}"/>
    <cellStyle name="40% - Accent6 4 3 5" xfId="3744" xr:uid="{00000000-0005-0000-0000-00009F0E0000}"/>
    <cellStyle name="40% - Accent6 4 3 5 2" xfId="34648" xr:uid="{02D60A08-1CDC-4269-AA34-6640EBB30878}"/>
    <cellStyle name="40% - Accent6 4 3 6" xfId="34633" xr:uid="{316F15E2-6213-4D24-8069-0BB41F9C4C3E}"/>
    <cellStyle name="40% - Accent6 4 4" xfId="3745" xr:uid="{00000000-0005-0000-0000-0000A00E0000}"/>
    <cellStyle name="40% - Accent6 4 4 2" xfId="3746" xr:uid="{00000000-0005-0000-0000-0000A10E0000}"/>
    <cellStyle name="40% - Accent6 4 4 2 2" xfId="3747" xr:uid="{00000000-0005-0000-0000-0000A20E0000}"/>
    <cellStyle name="40% - Accent6 4 4 2 2 2" xfId="3748" xr:uid="{00000000-0005-0000-0000-0000A30E0000}"/>
    <cellStyle name="40% - Accent6 4 4 2 2 2 2" xfId="34652" xr:uid="{198A899D-4B8C-4826-A133-259F5F48A580}"/>
    <cellStyle name="40% - Accent6 4 4 2 2 3" xfId="34651" xr:uid="{99529308-1BDE-4E12-A122-41F6F871C4B3}"/>
    <cellStyle name="40% - Accent6 4 4 2 3" xfId="3749" xr:uid="{00000000-0005-0000-0000-0000A40E0000}"/>
    <cellStyle name="40% - Accent6 4 4 2 3 2" xfId="34653" xr:uid="{77A23260-828F-4977-8C51-74B4D5060B65}"/>
    <cellStyle name="40% - Accent6 4 4 2 4" xfId="34650" xr:uid="{6A063F06-3865-40C5-A394-651098BB9771}"/>
    <cellStyle name="40% - Accent6 4 4 3" xfId="3750" xr:uid="{00000000-0005-0000-0000-0000A50E0000}"/>
    <cellStyle name="40% - Accent6 4 4 3 2" xfId="3751" xr:uid="{00000000-0005-0000-0000-0000A60E0000}"/>
    <cellStyle name="40% - Accent6 4 4 3 2 2" xfId="34655" xr:uid="{2CFF6DDD-167F-4C13-AF6F-1408FCAC574D}"/>
    <cellStyle name="40% - Accent6 4 4 3 3" xfId="34654" xr:uid="{DD9613B7-17C1-45BA-8367-E72C0F7C823F}"/>
    <cellStyle name="40% - Accent6 4 4 4" xfId="3752" xr:uid="{00000000-0005-0000-0000-0000A70E0000}"/>
    <cellStyle name="40% - Accent6 4 4 4 2" xfId="34656" xr:uid="{B8F39E8C-9265-407F-BF95-20B528FAB8B1}"/>
    <cellStyle name="40% - Accent6 4 4 5" xfId="34649" xr:uid="{F9E87C10-1D9A-4C77-82F3-2668418DE49C}"/>
    <cellStyle name="40% - Accent6 4 5" xfId="3753" xr:uid="{00000000-0005-0000-0000-0000A80E0000}"/>
    <cellStyle name="40% - Accent6 4 5 2" xfId="3754" xr:uid="{00000000-0005-0000-0000-0000A90E0000}"/>
    <cellStyle name="40% - Accent6 4 5 2 2" xfId="3755" xr:uid="{00000000-0005-0000-0000-0000AA0E0000}"/>
    <cellStyle name="40% - Accent6 4 5 2 2 2" xfId="34659" xr:uid="{A44CF641-C6CC-40DC-8A8F-0124311793B1}"/>
    <cellStyle name="40% - Accent6 4 5 2 3" xfId="34658" xr:uid="{5546873F-B447-4AB8-A371-2AB4C977B9F2}"/>
    <cellStyle name="40% - Accent6 4 5 3" xfId="3756" xr:uid="{00000000-0005-0000-0000-0000AB0E0000}"/>
    <cellStyle name="40% - Accent6 4 5 3 2" xfId="34660" xr:uid="{4334A459-4575-461C-A1B4-26297F008D2A}"/>
    <cellStyle name="40% - Accent6 4 5 4" xfId="34657" xr:uid="{D879C59B-AFFB-4A96-AE85-C1E2D108AC53}"/>
    <cellStyle name="40% - Accent6 4 6" xfId="3757" xr:uid="{00000000-0005-0000-0000-0000AC0E0000}"/>
    <cellStyle name="40% - Accent6 4 6 2" xfId="3758" xr:uid="{00000000-0005-0000-0000-0000AD0E0000}"/>
    <cellStyle name="40% - Accent6 4 6 2 2" xfId="34662" xr:uid="{18CE30D8-E43F-4E94-B91E-741B0B518617}"/>
    <cellStyle name="40% - Accent6 4 6 3" xfId="34661" xr:uid="{47D928FD-C894-47BD-B0FF-A85346635D48}"/>
    <cellStyle name="40% - Accent6 4 7" xfId="3759" xr:uid="{00000000-0005-0000-0000-0000AE0E0000}"/>
    <cellStyle name="40% - Accent6 4 7 2" xfId="34663" xr:uid="{F59CA746-2B0E-4DE8-8B72-C4C84838280D}"/>
    <cellStyle name="40% - Accent6 4 8" xfId="34600" xr:uid="{850E53B0-7D38-4120-9D74-12961EB4B43B}"/>
    <cellStyle name="40% - Accent6 5" xfId="3760" xr:uid="{00000000-0005-0000-0000-0000AF0E0000}"/>
    <cellStyle name="40% - Accent6 5 2" xfId="3761" xr:uid="{00000000-0005-0000-0000-0000B00E0000}"/>
    <cellStyle name="40% - Accent6 5 2 2" xfId="3762" xr:uid="{00000000-0005-0000-0000-0000B10E0000}"/>
    <cellStyle name="40% - Accent6 5 2 2 2" xfId="3763" xr:uid="{00000000-0005-0000-0000-0000B20E0000}"/>
    <cellStyle name="40% - Accent6 5 2 2 2 2" xfId="3764" xr:uid="{00000000-0005-0000-0000-0000B30E0000}"/>
    <cellStyle name="40% - Accent6 5 2 2 2 2 2" xfId="3765" xr:uid="{00000000-0005-0000-0000-0000B40E0000}"/>
    <cellStyle name="40% - Accent6 5 2 2 2 2 2 2" xfId="34669" xr:uid="{BDC859E1-8E53-4EA3-B7D5-5DC83421D248}"/>
    <cellStyle name="40% - Accent6 5 2 2 2 2 3" xfId="34668" xr:uid="{7E60371B-35DD-46E4-9A5B-DEDAB62421D4}"/>
    <cellStyle name="40% - Accent6 5 2 2 2 3" xfId="3766" xr:uid="{00000000-0005-0000-0000-0000B50E0000}"/>
    <cellStyle name="40% - Accent6 5 2 2 2 3 2" xfId="34670" xr:uid="{01341BCC-4555-4037-872B-8F1AF208512A}"/>
    <cellStyle name="40% - Accent6 5 2 2 2 4" xfId="34667" xr:uid="{E2A1EE49-37C4-4429-96AA-23B8521D426F}"/>
    <cellStyle name="40% - Accent6 5 2 2 3" xfId="3767" xr:uid="{00000000-0005-0000-0000-0000B60E0000}"/>
    <cellStyle name="40% - Accent6 5 2 2 3 2" xfId="3768" xr:uid="{00000000-0005-0000-0000-0000B70E0000}"/>
    <cellStyle name="40% - Accent6 5 2 2 3 2 2" xfId="34672" xr:uid="{02913F15-B801-47F5-B6AD-E6337D501ED8}"/>
    <cellStyle name="40% - Accent6 5 2 2 3 3" xfId="34671" xr:uid="{0D94C2EC-93D5-470B-BF59-B1C53FD6EFF9}"/>
    <cellStyle name="40% - Accent6 5 2 2 4" xfId="3769" xr:uid="{00000000-0005-0000-0000-0000B80E0000}"/>
    <cellStyle name="40% - Accent6 5 2 2 4 2" xfId="34673" xr:uid="{75AC0900-8957-47D5-8EB0-EB340DC9486A}"/>
    <cellStyle name="40% - Accent6 5 2 2 5" xfId="34666" xr:uid="{059BD58F-DF7B-4D27-9E9A-02FB5DCA994F}"/>
    <cellStyle name="40% - Accent6 5 2 3" xfId="3770" xr:uid="{00000000-0005-0000-0000-0000B90E0000}"/>
    <cellStyle name="40% - Accent6 5 2 3 2" xfId="3771" xr:uid="{00000000-0005-0000-0000-0000BA0E0000}"/>
    <cellStyle name="40% - Accent6 5 2 3 2 2" xfId="3772" xr:uid="{00000000-0005-0000-0000-0000BB0E0000}"/>
    <cellStyle name="40% - Accent6 5 2 3 2 2 2" xfId="34676" xr:uid="{CFFEEF78-AF22-47BF-97B0-FC1CACA7CDE5}"/>
    <cellStyle name="40% - Accent6 5 2 3 2 3" xfId="34675" xr:uid="{532F40F5-F8E0-4D09-9D9E-3E18AF5CABB8}"/>
    <cellStyle name="40% - Accent6 5 2 3 3" xfId="3773" xr:uid="{00000000-0005-0000-0000-0000BC0E0000}"/>
    <cellStyle name="40% - Accent6 5 2 3 3 2" xfId="34677" xr:uid="{8FF01B18-5FDC-4A45-BE89-CDD9E82B4BFC}"/>
    <cellStyle name="40% - Accent6 5 2 3 4" xfId="34674" xr:uid="{1DF03DB6-5EB8-41B6-936F-A189FC5611FE}"/>
    <cellStyle name="40% - Accent6 5 2 4" xfId="3774" xr:uid="{00000000-0005-0000-0000-0000BD0E0000}"/>
    <cellStyle name="40% - Accent6 5 2 4 2" xfId="3775" xr:uid="{00000000-0005-0000-0000-0000BE0E0000}"/>
    <cellStyle name="40% - Accent6 5 2 4 2 2" xfId="34679" xr:uid="{6AE45740-2987-426B-A5B4-857B0F55E6AC}"/>
    <cellStyle name="40% - Accent6 5 2 4 3" xfId="34678" xr:uid="{F76CE809-C74B-4806-A421-ACF35D4CF261}"/>
    <cellStyle name="40% - Accent6 5 2 5" xfId="3776" xr:uid="{00000000-0005-0000-0000-0000BF0E0000}"/>
    <cellStyle name="40% - Accent6 5 2 5 2" xfId="34680" xr:uid="{9FB771CD-6E1A-479F-A99F-B8E9975632F8}"/>
    <cellStyle name="40% - Accent6 5 2 6" xfId="34665" xr:uid="{BE97DA1D-28C6-46AF-AC55-4355A7BED437}"/>
    <cellStyle name="40% - Accent6 5 3" xfId="3777" xr:uid="{00000000-0005-0000-0000-0000C00E0000}"/>
    <cellStyle name="40% - Accent6 5 3 2" xfId="3778" xr:uid="{00000000-0005-0000-0000-0000C10E0000}"/>
    <cellStyle name="40% - Accent6 5 3 2 2" xfId="3779" xr:uid="{00000000-0005-0000-0000-0000C20E0000}"/>
    <cellStyle name="40% - Accent6 5 3 2 2 2" xfId="3780" xr:uid="{00000000-0005-0000-0000-0000C30E0000}"/>
    <cellStyle name="40% - Accent6 5 3 2 2 2 2" xfId="34684" xr:uid="{0B48F588-18DF-4D53-8742-0DB2CEFBE055}"/>
    <cellStyle name="40% - Accent6 5 3 2 2 3" xfId="34683" xr:uid="{DEB56689-98D5-4755-8C85-9A9B7C711B7C}"/>
    <cellStyle name="40% - Accent6 5 3 2 3" xfId="3781" xr:uid="{00000000-0005-0000-0000-0000C40E0000}"/>
    <cellStyle name="40% - Accent6 5 3 2 3 2" xfId="34685" xr:uid="{E17621F4-D0DC-4E30-A5A6-818A53AFF52C}"/>
    <cellStyle name="40% - Accent6 5 3 2 4" xfId="34682" xr:uid="{35E9F40E-35C2-4550-9B63-EBD05F59AF0B}"/>
    <cellStyle name="40% - Accent6 5 3 3" xfId="3782" xr:uid="{00000000-0005-0000-0000-0000C50E0000}"/>
    <cellStyle name="40% - Accent6 5 3 3 2" xfId="3783" xr:uid="{00000000-0005-0000-0000-0000C60E0000}"/>
    <cellStyle name="40% - Accent6 5 3 3 2 2" xfId="34687" xr:uid="{DCC52C4E-42A4-4DD5-87B7-1F1F4CFDBB65}"/>
    <cellStyle name="40% - Accent6 5 3 3 3" xfId="34686" xr:uid="{D6EE61B5-81EE-4850-B1C8-8D775F8C5A99}"/>
    <cellStyle name="40% - Accent6 5 3 4" xfId="3784" xr:uid="{00000000-0005-0000-0000-0000C70E0000}"/>
    <cellStyle name="40% - Accent6 5 3 4 2" xfId="34688" xr:uid="{774F526C-EAA1-44DC-8A90-FBBE141F6209}"/>
    <cellStyle name="40% - Accent6 5 3 5" xfId="34681" xr:uid="{68577E17-5AE2-4A9A-95E1-5900D0D6B61E}"/>
    <cellStyle name="40% - Accent6 5 4" xfId="3785" xr:uid="{00000000-0005-0000-0000-0000C80E0000}"/>
    <cellStyle name="40% - Accent6 5 4 2" xfId="3786" xr:uid="{00000000-0005-0000-0000-0000C90E0000}"/>
    <cellStyle name="40% - Accent6 5 4 2 2" xfId="3787" xr:uid="{00000000-0005-0000-0000-0000CA0E0000}"/>
    <cellStyle name="40% - Accent6 5 4 2 2 2" xfId="34691" xr:uid="{3BA9D956-D4E4-4B9A-81AE-2C50251B51E0}"/>
    <cellStyle name="40% - Accent6 5 4 2 3" xfId="34690" xr:uid="{45168DDA-8ABC-48B6-807C-322D3C846859}"/>
    <cellStyle name="40% - Accent6 5 4 3" xfId="3788" xr:uid="{00000000-0005-0000-0000-0000CB0E0000}"/>
    <cellStyle name="40% - Accent6 5 4 3 2" xfId="34692" xr:uid="{EC65B7C2-B6CB-493D-9985-A2193BEE91E2}"/>
    <cellStyle name="40% - Accent6 5 4 4" xfId="34689" xr:uid="{B9CDAC97-99AF-4718-8FA3-35B4213AE29F}"/>
    <cellStyle name="40% - Accent6 5 5" xfId="3789" xr:uid="{00000000-0005-0000-0000-0000CC0E0000}"/>
    <cellStyle name="40% - Accent6 5 5 2" xfId="3790" xr:uid="{00000000-0005-0000-0000-0000CD0E0000}"/>
    <cellStyle name="40% - Accent6 5 5 2 2" xfId="34694" xr:uid="{43066A11-D5C9-417F-B40D-38D06B6C6575}"/>
    <cellStyle name="40% - Accent6 5 5 3" xfId="34693" xr:uid="{ED81326C-8965-41FA-93F5-12C3DA76B474}"/>
    <cellStyle name="40% - Accent6 5 6" xfId="3791" xr:uid="{00000000-0005-0000-0000-0000CE0E0000}"/>
    <cellStyle name="40% - Accent6 5 6 2" xfId="34695" xr:uid="{8C84EA7C-AB5E-4A71-9A01-4C584C628B90}"/>
    <cellStyle name="40% - Accent6 5 7" xfId="34664" xr:uid="{92CDD7E3-14E2-434F-B718-A4EBB80CC223}"/>
    <cellStyle name="40% - Accent6 6" xfId="3792" xr:uid="{00000000-0005-0000-0000-0000CF0E0000}"/>
    <cellStyle name="40% - Accent6 6 2" xfId="3793" xr:uid="{00000000-0005-0000-0000-0000D00E0000}"/>
    <cellStyle name="40% - Accent6 6 2 2" xfId="3794" xr:uid="{00000000-0005-0000-0000-0000D10E0000}"/>
    <cellStyle name="40% - Accent6 6 2 2 2" xfId="3795" xr:uid="{00000000-0005-0000-0000-0000D20E0000}"/>
    <cellStyle name="40% - Accent6 6 2 2 2 2" xfId="3796" xr:uid="{00000000-0005-0000-0000-0000D30E0000}"/>
    <cellStyle name="40% - Accent6 6 2 2 2 2 2" xfId="34700" xr:uid="{44B6C8E3-2D32-4FAC-A5CA-084890761AFC}"/>
    <cellStyle name="40% - Accent6 6 2 2 2 3" xfId="34699" xr:uid="{355B0AEA-F2C2-4178-B101-A08F5564669D}"/>
    <cellStyle name="40% - Accent6 6 2 2 3" xfId="3797" xr:uid="{00000000-0005-0000-0000-0000D40E0000}"/>
    <cellStyle name="40% - Accent6 6 2 2 3 2" xfId="34701" xr:uid="{A8B5F90D-A4B5-4B5A-9501-F6F5176C0174}"/>
    <cellStyle name="40% - Accent6 6 2 2 4" xfId="34698" xr:uid="{13D75703-4F67-4DEF-89AC-29BA9655A877}"/>
    <cellStyle name="40% - Accent6 6 2 3" xfId="3798" xr:uid="{00000000-0005-0000-0000-0000D50E0000}"/>
    <cellStyle name="40% - Accent6 6 2 3 2" xfId="3799" xr:uid="{00000000-0005-0000-0000-0000D60E0000}"/>
    <cellStyle name="40% - Accent6 6 2 3 2 2" xfId="34703" xr:uid="{F7DD5147-5DCA-4910-B3CD-914CCF716C23}"/>
    <cellStyle name="40% - Accent6 6 2 3 3" xfId="34702" xr:uid="{EB6F92BA-8C61-4E3F-BF0C-A27D2343F96D}"/>
    <cellStyle name="40% - Accent6 6 2 4" xfId="3800" xr:uid="{00000000-0005-0000-0000-0000D70E0000}"/>
    <cellStyle name="40% - Accent6 6 2 4 2" xfId="34704" xr:uid="{D644533D-E622-4E2C-8FB5-21FBFEB70F2F}"/>
    <cellStyle name="40% - Accent6 6 2 5" xfId="34697" xr:uid="{0168FD71-B21C-4E7A-A9E7-1E8555C33E9B}"/>
    <cellStyle name="40% - Accent6 6 3" xfId="3801" xr:uid="{00000000-0005-0000-0000-0000D80E0000}"/>
    <cellStyle name="40% - Accent6 6 3 2" xfId="3802" xr:uid="{00000000-0005-0000-0000-0000D90E0000}"/>
    <cellStyle name="40% - Accent6 6 3 2 2" xfId="3803" xr:uid="{00000000-0005-0000-0000-0000DA0E0000}"/>
    <cellStyle name="40% - Accent6 6 3 2 2 2" xfId="34707" xr:uid="{F79CB1C0-B4C3-47EE-BCF9-CE4CEB88E6E2}"/>
    <cellStyle name="40% - Accent6 6 3 2 3" xfId="34706" xr:uid="{8F341239-2065-409E-B278-1BF26A6FEE90}"/>
    <cellStyle name="40% - Accent6 6 3 3" xfId="3804" xr:uid="{00000000-0005-0000-0000-0000DB0E0000}"/>
    <cellStyle name="40% - Accent6 6 3 3 2" xfId="34708" xr:uid="{A26A9081-2643-4D89-B04C-2CED29626094}"/>
    <cellStyle name="40% - Accent6 6 3 4" xfId="34705" xr:uid="{6466FED2-687C-43D3-A695-22E4AA49D16C}"/>
    <cellStyle name="40% - Accent6 6 4" xfId="3805" xr:uid="{00000000-0005-0000-0000-0000DC0E0000}"/>
    <cellStyle name="40% - Accent6 6 4 2" xfId="3806" xr:uid="{00000000-0005-0000-0000-0000DD0E0000}"/>
    <cellStyle name="40% - Accent6 6 4 2 2" xfId="34710" xr:uid="{B5AA5F43-6B50-4C30-BA2B-87329CC6ECD1}"/>
    <cellStyle name="40% - Accent6 6 4 3" xfId="34709" xr:uid="{BE0FCEE7-4708-4C5E-AA11-043F17F87189}"/>
    <cellStyle name="40% - Accent6 6 5" xfId="3807" xr:uid="{00000000-0005-0000-0000-0000DE0E0000}"/>
    <cellStyle name="40% - Accent6 6 5 2" xfId="34711" xr:uid="{3977CD2F-933D-4B51-B0B8-7E6966DB044B}"/>
    <cellStyle name="40% - Accent6 6 6" xfId="34696" xr:uid="{3CD9F090-F0AC-4073-BB70-D05C7CEEA311}"/>
    <cellStyle name="40% - Ênfase1 10" xfId="3808" xr:uid="{00000000-0005-0000-0000-0000DF0E0000}"/>
    <cellStyle name="40% - Ênfase1 10 2" xfId="3809" xr:uid="{00000000-0005-0000-0000-0000E00E0000}"/>
    <cellStyle name="40% - Ênfase1 11" xfId="3810" xr:uid="{00000000-0005-0000-0000-0000E10E0000}"/>
    <cellStyle name="40% - Ênfase1 12" xfId="3811" xr:uid="{00000000-0005-0000-0000-0000E20E0000}"/>
    <cellStyle name="40% - Ênfase1 13" xfId="3812" xr:uid="{00000000-0005-0000-0000-0000E30E0000}"/>
    <cellStyle name="40% - Ênfase1 13 2" xfId="3813" xr:uid="{00000000-0005-0000-0000-0000E40E0000}"/>
    <cellStyle name="40% - Ênfase1 14" xfId="3814" xr:uid="{00000000-0005-0000-0000-0000E50E0000}"/>
    <cellStyle name="40% - Ênfase1 14 10" xfId="3815" xr:uid="{00000000-0005-0000-0000-0000E60E0000}"/>
    <cellStyle name="40% - Ênfase1 14 2" xfId="3816" xr:uid="{00000000-0005-0000-0000-0000E70E0000}"/>
    <cellStyle name="40% - Ênfase1 14 2 2" xfId="3817" xr:uid="{00000000-0005-0000-0000-0000E80E0000}"/>
    <cellStyle name="40% - Ênfase1 14 2 3" xfId="3818" xr:uid="{00000000-0005-0000-0000-0000E90E0000}"/>
    <cellStyle name="40% - Ênfase1 14 2 3 2" xfId="3819" xr:uid="{00000000-0005-0000-0000-0000EA0E0000}"/>
    <cellStyle name="40% - Ênfase1 14 2 4" xfId="3820" xr:uid="{00000000-0005-0000-0000-0000EB0E0000}"/>
    <cellStyle name="40% - Ênfase1 14 3" xfId="3821" xr:uid="{00000000-0005-0000-0000-0000EC0E0000}"/>
    <cellStyle name="40% - Ênfase1 14 3 2" xfId="3822" xr:uid="{00000000-0005-0000-0000-0000ED0E0000}"/>
    <cellStyle name="40% - Ênfase1 14 3 3" xfId="3823" xr:uid="{00000000-0005-0000-0000-0000EE0E0000}"/>
    <cellStyle name="40% - Ênfase1 14 4" xfId="3824" xr:uid="{00000000-0005-0000-0000-0000EF0E0000}"/>
    <cellStyle name="40% - Ênfase1 14 5" xfId="3825" xr:uid="{00000000-0005-0000-0000-0000F00E0000}"/>
    <cellStyle name="40% - Ênfase1 14 5 2" xfId="3826" xr:uid="{00000000-0005-0000-0000-0000F10E0000}"/>
    <cellStyle name="40% - Ênfase1 14 5 3" xfId="3827" xr:uid="{00000000-0005-0000-0000-0000F20E0000}"/>
    <cellStyle name="40% - Ênfase1 14 6" xfId="3828" xr:uid="{00000000-0005-0000-0000-0000F30E0000}"/>
    <cellStyle name="40% - Ênfase1 14 7" xfId="3829" xr:uid="{00000000-0005-0000-0000-0000F40E0000}"/>
    <cellStyle name="40% - Ênfase1 14 8" xfId="3830" xr:uid="{00000000-0005-0000-0000-0000F50E0000}"/>
    <cellStyle name="40% - Ênfase1 14 8 2" xfId="3831" xr:uid="{00000000-0005-0000-0000-0000F60E0000}"/>
    <cellStyle name="40% - Ênfase1 14 8 3" xfId="3832" xr:uid="{00000000-0005-0000-0000-0000F70E0000}"/>
    <cellStyle name="40% - Ênfase1 14 9" xfId="3833" xr:uid="{00000000-0005-0000-0000-0000F80E0000}"/>
    <cellStyle name="40% - Ênfase1 15" xfId="3834" xr:uid="{00000000-0005-0000-0000-0000F90E0000}"/>
    <cellStyle name="40% - Ênfase1 15 2" xfId="3835" xr:uid="{00000000-0005-0000-0000-0000FA0E0000}"/>
    <cellStyle name="40% - Ênfase1 15 3" xfId="3836" xr:uid="{00000000-0005-0000-0000-0000FB0E0000}"/>
    <cellStyle name="40% - Ênfase1 15 4" xfId="3837" xr:uid="{00000000-0005-0000-0000-0000FC0E0000}"/>
    <cellStyle name="40% - Ênfase1 15 4 2" xfId="3838" xr:uid="{00000000-0005-0000-0000-0000FD0E0000}"/>
    <cellStyle name="40% - Ênfase1 15 4 3" xfId="3839" xr:uid="{00000000-0005-0000-0000-0000FE0E0000}"/>
    <cellStyle name="40% - Ênfase1 15 5" xfId="3840" xr:uid="{00000000-0005-0000-0000-0000FF0E0000}"/>
    <cellStyle name="40% - Ênfase1 15 6" xfId="3841" xr:uid="{00000000-0005-0000-0000-0000000F0000}"/>
    <cellStyle name="40% - Ênfase1 15 7" xfId="3842" xr:uid="{00000000-0005-0000-0000-0000010F0000}"/>
    <cellStyle name="40% - Ênfase1 16" xfId="3843" xr:uid="{00000000-0005-0000-0000-0000020F0000}"/>
    <cellStyle name="40% - Ênfase1 17" xfId="3844" xr:uid="{00000000-0005-0000-0000-0000030F0000}"/>
    <cellStyle name="40% - Ênfase1 18" xfId="3845" xr:uid="{00000000-0005-0000-0000-0000040F0000}"/>
    <cellStyle name="40% - Ênfase1 18 2" xfId="3846" xr:uid="{00000000-0005-0000-0000-0000050F0000}"/>
    <cellStyle name="40% - Ênfase1 19" xfId="3847" xr:uid="{00000000-0005-0000-0000-0000060F0000}"/>
    <cellStyle name="40% - Ênfase1 2" xfId="3848" xr:uid="{00000000-0005-0000-0000-0000070F0000}"/>
    <cellStyle name="40% - Ênfase1 2 10" xfId="3849" xr:uid="{00000000-0005-0000-0000-0000080F0000}"/>
    <cellStyle name="40% - Ênfase1 2 10 2" xfId="3850" xr:uid="{00000000-0005-0000-0000-0000090F0000}"/>
    <cellStyle name="40% - Ênfase1 2 11" xfId="3851" xr:uid="{00000000-0005-0000-0000-00000A0F0000}"/>
    <cellStyle name="40% - Ênfase1 2 2" xfId="3852" xr:uid="{00000000-0005-0000-0000-00000B0F0000}"/>
    <cellStyle name="40% - Ênfase1 2 2 2" xfId="3853" xr:uid="{00000000-0005-0000-0000-00000C0F0000}"/>
    <cellStyle name="40% - Ênfase1 2 2 2 2" xfId="3854" xr:uid="{00000000-0005-0000-0000-00000D0F0000}"/>
    <cellStyle name="40% - Ênfase1 2 2 2 2 2" xfId="3855" xr:uid="{00000000-0005-0000-0000-00000E0F0000}"/>
    <cellStyle name="40% - Ênfase1 2 2 2 2 2 2" xfId="3856" xr:uid="{00000000-0005-0000-0000-00000F0F0000}"/>
    <cellStyle name="40% - Ênfase1 2 2 2 2 2 3" xfId="3857" xr:uid="{00000000-0005-0000-0000-0000100F0000}"/>
    <cellStyle name="40% - Ênfase1 2 2 2 2 2 3 2" xfId="3858" xr:uid="{00000000-0005-0000-0000-0000110F0000}"/>
    <cellStyle name="40% - Ênfase1 2 2 2 2 3" xfId="3859" xr:uid="{00000000-0005-0000-0000-0000120F0000}"/>
    <cellStyle name="40% - Ênfase1 2 2 2 3" xfId="3860" xr:uid="{00000000-0005-0000-0000-0000130F0000}"/>
    <cellStyle name="40% - Ênfase1 2 2 2 3 2" xfId="3861" xr:uid="{00000000-0005-0000-0000-0000140F0000}"/>
    <cellStyle name="40% - Ênfase1 2 2 2 4" xfId="3862" xr:uid="{00000000-0005-0000-0000-0000150F0000}"/>
    <cellStyle name="40% - Ênfase1 2 2 3" xfId="3863" xr:uid="{00000000-0005-0000-0000-0000160F0000}"/>
    <cellStyle name="40% - Ênfase1 2 2 3 2" xfId="3864" xr:uid="{00000000-0005-0000-0000-0000170F0000}"/>
    <cellStyle name="40% - Ênfase1 2 2 3 3" xfId="3865" xr:uid="{00000000-0005-0000-0000-0000180F0000}"/>
    <cellStyle name="40% - Ênfase1 2 2 3 4" xfId="3866" xr:uid="{00000000-0005-0000-0000-0000190F0000}"/>
    <cellStyle name="40% - Ênfase1 2 2 3 5" xfId="3867" xr:uid="{00000000-0005-0000-0000-00001A0F0000}"/>
    <cellStyle name="40% - Ênfase1 2 2 4" xfId="3868" xr:uid="{00000000-0005-0000-0000-00001B0F0000}"/>
    <cellStyle name="40% - Ênfase1 2 2 5" xfId="3869" xr:uid="{00000000-0005-0000-0000-00001C0F0000}"/>
    <cellStyle name="40% - Ênfase1 2 3" xfId="3870" xr:uid="{00000000-0005-0000-0000-00001D0F0000}"/>
    <cellStyle name="40% - Ênfase1 2 3 2" xfId="3871" xr:uid="{00000000-0005-0000-0000-00001E0F0000}"/>
    <cellStyle name="40% - Ênfase1 2 4" xfId="3872" xr:uid="{00000000-0005-0000-0000-00001F0F0000}"/>
    <cellStyle name="40% - Ênfase1 2 4 2" xfId="3873" xr:uid="{00000000-0005-0000-0000-0000200F0000}"/>
    <cellStyle name="40% - Ênfase1 2 5" xfId="3874" xr:uid="{00000000-0005-0000-0000-0000210F0000}"/>
    <cellStyle name="40% - Ênfase1 2 5 2" xfId="3875" xr:uid="{00000000-0005-0000-0000-0000220F0000}"/>
    <cellStyle name="40% - Ênfase1 2 6" xfId="3876" xr:uid="{00000000-0005-0000-0000-0000230F0000}"/>
    <cellStyle name="40% - Ênfase1 2 6 2" xfId="3877" xr:uid="{00000000-0005-0000-0000-0000240F0000}"/>
    <cellStyle name="40% - Ênfase1 2 7" xfId="3878" xr:uid="{00000000-0005-0000-0000-0000250F0000}"/>
    <cellStyle name="40% - Ênfase1 2 8" xfId="3879" xr:uid="{00000000-0005-0000-0000-0000260F0000}"/>
    <cellStyle name="40% - Ênfase1 2 8 2" xfId="3880" xr:uid="{00000000-0005-0000-0000-0000270F0000}"/>
    <cellStyle name="40% - Ênfase1 2 8 2 2" xfId="3881" xr:uid="{00000000-0005-0000-0000-0000280F0000}"/>
    <cellStyle name="40% - Ênfase1 2 9" xfId="3882" xr:uid="{00000000-0005-0000-0000-0000290F0000}"/>
    <cellStyle name="40% - Ênfase1 3" xfId="3883" xr:uid="{00000000-0005-0000-0000-00002A0F0000}"/>
    <cellStyle name="40% - Ênfase1 3 2" xfId="3884" xr:uid="{00000000-0005-0000-0000-00002B0F0000}"/>
    <cellStyle name="40% - Ênfase1 3 3" xfId="3885" xr:uid="{00000000-0005-0000-0000-00002C0F0000}"/>
    <cellStyle name="40% - Ênfase1 4" xfId="3886" xr:uid="{00000000-0005-0000-0000-00002D0F0000}"/>
    <cellStyle name="40% - Ênfase1 4 2" xfId="3887" xr:uid="{00000000-0005-0000-0000-00002E0F0000}"/>
    <cellStyle name="40% - Ênfase1 4 2 2" xfId="3888" xr:uid="{00000000-0005-0000-0000-00002F0F0000}"/>
    <cellStyle name="40% - Ênfase1 4 2 3" xfId="3889" xr:uid="{00000000-0005-0000-0000-0000300F0000}"/>
    <cellStyle name="40% - Ênfase1 4 2 3 2" xfId="3890" xr:uid="{00000000-0005-0000-0000-0000310F0000}"/>
    <cellStyle name="40% - Ênfase1 4 3" xfId="3891" xr:uid="{00000000-0005-0000-0000-0000320F0000}"/>
    <cellStyle name="40% - Ênfase1 4 4" xfId="3892" xr:uid="{00000000-0005-0000-0000-0000330F0000}"/>
    <cellStyle name="40% - Ênfase1 4 5" xfId="3893" xr:uid="{00000000-0005-0000-0000-0000340F0000}"/>
    <cellStyle name="40% - Ênfase1 5" xfId="3894" xr:uid="{00000000-0005-0000-0000-0000350F0000}"/>
    <cellStyle name="40% - Ênfase1 6" xfId="3895" xr:uid="{00000000-0005-0000-0000-0000360F0000}"/>
    <cellStyle name="40% - Ênfase1 7" xfId="3896" xr:uid="{00000000-0005-0000-0000-0000370F0000}"/>
    <cellStyle name="40% - Ênfase1 8" xfId="3897" xr:uid="{00000000-0005-0000-0000-0000380F0000}"/>
    <cellStyle name="40% - Ênfase1 8 2" xfId="3898" xr:uid="{00000000-0005-0000-0000-0000390F0000}"/>
    <cellStyle name="40% - Ênfase1 9" xfId="3899" xr:uid="{00000000-0005-0000-0000-00003A0F0000}"/>
    <cellStyle name="40% - Ênfase1 9 2" xfId="3900" xr:uid="{00000000-0005-0000-0000-00003B0F0000}"/>
    <cellStyle name="40% - Ênfase2 10" xfId="3901" xr:uid="{00000000-0005-0000-0000-00003C0F0000}"/>
    <cellStyle name="40% - Ênfase2 10 2" xfId="3902" xr:uid="{00000000-0005-0000-0000-00003D0F0000}"/>
    <cellStyle name="40% - Ênfase2 11" xfId="3903" xr:uid="{00000000-0005-0000-0000-00003E0F0000}"/>
    <cellStyle name="40% - Ênfase2 12" xfId="3904" xr:uid="{00000000-0005-0000-0000-00003F0F0000}"/>
    <cellStyle name="40% - Ênfase2 13" xfId="3905" xr:uid="{00000000-0005-0000-0000-0000400F0000}"/>
    <cellStyle name="40% - Ênfase2 13 2" xfId="3906" xr:uid="{00000000-0005-0000-0000-0000410F0000}"/>
    <cellStyle name="40% - Ênfase2 14" xfId="3907" xr:uid="{00000000-0005-0000-0000-0000420F0000}"/>
    <cellStyle name="40% - Ênfase2 14 2" xfId="3908" xr:uid="{00000000-0005-0000-0000-0000430F0000}"/>
    <cellStyle name="40% - Ênfase2 14 2 2" xfId="3909" xr:uid="{00000000-0005-0000-0000-0000440F0000}"/>
    <cellStyle name="40% - Ênfase2 14 2 3" xfId="3910" xr:uid="{00000000-0005-0000-0000-0000450F0000}"/>
    <cellStyle name="40% - Ênfase2 14 2 3 2" xfId="3911" xr:uid="{00000000-0005-0000-0000-0000460F0000}"/>
    <cellStyle name="40% - Ênfase2 14 2 4" xfId="3912" xr:uid="{00000000-0005-0000-0000-0000470F0000}"/>
    <cellStyle name="40% - Ênfase2 14 3" xfId="3913" xr:uid="{00000000-0005-0000-0000-0000480F0000}"/>
    <cellStyle name="40% - Ênfase2 14 4" xfId="3914" xr:uid="{00000000-0005-0000-0000-0000490F0000}"/>
    <cellStyle name="40% - Ênfase2 14 4 2" xfId="3915" xr:uid="{00000000-0005-0000-0000-00004A0F0000}"/>
    <cellStyle name="40% - Ênfase2 14 4 3" xfId="3916" xr:uid="{00000000-0005-0000-0000-00004B0F0000}"/>
    <cellStyle name="40% - Ênfase2 14 5" xfId="3917" xr:uid="{00000000-0005-0000-0000-00004C0F0000}"/>
    <cellStyle name="40% - Ênfase2 14 6" xfId="3918" xr:uid="{00000000-0005-0000-0000-00004D0F0000}"/>
    <cellStyle name="40% - Ênfase2 14 7" xfId="3919" xr:uid="{00000000-0005-0000-0000-00004E0F0000}"/>
    <cellStyle name="40% - Ênfase2 15" xfId="3920" xr:uid="{00000000-0005-0000-0000-00004F0F0000}"/>
    <cellStyle name="40% - Ênfase2 15 2" xfId="3921" xr:uid="{00000000-0005-0000-0000-0000500F0000}"/>
    <cellStyle name="40% - Ênfase2 15 2 2" xfId="3922" xr:uid="{00000000-0005-0000-0000-0000510F0000}"/>
    <cellStyle name="40% - Ênfase2 15 2 3" xfId="3923" xr:uid="{00000000-0005-0000-0000-0000520F0000}"/>
    <cellStyle name="40% - Ênfase2 15 3" xfId="3924" xr:uid="{00000000-0005-0000-0000-0000530F0000}"/>
    <cellStyle name="40% - Ênfase2 15 4" xfId="3925" xr:uid="{00000000-0005-0000-0000-0000540F0000}"/>
    <cellStyle name="40% - Ênfase2 15 5" xfId="3926" xr:uid="{00000000-0005-0000-0000-0000550F0000}"/>
    <cellStyle name="40% - Ênfase2 16" xfId="3927" xr:uid="{00000000-0005-0000-0000-0000560F0000}"/>
    <cellStyle name="40% - Ênfase2 17" xfId="3928" xr:uid="{00000000-0005-0000-0000-0000570F0000}"/>
    <cellStyle name="40% - Ênfase2 18" xfId="3929" xr:uid="{00000000-0005-0000-0000-0000580F0000}"/>
    <cellStyle name="40% - Ênfase2 19" xfId="3930" xr:uid="{00000000-0005-0000-0000-0000590F0000}"/>
    <cellStyle name="40% - Ênfase2 2" xfId="3931" xr:uid="{00000000-0005-0000-0000-00005A0F0000}"/>
    <cellStyle name="40% - Ênfase2 2 10" xfId="3932" xr:uid="{00000000-0005-0000-0000-00005B0F0000}"/>
    <cellStyle name="40% - Ênfase2 2 10 2" xfId="3933" xr:uid="{00000000-0005-0000-0000-00005C0F0000}"/>
    <cellStyle name="40% - Ênfase2 2 11" xfId="3934" xr:uid="{00000000-0005-0000-0000-00005D0F0000}"/>
    <cellStyle name="40% - Ênfase2 2 2" xfId="3935" xr:uid="{00000000-0005-0000-0000-00005E0F0000}"/>
    <cellStyle name="40% - Ênfase2 2 2 2" xfId="3936" xr:uid="{00000000-0005-0000-0000-00005F0F0000}"/>
    <cellStyle name="40% - Ênfase2 2 2 2 2" xfId="3937" xr:uid="{00000000-0005-0000-0000-0000600F0000}"/>
    <cellStyle name="40% - Ênfase2 2 2 2 2 2" xfId="3938" xr:uid="{00000000-0005-0000-0000-0000610F0000}"/>
    <cellStyle name="40% - Ênfase2 2 2 2 2 2 2" xfId="3939" xr:uid="{00000000-0005-0000-0000-0000620F0000}"/>
    <cellStyle name="40% - Ênfase2 2 2 2 2 2 3" xfId="3940" xr:uid="{00000000-0005-0000-0000-0000630F0000}"/>
    <cellStyle name="40% - Ênfase2 2 2 2 2 2 3 2" xfId="3941" xr:uid="{00000000-0005-0000-0000-0000640F0000}"/>
    <cellStyle name="40% - Ênfase2 2 2 2 2 3" xfId="3942" xr:uid="{00000000-0005-0000-0000-0000650F0000}"/>
    <cellStyle name="40% - Ênfase2 2 2 2 3" xfId="3943" xr:uid="{00000000-0005-0000-0000-0000660F0000}"/>
    <cellStyle name="40% - Ênfase2 2 2 2 3 2" xfId="3944" xr:uid="{00000000-0005-0000-0000-0000670F0000}"/>
    <cellStyle name="40% - Ênfase2 2 2 2 4" xfId="3945" xr:uid="{00000000-0005-0000-0000-0000680F0000}"/>
    <cellStyle name="40% - Ênfase2 2 2 3" xfId="3946" xr:uid="{00000000-0005-0000-0000-0000690F0000}"/>
    <cellStyle name="40% - Ênfase2 2 2 3 2" xfId="3947" xr:uid="{00000000-0005-0000-0000-00006A0F0000}"/>
    <cellStyle name="40% - Ênfase2 2 2 3 3" xfId="3948" xr:uid="{00000000-0005-0000-0000-00006B0F0000}"/>
    <cellStyle name="40% - Ênfase2 2 2 3 4" xfId="3949" xr:uid="{00000000-0005-0000-0000-00006C0F0000}"/>
    <cellStyle name="40% - Ênfase2 2 2 3 5" xfId="3950" xr:uid="{00000000-0005-0000-0000-00006D0F0000}"/>
    <cellStyle name="40% - Ênfase2 2 2 4" xfId="3951" xr:uid="{00000000-0005-0000-0000-00006E0F0000}"/>
    <cellStyle name="40% - Ênfase2 2 2 5" xfId="3952" xr:uid="{00000000-0005-0000-0000-00006F0F0000}"/>
    <cellStyle name="40% - Ênfase2 2 3" xfId="3953" xr:uid="{00000000-0005-0000-0000-0000700F0000}"/>
    <cellStyle name="40% - Ênfase2 2 3 2" xfId="3954" xr:uid="{00000000-0005-0000-0000-0000710F0000}"/>
    <cellStyle name="40% - Ênfase2 2 4" xfId="3955" xr:uid="{00000000-0005-0000-0000-0000720F0000}"/>
    <cellStyle name="40% - Ênfase2 2 4 2" xfId="3956" xr:uid="{00000000-0005-0000-0000-0000730F0000}"/>
    <cellStyle name="40% - Ênfase2 2 5" xfId="3957" xr:uid="{00000000-0005-0000-0000-0000740F0000}"/>
    <cellStyle name="40% - Ênfase2 2 5 2" xfId="3958" xr:uid="{00000000-0005-0000-0000-0000750F0000}"/>
    <cellStyle name="40% - Ênfase2 2 6" xfId="3959" xr:uid="{00000000-0005-0000-0000-0000760F0000}"/>
    <cellStyle name="40% - Ênfase2 2 6 2" xfId="3960" xr:uid="{00000000-0005-0000-0000-0000770F0000}"/>
    <cellStyle name="40% - Ênfase2 2 7" xfId="3961" xr:uid="{00000000-0005-0000-0000-0000780F0000}"/>
    <cellStyle name="40% - Ênfase2 2 8" xfId="3962" xr:uid="{00000000-0005-0000-0000-0000790F0000}"/>
    <cellStyle name="40% - Ênfase2 2 9" xfId="3963" xr:uid="{00000000-0005-0000-0000-00007A0F0000}"/>
    <cellStyle name="40% - Ênfase2 3" xfId="3964" xr:uid="{00000000-0005-0000-0000-00007B0F0000}"/>
    <cellStyle name="40% - Ênfase2 3 2" xfId="3965" xr:uid="{00000000-0005-0000-0000-00007C0F0000}"/>
    <cellStyle name="40% - Ênfase2 3 3" xfId="3966" xr:uid="{00000000-0005-0000-0000-00007D0F0000}"/>
    <cellStyle name="40% - Ênfase2 4" xfId="3967" xr:uid="{00000000-0005-0000-0000-00007E0F0000}"/>
    <cellStyle name="40% - Ênfase2 4 2" xfId="3968" xr:uid="{00000000-0005-0000-0000-00007F0F0000}"/>
    <cellStyle name="40% - Ênfase2 4 2 2" xfId="3969" xr:uid="{00000000-0005-0000-0000-0000800F0000}"/>
    <cellStyle name="40% - Ênfase2 4 2 3" xfId="3970" xr:uid="{00000000-0005-0000-0000-0000810F0000}"/>
    <cellStyle name="40% - Ênfase2 4 2 3 2" xfId="3971" xr:uid="{00000000-0005-0000-0000-0000820F0000}"/>
    <cellStyle name="40% - Ênfase2 4 3" xfId="3972" xr:uid="{00000000-0005-0000-0000-0000830F0000}"/>
    <cellStyle name="40% - Ênfase2 4 4" xfId="3973" xr:uid="{00000000-0005-0000-0000-0000840F0000}"/>
    <cellStyle name="40% - Ênfase2 4 5" xfId="3974" xr:uid="{00000000-0005-0000-0000-0000850F0000}"/>
    <cellStyle name="40% - Ênfase2 5" xfId="3975" xr:uid="{00000000-0005-0000-0000-0000860F0000}"/>
    <cellStyle name="40% - Ênfase2 6" xfId="3976" xr:uid="{00000000-0005-0000-0000-0000870F0000}"/>
    <cellStyle name="40% - Ênfase2 7" xfId="3977" xr:uid="{00000000-0005-0000-0000-0000880F0000}"/>
    <cellStyle name="40% - Ênfase2 8" xfId="3978" xr:uid="{00000000-0005-0000-0000-0000890F0000}"/>
    <cellStyle name="40% - Ênfase2 8 2" xfId="3979" xr:uid="{00000000-0005-0000-0000-00008A0F0000}"/>
    <cellStyle name="40% - Ênfase2 9" xfId="3980" xr:uid="{00000000-0005-0000-0000-00008B0F0000}"/>
    <cellStyle name="40% - Ênfase2 9 2" xfId="3981" xr:uid="{00000000-0005-0000-0000-00008C0F0000}"/>
    <cellStyle name="40% - Ênfase3 10" xfId="3982" xr:uid="{00000000-0005-0000-0000-00008D0F0000}"/>
    <cellStyle name="40% - Ênfase3 10 2" xfId="3983" xr:uid="{00000000-0005-0000-0000-00008E0F0000}"/>
    <cellStyle name="40% - Ênfase3 11" xfId="3984" xr:uid="{00000000-0005-0000-0000-00008F0F0000}"/>
    <cellStyle name="40% - Ênfase3 12" xfId="3985" xr:uid="{00000000-0005-0000-0000-0000900F0000}"/>
    <cellStyle name="40% - Ênfase3 13" xfId="3986" xr:uid="{00000000-0005-0000-0000-0000910F0000}"/>
    <cellStyle name="40% - Ênfase3 13 2" xfId="3987" xr:uid="{00000000-0005-0000-0000-0000920F0000}"/>
    <cellStyle name="40% - Ênfase3 14" xfId="3988" xr:uid="{00000000-0005-0000-0000-0000930F0000}"/>
    <cellStyle name="40% - Ênfase3 14 2" xfId="3989" xr:uid="{00000000-0005-0000-0000-0000940F0000}"/>
    <cellStyle name="40% - Ênfase3 14 2 2" xfId="3990" xr:uid="{00000000-0005-0000-0000-0000950F0000}"/>
    <cellStyle name="40% - Ênfase3 14 2 3" xfId="3991" xr:uid="{00000000-0005-0000-0000-0000960F0000}"/>
    <cellStyle name="40% - Ênfase3 14 2 3 2" xfId="3992" xr:uid="{00000000-0005-0000-0000-0000970F0000}"/>
    <cellStyle name="40% - Ênfase3 14 2 4" xfId="3993" xr:uid="{00000000-0005-0000-0000-0000980F0000}"/>
    <cellStyle name="40% - Ênfase3 14 3" xfId="3994" xr:uid="{00000000-0005-0000-0000-0000990F0000}"/>
    <cellStyle name="40% - Ênfase3 14 4" xfId="3995" xr:uid="{00000000-0005-0000-0000-00009A0F0000}"/>
    <cellStyle name="40% - Ênfase3 14 4 2" xfId="3996" xr:uid="{00000000-0005-0000-0000-00009B0F0000}"/>
    <cellStyle name="40% - Ênfase3 14 4 3" xfId="3997" xr:uid="{00000000-0005-0000-0000-00009C0F0000}"/>
    <cellStyle name="40% - Ênfase3 14 5" xfId="3998" xr:uid="{00000000-0005-0000-0000-00009D0F0000}"/>
    <cellStyle name="40% - Ênfase3 14 6" xfId="3999" xr:uid="{00000000-0005-0000-0000-00009E0F0000}"/>
    <cellStyle name="40% - Ênfase3 14 7" xfId="4000" xr:uid="{00000000-0005-0000-0000-00009F0F0000}"/>
    <cellStyle name="40% - Ênfase3 15" xfId="4001" xr:uid="{00000000-0005-0000-0000-0000A00F0000}"/>
    <cellStyle name="40% - Ênfase3 15 2" xfId="4002" xr:uid="{00000000-0005-0000-0000-0000A10F0000}"/>
    <cellStyle name="40% - Ênfase3 15 2 2" xfId="4003" xr:uid="{00000000-0005-0000-0000-0000A20F0000}"/>
    <cellStyle name="40% - Ênfase3 15 2 3" xfId="4004" xr:uid="{00000000-0005-0000-0000-0000A30F0000}"/>
    <cellStyle name="40% - Ênfase3 15 3" xfId="4005" xr:uid="{00000000-0005-0000-0000-0000A40F0000}"/>
    <cellStyle name="40% - Ênfase3 15 4" xfId="4006" xr:uid="{00000000-0005-0000-0000-0000A50F0000}"/>
    <cellStyle name="40% - Ênfase3 15 5" xfId="4007" xr:uid="{00000000-0005-0000-0000-0000A60F0000}"/>
    <cellStyle name="40% - Ênfase3 16" xfId="4008" xr:uid="{00000000-0005-0000-0000-0000A70F0000}"/>
    <cellStyle name="40% - Ênfase3 17" xfId="4009" xr:uid="{00000000-0005-0000-0000-0000A80F0000}"/>
    <cellStyle name="40% - Ênfase3 18" xfId="4010" xr:uid="{00000000-0005-0000-0000-0000A90F0000}"/>
    <cellStyle name="40% - Ênfase3 18 2" xfId="4011" xr:uid="{00000000-0005-0000-0000-0000AA0F0000}"/>
    <cellStyle name="40% - Ênfase3 19" xfId="4012" xr:uid="{00000000-0005-0000-0000-0000AB0F0000}"/>
    <cellStyle name="40% - Ênfase3 2" xfId="4013" xr:uid="{00000000-0005-0000-0000-0000AC0F0000}"/>
    <cellStyle name="40% - Ênfase3 2 10" xfId="4014" xr:uid="{00000000-0005-0000-0000-0000AD0F0000}"/>
    <cellStyle name="40% - Ênfase3 2 10 2" xfId="4015" xr:uid="{00000000-0005-0000-0000-0000AE0F0000}"/>
    <cellStyle name="40% - Ênfase3 2 11" xfId="4016" xr:uid="{00000000-0005-0000-0000-0000AF0F0000}"/>
    <cellStyle name="40% - Ênfase3 2 2" xfId="4017" xr:uid="{00000000-0005-0000-0000-0000B00F0000}"/>
    <cellStyle name="40% - Ênfase3 2 2 2" xfId="4018" xr:uid="{00000000-0005-0000-0000-0000B10F0000}"/>
    <cellStyle name="40% - Ênfase3 2 2 2 2" xfId="4019" xr:uid="{00000000-0005-0000-0000-0000B20F0000}"/>
    <cellStyle name="40% - Ênfase3 2 2 2 2 2" xfId="4020" xr:uid="{00000000-0005-0000-0000-0000B30F0000}"/>
    <cellStyle name="40% - Ênfase3 2 2 2 2 2 2" xfId="4021" xr:uid="{00000000-0005-0000-0000-0000B40F0000}"/>
    <cellStyle name="40% - Ênfase3 2 2 2 2 2 3" xfId="4022" xr:uid="{00000000-0005-0000-0000-0000B50F0000}"/>
    <cellStyle name="40% - Ênfase3 2 2 2 2 2 3 2" xfId="4023" xr:uid="{00000000-0005-0000-0000-0000B60F0000}"/>
    <cellStyle name="40% - Ênfase3 2 2 2 2 3" xfId="4024" xr:uid="{00000000-0005-0000-0000-0000B70F0000}"/>
    <cellStyle name="40% - Ênfase3 2 2 2 3" xfId="4025" xr:uid="{00000000-0005-0000-0000-0000B80F0000}"/>
    <cellStyle name="40% - Ênfase3 2 2 2 3 2" xfId="4026" xr:uid="{00000000-0005-0000-0000-0000B90F0000}"/>
    <cellStyle name="40% - Ênfase3 2 2 2 3 2 2" xfId="34712" xr:uid="{5039EFC4-8014-4F9D-85AB-D1725205B948}"/>
    <cellStyle name="40% - Ênfase3 2 2 2 4" xfId="4027" xr:uid="{00000000-0005-0000-0000-0000BA0F0000}"/>
    <cellStyle name="40% - Ênfase3 2 2 2 4 2" xfId="34713" xr:uid="{3D4CDC18-6636-4C7A-8F2B-B778EF844DB6}"/>
    <cellStyle name="40% - Ênfase3 2 2 3" xfId="4028" xr:uid="{00000000-0005-0000-0000-0000BB0F0000}"/>
    <cellStyle name="40% - Ênfase3 2 2 3 2" xfId="4029" xr:uid="{00000000-0005-0000-0000-0000BC0F0000}"/>
    <cellStyle name="40% - Ênfase3 2 2 3 2 2" xfId="34715" xr:uid="{91E6BCCB-B606-40E8-9E64-3A62B0C7CAFE}"/>
    <cellStyle name="40% - Ênfase3 2 2 3 3" xfId="4030" xr:uid="{00000000-0005-0000-0000-0000BD0F0000}"/>
    <cellStyle name="40% - Ênfase3 2 2 3 3 2" xfId="34716" xr:uid="{FA8C3478-C701-4222-B877-953F6C2C3E78}"/>
    <cellStyle name="40% - Ênfase3 2 2 3 4" xfId="4031" xr:uid="{00000000-0005-0000-0000-0000BE0F0000}"/>
    <cellStyle name="40% - Ênfase3 2 2 3 4 2" xfId="34717" xr:uid="{BE8B4CEB-B721-4040-95EC-4A254C50FA74}"/>
    <cellStyle name="40% - Ênfase3 2 2 3 5" xfId="4032" xr:uid="{00000000-0005-0000-0000-0000BF0F0000}"/>
    <cellStyle name="40% - Ênfase3 2 2 3 5 2" xfId="34718" xr:uid="{98D72E56-F011-4D14-85D3-B68D2BAAD743}"/>
    <cellStyle name="40% - Ênfase3 2 2 3 6" xfId="34714" xr:uid="{039B9DAC-4097-4D21-B15D-4B1F1919EF8F}"/>
    <cellStyle name="40% - Ênfase3 2 2 4" xfId="4033" xr:uid="{00000000-0005-0000-0000-0000C00F0000}"/>
    <cellStyle name="40% - Ênfase3 2 2 4 2" xfId="34719" xr:uid="{77EE7CF2-2161-40A0-BB4B-95FC41CC7236}"/>
    <cellStyle name="40% - Ênfase3 2 2 5" xfId="4034" xr:uid="{00000000-0005-0000-0000-0000C10F0000}"/>
    <cellStyle name="40% - Ênfase3 2 2 5 2" xfId="34720" xr:uid="{9C25EC0B-23CF-412D-AF90-3468F728D721}"/>
    <cellStyle name="40% - Ênfase3 2 3" xfId="4035" xr:uid="{00000000-0005-0000-0000-0000C20F0000}"/>
    <cellStyle name="40% - Ênfase3 2 3 2" xfId="4036" xr:uid="{00000000-0005-0000-0000-0000C30F0000}"/>
    <cellStyle name="40% - Ênfase3 2 3 2 2" xfId="34722" xr:uid="{3FF231BB-3DFA-4E8A-9C7B-5472ED8A8065}"/>
    <cellStyle name="40% - Ênfase3 2 3 3" xfId="34721" xr:uid="{E93E56FA-D7ED-403C-A19F-6736A97AF94D}"/>
    <cellStyle name="40% - Ênfase3 2 4" xfId="4037" xr:uid="{00000000-0005-0000-0000-0000C40F0000}"/>
    <cellStyle name="40% - Ênfase3 2 4 2" xfId="4038" xr:uid="{00000000-0005-0000-0000-0000C50F0000}"/>
    <cellStyle name="40% - Ênfase3 2 4 2 2" xfId="34724" xr:uid="{CB601AC2-EC59-42C2-9C8B-E40326E51932}"/>
    <cellStyle name="40% - Ênfase3 2 4 3" xfId="34723" xr:uid="{621D69A9-F7FB-4785-A5A0-AE2C4EEE40BE}"/>
    <cellStyle name="40% - Ênfase3 2 5" xfId="4039" xr:uid="{00000000-0005-0000-0000-0000C60F0000}"/>
    <cellStyle name="40% - Ênfase3 2 5 2" xfId="4040" xr:uid="{00000000-0005-0000-0000-0000C70F0000}"/>
    <cellStyle name="40% - Ênfase3 2 5 2 2" xfId="34726" xr:uid="{A351A82D-B5E3-4427-97A2-D8F25566FD58}"/>
    <cellStyle name="40% - Ênfase3 2 5 3" xfId="34725" xr:uid="{EEF32502-52A7-459D-A4A7-AED7135EFA86}"/>
    <cellStyle name="40% - Ênfase3 2 6" xfId="4041" xr:uid="{00000000-0005-0000-0000-0000C80F0000}"/>
    <cellStyle name="40% - Ênfase3 2 6 2" xfId="4042" xr:uid="{00000000-0005-0000-0000-0000C90F0000}"/>
    <cellStyle name="40% - Ênfase3 2 6 2 2" xfId="34728" xr:uid="{856833F6-6D3F-4B58-A0DE-D95831CD3CF4}"/>
    <cellStyle name="40% - Ênfase3 2 6 3" xfId="34727" xr:uid="{844BB2F8-7BE5-4477-A44A-61E3962BAD70}"/>
    <cellStyle name="40% - Ênfase3 2 7" xfId="4043" xr:uid="{00000000-0005-0000-0000-0000CA0F0000}"/>
    <cellStyle name="40% - Ênfase3 2 7 2" xfId="34729" xr:uid="{951A964D-50E6-4C1F-A189-CD75282900AA}"/>
    <cellStyle name="40% - Ênfase3 2 8" xfId="4044" xr:uid="{00000000-0005-0000-0000-0000CB0F0000}"/>
    <cellStyle name="40% - Ênfase3 2 8 2" xfId="34730" xr:uid="{D1193600-A830-4297-92FA-2F4E52C6477A}"/>
    <cellStyle name="40% - Ênfase3 2 9" xfId="4045" xr:uid="{00000000-0005-0000-0000-0000CC0F0000}"/>
    <cellStyle name="40% - Ênfase3 2 9 2" xfId="34731" xr:uid="{C68AA7D2-EBDD-4270-9F09-2ADDEF44F963}"/>
    <cellStyle name="40% - Ênfase3 3" xfId="4046" xr:uid="{00000000-0005-0000-0000-0000CD0F0000}"/>
    <cellStyle name="40% - Ênfase3 3 2" xfId="4047" xr:uid="{00000000-0005-0000-0000-0000CE0F0000}"/>
    <cellStyle name="40% - Ênfase3 3 2 2" xfId="34733" xr:uid="{A789BAB6-2F46-4D02-8321-7431212CB792}"/>
    <cellStyle name="40% - Ênfase3 3 3" xfId="4048" xr:uid="{00000000-0005-0000-0000-0000CF0F0000}"/>
    <cellStyle name="40% - Ênfase3 3 3 2" xfId="34734" xr:uid="{38E3DC6C-0977-4DD6-B6CB-3AE03E393FD0}"/>
    <cellStyle name="40% - Ênfase3 3 4" xfId="34732" xr:uid="{52E4CE94-3C02-4B54-B5DE-7BDCAB0B1888}"/>
    <cellStyle name="40% - Ênfase3 4" xfId="4049" xr:uid="{00000000-0005-0000-0000-0000D00F0000}"/>
    <cellStyle name="40% - Ênfase3 4 2" xfId="4050" xr:uid="{00000000-0005-0000-0000-0000D10F0000}"/>
    <cellStyle name="40% - Ênfase3 4 2 2" xfId="4051" xr:uid="{00000000-0005-0000-0000-0000D20F0000}"/>
    <cellStyle name="40% - Ênfase3 4 2 2 2" xfId="34737" xr:uid="{A0AB5B76-D2F8-4E1E-81A2-A8886E4D4553}"/>
    <cellStyle name="40% - Ênfase3 4 2 3" xfId="4052" xr:uid="{00000000-0005-0000-0000-0000D30F0000}"/>
    <cellStyle name="40% - Ênfase3 4 2 3 2" xfId="4053" xr:uid="{00000000-0005-0000-0000-0000D40F0000}"/>
    <cellStyle name="40% - Ênfase3 4 2 3 2 2" xfId="34739" xr:uid="{E6285C8A-3057-4E2C-B3A3-E9B2BE164F7C}"/>
    <cellStyle name="40% - Ênfase3 4 2 3 3" xfId="34738" xr:uid="{A16BF495-5A4E-435C-9C63-5173EF352DAE}"/>
    <cellStyle name="40% - Ênfase3 4 2 4" xfId="34736" xr:uid="{EFF18575-677C-47D0-ACA8-4241218A16BA}"/>
    <cellStyle name="40% - Ênfase3 4 3" xfId="4054" xr:uid="{00000000-0005-0000-0000-0000D50F0000}"/>
    <cellStyle name="40% - Ênfase3 4 3 2" xfId="34740" xr:uid="{3E2FC77C-AD81-47D8-9B81-0B26DC92DEB4}"/>
    <cellStyle name="40% - Ênfase3 4 4" xfId="4055" xr:uid="{00000000-0005-0000-0000-0000D60F0000}"/>
    <cellStyle name="40% - Ênfase3 4 4 2" xfId="34741" xr:uid="{3A6861CB-D925-4B2F-8B7A-2859BBD9EFF0}"/>
    <cellStyle name="40% - Ênfase3 4 5" xfId="4056" xr:uid="{00000000-0005-0000-0000-0000D70F0000}"/>
    <cellStyle name="40% - Ênfase3 4 5 2" xfId="34742" xr:uid="{4F5B93E4-55D9-4BEF-B5D9-00250EBCB700}"/>
    <cellStyle name="40% - Ênfase3 4 6" xfId="34735" xr:uid="{F9F72E74-4CD8-4817-B197-E3203076AFBD}"/>
    <cellStyle name="40% - Ênfase3 5" xfId="4057" xr:uid="{00000000-0005-0000-0000-0000D80F0000}"/>
    <cellStyle name="40% - Ênfase3 5 2" xfId="34743" xr:uid="{426048B3-B32A-450A-B4B9-0698664D6AB9}"/>
    <cellStyle name="40% - Ênfase3 6" xfId="4058" xr:uid="{00000000-0005-0000-0000-0000D90F0000}"/>
    <cellStyle name="40% - Ênfase3 6 2" xfId="34744" xr:uid="{8374FBE3-473A-4EA9-A264-93C4F4224439}"/>
    <cellStyle name="40% - Ênfase3 7" xfId="4059" xr:uid="{00000000-0005-0000-0000-0000DA0F0000}"/>
    <cellStyle name="40% - Ênfase3 7 2" xfId="34745" xr:uid="{BA0749B3-F884-4E4A-990F-A9A6DD25E3D9}"/>
    <cellStyle name="40% - Ênfase3 8" xfId="4060" xr:uid="{00000000-0005-0000-0000-0000DB0F0000}"/>
    <cellStyle name="40% - Ênfase3 8 2" xfId="4061" xr:uid="{00000000-0005-0000-0000-0000DC0F0000}"/>
    <cellStyle name="40% - Ênfase3 8 2 2" xfId="34747" xr:uid="{81145F64-7D09-4DC3-8A9D-D06019A9CA05}"/>
    <cellStyle name="40% - Ênfase3 8 3" xfId="34746" xr:uid="{76644B47-6B9E-4FCA-874E-3BA4F3509180}"/>
    <cellStyle name="40% - Ênfase3 9" xfId="4062" xr:uid="{00000000-0005-0000-0000-0000DD0F0000}"/>
    <cellStyle name="40% - Ênfase3 9 2" xfId="4063" xr:uid="{00000000-0005-0000-0000-0000DE0F0000}"/>
    <cellStyle name="40% - Ênfase3 9 2 2" xfId="34749" xr:uid="{F8B47807-65F1-4E1D-B28F-47A47317BCD1}"/>
    <cellStyle name="40% - Ênfase3 9 3" xfId="34748" xr:uid="{86A3C831-8544-41AD-9DAC-E00A89C23005}"/>
    <cellStyle name="40% - Ênfase4 10" xfId="4064" xr:uid="{00000000-0005-0000-0000-0000DF0F0000}"/>
    <cellStyle name="40% - Ênfase4 10 2" xfId="4065" xr:uid="{00000000-0005-0000-0000-0000E00F0000}"/>
    <cellStyle name="40% - Ênfase4 10 2 2" xfId="34751" xr:uid="{BD2E8CDE-D582-4015-A183-AA484F29BDFD}"/>
    <cellStyle name="40% - Ênfase4 10 3" xfId="34750" xr:uid="{7DC5C988-81FA-48B2-AB31-380C5892F860}"/>
    <cellStyle name="40% - Ênfase4 11" xfId="4066" xr:uid="{00000000-0005-0000-0000-0000E10F0000}"/>
    <cellStyle name="40% - Ênfase4 11 2" xfId="34752" xr:uid="{B6DD687F-3D63-4C0C-9359-0F5AFE3BDE40}"/>
    <cellStyle name="40% - Ênfase4 12" xfId="4067" xr:uid="{00000000-0005-0000-0000-0000E20F0000}"/>
    <cellStyle name="40% - Ênfase4 12 2" xfId="34753" xr:uid="{710070C3-FB58-40A6-AD91-54A6805B4AF6}"/>
    <cellStyle name="40% - Ênfase4 13" xfId="4068" xr:uid="{00000000-0005-0000-0000-0000E30F0000}"/>
    <cellStyle name="40% - Ênfase4 13 2" xfId="4069" xr:uid="{00000000-0005-0000-0000-0000E40F0000}"/>
    <cellStyle name="40% - Ênfase4 13 2 2" xfId="34755" xr:uid="{F0CA8E17-489A-4226-BFDA-BB3C9F02840D}"/>
    <cellStyle name="40% - Ênfase4 13 3" xfId="34754" xr:uid="{094ECA94-1670-48BA-A55A-6D1982E11B27}"/>
    <cellStyle name="40% - Ênfase4 14" xfId="4070" xr:uid="{00000000-0005-0000-0000-0000E50F0000}"/>
    <cellStyle name="40% - Ênfase4 14 2" xfId="4071" xr:uid="{00000000-0005-0000-0000-0000E60F0000}"/>
    <cellStyle name="40% - Ênfase4 14 2 2" xfId="4072" xr:uid="{00000000-0005-0000-0000-0000E70F0000}"/>
    <cellStyle name="40% - Ênfase4 14 2 2 2" xfId="34758" xr:uid="{B1FD6892-4BE3-4B78-9111-9E5945DAF7CF}"/>
    <cellStyle name="40% - Ênfase4 14 2 3" xfId="4073" xr:uid="{00000000-0005-0000-0000-0000E80F0000}"/>
    <cellStyle name="40% - Ênfase4 14 2 3 2" xfId="4074" xr:uid="{00000000-0005-0000-0000-0000E90F0000}"/>
    <cellStyle name="40% - Ênfase4 14 2 3 2 2" xfId="34760" xr:uid="{0A5B78B5-71F4-43AA-B4C1-F9933D62DD86}"/>
    <cellStyle name="40% - Ênfase4 14 2 3 3" xfId="34759" xr:uid="{DBBFBB6F-3A47-4761-8FCD-1AB300583DA4}"/>
    <cellStyle name="40% - Ênfase4 14 2 4" xfId="4075" xr:uid="{00000000-0005-0000-0000-0000EA0F0000}"/>
    <cellStyle name="40% - Ênfase4 14 2 4 2" xfId="34761" xr:uid="{3957740F-8192-4F2B-969E-DB471C3DA7EB}"/>
    <cellStyle name="40% - Ênfase4 14 2 5" xfId="34757" xr:uid="{D195B9C1-4969-4ADB-B552-45A343B4B085}"/>
    <cellStyle name="40% - Ênfase4 14 3" xfId="4076" xr:uid="{00000000-0005-0000-0000-0000EB0F0000}"/>
    <cellStyle name="40% - Ênfase4 14 3 2" xfId="34762" xr:uid="{1658D236-9E3A-4A4E-9244-4DBC044FEDE3}"/>
    <cellStyle name="40% - Ênfase4 14 4" xfId="4077" xr:uid="{00000000-0005-0000-0000-0000EC0F0000}"/>
    <cellStyle name="40% - Ênfase4 14 4 2" xfId="4078" xr:uid="{00000000-0005-0000-0000-0000ED0F0000}"/>
    <cellStyle name="40% - Ênfase4 14 4 2 2" xfId="34764" xr:uid="{EB0F0180-B322-4444-BC0D-16C3A115B611}"/>
    <cellStyle name="40% - Ênfase4 14 4 3" xfId="4079" xr:uid="{00000000-0005-0000-0000-0000EE0F0000}"/>
    <cellStyle name="40% - Ênfase4 14 4 3 2" xfId="34765" xr:uid="{46D2A8B0-2B58-4F98-910B-EF42DEB2A787}"/>
    <cellStyle name="40% - Ênfase4 14 4 4" xfId="34763" xr:uid="{7E1278EC-E996-48A8-B853-B605984AE21F}"/>
    <cellStyle name="40% - Ênfase4 14 5" xfId="4080" xr:uid="{00000000-0005-0000-0000-0000EF0F0000}"/>
    <cellStyle name="40% - Ênfase4 14 5 2" xfId="34766" xr:uid="{B7F8BD16-938C-4B4F-8E35-08FA9A61C6B0}"/>
    <cellStyle name="40% - Ênfase4 14 6" xfId="4081" xr:uid="{00000000-0005-0000-0000-0000F00F0000}"/>
    <cellStyle name="40% - Ênfase4 14 6 2" xfId="34767" xr:uid="{A5D4B56A-BB16-4DF7-B4C2-8D5DDB8F1C63}"/>
    <cellStyle name="40% - Ênfase4 14 7" xfId="4082" xr:uid="{00000000-0005-0000-0000-0000F10F0000}"/>
    <cellStyle name="40% - Ênfase4 14 7 2" xfId="34768" xr:uid="{84AF8E81-D36D-4E68-9723-5A70D375E8EE}"/>
    <cellStyle name="40% - Ênfase4 14 8" xfId="34756" xr:uid="{1FCF5AAF-C953-4866-8142-854569200157}"/>
    <cellStyle name="40% - Ênfase4 15" xfId="4083" xr:uid="{00000000-0005-0000-0000-0000F20F0000}"/>
    <cellStyle name="40% - Ênfase4 15 2" xfId="4084" xr:uid="{00000000-0005-0000-0000-0000F30F0000}"/>
    <cellStyle name="40% - Ênfase4 15 2 2" xfId="4085" xr:uid="{00000000-0005-0000-0000-0000F40F0000}"/>
    <cellStyle name="40% - Ênfase4 15 2 2 2" xfId="34771" xr:uid="{ECAC8D62-02C0-4808-8C85-F8F595604E0F}"/>
    <cellStyle name="40% - Ênfase4 15 2 3" xfId="4086" xr:uid="{00000000-0005-0000-0000-0000F50F0000}"/>
    <cellStyle name="40% - Ênfase4 15 2 3 2" xfId="34772" xr:uid="{F8A88164-7ED2-437C-800A-CEE2503D3749}"/>
    <cellStyle name="40% - Ênfase4 15 2 4" xfId="34770" xr:uid="{732B26FA-7A3D-4D5C-B3BB-FFCD3EABF576}"/>
    <cellStyle name="40% - Ênfase4 15 3" xfId="4087" xr:uid="{00000000-0005-0000-0000-0000F60F0000}"/>
    <cellStyle name="40% - Ênfase4 15 3 2" xfId="34773" xr:uid="{5271E4BB-186E-4249-8F23-6C750E2C7D68}"/>
    <cellStyle name="40% - Ênfase4 15 4" xfId="4088" xr:uid="{00000000-0005-0000-0000-0000F70F0000}"/>
    <cellStyle name="40% - Ênfase4 15 4 2" xfId="34774" xr:uid="{6C729015-D80D-427B-9A2A-0D7C9E53AB3D}"/>
    <cellStyle name="40% - Ênfase4 15 5" xfId="4089" xr:uid="{00000000-0005-0000-0000-0000F80F0000}"/>
    <cellStyle name="40% - Ênfase4 15 5 2" xfId="34775" xr:uid="{D7CCDBBD-5C91-4697-AA20-D33CF7F67F07}"/>
    <cellStyle name="40% - Ênfase4 15 6" xfId="34769" xr:uid="{B3AB2536-5E9D-4523-868B-1E8AA179754F}"/>
    <cellStyle name="40% - Ênfase4 16" xfId="4090" xr:uid="{00000000-0005-0000-0000-0000F90F0000}"/>
    <cellStyle name="40% - Ênfase4 16 2" xfId="34776" xr:uid="{DCC4D853-0084-43FC-A4B8-CAA44365CC04}"/>
    <cellStyle name="40% - Ênfase4 17" xfId="4091" xr:uid="{00000000-0005-0000-0000-0000FA0F0000}"/>
    <cellStyle name="40% - Ênfase4 17 2" xfId="34777" xr:uid="{32DED468-ABF1-41C9-8A2D-031566E942BE}"/>
    <cellStyle name="40% - Ênfase4 18" xfId="4092" xr:uid="{00000000-0005-0000-0000-0000FB0F0000}"/>
    <cellStyle name="40% - Ênfase4 18 2" xfId="4093" xr:uid="{00000000-0005-0000-0000-0000FC0F0000}"/>
    <cellStyle name="40% - Ênfase4 18 2 2" xfId="34779" xr:uid="{2F195E5F-393A-499E-B6DF-5900444986C8}"/>
    <cellStyle name="40% - Ênfase4 18 3" xfId="34778" xr:uid="{4153A22B-10DD-4371-A1FA-3BBF27568BF3}"/>
    <cellStyle name="40% - Ênfase4 19" xfId="4094" xr:uid="{00000000-0005-0000-0000-0000FD0F0000}"/>
    <cellStyle name="40% - Ênfase4 19 2" xfId="34780" xr:uid="{6D875AA2-B6D3-4EC7-91CD-C5AFC1FFA0D8}"/>
    <cellStyle name="40% - Ênfase4 2" xfId="4095" xr:uid="{00000000-0005-0000-0000-0000FE0F0000}"/>
    <cellStyle name="40% - Ênfase4 2 10" xfId="4096" xr:uid="{00000000-0005-0000-0000-0000FF0F0000}"/>
    <cellStyle name="40% - Ênfase4 2 10 2" xfId="4097" xr:uid="{00000000-0005-0000-0000-000000100000}"/>
    <cellStyle name="40% - Ênfase4 2 10 2 2" xfId="34783" xr:uid="{4B6D8832-1765-433E-95E9-A98F7E83DC79}"/>
    <cellStyle name="40% - Ênfase4 2 10 3" xfId="34782" xr:uid="{9A521DE6-AFDD-41E1-9261-36DD3D121403}"/>
    <cellStyle name="40% - Ênfase4 2 11" xfId="4098" xr:uid="{00000000-0005-0000-0000-000001100000}"/>
    <cellStyle name="40% - Ênfase4 2 11 2" xfId="34784" xr:uid="{665DBAB5-F134-460D-AAE6-47D682C32C0F}"/>
    <cellStyle name="40% - Ênfase4 2 12" xfId="34781" xr:uid="{8CB359CF-5B0F-49FC-B7E9-3F98708D0E8D}"/>
    <cellStyle name="40% - Ênfase4 2 2" xfId="4099" xr:uid="{00000000-0005-0000-0000-000002100000}"/>
    <cellStyle name="40% - Ênfase4 2 2 2" xfId="4100" xr:uid="{00000000-0005-0000-0000-000003100000}"/>
    <cellStyle name="40% - Ênfase4 2 2 2 2" xfId="4101" xr:uid="{00000000-0005-0000-0000-000004100000}"/>
    <cellStyle name="40% - Ênfase4 2 2 2 2 2" xfId="4102" xr:uid="{00000000-0005-0000-0000-000005100000}"/>
    <cellStyle name="40% - Ênfase4 2 2 2 2 2 2" xfId="4103" xr:uid="{00000000-0005-0000-0000-000006100000}"/>
    <cellStyle name="40% - Ênfase4 2 2 2 2 2 2 2" xfId="34789" xr:uid="{3D2B019B-A5DA-47FA-9BA8-ADF323016D32}"/>
    <cellStyle name="40% - Ênfase4 2 2 2 2 2 3" xfId="4104" xr:uid="{00000000-0005-0000-0000-000007100000}"/>
    <cellStyle name="40% - Ênfase4 2 2 2 2 2 3 2" xfId="4105" xr:uid="{00000000-0005-0000-0000-000008100000}"/>
    <cellStyle name="40% - Ênfase4 2 2 2 2 2 3 2 2" xfId="34791" xr:uid="{32D7B567-7754-4FE2-91FC-0F816AC8549D}"/>
    <cellStyle name="40% - Ênfase4 2 2 2 2 2 3 3" xfId="34790" xr:uid="{E781C73D-7A3E-4136-BC92-6ABF48F629CC}"/>
    <cellStyle name="40% - Ênfase4 2 2 2 2 2 4" xfId="34788" xr:uid="{A974E84E-A3A0-41B7-BD43-7FACD4C49F0B}"/>
    <cellStyle name="40% - Ênfase4 2 2 2 2 3" xfId="4106" xr:uid="{00000000-0005-0000-0000-000009100000}"/>
    <cellStyle name="40% - Ênfase4 2 2 2 2 3 2" xfId="34792" xr:uid="{2DD87E79-30E4-4DC1-9B4F-8DDC25EC050E}"/>
    <cellStyle name="40% - Ênfase4 2 2 2 2 4" xfId="34787" xr:uid="{9DE21BE4-DE31-4F0E-BAAC-4620FF334B79}"/>
    <cellStyle name="40% - Ênfase4 2 2 2 3" xfId="4107" xr:uid="{00000000-0005-0000-0000-00000A100000}"/>
    <cellStyle name="40% - Ênfase4 2 2 2 3 2" xfId="4108" xr:uid="{00000000-0005-0000-0000-00000B100000}"/>
    <cellStyle name="40% - Ênfase4 2 2 2 3 2 2" xfId="34794" xr:uid="{BDB7533A-3706-4F78-9C5C-1E371B729BBD}"/>
    <cellStyle name="40% - Ênfase4 2 2 2 3 3" xfId="34793" xr:uid="{88E51BFB-DEE9-4D0D-B092-01AF5F69D919}"/>
    <cellStyle name="40% - Ênfase4 2 2 2 4" xfId="4109" xr:uid="{00000000-0005-0000-0000-00000C100000}"/>
    <cellStyle name="40% - Ênfase4 2 2 2 4 2" xfId="34795" xr:uid="{9A8E17D9-CE1D-49FE-AE27-680E95803CF3}"/>
    <cellStyle name="40% - Ênfase4 2 2 2 5" xfId="34786" xr:uid="{93EAFCFE-4CA2-440F-83DD-A9128D41C000}"/>
    <cellStyle name="40% - Ênfase4 2 2 3" xfId="4110" xr:uid="{00000000-0005-0000-0000-00000D100000}"/>
    <cellStyle name="40% - Ênfase4 2 2 3 2" xfId="4111" xr:uid="{00000000-0005-0000-0000-00000E100000}"/>
    <cellStyle name="40% - Ênfase4 2 2 3 2 2" xfId="34797" xr:uid="{1759BE72-125B-4A4F-83E7-C8038E21DD4D}"/>
    <cellStyle name="40% - Ênfase4 2 2 3 3" xfId="4112" xr:uid="{00000000-0005-0000-0000-00000F100000}"/>
    <cellStyle name="40% - Ênfase4 2 2 3 3 2" xfId="34798" xr:uid="{125D7545-21C0-4108-A2A7-1EA00DBFB122}"/>
    <cellStyle name="40% - Ênfase4 2 2 3 4" xfId="4113" xr:uid="{00000000-0005-0000-0000-000010100000}"/>
    <cellStyle name="40% - Ênfase4 2 2 3 4 2" xfId="34799" xr:uid="{05012358-7439-408B-8D68-86C18B7885F5}"/>
    <cellStyle name="40% - Ênfase4 2 2 3 5" xfId="4114" xr:uid="{00000000-0005-0000-0000-000011100000}"/>
    <cellStyle name="40% - Ênfase4 2 2 3 5 2" xfId="34800" xr:uid="{AB1EA6E7-C455-4365-946A-F863C8CD0601}"/>
    <cellStyle name="40% - Ênfase4 2 2 3 6" xfId="34796" xr:uid="{67640929-180A-4F58-B47E-E82030EADF9C}"/>
    <cellStyle name="40% - Ênfase4 2 2 4" xfId="4115" xr:uid="{00000000-0005-0000-0000-000012100000}"/>
    <cellStyle name="40% - Ênfase4 2 2 4 2" xfId="34801" xr:uid="{31800D80-DC40-440F-BA55-945C3D11460C}"/>
    <cellStyle name="40% - Ênfase4 2 2 5" xfId="4116" xr:uid="{00000000-0005-0000-0000-000013100000}"/>
    <cellStyle name="40% - Ênfase4 2 2 5 2" xfId="34802" xr:uid="{70544937-1EFD-4DCF-AA93-D1414C259CAB}"/>
    <cellStyle name="40% - Ênfase4 2 2 6" xfId="34785" xr:uid="{F95C8DEA-75B9-4BDC-8238-93FAB57B8F53}"/>
    <cellStyle name="40% - Ênfase4 2 3" xfId="4117" xr:uid="{00000000-0005-0000-0000-000014100000}"/>
    <cellStyle name="40% - Ênfase4 2 3 2" xfId="4118" xr:uid="{00000000-0005-0000-0000-000015100000}"/>
    <cellStyle name="40% - Ênfase4 2 3 2 2" xfId="34804" xr:uid="{84CD13EE-C048-4219-97ED-A6DC8927E99F}"/>
    <cellStyle name="40% - Ênfase4 2 3 3" xfId="34803" xr:uid="{3EEBE1EC-AAAB-403C-830F-00655BCAF19F}"/>
    <cellStyle name="40% - Ênfase4 2 4" xfId="4119" xr:uid="{00000000-0005-0000-0000-000016100000}"/>
    <cellStyle name="40% - Ênfase4 2 4 2" xfId="4120" xr:uid="{00000000-0005-0000-0000-000017100000}"/>
    <cellStyle name="40% - Ênfase4 2 4 2 2" xfId="34806" xr:uid="{238E8102-BB64-4AF1-8457-C1FBD963614B}"/>
    <cellStyle name="40% - Ênfase4 2 4 3" xfId="34805" xr:uid="{C6B70F3A-6273-4A69-9ECB-1F24B367D242}"/>
    <cellStyle name="40% - Ênfase4 2 5" xfId="4121" xr:uid="{00000000-0005-0000-0000-000018100000}"/>
    <cellStyle name="40% - Ênfase4 2 5 2" xfId="4122" xr:uid="{00000000-0005-0000-0000-000019100000}"/>
    <cellStyle name="40% - Ênfase4 2 5 2 2" xfId="34808" xr:uid="{C4645081-9A2B-4131-A33F-15B96C841DCC}"/>
    <cellStyle name="40% - Ênfase4 2 5 3" xfId="34807" xr:uid="{25659BE4-5545-49C9-AEE7-0C44C223B978}"/>
    <cellStyle name="40% - Ênfase4 2 6" xfId="4123" xr:uid="{00000000-0005-0000-0000-00001A100000}"/>
    <cellStyle name="40% - Ênfase4 2 6 2" xfId="4124" xr:uid="{00000000-0005-0000-0000-00001B100000}"/>
    <cellStyle name="40% - Ênfase4 2 6 2 2" xfId="34810" xr:uid="{DD5F6D90-6C2D-4C06-8A1A-481193015E12}"/>
    <cellStyle name="40% - Ênfase4 2 6 3" xfId="34809" xr:uid="{F0889F4E-8F7B-48E8-A50E-9E5A5444662B}"/>
    <cellStyle name="40% - Ênfase4 2 7" xfId="4125" xr:uid="{00000000-0005-0000-0000-00001C100000}"/>
    <cellStyle name="40% - Ênfase4 2 7 2" xfId="34811" xr:uid="{B0F3F53A-54AB-4E2B-9CF1-4AF94846A278}"/>
    <cellStyle name="40% - Ênfase4 2 8" xfId="4126" xr:uid="{00000000-0005-0000-0000-00001D100000}"/>
    <cellStyle name="40% - Ênfase4 2 8 2" xfId="34812" xr:uid="{C925C1D9-2CC4-4BDB-B244-D93C2096F11B}"/>
    <cellStyle name="40% - Ênfase4 2 9" xfId="4127" xr:uid="{00000000-0005-0000-0000-00001E100000}"/>
    <cellStyle name="40% - Ênfase4 2 9 2" xfId="34813" xr:uid="{3EE33AA8-0EC8-4845-9D61-4FEC57360308}"/>
    <cellStyle name="40% - Ênfase4 3" xfId="4128" xr:uid="{00000000-0005-0000-0000-00001F100000}"/>
    <cellStyle name="40% - Ênfase4 3 2" xfId="4129" xr:uid="{00000000-0005-0000-0000-000020100000}"/>
    <cellStyle name="40% - Ênfase4 3 2 2" xfId="34815" xr:uid="{BE879E8D-AFD2-4328-953E-6C9C49DB34BF}"/>
    <cellStyle name="40% - Ênfase4 3 3" xfId="4130" xr:uid="{00000000-0005-0000-0000-000021100000}"/>
    <cellStyle name="40% - Ênfase4 3 3 2" xfId="34816" xr:uid="{517AD572-2A2E-4BE2-A287-11EB47B1F3CA}"/>
    <cellStyle name="40% - Ênfase4 3 4" xfId="34814" xr:uid="{352108A4-9744-4509-9AD8-7B6007E4C6F1}"/>
    <cellStyle name="40% - Ênfase4 4" xfId="4131" xr:uid="{00000000-0005-0000-0000-000022100000}"/>
    <cellStyle name="40% - Ênfase4 4 2" xfId="4132" xr:uid="{00000000-0005-0000-0000-000023100000}"/>
    <cellStyle name="40% - Ênfase4 4 2 2" xfId="4133" xr:uid="{00000000-0005-0000-0000-000024100000}"/>
    <cellStyle name="40% - Ênfase4 4 2 2 2" xfId="34819" xr:uid="{088830F9-969E-474A-AE2F-39C8C528BCDD}"/>
    <cellStyle name="40% - Ênfase4 4 2 3" xfId="4134" xr:uid="{00000000-0005-0000-0000-000025100000}"/>
    <cellStyle name="40% - Ênfase4 4 2 3 2" xfId="4135" xr:uid="{00000000-0005-0000-0000-000026100000}"/>
    <cellStyle name="40% - Ênfase4 4 2 3 2 2" xfId="34821" xr:uid="{47ABE011-F314-437E-BCDA-53C96B2AA98D}"/>
    <cellStyle name="40% - Ênfase4 4 2 3 3" xfId="34820" xr:uid="{CBC01EB2-97B5-4543-808B-22024C574D5A}"/>
    <cellStyle name="40% - Ênfase4 4 2 4" xfId="34818" xr:uid="{09A0BAF7-AB82-4FC8-8740-442248BB0BA4}"/>
    <cellStyle name="40% - Ênfase4 4 3" xfId="4136" xr:uid="{00000000-0005-0000-0000-000027100000}"/>
    <cellStyle name="40% - Ênfase4 4 3 2" xfId="34822" xr:uid="{BCE8B0E3-EE07-4DF3-BD1F-E10CFC9871D8}"/>
    <cellStyle name="40% - Ênfase4 4 4" xfId="4137" xr:uid="{00000000-0005-0000-0000-000028100000}"/>
    <cellStyle name="40% - Ênfase4 4 4 2" xfId="34823" xr:uid="{A930748D-1AFE-45F7-BFDA-7F3B4D7E2768}"/>
    <cellStyle name="40% - Ênfase4 4 5" xfId="4138" xr:uid="{00000000-0005-0000-0000-000029100000}"/>
    <cellStyle name="40% - Ênfase4 4 5 2" xfId="34824" xr:uid="{65213BAE-B64E-48DC-9BC7-B8616207D76B}"/>
    <cellStyle name="40% - Ênfase4 4 6" xfId="34817" xr:uid="{2248D33B-9B8E-4D2C-B1CA-E119637F8DFB}"/>
    <cellStyle name="40% - Ênfase4 5" xfId="4139" xr:uid="{00000000-0005-0000-0000-00002A100000}"/>
    <cellStyle name="40% - Ênfase4 5 2" xfId="34825" xr:uid="{6879BC8D-BCF5-4E8B-B7E7-2F1EAE325B4A}"/>
    <cellStyle name="40% - Ênfase4 6" xfId="4140" xr:uid="{00000000-0005-0000-0000-00002B100000}"/>
    <cellStyle name="40% - Ênfase4 6 2" xfId="34826" xr:uid="{B37B1705-4BD2-4772-A41D-1ADFDDB8151F}"/>
    <cellStyle name="40% - Ênfase4 7" xfId="4141" xr:uid="{00000000-0005-0000-0000-00002C100000}"/>
    <cellStyle name="40% - Ênfase4 7 2" xfId="34827" xr:uid="{20B494CC-F77A-4CDA-8D83-7FB062AC8B02}"/>
    <cellStyle name="40% - Ênfase4 8" xfId="4142" xr:uid="{00000000-0005-0000-0000-00002D100000}"/>
    <cellStyle name="40% - Ênfase4 8 2" xfId="4143" xr:uid="{00000000-0005-0000-0000-00002E100000}"/>
    <cellStyle name="40% - Ênfase4 8 2 2" xfId="34829" xr:uid="{D436F1A5-5AC7-4593-BF64-74E0735AA398}"/>
    <cellStyle name="40% - Ênfase4 8 3" xfId="34828" xr:uid="{AF22815F-0BD8-42BD-947B-62075D1678CA}"/>
    <cellStyle name="40% - Ênfase4 9" xfId="4144" xr:uid="{00000000-0005-0000-0000-00002F100000}"/>
    <cellStyle name="40% - Ênfase4 9 2" xfId="4145" xr:uid="{00000000-0005-0000-0000-000030100000}"/>
    <cellStyle name="40% - Ênfase4 9 2 2" xfId="34831" xr:uid="{1486091B-C483-4162-8EA9-01E6B9247E8B}"/>
    <cellStyle name="40% - Ênfase4 9 3" xfId="34830" xr:uid="{5974AC4B-4CC2-43C1-BAE1-75F993F6F87C}"/>
    <cellStyle name="40% - Ênfase5 10" xfId="4146" xr:uid="{00000000-0005-0000-0000-000031100000}"/>
    <cellStyle name="40% - Ênfase5 10 2" xfId="4147" xr:uid="{00000000-0005-0000-0000-000032100000}"/>
    <cellStyle name="40% - Ênfase5 10 2 2" xfId="34833" xr:uid="{765A40A4-EE95-419C-9248-F3155F2919E4}"/>
    <cellStyle name="40% - Ênfase5 10 3" xfId="34832" xr:uid="{E064141F-97ED-42A5-8302-4AE482A69C64}"/>
    <cellStyle name="40% - Ênfase5 11" xfId="4148" xr:uid="{00000000-0005-0000-0000-000033100000}"/>
    <cellStyle name="40% - Ênfase5 11 2" xfId="34834" xr:uid="{0F1FEF6C-BA27-43C3-8CBB-CBB46887869C}"/>
    <cellStyle name="40% - Ênfase5 12" xfId="4149" xr:uid="{00000000-0005-0000-0000-000034100000}"/>
    <cellStyle name="40% - Ênfase5 12 2" xfId="34835" xr:uid="{CC5CA2DC-9ACE-40CA-8AFB-74B99BD78983}"/>
    <cellStyle name="40% - Ênfase5 13" xfId="4150" xr:uid="{00000000-0005-0000-0000-000035100000}"/>
    <cellStyle name="40% - Ênfase5 13 2" xfId="4151" xr:uid="{00000000-0005-0000-0000-000036100000}"/>
    <cellStyle name="40% - Ênfase5 13 2 2" xfId="34837" xr:uid="{643B4640-7D32-43F9-A47A-89067E00D751}"/>
    <cellStyle name="40% - Ênfase5 13 3" xfId="34836" xr:uid="{1D74C237-E0C2-4592-A66A-8D259CAE9390}"/>
    <cellStyle name="40% - Ênfase5 14" xfId="4152" xr:uid="{00000000-0005-0000-0000-000037100000}"/>
    <cellStyle name="40% - Ênfase5 14 2" xfId="4153" xr:uid="{00000000-0005-0000-0000-000038100000}"/>
    <cellStyle name="40% - Ênfase5 14 2 2" xfId="4154" xr:uid="{00000000-0005-0000-0000-000039100000}"/>
    <cellStyle name="40% - Ênfase5 14 2 2 2" xfId="34840" xr:uid="{67D74881-7C9F-4282-99B6-E133E676F28F}"/>
    <cellStyle name="40% - Ênfase5 14 2 3" xfId="4155" xr:uid="{00000000-0005-0000-0000-00003A100000}"/>
    <cellStyle name="40% - Ênfase5 14 2 3 2" xfId="4156" xr:uid="{00000000-0005-0000-0000-00003B100000}"/>
    <cellStyle name="40% - Ênfase5 14 2 3 2 2" xfId="34842" xr:uid="{54C0BD87-A7E3-4DD8-AA9D-64430C27FE68}"/>
    <cellStyle name="40% - Ênfase5 14 2 3 3" xfId="34841" xr:uid="{35EDF464-2488-4C31-B3DA-97D42745C760}"/>
    <cellStyle name="40% - Ênfase5 14 2 4" xfId="4157" xr:uid="{00000000-0005-0000-0000-00003C100000}"/>
    <cellStyle name="40% - Ênfase5 14 2 4 2" xfId="34843" xr:uid="{C9B52B3B-AD80-401E-8290-016D346D0A28}"/>
    <cellStyle name="40% - Ênfase5 14 2 5" xfId="34839" xr:uid="{BC03939E-D99F-4F53-A057-865EA17AE960}"/>
    <cellStyle name="40% - Ênfase5 14 3" xfId="4158" xr:uid="{00000000-0005-0000-0000-00003D100000}"/>
    <cellStyle name="40% - Ênfase5 14 3 2" xfId="34844" xr:uid="{F249D178-1DCD-490D-A820-84242A070AA4}"/>
    <cellStyle name="40% - Ênfase5 14 4" xfId="4159" xr:uid="{00000000-0005-0000-0000-00003E100000}"/>
    <cellStyle name="40% - Ênfase5 14 4 2" xfId="4160" xr:uid="{00000000-0005-0000-0000-00003F100000}"/>
    <cellStyle name="40% - Ênfase5 14 4 2 2" xfId="34846" xr:uid="{53355C6C-D642-40BA-8933-9CA50239A2DA}"/>
    <cellStyle name="40% - Ênfase5 14 4 3" xfId="4161" xr:uid="{00000000-0005-0000-0000-000040100000}"/>
    <cellStyle name="40% - Ênfase5 14 4 3 2" xfId="34847" xr:uid="{B9ABA722-4711-4B98-8439-C6E28085A4EC}"/>
    <cellStyle name="40% - Ênfase5 14 4 4" xfId="34845" xr:uid="{90431B32-9799-499B-8E49-B8741D7E2510}"/>
    <cellStyle name="40% - Ênfase5 14 5" xfId="4162" xr:uid="{00000000-0005-0000-0000-000041100000}"/>
    <cellStyle name="40% - Ênfase5 14 5 2" xfId="34848" xr:uid="{02BA0141-FB45-43B7-B41C-7F5489860B76}"/>
    <cellStyle name="40% - Ênfase5 14 6" xfId="4163" xr:uid="{00000000-0005-0000-0000-000042100000}"/>
    <cellStyle name="40% - Ênfase5 14 6 2" xfId="34849" xr:uid="{3F653E4F-DD19-4B99-A297-89ACB14C1605}"/>
    <cellStyle name="40% - Ênfase5 14 7" xfId="4164" xr:uid="{00000000-0005-0000-0000-000043100000}"/>
    <cellStyle name="40% - Ênfase5 14 7 2" xfId="34850" xr:uid="{3ECD0789-7C6E-4649-9718-826F18B81315}"/>
    <cellStyle name="40% - Ênfase5 14 8" xfId="34838" xr:uid="{BBE0AB6B-F487-44D0-B6DF-EED3A553E54F}"/>
    <cellStyle name="40% - Ênfase5 15" xfId="4165" xr:uid="{00000000-0005-0000-0000-000044100000}"/>
    <cellStyle name="40% - Ênfase5 15 2" xfId="4166" xr:uid="{00000000-0005-0000-0000-000045100000}"/>
    <cellStyle name="40% - Ênfase5 15 2 2" xfId="4167" xr:uid="{00000000-0005-0000-0000-000046100000}"/>
    <cellStyle name="40% - Ênfase5 15 2 2 2" xfId="34853" xr:uid="{5B5423C0-DC61-4889-85A3-5C17D114377D}"/>
    <cellStyle name="40% - Ênfase5 15 2 3" xfId="4168" xr:uid="{00000000-0005-0000-0000-000047100000}"/>
    <cellStyle name="40% - Ênfase5 15 2 3 2" xfId="34854" xr:uid="{04110E77-2925-4957-8142-98EE4F0ED035}"/>
    <cellStyle name="40% - Ênfase5 15 2 4" xfId="34852" xr:uid="{BBEC7F90-F9AB-4A9C-8AF3-FAB6B2A28E18}"/>
    <cellStyle name="40% - Ênfase5 15 3" xfId="4169" xr:uid="{00000000-0005-0000-0000-000048100000}"/>
    <cellStyle name="40% - Ênfase5 15 3 2" xfId="34855" xr:uid="{F5D4055C-D839-45AE-9E6A-499A35E5947F}"/>
    <cellStyle name="40% - Ênfase5 15 4" xfId="4170" xr:uid="{00000000-0005-0000-0000-000049100000}"/>
    <cellStyle name="40% - Ênfase5 15 4 2" xfId="34856" xr:uid="{99808BBE-C4DD-497C-BBCF-732D14193CB3}"/>
    <cellStyle name="40% - Ênfase5 15 5" xfId="4171" xr:uid="{00000000-0005-0000-0000-00004A100000}"/>
    <cellStyle name="40% - Ênfase5 15 5 2" xfId="34857" xr:uid="{45AC21AC-9BF0-4AA6-A5D3-29F3642C5DEB}"/>
    <cellStyle name="40% - Ênfase5 15 6" xfId="34851" xr:uid="{6904D70B-6105-4FFF-B843-604C8CFAD4A3}"/>
    <cellStyle name="40% - Ênfase5 16" xfId="4172" xr:uid="{00000000-0005-0000-0000-00004B100000}"/>
    <cellStyle name="40% - Ênfase5 16 2" xfId="34858" xr:uid="{B9B1996B-4ACE-4A29-A1F5-49231539EA8C}"/>
    <cellStyle name="40% - Ênfase5 17" xfId="4173" xr:uid="{00000000-0005-0000-0000-00004C100000}"/>
    <cellStyle name="40% - Ênfase5 17 2" xfId="34859" xr:uid="{8E9C5937-B866-4D89-A332-2F1ECDB592C4}"/>
    <cellStyle name="40% - Ênfase5 18" xfId="4174" xr:uid="{00000000-0005-0000-0000-00004D100000}"/>
    <cellStyle name="40% - Ênfase5 18 2" xfId="4175" xr:uid="{00000000-0005-0000-0000-00004E100000}"/>
    <cellStyle name="40% - Ênfase5 18 2 2" xfId="34861" xr:uid="{F3D54928-6C50-48C7-AC61-56428822C1CD}"/>
    <cellStyle name="40% - Ênfase5 18 3" xfId="34860" xr:uid="{B4EDF9D2-26A4-4F6D-B861-D8B6EB355A3C}"/>
    <cellStyle name="40% - Ênfase5 19" xfId="4176" xr:uid="{00000000-0005-0000-0000-00004F100000}"/>
    <cellStyle name="40% - Ênfase5 19 2" xfId="34862" xr:uid="{5F884838-1F3D-47ED-86F8-C9A8E30A104F}"/>
    <cellStyle name="40% - Ênfase5 2" xfId="4177" xr:uid="{00000000-0005-0000-0000-000050100000}"/>
    <cellStyle name="40% - Ênfase5 2 10" xfId="4178" xr:uid="{00000000-0005-0000-0000-000051100000}"/>
    <cellStyle name="40% - Ênfase5 2 10 2" xfId="4179" xr:uid="{00000000-0005-0000-0000-000052100000}"/>
    <cellStyle name="40% - Ênfase5 2 10 2 2" xfId="34865" xr:uid="{62B13FEF-D93A-452B-BE5F-FBB793109646}"/>
    <cellStyle name="40% - Ênfase5 2 10 3" xfId="34864" xr:uid="{9BF5AC90-E5BA-41A2-885E-F700C6E79F5D}"/>
    <cellStyle name="40% - Ênfase5 2 11" xfId="4180" xr:uid="{00000000-0005-0000-0000-000053100000}"/>
    <cellStyle name="40% - Ênfase5 2 11 2" xfId="34866" xr:uid="{10CF5E37-4F96-4999-A222-B2346E6046C4}"/>
    <cellStyle name="40% - Ênfase5 2 12" xfId="34863" xr:uid="{34788AA3-8D14-4476-A102-4B863DEC17E7}"/>
    <cellStyle name="40% - Ênfase5 2 2" xfId="4181" xr:uid="{00000000-0005-0000-0000-000054100000}"/>
    <cellStyle name="40% - Ênfase5 2 2 2" xfId="4182" xr:uid="{00000000-0005-0000-0000-000055100000}"/>
    <cellStyle name="40% - Ênfase5 2 2 2 2" xfId="4183" xr:uid="{00000000-0005-0000-0000-000056100000}"/>
    <cellStyle name="40% - Ênfase5 2 2 2 2 2" xfId="4184" xr:uid="{00000000-0005-0000-0000-000057100000}"/>
    <cellStyle name="40% - Ênfase5 2 2 2 2 2 2" xfId="4185" xr:uid="{00000000-0005-0000-0000-000058100000}"/>
    <cellStyle name="40% - Ênfase5 2 2 2 2 2 2 2" xfId="34871" xr:uid="{2721F42D-DBF6-4B20-B310-4DAF54EB3D5F}"/>
    <cellStyle name="40% - Ênfase5 2 2 2 2 2 3" xfId="4186" xr:uid="{00000000-0005-0000-0000-000059100000}"/>
    <cellStyle name="40% - Ênfase5 2 2 2 2 2 3 2" xfId="4187" xr:uid="{00000000-0005-0000-0000-00005A100000}"/>
    <cellStyle name="40% - Ênfase5 2 2 2 2 2 3 2 2" xfId="34873" xr:uid="{7163C4CE-3DAA-4BBD-92E4-7521E3934729}"/>
    <cellStyle name="40% - Ênfase5 2 2 2 2 2 3 3" xfId="34872" xr:uid="{89181929-B770-4CF7-82D3-BA818B91063D}"/>
    <cellStyle name="40% - Ênfase5 2 2 2 2 2 4" xfId="34870" xr:uid="{B6E21907-1C38-4E2E-9045-17C305570CB6}"/>
    <cellStyle name="40% - Ênfase5 2 2 2 2 3" xfId="4188" xr:uid="{00000000-0005-0000-0000-00005B100000}"/>
    <cellStyle name="40% - Ênfase5 2 2 2 2 3 2" xfId="34874" xr:uid="{CB88BB38-855A-43F2-B8BE-D02E19E60959}"/>
    <cellStyle name="40% - Ênfase5 2 2 2 2 4" xfId="34869" xr:uid="{70EAE3CB-98AC-4D18-B5B7-6DFE258DBB47}"/>
    <cellStyle name="40% - Ênfase5 2 2 2 3" xfId="4189" xr:uid="{00000000-0005-0000-0000-00005C100000}"/>
    <cellStyle name="40% - Ênfase5 2 2 2 3 2" xfId="4190" xr:uid="{00000000-0005-0000-0000-00005D100000}"/>
    <cellStyle name="40% - Ênfase5 2 2 2 3 2 2" xfId="34876" xr:uid="{23EBB61A-F4C4-4FA7-A7A6-07382EEA5E0E}"/>
    <cellStyle name="40% - Ênfase5 2 2 2 3 3" xfId="34875" xr:uid="{E6C5BDDD-0B6C-4741-B0E1-289C09299CB4}"/>
    <cellStyle name="40% - Ênfase5 2 2 2 4" xfId="4191" xr:uid="{00000000-0005-0000-0000-00005E100000}"/>
    <cellStyle name="40% - Ênfase5 2 2 2 4 2" xfId="34877" xr:uid="{C47FB41B-B8BD-4F52-BFD7-AF7E7E144E73}"/>
    <cellStyle name="40% - Ênfase5 2 2 2 5" xfId="34868" xr:uid="{0F8D2608-158E-45CC-9B28-C4B12B117AE1}"/>
    <cellStyle name="40% - Ênfase5 2 2 3" xfId="4192" xr:uid="{00000000-0005-0000-0000-00005F100000}"/>
    <cellStyle name="40% - Ênfase5 2 2 3 2" xfId="4193" xr:uid="{00000000-0005-0000-0000-000060100000}"/>
    <cellStyle name="40% - Ênfase5 2 2 3 2 2" xfId="34879" xr:uid="{6010A1F2-66EF-4F1C-92B9-1F254D8225FA}"/>
    <cellStyle name="40% - Ênfase5 2 2 3 3" xfId="4194" xr:uid="{00000000-0005-0000-0000-000061100000}"/>
    <cellStyle name="40% - Ênfase5 2 2 3 3 2" xfId="34880" xr:uid="{F2D982C6-6C0C-4AF7-ACD3-51B497A97B53}"/>
    <cellStyle name="40% - Ênfase5 2 2 3 4" xfId="4195" xr:uid="{00000000-0005-0000-0000-000062100000}"/>
    <cellStyle name="40% - Ênfase5 2 2 3 4 2" xfId="34881" xr:uid="{35706096-C437-47B1-A2EF-42B93739A70C}"/>
    <cellStyle name="40% - Ênfase5 2 2 3 5" xfId="4196" xr:uid="{00000000-0005-0000-0000-000063100000}"/>
    <cellStyle name="40% - Ênfase5 2 2 3 5 2" xfId="34882" xr:uid="{F980DE42-BD74-4771-B9CF-C74F31463883}"/>
    <cellStyle name="40% - Ênfase5 2 2 3 6" xfId="34878" xr:uid="{B00024D3-9AD3-46E0-99CA-96591E740539}"/>
    <cellStyle name="40% - Ênfase5 2 2 4" xfId="4197" xr:uid="{00000000-0005-0000-0000-000064100000}"/>
    <cellStyle name="40% - Ênfase5 2 2 4 2" xfId="34883" xr:uid="{8ECEFA05-4019-485D-973A-B35D85CD67C5}"/>
    <cellStyle name="40% - Ênfase5 2 2 5" xfId="4198" xr:uid="{00000000-0005-0000-0000-000065100000}"/>
    <cellStyle name="40% - Ênfase5 2 2 5 2" xfId="34884" xr:uid="{04FC13E3-5C11-437A-B7D9-48EDFBD1B0DF}"/>
    <cellStyle name="40% - Ênfase5 2 2 6" xfId="34867" xr:uid="{AD23A0E2-A0A9-4D82-BF47-85BA207ADE96}"/>
    <cellStyle name="40% - Ênfase5 2 3" xfId="4199" xr:uid="{00000000-0005-0000-0000-000066100000}"/>
    <cellStyle name="40% - Ênfase5 2 3 2" xfId="4200" xr:uid="{00000000-0005-0000-0000-000067100000}"/>
    <cellStyle name="40% - Ênfase5 2 3 2 2" xfId="34886" xr:uid="{17584E11-FF24-478E-8F7F-3BFA1193068E}"/>
    <cellStyle name="40% - Ênfase5 2 3 3" xfId="34885" xr:uid="{ECC3BE4F-4100-4A54-801A-004664011908}"/>
    <cellStyle name="40% - Ênfase5 2 4" xfId="4201" xr:uid="{00000000-0005-0000-0000-000068100000}"/>
    <cellStyle name="40% - Ênfase5 2 4 2" xfId="4202" xr:uid="{00000000-0005-0000-0000-000069100000}"/>
    <cellStyle name="40% - Ênfase5 2 4 2 2" xfId="34888" xr:uid="{D81C7D9A-AE4F-4D9F-8C98-35433A5EBE21}"/>
    <cellStyle name="40% - Ênfase5 2 4 3" xfId="34887" xr:uid="{6D260EB6-9D37-43B7-BDE6-327CFF496950}"/>
    <cellStyle name="40% - Ênfase5 2 5" xfId="4203" xr:uid="{00000000-0005-0000-0000-00006A100000}"/>
    <cellStyle name="40% - Ênfase5 2 5 2" xfId="4204" xr:uid="{00000000-0005-0000-0000-00006B100000}"/>
    <cellStyle name="40% - Ênfase5 2 5 2 2" xfId="34890" xr:uid="{668E7213-44E1-4339-8A0A-ADE1FB7CC301}"/>
    <cellStyle name="40% - Ênfase5 2 5 3" xfId="34889" xr:uid="{E56902FB-A95D-4DEE-8D6A-0178423586A4}"/>
    <cellStyle name="40% - Ênfase5 2 6" xfId="4205" xr:uid="{00000000-0005-0000-0000-00006C100000}"/>
    <cellStyle name="40% - Ênfase5 2 6 2" xfId="4206" xr:uid="{00000000-0005-0000-0000-00006D100000}"/>
    <cellStyle name="40% - Ênfase5 2 6 2 2" xfId="34892" xr:uid="{B5A6B43A-ADFE-477A-AC32-E05CB03748DF}"/>
    <cellStyle name="40% - Ênfase5 2 6 3" xfId="34891" xr:uid="{0B6381A4-B8B5-4BAA-B59A-1EA56172A096}"/>
    <cellStyle name="40% - Ênfase5 2 7" xfId="4207" xr:uid="{00000000-0005-0000-0000-00006E100000}"/>
    <cellStyle name="40% - Ênfase5 2 7 2" xfId="34893" xr:uid="{832EAD50-6405-427D-B055-D1804707AD45}"/>
    <cellStyle name="40% - Ênfase5 2 8" xfId="4208" xr:uid="{00000000-0005-0000-0000-00006F100000}"/>
    <cellStyle name="40% - Ênfase5 2 8 2" xfId="34894" xr:uid="{3CE09B2E-E0BB-4FF1-8A57-05FB2C6BC994}"/>
    <cellStyle name="40% - Ênfase5 2 9" xfId="4209" xr:uid="{00000000-0005-0000-0000-000070100000}"/>
    <cellStyle name="40% - Ênfase5 2 9 2" xfId="34895" xr:uid="{C9A83A38-3C65-4B83-A97F-F63056C6EE4C}"/>
    <cellStyle name="40% - Ênfase5 3" xfId="4210" xr:uid="{00000000-0005-0000-0000-000071100000}"/>
    <cellStyle name="40% - Ênfase5 3 2" xfId="4211" xr:uid="{00000000-0005-0000-0000-000072100000}"/>
    <cellStyle name="40% - Ênfase5 3 2 2" xfId="34897" xr:uid="{D0817CFF-BA08-4D55-BD62-3A847B1F9AC2}"/>
    <cellStyle name="40% - Ênfase5 3 3" xfId="4212" xr:uid="{00000000-0005-0000-0000-000073100000}"/>
    <cellStyle name="40% - Ênfase5 3 3 2" xfId="34898" xr:uid="{A99B3CF4-67C9-4874-BBE6-529C510ADED1}"/>
    <cellStyle name="40% - Ênfase5 3 4" xfId="34896" xr:uid="{BEE6AACA-248B-482D-943C-52C5FF1F8187}"/>
    <cellStyle name="40% - Ênfase5 4" xfId="4213" xr:uid="{00000000-0005-0000-0000-000074100000}"/>
    <cellStyle name="40% - Ênfase5 4 2" xfId="4214" xr:uid="{00000000-0005-0000-0000-000075100000}"/>
    <cellStyle name="40% - Ênfase5 4 2 2" xfId="4215" xr:uid="{00000000-0005-0000-0000-000076100000}"/>
    <cellStyle name="40% - Ênfase5 4 2 2 2" xfId="34901" xr:uid="{2F11836F-A755-4230-BEAE-8F84DF5517D7}"/>
    <cellStyle name="40% - Ênfase5 4 2 3" xfId="4216" xr:uid="{00000000-0005-0000-0000-000077100000}"/>
    <cellStyle name="40% - Ênfase5 4 2 3 2" xfId="4217" xr:uid="{00000000-0005-0000-0000-000078100000}"/>
    <cellStyle name="40% - Ênfase5 4 2 3 2 2" xfId="34903" xr:uid="{B3211158-A3C1-4819-A3AB-7928C22FBD50}"/>
    <cellStyle name="40% - Ênfase5 4 2 3 3" xfId="34902" xr:uid="{453FC875-7236-44A1-9E03-3E4834F7DC90}"/>
    <cellStyle name="40% - Ênfase5 4 2 4" xfId="34900" xr:uid="{A9A994DF-7C88-4732-B28C-DD6153397EF2}"/>
    <cellStyle name="40% - Ênfase5 4 3" xfId="4218" xr:uid="{00000000-0005-0000-0000-000079100000}"/>
    <cellStyle name="40% - Ênfase5 4 3 2" xfId="34904" xr:uid="{701FA20F-1CCC-4D3C-A23D-4DB3813AE375}"/>
    <cellStyle name="40% - Ênfase5 4 4" xfId="4219" xr:uid="{00000000-0005-0000-0000-00007A100000}"/>
    <cellStyle name="40% - Ênfase5 4 4 2" xfId="34905" xr:uid="{71C14749-0159-47CA-94FC-CF7FBF2C71A0}"/>
    <cellStyle name="40% - Ênfase5 4 5" xfId="4220" xr:uid="{00000000-0005-0000-0000-00007B100000}"/>
    <cellStyle name="40% - Ênfase5 4 5 2" xfId="34906" xr:uid="{A56BF7D3-01DD-4D93-B647-E8EE3834B7D6}"/>
    <cellStyle name="40% - Ênfase5 4 6" xfId="34899" xr:uid="{820DB864-F39C-491F-A344-A9AFC47C2F2D}"/>
    <cellStyle name="40% - Ênfase5 5" xfId="4221" xr:uid="{00000000-0005-0000-0000-00007C100000}"/>
    <cellStyle name="40% - Ênfase5 5 2" xfId="34907" xr:uid="{04E865A5-3754-4A08-90FB-1E2FA18FE6AD}"/>
    <cellStyle name="40% - Ênfase5 6" xfId="4222" xr:uid="{00000000-0005-0000-0000-00007D100000}"/>
    <cellStyle name="40% - Ênfase5 6 2" xfId="34908" xr:uid="{BC37F85E-AFB5-4486-BA3A-2F4C5F8F88A1}"/>
    <cellStyle name="40% - Ênfase5 7" xfId="4223" xr:uid="{00000000-0005-0000-0000-00007E100000}"/>
    <cellStyle name="40% - Ênfase5 7 2" xfId="34909" xr:uid="{9F4F47B0-0AC8-4200-99DC-7B7F2EA8A00B}"/>
    <cellStyle name="40% - Ênfase5 8" xfId="4224" xr:uid="{00000000-0005-0000-0000-00007F100000}"/>
    <cellStyle name="40% - Ênfase5 8 2" xfId="4225" xr:uid="{00000000-0005-0000-0000-000080100000}"/>
    <cellStyle name="40% - Ênfase5 8 2 2" xfId="34911" xr:uid="{F512D945-ECD3-4658-91F3-1941A9E246D3}"/>
    <cellStyle name="40% - Ênfase5 8 3" xfId="34910" xr:uid="{81C25371-4EB2-4549-9130-99DB8C3051F0}"/>
    <cellStyle name="40% - Ênfase5 9" xfId="4226" xr:uid="{00000000-0005-0000-0000-000081100000}"/>
    <cellStyle name="40% - Ênfase5 9 2" xfId="4227" xr:uid="{00000000-0005-0000-0000-000082100000}"/>
    <cellStyle name="40% - Ênfase5 9 2 2" xfId="34913" xr:uid="{B21F8E1C-5415-4825-8DA3-B816E0F9994E}"/>
    <cellStyle name="40% - Ênfase5 9 3" xfId="34912" xr:uid="{043A52F1-0F46-4401-A87A-7B6F921422F6}"/>
    <cellStyle name="40% - Ênfase6 10" xfId="4228" xr:uid="{00000000-0005-0000-0000-000083100000}"/>
    <cellStyle name="40% - Ênfase6 10 2" xfId="4229" xr:uid="{00000000-0005-0000-0000-000084100000}"/>
    <cellStyle name="40% - Ênfase6 10 2 2" xfId="34915" xr:uid="{6FCCAB8C-DE52-4065-BD0C-74B028600C6A}"/>
    <cellStyle name="40% - Ênfase6 10 3" xfId="34914" xr:uid="{1F61F5C2-E429-45E3-A14E-471FBE3C5C50}"/>
    <cellStyle name="40% - Ênfase6 11" xfId="4230" xr:uid="{00000000-0005-0000-0000-000085100000}"/>
    <cellStyle name="40% - Ênfase6 11 2" xfId="34916" xr:uid="{D95AC177-0DB5-4909-A1D2-E0F4F3CDE47B}"/>
    <cellStyle name="40% - Ênfase6 12" xfId="4231" xr:uid="{00000000-0005-0000-0000-000086100000}"/>
    <cellStyle name="40% - Ênfase6 12 2" xfId="34917" xr:uid="{397C02CE-93E9-49D7-812E-C7FDA12C8CF2}"/>
    <cellStyle name="40% - Ênfase6 2" xfId="4232" xr:uid="{00000000-0005-0000-0000-000087100000}"/>
    <cellStyle name="40% - Ênfase6 2 10" xfId="4233" xr:uid="{00000000-0005-0000-0000-000088100000}"/>
    <cellStyle name="40% - Ênfase6 2 10 2" xfId="4234" xr:uid="{00000000-0005-0000-0000-000089100000}"/>
    <cellStyle name="40% - Ênfase6 2 10 2 2" xfId="34920" xr:uid="{5F962B39-09B9-4579-AA68-2C68B0D37426}"/>
    <cellStyle name="40% - Ênfase6 2 10 3" xfId="34919" xr:uid="{218042E8-2259-4F0C-ACA8-A941DAB47F4A}"/>
    <cellStyle name="40% - Ênfase6 2 11" xfId="4235" xr:uid="{00000000-0005-0000-0000-00008A100000}"/>
    <cellStyle name="40% - Ênfase6 2 11 2" xfId="34921" xr:uid="{FCE25A25-0C29-4707-AE00-3D5A2145418C}"/>
    <cellStyle name="40% - Ênfase6 2 12" xfId="34918" xr:uid="{AE20BA81-C164-4F74-9052-1DAEB334B4CA}"/>
    <cellStyle name="40% - Ênfase6 2 2" xfId="4236" xr:uid="{00000000-0005-0000-0000-00008B100000}"/>
    <cellStyle name="40% - Ênfase6 2 2 2" xfId="4237" xr:uid="{00000000-0005-0000-0000-00008C100000}"/>
    <cellStyle name="40% - Ênfase6 2 2 2 2" xfId="4238" xr:uid="{00000000-0005-0000-0000-00008D100000}"/>
    <cellStyle name="40% - Ênfase6 2 2 2 2 2" xfId="34924" xr:uid="{BFF278E3-4DE3-495C-B45E-A4E0AAB8241A}"/>
    <cellStyle name="40% - Ênfase6 2 2 2 3" xfId="4239" xr:uid="{00000000-0005-0000-0000-00008E100000}"/>
    <cellStyle name="40% - Ênfase6 2 2 2 3 2" xfId="4240" xr:uid="{00000000-0005-0000-0000-00008F100000}"/>
    <cellStyle name="40% - Ênfase6 2 2 2 3 2 2" xfId="34926" xr:uid="{7905ABC8-4D23-465A-9A3F-5F8F41FEB306}"/>
    <cellStyle name="40% - Ênfase6 2 2 2 3 3" xfId="34925" xr:uid="{71848DAD-D08A-4DD7-8D80-B3F043557920}"/>
    <cellStyle name="40% - Ênfase6 2 2 2 4" xfId="34923" xr:uid="{A3A4EAAE-04BF-4102-80FB-EE1393DB710E}"/>
    <cellStyle name="40% - Ênfase6 2 2 3" xfId="4241" xr:uid="{00000000-0005-0000-0000-000090100000}"/>
    <cellStyle name="40% - Ênfase6 2 2 3 2" xfId="34927" xr:uid="{2E02B6D6-85FF-4DA8-ADD4-6480DE0E7FEC}"/>
    <cellStyle name="40% - Ênfase6 2 2 4" xfId="4242" xr:uid="{00000000-0005-0000-0000-000091100000}"/>
    <cellStyle name="40% - Ênfase6 2 2 4 2" xfId="34928" xr:uid="{D20DD543-867E-4744-8987-14C5F10178AE}"/>
    <cellStyle name="40% - Ênfase6 2 2 5" xfId="34922" xr:uid="{8182F54E-BDC4-448A-B266-31FC007B1E03}"/>
    <cellStyle name="40% - Ênfase6 2 3" xfId="4243" xr:uid="{00000000-0005-0000-0000-000092100000}"/>
    <cellStyle name="40% - Ênfase6 2 3 2" xfId="34929" xr:uid="{ADD33C31-C4D9-4E6D-B923-058BD9370D37}"/>
    <cellStyle name="40% - Ênfase6 2 4" xfId="4244" xr:uid="{00000000-0005-0000-0000-000093100000}"/>
    <cellStyle name="40% - Ênfase6 2 4 2" xfId="34930" xr:uid="{FC3FBE67-B5B7-428B-9DE7-D704EE8A92E7}"/>
    <cellStyle name="40% - Ênfase6 2 5" xfId="4245" xr:uid="{00000000-0005-0000-0000-000094100000}"/>
    <cellStyle name="40% - Ênfase6 2 5 2" xfId="4246" xr:uid="{00000000-0005-0000-0000-000095100000}"/>
    <cellStyle name="40% - Ênfase6 2 5 2 2" xfId="34932" xr:uid="{9D383A95-064C-4761-82B6-D9EDC26240B1}"/>
    <cellStyle name="40% - Ênfase6 2 5 3" xfId="34931" xr:uid="{57457FA5-D6D8-4659-9438-4C7D7098ECF9}"/>
    <cellStyle name="40% - Ênfase6 2 6" xfId="4247" xr:uid="{00000000-0005-0000-0000-000096100000}"/>
    <cellStyle name="40% - Ênfase6 2 6 2" xfId="4248" xr:uid="{00000000-0005-0000-0000-000097100000}"/>
    <cellStyle name="40% - Ênfase6 2 6 2 2" xfId="34934" xr:uid="{A30861BD-8FF8-4B98-8B4E-0C4716E77165}"/>
    <cellStyle name="40% - Ênfase6 2 6 3" xfId="34933" xr:uid="{93D4A5B7-44F1-4F6C-914F-E9B60E09CADB}"/>
    <cellStyle name="40% - Ênfase6 2 7" xfId="4249" xr:uid="{00000000-0005-0000-0000-000098100000}"/>
    <cellStyle name="40% - Ênfase6 2 7 2" xfId="34935" xr:uid="{5047684D-886A-4968-9746-E3472938BF35}"/>
    <cellStyle name="40% - Ênfase6 2 8" xfId="4250" xr:uid="{00000000-0005-0000-0000-000099100000}"/>
    <cellStyle name="40% - Ênfase6 2 8 2" xfId="34936" xr:uid="{D38C42F8-78DD-48A5-AA4C-A39C1DC55E25}"/>
    <cellStyle name="40% - Ênfase6 2 9" xfId="4251" xr:uid="{00000000-0005-0000-0000-00009A100000}"/>
    <cellStyle name="40% - Ênfase6 2 9 2" xfId="34937" xr:uid="{28D699F6-BD2A-46ED-9134-B2C5D8CCBC4A}"/>
    <cellStyle name="40% - Ênfase6 3" xfId="4252" xr:uid="{00000000-0005-0000-0000-00009B100000}"/>
    <cellStyle name="40% - Ênfase6 3 2" xfId="4253" xr:uid="{00000000-0005-0000-0000-00009C100000}"/>
    <cellStyle name="40% - Ênfase6 3 2 2" xfId="34939" xr:uid="{15FC1FCD-61AC-4FA4-ADC4-034845BEC1DA}"/>
    <cellStyle name="40% - Ênfase6 3 3" xfId="4254" xr:uid="{00000000-0005-0000-0000-00009D100000}"/>
    <cellStyle name="40% - Ênfase6 3 3 2" xfId="34940" xr:uid="{A507CE90-A589-418A-A10A-69F4F3DAABFA}"/>
    <cellStyle name="40% - Ênfase6 3 4" xfId="34938" xr:uid="{292E278D-CD7E-41DA-AABF-347A89B52560}"/>
    <cellStyle name="40% - Ênfase6 4" xfId="4255" xr:uid="{00000000-0005-0000-0000-00009E100000}"/>
    <cellStyle name="40% - Ênfase6 4 2" xfId="4256" xr:uid="{00000000-0005-0000-0000-00009F100000}"/>
    <cellStyle name="40% - Ênfase6 4 2 2" xfId="34942" xr:uid="{E464F9A0-6126-4638-BE90-467E83EB093A}"/>
    <cellStyle name="40% - Ênfase6 4 3" xfId="4257" xr:uid="{00000000-0005-0000-0000-0000A0100000}"/>
    <cellStyle name="40% - Ênfase6 4 3 2" xfId="34943" xr:uid="{BCC95CAD-672F-45FE-A6AF-B7BD819051F9}"/>
    <cellStyle name="40% - Ênfase6 4 4" xfId="4258" xr:uid="{00000000-0005-0000-0000-0000A1100000}"/>
    <cellStyle name="40% - Ênfase6 4 4 2" xfId="34944" xr:uid="{F6D94A26-E430-4B62-AB0C-460A73C5D207}"/>
    <cellStyle name="40% - Ênfase6 4 5" xfId="4259" xr:uid="{00000000-0005-0000-0000-0000A2100000}"/>
    <cellStyle name="40% - Ênfase6 4 5 2" xfId="34945" xr:uid="{C157C422-2822-4945-AB7B-A7845E676844}"/>
    <cellStyle name="40% - Ênfase6 4 6" xfId="4260" xr:uid="{00000000-0005-0000-0000-0000A3100000}"/>
    <cellStyle name="40% - Ênfase6 4 6 2" xfId="34946" xr:uid="{B864EAEC-35B6-4054-A3FE-9BC7DA59FF58}"/>
    <cellStyle name="40% - Ênfase6 4 7" xfId="34941" xr:uid="{89BE0C70-3002-476D-A85D-25576E397056}"/>
    <cellStyle name="40% - Ênfase6 5" xfId="4261" xr:uid="{00000000-0005-0000-0000-0000A4100000}"/>
    <cellStyle name="40% - Ênfase6 5 2" xfId="4262" xr:uid="{00000000-0005-0000-0000-0000A5100000}"/>
    <cellStyle name="40% - Ênfase6 5 2 2" xfId="34948" xr:uid="{61BB52BE-7980-4674-816C-C69BCC917517}"/>
    <cellStyle name="40% - Ênfase6 5 3" xfId="34947" xr:uid="{BC703CA5-CFDE-4BF5-9B15-C35C96EF8E02}"/>
    <cellStyle name="40% - Ênfase6 6" xfId="4263" xr:uid="{00000000-0005-0000-0000-0000A6100000}"/>
    <cellStyle name="40% - Ênfase6 6 2" xfId="4264" xr:uid="{00000000-0005-0000-0000-0000A7100000}"/>
    <cellStyle name="40% - Ênfase6 6 2 2" xfId="4265" xr:uid="{00000000-0005-0000-0000-0000A8100000}"/>
    <cellStyle name="40% - Ênfase6 6 2 2 2" xfId="34951" xr:uid="{1F580E60-DED9-42C4-9E92-0C8A49F37622}"/>
    <cellStyle name="40% - Ênfase6 6 2 3" xfId="4266" xr:uid="{00000000-0005-0000-0000-0000A9100000}"/>
    <cellStyle name="40% - Ênfase6 6 2 3 2" xfId="4267" xr:uid="{00000000-0005-0000-0000-0000AA100000}"/>
    <cellStyle name="40% - Ênfase6 6 2 3 2 2" xfId="34953" xr:uid="{F114DB29-A086-4506-A1C7-714A0CEE39B2}"/>
    <cellStyle name="40% - Ênfase6 6 2 3 3" xfId="34952" xr:uid="{E988EECD-01C7-4677-A2CD-896721B62261}"/>
    <cellStyle name="40% - Ênfase6 6 2 4" xfId="4268" xr:uid="{00000000-0005-0000-0000-0000AB100000}"/>
    <cellStyle name="40% - Ênfase6 6 2 4 2" xfId="34954" xr:uid="{56C14FE8-B6BD-4E7D-B537-92A938523FD9}"/>
    <cellStyle name="40% - Ênfase6 6 2 5" xfId="34950" xr:uid="{80A13F71-A11F-42F7-AEC0-FE886F191E7F}"/>
    <cellStyle name="40% - Ênfase6 6 3" xfId="4269" xr:uid="{00000000-0005-0000-0000-0000AC100000}"/>
    <cellStyle name="40% - Ênfase6 6 3 2" xfId="34955" xr:uid="{4FE8ED5C-6894-4262-8761-F09DC4A77DC6}"/>
    <cellStyle name="40% - Ênfase6 6 4" xfId="4270" xr:uid="{00000000-0005-0000-0000-0000AD100000}"/>
    <cellStyle name="40% - Ênfase6 6 4 2" xfId="4271" xr:uid="{00000000-0005-0000-0000-0000AE100000}"/>
    <cellStyle name="40% - Ênfase6 6 4 2 2" xfId="34957" xr:uid="{1DBFC3DD-FA62-4018-8A86-3CA946126B50}"/>
    <cellStyle name="40% - Ênfase6 6 4 3" xfId="4272" xr:uid="{00000000-0005-0000-0000-0000AF100000}"/>
    <cellStyle name="40% - Ênfase6 6 4 3 2" xfId="34958" xr:uid="{712D8675-88C8-45FA-BBDA-735242B2BAFD}"/>
    <cellStyle name="40% - Ênfase6 6 4 4" xfId="34956" xr:uid="{9CB8FFED-D45B-487A-8DBD-63DB3618A6C7}"/>
    <cellStyle name="40% - Ênfase6 6 5" xfId="4273" xr:uid="{00000000-0005-0000-0000-0000B0100000}"/>
    <cellStyle name="40% - Ênfase6 6 5 2" xfId="34959" xr:uid="{B256F674-F7BC-4F16-9630-300B09A8C7CC}"/>
    <cellStyle name="40% - Ênfase6 6 6" xfId="4274" xr:uid="{00000000-0005-0000-0000-0000B1100000}"/>
    <cellStyle name="40% - Ênfase6 6 6 2" xfId="34960" xr:uid="{7EDDAEAD-E167-42F3-8A74-1348A40EB7DC}"/>
    <cellStyle name="40% - Ênfase6 6 7" xfId="4275" xr:uid="{00000000-0005-0000-0000-0000B2100000}"/>
    <cellStyle name="40% - Ênfase6 6 7 2" xfId="34961" xr:uid="{BDD56B99-08E9-4A36-989D-A9A255A047C3}"/>
    <cellStyle name="40% - Ênfase6 6 8" xfId="34949" xr:uid="{A6BFF684-F23C-44F8-8369-BA09AA0D8BBD}"/>
    <cellStyle name="40% - Ênfase6 7" xfId="4276" xr:uid="{00000000-0005-0000-0000-0000B3100000}"/>
    <cellStyle name="40% - Ênfase6 7 2" xfId="4277" xr:uid="{00000000-0005-0000-0000-0000B4100000}"/>
    <cellStyle name="40% - Ênfase6 7 2 2" xfId="4278" xr:uid="{00000000-0005-0000-0000-0000B5100000}"/>
    <cellStyle name="40% - Ênfase6 7 2 2 2" xfId="34964" xr:uid="{C75EE536-ABB2-42BF-A0DD-3F28A2047439}"/>
    <cellStyle name="40% - Ênfase6 7 2 3" xfId="4279" xr:uid="{00000000-0005-0000-0000-0000B6100000}"/>
    <cellStyle name="40% - Ênfase6 7 2 3 2" xfId="34965" xr:uid="{7645876E-2EC8-463C-946D-667BC184E242}"/>
    <cellStyle name="40% - Ênfase6 7 2 4" xfId="34963" xr:uid="{3FCE5872-A7F1-4285-98C3-BC473F83EE99}"/>
    <cellStyle name="40% - Ênfase6 7 3" xfId="4280" xr:uid="{00000000-0005-0000-0000-0000B7100000}"/>
    <cellStyle name="40% - Ênfase6 7 3 2" xfId="34966" xr:uid="{48C2C685-F597-4441-9CEE-E876D87A4176}"/>
    <cellStyle name="40% - Ênfase6 7 4" xfId="4281" xr:uid="{00000000-0005-0000-0000-0000B8100000}"/>
    <cellStyle name="40% - Ênfase6 7 4 2" xfId="34967" xr:uid="{FA38D037-4303-482A-A815-3B19785365B4}"/>
    <cellStyle name="40% - Ênfase6 7 5" xfId="4282" xr:uid="{00000000-0005-0000-0000-0000B9100000}"/>
    <cellStyle name="40% - Ênfase6 7 5 2" xfId="34968" xr:uid="{3D603F70-FC95-4EBE-B057-55B12B5D49D4}"/>
    <cellStyle name="40% - Ênfase6 7 6" xfId="34962" xr:uid="{19A115AC-BC8F-4E56-9888-F2536487B040}"/>
    <cellStyle name="40% - Ênfase6 8" xfId="4283" xr:uid="{00000000-0005-0000-0000-0000BA100000}"/>
    <cellStyle name="40% - Ênfase6 8 2" xfId="34969" xr:uid="{D397F4C9-2418-4BEA-8A5C-0290C7873485}"/>
    <cellStyle name="40% - Ênfase6 9" xfId="4284" xr:uid="{00000000-0005-0000-0000-0000BB100000}"/>
    <cellStyle name="40% - Ênfase6 9 2" xfId="34970" xr:uid="{E1EA2AA4-8933-4BA3-AC57-9F4559E174A0}"/>
    <cellStyle name="40% - Énfasis1" xfId="4285" xr:uid="{00000000-0005-0000-0000-0000BC100000}"/>
    <cellStyle name="40% - Énfasis1 2" xfId="4286" xr:uid="{00000000-0005-0000-0000-0000BD100000}"/>
    <cellStyle name="40% - Énfasis1 2 2" xfId="34972" xr:uid="{D144ED73-12E7-4D26-93F2-AC8E21C38FAF}"/>
    <cellStyle name="40% - Énfasis1 3" xfId="34971" xr:uid="{F39135CB-75D7-4796-9801-FFA806C61996}"/>
    <cellStyle name="40% - Énfasis2" xfId="4287" xr:uid="{00000000-0005-0000-0000-0000BE100000}"/>
    <cellStyle name="40% - Énfasis2 2" xfId="4288" xr:uid="{00000000-0005-0000-0000-0000BF100000}"/>
    <cellStyle name="40% - Énfasis2 2 2" xfId="34974" xr:uid="{45481535-9034-45FA-B225-B95BDB51A987}"/>
    <cellStyle name="40% - Énfasis2 3" xfId="34973" xr:uid="{CAEDCCD9-FE55-4FE5-ADDF-2A7B007F57DD}"/>
    <cellStyle name="40% - Énfasis3" xfId="4289" xr:uid="{00000000-0005-0000-0000-0000C0100000}"/>
    <cellStyle name="40% - Énfasis3 2" xfId="4290" xr:uid="{00000000-0005-0000-0000-0000C1100000}"/>
    <cellStyle name="40% - Énfasis3 2 2" xfId="34976" xr:uid="{49CE00C3-649B-4B83-BA8A-69049FD7E142}"/>
    <cellStyle name="40% - Énfasis3 3" xfId="34975" xr:uid="{9A9DE83B-9EB2-4651-9703-FE3E153630A5}"/>
    <cellStyle name="40% - Énfasis4" xfId="4291" xr:uid="{00000000-0005-0000-0000-0000C2100000}"/>
    <cellStyle name="40% - Énfasis4 2" xfId="4292" xr:uid="{00000000-0005-0000-0000-0000C3100000}"/>
    <cellStyle name="40% - Énfasis4 2 2" xfId="34978" xr:uid="{503EA055-03B3-4420-AFFB-2ADC88B8A36A}"/>
    <cellStyle name="40% - Énfasis4 3" xfId="34977" xr:uid="{0F0F0931-C2BE-43D0-A102-42E8C9573657}"/>
    <cellStyle name="40% - Énfasis5" xfId="4293" xr:uid="{00000000-0005-0000-0000-0000C4100000}"/>
    <cellStyle name="40% - Énfasis5 2" xfId="4294" xr:uid="{00000000-0005-0000-0000-0000C5100000}"/>
    <cellStyle name="40% - Énfasis5 2 2" xfId="34980" xr:uid="{77F71175-7511-4D54-83C1-5BDC5652B274}"/>
    <cellStyle name="40% - Énfasis5 3" xfId="34979" xr:uid="{34E18859-1AC7-4532-BEE1-73F8FA1D1ED8}"/>
    <cellStyle name="40% - Énfasis6" xfId="4295" xr:uid="{00000000-0005-0000-0000-0000C6100000}"/>
    <cellStyle name="40% - Énfasis6 2" xfId="4296" xr:uid="{00000000-0005-0000-0000-0000C7100000}"/>
    <cellStyle name="40% - Énfasis6 2 2" xfId="34982" xr:uid="{B0130005-40C0-41AB-9B7C-6714FAD73F1A}"/>
    <cellStyle name="40% - Énfasis6 3" xfId="34981" xr:uid="{8CAB6AF0-0241-41C6-8DC9-FFEC5EED8CE6}"/>
    <cellStyle name="60 % - Accent1" xfId="4297" xr:uid="{00000000-0005-0000-0000-0000C8100000}"/>
    <cellStyle name="60 % - Accent1 2" xfId="34983" xr:uid="{395C2E98-E6E0-48B1-81BD-7DCFD9B6683A}"/>
    <cellStyle name="60 % - Accent2" xfId="4298" xr:uid="{00000000-0005-0000-0000-0000C9100000}"/>
    <cellStyle name="60 % - Accent2 2" xfId="34984" xr:uid="{A7C55298-1369-40E6-A63A-6B906E7387EC}"/>
    <cellStyle name="60 % - Accent3" xfId="4299" xr:uid="{00000000-0005-0000-0000-0000CA100000}"/>
    <cellStyle name="60 % - Accent3 2" xfId="34985" xr:uid="{6817E8A5-E411-472B-B360-2DE3F59F6B55}"/>
    <cellStyle name="60 % - Accent4" xfId="4300" xr:uid="{00000000-0005-0000-0000-0000CB100000}"/>
    <cellStyle name="60 % - Accent4 2" xfId="34986" xr:uid="{72FBC43D-BDD6-4E69-BF70-05A338633606}"/>
    <cellStyle name="60 % - Accent5" xfId="4301" xr:uid="{00000000-0005-0000-0000-0000CC100000}"/>
    <cellStyle name="60 % - Accent5 2" xfId="34987" xr:uid="{309086BF-91EE-406C-A455-BF89DAE56F2F}"/>
    <cellStyle name="60 % - Accent6" xfId="4302" xr:uid="{00000000-0005-0000-0000-0000CD100000}"/>
    <cellStyle name="60 % - Accent6 2" xfId="34988" xr:uid="{8BDDF1AB-46A9-463D-AB61-60B3F92184C9}"/>
    <cellStyle name="60% - Accent1" xfId="4303" xr:uid="{00000000-0005-0000-0000-0000CE100000}"/>
    <cellStyle name="60% - Accent1 2" xfId="4304" xr:uid="{00000000-0005-0000-0000-0000CF100000}"/>
    <cellStyle name="60% - Accent1 2 2" xfId="4305" xr:uid="{00000000-0005-0000-0000-0000D0100000}"/>
    <cellStyle name="60% - Accent1 2 2 2" xfId="34991" xr:uid="{E31DE44A-3B9D-407C-8BE7-2220DDD973E3}"/>
    <cellStyle name="60% - Accent1 2 3" xfId="4306" xr:uid="{00000000-0005-0000-0000-0000D1100000}"/>
    <cellStyle name="60% - Accent1 2 3 2" xfId="34992" xr:uid="{1A4958E2-1FF9-4B37-A798-647148EB9750}"/>
    <cellStyle name="60% - Accent1 2 4" xfId="34990" xr:uid="{5355AB70-0D4A-4DA6-A9C9-2307061D9222}"/>
    <cellStyle name="60% - Accent1 3" xfId="4307" xr:uid="{00000000-0005-0000-0000-0000D2100000}"/>
    <cellStyle name="60% - Accent1 3 2" xfId="4308" xr:uid="{00000000-0005-0000-0000-0000D3100000}"/>
    <cellStyle name="60% - Accent1 3 2 2" xfId="34994" xr:uid="{9DD7C84B-DEE4-4A53-BB27-18B3CCF6CB44}"/>
    <cellStyle name="60% - Accent1 3 3" xfId="4309" xr:uid="{00000000-0005-0000-0000-0000D4100000}"/>
    <cellStyle name="60% - Accent1 3 3 2" xfId="34995" xr:uid="{A680A5E2-2132-45B8-8513-8F2789727113}"/>
    <cellStyle name="60% - Accent1 3 4" xfId="34993" xr:uid="{1F0A8BB2-C737-4A41-A3C4-64B60D3B7C9C}"/>
    <cellStyle name="60% - Accent1 4" xfId="4310" xr:uid="{00000000-0005-0000-0000-0000D5100000}"/>
    <cellStyle name="60% - Accent1 4 2" xfId="34996" xr:uid="{2EF83AF2-43F8-4362-BEC0-FEA3CE5EADFB}"/>
    <cellStyle name="60% - Accent1 5" xfId="34989" xr:uid="{C93192D6-D958-48B4-9018-0BD58012B310}"/>
    <cellStyle name="60% - Accent2" xfId="4311" xr:uid="{00000000-0005-0000-0000-0000D6100000}"/>
    <cellStyle name="60% - Accent2 2" xfId="4312" xr:uid="{00000000-0005-0000-0000-0000D7100000}"/>
    <cellStyle name="60% - Accent2 2 2" xfId="4313" xr:uid="{00000000-0005-0000-0000-0000D8100000}"/>
    <cellStyle name="60% - Accent2 2 2 2" xfId="34999" xr:uid="{08BCEA12-798F-4254-B50C-1480098475AA}"/>
    <cellStyle name="60% - Accent2 2 3" xfId="4314" xr:uid="{00000000-0005-0000-0000-0000D9100000}"/>
    <cellStyle name="60% - Accent2 2 3 2" xfId="35000" xr:uid="{B55DA95A-AED5-4328-BFF6-1608994EEE84}"/>
    <cellStyle name="60% - Accent2 2 4" xfId="34998" xr:uid="{0A293671-18FB-4B3A-B836-CD99686AC45A}"/>
    <cellStyle name="60% - Accent2 3" xfId="4315" xr:uid="{00000000-0005-0000-0000-0000DA100000}"/>
    <cellStyle name="60% - Accent2 3 2" xfId="4316" xr:uid="{00000000-0005-0000-0000-0000DB100000}"/>
    <cellStyle name="60% - Accent2 3 2 2" xfId="35002" xr:uid="{EDBF866F-2E35-457F-9977-B20E21A16BB3}"/>
    <cellStyle name="60% - Accent2 3 3" xfId="4317" xr:uid="{00000000-0005-0000-0000-0000DC100000}"/>
    <cellStyle name="60% - Accent2 3 3 2" xfId="35003" xr:uid="{FD4C18C2-9EB0-4221-835F-D267B91A8D98}"/>
    <cellStyle name="60% - Accent2 3 4" xfId="35001" xr:uid="{A284AC98-DE0B-48E2-A2EF-AD16F3D35063}"/>
    <cellStyle name="60% - Accent2 4" xfId="4318" xr:uid="{00000000-0005-0000-0000-0000DD100000}"/>
    <cellStyle name="60% - Accent2 4 2" xfId="35004" xr:uid="{10EAB70C-5D22-47E8-A763-50FF46AA77FB}"/>
    <cellStyle name="60% - Accent2 5" xfId="34997" xr:uid="{7DC5DC34-8EE1-4E4B-A28F-4E5CE3633920}"/>
    <cellStyle name="60% - Accent3" xfId="4319" xr:uid="{00000000-0005-0000-0000-0000DE100000}"/>
    <cellStyle name="60% - Accent3 2" xfId="4320" xr:uid="{00000000-0005-0000-0000-0000DF100000}"/>
    <cellStyle name="60% - Accent3 2 2" xfId="4321" xr:uid="{00000000-0005-0000-0000-0000E0100000}"/>
    <cellStyle name="60% - Accent3 2 2 2" xfId="35007" xr:uid="{04C18433-3D2B-4791-92BD-71A02ECB1670}"/>
    <cellStyle name="60% - Accent3 2 3" xfId="4322" xr:uid="{00000000-0005-0000-0000-0000E1100000}"/>
    <cellStyle name="60% - Accent3 2 3 2" xfId="35008" xr:uid="{29B19230-0AA0-4150-AB77-F224EBB74400}"/>
    <cellStyle name="60% - Accent3 2 4" xfId="35006" xr:uid="{50705477-8AA2-4117-9D83-DAB5D85F7565}"/>
    <cellStyle name="60% - Accent3 3" xfId="4323" xr:uid="{00000000-0005-0000-0000-0000E2100000}"/>
    <cellStyle name="60% - Accent3 3 2" xfId="4324" xr:uid="{00000000-0005-0000-0000-0000E3100000}"/>
    <cellStyle name="60% - Accent3 3 2 2" xfId="35010" xr:uid="{5AA0B086-0C89-4D48-9560-8FBB18A0E2B0}"/>
    <cellStyle name="60% - Accent3 3 3" xfId="4325" xr:uid="{00000000-0005-0000-0000-0000E4100000}"/>
    <cellStyle name="60% - Accent3 3 3 2" xfId="35011" xr:uid="{7B96742E-970E-44A6-AB91-3F5891F0DBD9}"/>
    <cellStyle name="60% - Accent3 3 4" xfId="35009" xr:uid="{6A39A7CF-34D9-40A6-BBA5-9954ED9364A9}"/>
    <cellStyle name="60% - Accent3 4" xfId="4326" xr:uid="{00000000-0005-0000-0000-0000E5100000}"/>
    <cellStyle name="60% - Accent3 4 2" xfId="35012" xr:uid="{88851E26-2433-41A8-860B-B9AF9055BA71}"/>
    <cellStyle name="60% - Accent3 5" xfId="35005" xr:uid="{9E1AA1B9-5873-41FD-BD2C-D8E4D79288F7}"/>
    <cellStyle name="60% - Accent4" xfId="4327" xr:uid="{00000000-0005-0000-0000-0000E6100000}"/>
    <cellStyle name="60% - Accent4 2" xfId="4328" xr:uid="{00000000-0005-0000-0000-0000E7100000}"/>
    <cellStyle name="60% - Accent4 2 2" xfId="4329" xr:uid="{00000000-0005-0000-0000-0000E8100000}"/>
    <cellStyle name="60% - Accent4 2 2 2" xfId="35015" xr:uid="{B4B27223-723F-45DF-8A9F-F347F01261FC}"/>
    <cellStyle name="60% - Accent4 2 3" xfId="4330" xr:uid="{00000000-0005-0000-0000-0000E9100000}"/>
    <cellStyle name="60% - Accent4 2 3 2" xfId="35016" xr:uid="{6B3FA1DD-FE5B-4A21-88A4-4EAB936C1D49}"/>
    <cellStyle name="60% - Accent4 2 4" xfId="35014" xr:uid="{11D72DF9-391F-4EAD-9D91-63C61608124F}"/>
    <cellStyle name="60% - Accent4 3" xfId="4331" xr:uid="{00000000-0005-0000-0000-0000EA100000}"/>
    <cellStyle name="60% - Accent4 3 2" xfId="4332" xr:uid="{00000000-0005-0000-0000-0000EB100000}"/>
    <cellStyle name="60% - Accent4 3 2 2" xfId="35018" xr:uid="{851AE6B9-7D45-4EEC-A9ED-286C7C3DE74F}"/>
    <cellStyle name="60% - Accent4 3 3" xfId="4333" xr:uid="{00000000-0005-0000-0000-0000EC100000}"/>
    <cellStyle name="60% - Accent4 3 3 2" xfId="35019" xr:uid="{02CAC434-81C4-4758-96CB-D7D3C47B3D40}"/>
    <cellStyle name="60% - Accent4 3 4" xfId="35017" xr:uid="{B14C5B97-1639-4557-80CE-6BDE70B0F3E8}"/>
    <cellStyle name="60% - Accent4 4" xfId="4334" xr:uid="{00000000-0005-0000-0000-0000ED100000}"/>
    <cellStyle name="60% - Accent4 4 2" xfId="35020" xr:uid="{DF323775-5650-44D9-8EE1-DBD7573F6694}"/>
    <cellStyle name="60% - Accent4 5" xfId="35013" xr:uid="{E72B4945-8B36-4871-BB02-4DD1D8E9E2FD}"/>
    <cellStyle name="60% - Accent5" xfId="4335" xr:uid="{00000000-0005-0000-0000-0000EE100000}"/>
    <cellStyle name="60% - Accent5 2" xfId="4336" xr:uid="{00000000-0005-0000-0000-0000EF100000}"/>
    <cellStyle name="60% - Accent5 2 2" xfId="4337" xr:uid="{00000000-0005-0000-0000-0000F0100000}"/>
    <cellStyle name="60% - Accent5 2 2 2" xfId="35023" xr:uid="{5E2FE6F8-8065-4F1F-852D-2592DFB15D02}"/>
    <cellStyle name="60% - Accent5 2 3" xfId="4338" xr:uid="{00000000-0005-0000-0000-0000F1100000}"/>
    <cellStyle name="60% - Accent5 2 3 2" xfId="35024" xr:uid="{67092315-CF5F-4534-8E4B-A9279C850FDB}"/>
    <cellStyle name="60% - Accent5 2 4" xfId="35022" xr:uid="{3FB5DD96-CD27-4E3F-847B-BEE45EE33CCC}"/>
    <cellStyle name="60% - Accent5 3" xfId="4339" xr:uid="{00000000-0005-0000-0000-0000F2100000}"/>
    <cellStyle name="60% - Accent5 3 2" xfId="4340" xr:uid="{00000000-0005-0000-0000-0000F3100000}"/>
    <cellStyle name="60% - Accent5 3 2 2" xfId="35026" xr:uid="{2670842C-BB49-4381-AAB6-D61E75BFD52A}"/>
    <cellStyle name="60% - Accent5 3 3" xfId="4341" xr:uid="{00000000-0005-0000-0000-0000F4100000}"/>
    <cellStyle name="60% - Accent5 3 3 2" xfId="35027" xr:uid="{C4B5D243-B84E-41BA-88D0-C0177B14AA20}"/>
    <cellStyle name="60% - Accent5 3 4" xfId="35025" xr:uid="{D3850FF0-3620-467E-8A7A-ED9BD61EBDA5}"/>
    <cellStyle name="60% - Accent5 4" xfId="4342" xr:uid="{00000000-0005-0000-0000-0000F5100000}"/>
    <cellStyle name="60% - Accent5 4 2" xfId="35028" xr:uid="{AA345378-DC12-4A2D-A4CA-077CB73B491D}"/>
    <cellStyle name="60% - Accent5 5" xfId="35021" xr:uid="{5CA685B1-416D-4796-86D5-CC92CCA02022}"/>
    <cellStyle name="60% - Accent6" xfId="4343" xr:uid="{00000000-0005-0000-0000-0000F6100000}"/>
    <cellStyle name="60% - Accent6 2" xfId="4344" xr:uid="{00000000-0005-0000-0000-0000F7100000}"/>
    <cellStyle name="60% - Accent6 2 2" xfId="4345" xr:uid="{00000000-0005-0000-0000-0000F8100000}"/>
    <cellStyle name="60% - Accent6 2 2 2" xfId="35031" xr:uid="{E956FE06-731C-4DA2-92A1-1A56E9EFBEE2}"/>
    <cellStyle name="60% - Accent6 2 3" xfId="4346" xr:uid="{00000000-0005-0000-0000-0000F9100000}"/>
    <cellStyle name="60% - Accent6 2 3 2" xfId="35032" xr:uid="{3DD399B5-C113-4A48-A741-2B167639BB5A}"/>
    <cellStyle name="60% - Accent6 2 4" xfId="35030" xr:uid="{398051E5-1912-40E7-B8B2-69EEE5E7077E}"/>
    <cellStyle name="60% - Accent6 3" xfId="4347" xr:uid="{00000000-0005-0000-0000-0000FA100000}"/>
    <cellStyle name="60% - Accent6 3 2" xfId="4348" xr:uid="{00000000-0005-0000-0000-0000FB100000}"/>
    <cellStyle name="60% - Accent6 3 2 2" xfId="35034" xr:uid="{5D69A1D3-572C-434F-A937-9C971564F107}"/>
    <cellStyle name="60% - Accent6 3 3" xfId="4349" xr:uid="{00000000-0005-0000-0000-0000FC100000}"/>
    <cellStyle name="60% - Accent6 3 3 2" xfId="35035" xr:uid="{A101E316-C6CD-49FE-AF35-C8D43589B21A}"/>
    <cellStyle name="60% - Accent6 3 4" xfId="35033" xr:uid="{93689862-FC47-4937-8352-E390AF27B67D}"/>
    <cellStyle name="60% - Accent6 4" xfId="4350" xr:uid="{00000000-0005-0000-0000-0000FD100000}"/>
    <cellStyle name="60% - Accent6 4 2" xfId="35036" xr:uid="{92F01177-DDDA-49E3-A588-BE1060B9784A}"/>
    <cellStyle name="60% - Accent6 5" xfId="35029" xr:uid="{13065187-1DBD-4BC6-B689-577D0D5B6C56}"/>
    <cellStyle name="60% - Ênfase1 10" xfId="4351" xr:uid="{00000000-0005-0000-0000-0000FE100000}"/>
    <cellStyle name="60% - Ênfase1 10 2" xfId="35037" xr:uid="{75E71745-C2C3-46F9-B43F-293B188CE90D}"/>
    <cellStyle name="60% - Ênfase1 11" xfId="4352" xr:uid="{00000000-0005-0000-0000-0000FF100000}"/>
    <cellStyle name="60% - Ênfase1 11 2" xfId="35038" xr:uid="{AAF2D05E-65E5-4F54-BBD5-1D5C00064A00}"/>
    <cellStyle name="60% - Ênfase1 12" xfId="4353" xr:uid="{00000000-0005-0000-0000-000000110000}"/>
    <cellStyle name="60% - Ênfase1 12 2" xfId="35039" xr:uid="{D658CDDC-C5FE-4CAA-89DC-27D41AAAEF90}"/>
    <cellStyle name="60% - Ênfase1 13" xfId="4354" xr:uid="{00000000-0005-0000-0000-000001110000}"/>
    <cellStyle name="60% - Ênfase1 13 2" xfId="35040" xr:uid="{153EA1A7-DFA2-42E0-ACEC-6C34D7EF5196}"/>
    <cellStyle name="60% - Ênfase1 14" xfId="4355" xr:uid="{00000000-0005-0000-0000-000002110000}"/>
    <cellStyle name="60% - Ênfase1 14 2" xfId="4356" xr:uid="{00000000-0005-0000-0000-000003110000}"/>
    <cellStyle name="60% - Ênfase1 14 2 2" xfId="4357" xr:uid="{00000000-0005-0000-0000-000004110000}"/>
    <cellStyle name="60% - Ênfase1 14 2 2 2" xfId="35043" xr:uid="{9849CBE3-70D0-4532-A1D2-07EBCA3A3CF6}"/>
    <cellStyle name="60% - Ênfase1 14 2 3" xfId="4358" xr:uid="{00000000-0005-0000-0000-000005110000}"/>
    <cellStyle name="60% - Ênfase1 14 2 3 2" xfId="4359" xr:uid="{00000000-0005-0000-0000-000006110000}"/>
    <cellStyle name="60% - Ênfase1 14 2 3 2 2" xfId="35045" xr:uid="{C5C9CEE0-1D2B-49FE-BFE5-F8ABF3526A6E}"/>
    <cellStyle name="60% - Ênfase1 14 2 3 3" xfId="35044" xr:uid="{313B0C7B-A860-4591-9A85-0A55287EBC16}"/>
    <cellStyle name="60% - Ênfase1 14 2 4" xfId="4360" xr:uid="{00000000-0005-0000-0000-000007110000}"/>
    <cellStyle name="60% - Ênfase1 14 2 4 2" xfId="35046" xr:uid="{2A4837A7-2725-4735-833D-102003779426}"/>
    <cellStyle name="60% - Ênfase1 14 2 5" xfId="35042" xr:uid="{2506D5C7-9E1F-4041-9985-CC0E1ED79976}"/>
    <cellStyle name="60% - Ênfase1 14 3" xfId="4361" xr:uid="{00000000-0005-0000-0000-000008110000}"/>
    <cellStyle name="60% - Ênfase1 14 3 2" xfId="35047" xr:uid="{1EA36BC0-B487-4B02-8D7C-16BB9DED0FC2}"/>
    <cellStyle name="60% - Ênfase1 14 4" xfId="4362" xr:uid="{00000000-0005-0000-0000-000009110000}"/>
    <cellStyle name="60% - Ênfase1 14 4 2" xfId="4363" xr:uid="{00000000-0005-0000-0000-00000A110000}"/>
    <cellStyle name="60% - Ênfase1 14 4 2 2" xfId="35049" xr:uid="{8F995039-E880-4FD9-9FE9-E77B4EC9EC41}"/>
    <cellStyle name="60% - Ênfase1 14 4 3" xfId="4364" xr:uid="{00000000-0005-0000-0000-00000B110000}"/>
    <cellStyle name="60% - Ênfase1 14 4 3 2" xfId="35050" xr:uid="{252CA447-D131-4170-B232-681C5219E4B5}"/>
    <cellStyle name="60% - Ênfase1 14 4 4" xfId="35048" xr:uid="{D0F93931-3374-4A7B-B4B9-FED5D759D082}"/>
    <cellStyle name="60% - Ênfase1 14 5" xfId="4365" xr:uid="{00000000-0005-0000-0000-00000C110000}"/>
    <cellStyle name="60% - Ênfase1 14 5 2" xfId="35051" xr:uid="{EFED5D25-B317-492E-A828-1907F9D51D45}"/>
    <cellStyle name="60% - Ênfase1 14 6" xfId="4366" xr:uid="{00000000-0005-0000-0000-00000D110000}"/>
    <cellStyle name="60% - Ênfase1 14 6 2" xfId="35052" xr:uid="{2F150C58-13EB-4D6D-95D0-E31E1D030933}"/>
    <cellStyle name="60% - Ênfase1 14 7" xfId="4367" xr:uid="{00000000-0005-0000-0000-00000E110000}"/>
    <cellStyle name="60% - Ênfase1 14 7 2" xfId="35053" xr:uid="{6E6E6FDF-53F6-4E28-BC86-24AB6AA257CC}"/>
    <cellStyle name="60% - Ênfase1 14 8" xfId="35041" xr:uid="{D583E611-098F-43EE-A9CC-E619E52E4248}"/>
    <cellStyle name="60% - Ênfase1 15" xfId="4368" xr:uid="{00000000-0005-0000-0000-00000F110000}"/>
    <cellStyle name="60% - Ênfase1 15 2" xfId="4369" xr:uid="{00000000-0005-0000-0000-000010110000}"/>
    <cellStyle name="60% - Ênfase1 15 2 2" xfId="4370" xr:uid="{00000000-0005-0000-0000-000011110000}"/>
    <cellStyle name="60% - Ênfase1 15 2 2 2" xfId="35056" xr:uid="{DCF8F59D-D253-48B4-ABC5-ECF32A7A11EF}"/>
    <cellStyle name="60% - Ênfase1 15 2 3" xfId="4371" xr:uid="{00000000-0005-0000-0000-000012110000}"/>
    <cellStyle name="60% - Ênfase1 15 2 3 2" xfId="35057" xr:uid="{194EC53D-3FDD-4E3D-8FB5-4E92763045A6}"/>
    <cellStyle name="60% - Ênfase1 15 2 4" xfId="35055" xr:uid="{6E89F51F-632E-4890-ACCD-9F1DCC75E6CA}"/>
    <cellStyle name="60% - Ênfase1 15 3" xfId="4372" xr:uid="{00000000-0005-0000-0000-000013110000}"/>
    <cellStyle name="60% - Ênfase1 15 3 2" xfId="35058" xr:uid="{38A50F89-98BC-4DEF-9B50-F28F0F0C26B0}"/>
    <cellStyle name="60% - Ênfase1 15 4" xfId="4373" xr:uid="{00000000-0005-0000-0000-000014110000}"/>
    <cellStyle name="60% - Ênfase1 15 4 2" xfId="35059" xr:uid="{9FE32558-7579-4323-82A8-DABB5A91A9EA}"/>
    <cellStyle name="60% - Ênfase1 15 5" xfId="4374" xr:uid="{00000000-0005-0000-0000-000015110000}"/>
    <cellStyle name="60% - Ênfase1 15 5 2" xfId="35060" xr:uid="{A016B905-9A18-4EFD-A5C5-147149175D36}"/>
    <cellStyle name="60% - Ênfase1 15 6" xfId="35054" xr:uid="{5F9088CA-6797-487B-BAB7-84D973382038}"/>
    <cellStyle name="60% - Ênfase1 16" xfId="4375" xr:uid="{00000000-0005-0000-0000-000016110000}"/>
    <cellStyle name="60% - Ênfase1 16 2" xfId="35061" xr:uid="{3F31CE64-8320-4958-AFDF-040B02BC302B}"/>
    <cellStyle name="60% - Ênfase1 17" xfId="4376" xr:uid="{00000000-0005-0000-0000-000017110000}"/>
    <cellStyle name="60% - Ênfase1 17 2" xfId="35062" xr:uid="{03A53ED9-44C4-4CAF-B88E-6E250943B272}"/>
    <cellStyle name="60% - Ênfase1 18" xfId="4377" xr:uid="{00000000-0005-0000-0000-000018110000}"/>
    <cellStyle name="60% - Ênfase1 18 2" xfId="4378" xr:uid="{00000000-0005-0000-0000-000019110000}"/>
    <cellStyle name="60% - Ênfase1 18 2 2" xfId="35064" xr:uid="{1CA43D8B-89B1-4AC2-8B5C-922E36DD30CB}"/>
    <cellStyle name="60% - Ênfase1 18 3" xfId="35063" xr:uid="{3EAB44E2-38F8-4EC2-A29B-5539E00AD6AE}"/>
    <cellStyle name="60% - Ênfase1 19" xfId="4379" xr:uid="{00000000-0005-0000-0000-00001A110000}"/>
    <cellStyle name="60% - Ênfase1 19 2" xfId="35065" xr:uid="{57E6D11F-A666-4ED8-B11C-5670192A98E0}"/>
    <cellStyle name="60% - Ênfase1 2" xfId="4380" xr:uid="{00000000-0005-0000-0000-00001B110000}"/>
    <cellStyle name="60% - Ênfase1 2 10" xfId="4381" xr:uid="{00000000-0005-0000-0000-00001C110000}"/>
    <cellStyle name="60% - Ênfase1 2 10 2" xfId="4382" xr:uid="{00000000-0005-0000-0000-00001D110000}"/>
    <cellStyle name="60% - Ênfase1 2 10 2 2" xfId="35068" xr:uid="{9B43AC55-1861-4CB5-850D-5B89767F6112}"/>
    <cellStyle name="60% - Ênfase1 2 10 3" xfId="35067" xr:uid="{A353DD93-F186-410B-9291-A82C9DC3891F}"/>
    <cellStyle name="60% - Ênfase1 2 11" xfId="4383" xr:uid="{00000000-0005-0000-0000-00001E110000}"/>
    <cellStyle name="60% - Ênfase1 2 11 2" xfId="35069" xr:uid="{6C1BF99D-6814-417B-94D6-371533887B4F}"/>
    <cellStyle name="60% - Ênfase1 2 12" xfId="35066" xr:uid="{DDCA00CB-8941-4065-9A31-D3F3D45AC7FA}"/>
    <cellStyle name="60% - Ênfase1 2 2" xfId="4384" xr:uid="{00000000-0005-0000-0000-00001F110000}"/>
    <cellStyle name="60% - Ênfase1 2 2 2" xfId="4385" xr:uid="{00000000-0005-0000-0000-000020110000}"/>
    <cellStyle name="60% - Ênfase1 2 2 2 2" xfId="4386" xr:uid="{00000000-0005-0000-0000-000021110000}"/>
    <cellStyle name="60% - Ênfase1 2 2 2 2 2" xfId="35072" xr:uid="{FDA42764-C14C-4DEF-9C86-489EC4D44FF3}"/>
    <cellStyle name="60% - Ênfase1 2 2 2 3" xfId="4387" xr:uid="{00000000-0005-0000-0000-000022110000}"/>
    <cellStyle name="60% - Ênfase1 2 2 2 3 2" xfId="4388" xr:uid="{00000000-0005-0000-0000-000023110000}"/>
    <cellStyle name="60% - Ênfase1 2 2 2 3 2 2" xfId="35074" xr:uid="{7B7C4006-161F-4497-979E-1572ECB67DEE}"/>
    <cellStyle name="60% - Ênfase1 2 2 2 3 3" xfId="35073" xr:uid="{A56D63F5-DB3C-4A0F-B981-7DC3C334B6BF}"/>
    <cellStyle name="60% - Ênfase1 2 2 2 4" xfId="35071" xr:uid="{20804A6C-C8E3-43B3-8D53-7454875B0AF6}"/>
    <cellStyle name="60% - Ênfase1 2 2 3" xfId="4389" xr:uid="{00000000-0005-0000-0000-000024110000}"/>
    <cellStyle name="60% - Ênfase1 2 2 3 2" xfId="35075" xr:uid="{53E7044E-C46F-4792-81C4-784197F3B9A3}"/>
    <cellStyle name="60% - Ênfase1 2 2 4" xfId="4390" xr:uid="{00000000-0005-0000-0000-000025110000}"/>
    <cellStyle name="60% - Ênfase1 2 2 4 2" xfId="35076" xr:uid="{63C2B40F-6562-4209-AD58-F8F6B1AD4A0A}"/>
    <cellStyle name="60% - Ênfase1 2 2 5" xfId="35070" xr:uid="{27A7FE1D-91D7-46CB-A694-28637B65A91F}"/>
    <cellStyle name="60% - Ênfase1 2 3" xfId="4391" xr:uid="{00000000-0005-0000-0000-000026110000}"/>
    <cellStyle name="60% - Ênfase1 2 3 2" xfId="35077" xr:uid="{F6DEE1EF-917B-4470-A3C1-1AD101C54A81}"/>
    <cellStyle name="60% - Ênfase1 2 4" xfId="4392" xr:uid="{00000000-0005-0000-0000-000027110000}"/>
    <cellStyle name="60% - Ênfase1 2 4 2" xfId="35078" xr:uid="{37672879-856B-4F51-9C15-4CBD06CB1BF3}"/>
    <cellStyle name="60% - Ênfase1 2 5" xfId="4393" xr:uid="{00000000-0005-0000-0000-000028110000}"/>
    <cellStyle name="60% - Ênfase1 2 5 2" xfId="4394" xr:uid="{00000000-0005-0000-0000-000029110000}"/>
    <cellStyle name="60% - Ênfase1 2 5 2 2" xfId="35080" xr:uid="{6953237D-DFA7-4359-ACC7-0C87A0D61917}"/>
    <cellStyle name="60% - Ênfase1 2 5 3" xfId="35079" xr:uid="{D72AC21A-17FD-471D-A30D-3FAAFF3BCDD5}"/>
    <cellStyle name="60% - Ênfase1 2 6" xfId="4395" xr:uid="{00000000-0005-0000-0000-00002A110000}"/>
    <cellStyle name="60% - Ênfase1 2 6 2" xfId="4396" xr:uid="{00000000-0005-0000-0000-00002B110000}"/>
    <cellStyle name="60% - Ênfase1 2 6 2 2" xfId="35082" xr:uid="{C10C27AE-0273-46F4-A1D0-211D7F41E227}"/>
    <cellStyle name="60% - Ênfase1 2 6 3" xfId="35081" xr:uid="{476591BC-885C-470D-B735-99F560FE9166}"/>
    <cellStyle name="60% - Ênfase1 2 7" xfId="4397" xr:uid="{00000000-0005-0000-0000-00002C110000}"/>
    <cellStyle name="60% - Ênfase1 2 7 2" xfId="35083" xr:uid="{CDC065F6-CF95-440A-AE9A-A2FFA740DF69}"/>
    <cellStyle name="60% - Ênfase1 2 8" xfId="4398" xr:uid="{00000000-0005-0000-0000-00002D110000}"/>
    <cellStyle name="60% - Ênfase1 2 8 2" xfId="35084" xr:uid="{3917CFAD-3976-49F6-970C-78732285A237}"/>
    <cellStyle name="60% - Ênfase1 2 9" xfId="4399" xr:uid="{00000000-0005-0000-0000-00002E110000}"/>
    <cellStyle name="60% - Ênfase1 2 9 2" xfId="35085" xr:uid="{3EB3CE44-FAEF-401E-B9D0-CF4B0C63235B}"/>
    <cellStyle name="60% - Ênfase1 3" xfId="4400" xr:uid="{00000000-0005-0000-0000-00002F110000}"/>
    <cellStyle name="60% - Ênfase1 3 2" xfId="4401" xr:uid="{00000000-0005-0000-0000-000030110000}"/>
    <cellStyle name="60% - Ênfase1 3 2 2" xfId="35087" xr:uid="{EA61C877-4E21-4A38-9E43-D197528AA8DE}"/>
    <cellStyle name="60% - Ênfase1 3 3" xfId="4402" xr:uid="{00000000-0005-0000-0000-000031110000}"/>
    <cellStyle name="60% - Ênfase1 3 3 2" xfId="35088" xr:uid="{5B959205-988B-470E-9476-B3E616325F2B}"/>
    <cellStyle name="60% - Ênfase1 3 4" xfId="35086" xr:uid="{7B855EF3-9925-44FC-A534-6C68B6C83CD3}"/>
    <cellStyle name="60% - Ênfase1 4" xfId="4403" xr:uid="{00000000-0005-0000-0000-000032110000}"/>
    <cellStyle name="60% - Ênfase1 4 2" xfId="4404" xr:uid="{00000000-0005-0000-0000-000033110000}"/>
    <cellStyle name="60% - Ênfase1 4 2 2" xfId="35090" xr:uid="{F613A6F6-838F-42A8-B6E9-DC18A31B8623}"/>
    <cellStyle name="60% - Ênfase1 4 3" xfId="35089" xr:uid="{493929A8-05D1-4DCC-8074-9A997F8124CE}"/>
    <cellStyle name="60% - Ênfase1 5" xfId="4405" xr:uid="{00000000-0005-0000-0000-000034110000}"/>
    <cellStyle name="60% - Ênfase1 5 2" xfId="35091" xr:uid="{8CA7E032-B256-483E-A4D5-7ED71FD5CCA5}"/>
    <cellStyle name="60% - Ênfase1 6" xfId="4406" xr:uid="{00000000-0005-0000-0000-000035110000}"/>
    <cellStyle name="60% - Ênfase1 6 2" xfId="35092" xr:uid="{7B64C598-6F33-4CC6-A6EA-8919471BE791}"/>
    <cellStyle name="60% - Ênfase1 7" xfId="4407" xr:uid="{00000000-0005-0000-0000-000036110000}"/>
    <cellStyle name="60% - Ênfase1 7 2" xfId="35093" xr:uid="{A0EC8B4D-0625-4B75-8D92-2A682F8553C2}"/>
    <cellStyle name="60% - Ênfase1 8" xfId="4408" xr:uid="{00000000-0005-0000-0000-000037110000}"/>
    <cellStyle name="60% - Ênfase1 8 2" xfId="4409" xr:uid="{00000000-0005-0000-0000-000038110000}"/>
    <cellStyle name="60% - Ênfase1 8 2 2" xfId="35095" xr:uid="{E7F666D4-B480-4DA3-B7A4-A034F4B35709}"/>
    <cellStyle name="60% - Ênfase1 8 3" xfId="35094" xr:uid="{2140CF1B-9926-4934-B054-96AB8C53D831}"/>
    <cellStyle name="60% - Ênfase1 9" xfId="4410" xr:uid="{00000000-0005-0000-0000-000039110000}"/>
    <cellStyle name="60% - Ênfase1 9 2" xfId="4411" xr:uid="{00000000-0005-0000-0000-00003A110000}"/>
    <cellStyle name="60% - Ênfase1 9 2 2" xfId="35097" xr:uid="{51E537AE-1561-42AD-8506-26F5960D7FB3}"/>
    <cellStyle name="60% - Ênfase1 9 3" xfId="35096" xr:uid="{AD547503-B97B-4D03-8133-42F5DA2C16A1}"/>
    <cellStyle name="60% - Ênfase2 10" xfId="4412" xr:uid="{00000000-0005-0000-0000-00003B110000}"/>
    <cellStyle name="60% - Ênfase2 10 2" xfId="35098" xr:uid="{C46072A3-0498-4324-B2DC-23C68039B47E}"/>
    <cellStyle name="60% - Ênfase2 11" xfId="4413" xr:uid="{00000000-0005-0000-0000-00003C110000}"/>
    <cellStyle name="60% - Ênfase2 11 2" xfId="35099" xr:uid="{FAFDFA89-AC78-4C02-894C-3761ACB7B6C6}"/>
    <cellStyle name="60% - Ênfase2 12" xfId="4414" xr:uid="{00000000-0005-0000-0000-00003D110000}"/>
    <cellStyle name="60% - Ênfase2 12 2" xfId="35100" xr:uid="{CB0FFD6D-1459-4752-A2A7-E581B36C2220}"/>
    <cellStyle name="60% - Ênfase2 13" xfId="4415" xr:uid="{00000000-0005-0000-0000-00003E110000}"/>
    <cellStyle name="60% - Ênfase2 13 2" xfId="35101" xr:uid="{1B8DF4EC-3570-49E7-A52C-166D9A0C62B7}"/>
    <cellStyle name="60% - Ênfase2 14" xfId="4416" xr:uid="{00000000-0005-0000-0000-00003F110000}"/>
    <cellStyle name="60% - Ênfase2 14 2" xfId="4417" xr:uid="{00000000-0005-0000-0000-000040110000}"/>
    <cellStyle name="60% - Ênfase2 14 2 2" xfId="4418" xr:uid="{00000000-0005-0000-0000-000041110000}"/>
    <cellStyle name="60% - Ênfase2 14 2 2 2" xfId="35104" xr:uid="{38D3D76F-7485-40AC-B8F0-FCCD14127EE0}"/>
    <cellStyle name="60% - Ênfase2 14 2 3" xfId="4419" xr:uid="{00000000-0005-0000-0000-000042110000}"/>
    <cellStyle name="60% - Ênfase2 14 2 3 2" xfId="4420" xr:uid="{00000000-0005-0000-0000-000043110000}"/>
    <cellStyle name="60% - Ênfase2 14 2 3 2 2" xfId="35106" xr:uid="{C53A5009-6FF1-4AAA-B9E1-536502378851}"/>
    <cellStyle name="60% - Ênfase2 14 2 3 3" xfId="35105" xr:uid="{64D33BDD-2A2D-4CB2-AE4C-CD38742E33F6}"/>
    <cellStyle name="60% - Ênfase2 14 2 4" xfId="35103" xr:uid="{FD387032-C9F6-4CCC-8065-530E77B6CC67}"/>
    <cellStyle name="60% - Ênfase2 14 3" xfId="4421" xr:uid="{00000000-0005-0000-0000-000044110000}"/>
    <cellStyle name="60% - Ênfase2 14 3 2" xfId="35107" xr:uid="{72E463D5-FC20-40C2-BDE2-E9EE168B1162}"/>
    <cellStyle name="60% - Ênfase2 14 4" xfId="4422" xr:uid="{00000000-0005-0000-0000-000045110000}"/>
    <cellStyle name="60% - Ênfase2 14 4 2" xfId="4423" xr:uid="{00000000-0005-0000-0000-000046110000}"/>
    <cellStyle name="60% - Ênfase2 14 4 2 2" xfId="35109" xr:uid="{BEADB801-8C0B-411D-BBA0-20748D46CA1E}"/>
    <cellStyle name="60% - Ênfase2 14 4 3" xfId="4424" xr:uid="{00000000-0005-0000-0000-000047110000}"/>
    <cellStyle name="60% - Ênfase2 14 4 3 2" xfId="35110" xr:uid="{F4860886-797A-49EF-8116-809B5A4A7242}"/>
    <cellStyle name="60% - Ênfase2 14 4 4" xfId="35108" xr:uid="{18B456E7-A8A2-4618-A505-EA2907A88D8D}"/>
    <cellStyle name="60% - Ênfase2 14 5" xfId="4425" xr:uid="{00000000-0005-0000-0000-000048110000}"/>
    <cellStyle name="60% - Ênfase2 14 5 2" xfId="35111" xr:uid="{5CDC66CC-B6E3-44B1-8297-31F1C2E182E6}"/>
    <cellStyle name="60% - Ênfase2 14 6" xfId="4426" xr:uid="{00000000-0005-0000-0000-000049110000}"/>
    <cellStyle name="60% - Ênfase2 14 6 2" xfId="35112" xr:uid="{8D64D694-C9C0-4A94-A9AF-C25CBC278EA3}"/>
    <cellStyle name="60% - Ênfase2 14 7" xfId="4427" xr:uid="{00000000-0005-0000-0000-00004A110000}"/>
    <cellStyle name="60% - Ênfase2 14 7 2" xfId="35113" xr:uid="{F1FCA3CB-1AA3-452A-ABAD-ADCA5059529C}"/>
    <cellStyle name="60% - Ênfase2 14 8" xfId="35102" xr:uid="{622E4D9E-91E6-40A4-8D2A-FD723E148A8A}"/>
    <cellStyle name="60% - Ênfase2 15" xfId="4428" xr:uid="{00000000-0005-0000-0000-00004B110000}"/>
    <cellStyle name="60% - Ênfase2 15 2" xfId="4429" xr:uid="{00000000-0005-0000-0000-00004C110000}"/>
    <cellStyle name="60% - Ênfase2 15 2 2" xfId="4430" xr:uid="{00000000-0005-0000-0000-00004D110000}"/>
    <cellStyle name="60% - Ênfase2 15 2 2 2" xfId="35116" xr:uid="{67F00563-8A6E-4C5A-80D4-7AD06396E230}"/>
    <cellStyle name="60% - Ênfase2 15 2 3" xfId="4431" xr:uid="{00000000-0005-0000-0000-00004E110000}"/>
    <cellStyle name="60% - Ênfase2 15 2 3 2" xfId="35117" xr:uid="{E1E405DD-2D6E-4BB4-8496-4F0172FC7F6F}"/>
    <cellStyle name="60% - Ênfase2 15 2 4" xfId="35115" xr:uid="{37BF84C4-597A-4B90-AB17-FD6A18F83B31}"/>
    <cellStyle name="60% - Ênfase2 15 3" xfId="4432" xr:uid="{00000000-0005-0000-0000-00004F110000}"/>
    <cellStyle name="60% - Ênfase2 15 3 2" xfId="35118" xr:uid="{8CE3FE0F-8B93-4B26-92B5-37CBB93C3740}"/>
    <cellStyle name="60% - Ênfase2 15 4" xfId="4433" xr:uid="{00000000-0005-0000-0000-000050110000}"/>
    <cellStyle name="60% - Ênfase2 15 4 2" xfId="35119" xr:uid="{797522C1-3DB6-4B30-9C9B-5E767685F1FA}"/>
    <cellStyle name="60% - Ênfase2 15 5" xfId="4434" xr:uid="{00000000-0005-0000-0000-000051110000}"/>
    <cellStyle name="60% - Ênfase2 15 5 2" xfId="35120" xr:uid="{8AE4E6A0-6956-4C3E-8EF4-EAD4463C4BB3}"/>
    <cellStyle name="60% - Ênfase2 15 6" xfId="35114" xr:uid="{2ED94086-C6C1-4264-A678-1FC1D9B9949B}"/>
    <cellStyle name="60% - Ênfase2 16" xfId="4435" xr:uid="{00000000-0005-0000-0000-000052110000}"/>
    <cellStyle name="60% - Ênfase2 16 2" xfId="35121" xr:uid="{F7421061-F445-4D07-A06C-57699A025F20}"/>
    <cellStyle name="60% - Ênfase2 17" xfId="4436" xr:uid="{00000000-0005-0000-0000-000053110000}"/>
    <cellStyle name="60% - Ênfase2 17 2" xfId="35122" xr:uid="{930D4632-6E9D-4A5D-8F12-6C077D826A02}"/>
    <cellStyle name="60% - Ênfase2 18" xfId="4437" xr:uid="{00000000-0005-0000-0000-000054110000}"/>
    <cellStyle name="60% - Ênfase2 18 2" xfId="35123" xr:uid="{2FD842AA-1810-4A9E-B371-789F2FDF06E1}"/>
    <cellStyle name="60% - Ênfase2 19" xfId="4438" xr:uid="{00000000-0005-0000-0000-000055110000}"/>
    <cellStyle name="60% - Ênfase2 19 2" xfId="35124" xr:uid="{C99A86D4-0A19-411A-A306-7DC352F2677F}"/>
    <cellStyle name="60% - Ênfase2 2" xfId="4439" xr:uid="{00000000-0005-0000-0000-000056110000}"/>
    <cellStyle name="60% - Ênfase2 2 10" xfId="4440" xr:uid="{00000000-0005-0000-0000-000057110000}"/>
    <cellStyle name="60% - Ênfase2 2 10 2" xfId="35126" xr:uid="{EB7097F8-6BE6-4F3B-901D-62C17D361246}"/>
    <cellStyle name="60% - Ênfase2 2 11" xfId="35125" xr:uid="{90C96AE0-3ED8-4CDB-890A-D797D2991718}"/>
    <cellStyle name="60% - Ênfase2 2 2" xfId="4441" xr:uid="{00000000-0005-0000-0000-000058110000}"/>
    <cellStyle name="60% - Ênfase2 2 2 2" xfId="4442" xr:uid="{00000000-0005-0000-0000-000059110000}"/>
    <cellStyle name="60% - Ênfase2 2 2 2 2" xfId="4443" xr:uid="{00000000-0005-0000-0000-00005A110000}"/>
    <cellStyle name="60% - Ênfase2 2 2 2 2 2" xfId="35129" xr:uid="{93EA3B80-C43A-4A51-863D-1C56AD2AB087}"/>
    <cellStyle name="60% - Ênfase2 2 2 2 3" xfId="4444" xr:uid="{00000000-0005-0000-0000-00005B110000}"/>
    <cellStyle name="60% - Ênfase2 2 2 2 3 2" xfId="4445" xr:uid="{00000000-0005-0000-0000-00005C110000}"/>
    <cellStyle name="60% - Ênfase2 2 2 2 3 2 2" xfId="35131" xr:uid="{9E5C48E6-0DD8-4913-8B69-4547BF5B64C6}"/>
    <cellStyle name="60% - Ênfase2 2 2 2 3 3" xfId="35130" xr:uid="{4B106FC6-B924-47FE-965B-AED57D3EDAB6}"/>
    <cellStyle name="60% - Ênfase2 2 2 2 4" xfId="35128" xr:uid="{F8B881BB-91DD-45C9-B233-EC8A532C7C2F}"/>
    <cellStyle name="60% - Ênfase2 2 2 3" xfId="4446" xr:uid="{00000000-0005-0000-0000-00005D110000}"/>
    <cellStyle name="60% - Ênfase2 2 2 3 2" xfId="35132" xr:uid="{65500E2A-3467-4EAD-9D51-56CC13E0E8EE}"/>
    <cellStyle name="60% - Ênfase2 2 2 4" xfId="4447" xr:uid="{00000000-0005-0000-0000-00005E110000}"/>
    <cellStyle name="60% - Ênfase2 2 2 4 2" xfId="35133" xr:uid="{EF2FD38F-BB49-4128-A539-C746D86BF7AB}"/>
    <cellStyle name="60% - Ênfase2 2 2 5" xfId="35127" xr:uid="{522A2BEC-A4AD-4001-8EC2-5B21266334BF}"/>
    <cellStyle name="60% - Ênfase2 2 3" xfId="4448" xr:uid="{00000000-0005-0000-0000-00005F110000}"/>
    <cellStyle name="60% - Ênfase2 2 3 2" xfId="35134" xr:uid="{BBB0608E-6521-4DC0-88C3-2F528A421D04}"/>
    <cellStyle name="60% - Ênfase2 2 4" xfId="4449" xr:uid="{00000000-0005-0000-0000-000060110000}"/>
    <cellStyle name="60% - Ênfase2 2 4 2" xfId="35135" xr:uid="{104FADEA-ABD1-4274-AED3-31A47269460E}"/>
    <cellStyle name="60% - Ênfase2 2 5" xfId="4450" xr:uid="{00000000-0005-0000-0000-000061110000}"/>
    <cellStyle name="60% - Ênfase2 2 5 2" xfId="4451" xr:uid="{00000000-0005-0000-0000-000062110000}"/>
    <cellStyle name="60% - Ênfase2 2 5 2 2" xfId="35137" xr:uid="{61F7B498-97A7-4F24-9D9A-0CCD586B0484}"/>
    <cellStyle name="60% - Ênfase2 2 5 3" xfId="35136" xr:uid="{02396FD1-1A60-4154-A86E-E6B01F8B2B67}"/>
    <cellStyle name="60% - Ênfase2 2 6" xfId="4452" xr:uid="{00000000-0005-0000-0000-000063110000}"/>
    <cellStyle name="60% - Ênfase2 2 6 2" xfId="35138" xr:uid="{D1D16FED-9B2D-4562-8D53-0706D6C76BFF}"/>
    <cellStyle name="60% - Ênfase2 2 7" xfId="4453" xr:uid="{00000000-0005-0000-0000-000064110000}"/>
    <cellStyle name="60% - Ênfase2 2 7 2" xfId="35139" xr:uid="{03A9DFC5-2B05-4769-96E7-EBDE49535AF9}"/>
    <cellStyle name="60% - Ênfase2 2 8" xfId="4454" xr:uid="{00000000-0005-0000-0000-000065110000}"/>
    <cellStyle name="60% - Ênfase2 2 8 2" xfId="35140" xr:uid="{B87EA3EB-1442-4F25-B839-4956DA063CA2}"/>
    <cellStyle name="60% - Ênfase2 2 9" xfId="4455" xr:uid="{00000000-0005-0000-0000-000066110000}"/>
    <cellStyle name="60% - Ênfase2 2 9 2" xfId="35141" xr:uid="{F16FD09D-5279-4C4E-81A4-E17D6A169FCC}"/>
    <cellStyle name="60% - Ênfase2 3" xfId="4456" xr:uid="{00000000-0005-0000-0000-000067110000}"/>
    <cellStyle name="60% - Ênfase2 3 2" xfId="4457" xr:uid="{00000000-0005-0000-0000-000068110000}"/>
    <cellStyle name="60% - Ênfase2 3 2 2" xfId="35143" xr:uid="{0D211B49-A113-47E3-B24D-B4999460E167}"/>
    <cellStyle name="60% - Ênfase2 3 3" xfId="4458" xr:uid="{00000000-0005-0000-0000-000069110000}"/>
    <cellStyle name="60% - Ênfase2 3 3 2" xfId="35144" xr:uid="{C4A74030-55ED-4DD7-8C50-6839F191E0CA}"/>
    <cellStyle name="60% - Ênfase2 3 4" xfId="35142" xr:uid="{2DF52E73-EBA7-4633-A9C7-97BF0837B6C1}"/>
    <cellStyle name="60% - Ênfase2 4" xfId="4459" xr:uid="{00000000-0005-0000-0000-00006A110000}"/>
    <cellStyle name="60% - Ênfase2 4 2" xfId="4460" xr:uid="{00000000-0005-0000-0000-00006B110000}"/>
    <cellStyle name="60% - Ênfase2 4 2 2" xfId="35146" xr:uid="{6E7440CA-5CA0-4677-8F13-21F4F04C68C8}"/>
    <cellStyle name="60% - Ênfase2 4 3" xfId="35145" xr:uid="{F8B131ED-08E1-4D50-8042-56B2D15851C3}"/>
    <cellStyle name="60% - Ênfase2 5" xfId="4461" xr:uid="{00000000-0005-0000-0000-00006C110000}"/>
    <cellStyle name="60% - Ênfase2 5 2" xfId="35147" xr:uid="{404551C9-9437-4CAD-B34C-9C963CFBC985}"/>
    <cellStyle name="60% - Ênfase2 6" xfId="4462" xr:uid="{00000000-0005-0000-0000-00006D110000}"/>
    <cellStyle name="60% - Ênfase2 6 2" xfId="35148" xr:uid="{6F25ADB0-7839-4D9F-97AF-5BFB8CC982A2}"/>
    <cellStyle name="60% - Ênfase2 7" xfId="4463" xr:uid="{00000000-0005-0000-0000-00006E110000}"/>
    <cellStyle name="60% - Ênfase2 7 2" xfId="35149" xr:uid="{2823367A-BF6A-4E7E-9CB1-8F47BCBA08BB}"/>
    <cellStyle name="60% - Ênfase2 8" xfId="4464" xr:uid="{00000000-0005-0000-0000-00006F110000}"/>
    <cellStyle name="60% - Ênfase2 8 2" xfId="4465" xr:uid="{00000000-0005-0000-0000-000070110000}"/>
    <cellStyle name="60% - Ênfase2 8 2 2" xfId="35151" xr:uid="{079F59C8-D689-4ED6-ADEB-A5AE0E893C9C}"/>
    <cellStyle name="60% - Ênfase2 8 3" xfId="35150" xr:uid="{BA722CC9-4B49-4289-9CF3-9CCC2821C2F7}"/>
    <cellStyle name="60% - Ênfase2 9" xfId="4466" xr:uid="{00000000-0005-0000-0000-000071110000}"/>
    <cellStyle name="60% - Ênfase2 9 2" xfId="4467" xr:uid="{00000000-0005-0000-0000-000072110000}"/>
    <cellStyle name="60% - Ênfase2 9 2 2" xfId="35153" xr:uid="{E6F2EF48-263C-428C-A6C2-AEBF95058141}"/>
    <cellStyle name="60% - Ênfase2 9 3" xfId="35152" xr:uid="{FD0FE536-FEBB-4A82-8F63-750F191ED655}"/>
    <cellStyle name="60% - Ênfase3 10" xfId="4468" xr:uid="{00000000-0005-0000-0000-000073110000}"/>
    <cellStyle name="60% - Ênfase3 10 2" xfId="35154" xr:uid="{05996DDC-B30E-4EDA-B53E-5C77F00AEB14}"/>
    <cellStyle name="60% - Ênfase3 11" xfId="4469" xr:uid="{00000000-0005-0000-0000-000074110000}"/>
    <cellStyle name="60% - Ênfase3 11 2" xfId="35155" xr:uid="{7834B94D-6F4F-45C1-BA26-38AD90A3F155}"/>
    <cellStyle name="60% - Ênfase3 12" xfId="4470" xr:uid="{00000000-0005-0000-0000-000075110000}"/>
    <cellStyle name="60% - Ênfase3 12 2" xfId="35156" xr:uid="{0A879C00-C33A-42EA-B720-CA1713098981}"/>
    <cellStyle name="60% - Ênfase3 13" xfId="4471" xr:uid="{00000000-0005-0000-0000-000076110000}"/>
    <cellStyle name="60% - Ênfase3 13 2" xfId="35157" xr:uid="{45017F45-804B-422A-879D-AF47A603B8E6}"/>
    <cellStyle name="60% - Ênfase3 14" xfId="4472" xr:uid="{00000000-0005-0000-0000-000077110000}"/>
    <cellStyle name="60% - Ênfase3 14 2" xfId="4473" xr:uid="{00000000-0005-0000-0000-000078110000}"/>
    <cellStyle name="60% - Ênfase3 14 2 2" xfId="4474" xr:uid="{00000000-0005-0000-0000-000079110000}"/>
    <cellStyle name="60% - Ênfase3 14 2 2 2" xfId="35160" xr:uid="{F0EE205C-8255-44A4-A589-7EB47CCF46A9}"/>
    <cellStyle name="60% - Ênfase3 14 2 3" xfId="4475" xr:uid="{00000000-0005-0000-0000-00007A110000}"/>
    <cellStyle name="60% - Ênfase3 14 2 3 2" xfId="4476" xr:uid="{00000000-0005-0000-0000-00007B110000}"/>
    <cellStyle name="60% - Ênfase3 14 2 3 2 2" xfId="35162" xr:uid="{BB448986-B107-4FEF-BF22-67037EF6CB90}"/>
    <cellStyle name="60% - Ênfase3 14 2 3 3" xfId="35161" xr:uid="{E80532EB-A298-48FF-9DC9-8EF71024F8E9}"/>
    <cellStyle name="60% - Ênfase3 14 2 4" xfId="4477" xr:uid="{00000000-0005-0000-0000-00007C110000}"/>
    <cellStyle name="60% - Ênfase3 14 2 4 2" xfId="35163" xr:uid="{CBE4B0AE-EAD0-4A82-B36E-D6A524EA8228}"/>
    <cellStyle name="60% - Ênfase3 14 2 5" xfId="35159" xr:uid="{C1B25079-E625-4447-B422-B8A8F62287FB}"/>
    <cellStyle name="60% - Ênfase3 14 3" xfId="4478" xr:uid="{00000000-0005-0000-0000-00007D110000}"/>
    <cellStyle name="60% - Ênfase3 14 3 2" xfId="35164" xr:uid="{A225F273-4968-41FF-901A-91611928AF6F}"/>
    <cellStyle name="60% - Ênfase3 14 4" xfId="4479" xr:uid="{00000000-0005-0000-0000-00007E110000}"/>
    <cellStyle name="60% - Ênfase3 14 4 2" xfId="4480" xr:uid="{00000000-0005-0000-0000-00007F110000}"/>
    <cellStyle name="60% - Ênfase3 14 4 2 2" xfId="35166" xr:uid="{9D053FA0-9CF6-4288-BDB4-88D5FC9148ED}"/>
    <cellStyle name="60% - Ênfase3 14 4 3" xfId="4481" xr:uid="{00000000-0005-0000-0000-000080110000}"/>
    <cellStyle name="60% - Ênfase3 14 4 3 2" xfId="35167" xr:uid="{1D2D8900-F6B6-4A62-A45A-6B9FD253E916}"/>
    <cellStyle name="60% - Ênfase3 14 4 4" xfId="35165" xr:uid="{9F785F4F-FE5C-44EA-AA5B-28F27C061A6D}"/>
    <cellStyle name="60% - Ênfase3 14 5" xfId="4482" xr:uid="{00000000-0005-0000-0000-000081110000}"/>
    <cellStyle name="60% - Ênfase3 14 5 2" xfId="35168" xr:uid="{1E6F2D7C-8AE4-4B77-BBCD-4441CCD15B82}"/>
    <cellStyle name="60% - Ênfase3 14 6" xfId="4483" xr:uid="{00000000-0005-0000-0000-000082110000}"/>
    <cellStyle name="60% - Ênfase3 14 6 2" xfId="35169" xr:uid="{D47A01FD-4589-41B0-A703-1660C7CE7759}"/>
    <cellStyle name="60% - Ênfase3 14 7" xfId="4484" xr:uid="{00000000-0005-0000-0000-000083110000}"/>
    <cellStyle name="60% - Ênfase3 14 7 2" xfId="35170" xr:uid="{A2A9AD90-E45B-43FD-95C9-6842A5224E3B}"/>
    <cellStyle name="60% - Ênfase3 14 8" xfId="35158" xr:uid="{C7D5DA2E-45B7-4E5F-B794-BE02713FD2E2}"/>
    <cellStyle name="60% - Ênfase3 15" xfId="4485" xr:uid="{00000000-0005-0000-0000-000084110000}"/>
    <cellStyle name="60% - Ênfase3 15 2" xfId="4486" xr:uid="{00000000-0005-0000-0000-000085110000}"/>
    <cellStyle name="60% - Ênfase3 15 2 2" xfId="4487" xr:uid="{00000000-0005-0000-0000-000086110000}"/>
    <cellStyle name="60% - Ênfase3 15 2 2 2" xfId="35173" xr:uid="{E487FB98-1E37-486B-B8A4-6027017F146E}"/>
    <cellStyle name="60% - Ênfase3 15 2 3" xfId="4488" xr:uid="{00000000-0005-0000-0000-000087110000}"/>
    <cellStyle name="60% - Ênfase3 15 2 3 2" xfId="35174" xr:uid="{10D351C9-7D38-4F4D-BEB6-D7AC42F77874}"/>
    <cellStyle name="60% - Ênfase3 15 2 4" xfId="35172" xr:uid="{D2C4D7B5-5817-422E-BA64-2E1FFFA463A8}"/>
    <cellStyle name="60% - Ênfase3 15 3" xfId="4489" xr:uid="{00000000-0005-0000-0000-000088110000}"/>
    <cellStyle name="60% - Ênfase3 15 3 2" xfId="35175" xr:uid="{F89851C4-67CD-4447-B0AC-68C84DFA49DF}"/>
    <cellStyle name="60% - Ênfase3 15 4" xfId="4490" xr:uid="{00000000-0005-0000-0000-000089110000}"/>
    <cellStyle name="60% - Ênfase3 15 4 2" xfId="35176" xr:uid="{49EF7A5B-E9F5-4A74-9622-C689758CC340}"/>
    <cellStyle name="60% - Ênfase3 15 5" xfId="4491" xr:uid="{00000000-0005-0000-0000-00008A110000}"/>
    <cellStyle name="60% - Ênfase3 15 5 2" xfId="35177" xr:uid="{23D4BA39-8EE0-4F9B-A701-60261E6D3617}"/>
    <cellStyle name="60% - Ênfase3 15 6" xfId="35171" xr:uid="{6EC4E09E-2BCF-4964-B9A6-D0B51BCB7CBB}"/>
    <cellStyle name="60% - Ênfase3 16" xfId="4492" xr:uid="{00000000-0005-0000-0000-00008B110000}"/>
    <cellStyle name="60% - Ênfase3 16 2" xfId="35178" xr:uid="{33952505-4B73-46C8-B6E0-CE7E5AD49813}"/>
    <cellStyle name="60% - Ênfase3 17" xfId="4493" xr:uid="{00000000-0005-0000-0000-00008C110000}"/>
    <cellStyle name="60% - Ênfase3 17 2" xfId="35179" xr:uid="{C02E9990-1ADD-4894-8EDA-5A23C00D938B}"/>
    <cellStyle name="60% - Ênfase3 18" xfId="4494" xr:uid="{00000000-0005-0000-0000-00008D110000}"/>
    <cellStyle name="60% - Ênfase3 18 2" xfId="4495" xr:uid="{00000000-0005-0000-0000-00008E110000}"/>
    <cellStyle name="60% - Ênfase3 18 2 2" xfId="35181" xr:uid="{6F892B1E-7B98-4D8C-A0F2-2907118F41B0}"/>
    <cellStyle name="60% - Ênfase3 18 3" xfId="35180" xr:uid="{13C26D9A-C01A-4459-8EFC-41B7FCCE76BD}"/>
    <cellStyle name="60% - Ênfase3 19" xfId="4496" xr:uid="{00000000-0005-0000-0000-00008F110000}"/>
    <cellStyle name="60% - Ênfase3 19 2" xfId="35182" xr:uid="{0F2D4F88-B652-47A8-B5F9-1CE469866E2C}"/>
    <cellStyle name="60% - Ênfase3 2" xfId="4497" xr:uid="{00000000-0005-0000-0000-000090110000}"/>
    <cellStyle name="60% - Ênfase3 2 10" xfId="4498" xr:uid="{00000000-0005-0000-0000-000091110000}"/>
    <cellStyle name="60% - Ênfase3 2 10 2" xfId="4499" xr:uid="{00000000-0005-0000-0000-000092110000}"/>
    <cellStyle name="60% - Ênfase3 2 10 2 2" xfId="35185" xr:uid="{13142739-9634-4BD8-848C-369B2C1FD192}"/>
    <cellStyle name="60% - Ênfase3 2 10 3" xfId="35184" xr:uid="{9CD6BD14-A4FE-4CEA-9BC1-2197B7CC3FA1}"/>
    <cellStyle name="60% - Ênfase3 2 11" xfId="4500" xr:uid="{00000000-0005-0000-0000-000093110000}"/>
    <cellStyle name="60% - Ênfase3 2 11 2" xfId="35186" xr:uid="{60FEB720-6F65-4326-912E-6B46140D5C86}"/>
    <cellStyle name="60% - Ênfase3 2 12" xfId="35183" xr:uid="{D0EB1FCB-95DE-413D-AB27-6DBE41567828}"/>
    <cellStyle name="60% - Ênfase3 2 2" xfId="4501" xr:uid="{00000000-0005-0000-0000-000094110000}"/>
    <cellStyle name="60% - Ênfase3 2 2 2" xfId="4502" xr:uid="{00000000-0005-0000-0000-000095110000}"/>
    <cellStyle name="60% - Ênfase3 2 2 2 2" xfId="4503" xr:uid="{00000000-0005-0000-0000-000096110000}"/>
    <cellStyle name="60% - Ênfase3 2 2 2 2 2" xfId="35189" xr:uid="{FE3BEEDE-B93A-40D6-A52F-1EFC13658BE2}"/>
    <cellStyle name="60% - Ênfase3 2 2 2 3" xfId="4504" xr:uid="{00000000-0005-0000-0000-000097110000}"/>
    <cellStyle name="60% - Ênfase3 2 2 2 3 2" xfId="4505" xr:uid="{00000000-0005-0000-0000-000098110000}"/>
    <cellStyle name="60% - Ênfase3 2 2 2 3 2 2" xfId="35191" xr:uid="{02F5BBCB-CE57-44E3-9B99-A9F573397706}"/>
    <cellStyle name="60% - Ênfase3 2 2 2 3 3" xfId="35190" xr:uid="{362E1DF3-8AAD-4309-AEB1-1AF19619EAF6}"/>
    <cellStyle name="60% - Ênfase3 2 2 2 4" xfId="35188" xr:uid="{B22BFC2C-4370-4FCD-A72C-F79E0BB2B5FC}"/>
    <cellStyle name="60% - Ênfase3 2 2 3" xfId="4506" xr:uid="{00000000-0005-0000-0000-000099110000}"/>
    <cellStyle name="60% - Ênfase3 2 2 3 2" xfId="35192" xr:uid="{E1457B88-4899-4B9A-91A6-8AE3E4AA68BD}"/>
    <cellStyle name="60% - Ênfase3 2 2 4" xfId="4507" xr:uid="{00000000-0005-0000-0000-00009A110000}"/>
    <cellStyle name="60% - Ênfase3 2 2 4 2" xfId="35193" xr:uid="{59B7950D-6E8D-4326-8265-B1EA95FFD116}"/>
    <cellStyle name="60% - Ênfase3 2 2 5" xfId="35187" xr:uid="{99610DFC-1853-4759-9552-A7188ED3021E}"/>
    <cellStyle name="60% - Ênfase3 2 3" xfId="4508" xr:uid="{00000000-0005-0000-0000-00009B110000}"/>
    <cellStyle name="60% - Ênfase3 2 3 2" xfId="35194" xr:uid="{779DEF8D-7F81-4679-BEA0-C338EAA483A2}"/>
    <cellStyle name="60% - Ênfase3 2 4" xfId="4509" xr:uid="{00000000-0005-0000-0000-00009C110000}"/>
    <cellStyle name="60% - Ênfase3 2 4 2" xfId="35195" xr:uid="{D0BB7F04-BEB5-4742-AD9E-B8B6380E54CE}"/>
    <cellStyle name="60% - Ênfase3 2 5" xfId="4510" xr:uid="{00000000-0005-0000-0000-00009D110000}"/>
    <cellStyle name="60% - Ênfase3 2 5 2" xfId="4511" xr:uid="{00000000-0005-0000-0000-00009E110000}"/>
    <cellStyle name="60% - Ênfase3 2 5 2 2" xfId="35197" xr:uid="{A2481D7A-EA0E-47A7-A5EE-1B739DCADCE6}"/>
    <cellStyle name="60% - Ênfase3 2 5 3" xfId="35196" xr:uid="{3669C8DF-D8BC-43EE-AD79-8CC8F270BEF9}"/>
    <cellStyle name="60% - Ênfase3 2 6" xfId="4512" xr:uid="{00000000-0005-0000-0000-00009F110000}"/>
    <cellStyle name="60% - Ênfase3 2 6 2" xfId="4513" xr:uid="{00000000-0005-0000-0000-0000A0110000}"/>
    <cellStyle name="60% - Ênfase3 2 6 2 2" xfId="35199" xr:uid="{200581B0-E9D4-4387-96BE-D144BB6B6FDE}"/>
    <cellStyle name="60% - Ênfase3 2 6 3" xfId="35198" xr:uid="{067EF6AE-5868-460B-87B4-DD30EB5C3A70}"/>
    <cellStyle name="60% - Ênfase3 2 7" xfId="4514" xr:uid="{00000000-0005-0000-0000-0000A1110000}"/>
    <cellStyle name="60% - Ênfase3 2 7 2" xfId="35200" xr:uid="{CF0D22B5-1739-4557-AC3E-E841F377312D}"/>
    <cellStyle name="60% - Ênfase3 2 8" xfId="4515" xr:uid="{00000000-0005-0000-0000-0000A2110000}"/>
    <cellStyle name="60% - Ênfase3 2 8 2" xfId="35201" xr:uid="{55339637-9A2F-400B-8068-3F196D78E9F6}"/>
    <cellStyle name="60% - Ênfase3 2 9" xfId="4516" xr:uid="{00000000-0005-0000-0000-0000A3110000}"/>
    <cellStyle name="60% - Ênfase3 2 9 2" xfId="35202" xr:uid="{8CFBE062-E84B-4AAD-B4FD-71ADA1549A1E}"/>
    <cellStyle name="60% - Ênfase3 3" xfId="4517" xr:uid="{00000000-0005-0000-0000-0000A4110000}"/>
    <cellStyle name="60% - Ênfase3 3 2" xfId="4518" xr:uid="{00000000-0005-0000-0000-0000A5110000}"/>
    <cellStyle name="60% - Ênfase3 3 2 2" xfId="35204" xr:uid="{7988296D-E4CC-4F72-99F1-A403F11AF572}"/>
    <cellStyle name="60% - Ênfase3 3 3" xfId="4519" xr:uid="{00000000-0005-0000-0000-0000A6110000}"/>
    <cellStyle name="60% - Ênfase3 3 3 2" xfId="35205" xr:uid="{2E91BC74-B0E9-42D9-BD85-A4C9FC69773A}"/>
    <cellStyle name="60% - Ênfase3 3 4" xfId="35203" xr:uid="{595017DA-5848-4842-9B13-F63D550EB5E2}"/>
    <cellStyle name="60% - Ênfase3 4" xfId="4520" xr:uid="{00000000-0005-0000-0000-0000A7110000}"/>
    <cellStyle name="60% - Ênfase3 4 2" xfId="4521" xr:uid="{00000000-0005-0000-0000-0000A8110000}"/>
    <cellStyle name="60% - Ênfase3 4 2 2" xfId="35207" xr:uid="{90CADFC4-1AB2-4C07-AEF9-E3DAA38CE75F}"/>
    <cellStyle name="60% - Ênfase3 4 3" xfId="35206" xr:uid="{5793EAE0-DB04-405E-B318-81E557374526}"/>
    <cellStyle name="60% - Ênfase3 5" xfId="4522" xr:uid="{00000000-0005-0000-0000-0000A9110000}"/>
    <cellStyle name="60% - Ênfase3 5 2" xfId="35208" xr:uid="{0817B9E3-019E-4056-A48C-84D2492646DC}"/>
    <cellStyle name="60% - Ênfase3 6" xfId="4523" xr:uid="{00000000-0005-0000-0000-0000AA110000}"/>
    <cellStyle name="60% - Ênfase3 6 2" xfId="35209" xr:uid="{5E3CBADE-9F28-4FA4-9522-F29AB7D84D81}"/>
    <cellStyle name="60% - Ênfase3 7" xfId="4524" xr:uid="{00000000-0005-0000-0000-0000AB110000}"/>
    <cellStyle name="60% - Ênfase3 7 2" xfId="35210" xr:uid="{12B34543-E738-40EF-879F-07D87182CC84}"/>
    <cellStyle name="60% - Ênfase3 8" xfId="4525" xr:uid="{00000000-0005-0000-0000-0000AC110000}"/>
    <cellStyle name="60% - Ênfase3 8 2" xfId="4526" xr:uid="{00000000-0005-0000-0000-0000AD110000}"/>
    <cellStyle name="60% - Ênfase3 8 2 2" xfId="35212" xr:uid="{D22CE8B6-7295-4444-9D78-27D2F01106B1}"/>
    <cellStyle name="60% - Ênfase3 8 3" xfId="35211" xr:uid="{427BDE99-FBE4-4D34-8C67-E0BD38F3AC56}"/>
    <cellStyle name="60% - Ênfase3 9" xfId="4527" xr:uid="{00000000-0005-0000-0000-0000AE110000}"/>
    <cellStyle name="60% - Ênfase3 9 2" xfId="4528" xr:uid="{00000000-0005-0000-0000-0000AF110000}"/>
    <cellStyle name="60% - Ênfase3 9 2 2" xfId="35214" xr:uid="{CEA6188E-2893-400E-B2B5-8CE847C79C54}"/>
    <cellStyle name="60% - Ênfase3 9 3" xfId="35213" xr:uid="{CE96DAD7-F2DB-4A6C-9072-8FB1D2DD8B17}"/>
    <cellStyle name="60% - Ênfase4 10" xfId="4529" xr:uid="{00000000-0005-0000-0000-0000B0110000}"/>
    <cellStyle name="60% - Ênfase4 10 2" xfId="35215" xr:uid="{532B5673-17F8-4A04-BB69-8BC6189CB1A3}"/>
    <cellStyle name="60% - Ênfase4 11" xfId="4530" xr:uid="{00000000-0005-0000-0000-0000B1110000}"/>
    <cellStyle name="60% - Ênfase4 11 2" xfId="35216" xr:uid="{12134AE6-A70D-4C10-89D8-87D4DF3BEFF8}"/>
    <cellStyle name="60% - Ênfase4 12" xfId="4531" xr:uid="{00000000-0005-0000-0000-0000B2110000}"/>
    <cellStyle name="60% - Ênfase4 12 2" xfId="35217" xr:uid="{3E243074-17C9-4551-8AF7-A2F47BBA4CCA}"/>
    <cellStyle name="60% - Ênfase4 13" xfId="4532" xr:uid="{00000000-0005-0000-0000-0000B3110000}"/>
    <cellStyle name="60% - Ênfase4 13 2" xfId="35218" xr:uid="{CF190DD6-8B81-4406-8868-FEC1E9256B4C}"/>
    <cellStyle name="60% - Ênfase4 14" xfId="4533" xr:uid="{00000000-0005-0000-0000-0000B4110000}"/>
    <cellStyle name="60% - Ênfase4 14 2" xfId="4534" xr:uid="{00000000-0005-0000-0000-0000B5110000}"/>
    <cellStyle name="60% - Ênfase4 14 2 2" xfId="4535" xr:uid="{00000000-0005-0000-0000-0000B6110000}"/>
    <cellStyle name="60% - Ênfase4 14 2 2 2" xfId="35221" xr:uid="{4B525FDE-3532-403C-B95C-9D5372678D54}"/>
    <cellStyle name="60% - Ênfase4 14 2 3" xfId="4536" xr:uid="{00000000-0005-0000-0000-0000B7110000}"/>
    <cellStyle name="60% - Ênfase4 14 2 3 2" xfId="4537" xr:uid="{00000000-0005-0000-0000-0000B8110000}"/>
    <cellStyle name="60% - Ênfase4 14 2 3 2 2" xfId="35223" xr:uid="{DB3ABF71-45C2-4CA6-9D64-BDAABAC0946D}"/>
    <cellStyle name="60% - Ênfase4 14 2 3 3" xfId="35222" xr:uid="{2DC67489-20DB-4ACF-B61A-B51497BB4A78}"/>
    <cellStyle name="60% - Ênfase4 14 2 4" xfId="4538" xr:uid="{00000000-0005-0000-0000-0000B9110000}"/>
    <cellStyle name="60% - Ênfase4 14 2 4 2" xfId="35224" xr:uid="{AE70F392-6A4D-4074-B2E3-24189A659D72}"/>
    <cellStyle name="60% - Ênfase4 14 2 5" xfId="35220" xr:uid="{7B36ECF2-FC70-4BF2-93EB-9D27A341D8AE}"/>
    <cellStyle name="60% - Ênfase4 14 3" xfId="4539" xr:uid="{00000000-0005-0000-0000-0000BA110000}"/>
    <cellStyle name="60% - Ênfase4 14 3 2" xfId="35225" xr:uid="{1A9E1AE2-940F-4F7D-BB5A-FFC477CE1DBC}"/>
    <cellStyle name="60% - Ênfase4 14 4" xfId="4540" xr:uid="{00000000-0005-0000-0000-0000BB110000}"/>
    <cellStyle name="60% - Ênfase4 14 4 2" xfId="4541" xr:uid="{00000000-0005-0000-0000-0000BC110000}"/>
    <cellStyle name="60% - Ênfase4 14 4 2 2" xfId="35227" xr:uid="{FFEC37DC-BC12-43E6-B6B5-F3BB041DCB20}"/>
    <cellStyle name="60% - Ênfase4 14 4 3" xfId="4542" xr:uid="{00000000-0005-0000-0000-0000BD110000}"/>
    <cellStyle name="60% - Ênfase4 14 4 3 2" xfId="35228" xr:uid="{846C8E4E-C9E0-404E-9200-C9EA91285A6B}"/>
    <cellStyle name="60% - Ênfase4 14 4 4" xfId="35226" xr:uid="{5F87D825-A39E-47A1-BFE1-B31EB5C64DF1}"/>
    <cellStyle name="60% - Ênfase4 14 5" xfId="4543" xr:uid="{00000000-0005-0000-0000-0000BE110000}"/>
    <cellStyle name="60% - Ênfase4 14 5 2" xfId="35229" xr:uid="{CA180F67-7E11-4088-9CF2-3D59C2E2E9A2}"/>
    <cellStyle name="60% - Ênfase4 14 6" xfId="4544" xr:uid="{00000000-0005-0000-0000-0000BF110000}"/>
    <cellStyle name="60% - Ênfase4 14 6 2" xfId="35230" xr:uid="{58730DBC-6498-42F1-9985-9D0C2EE894DE}"/>
    <cellStyle name="60% - Ênfase4 14 7" xfId="4545" xr:uid="{00000000-0005-0000-0000-0000C0110000}"/>
    <cellStyle name="60% - Ênfase4 14 7 2" xfId="35231" xr:uid="{AA7F213C-C7CE-4506-8917-F96238960A00}"/>
    <cellStyle name="60% - Ênfase4 14 8" xfId="35219" xr:uid="{6653151D-324B-46BB-818A-8F6A91684BD5}"/>
    <cellStyle name="60% - Ênfase4 15" xfId="4546" xr:uid="{00000000-0005-0000-0000-0000C1110000}"/>
    <cellStyle name="60% - Ênfase4 15 2" xfId="4547" xr:uid="{00000000-0005-0000-0000-0000C2110000}"/>
    <cellStyle name="60% - Ênfase4 15 2 2" xfId="4548" xr:uid="{00000000-0005-0000-0000-0000C3110000}"/>
    <cellStyle name="60% - Ênfase4 15 2 2 2" xfId="35234" xr:uid="{E964DECE-5B04-4B42-8E3A-8DC91BC0C5AE}"/>
    <cellStyle name="60% - Ênfase4 15 2 3" xfId="4549" xr:uid="{00000000-0005-0000-0000-0000C4110000}"/>
    <cellStyle name="60% - Ênfase4 15 2 3 2" xfId="35235" xr:uid="{C7AE81DC-3A4D-4A8C-A380-1ABAE4453974}"/>
    <cellStyle name="60% - Ênfase4 15 2 4" xfId="35233" xr:uid="{3B11CD53-C692-41A6-B0E3-D55830824655}"/>
    <cellStyle name="60% - Ênfase4 15 3" xfId="4550" xr:uid="{00000000-0005-0000-0000-0000C5110000}"/>
    <cellStyle name="60% - Ênfase4 15 3 2" xfId="35236" xr:uid="{DC40E071-B46B-4602-9149-74648E3B6198}"/>
    <cellStyle name="60% - Ênfase4 15 4" xfId="4551" xr:uid="{00000000-0005-0000-0000-0000C6110000}"/>
    <cellStyle name="60% - Ênfase4 15 4 2" xfId="35237" xr:uid="{873ED3E9-2689-4496-9892-3F7837E14872}"/>
    <cellStyle name="60% - Ênfase4 15 5" xfId="4552" xr:uid="{00000000-0005-0000-0000-0000C7110000}"/>
    <cellStyle name="60% - Ênfase4 15 5 2" xfId="35238" xr:uid="{F467B6B8-8A74-48B8-91E2-46FD24F14A3F}"/>
    <cellStyle name="60% - Ênfase4 15 6" xfId="35232" xr:uid="{851C590C-895C-4913-88E3-6F90F7FB25F0}"/>
    <cellStyle name="60% - Ênfase4 16" xfId="4553" xr:uid="{00000000-0005-0000-0000-0000C8110000}"/>
    <cellStyle name="60% - Ênfase4 16 2" xfId="35239" xr:uid="{6CE16E1A-5FD1-453F-AA3C-270649ED5338}"/>
    <cellStyle name="60% - Ênfase4 17" xfId="4554" xr:uid="{00000000-0005-0000-0000-0000C9110000}"/>
    <cellStyle name="60% - Ênfase4 17 2" xfId="35240" xr:uid="{52D27236-5137-4DFE-9A70-FA78199811E6}"/>
    <cellStyle name="60% - Ênfase4 18" xfId="4555" xr:uid="{00000000-0005-0000-0000-0000CA110000}"/>
    <cellStyle name="60% - Ênfase4 18 2" xfId="4556" xr:uid="{00000000-0005-0000-0000-0000CB110000}"/>
    <cellStyle name="60% - Ênfase4 18 2 2" xfId="35242" xr:uid="{9A4B8032-7FBE-48B0-8E49-0EF936BE139C}"/>
    <cellStyle name="60% - Ênfase4 18 3" xfId="35241" xr:uid="{C9AB8AF4-0AED-4D24-B7C7-2669C43247C0}"/>
    <cellStyle name="60% - Ênfase4 19" xfId="4557" xr:uid="{00000000-0005-0000-0000-0000CC110000}"/>
    <cellStyle name="60% - Ênfase4 19 2" xfId="35243" xr:uid="{AF702EBB-7F9E-42DC-8CE4-D85028C37546}"/>
    <cellStyle name="60% - Ênfase4 2" xfId="4558" xr:uid="{00000000-0005-0000-0000-0000CD110000}"/>
    <cellStyle name="60% - Ênfase4 2 10" xfId="4559" xr:uid="{00000000-0005-0000-0000-0000CE110000}"/>
    <cellStyle name="60% - Ênfase4 2 10 2" xfId="4560" xr:uid="{00000000-0005-0000-0000-0000CF110000}"/>
    <cellStyle name="60% - Ênfase4 2 10 2 2" xfId="35246" xr:uid="{46E83473-1FE8-40D6-93B7-B1EB86CB44BA}"/>
    <cellStyle name="60% - Ênfase4 2 10 3" xfId="35245" xr:uid="{9DA0BE60-312A-485A-A7C3-1F219A0DE60B}"/>
    <cellStyle name="60% - Ênfase4 2 11" xfId="4561" xr:uid="{00000000-0005-0000-0000-0000D0110000}"/>
    <cellStyle name="60% - Ênfase4 2 11 2" xfId="35247" xr:uid="{D90E1466-7D77-4C15-9287-6C81239E3178}"/>
    <cellStyle name="60% - Ênfase4 2 12" xfId="35244" xr:uid="{36D27BDA-B7DF-45C2-A5E4-4A823C5AC51A}"/>
    <cellStyle name="60% - Ênfase4 2 2" xfId="4562" xr:uid="{00000000-0005-0000-0000-0000D1110000}"/>
    <cellStyle name="60% - Ênfase4 2 2 2" xfId="4563" xr:uid="{00000000-0005-0000-0000-0000D2110000}"/>
    <cellStyle name="60% - Ênfase4 2 2 2 2" xfId="4564" xr:uid="{00000000-0005-0000-0000-0000D3110000}"/>
    <cellStyle name="60% - Ênfase4 2 2 2 2 2" xfId="35250" xr:uid="{9B369A94-C6DE-42F5-9978-212A063FC766}"/>
    <cellStyle name="60% - Ênfase4 2 2 2 3" xfId="4565" xr:uid="{00000000-0005-0000-0000-0000D4110000}"/>
    <cellStyle name="60% - Ênfase4 2 2 2 3 2" xfId="4566" xr:uid="{00000000-0005-0000-0000-0000D5110000}"/>
    <cellStyle name="60% - Ênfase4 2 2 2 3 2 2" xfId="35252" xr:uid="{BA9E2F0E-881B-4433-9980-5E82FCA0B28A}"/>
    <cellStyle name="60% - Ênfase4 2 2 2 3 3" xfId="35251" xr:uid="{AEDDF91F-7FCC-46A6-8ED2-A41553ECA032}"/>
    <cellStyle name="60% - Ênfase4 2 2 2 4" xfId="35249" xr:uid="{EF568B00-CCFA-43E3-9EC5-3973C511F6DD}"/>
    <cellStyle name="60% - Ênfase4 2 2 3" xfId="4567" xr:uid="{00000000-0005-0000-0000-0000D6110000}"/>
    <cellStyle name="60% - Ênfase4 2 2 3 2" xfId="35253" xr:uid="{9419AF06-5854-45E6-9E98-30EBABAF1517}"/>
    <cellStyle name="60% - Ênfase4 2 2 4" xfId="4568" xr:uid="{00000000-0005-0000-0000-0000D7110000}"/>
    <cellStyle name="60% - Ênfase4 2 2 4 2" xfId="35254" xr:uid="{BB45AFCC-D1A7-4374-A1F6-0EFA41B16E9C}"/>
    <cellStyle name="60% - Ênfase4 2 2 5" xfId="35248" xr:uid="{BBF2BD34-C8BB-4127-9D6E-6BDFA99A9B96}"/>
    <cellStyle name="60% - Ênfase4 2 3" xfId="4569" xr:uid="{00000000-0005-0000-0000-0000D8110000}"/>
    <cellStyle name="60% - Ênfase4 2 3 2" xfId="35255" xr:uid="{CE8687BE-3443-4737-8473-A6F83EE246F3}"/>
    <cellStyle name="60% - Ênfase4 2 4" xfId="4570" xr:uid="{00000000-0005-0000-0000-0000D9110000}"/>
    <cellStyle name="60% - Ênfase4 2 4 2" xfId="35256" xr:uid="{1AAD3F68-2660-44C0-946E-4F215C75654B}"/>
    <cellStyle name="60% - Ênfase4 2 5" xfId="4571" xr:uid="{00000000-0005-0000-0000-0000DA110000}"/>
    <cellStyle name="60% - Ênfase4 2 5 2" xfId="4572" xr:uid="{00000000-0005-0000-0000-0000DB110000}"/>
    <cellStyle name="60% - Ênfase4 2 5 2 2" xfId="35258" xr:uid="{C5494BD6-CF0A-4193-A21A-F59E36806B81}"/>
    <cellStyle name="60% - Ênfase4 2 5 3" xfId="35257" xr:uid="{061FCFE1-B6CB-4BBA-A1C9-A0C64DD6349A}"/>
    <cellStyle name="60% - Ênfase4 2 6" xfId="4573" xr:uid="{00000000-0005-0000-0000-0000DC110000}"/>
    <cellStyle name="60% - Ênfase4 2 6 2" xfId="4574" xr:uid="{00000000-0005-0000-0000-0000DD110000}"/>
    <cellStyle name="60% - Ênfase4 2 6 2 2" xfId="35260" xr:uid="{0AF69A69-379B-4C91-8A74-B2F83A0AC678}"/>
    <cellStyle name="60% - Ênfase4 2 6 3" xfId="35259" xr:uid="{F5772CF5-4C20-40EE-8225-F06995228448}"/>
    <cellStyle name="60% - Ênfase4 2 7" xfId="4575" xr:uid="{00000000-0005-0000-0000-0000DE110000}"/>
    <cellStyle name="60% - Ênfase4 2 7 2" xfId="35261" xr:uid="{26142334-C3D3-4B04-AD83-20C9A2EEC266}"/>
    <cellStyle name="60% - Ênfase4 2 8" xfId="4576" xr:uid="{00000000-0005-0000-0000-0000DF110000}"/>
    <cellStyle name="60% - Ênfase4 2 8 2" xfId="35262" xr:uid="{7BB84373-B5B7-44F9-80E6-E766B41346ED}"/>
    <cellStyle name="60% - Ênfase4 2 9" xfId="4577" xr:uid="{00000000-0005-0000-0000-0000E0110000}"/>
    <cellStyle name="60% - Ênfase4 2 9 2" xfId="35263" xr:uid="{9B349575-4C72-4F13-80FD-6A99368A3673}"/>
    <cellStyle name="60% - Ênfase4 3" xfId="4578" xr:uid="{00000000-0005-0000-0000-0000E1110000}"/>
    <cellStyle name="60% - Ênfase4 3 2" xfId="4579" xr:uid="{00000000-0005-0000-0000-0000E2110000}"/>
    <cellStyle name="60% - Ênfase4 3 2 2" xfId="35265" xr:uid="{D95A76B7-D0BE-4956-86A3-670F4F32C34C}"/>
    <cellStyle name="60% - Ênfase4 3 3" xfId="4580" xr:uid="{00000000-0005-0000-0000-0000E3110000}"/>
    <cellStyle name="60% - Ênfase4 3 3 2" xfId="35266" xr:uid="{D3EC66D0-C0B9-4D62-A607-E189ABAEA12C}"/>
    <cellStyle name="60% - Ênfase4 3 4" xfId="35264" xr:uid="{0C08FC5E-D9A8-4E0A-A180-291B75F98B3D}"/>
    <cellStyle name="60% - Ênfase4 4" xfId="4581" xr:uid="{00000000-0005-0000-0000-0000E4110000}"/>
    <cellStyle name="60% - Ênfase4 4 2" xfId="4582" xr:uid="{00000000-0005-0000-0000-0000E5110000}"/>
    <cellStyle name="60% - Ênfase4 4 2 2" xfId="35268" xr:uid="{767A964F-8B6C-42F4-A976-ACB01262B49C}"/>
    <cellStyle name="60% - Ênfase4 4 3" xfId="35267" xr:uid="{0ED8C263-5931-42AE-AB11-3C13E49E6296}"/>
    <cellStyle name="60% - Ênfase4 5" xfId="4583" xr:uid="{00000000-0005-0000-0000-0000E6110000}"/>
    <cellStyle name="60% - Ênfase4 5 2" xfId="35269" xr:uid="{D972972A-2654-43E1-87FA-6628EEEBF588}"/>
    <cellStyle name="60% - Ênfase4 6" xfId="4584" xr:uid="{00000000-0005-0000-0000-0000E7110000}"/>
    <cellStyle name="60% - Ênfase4 6 2" xfId="35270" xr:uid="{C9102EB6-0885-4A45-8817-9AAA4D7A110F}"/>
    <cellStyle name="60% - Ênfase4 7" xfId="4585" xr:uid="{00000000-0005-0000-0000-0000E8110000}"/>
    <cellStyle name="60% - Ênfase4 7 2" xfId="35271" xr:uid="{7D2D6C23-2231-411A-BCE4-033CA49ABBF9}"/>
    <cellStyle name="60% - Ênfase4 8" xfId="4586" xr:uid="{00000000-0005-0000-0000-0000E9110000}"/>
    <cellStyle name="60% - Ênfase4 8 2" xfId="4587" xr:uid="{00000000-0005-0000-0000-0000EA110000}"/>
    <cellStyle name="60% - Ênfase4 8 2 2" xfId="35273" xr:uid="{8E05283F-161B-4470-8352-6769736A4500}"/>
    <cellStyle name="60% - Ênfase4 8 3" xfId="35272" xr:uid="{A5F695B0-4FDE-4289-96A9-89D4C21B6BEA}"/>
    <cellStyle name="60% - Ênfase4 9" xfId="4588" xr:uid="{00000000-0005-0000-0000-0000EB110000}"/>
    <cellStyle name="60% - Ênfase4 9 2" xfId="4589" xr:uid="{00000000-0005-0000-0000-0000EC110000}"/>
    <cellStyle name="60% - Ênfase4 9 2 2" xfId="35275" xr:uid="{0F7A0E7C-6A38-435D-B508-A2CF18685B3D}"/>
    <cellStyle name="60% - Ênfase4 9 3" xfId="35274" xr:uid="{E22216FB-E480-4AA7-848A-3E964130967E}"/>
    <cellStyle name="60% - Ênfase5 10" xfId="4590" xr:uid="{00000000-0005-0000-0000-0000ED110000}"/>
    <cellStyle name="60% - Ênfase5 10 2" xfId="35276" xr:uid="{B6999F2D-E024-47B4-9805-AD7EA3F8CE48}"/>
    <cellStyle name="60% - Ênfase5 11" xfId="4591" xr:uid="{00000000-0005-0000-0000-0000EE110000}"/>
    <cellStyle name="60% - Ênfase5 11 2" xfId="35277" xr:uid="{D6F0B515-E9DF-4164-A76E-AC5F9244F4D6}"/>
    <cellStyle name="60% - Ênfase5 12" xfId="4592" xr:uid="{00000000-0005-0000-0000-0000EF110000}"/>
    <cellStyle name="60% - Ênfase5 12 2" xfId="35278" xr:uid="{96F2A58E-970D-43BF-8B56-85C190B55291}"/>
    <cellStyle name="60% - Ênfase5 13" xfId="4593" xr:uid="{00000000-0005-0000-0000-0000F0110000}"/>
    <cellStyle name="60% - Ênfase5 13 2" xfId="35279" xr:uid="{6E3CB36E-6DB6-4E8B-800C-773295917F79}"/>
    <cellStyle name="60% - Ênfase5 14" xfId="4594" xr:uid="{00000000-0005-0000-0000-0000F1110000}"/>
    <cellStyle name="60% - Ênfase5 14 2" xfId="4595" xr:uid="{00000000-0005-0000-0000-0000F2110000}"/>
    <cellStyle name="60% - Ênfase5 14 2 2" xfId="4596" xr:uid="{00000000-0005-0000-0000-0000F3110000}"/>
    <cellStyle name="60% - Ênfase5 14 2 2 2" xfId="35282" xr:uid="{71592EAD-82B1-407F-9D93-67594C113014}"/>
    <cellStyle name="60% - Ênfase5 14 2 3" xfId="4597" xr:uid="{00000000-0005-0000-0000-0000F4110000}"/>
    <cellStyle name="60% - Ênfase5 14 2 3 2" xfId="4598" xr:uid="{00000000-0005-0000-0000-0000F5110000}"/>
    <cellStyle name="60% - Ênfase5 14 2 3 2 2" xfId="35284" xr:uid="{125B9DE1-B28D-49A8-B2D9-D5769A62AFF9}"/>
    <cellStyle name="60% - Ênfase5 14 2 3 3" xfId="35283" xr:uid="{982731C9-4E19-4228-9047-EB08DE5720DD}"/>
    <cellStyle name="60% - Ênfase5 14 2 4" xfId="4599" xr:uid="{00000000-0005-0000-0000-0000F6110000}"/>
    <cellStyle name="60% - Ênfase5 14 2 4 2" xfId="35285" xr:uid="{AAD94F31-D1E5-487C-8B24-FB358DBBDEF8}"/>
    <cellStyle name="60% - Ênfase5 14 2 5" xfId="35281" xr:uid="{F2D312BD-BD13-4603-A557-4A6AC1690D41}"/>
    <cellStyle name="60% - Ênfase5 14 3" xfId="4600" xr:uid="{00000000-0005-0000-0000-0000F7110000}"/>
    <cellStyle name="60% - Ênfase5 14 3 2" xfId="35286" xr:uid="{BA2A93F1-6066-4CC5-BD4F-7BF9963F19A7}"/>
    <cellStyle name="60% - Ênfase5 14 4" xfId="4601" xr:uid="{00000000-0005-0000-0000-0000F8110000}"/>
    <cellStyle name="60% - Ênfase5 14 4 2" xfId="4602" xr:uid="{00000000-0005-0000-0000-0000F9110000}"/>
    <cellStyle name="60% - Ênfase5 14 4 2 2" xfId="35288" xr:uid="{EB068539-38C7-47A6-8EB6-C13357341EF0}"/>
    <cellStyle name="60% - Ênfase5 14 4 3" xfId="4603" xr:uid="{00000000-0005-0000-0000-0000FA110000}"/>
    <cellStyle name="60% - Ênfase5 14 4 3 2" xfId="35289" xr:uid="{FF9CFC33-75BF-444E-B48F-DADB5861AD54}"/>
    <cellStyle name="60% - Ênfase5 14 4 4" xfId="35287" xr:uid="{D93B6C19-6C9F-4AE5-BBAD-4D8790827CAE}"/>
    <cellStyle name="60% - Ênfase5 14 5" xfId="4604" xr:uid="{00000000-0005-0000-0000-0000FB110000}"/>
    <cellStyle name="60% - Ênfase5 14 5 2" xfId="35290" xr:uid="{D81A4FB6-109D-4248-8777-BF424F59D19E}"/>
    <cellStyle name="60% - Ênfase5 14 6" xfId="4605" xr:uid="{00000000-0005-0000-0000-0000FC110000}"/>
    <cellStyle name="60% - Ênfase5 14 6 2" xfId="35291" xr:uid="{22469249-35D2-4519-AC9A-76984A912710}"/>
    <cellStyle name="60% - Ênfase5 14 7" xfId="4606" xr:uid="{00000000-0005-0000-0000-0000FD110000}"/>
    <cellStyle name="60% - Ênfase5 14 7 2" xfId="35292" xr:uid="{5C0C7A2E-F79E-494D-A9A0-F6A3D009CE59}"/>
    <cellStyle name="60% - Ênfase5 14 8" xfId="35280" xr:uid="{EBC59F4D-7D6D-4D98-8277-C281A118DFB3}"/>
    <cellStyle name="60% - Ênfase5 15" xfId="4607" xr:uid="{00000000-0005-0000-0000-0000FE110000}"/>
    <cellStyle name="60% - Ênfase5 15 2" xfId="4608" xr:uid="{00000000-0005-0000-0000-0000FF110000}"/>
    <cellStyle name="60% - Ênfase5 15 2 2" xfId="4609" xr:uid="{00000000-0005-0000-0000-000000120000}"/>
    <cellStyle name="60% - Ênfase5 15 2 2 2" xfId="35295" xr:uid="{90421D23-706F-4901-978F-01C189A6E77C}"/>
    <cellStyle name="60% - Ênfase5 15 2 3" xfId="4610" xr:uid="{00000000-0005-0000-0000-000001120000}"/>
    <cellStyle name="60% - Ênfase5 15 2 3 2" xfId="35296" xr:uid="{24489BE6-2B11-40F0-8B56-1DA0810F5293}"/>
    <cellStyle name="60% - Ênfase5 15 2 4" xfId="35294" xr:uid="{36D0EE68-B002-446A-A477-7DE2336F2083}"/>
    <cellStyle name="60% - Ênfase5 15 3" xfId="4611" xr:uid="{00000000-0005-0000-0000-000002120000}"/>
    <cellStyle name="60% - Ênfase5 15 3 2" xfId="35297" xr:uid="{77C5CBD2-CBA1-4331-A602-41D1CAF82040}"/>
    <cellStyle name="60% - Ênfase5 15 4" xfId="4612" xr:uid="{00000000-0005-0000-0000-000003120000}"/>
    <cellStyle name="60% - Ênfase5 15 4 2" xfId="35298" xr:uid="{77F312E0-AC73-4B99-B277-905AD05F9DB9}"/>
    <cellStyle name="60% - Ênfase5 15 5" xfId="4613" xr:uid="{00000000-0005-0000-0000-000004120000}"/>
    <cellStyle name="60% - Ênfase5 15 5 2" xfId="35299" xr:uid="{2C1819C1-BABD-4161-B7B2-2E26631239F4}"/>
    <cellStyle name="60% - Ênfase5 15 6" xfId="35293" xr:uid="{BB44E41C-3D82-4D00-8E51-050279940D76}"/>
    <cellStyle name="60% - Ênfase5 16" xfId="4614" xr:uid="{00000000-0005-0000-0000-000005120000}"/>
    <cellStyle name="60% - Ênfase5 16 2" xfId="35300" xr:uid="{A5AD8808-CCF6-4B3C-BFD5-0240BC1E058C}"/>
    <cellStyle name="60% - Ênfase5 17" xfId="4615" xr:uid="{00000000-0005-0000-0000-000006120000}"/>
    <cellStyle name="60% - Ênfase5 17 2" xfId="35301" xr:uid="{CAC582F0-48C4-4A82-AA99-AED2EEC3FE6A}"/>
    <cellStyle name="60% - Ênfase5 18" xfId="4616" xr:uid="{00000000-0005-0000-0000-000007120000}"/>
    <cellStyle name="60% - Ênfase5 18 2" xfId="4617" xr:uid="{00000000-0005-0000-0000-000008120000}"/>
    <cellStyle name="60% - Ênfase5 18 2 2" xfId="35303" xr:uid="{B1127602-66E5-4DA7-8BA7-0A68D34458DA}"/>
    <cellStyle name="60% - Ênfase5 18 3" xfId="35302" xr:uid="{1DCC21A7-E93A-41A7-A379-E85CAD1F46BB}"/>
    <cellStyle name="60% - Ênfase5 19" xfId="4618" xr:uid="{00000000-0005-0000-0000-000009120000}"/>
    <cellStyle name="60% - Ênfase5 19 2" xfId="35304" xr:uid="{46BB8AA1-72E4-4F89-95EF-E5284687596D}"/>
    <cellStyle name="60% - Ênfase5 2" xfId="4619" xr:uid="{00000000-0005-0000-0000-00000A120000}"/>
    <cellStyle name="60% - Ênfase5 2 10" xfId="4620" xr:uid="{00000000-0005-0000-0000-00000B120000}"/>
    <cellStyle name="60% - Ênfase5 2 10 2" xfId="4621" xr:uid="{00000000-0005-0000-0000-00000C120000}"/>
    <cellStyle name="60% - Ênfase5 2 10 2 2" xfId="35307" xr:uid="{7D5D63CF-1384-4698-993B-2560FB22A0E1}"/>
    <cellStyle name="60% - Ênfase5 2 10 3" xfId="35306" xr:uid="{554C1864-89AA-4BF4-9DB2-B7518D6C33FC}"/>
    <cellStyle name="60% - Ênfase5 2 11" xfId="4622" xr:uid="{00000000-0005-0000-0000-00000D120000}"/>
    <cellStyle name="60% - Ênfase5 2 11 2" xfId="35308" xr:uid="{74FF434E-AF7E-4DBF-AA26-B999550C0965}"/>
    <cellStyle name="60% - Ênfase5 2 12" xfId="35305" xr:uid="{58117672-4435-4677-9BF7-9A2929F25851}"/>
    <cellStyle name="60% - Ênfase5 2 2" xfId="4623" xr:uid="{00000000-0005-0000-0000-00000E120000}"/>
    <cellStyle name="60% - Ênfase5 2 2 2" xfId="4624" xr:uid="{00000000-0005-0000-0000-00000F120000}"/>
    <cellStyle name="60% - Ênfase5 2 2 2 2" xfId="4625" xr:uid="{00000000-0005-0000-0000-000010120000}"/>
    <cellStyle name="60% - Ênfase5 2 2 2 2 2" xfId="35311" xr:uid="{9D08AC50-F068-43CE-B07B-C0DF9A3AC05F}"/>
    <cellStyle name="60% - Ênfase5 2 2 2 3" xfId="4626" xr:uid="{00000000-0005-0000-0000-000011120000}"/>
    <cellStyle name="60% - Ênfase5 2 2 2 3 2" xfId="4627" xr:uid="{00000000-0005-0000-0000-000012120000}"/>
    <cellStyle name="60% - Ênfase5 2 2 2 3 2 2" xfId="35313" xr:uid="{C20193F9-1254-4ECD-AE65-39FEA9240244}"/>
    <cellStyle name="60% - Ênfase5 2 2 2 3 3" xfId="35312" xr:uid="{D00E23BC-F652-4699-A0C2-C914E11B7D93}"/>
    <cellStyle name="60% - Ênfase5 2 2 2 4" xfId="35310" xr:uid="{0C39A37A-E25E-419A-A8EB-80540ADC7CC1}"/>
    <cellStyle name="60% - Ênfase5 2 2 3" xfId="4628" xr:uid="{00000000-0005-0000-0000-000013120000}"/>
    <cellStyle name="60% - Ênfase5 2 2 3 2" xfId="35314" xr:uid="{09535D91-B11C-4416-9970-A287DC1B2D1F}"/>
    <cellStyle name="60% - Ênfase5 2 2 4" xfId="4629" xr:uid="{00000000-0005-0000-0000-000014120000}"/>
    <cellStyle name="60% - Ênfase5 2 2 4 2" xfId="35315" xr:uid="{35CD5E59-ECA6-4CEB-BF26-70FB007BA03A}"/>
    <cellStyle name="60% - Ênfase5 2 2 5" xfId="35309" xr:uid="{D539D36D-7A87-4A43-A5A6-4EE8BC9514C4}"/>
    <cellStyle name="60% - Ênfase5 2 3" xfId="4630" xr:uid="{00000000-0005-0000-0000-000015120000}"/>
    <cellStyle name="60% - Ênfase5 2 3 2" xfId="35316" xr:uid="{F5E9C9BD-0E3C-465E-AD92-E7D8408E662A}"/>
    <cellStyle name="60% - Ênfase5 2 4" xfId="4631" xr:uid="{00000000-0005-0000-0000-000016120000}"/>
    <cellStyle name="60% - Ênfase5 2 4 2" xfId="35317" xr:uid="{32EC77C1-5120-4BE4-A335-E052913D7AFC}"/>
    <cellStyle name="60% - Ênfase5 2 5" xfId="4632" xr:uid="{00000000-0005-0000-0000-000017120000}"/>
    <cellStyle name="60% - Ênfase5 2 5 2" xfId="4633" xr:uid="{00000000-0005-0000-0000-000018120000}"/>
    <cellStyle name="60% - Ênfase5 2 5 2 2" xfId="35319" xr:uid="{3F4E59EA-D3A8-4B55-BBE7-EAFEEF518617}"/>
    <cellStyle name="60% - Ênfase5 2 5 3" xfId="35318" xr:uid="{AB8DF48F-4F93-4B0A-9CE9-4BF46AAA3207}"/>
    <cellStyle name="60% - Ênfase5 2 6" xfId="4634" xr:uid="{00000000-0005-0000-0000-000019120000}"/>
    <cellStyle name="60% - Ênfase5 2 6 2" xfId="4635" xr:uid="{00000000-0005-0000-0000-00001A120000}"/>
    <cellStyle name="60% - Ênfase5 2 6 2 2" xfId="35321" xr:uid="{8EA21410-BB35-4E5D-AFB3-240251682598}"/>
    <cellStyle name="60% - Ênfase5 2 6 3" xfId="35320" xr:uid="{DD4419A6-B66B-4DAC-8F4E-628027595B05}"/>
    <cellStyle name="60% - Ênfase5 2 7" xfId="4636" xr:uid="{00000000-0005-0000-0000-00001B120000}"/>
    <cellStyle name="60% - Ênfase5 2 7 2" xfId="35322" xr:uid="{A8F96E4D-87BE-4ABB-95E7-B702BDD41114}"/>
    <cellStyle name="60% - Ênfase5 2 8" xfId="4637" xr:uid="{00000000-0005-0000-0000-00001C120000}"/>
    <cellStyle name="60% - Ênfase5 2 8 2" xfId="35323" xr:uid="{681721EC-5871-4994-AB60-79CACCAA61A9}"/>
    <cellStyle name="60% - Ênfase5 2 9" xfId="4638" xr:uid="{00000000-0005-0000-0000-00001D120000}"/>
    <cellStyle name="60% - Ênfase5 2 9 2" xfId="35324" xr:uid="{02B51DC6-EC16-4664-988E-DD3CD0EDE724}"/>
    <cellStyle name="60% - Ênfase5 3" xfId="4639" xr:uid="{00000000-0005-0000-0000-00001E120000}"/>
    <cellStyle name="60% - Ênfase5 3 2" xfId="4640" xr:uid="{00000000-0005-0000-0000-00001F120000}"/>
    <cellStyle name="60% - Ênfase5 3 2 2" xfId="35326" xr:uid="{34FFFB77-4761-4C35-BEC1-34F29F8AC3E3}"/>
    <cellStyle name="60% - Ênfase5 3 3" xfId="4641" xr:uid="{00000000-0005-0000-0000-000020120000}"/>
    <cellStyle name="60% - Ênfase5 3 3 2" xfId="35327" xr:uid="{E3F2EE2A-2245-4CE5-A848-8C4D569C193D}"/>
    <cellStyle name="60% - Ênfase5 3 4" xfId="35325" xr:uid="{B7065493-B08E-4EFE-B8C8-1060EAF516F2}"/>
    <cellStyle name="60% - Ênfase5 4" xfId="4642" xr:uid="{00000000-0005-0000-0000-000021120000}"/>
    <cellStyle name="60% - Ênfase5 4 2" xfId="4643" xr:uid="{00000000-0005-0000-0000-000022120000}"/>
    <cellStyle name="60% - Ênfase5 4 2 2" xfId="35329" xr:uid="{7FACC656-1C7D-460A-AC71-533EC8A455BA}"/>
    <cellStyle name="60% - Ênfase5 4 3" xfId="35328" xr:uid="{AAFD6672-2AE2-471D-857B-6042C39E7BE8}"/>
    <cellStyle name="60% - Ênfase5 5" xfId="4644" xr:uid="{00000000-0005-0000-0000-000023120000}"/>
    <cellStyle name="60% - Ênfase5 5 2" xfId="35330" xr:uid="{2557BD75-EEB8-42A1-9DF0-2311EF1226A3}"/>
    <cellStyle name="60% - Ênfase5 6" xfId="4645" xr:uid="{00000000-0005-0000-0000-000024120000}"/>
    <cellStyle name="60% - Ênfase5 6 2" xfId="35331" xr:uid="{3680517C-14E1-4AC7-A7FE-BB2E3BD8362F}"/>
    <cellStyle name="60% - Ênfase5 7" xfId="4646" xr:uid="{00000000-0005-0000-0000-000025120000}"/>
    <cellStyle name="60% - Ênfase5 7 2" xfId="35332" xr:uid="{E1A3001A-F7EA-4AB7-B2F2-4B5B522E4C5F}"/>
    <cellStyle name="60% - Ênfase5 8" xfId="4647" xr:uid="{00000000-0005-0000-0000-000026120000}"/>
    <cellStyle name="60% - Ênfase5 8 2" xfId="4648" xr:uid="{00000000-0005-0000-0000-000027120000}"/>
    <cellStyle name="60% - Ênfase5 8 2 2" xfId="35334" xr:uid="{2EF54EBB-08BF-4340-878A-10BA8E8BD923}"/>
    <cellStyle name="60% - Ênfase5 8 3" xfId="35333" xr:uid="{FEB80D19-B141-44EA-95D1-319C6472DC87}"/>
    <cellStyle name="60% - Ênfase5 9" xfId="4649" xr:uid="{00000000-0005-0000-0000-000028120000}"/>
    <cellStyle name="60% - Ênfase5 9 2" xfId="4650" xr:uid="{00000000-0005-0000-0000-000029120000}"/>
    <cellStyle name="60% - Ênfase5 9 2 2" xfId="35336" xr:uid="{122C9047-4E57-4D26-BF24-B975DE4E4B11}"/>
    <cellStyle name="60% - Ênfase5 9 3" xfId="35335" xr:uid="{794EE5DB-3BA0-4A95-9709-A8A018D7E074}"/>
    <cellStyle name="60% - Ênfase6 10" xfId="4651" xr:uid="{00000000-0005-0000-0000-00002A120000}"/>
    <cellStyle name="60% - Ênfase6 10 2" xfId="35337" xr:uid="{841391DA-72BD-43F5-BD11-616E2FC911C0}"/>
    <cellStyle name="60% - Ênfase6 11" xfId="4652" xr:uid="{00000000-0005-0000-0000-00002B120000}"/>
    <cellStyle name="60% - Ênfase6 11 2" xfId="35338" xr:uid="{993503A3-9A36-4E28-861C-DE0D873DE099}"/>
    <cellStyle name="60% - Ênfase6 2" xfId="4653" xr:uid="{00000000-0005-0000-0000-00002C120000}"/>
    <cellStyle name="60% - Ênfase6 2 2" xfId="4654" xr:uid="{00000000-0005-0000-0000-00002D120000}"/>
    <cellStyle name="60% - Ênfase6 2 2 2" xfId="35340" xr:uid="{3D6F65C9-B2B8-4DC4-8C49-B49A5E6E6AB8}"/>
    <cellStyle name="60% - Ênfase6 2 3" xfId="4655" xr:uid="{00000000-0005-0000-0000-00002E120000}"/>
    <cellStyle name="60% - Ênfase6 2 3 2" xfId="4656" xr:uid="{00000000-0005-0000-0000-00002F120000}"/>
    <cellStyle name="60% - Ênfase6 2 3 2 2" xfId="35342" xr:uid="{92B279F8-6F2C-4CC4-B190-9D923E73F551}"/>
    <cellStyle name="60% - Ênfase6 2 3 3" xfId="35341" xr:uid="{6B234049-5E0C-4E29-8211-B4E1A43F7491}"/>
    <cellStyle name="60% - Ênfase6 2 4" xfId="4657" xr:uid="{00000000-0005-0000-0000-000030120000}"/>
    <cellStyle name="60% - Ênfase6 2 4 2" xfId="35343" xr:uid="{1DD9A5DF-5867-4230-A317-93E68BB4F044}"/>
    <cellStyle name="60% - Ênfase6 2 5" xfId="35339" xr:uid="{70308059-2C62-4A05-A540-4848CC3F104E}"/>
    <cellStyle name="60% - Ênfase6 3" xfId="4658" xr:uid="{00000000-0005-0000-0000-000031120000}"/>
    <cellStyle name="60% - Ênfase6 3 2" xfId="4659" xr:uid="{00000000-0005-0000-0000-000032120000}"/>
    <cellStyle name="60% - Ênfase6 3 2 2" xfId="35345" xr:uid="{35DAD01B-F315-40D1-BFAA-470FDC6C604C}"/>
    <cellStyle name="60% - Ênfase6 3 3" xfId="35344" xr:uid="{532A33D3-0320-4529-B16E-4EFF9F1627A4}"/>
    <cellStyle name="60% - Ênfase6 4" xfId="4660" xr:uid="{00000000-0005-0000-0000-000033120000}"/>
    <cellStyle name="60% - Ênfase6 4 10" xfId="4661" xr:uid="{00000000-0005-0000-0000-000034120000}"/>
    <cellStyle name="60% - Ênfase6 4 10 2" xfId="4662" xr:uid="{00000000-0005-0000-0000-000035120000}"/>
    <cellStyle name="60% - Ênfase6 4 10 2 2" xfId="35348" xr:uid="{E3207C9E-755A-4E01-8BC7-D32F35E0D7F3}"/>
    <cellStyle name="60% - Ênfase6 4 10 3" xfId="35347" xr:uid="{7D1E1E89-446F-4804-B78D-F4BA251FC879}"/>
    <cellStyle name="60% - Ênfase6 4 11" xfId="4663" xr:uid="{00000000-0005-0000-0000-000036120000}"/>
    <cellStyle name="60% - Ênfase6 4 11 2" xfId="35349" xr:uid="{0C470B29-9C3F-4270-978B-021A4FDF40AF}"/>
    <cellStyle name="60% - Ênfase6 4 12" xfId="35346" xr:uid="{A7BE4A01-E1C6-4981-A524-D5C4FABD2026}"/>
    <cellStyle name="60% - Ênfase6 4 2" xfId="4664" xr:uid="{00000000-0005-0000-0000-000037120000}"/>
    <cellStyle name="60% - Ênfase6 4 2 10" xfId="4665" xr:uid="{00000000-0005-0000-0000-000038120000}"/>
    <cellStyle name="60% - Ênfase6 4 2 10 2" xfId="35351" xr:uid="{11F6915F-48F3-47C4-BDDA-66D69029578A}"/>
    <cellStyle name="60% - Ênfase6 4 2 11" xfId="35350" xr:uid="{4228BF35-363A-4D5C-9788-AF7395B5BCEC}"/>
    <cellStyle name="60% - Ênfase6 4 2 2" xfId="4666" xr:uid="{00000000-0005-0000-0000-000039120000}"/>
    <cellStyle name="60% - Ênfase6 4 2 2 2" xfId="35352" xr:uid="{C5649800-97B8-446F-8436-98A6D399C1BC}"/>
    <cellStyle name="60% - Ênfase6 4 2 3" xfId="4667" xr:uid="{00000000-0005-0000-0000-00003A120000}"/>
    <cellStyle name="60% - Ênfase6 4 2 3 2" xfId="4668" xr:uid="{00000000-0005-0000-0000-00003B120000}"/>
    <cellStyle name="60% - Ênfase6 4 2 3 2 2" xfId="35354" xr:uid="{53EC77E4-AD32-44F5-BA90-E36D9968DF77}"/>
    <cellStyle name="60% - Ênfase6 4 2 3 3" xfId="4669" xr:uid="{00000000-0005-0000-0000-00003C120000}"/>
    <cellStyle name="60% - Ênfase6 4 2 3 3 2" xfId="35355" xr:uid="{07A13CD4-A271-4FC5-8386-F589A58CED58}"/>
    <cellStyle name="60% - Ênfase6 4 2 3 4" xfId="4670" xr:uid="{00000000-0005-0000-0000-00003D120000}"/>
    <cellStyle name="60% - Ênfase6 4 2 3 4 2" xfId="35356" xr:uid="{1DF575AD-89E9-42AF-9646-F5701B882FE1}"/>
    <cellStyle name="60% - Ênfase6 4 2 3 5" xfId="35353" xr:uid="{CA02A6E2-454E-4A66-87AD-7B6A1A8FCBEF}"/>
    <cellStyle name="60% - Ênfase6 4 2 4" xfId="4671" xr:uid="{00000000-0005-0000-0000-00003E120000}"/>
    <cellStyle name="60% - Ênfase6 4 2 4 2" xfId="4672" xr:uid="{00000000-0005-0000-0000-00003F120000}"/>
    <cellStyle name="60% - Ênfase6 4 2 4 2 2" xfId="35358" xr:uid="{EA3530DE-EBE2-40C4-BFDB-05E23A50EE20}"/>
    <cellStyle name="60% - Ênfase6 4 2 4 3" xfId="4673" xr:uid="{00000000-0005-0000-0000-000040120000}"/>
    <cellStyle name="60% - Ênfase6 4 2 4 3 2" xfId="35359" xr:uid="{9D47ACB2-4508-47DC-B20F-0F7C49156464}"/>
    <cellStyle name="60% - Ênfase6 4 2 4 4" xfId="4674" xr:uid="{00000000-0005-0000-0000-000041120000}"/>
    <cellStyle name="60% - Ênfase6 4 2 4 4 2" xfId="35360" xr:uid="{A9E68B41-7D27-431D-AD25-DA5D618ED37D}"/>
    <cellStyle name="60% - Ênfase6 4 2 4 5" xfId="35357" xr:uid="{8449EB15-D570-484A-A5C6-8A4C12830385}"/>
    <cellStyle name="60% - Ênfase6 4 2 5" xfId="4675" xr:uid="{00000000-0005-0000-0000-000042120000}"/>
    <cellStyle name="60% - Ênfase6 4 2 5 2" xfId="4676" xr:uid="{00000000-0005-0000-0000-000043120000}"/>
    <cellStyle name="60% - Ênfase6 4 2 5 2 2" xfId="35362" xr:uid="{212A732E-98BB-42D6-8F5D-55A15D5C3218}"/>
    <cellStyle name="60% - Ênfase6 4 2 5 3" xfId="4677" xr:uid="{00000000-0005-0000-0000-000044120000}"/>
    <cellStyle name="60% - Ênfase6 4 2 5 3 2" xfId="35363" xr:uid="{FF9D0C28-8F1E-4D4A-BA5B-6A5AD95AEC67}"/>
    <cellStyle name="60% - Ênfase6 4 2 5 4" xfId="35361" xr:uid="{27AF3C4A-A1A6-41BD-A5C2-4A835C300DCD}"/>
    <cellStyle name="60% - Ênfase6 4 2 6" xfId="4678" xr:uid="{00000000-0005-0000-0000-000045120000}"/>
    <cellStyle name="60% - Ênfase6 4 2 6 2" xfId="35364" xr:uid="{A6C7D677-2621-4CB1-8220-21A4E6EEB73D}"/>
    <cellStyle name="60% - Ênfase6 4 2 7" xfId="4679" xr:uid="{00000000-0005-0000-0000-000046120000}"/>
    <cellStyle name="60% - Ênfase6 4 2 7 2" xfId="35365" xr:uid="{02645E41-2564-413B-8B7E-2EEFFDC7EC5A}"/>
    <cellStyle name="60% - Ênfase6 4 2 8" xfId="4680" xr:uid="{00000000-0005-0000-0000-000047120000}"/>
    <cellStyle name="60% - Ênfase6 4 2 8 2" xfId="4681" xr:uid="{00000000-0005-0000-0000-000048120000}"/>
    <cellStyle name="60% - Ênfase6 4 2 8 2 2" xfId="35367" xr:uid="{F4A24D94-E0F7-4E56-833F-1C9B6C7438C1}"/>
    <cellStyle name="60% - Ênfase6 4 2 8 3" xfId="4682" xr:uid="{00000000-0005-0000-0000-000049120000}"/>
    <cellStyle name="60% - Ênfase6 4 2 8 3 2" xfId="35368" xr:uid="{2EAECF7B-BD26-4F3A-9F86-B55BBC2295D6}"/>
    <cellStyle name="60% - Ênfase6 4 2 8 4" xfId="35366" xr:uid="{DEBF2967-C946-4031-9E7C-4463E2F8F18D}"/>
    <cellStyle name="60% - Ênfase6 4 2 9" xfId="4683" xr:uid="{00000000-0005-0000-0000-00004A120000}"/>
    <cellStyle name="60% - Ênfase6 4 2 9 2" xfId="35369" xr:uid="{2438E950-F1D9-409A-90E9-BC40928EB4BB}"/>
    <cellStyle name="60% - Ênfase6 4 3" xfId="4684" xr:uid="{00000000-0005-0000-0000-00004B120000}"/>
    <cellStyle name="60% - Ênfase6 4 3 2" xfId="35370" xr:uid="{8F7C9DE0-36A5-43E6-9D5A-AEBC4922BDE6}"/>
    <cellStyle name="60% - Ênfase6 4 4" xfId="4685" xr:uid="{00000000-0005-0000-0000-00004C120000}"/>
    <cellStyle name="60% - Ênfase6 4 4 2" xfId="4686" xr:uid="{00000000-0005-0000-0000-00004D120000}"/>
    <cellStyle name="60% - Ênfase6 4 4 2 2" xfId="35372" xr:uid="{65A4552A-0392-485E-ADFC-C6574EE5156D}"/>
    <cellStyle name="60% - Ênfase6 4 4 3" xfId="4687" xr:uid="{00000000-0005-0000-0000-00004E120000}"/>
    <cellStyle name="60% - Ênfase6 4 4 3 2" xfId="35373" xr:uid="{49DC2B5F-8F3C-43B4-8A9B-C0FE5D7646BA}"/>
    <cellStyle name="60% - Ênfase6 4 4 4" xfId="4688" xr:uid="{00000000-0005-0000-0000-00004F120000}"/>
    <cellStyle name="60% - Ênfase6 4 4 4 2" xfId="35374" xr:uid="{59225915-E6A9-4018-8624-4C4AD1EABB2A}"/>
    <cellStyle name="60% - Ênfase6 4 4 5" xfId="35371" xr:uid="{8F1D7C39-86CE-4D46-BDF9-9AD1E890D2B6}"/>
    <cellStyle name="60% - Ênfase6 4 5" xfId="4689" xr:uid="{00000000-0005-0000-0000-000050120000}"/>
    <cellStyle name="60% - Ênfase6 4 5 2" xfId="4690" xr:uid="{00000000-0005-0000-0000-000051120000}"/>
    <cellStyle name="60% - Ênfase6 4 5 2 2" xfId="35376" xr:uid="{2080BC42-51B0-4E07-8731-D8C9E9F2B701}"/>
    <cellStyle name="60% - Ênfase6 4 5 3" xfId="4691" xr:uid="{00000000-0005-0000-0000-000052120000}"/>
    <cellStyle name="60% - Ênfase6 4 5 3 2" xfId="35377" xr:uid="{05678DC7-CC95-4C09-BFE8-A59C257FBB0F}"/>
    <cellStyle name="60% - Ênfase6 4 5 4" xfId="4692" xr:uid="{00000000-0005-0000-0000-000053120000}"/>
    <cellStyle name="60% - Ênfase6 4 5 4 2" xfId="35378" xr:uid="{F3521F6E-DDC0-4CCD-BD16-1E36DA69E004}"/>
    <cellStyle name="60% - Ênfase6 4 5 5" xfId="35375" xr:uid="{822B4A32-4512-4187-A664-793F32D516E7}"/>
    <cellStyle name="60% - Ênfase6 4 6" xfId="4693" xr:uid="{00000000-0005-0000-0000-000054120000}"/>
    <cellStyle name="60% - Ênfase6 4 6 2" xfId="4694" xr:uid="{00000000-0005-0000-0000-000055120000}"/>
    <cellStyle name="60% - Ênfase6 4 6 2 2" xfId="35380" xr:uid="{8158D267-0D1C-4DD5-8B48-7D912AB4E031}"/>
    <cellStyle name="60% - Ênfase6 4 6 3" xfId="4695" xr:uid="{00000000-0005-0000-0000-000056120000}"/>
    <cellStyle name="60% - Ênfase6 4 6 3 2" xfId="35381" xr:uid="{FCBE26B4-BED4-471A-921C-70D3B9057BBE}"/>
    <cellStyle name="60% - Ênfase6 4 6 4" xfId="35379" xr:uid="{DFD8FDD2-542F-4EB3-AA62-0E7EB75FEEFF}"/>
    <cellStyle name="60% - Ênfase6 4 7" xfId="4696" xr:uid="{00000000-0005-0000-0000-000057120000}"/>
    <cellStyle name="60% - Ênfase6 4 7 2" xfId="35382" xr:uid="{787AEB50-0172-47C9-9357-4C5F50739DB9}"/>
    <cellStyle name="60% - Ênfase6 4 8" xfId="4697" xr:uid="{00000000-0005-0000-0000-000058120000}"/>
    <cellStyle name="60% - Ênfase6 4 8 2" xfId="35383" xr:uid="{B268BF5D-914A-4D62-BE29-E53FDF642C14}"/>
    <cellStyle name="60% - Ênfase6 4 9" xfId="4698" xr:uid="{00000000-0005-0000-0000-000059120000}"/>
    <cellStyle name="60% - Ênfase6 4 9 2" xfId="4699" xr:uid="{00000000-0005-0000-0000-00005A120000}"/>
    <cellStyle name="60% - Ênfase6 4 9 2 2" xfId="35385" xr:uid="{99180765-A56E-4641-A129-4B4A848348EF}"/>
    <cellStyle name="60% - Ênfase6 4 9 3" xfId="4700" xr:uid="{00000000-0005-0000-0000-00005B120000}"/>
    <cellStyle name="60% - Ênfase6 4 9 3 2" xfId="35386" xr:uid="{EA4338D9-E693-4DA0-B162-33D6E03059D7}"/>
    <cellStyle name="60% - Ênfase6 4 9 4" xfId="35384" xr:uid="{4AB50EF6-0C56-4ED3-828A-5DF5E417F3DB}"/>
    <cellStyle name="60% - Ênfase6 5" xfId="4701" xr:uid="{00000000-0005-0000-0000-00005C120000}"/>
    <cellStyle name="60% - Ênfase6 5 2" xfId="4702" xr:uid="{00000000-0005-0000-0000-00005D120000}"/>
    <cellStyle name="60% - Ênfase6 5 2 2" xfId="35388" xr:uid="{64946B80-52FF-4A5D-9267-E7C9F14683D9}"/>
    <cellStyle name="60% - Ênfase6 5 3" xfId="35387" xr:uid="{26A2A410-F880-4EC6-B668-028272BF7BB9}"/>
    <cellStyle name="60% - Ênfase6 6" xfId="4703" xr:uid="{00000000-0005-0000-0000-00005E120000}"/>
    <cellStyle name="60% - Ênfase6 6 2" xfId="4704" xr:uid="{00000000-0005-0000-0000-00005F120000}"/>
    <cellStyle name="60% - Ênfase6 6 2 2" xfId="4705" xr:uid="{00000000-0005-0000-0000-000060120000}"/>
    <cellStyle name="60% - Ênfase6 6 2 2 2" xfId="4706" xr:uid="{00000000-0005-0000-0000-000061120000}"/>
    <cellStyle name="60% - Ênfase6 6 2 2 2 2" xfId="35392" xr:uid="{79E18299-8F16-4BB7-8D3B-C4E29D7CC04E}"/>
    <cellStyle name="60% - Ênfase6 6 2 2 3" xfId="35391" xr:uid="{3129E283-FAC4-4A69-830A-DC39275D36DA}"/>
    <cellStyle name="60% - Ênfase6 6 2 3" xfId="4707" xr:uid="{00000000-0005-0000-0000-000062120000}"/>
    <cellStyle name="60% - Ênfase6 6 2 3 2" xfId="35393" xr:uid="{0F1792F2-7C08-4E49-92B7-C0B5EC006E0C}"/>
    <cellStyle name="60% - Ênfase6 6 2 4" xfId="35390" xr:uid="{57E7A775-93FB-4068-B95C-0A63DEC06E49}"/>
    <cellStyle name="60% - Ênfase6 6 3" xfId="4708" xr:uid="{00000000-0005-0000-0000-000063120000}"/>
    <cellStyle name="60% - Ênfase6 6 3 2" xfId="4709" xr:uid="{00000000-0005-0000-0000-000064120000}"/>
    <cellStyle name="60% - Ênfase6 6 3 2 2" xfId="35395" xr:uid="{FBC30839-F3F6-4B1D-A1BE-0E2B2F7553BA}"/>
    <cellStyle name="60% - Ênfase6 6 3 3" xfId="4710" xr:uid="{00000000-0005-0000-0000-000065120000}"/>
    <cellStyle name="60% - Ênfase6 6 3 3 2" xfId="35396" xr:uid="{EBF241C6-F48E-4214-A2E6-B71578D1CD48}"/>
    <cellStyle name="60% - Ênfase6 6 3 4" xfId="35394" xr:uid="{DDD94C4D-0078-4F05-A52B-8178466DA12C}"/>
    <cellStyle name="60% - Ênfase6 6 4" xfId="4711" xr:uid="{00000000-0005-0000-0000-000066120000}"/>
    <cellStyle name="60% - Ênfase6 6 4 2" xfId="35397" xr:uid="{930EBEA3-DC79-4EE9-BB9D-B683A5EAAF5C}"/>
    <cellStyle name="60% - Ênfase6 6 5" xfId="4712" xr:uid="{00000000-0005-0000-0000-000067120000}"/>
    <cellStyle name="60% - Ênfase6 6 5 2" xfId="35398" xr:uid="{1C08B8BB-8877-4002-B0E6-23A16005A2D5}"/>
    <cellStyle name="60% - Ênfase6 6 6" xfId="35389" xr:uid="{2889792C-7047-4A46-9907-BAE671FF98D4}"/>
    <cellStyle name="60% - Ênfase6 7" xfId="4713" xr:uid="{00000000-0005-0000-0000-000068120000}"/>
    <cellStyle name="60% - Ênfase6 7 2" xfId="35399" xr:uid="{3F65A550-9DFF-4AB2-9C64-6D3388684661}"/>
    <cellStyle name="60% - Ênfase6 8" xfId="4714" xr:uid="{00000000-0005-0000-0000-000069120000}"/>
    <cellStyle name="60% - Ênfase6 8 2" xfId="35400" xr:uid="{75290CAB-C0B4-4AB9-8B90-9F13B8B3DA8F}"/>
    <cellStyle name="60% - Ênfase6 9" xfId="4715" xr:uid="{00000000-0005-0000-0000-00006A120000}"/>
    <cellStyle name="60% - Ênfase6 9 2" xfId="4716" xr:uid="{00000000-0005-0000-0000-00006B120000}"/>
    <cellStyle name="60% - Ênfase6 9 2 2" xfId="35402" xr:uid="{6CC29D1D-9029-4B52-B55F-AB7B60FF4F33}"/>
    <cellStyle name="60% - Ênfase6 9 3" xfId="35401" xr:uid="{75352692-2C4A-4D8C-AE8D-9BD8F082D75B}"/>
    <cellStyle name="60% - Énfasis1" xfId="4717" xr:uid="{00000000-0005-0000-0000-00006C120000}"/>
    <cellStyle name="60% - Énfasis1 2" xfId="4718" xr:uid="{00000000-0005-0000-0000-00006D120000}"/>
    <cellStyle name="60% - Énfasis1 2 2" xfId="35404" xr:uid="{CF7A5884-E45A-4724-9549-D9ECB28A3EEB}"/>
    <cellStyle name="60% - Énfasis1 3" xfId="35403" xr:uid="{A6A91098-A164-4400-AAA0-039AB0C11845}"/>
    <cellStyle name="60% - Énfasis2" xfId="4719" xr:uid="{00000000-0005-0000-0000-00006E120000}"/>
    <cellStyle name="60% - Énfasis2 2" xfId="4720" xr:uid="{00000000-0005-0000-0000-00006F120000}"/>
    <cellStyle name="60% - Énfasis2 2 2" xfId="35406" xr:uid="{D2D7DC9F-858E-4A00-B958-D47E82A73DC4}"/>
    <cellStyle name="60% - Énfasis2 3" xfId="35405" xr:uid="{AF340BD9-9F67-427E-B2AE-01A6EE82D429}"/>
    <cellStyle name="60% - Énfasis3" xfId="4721" xr:uid="{00000000-0005-0000-0000-000070120000}"/>
    <cellStyle name="60% - Énfasis3 2" xfId="4722" xr:uid="{00000000-0005-0000-0000-000071120000}"/>
    <cellStyle name="60% - Énfasis3 2 2" xfId="35408" xr:uid="{239F9489-A22A-46FC-A525-F5EC8D4F69DE}"/>
    <cellStyle name="60% - Énfasis3 3" xfId="35407" xr:uid="{DD8E875B-5CEE-49BD-BAB3-38F67C9AA5D0}"/>
    <cellStyle name="60% - Énfasis4" xfId="4723" xr:uid="{00000000-0005-0000-0000-000072120000}"/>
    <cellStyle name="60% - Énfasis4 2" xfId="4724" xr:uid="{00000000-0005-0000-0000-000073120000}"/>
    <cellStyle name="60% - Énfasis4 2 2" xfId="35410" xr:uid="{1907EEC8-6903-4E21-8652-4B5485EA3160}"/>
    <cellStyle name="60% - Énfasis4 3" xfId="35409" xr:uid="{742997EA-64EB-4C56-A8A4-4D60635E3ACA}"/>
    <cellStyle name="60% - Énfasis5" xfId="4725" xr:uid="{00000000-0005-0000-0000-000074120000}"/>
    <cellStyle name="60% - Énfasis5 2" xfId="4726" xr:uid="{00000000-0005-0000-0000-000075120000}"/>
    <cellStyle name="60% - Énfasis5 2 2" xfId="35412" xr:uid="{48BD311D-52D5-4A0A-92B5-9D614C75CE8E}"/>
    <cellStyle name="60% - Énfasis5 3" xfId="35411" xr:uid="{50B57284-2830-471E-B037-ECEA18E17786}"/>
    <cellStyle name="60% - Énfasis6" xfId="4727" xr:uid="{00000000-0005-0000-0000-000076120000}"/>
    <cellStyle name="60% - Énfasis6 2" xfId="4728" xr:uid="{00000000-0005-0000-0000-000077120000}"/>
    <cellStyle name="60% - Énfasis6 2 2" xfId="35414" xr:uid="{1DB913CD-63DF-481E-9260-BB84BE32E1D9}"/>
    <cellStyle name="60% - Énfasis6 3" xfId="35413" xr:uid="{4461E702-1790-4706-9CE7-5675AF992063}"/>
    <cellStyle name="752131" xfId="4729" xr:uid="{00000000-0005-0000-0000-000078120000}"/>
    <cellStyle name="752131 2" xfId="35415" xr:uid="{E8A88F81-1C18-4B46-BC9E-C9D0A55E1837}"/>
    <cellStyle name="A3 297 x 420 mm" xfId="4730" xr:uid="{00000000-0005-0000-0000-000079120000}"/>
    <cellStyle name="A3 297 x 420 mm 2" xfId="35416" xr:uid="{EF17D909-1264-44F4-B455-B76F74259E4C}"/>
    <cellStyle name="Accent1" xfId="4731" xr:uid="{00000000-0005-0000-0000-00007A120000}"/>
    <cellStyle name="Accent1 2" xfId="4732" xr:uid="{00000000-0005-0000-0000-00007B120000}"/>
    <cellStyle name="Accent1 2 2" xfId="4733" xr:uid="{00000000-0005-0000-0000-00007C120000}"/>
    <cellStyle name="Accent1 2 2 2" xfId="35419" xr:uid="{6617C6BD-363C-4155-8EE0-0CC0360A2EE2}"/>
    <cellStyle name="Accent1 2 3" xfId="4734" xr:uid="{00000000-0005-0000-0000-00007D120000}"/>
    <cellStyle name="Accent1 2 3 2" xfId="35420" xr:uid="{80213822-6F4D-4215-A5B5-A3CDB6460F0B}"/>
    <cellStyle name="Accent1 2 4" xfId="35418" xr:uid="{DC01F262-F573-4276-981E-98DD44DC5C14}"/>
    <cellStyle name="Accent1 3" xfId="4735" xr:uid="{00000000-0005-0000-0000-00007E120000}"/>
    <cellStyle name="Accent1 3 2" xfId="4736" xr:uid="{00000000-0005-0000-0000-00007F120000}"/>
    <cellStyle name="Accent1 3 2 2" xfId="35422" xr:uid="{26A42368-5F34-4E67-8C83-F692C32DB893}"/>
    <cellStyle name="Accent1 3 3" xfId="4737" xr:uid="{00000000-0005-0000-0000-000080120000}"/>
    <cellStyle name="Accent1 3 3 2" xfId="35423" xr:uid="{831AE2BF-F3F0-4B3F-A01F-8210EF4C66AF}"/>
    <cellStyle name="Accent1 3 4" xfId="35421" xr:uid="{88DDFA48-CCD8-43CC-ADAE-35612D03D2F1}"/>
    <cellStyle name="Accent1 4" xfId="4738" xr:uid="{00000000-0005-0000-0000-000081120000}"/>
    <cellStyle name="Accent1 4 2" xfId="35424" xr:uid="{659979E2-F269-43C5-89A5-7C0F5F1376B1}"/>
    <cellStyle name="Accent1 5" xfId="35417" xr:uid="{03EA5333-2CB9-4088-AFFA-31271EDAE099}"/>
    <cellStyle name="Accent2" xfId="4739" xr:uid="{00000000-0005-0000-0000-000082120000}"/>
    <cellStyle name="Accent2 2" xfId="4740" xr:uid="{00000000-0005-0000-0000-000083120000}"/>
    <cellStyle name="Accent2 2 2" xfId="4741" xr:uid="{00000000-0005-0000-0000-000084120000}"/>
    <cellStyle name="Accent2 2 2 2" xfId="35427" xr:uid="{05BCEC59-E474-43AD-9BC7-828DCDF619C4}"/>
    <cellStyle name="Accent2 2 3" xfId="4742" xr:uid="{00000000-0005-0000-0000-000085120000}"/>
    <cellStyle name="Accent2 2 3 2" xfId="35428" xr:uid="{984077DD-35E4-4B11-8A46-FF0BB588BFC3}"/>
    <cellStyle name="Accent2 2 4" xfId="35426" xr:uid="{2654DF45-B340-4827-9BCC-B730676FA2A2}"/>
    <cellStyle name="Accent2 3" xfId="4743" xr:uid="{00000000-0005-0000-0000-000086120000}"/>
    <cellStyle name="Accent2 3 2" xfId="4744" xr:uid="{00000000-0005-0000-0000-000087120000}"/>
    <cellStyle name="Accent2 3 2 2" xfId="35430" xr:uid="{ECFB771D-18B7-440F-9868-71E8B2363C95}"/>
    <cellStyle name="Accent2 3 3" xfId="4745" xr:uid="{00000000-0005-0000-0000-000088120000}"/>
    <cellStyle name="Accent2 3 3 2" xfId="35431" xr:uid="{C15CFE34-739C-444B-B935-B5D82AB63407}"/>
    <cellStyle name="Accent2 3 4" xfId="35429" xr:uid="{0D7C2AD1-37BD-40B5-AA61-3982792A515D}"/>
    <cellStyle name="Accent2 4" xfId="4746" xr:uid="{00000000-0005-0000-0000-000089120000}"/>
    <cellStyle name="Accent2 4 2" xfId="35432" xr:uid="{BDA6054A-EC83-40D2-ACDA-0AD72D59FEBF}"/>
    <cellStyle name="Accent2 5" xfId="35425" xr:uid="{E44644FE-932B-471F-84FC-9128F18A69F5}"/>
    <cellStyle name="Accent3" xfId="4747" xr:uid="{00000000-0005-0000-0000-00008A120000}"/>
    <cellStyle name="Accent3 2" xfId="4748" xr:uid="{00000000-0005-0000-0000-00008B120000}"/>
    <cellStyle name="Accent3 2 2" xfId="4749" xr:uid="{00000000-0005-0000-0000-00008C120000}"/>
    <cellStyle name="Accent3 2 2 2" xfId="35435" xr:uid="{F6EB4AC8-7912-4E10-819A-3FE0CA36431E}"/>
    <cellStyle name="Accent3 2 3" xfId="4750" xr:uid="{00000000-0005-0000-0000-00008D120000}"/>
    <cellStyle name="Accent3 2 3 2" xfId="35436" xr:uid="{A8DB357A-BD08-428C-B6E7-06D8338A881D}"/>
    <cellStyle name="Accent3 2 4" xfId="35434" xr:uid="{1ECCD361-C6A5-4CBB-9C27-6F6B23828653}"/>
    <cellStyle name="Accent3 3" xfId="4751" xr:uid="{00000000-0005-0000-0000-00008E120000}"/>
    <cellStyle name="Accent3 3 2" xfId="4752" xr:uid="{00000000-0005-0000-0000-00008F120000}"/>
    <cellStyle name="Accent3 3 2 2" xfId="35438" xr:uid="{0B9E100A-8677-4054-90C4-425D53FF3D01}"/>
    <cellStyle name="Accent3 3 3" xfId="4753" xr:uid="{00000000-0005-0000-0000-000090120000}"/>
    <cellStyle name="Accent3 3 3 2" xfId="35439" xr:uid="{8C5A95BB-B2BF-42E4-B674-CF386229E309}"/>
    <cellStyle name="Accent3 3 4" xfId="35437" xr:uid="{BF0BF867-36AE-4731-B50F-3621A6825CAA}"/>
    <cellStyle name="Accent3 4" xfId="4754" xr:uid="{00000000-0005-0000-0000-000091120000}"/>
    <cellStyle name="Accent3 4 2" xfId="35440" xr:uid="{3C4D200D-E130-472D-BAA3-766BE8ED1E67}"/>
    <cellStyle name="Accent3 5" xfId="35433" xr:uid="{161D1412-BDBE-4AA0-A864-4335E1CA4D46}"/>
    <cellStyle name="Accent4" xfId="4755" xr:uid="{00000000-0005-0000-0000-000092120000}"/>
    <cellStyle name="Accent4 2" xfId="4756" xr:uid="{00000000-0005-0000-0000-000093120000}"/>
    <cellStyle name="Accent4 2 2" xfId="4757" xr:uid="{00000000-0005-0000-0000-000094120000}"/>
    <cellStyle name="Accent4 2 2 2" xfId="35443" xr:uid="{80495AF5-9A54-415D-9C93-9E81041E0486}"/>
    <cellStyle name="Accent4 2 3" xfId="4758" xr:uid="{00000000-0005-0000-0000-000095120000}"/>
    <cellStyle name="Accent4 2 3 2" xfId="35444" xr:uid="{1669FB21-76A9-4BDC-904C-F38EB8DA2F1B}"/>
    <cellStyle name="Accent4 2 4" xfId="35442" xr:uid="{DDDB191A-E751-469A-9021-0F705782B153}"/>
    <cellStyle name="Accent4 3" xfId="4759" xr:uid="{00000000-0005-0000-0000-000096120000}"/>
    <cellStyle name="Accent4 3 2" xfId="4760" xr:uid="{00000000-0005-0000-0000-000097120000}"/>
    <cellStyle name="Accent4 3 2 2" xfId="35446" xr:uid="{A511F410-0F72-4F90-9944-22DCEA5F7064}"/>
    <cellStyle name="Accent4 3 3" xfId="4761" xr:uid="{00000000-0005-0000-0000-000098120000}"/>
    <cellStyle name="Accent4 3 3 2" xfId="35447" xr:uid="{0D80AC61-DA63-497D-AC06-3C54AD73A9E4}"/>
    <cellStyle name="Accent4 3 4" xfId="35445" xr:uid="{0B6B1E2C-832D-4378-9879-5C35D892B271}"/>
    <cellStyle name="Accent4 4" xfId="4762" xr:uid="{00000000-0005-0000-0000-000099120000}"/>
    <cellStyle name="Accent4 4 2" xfId="35448" xr:uid="{2E1C0397-359F-4B75-B8F6-48BD47591304}"/>
    <cellStyle name="Accent4 5" xfId="35441" xr:uid="{3122C93D-36D7-4873-A23F-53BEEDC88F15}"/>
    <cellStyle name="Accent5" xfId="4763" xr:uid="{00000000-0005-0000-0000-00009A120000}"/>
    <cellStyle name="Accent5 2" xfId="4764" xr:uid="{00000000-0005-0000-0000-00009B120000}"/>
    <cellStyle name="Accent5 2 2" xfId="4765" xr:uid="{00000000-0005-0000-0000-00009C120000}"/>
    <cellStyle name="Accent5 2 2 2" xfId="35451" xr:uid="{135EE508-472D-48F1-894B-1880D68EFE52}"/>
    <cellStyle name="Accent5 2 3" xfId="4766" xr:uid="{00000000-0005-0000-0000-00009D120000}"/>
    <cellStyle name="Accent5 2 3 2" xfId="35452" xr:uid="{A932B2DE-D1D9-456F-8E84-44FC5E1F7B1A}"/>
    <cellStyle name="Accent5 2 4" xfId="35450" xr:uid="{F24BF816-B626-4C58-B5B4-2BCC7DD4EFC6}"/>
    <cellStyle name="Accent5 3" xfId="4767" xr:uid="{00000000-0005-0000-0000-00009E120000}"/>
    <cellStyle name="Accent5 3 2" xfId="4768" xr:uid="{00000000-0005-0000-0000-00009F120000}"/>
    <cellStyle name="Accent5 3 2 2" xfId="35454" xr:uid="{1803675C-FE8B-48B2-8DCF-E139A11FEC36}"/>
    <cellStyle name="Accent5 3 3" xfId="4769" xr:uid="{00000000-0005-0000-0000-0000A0120000}"/>
    <cellStyle name="Accent5 3 3 2" xfId="35455" xr:uid="{4494733C-77BC-4E49-B079-8EFF64EE9172}"/>
    <cellStyle name="Accent5 3 4" xfId="35453" xr:uid="{A2F4DB92-0C38-4871-80F0-93A6936ED6D1}"/>
    <cellStyle name="Accent5 4" xfId="4770" xr:uid="{00000000-0005-0000-0000-0000A1120000}"/>
    <cellStyle name="Accent5 4 2" xfId="35456" xr:uid="{210CC335-7B39-4D57-BC41-19E066A7C1A8}"/>
    <cellStyle name="Accent5 5" xfId="35449" xr:uid="{1622DF05-2F7D-47B9-8A59-B66A3616D069}"/>
    <cellStyle name="Accent6" xfId="4771" xr:uid="{00000000-0005-0000-0000-0000A2120000}"/>
    <cellStyle name="Accent6 2" xfId="4772" xr:uid="{00000000-0005-0000-0000-0000A3120000}"/>
    <cellStyle name="Accent6 2 2" xfId="4773" xr:uid="{00000000-0005-0000-0000-0000A4120000}"/>
    <cellStyle name="Accent6 2 2 2" xfId="35459" xr:uid="{D54FB5BD-2A2C-4A04-879E-AC490156C6A2}"/>
    <cellStyle name="Accent6 2 3" xfId="4774" xr:uid="{00000000-0005-0000-0000-0000A5120000}"/>
    <cellStyle name="Accent6 2 3 2" xfId="35460" xr:uid="{994C07AB-BC9A-44B2-AF1E-A7D142E99E77}"/>
    <cellStyle name="Accent6 2 4" xfId="35458" xr:uid="{86DB9433-70FA-4A0E-AEBA-E7B4FF627256}"/>
    <cellStyle name="Accent6 3" xfId="4775" xr:uid="{00000000-0005-0000-0000-0000A6120000}"/>
    <cellStyle name="Accent6 3 2" xfId="4776" xr:uid="{00000000-0005-0000-0000-0000A7120000}"/>
    <cellStyle name="Accent6 3 2 2" xfId="35462" xr:uid="{2B8680D3-975F-4AA5-80B4-1D649DD034B6}"/>
    <cellStyle name="Accent6 3 3" xfId="4777" xr:uid="{00000000-0005-0000-0000-0000A8120000}"/>
    <cellStyle name="Accent6 3 3 2" xfId="35463" xr:uid="{C1EB4FB8-7337-4213-B257-A3DA891B802F}"/>
    <cellStyle name="Accent6 3 4" xfId="35461" xr:uid="{9A7F83D2-A17D-425B-8DBA-D0954FEE1BDC}"/>
    <cellStyle name="Accent6 4" xfId="4778" xr:uid="{00000000-0005-0000-0000-0000A9120000}"/>
    <cellStyle name="Accent6 4 2" xfId="35464" xr:uid="{892729EC-C721-4DB6-BB54-34C764B4BA51}"/>
    <cellStyle name="Accent6 5" xfId="35457" xr:uid="{F9519644-4E65-471D-84C3-FBB4CE791BF0}"/>
    <cellStyle name="Actual Date" xfId="4779" xr:uid="{00000000-0005-0000-0000-0000AA120000}"/>
    <cellStyle name="Actual Date 2" xfId="4780" xr:uid="{00000000-0005-0000-0000-0000AB120000}"/>
    <cellStyle name="Actual Date 2 2" xfId="35466" xr:uid="{8D4DB866-65B5-492F-A4F8-035BC4124491}"/>
    <cellStyle name="Actual Date 3" xfId="4781" xr:uid="{00000000-0005-0000-0000-0000AC120000}"/>
    <cellStyle name="Actual Date 3 2" xfId="35467" xr:uid="{8798F28B-D2C1-4D1E-9E79-93D910E1442C}"/>
    <cellStyle name="Actual Date 4" xfId="35465" xr:uid="{3328942C-3BD6-434E-B0F1-56F6D3A1354F}"/>
    <cellStyle name="Actual Date_Debt Report - Q4 2012 - FINAL" xfId="4782" xr:uid="{00000000-0005-0000-0000-0000AD120000}"/>
    <cellStyle name="ÅëÈ­ [0]_±âÅ¸" xfId="4783" xr:uid="{00000000-0005-0000-0000-0000AE120000}"/>
    <cellStyle name="ÅëÈ­_±âÅ¸" xfId="4784" xr:uid="{00000000-0005-0000-0000-0000AF120000}"/>
    <cellStyle name="Allign center" xfId="4785" xr:uid="{00000000-0005-0000-0000-0000B0120000}"/>
    <cellStyle name="Allign center 2" xfId="35468" xr:uid="{2E302EBD-4FD4-454B-93AC-74DC9EF0F8FF}"/>
    <cellStyle name="Alterar t&amp;odas" xfId="4786" xr:uid="{00000000-0005-0000-0000-0000B1120000}"/>
    <cellStyle name="Alterar t&amp;odas 2" xfId="35469" xr:uid="{0AEA66D3-38E9-4F5F-92B5-7D39850CAF7D}"/>
    <cellStyle name="array" xfId="4787" xr:uid="{00000000-0005-0000-0000-0000B2120000}"/>
    <cellStyle name="array 2" xfId="35470" xr:uid="{3F9BD531-76A4-4A4A-BE04-9FE18AF51DF5}"/>
    <cellStyle name="AssaysBottom" xfId="4788" xr:uid="{00000000-0005-0000-0000-0000B3120000}"/>
    <cellStyle name="AssaysBottom 2" xfId="4789" xr:uid="{00000000-0005-0000-0000-0000B4120000}"/>
    <cellStyle name="AssaysBottom 2 2" xfId="35472" xr:uid="{3600B292-11C5-4C60-916F-31C9F6278577}"/>
    <cellStyle name="AssaysBottom 3" xfId="35471" xr:uid="{64F862C8-CAB7-4745-AF80-070D63E38463}"/>
    <cellStyle name="AssaysTop" xfId="4790" xr:uid="{00000000-0005-0000-0000-0000B5120000}"/>
    <cellStyle name="AssaysTop 2" xfId="4791" xr:uid="{00000000-0005-0000-0000-0000B6120000}"/>
    <cellStyle name="AssaysTop 2 2" xfId="4792" xr:uid="{00000000-0005-0000-0000-0000B7120000}"/>
    <cellStyle name="AssaysTop 2 2 2" xfId="35475" xr:uid="{EE0FBF80-3216-492F-8DD0-D4BC96A11F72}"/>
    <cellStyle name="AssaysTop 2 3" xfId="4793" xr:uid="{00000000-0005-0000-0000-0000B8120000}"/>
    <cellStyle name="AssaysTop 2 3 2" xfId="35476" xr:uid="{C103ACC4-D53B-49AA-BCBD-4256C211011B}"/>
    <cellStyle name="AssaysTop 2 4" xfId="35474" xr:uid="{A2752C08-6D39-4322-A361-34C8F76E7B6E}"/>
    <cellStyle name="AssaysTop 3" xfId="4794" xr:uid="{00000000-0005-0000-0000-0000B9120000}"/>
    <cellStyle name="AssaysTop 3 2" xfId="35477" xr:uid="{708E8B63-55AF-4E69-AD23-DDB6270DFC27}"/>
    <cellStyle name="AssaysTop 4" xfId="4795" xr:uid="{00000000-0005-0000-0000-0000BA120000}"/>
    <cellStyle name="AssaysTop 4 2" xfId="35478" xr:uid="{C03437BB-B6F7-4EE4-9920-308016484CF6}"/>
    <cellStyle name="AssaysTop 5" xfId="35473" xr:uid="{786B76BA-1AA1-406D-AF1A-FCB051F97F99}"/>
    <cellStyle name="ÄÞ¸¶ [0]_±âÅ¸" xfId="4796" xr:uid="{00000000-0005-0000-0000-0000BB120000}"/>
    <cellStyle name="ÄÞ¸¶_±âÅ¸" xfId="4797" xr:uid="{00000000-0005-0000-0000-0000BC120000}"/>
    <cellStyle name="Avertissement" xfId="4798" xr:uid="{00000000-0005-0000-0000-0000BD120000}"/>
    <cellStyle name="Avertissement 2" xfId="35479" xr:uid="{07300E13-EEFD-4ECB-9B39-E47CB91E5869}"/>
    <cellStyle name="Bad" xfId="4799" xr:uid="{00000000-0005-0000-0000-0000BE120000}"/>
    <cellStyle name="Bad 2" xfId="4800" xr:uid="{00000000-0005-0000-0000-0000BF120000}"/>
    <cellStyle name="Bad 2 2" xfId="4801" xr:uid="{00000000-0005-0000-0000-0000C0120000}"/>
    <cellStyle name="Bad 2 2 2" xfId="35482" xr:uid="{388DE311-0598-4186-B7C8-4CBD2513BFED}"/>
    <cellStyle name="Bad 2 3" xfId="4802" xr:uid="{00000000-0005-0000-0000-0000C1120000}"/>
    <cellStyle name="Bad 2 3 2" xfId="35483" xr:uid="{D94DECEF-7CB4-4334-B0D6-63F763535510}"/>
    <cellStyle name="Bad 2 4" xfId="35481" xr:uid="{FAF0CA5D-5983-4918-973C-FF18C3E68BF8}"/>
    <cellStyle name="Bad 3" xfId="4803" xr:uid="{00000000-0005-0000-0000-0000C2120000}"/>
    <cellStyle name="Bad 3 2" xfId="4804" xr:uid="{00000000-0005-0000-0000-0000C3120000}"/>
    <cellStyle name="Bad 3 2 2" xfId="35485" xr:uid="{4698DF42-C34A-42CA-BD70-FCDE3DFD94DD}"/>
    <cellStyle name="Bad 3 3" xfId="4805" xr:uid="{00000000-0005-0000-0000-0000C4120000}"/>
    <cellStyle name="Bad 3 3 2" xfId="35486" xr:uid="{AD41B5D8-57F2-4D5D-A116-EB4B5C09CBC3}"/>
    <cellStyle name="Bad 3 4" xfId="35484" xr:uid="{BA9C5C50-2A84-4CAB-B30F-51772F1B09A5}"/>
    <cellStyle name="Bad 4" xfId="4806" xr:uid="{00000000-0005-0000-0000-0000C5120000}"/>
    <cellStyle name="Bad 4 2" xfId="35487" xr:uid="{FA76D58B-ADAA-4E30-B9C8-076944663A52}"/>
    <cellStyle name="Bad 5" xfId="35480" xr:uid="{9D12C22B-272D-48B1-A8E4-E63FF64952CD}"/>
    <cellStyle name="Blue" xfId="4807" xr:uid="{00000000-0005-0000-0000-0000C6120000}"/>
    <cellStyle name="Blue 2" xfId="4808" xr:uid="{00000000-0005-0000-0000-0000C7120000}"/>
    <cellStyle name="Blue 2 2" xfId="35489" xr:uid="{5E5390E6-6032-439D-947F-B3302A10062C}"/>
    <cellStyle name="Blue 3" xfId="4809" xr:uid="{00000000-0005-0000-0000-0000C8120000}"/>
    <cellStyle name="Blue 3 2" xfId="35490" xr:uid="{7A8B2255-256F-4C44-973B-B9309AB60EAE}"/>
    <cellStyle name="Blue 4" xfId="35488" xr:uid="{AFA8FEBD-CAED-4C88-B843-F4A54B5EED75}"/>
    <cellStyle name="Blue Percent" xfId="4810" xr:uid="{00000000-0005-0000-0000-0000C9120000}"/>
    <cellStyle name="Blue Percent 2" xfId="35491" xr:uid="{0A8AD918-C75E-4F48-AAA7-6A8D8D065DAD}"/>
    <cellStyle name="Blue_Debt Report - Q4 2012 - FINAL" xfId="4811" xr:uid="{00000000-0005-0000-0000-0000CA120000}"/>
    <cellStyle name="BLuedashZero" xfId="4812" xr:uid="{00000000-0005-0000-0000-0000CB120000}"/>
    <cellStyle name="BLuedashZero 2" xfId="35492" xr:uid="{5303EA35-82B0-457C-9B47-9FD31F29D0D4}"/>
    <cellStyle name="Body" xfId="4813" xr:uid="{00000000-0005-0000-0000-0000CC120000}"/>
    <cellStyle name="Body 2" xfId="4814" xr:uid="{00000000-0005-0000-0000-0000CD120000}"/>
    <cellStyle name="Body 2 2" xfId="35494" xr:uid="{F1E30AC8-D124-4CBF-9077-E3359B42D1A5}"/>
    <cellStyle name="Body 3" xfId="35493" xr:uid="{745911D9-8185-4A96-A821-7A9B40A35F9B}"/>
    <cellStyle name="bold" xfId="4815" xr:uid="{00000000-0005-0000-0000-0000CE120000}"/>
    <cellStyle name="bold 2" xfId="35495" xr:uid="{BF5AEAD6-B98F-49FF-B39A-2E97E8EACB68}"/>
    <cellStyle name="Bold/Border" xfId="4816" xr:uid="{00000000-0005-0000-0000-0000CF120000}"/>
    <cellStyle name="Bold/Border 2" xfId="4817" xr:uid="{00000000-0005-0000-0000-0000D0120000}"/>
    <cellStyle name="Bold/Border 2 2" xfId="35497" xr:uid="{DA45FAF7-7AD0-4EB3-8B1C-D6144EB36587}"/>
    <cellStyle name="Bold/Border 3" xfId="35496" xr:uid="{239585DC-A035-4E17-9AA8-25F2ED145FC1}"/>
    <cellStyle name="Bom 10" xfId="4818" xr:uid="{00000000-0005-0000-0000-0000D1120000}"/>
    <cellStyle name="Bom 10 2" xfId="35498" xr:uid="{C0CBFA78-2F95-4A84-B655-5646E8140B7B}"/>
    <cellStyle name="Bom 11" xfId="4819" xr:uid="{00000000-0005-0000-0000-0000D2120000}"/>
    <cellStyle name="Bom 11 2" xfId="35499" xr:uid="{A58C5A35-86F0-4A41-954E-A6713674329D}"/>
    <cellStyle name="Bom 12" xfId="4820" xr:uid="{00000000-0005-0000-0000-0000D3120000}"/>
    <cellStyle name="Bom 12 2" xfId="35500" xr:uid="{6F18ABEE-AD13-4A0C-8452-ECF76C07EB4E}"/>
    <cellStyle name="Bom 13" xfId="4821" xr:uid="{00000000-0005-0000-0000-0000D4120000}"/>
    <cellStyle name="Bom 13 2" xfId="35501" xr:uid="{9789B2BF-C032-4558-B9F2-CFD296643407}"/>
    <cellStyle name="Bom 14" xfId="4822" xr:uid="{00000000-0005-0000-0000-0000D5120000}"/>
    <cellStyle name="Bom 14 2" xfId="4823" xr:uid="{00000000-0005-0000-0000-0000D6120000}"/>
    <cellStyle name="Bom 14 2 2" xfId="4824" xr:uid="{00000000-0005-0000-0000-0000D7120000}"/>
    <cellStyle name="Bom 14 2 2 2" xfId="35504" xr:uid="{DFB95279-13B3-40CF-BDD3-C8917179097D}"/>
    <cellStyle name="Bom 14 2 3" xfId="4825" xr:uid="{00000000-0005-0000-0000-0000D8120000}"/>
    <cellStyle name="Bom 14 2 3 2" xfId="4826" xr:uid="{00000000-0005-0000-0000-0000D9120000}"/>
    <cellStyle name="Bom 14 2 3 2 2" xfId="35506" xr:uid="{74ADFACD-AF80-4D2B-8820-201D91690723}"/>
    <cellStyle name="Bom 14 2 3 3" xfId="35505" xr:uid="{90DE042A-C0D8-470F-B631-463F4B7E782F}"/>
    <cellStyle name="Bom 14 2 4" xfId="35503" xr:uid="{F4F66D54-BBBA-45F3-83E4-23AE41F6DADE}"/>
    <cellStyle name="Bom 14 3" xfId="4827" xr:uid="{00000000-0005-0000-0000-0000DA120000}"/>
    <cellStyle name="Bom 14 3 2" xfId="35507" xr:uid="{51A7CADE-7494-46EB-9624-0193DC8C02CD}"/>
    <cellStyle name="Bom 14 4" xfId="4828" xr:uid="{00000000-0005-0000-0000-0000DB120000}"/>
    <cellStyle name="Bom 14 4 2" xfId="4829" xr:uid="{00000000-0005-0000-0000-0000DC120000}"/>
    <cellStyle name="Bom 14 4 2 2" xfId="35509" xr:uid="{63E623F4-8152-47DE-AAC3-0A7F4D58EC3D}"/>
    <cellStyle name="Bom 14 4 3" xfId="4830" xr:uid="{00000000-0005-0000-0000-0000DD120000}"/>
    <cellStyle name="Bom 14 4 3 2" xfId="35510" xr:uid="{16E57CFE-C5C6-40FF-965E-AF6498C9EAF3}"/>
    <cellStyle name="Bom 14 4 4" xfId="35508" xr:uid="{1D39C806-0D7D-4C29-A7C0-30D445F4BC6F}"/>
    <cellStyle name="Bom 14 5" xfId="4831" xr:uid="{00000000-0005-0000-0000-0000DE120000}"/>
    <cellStyle name="Bom 14 5 2" xfId="35511" xr:uid="{E976D724-6D23-4D72-B003-E0C4F22355A4}"/>
    <cellStyle name="Bom 14 6" xfId="4832" xr:uid="{00000000-0005-0000-0000-0000DF120000}"/>
    <cellStyle name="Bom 14 6 2" xfId="35512" xr:uid="{B3E66380-BD4A-406D-81C9-24E840D83FEB}"/>
    <cellStyle name="Bom 14 7" xfId="4833" xr:uid="{00000000-0005-0000-0000-0000E0120000}"/>
    <cellStyle name="Bom 14 7 2" xfId="35513" xr:uid="{76ED7965-3B3E-4FB6-91E7-DA4F410900D1}"/>
    <cellStyle name="Bom 14 8" xfId="35502" xr:uid="{41E4D397-D98D-4703-96F7-5FC1EE309194}"/>
    <cellStyle name="Bom 15" xfId="4834" xr:uid="{00000000-0005-0000-0000-0000E1120000}"/>
    <cellStyle name="Bom 15 2" xfId="4835" xr:uid="{00000000-0005-0000-0000-0000E2120000}"/>
    <cellStyle name="Bom 15 2 2" xfId="4836" xr:uid="{00000000-0005-0000-0000-0000E3120000}"/>
    <cellStyle name="Bom 15 2 2 2" xfId="35516" xr:uid="{C3498C52-43B9-4445-ACDC-0FC757948AF6}"/>
    <cellStyle name="Bom 15 2 3" xfId="4837" xr:uid="{00000000-0005-0000-0000-0000E4120000}"/>
    <cellStyle name="Bom 15 2 3 2" xfId="35517" xr:uid="{72EF830E-4BA3-4493-A6C8-E273A5B851EE}"/>
    <cellStyle name="Bom 15 2 4" xfId="35515" xr:uid="{A6EE6D43-6E77-4922-A441-9A14A7BFC0B7}"/>
    <cellStyle name="Bom 15 3" xfId="4838" xr:uid="{00000000-0005-0000-0000-0000E5120000}"/>
    <cellStyle name="Bom 15 3 2" xfId="35518" xr:uid="{A5A21B9A-E0C6-42C1-BFED-5715656D47FB}"/>
    <cellStyle name="Bom 15 4" xfId="4839" xr:uid="{00000000-0005-0000-0000-0000E6120000}"/>
    <cellStyle name="Bom 15 4 2" xfId="35519" xr:uid="{97C54994-EFAF-474C-AC04-CE07ED0C320D}"/>
    <cellStyle name="Bom 15 5" xfId="4840" xr:uid="{00000000-0005-0000-0000-0000E7120000}"/>
    <cellStyle name="Bom 15 5 2" xfId="35520" xr:uid="{307E1449-AB47-4527-A1E8-FA010A967A44}"/>
    <cellStyle name="Bom 15 6" xfId="35514" xr:uid="{F931AC64-D7D2-4D6E-A965-3F7CB8A47D6A}"/>
    <cellStyle name="Bom 16" xfId="4841" xr:uid="{00000000-0005-0000-0000-0000E8120000}"/>
    <cellStyle name="Bom 16 2" xfId="35521" xr:uid="{4B0BD527-9F6B-461A-8A82-BBCA8047DE03}"/>
    <cellStyle name="Bom 17" xfId="4842" xr:uid="{00000000-0005-0000-0000-0000E9120000}"/>
    <cellStyle name="Bom 17 2" xfId="35522" xr:uid="{0AB6403F-C6C4-42AB-9BA1-5B078582112E}"/>
    <cellStyle name="Bom 18" xfId="4843" xr:uid="{00000000-0005-0000-0000-0000EA120000}"/>
    <cellStyle name="Bom 18 2" xfId="35523" xr:uid="{6C92236E-3E6D-4102-811C-43E35BFBEFCF}"/>
    <cellStyle name="Bom 19" xfId="4844" xr:uid="{00000000-0005-0000-0000-0000EB120000}"/>
    <cellStyle name="Bom 19 2" xfId="35524" xr:uid="{CC0DAA99-E951-4F6F-A914-84ED6DDDCDCF}"/>
    <cellStyle name="Bom 2" xfId="4845" xr:uid="{00000000-0005-0000-0000-0000EC120000}"/>
    <cellStyle name="Bom 2 10" xfId="4846" xr:uid="{00000000-0005-0000-0000-0000ED120000}"/>
    <cellStyle name="Bom 2 10 2" xfId="35526" xr:uid="{0EAB7690-2A29-457A-843A-6D309956DE82}"/>
    <cellStyle name="Bom 2 11" xfId="35525" xr:uid="{48C358BF-DC1B-4C92-944E-DFEAAF8038F0}"/>
    <cellStyle name="Bom 2 2" xfId="4847" xr:uid="{00000000-0005-0000-0000-0000EE120000}"/>
    <cellStyle name="Bom 2 2 2" xfId="4848" xr:uid="{00000000-0005-0000-0000-0000EF120000}"/>
    <cellStyle name="Bom 2 2 2 2" xfId="4849" xr:uid="{00000000-0005-0000-0000-0000F0120000}"/>
    <cellStyle name="Bom 2 2 2 2 2" xfId="35529" xr:uid="{0352DFAC-17A9-44A7-BF24-9D48A360CA8A}"/>
    <cellStyle name="Bom 2 2 2 3" xfId="4850" xr:uid="{00000000-0005-0000-0000-0000F1120000}"/>
    <cellStyle name="Bom 2 2 2 3 2" xfId="4851" xr:uid="{00000000-0005-0000-0000-0000F2120000}"/>
    <cellStyle name="Bom 2 2 2 3 2 2" xfId="35531" xr:uid="{0496593C-8C03-4426-B678-62FD3B001847}"/>
    <cellStyle name="Bom 2 2 2 3 3" xfId="35530" xr:uid="{959C1EAB-06D1-418A-9906-65202D76A1A1}"/>
    <cellStyle name="Bom 2 2 2 4" xfId="35528" xr:uid="{AEEA4EC8-F672-4032-994C-A909C6453C52}"/>
    <cellStyle name="Bom 2 2 3" xfId="4852" xr:uid="{00000000-0005-0000-0000-0000F3120000}"/>
    <cellStyle name="Bom 2 2 3 2" xfId="35532" xr:uid="{3D72EFEE-5C5C-4E7A-96EB-201AB1891F28}"/>
    <cellStyle name="Bom 2 2 4" xfId="4853" xr:uid="{00000000-0005-0000-0000-0000F4120000}"/>
    <cellStyle name="Bom 2 2 4 2" xfId="4854" xr:uid="{00000000-0005-0000-0000-0000F5120000}"/>
    <cellStyle name="Bom 2 2 4 2 2" xfId="35534" xr:uid="{763DD1BB-A036-4626-A374-80D5A9A7B88C}"/>
    <cellStyle name="Bom 2 2 4 3" xfId="35533" xr:uid="{BD71675C-8BC5-4491-A18B-FC9E147D9DAD}"/>
    <cellStyle name="Bom 2 2 5" xfId="35527" xr:uid="{E17FB226-3FB7-4585-B5FA-DD10431CDD55}"/>
    <cellStyle name="Bom 2 3" xfId="4855" xr:uid="{00000000-0005-0000-0000-0000F6120000}"/>
    <cellStyle name="Bom 2 3 2" xfId="35535" xr:uid="{B0801332-62FD-486A-B61C-223EF969211A}"/>
    <cellStyle name="Bom 2 4" xfId="4856" xr:uid="{00000000-0005-0000-0000-0000F7120000}"/>
    <cellStyle name="Bom 2 4 2" xfId="35536" xr:uid="{AAD932F9-F0B5-4196-ACD6-3C18B2B5E52B}"/>
    <cellStyle name="Bom 2 5" xfId="4857" xr:uid="{00000000-0005-0000-0000-0000F8120000}"/>
    <cellStyle name="Bom 2 5 2" xfId="4858" xr:uid="{00000000-0005-0000-0000-0000F9120000}"/>
    <cellStyle name="Bom 2 5 2 2" xfId="35538" xr:uid="{B73387D4-AF22-4387-9824-3EB5D1B7EC7B}"/>
    <cellStyle name="Bom 2 5 3" xfId="35537" xr:uid="{8D52774E-969B-4173-8D55-F06EA5A2A6DE}"/>
    <cellStyle name="Bom 2 6" xfId="4859" xr:uid="{00000000-0005-0000-0000-0000FA120000}"/>
    <cellStyle name="Bom 2 6 2" xfId="35539" xr:uid="{1C418571-C6C7-4E5D-B792-99E27A6749A0}"/>
    <cellStyle name="Bom 2 7" xfId="4860" xr:uid="{00000000-0005-0000-0000-0000FB120000}"/>
    <cellStyle name="Bom 2 7 2" xfId="35540" xr:uid="{624CA3FC-4430-4182-89C1-FD719503BB90}"/>
    <cellStyle name="Bom 2 8" xfId="4861" xr:uid="{00000000-0005-0000-0000-0000FC120000}"/>
    <cellStyle name="Bom 2 8 2" xfId="35541" xr:uid="{82A987B6-8FC6-451D-927C-94B6E5A84397}"/>
    <cellStyle name="Bom 2 9" xfId="4862" xr:uid="{00000000-0005-0000-0000-0000FD120000}"/>
    <cellStyle name="Bom 2 9 2" xfId="4863" xr:uid="{00000000-0005-0000-0000-0000FE120000}"/>
    <cellStyle name="Bom 2 9 2 2" xfId="35543" xr:uid="{FF778C46-7F6D-4CD6-8DA2-D0ECA31D3C21}"/>
    <cellStyle name="Bom 2 9 3" xfId="4864" xr:uid="{00000000-0005-0000-0000-0000FF120000}"/>
    <cellStyle name="Bom 2 9 3 2" xfId="35544" xr:uid="{16045A73-9267-4F9E-9AEC-CA50B251D8DB}"/>
    <cellStyle name="Bom 2 9 4" xfId="35542" xr:uid="{0D754B4A-472F-4490-ADA8-EEC6AB77277E}"/>
    <cellStyle name="Bom 20" xfId="4865" xr:uid="{00000000-0005-0000-0000-000000130000}"/>
    <cellStyle name="Bom 20 2" xfId="35545" xr:uid="{C7BA4361-DF89-4DD6-9969-93696AAA2852}"/>
    <cellStyle name="Bom 21" xfId="4866" xr:uid="{00000000-0005-0000-0000-000001130000}"/>
    <cellStyle name="Bom 21 2" xfId="35546" xr:uid="{661F8454-1DF0-40E0-BDE3-E8C55977D430}"/>
    <cellStyle name="Bom 22" xfId="4867" xr:uid="{00000000-0005-0000-0000-000002130000}"/>
    <cellStyle name="Bom 22 2" xfId="35547" xr:uid="{F14955E7-9764-4AB1-BDD9-DF0F11F3F5CE}"/>
    <cellStyle name="Bom 3" xfId="4868" xr:uid="{00000000-0005-0000-0000-000003130000}"/>
    <cellStyle name="Bom 3 2" xfId="4869" xr:uid="{00000000-0005-0000-0000-000004130000}"/>
    <cellStyle name="Bom 3 2 2" xfId="35549" xr:uid="{7E1A373C-FCDA-47B0-8EED-C268EDAF65AA}"/>
    <cellStyle name="Bom 3 3" xfId="4870" xr:uid="{00000000-0005-0000-0000-000005130000}"/>
    <cellStyle name="Bom 3 3 2" xfId="35550" xr:uid="{057EF958-88E6-4F3D-A309-8AA81B82613E}"/>
    <cellStyle name="Bom 3 4" xfId="35548" xr:uid="{7191CCF1-21A4-4DF3-9311-A587A366A4AF}"/>
    <cellStyle name="Bom 4" xfId="4871" xr:uid="{00000000-0005-0000-0000-000006130000}"/>
    <cellStyle name="Bom 4 2" xfId="4872" xr:uid="{00000000-0005-0000-0000-000007130000}"/>
    <cellStyle name="Bom 4 2 2" xfId="35552" xr:uid="{BDDCB335-A5C6-4239-BCBF-1014339E7564}"/>
    <cellStyle name="Bom 4 3" xfId="35551" xr:uid="{DA9A7AF9-991F-4C98-9B70-D45076350D8F}"/>
    <cellStyle name="Bom 5" xfId="4873" xr:uid="{00000000-0005-0000-0000-000008130000}"/>
    <cellStyle name="Bom 5 2" xfId="35553" xr:uid="{2C69C58F-73BF-495B-92D0-6C1AF4B73926}"/>
    <cellStyle name="Bom 6" xfId="4874" xr:uid="{00000000-0005-0000-0000-000009130000}"/>
    <cellStyle name="Bom 6 2" xfId="35554" xr:uid="{5A6EB08B-5E81-4C9D-8D90-DAB52DF38F4A}"/>
    <cellStyle name="Bom 7" xfId="4875" xr:uid="{00000000-0005-0000-0000-00000A130000}"/>
    <cellStyle name="Bom 7 2" xfId="35555" xr:uid="{5FAFADA0-CB74-4B9F-88AA-4CED6279049C}"/>
    <cellStyle name="Bom 8" xfId="4876" xr:uid="{00000000-0005-0000-0000-00000B130000}"/>
    <cellStyle name="Bom 8 2" xfId="4877" xr:uid="{00000000-0005-0000-0000-00000C130000}"/>
    <cellStyle name="Bom 8 2 2" xfId="35557" xr:uid="{B8AD32CE-409C-48F8-96BF-7B2BD0CAAE06}"/>
    <cellStyle name="Bom 8 3" xfId="35556" xr:uid="{ADA7ABC7-061F-470F-9495-1CB43BF3EF7A}"/>
    <cellStyle name="Bom 9" xfId="4878" xr:uid="{00000000-0005-0000-0000-00000D130000}"/>
    <cellStyle name="Bom 9 2" xfId="4879" xr:uid="{00000000-0005-0000-0000-00000E130000}"/>
    <cellStyle name="Bom 9 2 2" xfId="35559" xr:uid="{7CE492FE-487B-49E3-98EB-3E2672CA1CB4}"/>
    <cellStyle name="Bom 9 3" xfId="35558" xr:uid="{F8B2633E-5DD9-4811-80CA-0E19CB97A36D}"/>
    <cellStyle name="BooleanYorN" xfId="4880" xr:uid="{00000000-0005-0000-0000-00000F130000}"/>
    <cellStyle name="BooleanYorN 2" xfId="35560" xr:uid="{AD0790E0-5B21-495E-BD7B-B6217B2C5480}"/>
    <cellStyle name="Border" xfId="4881" xr:uid="{00000000-0005-0000-0000-000010130000}"/>
    <cellStyle name="Border 2" xfId="4882" xr:uid="{00000000-0005-0000-0000-000011130000}"/>
    <cellStyle name="Border 2 2" xfId="35562" xr:uid="{DBF27E79-D2DC-4CD1-B588-557D880B7685}"/>
    <cellStyle name="Border 3" xfId="35561" xr:uid="{837D2CB7-7933-49E7-8C26-F9751701A97E}"/>
    <cellStyle name="border box" xfId="4883" xr:uid="{00000000-0005-0000-0000-000012130000}"/>
    <cellStyle name="border box 2" xfId="4884" xr:uid="{00000000-0005-0000-0000-000013130000}"/>
    <cellStyle name="border box 2 2" xfId="4885" xr:uid="{00000000-0005-0000-0000-000014130000}"/>
    <cellStyle name="border box 2 2 2" xfId="35565" xr:uid="{7CE764AE-7068-453A-8EE7-8894CE326726}"/>
    <cellStyle name="border box 2 3" xfId="35564" xr:uid="{83937962-191E-45FF-83FF-6E8A785FC1D2}"/>
    <cellStyle name="border box 3" xfId="4886" xr:uid="{00000000-0005-0000-0000-000015130000}"/>
    <cellStyle name="border box 3 2" xfId="35566" xr:uid="{7D7AD144-2719-4C4D-849B-CF853185DBD3}"/>
    <cellStyle name="border box 4" xfId="4887" xr:uid="{00000000-0005-0000-0000-000016130000}"/>
    <cellStyle name="border box 4 2" xfId="35567" xr:uid="{FC63498B-A8FE-4D98-A370-FA9AB535F80B}"/>
    <cellStyle name="border box 5" xfId="35563" xr:uid="{20C6192A-C3E0-4BB3-B938-9EAC642653AE}"/>
    <cellStyle name="Buena" xfId="4888" xr:uid="{00000000-0005-0000-0000-000017130000}"/>
    <cellStyle name="Buena 2" xfId="4889" xr:uid="{00000000-0005-0000-0000-000018130000}"/>
    <cellStyle name="Buena 2 2" xfId="35569" xr:uid="{D251D837-01BA-4E08-AC04-8AD0DC0EA26E}"/>
    <cellStyle name="Buena 3" xfId="35568" xr:uid="{2A89FDAB-EF43-4196-99ED-F26E4BA6B23C}"/>
    <cellStyle name="Bullet" xfId="4890" xr:uid="{00000000-0005-0000-0000-000019130000}"/>
    <cellStyle name="Bullet 2" xfId="4891" xr:uid="{00000000-0005-0000-0000-00001A130000}"/>
    <cellStyle name="Bullet 2 2" xfId="35571" xr:uid="{9ABABFC9-06F7-457A-89BD-BA303F2DD55A}"/>
    <cellStyle name="Bullet 3" xfId="35570" xr:uid="{47EE8EF6-8BA8-4A2D-B349-B888F7FD79CC}"/>
    <cellStyle name="c_HardInc " xfId="4892" xr:uid="{00000000-0005-0000-0000-00001B130000}"/>
    <cellStyle name="c_HardInc  2" xfId="4893" xr:uid="{00000000-0005-0000-0000-00001C130000}"/>
    <cellStyle name="c_HardInc  2 2" xfId="35573" xr:uid="{A1880703-F42E-4E1A-B3C3-4D68CF2CF98B}"/>
    <cellStyle name="c_HardInc  3" xfId="35572" xr:uid="{8225F6DA-B6D1-4C5C-A16A-F945A5E0D3CF}"/>
    <cellStyle name="c_HardInc _Debt Report - Q4 2012 - FINAL" xfId="4894" xr:uid="{00000000-0005-0000-0000-00001D130000}"/>
    <cellStyle name="c_HardInc _Debt Report - Q4 2012 - FINAL 2" xfId="35574" xr:uid="{78FB1AB5-BDC0-4B61-A47E-F77FB3116B84}"/>
    <cellStyle name="c_HardInc _Debt Report - Q4 2012 - FINAL_Reporting Package Jul 2013 -IFRS_ Draft #1" xfId="4895" xr:uid="{00000000-0005-0000-0000-00001E130000}"/>
    <cellStyle name="c_HardInc _Debt Report - Q4 2012 - FINAL_Reporting Package Jul 2013 -IFRS_ Draft #1 2" xfId="35575" xr:uid="{636FDEE0-2011-4AED-9427-58ADD2BD405E}"/>
    <cellStyle name="c_HardInc _Debt Report - Q4 2012 - FINAL_Reporting Package Jul 2013 -USGAAP_ Draft #1" xfId="4896" xr:uid="{00000000-0005-0000-0000-00001F130000}"/>
    <cellStyle name="c_HardInc _Debt Report - Q4 2012 - FINAL_Reporting Package Jul 2013 -USGAAP_ Draft #1 2" xfId="35576" xr:uid="{8515383E-FAC6-4C3E-8C15-35A72EDB8275}"/>
    <cellStyle name="c_HardInc _Debt Report - Q4 2012 - FINAL_Reporting Package Jun 2013 - IFRS_ Draft #1" xfId="4897" xr:uid="{00000000-0005-0000-0000-000020130000}"/>
    <cellStyle name="c_HardInc _Debt Report - Q4 2012 - FINAL_Reporting Package Jun 2013 - IFRS_ Draft #1 2" xfId="35577" xr:uid="{D5F41C99-010A-4DA1-8518-D8C1E11FC77E}"/>
    <cellStyle name="c_HardInc _Debt Report - Q4 2012 - FINAL_Reporting Package Mar 2013 - USGAAP_ Draft #1.1 V2" xfId="4898" xr:uid="{00000000-0005-0000-0000-000021130000}"/>
    <cellStyle name="c_HardInc _Debt Report - Q4 2012 - FINAL_Reporting Package Mar 2013 - USGAAP_ Draft #1.1 V2 2" xfId="35578" xr:uid="{7441BF25-5570-4625-9D3C-8F8674C0C967}"/>
    <cellStyle name="c_HardInc _Debt Report - Q4 2012 - FINAL_Reporting Package May 2013 - USGAAP_ Draft #2" xfId="4899" xr:uid="{00000000-0005-0000-0000-000022130000}"/>
    <cellStyle name="c_HardInc _Debt Report - Q4 2012 - FINAL_Reporting Package May 2013 - USGAAP_ Draft #2 2" xfId="35579" xr:uid="{B8877994-D16E-4A98-AF8A-1F98DC832773}"/>
    <cellStyle name="c_HardInc _Derivates 2" xfId="4900" xr:uid="{00000000-0005-0000-0000-000023130000}"/>
    <cellStyle name="c_HardInc _Derivates 2 2" xfId="35580" xr:uid="{CAFF5561-F04D-4713-97F2-A667D3216E06}"/>
    <cellStyle name="c_HardInc _Derivates 2_Reporting Package Jul 2013 -IFRS_ Draft #1" xfId="4901" xr:uid="{00000000-0005-0000-0000-000024130000}"/>
    <cellStyle name="c_HardInc _Derivates 2_Reporting Package Jul 2013 -IFRS_ Draft #1 2" xfId="35581" xr:uid="{8B338FE3-7BB4-49A0-A10A-CAF90853D9E1}"/>
    <cellStyle name="c_HardInc _Derivates 2_Reporting Package Jul 2013 -USGAAP_ Draft #1" xfId="4902" xr:uid="{00000000-0005-0000-0000-000025130000}"/>
    <cellStyle name="c_HardInc _Derivates 2_Reporting Package Jul 2013 -USGAAP_ Draft #1 2" xfId="35582" xr:uid="{89E14E63-1445-49B4-BB1E-C60FDEECC718}"/>
    <cellStyle name="c_HardInc _Derivates 2_Reporting Package Jun 2013 - IFRS_ Draft #1" xfId="4903" xr:uid="{00000000-0005-0000-0000-000026130000}"/>
    <cellStyle name="c_HardInc _Derivates 2_Reporting Package Jun 2013 - IFRS_ Draft #1 2" xfId="35583" xr:uid="{B61418F3-9561-47F2-8395-34EDD5D1DFE6}"/>
    <cellStyle name="c_HardInc _Derivates 2_Reporting Package Mar 2013 - USGAAP_ Draft #1.1 V2" xfId="4904" xr:uid="{00000000-0005-0000-0000-000027130000}"/>
    <cellStyle name="c_HardInc _Derivates 2_Reporting Package Mar 2013 - USGAAP_ Draft #1.1 V2 2" xfId="35584" xr:uid="{8B87E77C-0387-4382-9610-893BED1C702D}"/>
    <cellStyle name="c_HardInc _Derivates 2_Reporting Package May 2013 - USGAAP_ Draft #2" xfId="4905" xr:uid="{00000000-0005-0000-0000-000028130000}"/>
    <cellStyle name="c_HardInc _Derivates 2_Reporting Package May 2013 - USGAAP_ Draft #2 2" xfId="35585" xr:uid="{C702DAD5-74B8-438A-972B-E97956585044}"/>
    <cellStyle name="c_HardInc _Derivative 2" xfId="4906" xr:uid="{00000000-0005-0000-0000-000029130000}"/>
    <cellStyle name="c_HardInc _Derivative 2 2" xfId="35586" xr:uid="{78849A43-B452-4968-935B-B3111B90A877}"/>
    <cellStyle name="c_HardInc _Derivative 2_Reporting Package Jul 2013 -IFRS_ Draft #1" xfId="4907" xr:uid="{00000000-0005-0000-0000-00002A130000}"/>
    <cellStyle name="c_HardInc _Derivative 2_Reporting Package Jul 2013 -IFRS_ Draft #1 2" xfId="35587" xr:uid="{8309C7C8-3165-4FBD-B170-56BC215B700C}"/>
    <cellStyle name="c_HardInc _Derivative 2_Reporting Package Jul 2013 -USGAAP_ Draft #1" xfId="4908" xr:uid="{00000000-0005-0000-0000-00002B130000}"/>
    <cellStyle name="c_HardInc _Derivative 2_Reporting Package Jul 2013 -USGAAP_ Draft #1 2" xfId="35588" xr:uid="{ADC085F1-7E7B-4848-8D45-391F335D69C6}"/>
    <cellStyle name="c_HardInc _Derivative 2_Reporting Package Jun 2013 - IFRS_ Draft #1" xfId="4909" xr:uid="{00000000-0005-0000-0000-00002C130000}"/>
    <cellStyle name="c_HardInc _Derivative 2_Reporting Package Jun 2013 - IFRS_ Draft #1 2" xfId="35589" xr:uid="{B20132B1-F97A-4029-827C-A3FD311DC9DD}"/>
    <cellStyle name="c_HardInc _Derivative 2_Reporting Package Mar 2013 - USGAAP_ Draft #1.1 V2" xfId="4910" xr:uid="{00000000-0005-0000-0000-00002D130000}"/>
    <cellStyle name="c_HardInc _Derivative 2_Reporting Package Mar 2013 - USGAAP_ Draft #1.1 V2 2" xfId="35590" xr:uid="{6FACA15E-42D7-4DA6-8DEE-93CF62E72EC2}"/>
    <cellStyle name="c_HardInc _Derivative 2_Reporting Package May 2013 - USGAAP_ Draft #2" xfId="4911" xr:uid="{00000000-0005-0000-0000-00002E130000}"/>
    <cellStyle name="c_HardInc _Derivative 2_Reporting Package May 2013 - USGAAP_ Draft #2 2" xfId="35591" xr:uid="{A9BF5E1B-31EE-4391-BFA2-DEE026BDAD11}"/>
    <cellStyle name="c_HardInc _Derivatives" xfId="4912" xr:uid="{00000000-0005-0000-0000-00002F130000}"/>
    <cellStyle name="c_HardInc _Derivatives 2" xfId="35592" xr:uid="{42178D92-8457-4681-B1DF-B2A7575A855D}"/>
    <cellStyle name="c_HardInc _Derivatives_Monthly Derivatives for Vale - July 2012" xfId="4913" xr:uid="{00000000-0005-0000-0000-000030130000}"/>
    <cellStyle name="c_HardInc _Derivatives_Monthly Derivatives for Vale - July 2012 2" xfId="35593" xr:uid="{1A6BD874-7796-4534-808B-7FE1AE16B90B}"/>
    <cellStyle name="c_HardInc _Derivatives_Monthly Derivatives for Vale - July 2012_Reporting Package Jul 2013 -IFRS_ Draft #1" xfId="4914" xr:uid="{00000000-0005-0000-0000-000031130000}"/>
    <cellStyle name="c_HardInc _Derivatives_Monthly Derivatives for Vale - July 2012_Reporting Package Jul 2013 -IFRS_ Draft #1 2" xfId="35594" xr:uid="{33334272-28ED-4559-B9B9-DEE1931E991F}"/>
    <cellStyle name="c_HardInc _Derivatives_Monthly Derivatives for Vale - July 2012_Reporting Package Jul 2013 -USGAAP_ Draft #1" xfId="4915" xr:uid="{00000000-0005-0000-0000-000032130000}"/>
    <cellStyle name="c_HardInc _Derivatives_Monthly Derivatives for Vale - July 2012_Reporting Package Jul 2013 -USGAAP_ Draft #1 2" xfId="35595" xr:uid="{00E1820E-784E-44C0-8642-6D179A1AC175}"/>
    <cellStyle name="c_HardInc _Derivatives_Monthly Derivatives for Vale - July 2012_Reporting Package Jun 2013 - IFRS_ Draft #1" xfId="4916" xr:uid="{00000000-0005-0000-0000-000033130000}"/>
    <cellStyle name="c_HardInc _Derivatives_Monthly Derivatives for Vale - July 2012_Reporting Package Jun 2013 - IFRS_ Draft #1 2" xfId="35596" xr:uid="{7616E19C-19C5-4C60-8922-FB499807B581}"/>
    <cellStyle name="c_HardInc _Derivatives_Monthly Derivatives for Vale - July 2012_Reporting Package Mar 2013 - USGAAP_ Draft #1.1 V2" xfId="4917" xr:uid="{00000000-0005-0000-0000-000034130000}"/>
    <cellStyle name="c_HardInc _Derivatives_Monthly Derivatives for Vale - July 2012_Reporting Package Mar 2013 - USGAAP_ Draft #1.1 V2 2" xfId="35597" xr:uid="{DE4F605C-9DD5-458A-BFEB-3B033BD5ED37}"/>
    <cellStyle name="c_HardInc _Derivatives_Monthly Derivatives for Vale - July 2012_Reporting Package May 2013 - USGAAP_ Draft #2" xfId="4918" xr:uid="{00000000-0005-0000-0000-000035130000}"/>
    <cellStyle name="c_HardInc _Derivatives_Monthly Derivatives for Vale - July 2012_Reporting Package May 2013 - USGAAP_ Draft #2 2" xfId="35598" xr:uid="{D386D056-4324-4440-8D83-3C189F2460B8}"/>
    <cellStyle name="c_HardInc _Derivatives_Monthly Derivatives for Vale - June 2012" xfId="4919" xr:uid="{00000000-0005-0000-0000-000036130000}"/>
    <cellStyle name="c_HardInc _Derivatives_Monthly Derivatives for Vale - June 2012 2" xfId="35599" xr:uid="{0619E41D-0B24-4BF9-B459-87C3B1402971}"/>
    <cellStyle name="c_HardInc _Derivatives_Monthly Derivatives for Vale - June 2012_Reporting Package Jul 2013 -IFRS_ Draft #1" xfId="4920" xr:uid="{00000000-0005-0000-0000-000037130000}"/>
    <cellStyle name="c_HardInc _Derivatives_Monthly Derivatives for Vale - June 2012_Reporting Package Jul 2013 -IFRS_ Draft #1 2" xfId="35600" xr:uid="{87BED17B-BC70-4BD2-9127-9B26F8ABF624}"/>
    <cellStyle name="c_HardInc _Derivatives_Monthly Derivatives for Vale - June 2012_Reporting Package Jul 2013 -USGAAP_ Draft #1" xfId="4921" xr:uid="{00000000-0005-0000-0000-000038130000}"/>
    <cellStyle name="c_HardInc _Derivatives_Monthly Derivatives for Vale - June 2012_Reporting Package Jul 2013 -USGAAP_ Draft #1 2" xfId="35601" xr:uid="{A18ADB8C-FF86-452A-AFD0-944DAF9D837B}"/>
    <cellStyle name="c_HardInc _Derivatives_Monthly Derivatives for Vale - June 2012_Reporting Package Jun 2013 - IFRS_ Draft #1" xfId="4922" xr:uid="{00000000-0005-0000-0000-000039130000}"/>
    <cellStyle name="c_HardInc _Derivatives_Monthly Derivatives for Vale - June 2012_Reporting Package Jun 2013 - IFRS_ Draft #1 2" xfId="35602" xr:uid="{2E4F529D-FFF8-44BD-851E-7B5A871A8B93}"/>
    <cellStyle name="c_HardInc _Derivatives_Monthly Derivatives for Vale - June 2012_Reporting Package Mar 2013 - USGAAP_ Draft #1.1 V2" xfId="4923" xr:uid="{00000000-0005-0000-0000-00003A130000}"/>
    <cellStyle name="c_HardInc _Derivatives_Monthly Derivatives for Vale - June 2012_Reporting Package Mar 2013 - USGAAP_ Draft #1.1 V2 2" xfId="35603" xr:uid="{3CE1C3D6-9DCD-47D7-9783-515984107F0D}"/>
    <cellStyle name="c_HardInc _Derivatives_Monthly Derivatives for Vale - June 2012_Reporting Package May 2013 - USGAAP_ Draft #2" xfId="4924" xr:uid="{00000000-0005-0000-0000-00003B130000}"/>
    <cellStyle name="c_HardInc _Derivatives_Monthly Derivatives for Vale - June 2012_Reporting Package May 2013 - USGAAP_ Draft #2 2" xfId="35604" xr:uid="{F29D4651-8997-4B7C-8EDC-4D7B26F92AB5}"/>
    <cellStyle name="c_HardInc _Derivatives_Monthly Derivatives for Vale - May 2012" xfId="4925" xr:uid="{00000000-0005-0000-0000-00003C130000}"/>
    <cellStyle name="c_HardInc _Derivatives_Monthly Derivatives for Vale - May 2012 2" xfId="35605" xr:uid="{6D9AD607-7FBA-4931-9F6B-353411F1461F}"/>
    <cellStyle name="c_HardInc _Derivatives_Monthly Derivatives for Vale - May 2012_Reporting Package Jul 2013 -IFRS_ Draft #1" xfId="4926" xr:uid="{00000000-0005-0000-0000-00003D130000}"/>
    <cellStyle name="c_HardInc _Derivatives_Monthly Derivatives for Vale - May 2012_Reporting Package Jul 2013 -IFRS_ Draft #1 2" xfId="35606" xr:uid="{50D8B464-44A8-4C6E-8798-C695D7DD8B64}"/>
    <cellStyle name="c_HardInc _Derivatives_Monthly Derivatives for Vale - May 2012_Reporting Package Jul 2013 -USGAAP_ Draft #1" xfId="4927" xr:uid="{00000000-0005-0000-0000-00003E130000}"/>
    <cellStyle name="c_HardInc _Derivatives_Monthly Derivatives for Vale - May 2012_Reporting Package Jul 2013 -USGAAP_ Draft #1 2" xfId="35607" xr:uid="{A9558FB2-2AAF-4E25-82FC-472FEDC09F57}"/>
    <cellStyle name="c_HardInc _Derivatives_Monthly Derivatives for Vale - May 2012_Reporting Package Jun 2013 - IFRS_ Draft #1" xfId="4928" xr:uid="{00000000-0005-0000-0000-00003F130000}"/>
    <cellStyle name="c_HardInc _Derivatives_Monthly Derivatives for Vale - May 2012_Reporting Package Jun 2013 - IFRS_ Draft #1 2" xfId="35608" xr:uid="{04A5EBDA-ACF9-4B98-9434-B09B0AE4B06A}"/>
    <cellStyle name="c_HardInc _Derivatives_Monthly Derivatives for Vale - May 2012_Reporting Package Mar 2013 - USGAAP_ Draft #1.1 V2" xfId="4929" xr:uid="{00000000-0005-0000-0000-000040130000}"/>
    <cellStyle name="c_HardInc _Derivatives_Monthly Derivatives for Vale - May 2012_Reporting Package Mar 2013 - USGAAP_ Draft #1.1 V2 2" xfId="35609" xr:uid="{8577B849-8565-4C0F-94CB-2E3924EBF2B3}"/>
    <cellStyle name="c_HardInc _Derivatives_Monthly Derivatives for Vale - May 2012_Reporting Package May 2013 - USGAAP_ Draft #2" xfId="4930" xr:uid="{00000000-0005-0000-0000-000041130000}"/>
    <cellStyle name="c_HardInc _Derivatives_Monthly Derivatives for Vale - May 2012_Reporting Package May 2013 - USGAAP_ Draft #2 2" xfId="35610" xr:uid="{22844D85-BAD0-4C20-83B8-4210582A9469}"/>
    <cellStyle name="c_HardInc _Derivatives_Monthly Derivatives for Vale - October 2012" xfId="4931" xr:uid="{00000000-0005-0000-0000-000042130000}"/>
    <cellStyle name="c_HardInc _Derivatives_Monthly Derivatives for Vale - October 2012 2" xfId="35611" xr:uid="{200A6FC1-0791-4E2C-A0F0-92F22EC14678}"/>
    <cellStyle name="c_HardInc _Derivatives_Monthly Derivatives for Vale - October 2012_Reporting Package Jul 2013 -IFRS_ Draft #1" xfId="4932" xr:uid="{00000000-0005-0000-0000-000043130000}"/>
    <cellStyle name="c_HardInc _Derivatives_Monthly Derivatives for Vale - October 2012_Reporting Package Jul 2013 -IFRS_ Draft #1 2" xfId="35612" xr:uid="{720A0708-9172-40BC-8992-A2C5DFE24475}"/>
    <cellStyle name="c_HardInc _Derivatives_Monthly Derivatives for Vale - October 2012_Reporting Package Jul 2013 -USGAAP_ Draft #1" xfId="4933" xr:uid="{00000000-0005-0000-0000-000044130000}"/>
    <cellStyle name="c_HardInc _Derivatives_Monthly Derivatives for Vale - October 2012_Reporting Package Jul 2013 -USGAAP_ Draft #1 2" xfId="35613" xr:uid="{BD40D537-D6EA-4752-8945-0384E602B94D}"/>
    <cellStyle name="c_HardInc _Derivatives_Monthly Derivatives for Vale - October 2012_Reporting Package Jun 2013 - IFRS_ Draft #1" xfId="4934" xr:uid="{00000000-0005-0000-0000-000045130000}"/>
    <cellStyle name="c_HardInc _Derivatives_Monthly Derivatives for Vale - October 2012_Reporting Package Jun 2013 - IFRS_ Draft #1 2" xfId="35614" xr:uid="{69BD648A-EB00-48B6-8B84-D44BA556EA7C}"/>
    <cellStyle name="c_HardInc _Derivatives_Monthly Derivatives for Vale - October 2012_Reporting Package Mar 2013 - USGAAP_ Draft #1.1 V2" xfId="4935" xr:uid="{00000000-0005-0000-0000-000046130000}"/>
    <cellStyle name="c_HardInc _Derivatives_Monthly Derivatives for Vale - October 2012_Reporting Package Mar 2013 - USGAAP_ Draft #1.1 V2 2" xfId="35615" xr:uid="{FFE483E3-4013-4BB4-BBD9-D21C526658F1}"/>
    <cellStyle name="c_HardInc _Derivatives_Monthly Derivatives for Vale - October 2012_Reporting Package May 2013 - USGAAP_ Draft #2" xfId="4936" xr:uid="{00000000-0005-0000-0000-000047130000}"/>
    <cellStyle name="c_HardInc _Derivatives_Monthly Derivatives for Vale - October 2012_Reporting Package May 2013 - USGAAP_ Draft #2 2" xfId="35616" xr:uid="{E1E7C6BD-E688-41BE-A1D8-19720B179BBF}"/>
    <cellStyle name="c_HardInc _Derivatives_Monthly Derivatives for Vale - September 2012" xfId="4937" xr:uid="{00000000-0005-0000-0000-000048130000}"/>
    <cellStyle name="c_HardInc _Derivatives_Monthly Derivatives for Vale - September 2012 2" xfId="35617" xr:uid="{13EA396F-ACA7-40CD-99A3-96CE3E244059}"/>
    <cellStyle name="c_HardInc _Derivatives_Monthly Derivatives for Vale - September 2012_Reporting Package Jul 2013 -IFRS_ Draft #1" xfId="4938" xr:uid="{00000000-0005-0000-0000-000049130000}"/>
    <cellStyle name="c_HardInc _Derivatives_Monthly Derivatives for Vale - September 2012_Reporting Package Jul 2013 -IFRS_ Draft #1 2" xfId="35618" xr:uid="{6D03F130-AD3D-4849-9CBA-9E3F89488FA8}"/>
    <cellStyle name="c_HardInc _Derivatives_Monthly Derivatives for Vale - September 2012_Reporting Package Jul 2013 -USGAAP_ Draft #1" xfId="4939" xr:uid="{00000000-0005-0000-0000-00004A130000}"/>
    <cellStyle name="c_HardInc _Derivatives_Monthly Derivatives for Vale - September 2012_Reporting Package Jul 2013 -USGAAP_ Draft #1 2" xfId="35619" xr:uid="{FDAA89B7-FEAF-4544-A9E3-7B45BFFC39E4}"/>
    <cellStyle name="c_HardInc _Derivatives_Monthly Derivatives for Vale - September 2012_Reporting Package Jun 2013 - IFRS_ Draft #1" xfId="4940" xr:uid="{00000000-0005-0000-0000-00004B130000}"/>
    <cellStyle name="c_HardInc _Derivatives_Monthly Derivatives for Vale - September 2012_Reporting Package Jun 2013 - IFRS_ Draft #1 2" xfId="35620" xr:uid="{D299A1E6-29F0-4ECE-9175-04D76AB42BCB}"/>
    <cellStyle name="c_HardInc _Derivatives_Monthly Derivatives for Vale - September 2012_Reporting Package Mar 2013 - USGAAP_ Draft #1.1 V2" xfId="4941" xr:uid="{00000000-0005-0000-0000-00004C130000}"/>
    <cellStyle name="c_HardInc _Derivatives_Monthly Derivatives for Vale - September 2012_Reporting Package Mar 2013 - USGAAP_ Draft #1.1 V2 2" xfId="35621" xr:uid="{63AAAF1D-33C5-456E-8BB0-6C284AD3D35D}"/>
    <cellStyle name="c_HardInc _Derivatives_Monthly Derivatives for Vale - September 2012_Reporting Package May 2013 - USGAAP_ Draft #2" xfId="4942" xr:uid="{00000000-0005-0000-0000-00004D130000}"/>
    <cellStyle name="c_HardInc _Derivatives_Monthly Derivatives for Vale - September 2012_Reporting Package May 2013 - USGAAP_ Draft #2 2" xfId="35622" xr:uid="{2BB5C51D-AEFF-4993-A996-27F47B4363A1}"/>
    <cellStyle name="c_HardInc _Derivatives_Monthly Derivatives for Vale-February 2013" xfId="4943" xr:uid="{00000000-0005-0000-0000-00004E130000}"/>
    <cellStyle name="c_HardInc _Derivatives_Monthly Derivatives for Vale-February 2013 2" xfId="35623" xr:uid="{0DBEECC5-F87C-4C86-979B-280A33815733}"/>
    <cellStyle name="c_HardInc _Derivatives_Monthly Derivatives for Vale-February 2013_Reporting Package Jul 2013 -IFRS_ Draft #1" xfId="4944" xr:uid="{00000000-0005-0000-0000-00004F130000}"/>
    <cellStyle name="c_HardInc _Derivatives_Monthly Derivatives for Vale-February 2013_Reporting Package Jul 2013 -IFRS_ Draft #1 2" xfId="35624" xr:uid="{5AB46EB5-1EB6-4259-8174-3804B25520A5}"/>
    <cellStyle name="c_HardInc _Derivatives_Monthly Derivatives for Vale-February 2013_Reporting Package Jul 2013 -USGAAP_ Draft #1" xfId="4945" xr:uid="{00000000-0005-0000-0000-000050130000}"/>
    <cellStyle name="c_HardInc _Derivatives_Monthly Derivatives for Vale-February 2013_Reporting Package Jul 2013 -USGAAP_ Draft #1 2" xfId="35625" xr:uid="{70C6586C-8D22-45D3-887A-744E709ABE09}"/>
    <cellStyle name="c_HardInc _Derivatives_Monthly Derivatives for Vale-February 2013_Reporting Package Jun 2013 - IFRS_ Draft #1" xfId="4946" xr:uid="{00000000-0005-0000-0000-000051130000}"/>
    <cellStyle name="c_HardInc _Derivatives_Monthly Derivatives for Vale-February 2013_Reporting Package Jun 2013 - IFRS_ Draft #1 2" xfId="35626" xr:uid="{9DC5B993-2B96-49D1-89B6-B98707B494C4}"/>
    <cellStyle name="c_HardInc _Derivatives_Monthly Derivatives for Vale-February 2013_Reporting Package Mar 2013 - USGAAP_ Draft #1.1 V2" xfId="4947" xr:uid="{00000000-0005-0000-0000-000052130000}"/>
    <cellStyle name="c_HardInc _Derivatives_Monthly Derivatives for Vale-February 2013_Reporting Package Mar 2013 - USGAAP_ Draft #1.1 V2 2" xfId="35627" xr:uid="{C742609A-0209-47C5-9275-47620993E051}"/>
    <cellStyle name="c_HardInc _Derivatives_Monthly Derivatives for Vale-February 2013_Reporting Package May 2013 - USGAAP_ Draft #2" xfId="4948" xr:uid="{00000000-0005-0000-0000-000053130000}"/>
    <cellStyle name="c_HardInc _Derivatives_Monthly Derivatives for Vale-February 2013_Reporting Package May 2013 - USGAAP_ Draft #2 2" xfId="35628" xr:uid="{52C3A3E8-7D25-4DED-9952-7AA643E76578}"/>
    <cellStyle name="c_HardInc _Derivatives_Monthly Derivatives for Vale-March 2013" xfId="4949" xr:uid="{00000000-0005-0000-0000-000054130000}"/>
    <cellStyle name="c_HardInc _Derivatives_Monthly Derivatives for Vale-March 2013 2" xfId="35629" xr:uid="{58399B86-BB84-47EA-A080-CE71721BB860}"/>
    <cellStyle name="c_HardInc _Derivatives_Monthly Derivatives for Vale-March 2013_Reporting Package Jul 2013 -IFRS_ Draft #1" xfId="4950" xr:uid="{00000000-0005-0000-0000-000055130000}"/>
    <cellStyle name="c_HardInc _Derivatives_Monthly Derivatives for Vale-March 2013_Reporting Package Jul 2013 -IFRS_ Draft #1 2" xfId="35630" xr:uid="{1BA853DC-6A69-4844-95F8-DBA1910FDCE6}"/>
    <cellStyle name="c_HardInc _Derivatives_Monthly Derivatives for Vale-March 2013_Reporting Package Jul 2013 -USGAAP_ Draft #1" xfId="4951" xr:uid="{00000000-0005-0000-0000-000056130000}"/>
    <cellStyle name="c_HardInc _Derivatives_Monthly Derivatives for Vale-March 2013_Reporting Package Jul 2013 -USGAAP_ Draft #1 2" xfId="35631" xr:uid="{BDBB5AC8-7067-46F8-B0F4-04E79F9F0AE3}"/>
    <cellStyle name="c_HardInc _Derivatives_Monthly Derivatives for Vale-March 2013_Reporting Package Jun 2013 - IFRS_ Draft #1" xfId="4952" xr:uid="{00000000-0005-0000-0000-000057130000}"/>
    <cellStyle name="c_HardInc _Derivatives_Monthly Derivatives for Vale-March 2013_Reporting Package Jun 2013 - IFRS_ Draft #1 2" xfId="35632" xr:uid="{E90920A5-732D-4AE8-BA7E-20B81EB42121}"/>
    <cellStyle name="c_HardInc _Derivatives_Monthly Derivatives for Vale-March 2013_Reporting Package Mar 2013 - USGAAP_ Draft #1.1 V2" xfId="4953" xr:uid="{00000000-0005-0000-0000-000058130000}"/>
    <cellStyle name="c_HardInc _Derivatives_Monthly Derivatives for Vale-March 2013_Reporting Package Mar 2013 - USGAAP_ Draft #1.1 V2 2" xfId="35633" xr:uid="{0970FA45-E8FC-4333-8F04-66C2E9CE64B1}"/>
    <cellStyle name="c_HardInc _Derivatives_Monthly Derivatives for Vale-March 2013_Reporting Package May 2013 - USGAAP_ Draft #2" xfId="4954" xr:uid="{00000000-0005-0000-0000-000059130000}"/>
    <cellStyle name="c_HardInc _Derivatives_Monthly Derivatives for Vale-March 2013_Reporting Package May 2013 - USGAAP_ Draft #2 2" xfId="35634" xr:uid="{BD0E70E9-1BF7-4EF9-A95B-CAA02843E5BD}"/>
    <cellStyle name="c_HardInc _Derivatives_Reporting Package Jul 2013 -IFRS_ Draft #1" xfId="4955" xr:uid="{00000000-0005-0000-0000-00005A130000}"/>
    <cellStyle name="c_HardInc _Derivatives_Reporting Package Jul 2013 -IFRS_ Draft #1 2" xfId="35635" xr:uid="{10C0DDA8-58ED-4CAD-BEB0-02F2B56F75F5}"/>
    <cellStyle name="c_HardInc _Derivatives_Reporting Package Jul 2013 -USGAAP_ Draft #1" xfId="4956" xr:uid="{00000000-0005-0000-0000-00005B130000}"/>
    <cellStyle name="c_HardInc _Derivatives_Reporting Package Jul 2013 -USGAAP_ Draft #1 2" xfId="35636" xr:uid="{174E212F-C742-4CF5-9879-9CB1C542F758}"/>
    <cellStyle name="c_HardInc _Derivatives_Reporting Package Jun 2013 - IFRS_ Draft #1" xfId="4957" xr:uid="{00000000-0005-0000-0000-00005C130000}"/>
    <cellStyle name="c_HardInc _Derivatives_Reporting Package Jun 2013 - IFRS_ Draft #1 2" xfId="35637" xr:uid="{FD13C717-F508-4FFC-8EE4-B626FA230D6D}"/>
    <cellStyle name="c_HardInc _Derivatives_Reporting Package Mar 2013 - USGAAP_ Draft #1.1 V2" xfId="4958" xr:uid="{00000000-0005-0000-0000-00005D130000}"/>
    <cellStyle name="c_HardInc _Derivatives_Reporting Package Mar 2013 - USGAAP_ Draft #1.1 V2 2" xfId="35638" xr:uid="{02814434-963E-4356-860D-4CB4AD590D40}"/>
    <cellStyle name="c_HardInc _Derivatives_Reporting Package May 2013 - USGAAP_ Draft #2" xfId="4959" xr:uid="{00000000-0005-0000-0000-00005E130000}"/>
    <cellStyle name="c_HardInc _Derivatives_Reporting Package May 2013 - USGAAP_ Draft #2 2" xfId="35639" xr:uid="{020FAC44-7B28-446A-A96D-C2BC63072723}"/>
    <cellStyle name="c_HardInc _Derivatives1_Monthly Derivatives for Vale-January 2013" xfId="4960" xr:uid="{00000000-0005-0000-0000-00005F130000}"/>
    <cellStyle name="c_HardInc _Derivatives1_Monthly Derivatives for Vale-January 2013 2" xfId="35640" xr:uid="{9A2AEB91-8A7C-46E6-9D6A-BDA4CBEC2159}"/>
    <cellStyle name="c_HardInc _Derivatives1_Monthly Derivatives for Vale-January 2013_Reporting Package Jul 2013 -IFRS_ Draft #1" xfId="4961" xr:uid="{00000000-0005-0000-0000-000060130000}"/>
    <cellStyle name="c_HardInc _Derivatives1_Monthly Derivatives for Vale-January 2013_Reporting Package Jul 2013 -IFRS_ Draft #1 2" xfId="35641" xr:uid="{C0033172-3611-49E3-AC2B-C66A73FC6051}"/>
    <cellStyle name="c_HardInc _Derivatives1_Monthly Derivatives for Vale-January 2013_Reporting Package Jul 2013 -USGAAP_ Draft #1" xfId="4962" xr:uid="{00000000-0005-0000-0000-000061130000}"/>
    <cellStyle name="c_HardInc _Derivatives1_Monthly Derivatives for Vale-January 2013_Reporting Package Jul 2013 -USGAAP_ Draft #1 2" xfId="35642" xr:uid="{E3CF4316-9B48-4E18-88C6-CD92165339F5}"/>
    <cellStyle name="c_HardInc _Derivatives1_Monthly Derivatives for Vale-January 2013_Reporting Package Jun 2013 - IFRS_ Draft #1" xfId="4963" xr:uid="{00000000-0005-0000-0000-000062130000}"/>
    <cellStyle name="c_HardInc _Derivatives1_Monthly Derivatives for Vale-January 2013_Reporting Package Jun 2013 - IFRS_ Draft #1 2" xfId="35643" xr:uid="{0C7391D6-EC7A-4298-8D3E-D419FB57A443}"/>
    <cellStyle name="c_HardInc _Derivatives1_Monthly Derivatives for Vale-January 2013_Reporting Package Mar 2013 - USGAAP_ Draft #1.1 V2" xfId="4964" xr:uid="{00000000-0005-0000-0000-000063130000}"/>
    <cellStyle name="c_HardInc _Derivatives1_Monthly Derivatives for Vale-January 2013_Reporting Package Mar 2013 - USGAAP_ Draft #1.1 V2 2" xfId="35644" xr:uid="{08397586-7A75-4CE1-B453-5F8F3E018C60}"/>
    <cellStyle name="c_HardInc _Derivatives1_Monthly Derivatives for Vale-January 2013_Reporting Package May 2013 - USGAAP_ Draft #2" xfId="4965" xr:uid="{00000000-0005-0000-0000-000064130000}"/>
    <cellStyle name="c_HardInc _Derivatives1_Monthly Derivatives for Vale-January 2013_Reporting Package May 2013 - USGAAP_ Draft #2 2" xfId="35645" xr:uid="{E17718A8-75D5-4D2B-95F1-E26DE800AB44}"/>
    <cellStyle name="c_HardInc _Derivatives2_Monthly Derivatives for Vale - 2012 (2)" xfId="4966" xr:uid="{00000000-0005-0000-0000-000065130000}"/>
    <cellStyle name="c_HardInc _Derivatives2_Monthly Derivatives for Vale - 2012 (2) 2" xfId="35646" xr:uid="{869E32E0-619B-4348-8646-CFC7FC43A035}"/>
    <cellStyle name="c_HardInc _Derivatives2_Monthly Derivatives for Vale - 2012 (2)_Reporting Package Jul 2013 -IFRS_ Draft #1" xfId="4967" xr:uid="{00000000-0005-0000-0000-000066130000}"/>
    <cellStyle name="c_HardInc _Derivatives2_Monthly Derivatives for Vale - 2012 (2)_Reporting Package Jul 2013 -IFRS_ Draft #1 2" xfId="35647" xr:uid="{E130FA98-5E4B-4EE4-8162-76ACC79FE697}"/>
    <cellStyle name="c_HardInc _Derivatives2_Monthly Derivatives for Vale - 2012 (2)_Reporting Package Jul 2013 -USGAAP_ Draft #1" xfId="4968" xr:uid="{00000000-0005-0000-0000-000067130000}"/>
    <cellStyle name="c_HardInc _Derivatives2_Monthly Derivatives for Vale - 2012 (2)_Reporting Package Jul 2013 -USGAAP_ Draft #1 2" xfId="35648" xr:uid="{E97C7A31-9E71-4A8D-83A5-90AA91616600}"/>
    <cellStyle name="c_HardInc _Derivatives2_Monthly Derivatives for Vale - 2012 (2)_Reporting Package Jun 2013 - IFRS_ Draft #1" xfId="4969" xr:uid="{00000000-0005-0000-0000-000068130000}"/>
    <cellStyle name="c_HardInc _Derivatives2_Monthly Derivatives for Vale - 2012 (2)_Reporting Package Jun 2013 - IFRS_ Draft #1 2" xfId="35649" xr:uid="{CC853DB7-0DE7-44AE-A52D-5A182B1114B4}"/>
    <cellStyle name="c_HardInc _Derivatives2_Monthly Derivatives for Vale - 2012 (2)_Reporting Package Mar 2013 - USGAAP_ Draft #1.1 V2" xfId="4970" xr:uid="{00000000-0005-0000-0000-000069130000}"/>
    <cellStyle name="c_HardInc _Derivatives2_Monthly Derivatives for Vale - 2012 (2)_Reporting Package Mar 2013 - USGAAP_ Draft #1.1 V2 2" xfId="35650" xr:uid="{26025230-C121-4CA8-A1F3-3676B50A89BC}"/>
    <cellStyle name="c_HardInc _Derivatives2_Monthly Derivatives for Vale - 2012 (2)_Reporting Package May 2013 - USGAAP_ Draft #2" xfId="4971" xr:uid="{00000000-0005-0000-0000-00006A130000}"/>
    <cellStyle name="c_HardInc _Derivatives2_Monthly Derivatives for Vale - 2012 (2)_Reporting Package May 2013 - USGAAP_ Draft #2 2" xfId="35651" xr:uid="{C5861BA7-9A43-4A91-B778-64B8743FB934}"/>
    <cellStyle name="c_HardInc _Derviatives 1_Monthly Derivatives for Vale - December 2012" xfId="4972" xr:uid="{00000000-0005-0000-0000-00006B130000}"/>
    <cellStyle name="c_HardInc _Derviatives 1_Monthly Derivatives for Vale - December 2012 2" xfId="35652" xr:uid="{64F7ED98-D612-4591-A029-7439C83820B8}"/>
    <cellStyle name="c_HardInc _Derviatives 1_Monthly Derivatives for Vale - December 2012_Reporting Package Jul 2013 -IFRS_ Draft #1" xfId="4973" xr:uid="{00000000-0005-0000-0000-00006C130000}"/>
    <cellStyle name="c_HardInc _Derviatives 1_Monthly Derivatives for Vale - December 2012_Reporting Package Jul 2013 -IFRS_ Draft #1 2" xfId="35653" xr:uid="{52DFEA35-DB56-4C15-BFAE-9E28CD8E5B7D}"/>
    <cellStyle name="c_HardInc _Derviatives 1_Monthly Derivatives for Vale - December 2012_Reporting Package Jul 2013 -USGAAP_ Draft #1" xfId="4974" xr:uid="{00000000-0005-0000-0000-00006D130000}"/>
    <cellStyle name="c_HardInc _Derviatives 1_Monthly Derivatives for Vale - December 2012_Reporting Package Jul 2013 -USGAAP_ Draft #1 2" xfId="35654" xr:uid="{DDE10F19-4521-489C-98E0-384B5DF47C13}"/>
    <cellStyle name="c_HardInc _Derviatives 1_Monthly Derivatives for Vale - December 2012_Reporting Package Jun 2013 - IFRS_ Draft #1" xfId="4975" xr:uid="{00000000-0005-0000-0000-00006E130000}"/>
    <cellStyle name="c_HardInc _Derviatives 1_Monthly Derivatives for Vale - December 2012_Reporting Package Jun 2013 - IFRS_ Draft #1 2" xfId="35655" xr:uid="{33DBD037-EB9F-492C-9E45-C270DAC15B92}"/>
    <cellStyle name="c_HardInc _Derviatives 1_Monthly Derivatives for Vale - December 2012_Reporting Package Mar 2013 - USGAAP_ Draft #1.1 V2" xfId="4976" xr:uid="{00000000-0005-0000-0000-00006F130000}"/>
    <cellStyle name="c_HardInc _Derviatives 1_Monthly Derivatives for Vale - December 2012_Reporting Package Mar 2013 - USGAAP_ Draft #1.1 V2 2" xfId="35656" xr:uid="{78B96C70-FC67-4B77-8559-70FE4D310E81}"/>
    <cellStyle name="c_HardInc _Derviatives 1_Monthly Derivatives for Vale - December 2012_Reporting Package May 2013 - USGAAP_ Draft #2" xfId="4977" xr:uid="{00000000-0005-0000-0000-000070130000}"/>
    <cellStyle name="c_HardInc _Derviatives 1_Monthly Derivatives for Vale - December 2012_Reporting Package May 2013 - USGAAP_ Draft #2 2" xfId="35657" xr:uid="{E1F7BA28-9371-4E2D-B8A0-A3BBDFF29E33}"/>
    <cellStyle name="c_HardInc _Derviatives1_onthly Derivatives for Vale - November 2012" xfId="4978" xr:uid="{00000000-0005-0000-0000-000071130000}"/>
    <cellStyle name="c_HardInc _Derviatives1_onthly Derivatives for Vale - November 2012 2" xfId="35658" xr:uid="{96CDA3DE-51A2-44BD-BB23-6DFA0EEC8733}"/>
    <cellStyle name="c_HardInc _Derviatives1_onthly Derivatives for Vale - November 2012_Reporting Package Jul 2013 -IFRS_ Draft #1" xfId="4979" xr:uid="{00000000-0005-0000-0000-000072130000}"/>
    <cellStyle name="c_HardInc _Derviatives1_onthly Derivatives for Vale - November 2012_Reporting Package Jul 2013 -IFRS_ Draft #1 2" xfId="35659" xr:uid="{7EC5C83B-BD7F-44C7-A8BE-12F5E5EB3818}"/>
    <cellStyle name="c_HardInc _Derviatives1_onthly Derivatives for Vale - November 2012_Reporting Package Jul 2013 -USGAAP_ Draft #1" xfId="4980" xr:uid="{00000000-0005-0000-0000-000073130000}"/>
    <cellStyle name="c_HardInc _Derviatives1_onthly Derivatives for Vale - November 2012_Reporting Package Jul 2013 -USGAAP_ Draft #1 2" xfId="35660" xr:uid="{F1ABB0ED-EF7F-486A-991A-E06E149505EC}"/>
    <cellStyle name="c_HardInc _Derviatives1_onthly Derivatives for Vale - November 2012_Reporting Package Jun 2013 - IFRS_ Draft #1" xfId="4981" xr:uid="{00000000-0005-0000-0000-000074130000}"/>
    <cellStyle name="c_HardInc _Derviatives1_onthly Derivatives for Vale - November 2012_Reporting Package Jun 2013 - IFRS_ Draft #1 2" xfId="35661" xr:uid="{F85CCEB3-D6BE-4015-8BD7-39E79734183B}"/>
    <cellStyle name="c_HardInc _Derviatives1_onthly Derivatives for Vale - November 2012_Reporting Package Mar 2013 - USGAAP_ Draft #1.1 V2" xfId="4982" xr:uid="{00000000-0005-0000-0000-000075130000}"/>
    <cellStyle name="c_HardInc _Derviatives1_onthly Derivatives for Vale - November 2012_Reporting Package Mar 2013 - USGAAP_ Draft #1.1 V2 2" xfId="35662" xr:uid="{E6CBD327-817D-49ED-A1CA-F56DA1CAE44B}"/>
    <cellStyle name="c_HardInc _Derviatives1_onthly Derivatives for Vale - November 2012_Reporting Package May 2013 - USGAAP_ Draft #2" xfId="4983" xr:uid="{00000000-0005-0000-0000-000076130000}"/>
    <cellStyle name="c_HardInc _Derviatives1_onthly Derivatives for Vale - November 2012_Reporting Package May 2013 - USGAAP_ Draft #2 2" xfId="35663" xr:uid="{08C18E07-7655-4219-BBF3-E04955800A55}"/>
    <cellStyle name="c_HardInc _Monthly Derivatives for Vale - 2012" xfId="4984" xr:uid="{00000000-0005-0000-0000-000077130000}"/>
    <cellStyle name="c_HardInc _Monthly Derivatives for Vale - 2012 2" xfId="35664" xr:uid="{A1F91EF8-D6E9-4436-BC29-47D3B3DF4331}"/>
    <cellStyle name="c_HardInc _Monthly Derivatives for Vale - 2012_Reporting Package Jul 2013 -IFRS_ Draft #1" xfId="4985" xr:uid="{00000000-0005-0000-0000-000078130000}"/>
    <cellStyle name="c_HardInc _Monthly Derivatives for Vale - 2012_Reporting Package Jul 2013 -IFRS_ Draft #1 2" xfId="35665" xr:uid="{E49013FB-BB6C-4225-8BB8-08BDFE7BE2C6}"/>
    <cellStyle name="c_HardInc _Monthly Derivatives for Vale - 2012_Reporting Package Jul 2013 -USGAAP_ Draft #1" xfId="4986" xr:uid="{00000000-0005-0000-0000-000079130000}"/>
    <cellStyle name="c_HardInc _Monthly Derivatives for Vale - 2012_Reporting Package Jul 2013 -USGAAP_ Draft #1 2" xfId="35666" xr:uid="{2FD5E7F1-9755-4DBE-AAAE-FF5B6FAD2C0A}"/>
    <cellStyle name="c_HardInc _Monthly Derivatives for Vale - 2012_Reporting Package Jun 2013 - IFRS_ Draft #1" xfId="4987" xr:uid="{00000000-0005-0000-0000-00007A130000}"/>
    <cellStyle name="c_HardInc _Monthly Derivatives for Vale - 2012_Reporting Package Jun 2013 - IFRS_ Draft #1 2" xfId="35667" xr:uid="{855C6AA2-1D9A-4860-92C2-1593F4DACA4C}"/>
    <cellStyle name="c_HardInc _Monthly Derivatives for Vale - 2012_Reporting Package Mar 2013 - USGAAP_ Draft #1.1 V2" xfId="4988" xr:uid="{00000000-0005-0000-0000-00007B130000}"/>
    <cellStyle name="c_HardInc _Monthly Derivatives for Vale - 2012_Reporting Package Mar 2013 - USGAAP_ Draft #1.1 V2 2" xfId="35668" xr:uid="{B8569644-3465-498E-8924-E44BD4C646A6}"/>
    <cellStyle name="c_HardInc _Monthly Derivatives for Vale - 2012_Reporting Package May 2013 - USGAAP_ Draft #2" xfId="4989" xr:uid="{00000000-0005-0000-0000-00007C130000}"/>
    <cellStyle name="c_HardInc _Monthly Derivatives for Vale - 2012_Reporting Package May 2013 - USGAAP_ Draft #2 2" xfId="35669" xr:uid="{682F8E85-27DB-45BF-A3CB-29BA81123973}"/>
    <cellStyle name="c_HardInc _Q2 2012 debt schedules" xfId="4990" xr:uid="{00000000-0005-0000-0000-00007D130000}"/>
    <cellStyle name="c_HardInc _Q2 2012 debt schedules 2" xfId="35670" xr:uid="{A953F562-0B92-45E5-9C5B-4A76C195298D}"/>
    <cellStyle name="c_HardInc _Reporting Package Dec 2012 - Draft #3 values" xfId="4991" xr:uid="{00000000-0005-0000-0000-00007E130000}"/>
    <cellStyle name="c_HardInc _Reporting Package Dec 2012 - Draft #3 values 2" xfId="35671" xr:uid="{DECEFD98-E570-4743-A102-01C6EF83E9C0}"/>
    <cellStyle name="c_HardInc _Reporting Package Dec 2012 - Draft #3 values_Reporting Package Jul 2013 -IFRS_ Draft #1" xfId="4992" xr:uid="{00000000-0005-0000-0000-00007F130000}"/>
    <cellStyle name="c_HardInc _Reporting Package Dec 2012 - Draft #3 values_Reporting Package Jul 2013 -IFRS_ Draft #1 2" xfId="35672" xr:uid="{49EB5D37-34CA-4A69-AB57-3B7C105E60DC}"/>
    <cellStyle name="c_HardInc _Reporting Package Dec 2012 - Draft #3 values_Reporting Package Jul 2013 -USGAAP_ Draft #1" xfId="4993" xr:uid="{00000000-0005-0000-0000-000080130000}"/>
    <cellStyle name="c_HardInc _Reporting Package Dec 2012 - Draft #3 values_Reporting Package Jul 2013 -USGAAP_ Draft #1 2" xfId="35673" xr:uid="{87F48487-804D-4A6E-809B-5E1C665072D4}"/>
    <cellStyle name="c_HardInc _Reporting Package Dec 2012 - Draft #3 values_Reporting Package Jun 2013 - IFRS_ Draft #1" xfId="4994" xr:uid="{00000000-0005-0000-0000-000081130000}"/>
    <cellStyle name="c_HardInc _Reporting Package Dec 2012 - Draft #3 values_Reporting Package Jun 2013 - IFRS_ Draft #1 2" xfId="35674" xr:uid="{404C8308-D5C6-4F0D-9500-3C705FB1CCFC}"/>
    <cellStyle name="c_HardInc _Reporting Package Dec 2012 - Draft #3 values_Reporting Package Mar 2013 - USGAAP_ Draft #1.1 V2" xfId="4995" xr:uid="{00000000-0005-0000-0000-000082130000}"/>
    <cellStyle name="c_HardInc _Reporting Package Dec 2012 - Draft #3 values_Reporting Package Mar 2013 - USGAAP_ Draft #1.1 V2 2" xfId="35675" xr:uid="{B4978BE7-1E43-4EC8-828E-026CFC509443}"/>
    <cellStyle name="c_HardInc _Reporting Package Dec 2012 - Draft #3 values_Reporting Package May 2013 - USGAAP_ Draft #2" xfId="4996" xr:uid="{00000000-0005-0000-0000-000083130000}"/>
    <cellStyle name="c_HardInc _Reporting Package Dec 2012 - Draft #3 values_Reporting Package May 2013 - USGAAP_ Draft #2 2" xfId="35676" xr:uid="{1CE752FD-D61C-4A98-AF00-B8CA7EC8E3AA}"/>
    <cellStyle name="c_HardInc _Reporting Package Jun 2012 - Draft #3 values-4 _ excl derivatives and PPE" xfId="4997" xr:uid="{00000000-0005-0000-0000-000084130000}"/>
    <cellStyle name="c_HardInc _Reporting Package Jun 2012 - Draft #3 values-4 _ excl derivatives and PPE 2" xfId="35677" xr:uid="{2A207B14-00D4-4A04-BF4C-A6FAE45143D4}"/>
    <cellStyle name="c_HardInc _Reporting Package Oct 2012 - Draft #2 values" xfId="4998" xr:uid="{00000000-0005-0000-0000-000085130000}"/>
    <cellStyle name="c_HardInc _Reporting Package Oct 2012 - Draft #2 values 2" xfId="35678" xr:uid="{A8BA4099-F83D-4AF6-A9D0-FFBE2263BBD7}"/>
    <cellStyle name="c_HardInc _Reporting Package Oct 2012 - Draft #2 values_Reporting Package Jul 2013 -IFRS_ Draft #1" xfId="4999" xr:uid="{00000000-0005-0000-0000-000086130000}"/>
    <cellStyle name="c_HardInc _Reporting Package Oct 2012 - Draft #2 values_Reporting Package Jul 2013 -IFRS_ Draft #1 2" xfId="35679" xr:uid="{A5E0ADA3-89C3-4FFA-9FA6-502A54F5AC3A}"/>
    <cellStyle name="c_HardInc _Reporting Package Oct 2012 - Draft #2 values_Reporting Package Jul 2013 -USGAAP_ Draft #1" xfId="5000" xr:uid="{00000000-0005-0000-0000-000087130000}"/>
    <cellStyle name="c_HardInc _Reporting Package Oct 2012 - Draft #2 values_Reporting Package Jul 2013 -USGAAP_ Draft #1 2" xfId="35680" xr:uid="{311B3A26-3B0A-4C18-9CE9-1D62C0D8CBE1}"/>
    <cellStyle name="c_HardInc _Reporting Package Oct 2012 - Draft #2 values_Reporting Package Jun 2013 - IFRS_ Draft #1" xfId="5001" xr:uid="{00000000-0005-0000-0000-000088130000}"/>
    <cellStyle name="c_HardInc _Reporting Package Oct 2012 - Draft #2 values_Reporting Package Jun 2013 - IFRS_ Draft #1 2" xfId="35681" xr:uid="{047FC986-1898-4C43-90F7-B3357A81518E}"/>
    <cellStyle name="c_HardInc _Reporting Package Oct 2012 - Draft #2 values_Reporting Package Mar 2013 - USGAAP_ Draft #1.1 V2" xfId="5002" xr:uid="{00000000-0005-0000-0000-000089130000}"/>
    <cellStyle name="c_HardInc _Reporting Package Oct 2012 - Draft #2 values_Reporting Package Mar 2013 - USGAAP_ Draft #1.1 V2 2" xfId="35682" xr:uid="{A2FCD216-325F-4E6F-84FC-10312C3E7FF7}"/>
    <cellStyle name="c_HardInc _Reporting Package Oct 2012 - Draft #2 values_Reporting Package May 2013 - USGAAP_ Draft #2" xfId="5003" xr:uid="{00000000-0005-0000-0000-00008A130000}"/>
    <cellStyle name="c_HardInc _Reporting Package Oct 2012 - Draft #2 values_Reporting Package May 2013 - USGAAP_ Draft #2 2" xfId="35683" xr:uid="{517E88CA-0367-470D-AB80-F3D5D1710DF0}"/>
    <cellStyle name="c_HardInc _Reporting Package Sep 2012 - Draft #2 values-1" xfId="5004" xr:uid="{00000000-0005-0000-0000-00008B130000}"/>
    <cellStyle name="c_HardInc _Reporting Package Sep 2012 - Draft #2 values-1 2" xfId="35684" xr:uid="{C31FF8D5-118C-40FF-AB16-432403EC8112}"/>
    <cellStyle name="Ç¥ÁØ_¿¬°£´©°è¿¹»ó" xfId="5005" xr:uid="{00000000-0005-0000-0000-00008C130000}"/>
    <cellStyle name="C00A" xfId="5006" xr:uid="{00000000-0005-0000-0000-00008D130000}"/>
    <cellStyle name="C00A 2" xfId="35685" xr:uid="{41E34534-1F32-43AE-8CE6-114AE4B1AEE0}"/>
    <cellStyle name="C00B" xfId="5007" xr:uid="{00000000-0005-0000-0000-00008E130000}"/>
    <cellStyle name="C00B 2" xfId="35686" xr:uid="{F8F131F3-24D0-483B-802D-64397F5CCEA5}"/>
    <cellStyle name="C00L" xfId="5008" xr:uid="{00000000-0005-0000-0000-00008F130000}"/>
    <cellStyle name="C00L 2" xfId="5009" xr:uid="{00000000-0005-0000-0000-000090130000}"/>
    <cellStyle name="C00L 2 2" xfId="35688" xr:uid="{4552C39B-9074-42B9-8CEF-FB7164A534E6}"/>
    <cellStyle name="C00L 3" xfId="35687" xr:uid="{314B67AB-EDDC-49C0-B10D-A0D0A7B1B90E}"/>
    <cellStyle name="C01A" xfId="5010" xr:uid="{00000000-0005-0000-0000-000091130000}"/>
    <cellStyle name="C01A 2" xfId="35689" xr:uid="{5C5BC32F-DB77-4072-A6CD-B3103E19F0C5}"/>
    <cellStyle name="C01B" xfId="5011" xr:uid="{00000000-0005-0000-0000-000092130000}"/>
    <cellStyle name="C01B 2" xfId="5012" xr:uid="{00000000-0005-0000-0000-000093130000}"/>
    <cellStyle name="C01B 2 2" xfId="35691" xr:uid="{EB551E93-2879-4E77-92BF-8BE15B2EF0C6}"/>
    <cellStyle name="C01B 3" xfId="35690" xr:uid="{11BED5CE-4E3B-4AB6-A7D1-97BEA522707A}"/>
    <cellStyle name="C01H" xfId="5013" xr:uid="{00000000-0005-0000-0000-000094130000}"/>
    <cellStyle name="C01H 2" xfId="5014" xr:uid="{00000000-0005-0000-0000-000095130000}"/>
    <cellStyle name="C01H 2 2" xfId="35693" xr:uid="{AE8AEEFE-1E3E-404B-9317-7E96892D063F}"/>
    <cellStyle name="C01H 3" xfId="35692" xr:uid="{E946F5B4-4701-4946-AFAF-5368D9C2B54D}"/>
    <cellStyle name="C01L" xfId="5015" xr:uid="{00000000-0005-0000-0000-000096130000}"/>
    <cellStyle name="C01L 2" xfId="5016" xr:uid="{00000000-0005-0000-0000-000097130000}"/>
    <cellStyle name="C01L 2 2" xfId="35695" xr:uid="{6ACE4EE7-526C-475D-A534-94604E08293A}"/>
    <cellStyle name="C01L 3" xfId="35694" xr:uid="{771C5F92-E129-4E5A-A067-72F959EF8805}"/>
    <cellStyle name="C02A" xfId="5017" xr:uid="{00000000-0005-0000-0000-000098130000}"/>
    <cellStyle name="C02A 2" xfId="5018" xr:uid="{00000000-0005-0000-0000-000099130000}"/>
    <cellStyle name="C02A 2 2" xfId="5019" xr:uid="{00000000-0005-0000-0000-00009A130000}"/>
    <cellStyle name="C02A 2 2 2" xfId="35698" xr:uid="{FF00F5B3-F5EB-4D41-81B4-39C968DD09F7}"/>
    <cellStyle name="C02A 2 3" xfId="5020" xr:uid="{00000000-0005-0000-0000-00009B130000}"/>
    <cellStyle name="C02A 2 3 2" xfId="35699" xr:uid="{6D055AC5-0033-40E8-AD38-96E225050E17}"/>
    <cellStyle name="C02A 2 4" xfId="35697" xr:uid="{47ADD5A6-79F4-41C8-B414-697564336B28}"/>
    <cellStyle name="C02A 3" xfId="5021" xr:uid="{00000000-0005-0000-0000-00009C130000}"/>
    <cellStyle name="C02A 3 2" xfId="35700" xr:uid="{CF11C6C9-EF27-454F-9F28-E4F5AA132F06}"/>
    <cellStyle name="C02A 4" xfId="35696" xr:uid="{0CEF2096-EDFF-46A2-9097-88B2CEF7FC40}"/>
    <cellStyle name="C02B" xfId="5022" xr:uid="{00000000-0005-0000-0000-00009D130000}"/>
    <cellStyle name="C02B 2" xfId="5023" xr:uid="{00000000-0005-0000-0000-00009E130000}"/>
    <cellStyle name="C02B 2 2" xfId="35702" xr:uid="{A35B0143-1997-456F-AAB2-56FC7AFB966A}"/>
    <cellStyle name="C02B 3" xfId="35701" xr:uid="{ABB2824C-AE2B-4650-BB3E-BBAC1F194427}"/>
    <cellStyle name="C02H" xfId="5024" xr:uid="{00000000-0005-0000-0000-00009F130000}"/>
    <cellStyle name="C02H 2" xfId="5025" xr:uid="{00000000-0005-0000-0000-0000A0130000}"/>
    <cellStyle name="C02H 2 2" xfId="35704" xr:uid="{5D6D0DB2-1644-4C95-8FC0-F17BAA742636}"/>
    <cellStyle name="C02H 3" xfId="35703" xr:uid="{74F238A0-FF4D-4C52-AA4A-6E11C32C9DA4}"/>
    <cellStyle name="C02L" xfId="5026" xr:uid="{00000000-0005-0000-0000-0000A1130000}"/>
    <cellStyle name="C02L 2" xfId="5027" xr:uid="{00000000-0005-0000-0000-0000A2130000}"/>
    <cellStyle name="C02L 2 2" xfId="35706" xr:uid="{9AC9BDB0-9A25-4F35-9650-FB294EE546F7}"/>
    <cellStyle name="C02L 3" xfId="35705" xr:uid="{756629B7-FFE9-4120-A0ED-6AC6092BD950}"/>
    <cellStyle name="C03A" xfId="5028" xr:uid="{00000000-0005-0000-0000-0000A3130000}"/>
    <cellStyle name="C03A 2" xfId="35707" xr:uid="{031A8C89-1051-46E8-8860-D1AE4E719228}"/>
    <cellStyle name="C03B" xfId="5029" xr:uid="{00000000-0005-0000-0000-0000A4130000}"/>
    <cellStyle name="C03B 2" xfId="5030" xr:uid="{00000000-0005-0000-0000-0000A5130000}"/>
    <cellStyle name="C03B 2 2" xfId="35709" xr:uid="{2848E091-100A-4810-B676-65F877D241C4}"/>
    <cellStyle name="C03B 3" xfId="35708" xr:uid="{FAA8FCD2-C61B-4419-BA05-3FB0C9B68959}"/>
    <cellStyle name="C03H" xfId="5031" xr:uid="{00000000-0005-0000-0000-0000A6130000}"/>
    <cellStyle name="C03H 2" xfId="5032" xr:uid="{00000000-0005-0000-0000-0000A7130000}"/>
    <cellStyle name="C03H 2 2" xfId="35711" xr:uid="{A38CDC6C-963F-43D5-998A-AA03C3F00FB3}"/>
    <cellStyle name="C03H 3" xfId="35710" xr:uid="{85956BCE-CFAD-4D21-97F8-5D7090B9FC57}"/>
    <cellStyle name="C03L" xfId="5033" xr:uid="{00000000-0005-0000-0000-0000A8130000}"/>
    <cellStyle name="C03L 2" xfId="5034" xr:uid="{00000000-0005-0000-0000-0000A9130000}"/>
    <cellStyle name="C03L 2 2" xfId="35713" xr:uid="{0E8D1136-C561-4B7D-9761-132BE63473A9}"/>
    <cellStyle name="C03L 3" xfId="35712" xr:uid="{5D82B111-0EE7-4E2D-A0EC-3ED4A2A45291}"/>
    <cellStyle name="C04A" xfId="5035" xr:uid="{00000000-0005-0000-0000-0000AA130000}"/>
    <cellStyle name="C04A 2" xfId="35714" xr:uid="{A2528335-0513-4333-95CE-4778D05990DE}"/>
    <cellStyle name="C04B" xfId="5036" xr:uid="{00000000-0005-0000-0000-0000AB130000}"/>
    <cellStyle name="C04B 2" xfId="5037" xr:uid="{00000000-0005-0000-0000-0000AC130000}"/>
    <cellStyle name="C04B 2 2" xfId="35716" xr:uid="{A03B17B3-2B24-4C18-A08E-142A04946028}"/>
    <cellStyle name="C04B 3" xfId="35715" xr:uid="{4B6D1C32-72D4-457A-8A8C-90CE4596CC14}"/>
    <cellStyle name="C04H" xfId="5038" xr:uid="{00000000-0005-0000-0000-0000AD130000}"/>
    <cellStyle name="C04H 2" xfId="5039" xr:uid="{00000000-0005-0000-0000-0000AE130000}"/>
    <cellStyle name="C04H 2 2" xfId="35718" xr:uid="{AC0A6E10-BE3A-47F7-B453-341256B87ABA}"/>
    <cellStyle name="C04H 3" xfId="35717" xr:uid="{9C13A635-6EC5-4CF5-B4B2-275FCF581155}"/>
    <cellStyle name="C04L" xfId="5040" xr:uid="{00000000-0005-0000-0000-0000AF130000}"/>
    <cellStyle name="C04L 2" xfId="5041" xr:uid="{00000000-0005-0000-0000-0000B0130000}"/>
    <cellStyle name="C04L 2 2" xfId="35720" xr:uid="{D33D676C-2DB2-4BD3-8977-9D624824B4AD}"/>
    <cellStyle name="C04L 3" xfId="35719" xr:uid="{28A630B6-4B99-47E9-B9CC-B1F02FF3668D}"/>
    <cellStyle name="C05A" xfId="5042" xr:uid="{00000000-0005-0000-0000-0000B1130000}"/>
    <cellStyle name="C05A 2" xfId="35721" xr:uid="{D3332BD3-D55A-4B16-8F3F-356B49124983}"/>
    <cellStyle name="C05B" xfId="5043" xr:uid="{00000000-0005-0000-0000-0000B2130000}"/>
    <cellStyle name="C05B 2" xfId="5044" xr:uid="{00000000-0005-0000-0000-0000B3130000}"/>
    <cellStyle name="C05B 2 2" xfId="35723" xr:uid="{0400861A-AE1F-490A-89DC-824BB7B8D474}"/>
    <cellStyle name="C05B 3" xfId="35722" xr:uid="{02AF5828-4F49-4A0D-9A4D-B620E7C7A2B8}"/>
    <cellStyle name="C05H" xfId="5045" xr:uid="{00000000-0005-0000-0000-0000B4130000}"/>
    <cellStyle name="C05H 2" xfId="5046" xr:uid="{00000000-0005-0000-0000-0000B5130000}"/>
    <cellStyle name="C05H 2 2" xfId="35725" xr:uid="{A3C90C45-01C6-4C97-BE46-8D247F5528E4}"/>
    <cellStyle name="C05H 3" xfId="35724" xr:uid="{BC287438-90C6-49BC-8859-5D615B5A28BF}"/>
    <cellStyle name="C05L" xfId="5047" xr:uid="{00000000-0005-0000-0000-0000B6130000}"/>
    <cellStyle name="C05L 2" xfId="5048" xr:uid="{00000000-0005-0000-0000-0000B7130000}"/>
    <cellStyle name="C05L 2 2" xfId="35727" xr:uid="{84FDF5EF-13C5-4035-A80F-1834D7FE6ED3}"/>
    <cellStyle name="C05L 3" xfId="35726" xr:uid="{D58B0A43-4C89-4759-B640-9513C2CAB7FA}"/>
    <cellStyle name="C06A" xfId="5049" xr:uid="{00000000-0005-0000-0000-0000B8130000}"/>
    <cellStyle name="C06A 2" xfId="35728" xr:uid="{4A5810F1-3A33-4AE2-BFE8-071A35F7EA9C}"/>
    <cellStyle name="C06B" xfId="5050" xr:uid="{00000000-0005-0000-0000-0000B9130000}"/>
    <cellStyle name="C06B 2" xfId="5051" xr:uid="{00000000-0005-0000-0000-0000BA130000}"/>
    <cellStyle name="C06B 2 2" xfId="35730" xr:uid="{23BDFE77-7B8F-4185-8F92-C8353F87D4C5}"/>
    <cellStyle name="C06B 3" xfId="35729" xr:uid="{42EA14D7-B718-4E5E-BD1E-F6AD5975B491}"/>
    <cellStyle name="C06H" xfId="5052" xr:uid="{00000000-0005-0000-0000-0000BB130000}"/>
    <cellStyle name="C06H 2" xfId="5053" xr:uid="{00000000-0005-0000-0000-0000BC130000}"/>
    <cellStyle name="C06H 2 2" xfId="35732" xr:uid="{6416A808-AD27-4F8F-A5B9-A677FC2BB0BF}"/>
    <cellStyle name="C06H 3" xfId="35731" xr:uid="{9CDFC640-07F8-4D67-83F2-23B6D5EFBA0A}"/>
    <cellStyle name="C06L" xfId="5054" xr:uid="{00000000-0005-0000-0000-0000BD130000}"/>
    <cellStyle name="C06L 2" xfId="5055" xr:uid="{00000000-0005-0000-0000-0000BE130000}"/>
    <cellStyle name="C06L 2 2" xfId="35734" xr:uid="{D5695114-3CA9-4431-8AB4-17AD2F4339C4}"/>
    <cellStyle name="C06L 3" xfId="35733" xr:uid="{1994A580-8DA5-4855-BCD2-84FAD665214B}"/>
    <cellStyle name="C07A" xfId="5056" xr:uid="{00000000-0005-0000-0000-0000BF130000}"/>
    <cellStyle name="C07A 2" xfId="35735" xr:uid="{ADA6B729-000E-476A-B6AC-71181DD2C2FE}"/>
    <cellStyle name="C07B" xfId="5057" xr:uid="{00000000-0005-0000-0000-0000C0130000}"/>
    <cellStyle name="C07B 2" xfId="5058" xr:uid="{00000000-0005-0000-0000-0000C1130000}"/>
    <cellStyle name="C07B 2 2" xfId="35737" xr:uid="{7742C498-DC83-4A9F-9624-8C525DBA153E}"/>
    <cellStyle name="C07B 3" xfId="35736" xr:uid="{B9C3231B-34CC-4293-AC1F-F9D45D0A4B84}"/>
    <cellStyle name="C07H" xfId="5059" xr:uid="{00000000-0005-0000-0000-0000C2130000}"/>
    <cellStyle name="C07H 2" xfId="5060" xr:uid="{00000000-0005-0000-0000-0000C3130000}"/>
    <cellStyle name="C07H 2 2" xfId="35739" xr:uid="{5F464B6B-624E-4512-B316-F0B86859486B}"/>
    <cellStyle name="C07H 3" xfId="35738" xr:uid="{9A738AED-CBFF-4C0A-95A2-D6E688029BBC}"/>
    <cellStyle name="C07L" xfId="5061" xr:uid="{00000000-0005-0000-0000-0000C4130000}"/>
    <cellStyle name="C07L 2" xfId="5062" xr:uid="{00000000-0005-0000-0000-0000C5130000}"/>
    <cellStyle name="C07L 2 2" xfId="35741" xr:uid="{ED881677-82AB-4B1A-BF4B-24170AA6C912}"/>
    <cellStyle name="C07L 3" xfId="35740" xr:uid="{49A8BDB7-35D4-4A20-AEDF-486AE59A3B46}"/>
    <cellStyle name="Calc Currency (0)" xfId="5063" xr:uid="{00000000-0005-0000-0000-0000C6130000}"/>
    <cellStyle name="Calc Currency (0) 2" xfId="5064" xr:uid="{00000000-0005-0000-0000-0000C7130000}"/>
    <cellStyle name="Calc Currency (0) 2 2" xfId="5065" xr:uid="{00000000-0005-0000-0000-0000C8130000}"/>
    <cellStyle name="Calc Currency (0) 2 2 2" xfId="35744" xr:uid="{3DB45F1F-2041-4A49-B960-0634121499D5}"/>
    <cellStyle name="Calc Currency (0) 2 3" xfId="35743" xr:uid="{49123BA3-0959-46F0-A893-8C4D62DA3BA3}"/>
    <cellStyle name="Calc Currency (0) 3" xfId="5066" xr:uid="{00000000-0005-0000-0000-0000C9130000}"/>
    <cellStyle name="Calc Currency (0) 3 2" xfId="35745" xr:uid="{15A9F446-C137-4FA9-8B5A-12C6F7CCDEFB}"/>
    <cellStyle name="Calc Currency (0) 4" xfId="5067" xr:uid="{00000000-0005-0000-0000-0000CA130000}"/>
    <cellStyle name="Calc Currency (0) 4 2" xfId="35746" xr:uid="{2B650AFC-5CC6-43B6-9869-C10FA9D1481B}"/>
    <cellStyle name="Calc Currency (0) 5" xfId="35742" xr:uid="{821C65F7-2DBE-407D-8E87-FA7964C96F71}"/>
    <cellStyle name="Calc Currency (0)_Debt Report - Q4 2012 - FINAL" xfId="5068" xr:uid="{00000000-0005-0000-0000-0000CB130000}"/>
    <cellStyle name="Calc Currency (2)" xfId="5069" xr:uid="{00000000-0005-0000-0000-0000CC130000}"/>
    <cellStyle name="Calc Currency (2) 2" xfId="5070" xr:uid="{00000000-0005-0000-0000-0000CD130000}"/>
    <cellStyle name="Calc Currency (2) 2 2" xfId="35748" xr:uid="{83826982-10A4-429D-B7EA-F1AC83A7C5CB}"/>
    <cellStyle name="Calc Currency (2) 3" xfId="35747" xr:uid="{E5319FC5-4B55-4C52-A20B-79B678D12AAE}"/>
    <cellStyle name="Calc Percent (0)" xfId="5071" xr:uid="{00000000-0005-0000-0000-0000CE130000}"/>
    <cellStyle name="Calc Percent (0) 2" xfId="5072" xr:uid="{00000000-0005-0000-0000-0000CF130000}"/>
    <cellStyle name="Calc Percent (0) 2 2" xfId="35750" xr:uid="{231908B6-CF5A-4F45-89DA-BB7FE49C2427}"/>
    <cellStyle name="Calc Percent (0) 3" xfId="35749" xr:uid="{62D5A867-E7F4-49BA-9D9C-E83C8269CD97}"/>
    <cellStyle name="Calc Percent (1)" xfId="5073" xr:uid="{00000000-0005-0000-0000-0000D0130000}"/>
    <cellStyle name="Calc Percent (1) 2" xfId="5074" xr:uid="{00000000-0005-0000-0000-0000D1130000}"/>
    <cellStyle name="Calc Percent (1) 2 2" xfId="35752" xr:uid="{CD6CE8AC-0CDC-442F-A09A-29C66DE19416}"/>
    <cellStyle name="Calc Percent (1) 3" xfId="35751" xr:uid="{7CC33FAC-A1F3-44C8-9127-0032A7BF1A90}"/>
    <cellStyle name="Calc Percent (2)" xfId="5075" xr:uid="{00000000-0005-0000-0000-0000D2130000}"/>
    <cellStyle name="Calc Percent (2) 2" xfId="5076" xr:uid="{00000000-0005-0000-0000-0000D3130000}"/>
    <cellStyle name="Calc Percent (2) 2 2" xfId="35754" xr:uid="{AA3417CA-BCD8-40FE-A5EC-2DB1BF741844}"/>
    <cellStyle name="Calc Percent (2) 3" xfId="35753" xr:uid="{90100083-D713-4BB1-854B-21BD7C5ABB7E}"/>
    <cellStyle name="Calc Units (0)" xfId="5077" xr:uid="{00000000-0005-0000-0000-0000D4130000}"/>
    <cellStyle name="Calc Units (0) 2" xfId="5078" xr:uid="{00000000-0005-0000-0000-0000D5130000}"/>
    <cellStyle name="Calc Units (0) 2 2" xfId="35756" xr:uid="{442E7A1D-3B85-43A2-89CB-DCBC39D14D36}"/>
    <cellStyle name="Calc Units (0) 3" xfId="35755" xr:uid="{B1AC153C-55B6-49B0-874C-10CE159C8977}"/>
    <cellStyle name="Calc Units (1)" xfId="5079" xr:uid="{00000000-0005-0000-0000-0000D6130000}"/>
    <cellStyle name="Calc Units (1) 2" xfId="5080" xr:uid="{00000000-0005-0000-0000-0000D7130000}"/>
    <cellStyle name="Calc Units (1) 2 2" xfId="35758" xr:uid="{B61E52AA-A8EC-40F4-98D1-7EEC8D91C61A}"/>
    <cellStyle name="Calc Units (1) 3" xfId="35757" xr:uid="{78C4494B-1062-4E4F-B46F-A5CBEEA08549}"/>
    <cellStyle name="Calc Units (2)" xfId="5081" xr:uid="{00000000-0005-0000-0000-0000D8130000}"/>
    <cellStyle name="Calc Units (2) 2" xfId="5082" xr:uid="{00000000-0005-0000-0000-0000D9130000}"/>
    <cellStyle name="Calc Units (2) 2 2" xfId="35760" xr:uid="{C1B7EA4D-6C90-42ED-B7DF-9B72701F36DE}"/>
    <cellStyle name="Calc Units (2) 3" xfId="35759" xr:uid="{2D6B16F3-62EB-4DF9-81DE-3D92B4D10F25}"/>
    <cellStyle name="Calc'd" xfId="5083" xr:uid="{00000000-0005-0000-0000-0000DA130000}"/>
    <cellStyle name="Calc'd 2" xfId="35761" xr:uid="{FEDEC1A5-C815-4CD9-8A71-3C8B86A23169}"/>
    <cellStyle name="Calcul" xfId="5084" xr:uid="{00000000-0005-0000-0000-0000DB130000}"/>
    <cellStyle name="Calcul 2" xfId="5085" xr:uid="{00000000-0005-0000-0000-0000DC130000}"/>
    <cellStyle name="Calcul 2 2" xfId="5086" xr:uid="{00000000-0005-0000-0000-0000DD130000}"/>
    <cellStyle name="Calcul 2 2 2" xfId="35764" xr:uid="{A6A496EE-4F7E-4F26-B8ED-4CE76DA70FB3}"/>
    <cellStyle name="Calcul 2 3" xfId="5087" xr:uid="{00000000-0005-0000-0000-0000DE130000}"/>
    <cellStyle name="Calcul 2 3 2" xfId="35765" xr:uid="{7734A173-2882-4A7F-B82B-B35D5B195BB9}"/>
    <cellStyle name="Calcul 2 4" xfId="35763" xr:uid="{892E5B03-B555-4C32-B294-BA5CC9E32EB4}"/>
    <cellStyle name="Calcul 3" xfId="5088" xr:uid="{00000000-0005-0000-0000-0000DF130000}"/>
    <cellStyle name="Calcul 3 2" xfId="35766" xr:uid="{B2390AF9-9251-4A58-A4DE-A6EADA2D6AEB}"/>
    <cellStyle name="Calcul 4" xfId="35762" xr:uid="{A08EF0D7-2F8B-4BF3-B8DC-014A6FFA982F}"/>
    <cellStyle name="Calculation" xfId="5089" xr:uid="{00000000-0005-0000-0000-0000E0130000}"/>
    <cellStyle name="Calculation 2" xfId="5090" xr:uid="{00000000-0005-0000-0000-0000E1130000}"/>
    <cellStyle name="Calculation 2 2" xfId="5091" xr:uid="{00000000-0005-0000-0000-0000E2130000}"/>
    <cellStyle name="Calculation 2 2 2" xfId="35769" xr:uid="{D4EA7EB6-BF78-4E73-BC74-2D2BDC4549F3}"/>
    <cellStyle name="Calculation 2 3" xfId="5092" xr:uid="{00000000-0005-0000-0000-0000E3130000}"/>
    <cellStyle name="Calculation 2 3 2" xfId="35770" xr:uid="{584E2B75-07FF-492D-A07F-CCB1474076E5}"/>
    <cellStyle name="Calculation 2 4" xfId="35768" xr:uid="{AE550BF3-0055-4B73-8A69-72F606A32213}"/>
    <cellStyle name="Calculation 3" xfId="5093" xr:uid="{00000000-0005-0000-0000-0000E4130000}"/>
    <cellStyle name="Calculation 3 2" xfId="5094" xr:uid="{00000000-0005-0000-0000-0000E5130000}"/>
    <cellStyle name="Calculation 3 2 2" xfId="5095" xr:uid="{00000000-0005-0000-0000-0000E6130000}"/>
    <cellStyle name="Calculation 3 2 2 2" xfId="35773" xr:uid="{2A58EC4F-3A04-43C5-B59D-75CD5A7008EA}"/>
    <cellStyle name="Calculation 3 2 3" xfId="5096" xr:uid="{00000000-0005-0000-0000-0000E7130000}"/>
    <cellStyle name="Calculation 3 2 3 2" xfId="35774" xr:uid="{B93F430D-E269-40CC-B745-8033A8F516E3}"/>
    <cellStyle name="Calculation 3 2 4" xfId="35772" xr:uid="{B22E487B-04DA-4D74-AA80-4312798C0AF9}"/>
    <cellStyle name="Calculation 3 3" xfId="5097" xr:uid="{00000000-0005-0000-0000-0000E8130000}"/>
    <cellStyle name="Calculation 3 3 2" xfId="35775" xr:uid="{9F8C5E84-7AC0-4C4F-9F3B-F555BCB18597}"/>
    <cellStyle name="Calculation 3 4" xfId="5098" xr:uid="{00000000-0005-0000-0000-0000E9130000}"/>
    <cellStyle name="Calculation 3 4 2" xfId="35776" xr:uid="{5DCB7242-DDA4-44EF-A5C9-D33FCE69190C}"/>
    <cellStyle name="Calculation 3 5" xfId="35771" xr:uid="{9A41688E-401A-486C-8988-D1B93153A3E5}"/>
    <cellStyle name="Calculation 4" xfId="5099" xr:uid="{00000000-0005-0000-0000-0000EA130000}"/>
    <cellStyle name="Calculation 4 2" xfId="35777" xr:uid="{080154AD-1D8C-4305-98C9-304BE09EAF3C}"/>
    <cellStyle name="Calculation 5" xfId="35767" xr:uid="{668B58FF-CEA3-4CEB-BB9E-2A0405AB4FC7}"/>
    <cellStyle name="Cálculo 10" xfId="5100" xr:uid="{00000000-0005-0000-0000-0000EB130000}"/>
    <cellStyle name="Cálculo 10 2" xfId="5101" xr:uid="{00000000-0005-0000-0000-0000EC130000}"/>
    <cellStyle name="Cálculo 10 2 2" xfId="35779" xr:uid="{6C830BDA-7BE5-49B5-8E42-08B018B51D85}"/>
    <cellStyle name="Cálculo 10 3" xfId="5102" xr:uid="{00000000-0005-0000-0000-0000ED130000}"/>
    <cellStyle name="Cálculo 10 3 2" xfId="35780" xr:uid="{29CDC076-795B-44AF-8C56-7E512EFF3A29}"/>
    <cellStyle name="Cálculo 10 4" xfId="35778" xr:uid="{7B836252-A902-44AA-9DDA-1AC88562B0C3}"/>
    <cellStyle name="Cálculo 11" xfId="5103" xr:uid="{00000000-0005-0000-0000-0000EE130000}"/>
    <cellStyle name="Cálculo 11 2" xfId="5104" xr:uid="{00000000-0005-0000-0000-0000EF130000}"/>
    <cellStyle name="Cálculo 11 2 2" xfId="35782" xr:uid="{BE94275B-75FD-413D-AEF2-C89332C76B64}"/>
    <cellStyle name="Cálculo 11 3" xfId="5105" xr:uid="{00000000-0005-0000-0000-0000F0130000}"/>
    <cellStyle name="Cálculo 11 3 2" xfId="35783" xr:uid="{4B6B85AA-88CF-4284-910D-BC5FF9A9596D}"/>
    <cellStyle name="Cálculo 11 4" xfId="35781" xr:uid="{619CC69F-F295-4C95-879C-64C78BE63096}"/>
    <cellStyle name="Cálculo 12" xfId="5106" xr:uid="{00000000-0005-0000-0000-0000F1130000}"/>
    <cellStyle name="Cálculo 12 2" xfId="5107" xr:uid="{00000000-0005-0000-0000-0000F2130000}"/>
    <cellStyle name="Cálculo 12 2 2" xfId="35785" xr:uid="{7E972F9F-4B41-4D4B-B386-00012DB75D1E}"/>
    <cellStyle name="Cálculo 12 3" xfId="5108" xr:uid="{00000000-0005-0000-0000-0000F3130000}"/>
    <cellStyle name="Cálculo 12 3 2" xfId="35786" xr:uid="{9B388DE2-359D-418C-B4ED-878E0B9FA0DC}"/>
    <cellStyle name="Cálculo 12 4" xfId="35784" xr:uid="{1D52D55C-5395-41DF-9E2A-612C14860EDF}"/>
    <cellStyle name="Cálculo 13" xfId="5109" xr:uid="{00000000-0005-0000-0000-0000F4130000}"/>
    <cellStyle name="Cálculo 13 2" xfId="35787" xr:uid="{AA4E8B3B-1DB8-42B8-AAFC-280D0BBAB66D}"/>
    <cellStyle name="Cálculo 14" xfId="5110" xr:uid="{00000000-0005-0000-0000-0000F5130000}"/>
    <cellStyle name="Cálculo 14 10" xfId="5111" xr:uid="{00000000-0005-0000-0000-0000F6130000}"/>
    <cellStyle name="Cálculo 14 10 2" xfId="35789" xr:uid="{07129D81-3717-498E-9C15-BE38DB990DE8}"/>
    <cellStyle name="Cálculo 14 11" xfId="35788" xr:uid="{D05DCA0D-3064-4CD8-8D5F-99644C1AC169}"/>
    <cellStyle name="Cálculo 14 2" xfId="5112" xr:uid="{00000000-0005-0000-0000-0000F7130000}"/>
    <cellStyle name="Cálculo 14 2 2" xfId="5113" xr:uid="{00000000-0005-0000-0000-0000F8130000}"/>
    <cellStyle name="Cálculo 14 2 2 2" xfId="35791" xr:uid="{40BD33CD-1CED-4709-9F7E-0419E2C1BAAF}"/>
    <cellStyle name="Cálculo 14 2 3" xfId="5114" xr:uid="{00000000-0005-0000-0000-0000F9130000}"/>
    <cellStyle name="Cálculo 14 2 3 2" xfId="5115" xr:uid="{00000000-0005-0000-0000-0000FA130000}"/>
    <cellStyle name="Cálculo 14 2 3 2 2" xfId="35793" xr:uid="{D58D0F39-0A69-4C63-8169-1087B07A7695}"/>
    <cellStyle name="Cálculo 14 2 3 3" xfId="35792" xr:uid="{7BBDD487-96E2-4391-B089-1472EB5704EC}"/>
    <cellStyle name="Cálculo 14 2 4" xfId="5116" xr:uid="{00000000-0005-0000-0000-0000FB130000}"/>
    <cellStyle name="Cálculo 14 2 4 2" xfId="35794" xr:uid="{8DCD3AE2-1DD9-4A33-96FC-81999FC39E1F}"/>
    <cellStyle name="Cálculo 14 2 5" xfId="35790" xr:uid="{FA026141-02C5-4A31-A737-F442CA2CD19D}"/>
    <cellStyle name="Cálculo 14 3" xfId="5117" xr:uid="{00000000-0005-0000-0000-0000FC130000}"/>
    <cellStyle name="Cálculo 14 3 2" xfId="5118" xr:uid="{00000000-0005-0000-0000-0000FD130000}"/>
    <cellStyle name="Cálculo 14 3 2 2" xfId="35796" xr:uid="{13290D11-8C4A-44A1-9AA3-3A7FEFFD415F}"/>
    <cellStyle name="Cálculo 14 3 3" xfId="5119" xr:uid="{00000000-0005-0000-0000-0000FE130000}"/>
    <cellStyle name="Cálculo 14 3 3 2" xfId="35797" xr:uid="{D358142D-B1B8-4AED-9F59-7B13D18C8572}"/>
    <cellStyle name="Cálculo 14 3 4" xfId="35795" xr:uid="{4FC9EADD-64C4-49B4-8FB7-3D04395585DA}"/>
    <cellStyle name="Cálculo 14 4" xfId="5120" xr:uid="{00000000-0005-0000-0000-0000FF130000}"/>
    <cellStyle name="Cálculo 14 4 2" xfId="35798" xr:uid="{E84577F2-2B5E-49B2-AF16-66022A845A43}"/>
    <cellStyle name="Cálculo 14 5" xfId="5121" xr:uid="{00000000-0005-0000-0000-000000140000}"/>
    <cellStyle name="Cálculo 14 5 2" xfId="5122" xr:uid="{00000000-0005-0000-0000-000001140000}"/>
    <cellStyle name="Cálculo 14 5 2 2" xfId="35800" xr:uid="{F8E2F16A-87AA-4D3F-9B7E-80E184E1BCAE}"/>
    <cellStyle name="Cálculo 14 5 3" xfId="5123" xr:uid="{00000000-0005-0000-0000-000002140000}"/>
    <cellStyle name="Cálculo 14 5 3 2" xfId="35801" xr:uid="{F4387D39-7141-4A1A-BDDC-5FB8BE222BFA}"/>
    <cellStyle name="Cálculo 14 5 4" xfId="35799" xr:uid="{1964E478-620A-4008-A986-BE2D6AAAC624}"/>
    <cellStyle name="Cálculo 14 6" xfId="5124" xr:uid="{00000000-0005-0000-0000-000003140000}"/>
    <cellStyle name="Cálculo 14 6 2" xfId="35802" xr:uid="{4CBB0FC7-28DB-4AED-8E50-057977E50EE7}"/>
    <cellStyle name="Cálculo 14 7" xfId="5125" xr:uid="{00000000-0005-0000-0000-000004140000}"/>
    <cellStyle name="Cálculo 14 7 2" xfId="5126" xr:uid="{00000000-0005-0000-0000-000005140000}"/>
    <cellStyle name="Cálculo 14 7 2 2" xfId="35804" xr:uid="{86BE6539-4245-498A-A99B-BBB05AC8AFD3}"/>
    <cellStyle name="Cálculo 14 7 3" xfId="5127" xr:uid="{00000000-0005-0000-0000-000006140000}"/>
    <cellStyle name="Cálculo 14 7 3 2" xfId="35805" xr:uid="{97AC283F-55B2-46B7-A162-548305477299}"/>
    <cellStyle name="Cálculo 14 7 4" xfId="35803" xr:uid="{BF6F27F5-5129-4527-8898-39CEA51B27C7}"/>
    <cellStyle name="Cálculo 14 8" xfId="5128" xr:uid="{00000000-0005-0000-0000-000007140000}"/>
    <cellStyle name="Cálculo 14 8 2" xfId="5129" xr:uid="{00000000-0005-0000-0000-000008140000}"/>
    <cellStyle name="Cálculo 14 8 2 2" xfId="35807" xr:uid="{2F29ECB7-468D-4558-A807-C88EE41E6A1F}"/>
    <cellStyle name="Cálculo 14 8 3" xfId="5130" xr:uid="{00000000-0005-0000-0000-000009140000}"/>
    <cellStyle name="Cálculo 14 8 3 2" xfId="35808" xr:uid="{113FC135-3203-46BF-BC1F-B78C481169CF}"/>
    <cellStyle name="Cálculo 14 8 4" xfId="35806" xr:uid="{0CD633F0-4FBA-4D1E-AAF1-3D860446715B}"/>
    <cellStyle name="Cálculo 14 9" xfId="5131" xr:uid="{00000000-0005-0000-0000-00000A140000}"/>
    <cellStyle name="Cálculo 14 9 2" xfId="5132" xr:uid="{00000000-0005-0000-0000-00000B140000}"/>
    <cellStyle name="Cálculo 14 9 2 2" xfId="35810" xr:uid="{CF76C679-AC7F-45C5-B6CF-8AB1A2ABFEA8}"/>
    <cellStyle name="Cálculo 14 9 3" xfId="5133" xr:uid="{00000000-0005-0000-0000-00000C140000}"/>
    <cellStyle name="Cálculo 14 9 3 2" xfId="35811" xr:uid="{5700211F-9311-4AF8-AFE7-E35BDB8EFC60}"/>
    <cellStyle name="Cálculo 14 9 4" xfId="35809" xr:uid="{314D443B-A86B-48DE-A4A5-1968C4D59F9F}"/>
    <cellStyle name="Cálculo 15" xfId="5134" xr:uid="{00000000-0005-0000-0000-00000D140000}"/>
    <cellStyle name="Cálculo 15 2" xfId="5135" xr:uid="{00000000-0005-0000-0000-00000E140000}"/>
    <cellStyle name="Cálculo 15 2 2" xfId="5136" xr:uid="{00000000-0005-0000-0000-00000F140000}"/>
    <cellStyle name="Cálculo 15 2 2 2" xfId="35814" xr:uid="{75F9D508-59BA-4F58-AAF6-BCA75B6D64A0}"/>
    <cellStyle name="Cálculo 15 2 3" xfId="5137" xr:uid="{00000000-0005-0000-0000-000010140000}"/>
    <cellStyle name="Cálculo 15 2 3 2" xfId="35815" xr:uid="{6ED69FFF-9091-4CC0-843A-6DABAA65A6E5}"/>
    <cellStyle name="Cálculo 15 2 4" xfId="35813" xr:uid="{93B1A0AC-C4C4-4C89-92BE-F95022C19A03}"/>
    <cellStyle name="Cálculo 15 3" xfId="5138" xr:uid="{00000000-0005-0000-0000-000011140000}"/>
    <cellStyle name="Cálculo 15 3 2" xfId="35816" xr:uid="{FEB35CAB-81BD-4C8B-A962-FA82E8BA744A}"/>
    <cellStyle name="Cálculo 15 4" xfId="5139" xr:uid="{00000000-0005-0000-0000-000012140000}"/>
    <cellStyle name="Cálculo 15 4 2" xfId="5140" xr:uid="{00000000-0005-0000-0000-000013140000}"/>
    <cellStyle name="Cálculo 15 4 2 2" xfId="35818" xr:uid="{2521451C-8C3A-4E88-BA82-61DB8A617964}"/>
    <cellStyle name="Cálculo 15 4 3" xfId="5141" xr:uid="{00000000-0005-0000-0000-000014140000}"/>
    <cellStyle name="Cálculo 15 4 3 2" xfId="35819" xr:uid="{18EE2080-8B3A-41E1-BCCD-D926A742EC8E}"/>
    <cellStyle name="Cálculo 15 4 4" xfId="35817" xr:uid="{E748DC80-E9F4-41F2-80E9-532AFC033697}"/>
    <cellStyle name="Cálculo 15 5" xfId="5142" xr:uid="{00000000-0005-0000-0000-000015140000}"/>
    <cellStyle name="Cálculo 15 5 2" xfId="35820" xr:uid="{88D0C45D-5FBA-450E-9909-9666DB2D6659}"/>
    <cellStyle name="Cálculo 15 6" xfId="5143" xr:uid="{00000000-0005-0000-0000-000016140000}"/>
    <cellStyle name="Cálculo 15 6 2" xfId="35821" xr:uid="{464C64D5-B1ED-4E5D-B117-DEA5B652F6F1}"/>
    <cellStyle name="Cálculo 15 7" xfId="5144" xr:uid="{00000000-0005-0000-0000-000017140000}"/>
    <cellStyle name="Cálculo 15 7 2" xfId="35822" xr:uid="{3ABE49A5-716B-44AE-8378-F68DA214868E}"/>
    <cellStyle name="Cálculo 15 8" xfId="35812" xr:uid="{8257B07C-3B9D-4029-BFB9-8B3BD9BBEF04}"/>
    <cellStyle name="Cálculo 16" xfId="5145" xr:uid="{00000000-0005-0000-0000-000018140000}"/>
    <cellStyle name="Cálculo 16 10" xfId="5146" xr:uid="{00000000-0005-0000-0000-000019140000}"/>
    <cellStyle name="Cálculo 16 10 2" xfId="35824" xr:uid="{016D8BA8-BBA0-413F-B0CF-8924308E7677}"/>
    <cellStyle name="Cálculo 16 11" xfId="5147" xr:uid="{00000000-0005-0000-0000-00001A140000}"/>
    <cellStyle name="Cálculo 16 11 2" xfId="35825" xr:uid="{557BAEE2-DBBA-461F-B1A6-156E0E8D8F86}"/>
    <cellStyle name="Cálculo 16 12" xfId="5148" xr:uid="{00000000-0005-0000-0000-00001B140000}"/>
    <cellStyle name="Cálculo 16 12 2" xfId="35826" xr:uid="{454D7FEF-9EDD-4561-BB01-01A928243569}"/>
    <cellStyle name="Cálculo 16 13" xfId="5149" xr:uid="{00000000-0005-0000-0000-00001C140000}"/>
    <cellStyle name="Cálculo 16 13 2" xfId="35827" xr:uid="{6117F4B9-ADDE-4219-9698-5F003F25CA70}"/>
    <cellStyle name="Cálculo 16 14" xfId="5150" xr:uid="{00000000-0005-0000-0000-00001D140000}"/>
    <cellStyle name="Cálculo 16 14 2" xfId="35828" xr:uid="{8B23D185-4959-46D0-84D1-BD05D3D68101}"/>
    <cellStyle name="Cálculo 16 15" xfId="5151" xr:uid="{00000000-0005-0000-0000-00001E140000}"/>
    <cellStyle name="Cálculo 16 15 2" xfId="35829" xr:uid="{1AB78924-3E33-4097-8EB2-D88D29E9659F}"/>
    <cellStyle name="Cálculo 16 16" xfId="5152" xr:uid="{00000000-0005-0000-0000-00001F140000}"/>
    <cellStyle name="Cálculo 16 16 2" xfId="35830" xr:uid="{636C505F-4A2E-421E-B5E4-06853CA92346}"/>
    <cellStyle name="Cálculo 16 17" xfId="5153" xr:uid="{00000000-0005-0000-0000-000020140000}"/>
    <cellStyle name="Cálculo 16 17 2" xfId="35831" xr:uid="{B60A2819-1960-4359-A730-C9BFCC77B62A}"/>
    <cellStyle name="Cálculo 16 18" xfId="5154" xr:uid="{00000000-0005-0000-0000-000021140000}"/>
    <cellStyle name="Cálculo 16 18 2" xfId="35832" xr:uid="{CA015E62-C30D-4591-9AC5-B7E0074B5898}"/>
    <cellStyle name="Cálculo 16 19" xfId="5155" xr:uid="{00000000-0005-0000-0000-000022140000}"/>
    <cellStyle name="Cálculo 16 19 2" xfId="35833" xr:uid="{EBCF48B1-036A-43F2-ABDF-69C727E42BFD}"/>
    <cellStyle name="Cálculo 16 2" xfId="5156" xr:uid="{00000000-0005-0000-0000-000023140000}"/>
    <cellStyle name="Cálculo 16 2 2" xfId="35834" xr:uid="{A20EFE59-6F79-4F6E-855A-5F9040CFDD2F}"/>
    <cellStyle name="Cálculo 16 20" xfId="35823" xr:uid="{717CAD5D-E687-462E-AB70-13A8EA5FD8E4}"/>
    <cellStyle name="Cálculo 16 3" xfId="5157" xr:uid="{00000000-0005-0000-0000-000024140000}"/>
    <cellStyle name="Cálculo 16 3 2" xfId="35835" xr:uid="{1553C165-5398-4255-B101-44E7866B332D}"/>
    <cellStyle name="Cálculo 16 4" xfId="5158" xr:uid="{00000000-0005-0000-0000-000025140000}"/>
    <cellStyle name="Cálculo 16 4 2" xfId="35836" xr:uid="{1DC16786-C32C-4B97-B82D-CBD2968C7CA3}"/>
    <cellStyle name="Cálculo 16 5" xfId="5159" xr:uid="{00000000-0005-0000-0000-000026140000}"/>
    <cellStyle name="Cálculo 16 5 2" xfId="35837" xr:uid="{9DFF6928-24CD-4360-806E-653934942859}"/>
    <cellStyle name="Cálculo 16 6" xfId="5160" xr:uid="{00000000-0005-0000-0000-000027140000}"/>
    <cellStyle name="Cálculo 16 6 2" xfId="35838" xr:uid="{D697F4C1-63E2-440F-B51A-A840D3DE0DA9}"/>
    <cellStyle name="Cálculo 16 7" xfId="5161" xr:uid="{00000000-0005-0000-0000-000028140000}"/>
    <cellStyle name="Cálculo 16 7 2" xfId="35839" xr:uid="{0A92A922-D999-4B4C-8CBE-6DAD3815C607}"/>
    <cellStyle name="Cálculo 16 8" xfId="5162" xr:uid="{00000000-0005-0000-0000-000029140000}"/>
    <cellStyle name="Cálculo 16 8 2" xfId="35840" xr:uid="{786ED472-57DA-44E3-8208-2BC69B17B1AD}"/>
    <cellStyle name="Cálculo 16 9" xfId="5163" xr:uid="{00000000-0005-0000-0000-00002A140000}"/>
    <cellStyle name="Cálculo 16 9 2" xfId="35841" xr:uid="{77B2CE73-60A4-4DC7-B087-FB341EEC15E6}"/>
    <cellStyle name="Cálculo 17" xfId="5164" xr:uid="{00000000-0005-0000-0000-00002B140000}"/>
    <cellStyle name="Cálculo 17 2" xfId="5165" xr:uid="{00000000-0005-0000-0000-00002C140000}"/>
    <cellStyle name="Cálculo 17 2 2" xfId="35843" xr:uid="{9D39A068-CBC6-4A05-952A-DDCEF8DB5508}"/>
    <cellStyle name="Cálculo 17 3" xfId="35842" xr:uid="{82D73E42-2AC5-48D4-81D8-580D5A741FD9}"/>
    <cellStyle name="Cálculo 18" xfId="5166" xr:uid="{00000000-0005-0000-0000-00002D140000}"/>
    <cellStyle name="Cálculo 18 2" xfId="5167" xr:uid="{00000000-0005-0000-0000-00002E140000}"/>
    <cellStyle name="Cálculo 18 2 2" xfId="5168" xr:uid="{00000000-0005-0000-0000-00002F140000}"/>
    <cellStyle name="Cálculo 18 2 2 2" xfId="35846" xr:uid="{87C9E99E-E03B-4CF3-83B0-4E598D130D97}"/>
    <cellStyle name="Cálculo 18 2 3" xfId="35845" xr:uid="{6874462E-3121-4114-AD3A-071D8581E8FB}"/>
    <cellStyle name="Cálculo 18 3" xfId="35844" xr:uid="{A3FB3279-7773-41A6-9A71-F4743AB341D8}"/>
    <cellStyle name="Cálculo 19" xfId="5169" xr:uid="{00000000-0005-0000-0000-000030140000}"/>
    <cellStyle name="Cálculo 19 2" xfId="5170" xr:uid="{00000000-0005-0000-0000-000031140000}"/>
    <cellStyle name="Cálculo 19 2 2" xfId="35848" xr:uid="{F42FCCA7-05DC-4A49-906C-5E116AAAFCFB}"/>
    <cellStyle name="Cálculo 19 3" xfId="5171" xr:uid="{00000000-0005-0000-0000-000032140000}"/>
    <cellStyle name="Cálculo 19 3 2" xfId="35849" xr:uid="{D2F41725-498F-4D6C-820A-27BCD9D61AF8}"/>
    <cellStyle name="Cálculo 19 4" xfId="35847" xr:uid="{65E72BED-EB3C-4EFA-BFEB-3721176D9DFE}"/>
    <cellStyle name="Cálculo 2" xfId="5172" xr:uid="{00000000-0005-0000-0000-000033140000}"/>
    <cellStyle name="Cálculo 2 10" xfId="5173" xr:uid="{00000000-0005-0000-0000-000034140000}"/>
    <cellStyle name="Cálculo 2 10 2" xfId="5174" xr:uid="{00000000-0005-0000-0000-000035140000}"/>
    <cellStyle name="Cálculo 2 10 2 2" xfId="35852" xr:uid="{6B206CDE-84A6-4490-A6E0-3AFEAC9FFAA9}"/>
    <cellStyle name="Cálculo 2 10 3" xfId="35851" xr:uid="{99CCBBC0-5BB3-47BA-91B0-92C35B33C646}"/>
    <cellStyle name="Cálculo 2 11" xfId="5175" xr:uid="{00000000-0005-0000-0000-000036140000}"/>
    <cellStyle name="Cálculo 2 11 2" xfId="35853" xr:uid="{2273C5F8-C02B-4694-A892-227EAFF5510B}"/>
    <cellStyle name="Cálculo 2 12" xfId="5176" xr:uid="{00000000-0005-0000-0000-000037140000}"/>
    <cellStyle name="Cálculo 2 12 2" xfId="35854" xr:uid="{39F4DEA0-D5C0-4A8F-894B-9817360C7A4E}"/>
    <cellStyle name="Cálculo 2 13" xfId="5177" xr:uid="{00000000-0005-0000-0000-000038140000}"/>
    <cellStyle name="Cálculo 2 13 2" xfId="35855" xr:uid="{AE409342-6B02-40C4-8D3C-70A056F164EF}"/>
    <cellStyle name="Cálculo 2 14" xfId="5178" xr:uid="{00000000-0005-0000-0000-000039140000}"/>
    <cellStyle name="Cálculo 2 14 2" xfId="35856" xr:uid="{C205AF20-868E-4E8F-A8B1-788D6940360E}"/>
    <cellStyle name="Cálculo 2 15" xfId="5179" xr:uid="{00000000-0005-0000-0000-00003A140000}"/>
    <cellStyle name="Cálculo 2 15 2" xfId="35857" xr:uid="{5A5DA8F9-3E90-43C3-98C7-D45AFE0CD498}"/>
    <cellStyle name="Cálculo 2 16" xfId="5180" xr:uid="{00000000-0005-0000-0000-00003B140000}"/>
    <cellStyle name="Cálculo 2 16 2" xfId="35858" xr:uid="{D5D32C3C-9A66-49B1-B376-7F08152ED804}"/>
    <cellStyle name="Cálculo 2 17" xfId="5181" xr:uid="{00000000-0005-0000-0000-00003C140000}"/>
    <cellStyle name="Cálculo 2 17 2" xfId="35859" xr:uid="{4535579A-8325-4A70-BF0F-7F9F8430FF55}"/>
    <cellStyle name="Cálculo 2 18" xfId="5182" xr:uid="{00000000-0005-0000-0000-00003D140000}"/>
    <cellStyle name="Cálculo 2 18 2" xfId="35860" xr:uid="{0C86AA69-8813-4B5F-923D-E4999C1612FE}"/>
    <cellStyle name="Cálculo 2 19" xfId="5183" xr:uid="{00000000-0005-0000-0000-00003E140000}"/>
    <cellStyle name="Cálculo 2 19 2" xfId="35861" xr:uid="{C669053B-1A65-44D6-B49B-1DA849994BEA}"/>
    <cellStyle name="Cálculo 2 2" xfId="5184" xr:uid="{00000000-0005-0000-0000-00003F140000}"/>
    <cellStyle name="Cálculo 2 2 2" xfId="5185" xr:uid="{00000000-0005-0000-0000-000040140000}"/>
    <cellStyle name="Cálculo 2 2 2 2" xfId="5186" xr:uid="{00000000-0005-0000-0000-000041140000}"/>
    <cellStyle name="Cálculo 2 2 2 2 2" xfId="35864" xr:uid="{9689D289-7C15-4004-B665-1F7F4FC3AA6D}"/>
    <cellStyle name="Cálculo 2 2 2 3" xfId="5187" xr:uid="{00000000-0005-0000-0000-000042140000}"/>
    <cellStyle name="Cálculo 2 2 2 3 2" xfId="5188" xr:uid="{00000000-0005-0000-0000-000043140000}"/>
    <cellStyle name="Cálculo 2 2 2 3 2 2" xfId="35866" xr:uid="{240F0BE0-C235-48BD-B27D-F86068817D4B}"/>
    <cellStyle name="Cálculo 2 2 2 3 3" xfId="35865" xr:uid="{78566539-8D11-4974-99B9-9568D183C628}"/>
    <cellStyle name="Cálculo 2 2 2 4" xfId="35863" xr:uid="{529FC6CE-64EE-47B9-985D-2E829CB10796}"/>
    <cellStyle name="Cálculo 2 2 3" xfId="5189" xr:uid="{00000000-0005-0000-0000-000044140000}"/>
    <cellStyle name="Cálculo 2 2 3 2" xfId="35867" xr:uid="{75ECFC88-DC0F-459E-80BE-4855A10CB1F3}"/>
    <cellStyle name="Cálculo 2 2 4" xfId="5190" xr:uid="{00000000-0005-0000-0000-000045140000}"/>
    <cellStyle name="Cálculo 2 2 4 2" xfId="5191" xr:uid="{00000000-0005-0000-0000-000046140000}"/>
    <cellStyle name="Cálculo 2 2 4 2 2" xfId="35869" xr:uid="{C1F4F36D-99F6-4D4E-98CD-B2E66DE25F87}"/>
    <cellStyle name="Cálculo 2 2 4 3" xfId="35868" xr:uid="{E5DF2AFD-A5A8-42AB-B712-9557B705BFAD}"/>
    <cellStyle name="Cálculo 2 2 5" xfId="5192" xr:uid="{00000000-0005-0000-0000-000047140000}"/>
    <cellStyle name="Cálculo 2 2 5 2" xfId="35870" xr:uid="{499DAFB3-9F86-4153-9FC6-4D3CECAFFC96}"/>
    <cellStyle name="Cálculo 2 2 6" xfId="35862" xr:uid="{E90FE864-9377-4705-A99C-BB6307B6E08E}"/>
    <cellStyle name="Cálculo 2 20" xfId="5193" xr:uid="{00000000-0005-0000-0000-000048140000}"/>
    <cellStyle name="Cálculo 2 20 2" xfId="35871" xr:uid="{9A248CCD-CD69-4B19-AF4E-C00D5C945BFF}"/>
    <cellStyle name="Cálculo 2 21" xfId="5194" xr:uid="{00000000-0005-0000-0000-000049140000}"/>
    <cellStyle name="Cálculo 2 21 2" xfId="35872" xr:uid="{4FB61CB3-A988-4D49-85DB-47185438212B}"/>
    <cellStyle name="Cálculo 2 22" xfId="5195" xr:uid="{00000000-0005-0000-0000-00004A140000}"/>
    <cellStyle name="Cálculo 2 22 2" xfId="35873" xr:uid="{54965CB2-F47B-4196-B438-B658D4A0EF7C}"/>
    <cellStyle name="Cálculo 2 23" xfId="5196" xr:uid="{00000000-0005-0000-0000-00004B140000}"/>
    <cellStyle name="Cálculo 2 23 2" xfId="35874" xr:uid="{2601D4DA-4830-433D-B31F-3A6682271AE6}"/>
    <cellStyle name="Cálculo 2 24" xfId="5197" xr:uid="{00000000-0005-0000-0000-00004C140000}"/>
    <cellStyle name="Cálculo 2 24 2" xfId="35875" xr:uid="{03647DC6-DD37-41FA-B16D-000C42B938DF}"/>
    <cellStyle name="Cálculo 2 25" xfId="5198" xr:uid="{00000000-0005-0000-0000-00004D140000}"/>
    <cellStyle name="Cálculo 2 25 2" xfId="35876" xr:uid="{8FC0055E-8BAE-4712-B4E1-B2E413EFBC26}"/>
    <cellStyle name="Cálculo 2 26" xfId="5199" xr:uid="{00000000-0005-0000-0000-00004E140000}"/>
    <cellStyle name="Cálculo 2 26 2" xfId="5200" xr:uid="{00000000-0005-0000-0000-00004F140000}"/>
    <cellStyle name="Cálculo 2 26 2 2" xfId="35878" xr:uid="{94EE1EFE-E2F8-4C2B-9F07-32094142C254}"/>
    <cellStyle name="Cálculo 2 26 3" xfId="35877" xr:uid="{BDC67B87-4D22-4EC6-99E7-22F1E05FB447}"/>
    <cellStyle name="Cálculo 2 27" xfId="35850" xr:uid="{23BBAF85-B060-409D-9D64-C0325ECF76CD}"/>
    <cellStyle name="Cálculo 2 3" xfId="5201" xr:uid="{00000000-0005-0000-0000-000050140000}"/>
    <cellStyle name="Cálculo 2 3 2" xfId="5202" xr:uid="{00000000-0005-0000-0000-000051140000}"/>
    <cellStyle name="Cálculo 2 3 2 2" xfId="35880" xr:uid="{D268708C-CC13-49F4-944C-645370BB0F1C}"/>
    <cellStyle name="Cálculo 2 3 3" xfId="35879" xr:uid="{92666B03-888F-4E86-BF5E-ED6905447DDA}"/>
    <cellStyle name="Cálculo 2 4" xfId="5203" xr:uid="{00000000-0005-0000-0000-000052140000}"/>
    <cellStyle name="Cálculo 2 4 2" xfId="35881" xr:uid="{3FD5991D-7651-4C68-B248-91EC077D7D05}"/>
    <cellStyle name="Cálculo 2 5" xfId="5204" xr:uid="{00000000-0005-0000-0000-000053140000}"/>
    <cellStyle name="Cálculo 2 5 2" xfId="5205" xr:uid="{00000000-0005-0000-0000-000054140000}"/>
    <cellStyle name="Cálculo 2 5 2 2" xfId="35883" xr:uid="{4EE0E14E-5C3E-429A-91F9-766E98069063}"/>
    <cellStyle name="Cálculo 2 5 3" xfId="35882" xr:uid="{463AE965-67D5-4385-AE70-8AA1971C2942}"/>
    <cellStyle name="Cálculo 2 6" xfId="5206" xr:uid="{00000000-0005-0000-0000-000055140000}"/>
    <cellStyle name="Cálculo 2 6 2" xfId="5207" xr:uid="{00000000-0005-0000-0000-000056140000}"/>
    <cellStyle name="Cálculo 2 6 2 2" xfId="35885" xr:uid="{E55C7B02-3B2B-4A01-A5BB-13BD28103314}"/>
    <cellStyle name="Cálculo 2 6 3" xfId="35884" xr:uid="{CB03884C-0D54-400B-8628-FFC0424B9C58}"/>
    <cellStyle name="Cálculo 2 7" xfId="5208" xr:uid="{00000000-0005-0000-0000-000057140000}"/>
    <cellStyle name="Cálculo 2 7 2" xfId="35886" xr:uid="{254172BD-F8EA-4C84-8170-09227922B180}"/>
    <cellStyle name="Cálculo 2 8" xfId="5209" xr:uid="{00000000-0005-0000-0000-000058140000}"/>
    <cellStyle name="Cálculo 2 8 2" xfId="5210" xr:uid="{00000000-0005-0000-0000-000059140000}"/>
    <cellStyle name="Cálculo 2 8 2 2" xfId="5211" xr:uid="{00000000-0005-0000-0000-00005A140000}"/>
    <cellStyle name="Cálculo 2 8 2 2 2" xfId="35889" xr:uid="{75D26F9F-891B-4A07-A9D7-F99EDB2A7020}"/>
    <cellStyle name="Cálculo 2 8 2 3" xfId="35888" xr:uid="{C640D516-58EA-460F-896B-8102380EAA80}"/>
    <cellStyle name="Cálculo 2 8 3" xfId="5212" xr:uid="{00000000-0005-0000-0000-00005B140000}"/>
    <cellStyle name="Cálculo 2 8 3 2" xfId="35890" xr:uid="{76F7B323-55C4-4736-B77F-978531D0E393}"/>
    <cellStyle name="Cálculo 2 8 4" xfId="35887" xr:uid="{0566818A-4C0C-4DF1-90DA-38BA8F1DF2CC}"/>
    <cellStyle name="Cálculo 2 9" xfId="5213" xr:uid="{00000000-0005-0000-0000-00005C140000}"/>
    <cellStyle name="Cálculo 2 9 2" xfId="5214" xr:uid="{00000000-0005-0000-0000-00005D140000}"/>
    <cellStyle name="Cálculo 2 9 2 2" xfId="35892" xr:uid="{0A32F055-CEE6-4C9B-BC88-3D2112569FBD}"/>
    <cellStyle name="Cálculo 2 9 3" xfId="5215" xr:uid="{00000000-0005-0000-0000-00005E140000}"/>
    <cellStyle name="Cálculo 2 9 3 2" xfId="35893" xr:uid="{93512D26-DBB3-47C8-88FB-6CBBEA64BC60}"/>
    <cellStyle name="Cálculo 2 9 4" xfId="35891" xr:uid="{A095AC86-9330-44DB-9C3C-FD81B3D0DFCC}"/>
    <cellStyle name="Cálculo 20" xfId="5216" xr:uid="{00000000-0005-0000-0000-00005F140000}"/>
    <cellStyle name="Cálculo 20 2" xfId="35894" xr:uid="{3248DAB7-0AE7-470E-8315-D0935CCAAC0E}"/>
    <cellStyle name="Cálculo 21" xfId="5217" xr:uid="{00000000-0005-0000-0000-000060140000}"/>
    <cellStyle name="Cálculo 21 2" xfId="35895" xr:uid="{17D06063-8DBD-4E3B-A8EA-721DE539C78C}"/>
    <cellStyle name="Cálculo 22" xfId="5218" xr:uid="{00000000-0005-0000-0000-000061140000}"/>
    <cellStyle name="Cálculo 22 2" xfId="35896" xr:uid="{807C3566-FE45-46BF-A215-C780C41F442E}"/>
    <cellStyle name="Cálculo 23" xfId="5219" xr:uid="{00000000-0005-0000-0000-000062140000}"/>
    <cellStyle name="Cálculo 23 2" xfId="35897" xr:uid="{B508DF81-365E-4FD6-8CD5-89F68B22E5A1}"/>
    <cellStyle name="Cálculo 24" xfId="5220" xr:uid="{00000000-0005-0000-0000-000063140000}"/>
    <cellStyle name="Cálculo 24 2" xfId="35898" xr:uid="{0DCBC791-2613-498C-B6F6-C9D3FCDD0E9F}"/>
    <cellStyle name="Cálculo 25" xfId="5221" xr:uid="{00000000-0005-0000-0000-000064140000}"/>
    <cellStyle name="Cálculo 25 2" xfId="35899" xr:uid="{4008A0FF-7E9F-4F8D-BD41-B6A6F4883549}"/>
    <cellStyle name="Cálculo 26" xfId="5222" xr:uid="{00000000-0005-0000-0000-000065140000}"/>
    <cellStyle name="Cálculo 26 2" xfId="35900" xr:uid="{38E4778E-0E6A-41DD-A1E5-EA63958E3561}"/>
    <cellStyle name="Cálculo 27" xfId="5223" xr:uid="{00000000-0005-0000-0000-000066140000}"/>
    <cellStyle name="Cálculo 27 2" xfId="35901" xr:uid="{BD7B16BC-62EC-4314-8CB0-5574EA32EA2D}"/>
    <cellStyle name="Cálculo 28" xfId="5224" xr:uid="{00000000-0005-0000-0000-000067140000}"/>
    <cellStyle name="Cálculo 28 2" xfId="35902" xr:uid="{A7E3147E-66AB-4367-A453-BD04E5649322}"/>
    <cellStyle name="Cálculo 29" xfId="5225" xr:uid="{00000000-0005-0000-0000-000068140000}"/>
    <cellStyle name="Cálculo 29 2" xfId="35903" xr:uid="{DB4850E0-F974-4445-9FB2-A641C56DEE74}"/>
    <cellStyle name="Cálculo 3" xfId="5226" xr:uid="{00000000-0005-0000-0000-000069140000}"/>
    <cellStyle name="Cálculo 3 2" xfId="5227" xr:uid="{00000000-0005-0000-0000-00006A140000}"/>
    <cellStyle name="Cálculo 3 2 2" xfId="35905" xr:uid="{E70BA168-4FFF-4E87-8B43-10A2AB5C3AD1}"/>
    <cellStyle name="Cálculo 3 3" xfId="5228" xr:uid="{00000000-0005-0000-0000-00006B140000}"/>
    <cellStyle name="Cálculo 3 3 2" xfId="5229" xr:uid="{00000000-0005-0000-0000-00006C140000}"/>
    <cellStyle name="Cálculo 3 3 2 2" xfId="35907" xr:uid="{80862106-71D6-45E5-8217-CC8E4A135269}"/>
    <cellStyle name="Cálculo 3 3 3" xfId="35906" xr:uid="{12772EED-B584-4FC3-9881-67C5DFD1B42D}"/>
    <cellStyle name="Cálculo 3 4" xfId="5230" xr:uid="{00000000-0005-0000-0000-00006D140000}"/>
    <cellStyle name="Cálculo 3 4 2" xfId="5231" xr:uid="{00000000-0005-0000-0000-00006E140000}"/>
    <cellStyle name="Cálculo 3 4 2 2" xfId="35909" xr:uid="{2F76AB97-65F8-42CF-BEE8-B4458238E34F}"/>
    <cellStyle name="Cálculo 3 4 3" xfId="35908" xr:uid="{9C2500BA-BF42-4A51-BDA1-3C0A2768A1C2}"/>
    <cellStyle name="Cálculo 3 5" xfId="35904" xr:uid="{C6964B6C-A3EB-438E-A701-E989B4F7A207}"/>
    <cellStyle name="Cálculo 30" xfId="5232" xr:uid="{00000000-0005-0000-0000-00006F140000}"/>
    <cellStyle name="Cálculo 30 2" xfId="35910" xr:uid="{39354442-1153-489D-BEA8-4E934C397BD2}"/>
    <cellStyle name="Cálculo 31" xfId="5233" xr:uid="{00000000-0005-0000-0000-000070140000}"/>
    <cellStyle name="Cálculo 31 2" xfId="35911" xr:uid="{E8FC8CCA-440E-423A-9054-8EC629055489}"/>
    <cellStyle name="Cálculo 32" xfId="5234" xr:uid="{00000000-0005-0000-0000-000071140000}"/>
    <cellStyle name="Cálculo 32 2" xfId="35912" xr:uid="{57F06D20-29DA-4C62-864E-9F0D01988F7B}"/>
    <cellStyle name="Cálculo 33" xfId="5235" xr:uid="{00000000-0005-0000-0000-000072140000}"/>
    <cellStyle name="Cálculo 33 2" xfId="35913" xr:uid="{A2B2E80A-6AB7-4D8C-8AC9-DFFA3D82386C}"/>
    <cellStyle name="Cálculo 34" xfId="5236" xr:uid="{00000000-0005-0000-0000-000073140000}"/>
    <cellStyle name="Cálculo 34 2" xfId="35914" xr:uid="{41F8B5A1-7A5C-4BA3-B7B7-33CD5ABEC6DB}"/>
    <cellStyle name="Cálculo 35" xfId="5237" xr:uid="{00000000-0005-0000-0000-000074140000}"/>
    <cellStyle name="Cálculo 35 2" xfId="35915" xr:uid="{3893D0FD-476E-46B8-A778-293F78461675}"/>
    <cellStyle name="Cálculo 36" xfId="5238" xr:uid="{00000000-0005-0000-0000-000075140000}"/>
    <cellStyle name="Cálculo 36 2" xfId="35916" xr:uid="{8DC0930A-2232-4A0B-99BA-23B355F5F6E7}"/>
    <cellStyle name="Cálculo 37" xfId="5239" xr:uid="{00000000-0005-0000-0000-000076140000}"/>
    <cellStyle name="Cálculo 37 2" xfId="35917" xr:uid="{1D8D8178-A31C-44D6-957B-676A742267DD}"/>
    <cellStyle name="Cálculo 38" xfId="5240" xr:uid="{00000000-0005-0000-0000-000077140000}"/>
    <cellStyle name="Cálculo 38 2" xfId="35918" xr:uid="{5203D845-1491-4E6E-AB59-83F14185F0D6}"/>
    <cellStyle name="Cálculo 4" xfId="5241" xr:uid="{00000000-0005-0000-0000-000078140000}"/>
    <cellStyle name="Cálculo 4 2" xfId="5242" xr:uid="{00000000-0005-0000-0000-000079140000}"/>
    <cellStyle name="Cálculo 4 2 2" xfId="35920" xr:uid="{E7F6766C-A7F3-455A-969A-8764838529B2}"/>
    <cellStyle name="Cálculo 4 3" xfId="5243" xr:uid="{00000000-0005-0000-0000-00007A140000}"/>
    <cellStyle name="Cálculo 4 3 2" xfId="35921" xr:uid="{01FAF3B8-3275-4DC4-BCB4-2B961B9E06D6}"/>
    <cellStyle name="Cálculo 4 4" xfId="35919" xr:uid="{051145C8-9F6E-4FB0-92D0-DB94B45769DA}"/>
    <cellStyle name="Cálculo 5" xfId="5244" xr:uid="{00000000-0005-0000-0000-00007B140000}"/>
    <cellStyle name="Cálculo 5 2" xfId="5245" xr:uid="{00000000-0005-0000-0000-00007C140000}"/>
    <cellStyle name="Cálculo 5 2 2" xfId="35923" xr:uid="{23B21528-8A71-48CD-9347-0D0B715C0105}"/>
    <cellStyle name="Cálculo 5 3" xfId="5246" xr:uid="{00000000-0005-0000-0000-00007D140000}"/>
    <cellStyle name="Cálculo 5 3 2" xfId="35924" xr:uid="{9F72BB18-69CE-437B-8C4C-D10A51A835F1}"/>
    <cellStyle name="Cálculo 5 4" xfId="35922" xr:uid="{7DBD9A0F-6810-4423-A580-17DC03AD575B}"/>
    <cellStyle name="Cálculo 6" xfId="5247" xr:uid="{00000000-0005-0000-0000-00007E140000}"/>
    <cellStyle name="Cálculo 6 2" xfId="5248" xr:uid="{00000000-0005-0000-0000-00007F140000}"/>
    <cellStyle name="Cálculo 6 2 2" xfId="35926" xr:uid="{1DA6AAFF-48BB-45A9-AD01-573FE8F4CC5D}"/>
    <cellStyle name="Cálculo 6 3" xfId="5249" xr:uid="{00000000-0005-0000-0000-000080140000}"/>
    <cellStyle name="Cálculo 6 3 2" xfId="35927" xr:uid="{20AC9367-4007-4B20-8CD3-DA256E2220F4}"/>
    <cellStyle name="Cálculo 6 4" xfId="35925" xr:uid="{0FC9BB51-E486-4687-A27A-640C2E1E0128}"/>
    <cellStyle name="Cálculo 7" xfId="5250" xr:uid="{00000000-0005-0000-0000-000081140000}"/>
    <cellStyle name="Cálculo 7 2" xfId="5251" xr:uid="{00000000-0005-0000-0000-000082140000}"/>
    <cellStyle name="Cálculo 7 2 2" xfId="35929" xr:uid="{A1CD40C0-936C-4726-AE22-F86B961F4475}"/>
    <cellStyle name="Cálculo 7 3" xfId="5252" xr:uid="{00000000-0005-0000-0000-000083140000}"/>
    <cellStyle name="Cálculo 7 3 2" xfId="35930" xr:uid="{A0168F3B-15A1-4C04-8F1A-74EA31C35155}"/>
    <cellStyle name="Cálculo 7 4" xfId="35928" xr:uid="{71C5E75C-89D9-4007-99F6-4E9FB167F483}"/>
    <cellStyle name="Cálculo 8" xfId="5253" xr:uid="{00000000-0005-0000-0000-000084140000}"/>
    <cellStyle name="Cálculo 8 2" xfId="5254" xr:uid="{00000000-0005-0000-0000-000085140000}"/>
    <cellStyle name="Cálculo 8 2 2" xfId="5255" xr:uid="{00000000-0005-0000-0000-000086140000}"/>
    <cellStyle name="Cálculo 8 2 2 2" xfId="35933" xr:uid="{C0A61846-5156-489D-8CD5-B426B2285548}"/>
    <cellStyle name="Cálculo 8 2 3" xfId="35932" xr:uid="{DA79465E-E8F0-43E1-8677-2EF0C39475AF}"/>
    <cellStyle name="Cálculo 8 3" xfId="5256" xr:uid="{00000000-0005-0000-0000-000087140000}"/>
    <cellStyle name="Cálculo 8 3 2" xfId="35934" xr:uid="{AB7480B2-005B-4C2B-9300-1D33C3F89C41}"/>
    <cellStyle name="Cálculo 8 4" xfId="35931" xr:uid="{BF248EBA-DFDE-4559-A743-8CF8124625C0}"/>
    <cellStyle name="Cálculo 9" xfId="5257" xr:uid="{00000000-0005-0000-0000-000088140000}"/>
    <cellStyle name="Cálculo 9 2" xfId="5258" xr:uid="{00000000-0005-0000-0000-000089140000}"/>
    <cellStyle name="Cálculo 9 2 2" xfId="5259" xr:uid="{00000000-0005-0000-0000-00008A140000}"/>
    <cellStyle name="Cálculo 9 2 2 2" xfId="35937" xr:uid="{F66554F9-F4B2-4359-BF07-290FDB92A082}"/>
    <cellStyle name="Cálculo 9 2 3" xfId="35936" xr:uid="{58BAC0F7-1385-4F9D-AC0F-688CA89637F5}"/>
    <cellStyle name="Cálculo 9 3" xfId="5260" xr:uid="{00000000-0005-0000-0000-00008B140000}"/>
    <cellStyle name="Cálculo 9 3 2" xfId="35938" xr:uid="{BBB16D7A-B049-4B84-ADF4-FFE4E24A64CA}"/>
    <cellStyle name="Cálculo 9 4" xfId="35935" xr:uid="{444E3627-B632-40AF-9BA5-1E0C97F31047}"/>
    <cellStyle name="Camp Document Field" xfId="5261" xr:uid="{00000000-0005-0000-0000-00008C140000}"/>
    <cellStyle name="Camp Document Field 2" xfId="5262" xr:uid="{00000000-0005-0000-0000-00008D140000}"/>
    <cellStyle name="Camp Document Field 2 2" xfId="5263" xr:uid="{00000000-0005-0000-0000-00008E140000}"/>
    <cellStyle name="Camp Document Field 2 2 2" xfId="35941" xr:uid="{26A48395-F657-4BAF-B79F-B66F77EF26A7}"/>
    <cellStyle name="Camp Document Field 2 3" xfId="5264" xr:uid="{00000000-0005-0000-0000-00008F140000}"/>
    <cellStyle name="Camp Document Field 2 3 2" xfId="35942" xr:uid="{DF9FD0EB-F316-4A98-9C79-B3B306EED9B5}"/>
    <cellStyle name="Camp Document Field 2 4" xfId="35940" xr:uid="{F0B266C8-CE93-49C0-8FEE-B5636B89CF70}"/>
    <cellStyle name="Camp Document Field 3" xfId="5265" xr:uid="{00000000-0005-0000-0000-000090140000}"/>
    <cellStyle name="Camp Document Field 3 2" xfId="35943" xr:uid="{E95BB113-EC1A-477A-8930-F3847C59F3C2}"/>
    <cellStyle name="Camp Document Field 4" xfId="35939" xr:uid="{06B025BB-D172-4CC8-A1C3-084BF70A5C91}"/>
    <cellStyle name="Camp Document Record" xfId="5266" xr:uid="{00000000-0005-0000-0000-000091140000}"/>
    <cellStyle name="Camp Document Record 2" xfId="5267" xr:uid="{00000000-0005-0000-0000-000092140000}"/>
    <cellStyle name="Camp Document Record 2 2" xfId="5268" xr:uid="{00000000-0005-0000-0000-000093140000}"/>
    <cellStyle name="Camp Document Record 2 2 2" xfId="35946" xr:uid="{BCF0B538-C22E-4582-B8EF-5B58705C0DA0}"/>
    <cellStyle name="Camp Document Record 2 3" xfId="5269" xr:uid="{00000000-0005-0000-0000-000094140000}"/>
    <cellStyle name="Camp Document Record 2 3 2" xfId="35947" xr:uid="{CEE265E2-B9B7-4D58-B54A-045950A9CD61}"/>
    <cellStyle name="Camp Document Record 2 4" xfId="35945" xr:uid="{C8547DC6-78BC-4B41-91D3-FA6AE4F4D29B}"/>
    <cellStyle name="Camp Document Record 3" xfId="5270" xr:uid="{00000000-0005-0000-0000-000095140000}"/>
    <cellStyle name="Camp Document Record 3 2" xfId="35948" xr:uid="{C1BB8229-6472-46CB-8BC3-13529FFF147E}"/>
    <cellStyle name="Camp Document Record 4" xfId="35944" xr:uid="{44E82937-C0F3-48C5-B446-23A35C4FAF89}"/>
    <cellStyle name="Camp Document Table" xfId="5271" xr:uid="{00000000-0005-0000-0000-000096140000}"/>
    <cellStyle name="Camp Document Table 2" xfId="5272" xr:uid="{00000000-0005-0000-0000-000097140000}"/>
    <cellStyle name="Camp Document Table 2 2" xfId="5273" xr:uid="{00000000-0005-0000-0000-000098140000}"/>
    <cellStyle name="Camp Document Table 2 2 2" xfId="35951" xr:uid="{E16D9668-90F0-4EAB-ABA3-767C550C2C30}"/>
    <cellStyle name="Camp Document Table 2 3" xfId="5274" xr:uid="{00000000-0005-0000-0000-000099140000}"/>
    <cellStyle name="Camp Document Table 2 3 2" xfId="35952" xr:uid="{BFE3522F-9DAA-48C5-88D3-A689BB3BD960}"/>
    <cellStyle name="Camp Document Table 2 4" xfId="35950" xr:uid="{CB7CC216-435D-4C75-B18B-B53321CF415E}"/>
    <cellStyle name="Camp Document Table 3" xfId="5275" xr:uid="{00000000-0005-0000-0000-00009A140000}"/>
    <cellStyle name="Camp Document Table 3 2" xfId="35953" xr:uid="{CB42E669-C994-4AD8-ABE2-D7B114150D5E}"/>
    <cellStyle name="Camp Document Table 4" xfId="35949" xr:uid="{C9BD8F39-FCBD-4F97-AE67-DD9C2F51E21D}"/>
    <cellStyle name="CAMP H-Label 2" xfId="5276" xr:uid="{00000000-0005-0000-0000-00009B140000}"/>
    <cellStyle name="CAMP H-Label 2 2" xfId="5277" xr:uid="{00000000-0005-0000-0000-00009C140000}"/>
    <cellStyle name="CAMP H-Label 2 2 2" xfId="5278" xr:uid="{00000000-0005-0000-0000-00009D140000}"/>
    <cellStyle name="CAMP H-Label 2 2 2 2" xfId="35956" xr:uid="{73BA6576-8995-4348-9C6F-480874B92E11}"/>
    <cellStyle name="CAMP H-Label 2 2 3" xfId="5279" xr:uid="{00000000-0005-0000-0000-00009E140000}"/>
    <cellStyle name="CAMP H-Label 2 2 3 2" xfId="35957" xr:uid="{63144B33-7CDA-49BA-93FC-3E6185DDC07D}"/>
    <cellStyle name="CAMP H-Label 2 2 4" xfId="35955" xr:uid="{296B3FD1-46A0-4584-ACC2-8BF11A6AC639}"/>
    <cellStyle name="CAMP H-Label 2 3" xfId="5280" xr:uid="{00000000-0005-0000-0000-00009F140000}"/>
    <cellStyle name="CAMP H-Label 2 3 2" xfId="35958" xr:uid="{677EF83E-C31D-4D79-A135-D823EB3C6167}"/>
    <cellStyle name="CAMP H-Label 2 4" xfId="5281" xr:uid="{00000000-0005-0000-0000-0000A0140000}"/>
    <cellStyle name="CAMP H-Label 2 4 2" xfId="35959" xr:uid="{64A88163-4FFE-4DD8-AD7C-A1F0DD84BB1D}"/>
    <cellStyle name="CAMP H-Label 2 5" xfId="35954" xr:uid="{18D69E80-9108-41B5-8DC8-E73223FCD836}"/>
    <cellStyle name="CAMP H-Label 3 Inclined" xfId="5282" xr:uid="{00000000-0005-0000-0000-0000A1140000}"/>
    <cellStyle name="CAMP H-Label 3 Inclined 2" xfId="5283" xr:uid="{00000000-0005-0000-0000-0000A2140000}"/>
    <cellStyle name="CAMP H-Label 3 Inclined 2 2" xfId="5284" xr:uid="{00000000-0005-0000-0000-0000A3140000}"/>
    <cellStyle name="CAMP H-Label 3 Inclined 2 2 2" xfId="35962" xr:uid="{3707272C-694F-4BEA-9731-7A330F965A06}"/>
    <cellStyle name="CAMP H-Label 3 Inclined 2 3" xfId="5285" xr:uid="{00000000-0005-0000-0000-0000A4140000}"/>
    <cellStyle name="CAMP H-Label 3 Inclined 2 3 2" xfId="35963" xr:uid="{176A03DE-2619-451F-905C-2501D9CD3349}"/>
    <cellStyle name="CAMP H-Label 3 Inclined 2 4" xfId="35961" xr:uid="{76B639E9-749D-4AEE-B7A2-AD52378E9AA1}"/>
    <cellStyle name="CAMP H-Label 3 Inclined 3" xfId="5286" xr:uid="{00000000-0005-0000-0000-0000A5140000}"/>
    <cellStyle name="CAMP H-Label 3 Inclined 3 2" xfId="35964" xr:uid="{86F7EF06-E666-4D99-B2D5-68D3505D523D}"/>
    <cellStyle name="CAMP H-Label 3 Inclined 4" xfId="5287" xr:uid="{00000000-0005-0000-0000-0000A6140000}"/>
    <cellStyle name="CAMP H-Label 3 Inclined 4 2" xfId="35965" xr:uid="{92FD2ED6-B8C0-4D07-9118-94273F04AFA9}"/>
    <cellStyle name="CAMP H-Label 3 Inclined 5" xfId="35960" xr:uid="{E673B189-E503-4107-A6F5-923F94ABC7F4}"/>
    <cellStyle name="Camp Input Field General" xfId="5288" xr:uid="{00000000-0005-0000-0000-0000A7140000}"/>
    <cellStyle name="Camp Input Field General 2" xfId="5289" xr:uid="{00000000-0005-0000-0000-0000A8140000}"/>
    <cellStyle name="Camp Input Field General 2 2" xfId="5290" xr:uid="{00000000-0005-0000-0000-0000A9140000}"/>
    <cellStyle name="Camp Input Field General 2 2 2" xfId="35968" xr:uid="{D50E9B68-AD69-4C33-B0D4-49522FF91642}"/>
    <cellStyle name="Camp Input Field General 2 3" xfId="5291" xr:uid="{00000000-0005-0000-0000-0000AA140000}"/>
    <cellStyle name="Camp Input Field General 2 3 2" xfId="35969" xr:uid="{F3587F46-A56E-495E-BA3D-4EA772BD9D00}"/>
    <cellStyle name="Camp Input Field General 2 4" xfId="35967" xr:uid="{BBB8C693-655D-4AC9-986B-311F599F16C1}"/>
    <cellStyle name="Camp Input Field General 3" xfId="5292" xr:uid="{00000000-0005-0000-0000-0000AB140000}"/>
    <cellStyle name="Camp Input Field General 3 2" xfId="35970" xr:uid="{493B47B9-6850-4CC8-9F2E-95334E84ABD3}"/>
    <cellStyle name="Camp Input Field General 4" xfId="5293" xr:uid="{00000000-0005-0000-0000-0000AC140000}"/>
    <cellStyle name="Camp Input Field General 4 2" xfId="35971" xr:uid="{AEEF626B-0D10-48E3-8C43-B7EFCAEB3F1A}"/>
    <cellStyle name="Camp Input Field General 5" xfId="35966" xr:uid="{24B5F4BE-FAFC-4A7C-93C5-F955EFF7FE60}"/>
    <cellStyle name="Camp Input Field Meas" xfId="5294" xr:uid="{00000000-0005-0000-0000-0000AD140000}"/>
    <cellStyle name="Camp Input Field Meas 2" xfId="5295" xr:uid="{00000000-0005-0000-0000-0000AE140000}"/>
    <cellStyle name="Camp Input Field Meas 2 2" xfId="5296" xr:uid="{00000000-0005-0000-0000-0000AF140000}"/>
    <cellStyle name="Camp Input Field Meas 2 2 2" xfId="35974" xr:uid="{C32450EB-74EB-419F-B908-AD05656D59FA}"/>
    <cellStyle name="Camp Input Field Meas 2 3" xfId="5297" xr:uid="{00000000-0005-0000-0000-0000B0140000}"/>
    <cellStyle name="Camp Input Field Meas 2 3 2" xfId="35975" xr:uid="{A5396457-38EF-42D5-A4E4-A9FC4542828A}"/>
    <cellStyle name="Camp Input Field Meas 2 4" xfId="35973" xr:uid="{22DBB9CE-6847-425E-8EC1-1744D25D0969}"/>
    <cellStyle name="Camp Input Field Meas 3" xfId="5298" xr:uid="{00000000-0005-0000-0000-0000B1140000}"/>
    <cellStyle name="Camp Input Field Meas 3 2" xfId="35976" xr:uid="{9340A66A-3318-4BDE-AD24-92A28A2D61E0}"/>
    <cellStyle name="Camp Input Field Meas 4" xfId="35972" xr:uid="{2E7C1A22-C83F-4D5D-8EB3-99418F467A05}"/>
    <cellStyle name="Camp Input Field Percent" xfId="5299" xr:uid="{00000000-0005-0000-0000-0000B2140000}"/>
    <cellStyle name="Camp Input Field Percent 2" xfId="5300" xr:uid="{00000000-0005-0000-0000-0000B3140000}"/>
    <cellStyle name="Camp Input Field Percent 2 2" xfId="5301" xr:uid="{00000000-0005-0000-0000-0000B4140000}"/>
    <cellStyle name="Camp Input Field Percent 2 2 2" xfId="35979" xr:uid="{DE107D2C-C997-48A3-A5A5-D5CB65CE72F3}"/>
    <cellStyle name="Camp Input Field Percent 2 3" xfId="5302" xr:uid="{00000000-0005-0000-0000-0000B5140000}"/>
    <cellStyle name="Camp Input Field Percent 2 3 2" xfId="35980" xr:uid="{A99C27ED-4E26-49FF-8F99-993D715D1FA9}"/>
    <cellStyle name="Camp Input Field Percent 2 4" xfId="35978" xr:uid="{8223DD6A-0202-48DA-8989-5A4768D8CDFF}"/>
    <cellStyle name="Camp Input Field Percent 3" xfId="5303" xr:uid="{00000000-0005-0000-0000-0000B6140000}"/>
    <cellStyle name="Camp Input Field Percent 3 2" xfId="35981" xr:uid="{4EBEF4AE-668A-4379-8007-5CB240C469C0}"/>
    <cellStyle name="Camp Input Field Percent 4" xfId="35977" xr:uid="{DF9723D8-F492-4259-9E9B-C64A73CBF4AD}"/>
    <cellStyle name="Camp Label Column" xfId="5304" xr:uid="{00000000-0005-0000-0000-0000B7140000}"/>
    <cellStyle name="Camp Label Column 2" xfId="5305" xr:uid="{00000000-0005-0000-0000-0000B8140000}"/>
    <cellStyle name="Camp Label Column 2 2" xfId="5306" xr:uid="{00000000-0005-0000-0000-0000B9140000}"/>
    <cellStyle name="Camp Label Column 2 2 2" xfId="35984" xr:uid="{6F7AA8D4-8BA5-4BD2-B3D5-609E5050EE8D}"/>
    <cellStyle name="Camp Label Column 2 3" xfId="35983" xr:uid="{65E07A3A-8D21-465C-A07B-32015A0CE629}"/>
    <cellStyle name="Camp Label Column 3" xfId="5307" xr:uid="{00000000-0005-0000-0000-0000BA140000}"/>
    <cellStyle name="Camp Label Column 3 2" xfId="5308" xr:uid="{00000000-0005-0000-0000-0000BB140000}"/>
    <cellStyle name="Camp Label Column 3 2 2" xfId="35986" xr:uid="{FEAC2D72-4F43-474E-B353-661506066FC9}"/>
    <cellStyle name="Camp Label Column 3 3" xfId="35985" xr:uid="{9539BA10-E575-4CDD-A538-D4261C62D58A}"/>
    <cellStyle name="Camp Label Column 4" xfId="5309" xr:uid="{00000000-0005-0000-0000-0000BC140000}"/>
    <cellStyle name="Camp Label Column 4 2" xfId="5310" xr:uid="{00000000-0005-0000-0000-0000BD140000}"/>
    <cellStyle name="Camp Label Column 4 2 2" xfId="5311" xr:uid="{00000000-0005-0000-0000-0000BE140000}"/>
    <cellStyle name="Camp Label Column 4 2 2 2" xfId="35989" xr:uid="{BB01FCAE-DF96-4840-800E-6CE9AC750C03}"/>
    <cellStyle name="Camp Label Column 4 2 3" xfId="5312" xr:uid="{00000000-0005-0000-0000-0000BF140000}"/>
    <cellStyle name="Camp Label Column 4 2 3 2" xfId="35990" xr:uid="{8D68A35C-7DD5-4818-BE63-3EA10DD2EC43}"/>
    <cellStyle name="Camp Label Column 4 2 4" xfId="35988" xr:uid="{E76F6232-9F25-4C00-9C40-B64CBC809640}"/>
    <cellStyle name="Camp Label Column 4 3" xfId="5313" xr:uid="{00000000-0005-0000-0000-0000C0140000}"/>
    <cellStyle name="Camp Label Column 4 3 2" xfId="35991" xr:uid="{3EE87609-2990-43DC-8BD9-B892C070A25E}"/>
    <cellStyle name="Camp Label Column 4 4" xfId="35987" xr:uid="{2DDD6265-79E8-4454-8728-6A83E04E3F11}"/>
    <cellStyle name="Camp Label Column 5" xfId="5314" xr:uid="{00000000-0005-0000-0000-0000C1140000}"/>
    <cellStyle name="Camp Label Column 5 2" xfId="35992" xr:uid="{9D6883FB-49FB-4C00-8CF1-AD117C71B36B}"/>
    <cellStyle name="Camp Label Column 6" xfId="35982" xr:uid="{4D87CE94-A422-4E94-A9FF-78F8180D218B}"/>
    <cellStyle name="Camp Label Column_Bilimat_SampleRun2 Probleme coherence" xfId="5315" xr:uid="{00000000-0005-0000-0000-0000C2140000}"/>
    <cellStyle name="Camp Output Field" xfId="5316" xr:uid="{00000000-0005-0000-0000-0000C3140000}"/>
    <cellStyle name="Camp Output Field  Without Red" xfId="5317" xr:uid="{00000000-0005-0000-0000-0000C4140000}"/>
    <cellStyle name="Camp Output Field  Without Red 2" xfId="5318" xr:uid="{00000000-0005-0000-0000-0000C5140000}"/>
    <cellStyle name="Camp Output Field  Without Red 2 2" xfId="5319" xr:uid="{00000000-0005-0000-0000-0000C6140000}"/>
    <cellStyle name="Camp Output Field  Without Red 2 2 2" xfId="35996" xr:uid="{0FAE11D7-2799-4563-A62C-62B9140BCB6C}"/>
    <cellStyle name="Camp Output Field  Without Red 2 3" xfId="5320" xr:uid="{00000000-0005-0000-0000-0000C7140000}"/>
    <cellStyle name="Camp Output Field  Without Red 2 3 2" xfId="35997" xr:uid="{C2C04556-756F-4933-A833-BD290CCA7382}"/>
    <cellStyle name="Camp Output Field  Without Red 2 4" xfId="35995" xr:uid="{4B22E9E3-61D1-4960-B2B0-BDBA768A7F5C}"/>
    <cellStyle name="Camp Output Field  Without Red 3" xfId="5321" xr:uid="{00000000-0005-0000-0000-0000C8140000}"/>
    <cellStyle name="Camp Output Field  Without Red 3 2" xfId="35998" xr:uid="{611E70DD-59FB-458A-9F77-696B64B42ED1}"/>
    <cellStyle name="Camp Output Field  Without Red 4" xfId="35994" xr:uid="{69C6CFBC-C0E7-4DE9-908C-07A2ACB3D43E}"/>
    <cellStyle name="Camp Output Field 2" xfId="5322" xr:uid="{00000000-0005-0000-0000-0000C9140000}"/>
    <cellStyle name="Camp Output Field 2 2" xfId="5323" xr:uid="{00000000-0005-0000-0000-0000CA140000}"/>
    <cellStyle name="Camp Output Field 2 2 2" xfId="36000" xr:uid="{DF550E3B-6AB9-4D8A-ACB0-2E620E191C77}"/>
    <cellStyle name="Camp Output Field 2 3" xfId="5324" xr:uid="{00000000-0005-0000-0000-0000CB140000}"/>
    <cellStyle name="Camp Output Field 2 3 2" xfId="36001" xr:uid="{BD7CA2C9-3C1B-4428-A1A0-61F2E7462155}"/>
    <cellStyle name="Camp Output Field 2 4" xfId="35999" xr:uid="{3E54F197-2F14-4192-B841-EC159E20E942}"/>
    <cellStyle name="Camp Output Field 3" xfId="5325" xr:uid="{00000000-0005-0000-0000-0000CC140000}"/>
    <cellStyle name="Camp Output Field 3 2" xfId="36002" xr:uid="{DB3631CD-1CD1-474A-ABA5-D01D83D74A28}"/>
    <cellStyle name="Camp Output Field 4" xfId="5326" xr:uid="{00000000-0005-0000-0000-0000CD140000}"/>
    <cellStyle name="Camp Output Field 4 2" xfId="36003" xr:uid="{5FAE8D87-1CDB-497F-AD52-00300F3B06E6}"/>
    <cellStyle name="Camp Output Field 5" xfId="5327" xr:uid="{00000000-0005-0000-0000-0000CE140000}"/>
    <cellStyle name="Camp Output Field 5 2" xfId="36004" xr:uid="{D1D31E49-5278-4142-9486-731783612B44}"/>
    <cellStyle name="Camp Output Field 6" xfId="5328" xr:uid="{00000000-0005-0000-0000-0000CF140000}"/>
    <cellStyle name="Camp Output Field 6 2" xfId="36005" xr:uid="{C0BA4372-BFD0-4971-9EE1-44C55BB5CD1A}"/>
    <cellStyle name="Camp Output Field 7" xfId="5329" xr:uid="{00000000-0005-0000-0000-0000D0140000}"/>
    <cellStyle name="Camp Output Field 7 2" xfId="36006" xr:uid="{769DAEE2-05C3-48EA-9CDB-0357A219C149}"/>
    <cellStyle name="Camp Output Field 8" xfId="5330" xr:uid="{00000000-0005-0000-0000-0000D1140000}"/>
    <cellStyle name="Camp Output Field 8 2" xfId="36007" xr:uid="{578F302A-1934-448B-9C7E-279E33CF36F1}"/>
    <cellStyle name="Camp Output Field 9" xfId="35993" xr:uid="{9550CE48-31BB-4FFC-9B50-9F198791BFCF}"/>
    <cellStyle name="Camp Output Field General" xfId="5331" xr:uid="{00000000-0005-0000-0000-0000D2140000}"/>
    <cellStyle name="Camp Output Field General 2" xfId="5332" xr:uid="{00000000-0005-0000-0000-0000D3140000}"/>
    <cellStyle name="Camp Output Field General 2 2" xfId="5333" xr:uid="{00000000-0005-0000-0000-0000D4140000}"/>
    <cellStyle name="Camp Output Field General 2 2 2" xfId="36010" xr:uid="{BDBD4E11-7183-4C13-B2EE-2D9FB1BC1CE4}"/>
    <cellStyle name="Camp Output Field General 2 3" xfId="5334" xr:uid="{00000000-0005-0000-0000-0000D5140000}"/>
    <cellStyle name="Camp Output Field General 2 3 2" xfId="36011" xr:uid="{2B32FC29-2947-405F-9BF1-20FA3937EE04}"/>
    <cellStyle name="Camp Output Field General 2 4" xfId="36009" xr:uid="{B57233C7-2ABC-41D8-A7FB-5E490A2E9F3F}"/>
    <cellStyle name="Camp Output Field General 3" xfId="5335" xr:uid="{00000000-0005-0000-0000-0000D6140000}"/>
    <cellStyle name="Camp Output Field General 3 2" xfId="36012" xr:uid="{DBC88266-1DAB-4FB4-B073-9F9FE860B401}"/>
    <cellStyle name="Camp Output Field General 4" xfId="5336" xr:uid="{00000000-0005-0000-0000-0000D7140000}"/>
    <cellStyle name="Camp Output Field General 4 2" xfId="36013" xr:uid="{1FF14395-5BAC-4CB5-8903-B4C64EC8C769}"/>
    <cellStyle name="Camp Output Field General 5" xfId="36008" xr:uid="{4825FBEC-FAEA-4296-B026-216831CFC0CC}"/>
    <cellStyle name="Camp Output Field Percent" xfId="5337" xr:uid="{00000000-0005-0000-0000-0000D8140000}"/>
    <cellStyle name="Camp Output Field Percent 2" xfId="5338" xr:uid="{00000000-0005-0000-0000-0000D9140000}"/>
    <cellStyle name="Camp Output Field Percent 2 2" xfId="5339" xr:uid="{00000000-0005-0000-0000-0000DA140000}"/>
    <cellStyle name="Camp Output Field Percent 2 2 2" xfId="36016" xr:uid="{418FDBB6-E5D7-48D1-B8FC-1E6A3DB6D4B4}"/>
    <cellStyle name="Camp Output Field Percent 2 3" xfId="5340" xr:uid="{00000000-0005-0000-0000-0000DB140000}"/>
    <cellStyle name="Camp Output Field Percent 2 3 2" xfId="36017" xr:uid="{2CD07981-B14E-4869-A5CF-C233F2EE7219}"/>
    <cellStyle name="Camp Output Field Percent 2 4" xfId="36015" xr:uid="{A5042BCD-C2BC-4869-BBE4-67A0FDBF398E}"/>
    <cellStyle name="Camp Output Field Percent 3" xfId="5341" xr:uid="{00000000-0005-0000-0000-0000DC140000}"/>
    <cellStyle name="Camp Output Field Percent 3 2" xfId="36018" xr:uid="{4B72883D-69AE-40F0-9CBF-F90AA425C4AC}"/>
    <cellStyle name="Camp Output Field Percent 4" xfId="36014" xr:uid="{22F653A3-17CA-4AA1-9AD7-0352DA233718}"/>
    <cellStyle name="Camp Output Field Percent With Red" xfId="5342" xr:uid="{00000000-0005-0000-0000-0000DD140000}"/>
    <cellStyle name="Camp Output Field Percent With Red 2" xfId="5343" xr:uid="{00000000-0005-0000-0000-0000DE140000}"/>
    <cellStyle name="Camp Output Field Percent With Red 2 2" xfId="5344" xr:uid="{00000000-0005-0000-0000-0000DF140000}"/>
    <cellStyle name="Camp Output Field Percent With Red 2 2 2" xfId="36021" xr:uid="{197762D4-240E-4743-B34D-128E2DD275D4}"/>
    <cellStyle name="Camp Output Field Percent With Red 2 3" xfId="5345" xr:uid="{00000000-0005-0000-0000-0000E0140000}"/>
    <cellStyle name="Camp Output Field Percent With Red 2 3 2" xfId="36022" xr:uid="{98C8B5CB-66BB-4DA0-AB58-01966D299EB6}"/>
    <cellStyle name="Camp Output Field Percent With Red 2 4" xfId="36020" xr:uid="{33EFC1D3-B2C9-4930-A891-A259D07D745C}"/>
    <cellStyle name="Camp Output Field Percent With Red 3" xfId="5346" xr:uid="{00000000-0005-0000-0000-0000E1140000}"/>
    <cellStyle name="Camp Output Field Percent With Red 3 2" xfId="36023" xr:uid="{DC3932CB-1335-4878-ADF1-AB462953E727}"/>
    <cellStyle name="Camp Output Field Percent With Red 4" xfId="36019" xr:uid="{9FB56680-B612-4991-87A4-57AAB9E5FBA5}"/>
    <cellStyle name="Camp Output Field Percent_Dec-06" xfId="5347" xr:uid="{00000000-0005-0000-0000-0000E2140000}"/>
    <cellStyle name="Camp Output Field_Dec-06" xfId="5348" xr:uid="{00000000-0005-0000-0000-0000E3140000}"/>
    <cellStyle name="Camp Percent" xfId="5349" xr:uid="{00000000-0005-0000-0000-0000E4140000}"/>
    <cellStyle name="Camp Percent 2" xfId="5350" xr:uid="{00000000-0005-0000-0000-0000E5140000}"/>
    <cellStyle name="Camp Percent 2 2" xfId="5351" xr:uid="{00000000-0005-0000-0000-0000E6140000}"/>
    <cellStyle name="Camp Percent 2 2 2" xfId="36026" xr:uid="{899E6AA0-9E7A-4142-A56F-152BBFFA9FC8}"/>
    <cellStyle name="Camp Percent 2 3" xfId="5352" xr:uid="{00000000-0005-0000-0000-0000E7140000}"/>
    <cellStyle name="Camp Percent 2 3 2" xfId="36027" xr:uid="{52C99806-D19D-47DE-970B-7BB13EFFB73C}"/>
    <cellStyle name="Camp Percent 2 4" xfId="36025" xr:uid="{371DCA58-9BAF-40A4-8E8F-1069D6CACC38}"/>
    <cellStyle name="Camp Percent 3" xfId="5353" xr:uid="{00000000-0005-0000-0000-0000E8140000}"/>
    <cellStyle name="Camp Percent 3 2" xfId="36028" xr:uid="{85D89F85-97A7-484D-A2CB-35D406A1E3C6}"/>
    <cellStyle name="Camp Percent 4" xfId="36024" xr:uid="{163C593F-908A-4FF6-8A09-C7FAE84CAD77}"/>
    <cellStyle name="Camp System" xfId="5354" xr:uid="{00000000-0005-0000-0000-0000E9140000}"/>
    <cellStyle name="Camp System 2" xfId="5355" xr:uid="{00000000-0005-0000-0000-0000EA140000}"/>
    <cellStyle name="Camp System 2 2" xfId="5356" xr:uid="{00000000-0005-0000-0000-0000EB140000}"/>
    <cellStyle name="Camp System 2 2 2" xfId="36031" xr:uid="{F386A511-CAC4-4412-8FC6-DA1D3851E7F0}"/>
    <cellStyle name="Camp System 2 3" xfId="5357" xr:uid="{00000000-0005-0000-0000-0000EC140000}"/>
    <cellStyle name="Camp System 2 3 2" xfId="36032" xr:uid="{346326A4-0B77-4566-A2DE-25A97A986A47}"/>
    <cellStyle name="Camp System 2 4" xfId="36030" xr:uid="{980B948E-DD4E-4050-9D57-DA91A951D076}"/>
    <cellStyle name="Camp System 3" xfId="5358" xr:uid="{00000000-0005-0000-0000-0000ED140000}"/>
    <cellStyle name="Camp System 3 2" xfId="36033" xr:uid="{D6945F42-5932-48E0-AF38-0C6F1BA1B3DB}"/>
    <cellStyle name="Camp System 4" xfId="36029" xr:uid="{CF032DD4-A78C-45C2-87CD-AED5D78DFAFC}"/>
    <cellStyle name="Camp Validator Gray Percent" xfId="5359" xr:uid="{00000000-0005-0000-0000-0000EE140000}"/>
    <cellStyle name="Camp Validator Gray Percent 2" xfId="5360" xr:uid="{00000000-0005-0000-0000-0000EF140000}"/>
    <cellStyle name="Camp Validator Gray Percent 2 2" xfId="5361" xr:uid="{00000000-0005-0000-0000-0000F0140000}"/>
    <cellStyle name="Camp Validator Gray Percent 2 2 2" xfId="36036" xr:uid="{4AEAA7F3-6DC9-44B2-AD67-5EE6901B17EC}"/>
    <cellStyle name="Camp Validator Gray Percent 2 3" xfId="5362" xr:uid="{00000000-0005-0000-0000-0000F1140000}"/>
    <cellStyle name="Camp Validator Gray Percent 2 3 2" xfId="36037" xr:uid="{0944714C-3BD2-485F-9B9F-8A13BE7BA3A8}"/>
    <cellStyle name="Camp Validator Gray Percent 2 4" xfId="36035" xr:uid="{A6F94AF0-956A-42A2-9D23-429CCE836BA2}"/>
    <cellStyle name="Camp Validator Gray Percent 3" xfId="36034" xr:uid="{F49DD53E-F220-42B4-A59A-3A59AE82BB5F}"/>
    <cellStyle name="Camp Validator Gray Value" xfId="5363" xr:uid="{00000000-0005-0000-0000-0000F2140000}"/>
    <cellStyle name="Camp Validator Gray Value 2" xfId="5364" xr:uid="{00000000-0005-0000-0000-0000F3140000}"/>
    <cellStyle name="Camp Validator Gray Value 2 2" xfId="5365" xr:uid="{00000000-0005-0000-0000-0000F4140000}"/>
    <cellStyle name="Camp Validator Gray Value 2 2 2" xfId="36040" xr:uid="{1B87AF88-A7AC-466D-809E-64839DA8A60C}"/>
    <cellStyle name="Camp Validator Gray Value 2 3" xfId="5366" xr:uid="{00000000-0005-0000-0000-0000F5140000}"/>
    <cellStyle name="Camp Validator Gray Value 2 3 2" xfId="36041" xr:uid="{17C54968-5018-40D8-902F-3F5997B43D55}"/>
    <cellStyle name="Camp Validator Gray Value 2 4" xfId="36039" xr:uid="{9CF74210-9540-49A5-A569-79D4E68041F8}"/>
    <cellStyle name="Camp Validator Gray Value 3" xfId="36038" xr:uid="{5046DF82-451B-4F9B-9E08-8FB5E36370B9}"/>
    <cellStyle name="Camp Validator Green Percent" xfId="5367" xr:uid="{00000000-0005-0000-0000-0000F6140000}"/>
    <cellStyle name="Camp Validator Green Percent 2" xfId="5368" xr:uid="{00000000-0005-0000-0000-0000F7140000}"/>
    <cellStyle name="Camp Validator Green Percent 2 2" xfId="5369" xr:uid="{00000000-0005-0000-0000-0000F8140000}"/>
    <cellStyle name="Camp Validator Green Percent 2 2 2" xfId="36044" xr:uid="{E28A68FF-746A-4EAD-B626-2ADB39FC3301}"/>
    <cellStyle name="Camp Validator Green Percent 2 3" xfId="5370" xr:uid="{00000000-0005-0000-0000-0000F9140000}"/>
    <cellStyle name="Camp Validator Green Percent 2 3 2" xfId="36045" xr:uid="{30B905AC-7629-4732-8600-866A25D8EE30}"/>
    <cellStyle name="Camp Validator Green Percent 2 4" xfId="36043" xr:uid="{394E2719-376B-4AE2-9B55-6DC309AD57AD}"/>
    <cellStyle name="Camp Validator Green Percent 3" xfId="36042" xr:uid="{617F14F2-2A2B-4AB3-A1AF-4AD9EB7A2788}"/>
    <cellStyle name="Camp Validator Green Value" xfId="5371" xr:uid="{00000000-0005-0000-0000-0000FA140000}"/>
    <cellStyle name="Camp Validator Green Value 2" xfId="5372" xr:uid="{00000000-0005-0000-0000-0000FB140000}"/>
    <cellStyle name="Camp Validator Green Value 2 2" xfId="5373" xr:uid="{00000000-0005-0000-0000-0000FC140000}"/>
    <cellStyle name="Camp Validator Green Value 2 2 2" xfId="36048" xr:uid="{132BEED0-EB52-482A-9E32-828E754E8683}"/>
    <cellStyle name="Camp Validator Green Value 2 3" xfId="5374" xr:uid="{00000000-0005-0000-0000-0000FD140000}"/>
    <cellStyle name="Camp Validator Green Value 2 3 2" xfId="36049" xr:uid="{334F31AB-00C1-4405-837D-0F1C0BBBC6B5}"/>
    <cellStyle name="Camp Validator Green Value 2 4" xfId="36047" xr:uid="{E00203F8-0E5F-455F-BC83-F5EAB83E60D0}"/>
    <cellStyle name="Camp Validator Green Value 3" xfId="36046" xr:uid="{0640AF0D-65F1-4290-A21B-C6723E170DBB}"/>
    <cellStyle name="Camp Validator Red Percent" xfId="5375" xr:uid="{00000000-0005-0000-0000-0000FE140000}"/>
    <cellStyle name="Camp Validator Red Percent 2" xfId="5376" xr:uid="{00000000-0005-0000-0000-0000FF140000}"/>
    <cellStyle name="Camp Validator Red Percent 2 2" xfId="5377" xr:uid="{00000000-0005-0000-0000-000000150000}"/>
    <cellStyle name="Camp Validator Red Percent 2 2 2" xfId="36052" xr:uid="{6FD78564-7379-44CD-9115-10E9866D5214}"/>
    <cellStyle name="Camp Validator Red Percent 2 3" xfId="5378" xr:uid="{00000000-0005-0000-0000-000001150000}"/>
    <cellStyle name="Camp Validator Red Percent 2 3 2" xfId="36053" xr:uid="{A3BA50E2-5B48-4D13-ABE3-D13F0EF662C2}"/>
    <cellStyle name="Camp Validator Red Percent 2 4" xfId="36051" xr:uid="{4395E9A1-BF2F-46FE-8BF3-E4265214470B}"/>
    <cellStyle name="Camp Validator Red Percent 3" xfId="36050" xr:uid="{205925EE-44C7-40CE-8A3F-3B2ECFD2C4E3}"/>
    <cellStyle name="Camp Validator Red Value" xfId="5379" xr:uid="{00000000-0005-0000-0000-000002150000}"/>
    <cellStyle name="Camp Validator Red Value 2" xfId="5380" xr:uid="{00000000-0005-0000-0000-000003150000}"/>
    <cellStyle name="Camp Validator Red Value 2 2" xfId="5381" xr:uid="{00000000-0005-0000-0000-000004150000}"/>
    <cellStyle name="Camp Validator Red Value 2 2 2" xfId="36056" xr:uid="{D5504FC3-3C20-4E66-9E8D-6DA50CAAD875}"/>
    <cellStyle name="Camp Validator Red Value 2 3" xfId="5382" xr:uid="{00000000-0005-0000-0000-000005150000}"/>
    <cellStyle name="Camp Validator Red Value 2 3 2" xfId="36057" xr:uid="{BBB8F144-5C45-4DF6-86C8-16D7A47CDE60}"/>
    <cellStyle name="Camp Validator Red Value 2 4" xfId="36055" xr:uid="{BF7597A8-6E81-4C15-B854-35F3986F4865}"/>
    <cellStyle name="Camp Validator Red Value 3" xfId="36054" xr:uid="{56AD0496-CA51-4096-9709-C2A3D3CAC9AB}"/>
    <cellStyle name="Camp Validator Yellow Percent" xfId="5383" xr:uid="{00000000-0005-0000-0000-000006150000}"/>
    <cellStyle name="Camp Validator Yellow Percent 2" xfId="5384" xr:uid="{00000000-0005-0000-0000-000007150000}"/>
    <cellStyle name="Camp Validator Yellow Percent 2 2" xfId="5385" xr:uid="{00000000-0005-0000-0000-000008150000}"/>
    <cellStyle name="Camp Validator Yellow Percent 2 2 2" xfId="36060" xr:uid="{139C0301-7157-4AEB-B92D-FB1FEAE9550E}"/>
    <cellStyle name="Camp Validator Yellow Percent 2 3" xfId="5386" xr:uid="{00000000-0005-0000-0000-000009150000}"/>
    <cellStyle name="Camp Validator Yellow Percent 2 3 2" xfId="36061" xr:uid="{D1DB325F-D355-40FF-B295-78FCA469F3A9}"/>
    <cellStyle name="Camp Validator Yellow Percent 2 4" xfId="36059" xr:uid="{4E9B89F5-95BA-4B2A-8CDE-94988FAADA03}"/>
    <cellStyle name="Camp Validator Yellow Percent 3" xfId="36058" xr:uid="{BB31C77B-282C-4251-8255-EE63AD1F7360}"/>
    <cellStyle name="Camp Validator Yellow Value" xfId="5387" xr:uid="{00000000-0005-0000-0000-00000A150000}"/>
    <cellStyle name="Camp Validator Yellow Value 2" xfId="5388" xr:uid="{00000000-0005-0000-0000-00000B150000}"/>
    <cellStyle name="Camp Validator Yellow Value 2 2" xfId="5389" xr:uid="{00000000-0005-0000-0000-00000C150000}"/>
    <cellStyle name="Camp Validator Yellow Value 2 2 2" xfId="36064" xr:uid="{6D4198D2-DB79-42EE-8FEA-7FE1865C4D1E}"/>
    <cellStyle name="Camp Validator Yellow Value 2 3" xfId="5390" xr:uid="{00000000-0005-0000-0000-00000D150000}"/>
    <cellStyle name="Camp Validator Yellow Value 2 3 2" xfId="36065" xr:uid="{63096E2C-E7D6-4A7B-939A-0B5CC5DA532E}"/>
    <cellStyle name="Camp Validator Yellow Value 2 4" xfId="36063" xr:uid="{B45903FE-A830-4CF5-A62C-1AFFCADD7981}"/>
    <cellStyle name="Camp Validator Yellow Value 3" xfId="36062" xr:uid="{EE5E284E-8CCB-47D1-8FDC-C7E2DFF33CF1}"/>
    <cellStyle name="CAMP V-Label 3" xfId="5391" xr:uid="{00000000-0005-0000-0000-00000E150000}"/>
    <cellStyle name="CAMP V-Label 3 2" xfId="5392" xr:uid="{00000000-0005-0000-0000-00000F150000}"/>
    <cellStyle name="CAMP V-Label 3 2 2" xfId="5393" xr:uid="{00000000-0005-0000-0000-000010150000}"/>
    <cellStyle name="CAMP V-Label 3 2 2 2" xfId="36068" xr:uid="{495D1478-68D3-476E-BC8E-8F826E5179CA}"/>
    <cellStyle name="CAMP V-Label 3 2 3" xfId="5394" xr:uid="{00000000-0005-0000-0000-000011150000}"/>
    <cellStyle name="CAMP V-Label 3 2 3 2" xfId="36069" xr:uid="{CE4BD693-AA23-4B0B-855E-5F963A2D834D}"/>
    <cellStyle name="CAMP V-Label 3 2 4" xfId="36067" xr:uid="{960C8745-9553-4CED-9565-4A9B2E8FC27B}"/>
    <cellStyle name="CAMP V-Label 3 3" xfId="5395" xr:uid="{00000000-0005-0000-0000-000012150000}"/>
    <cellStyle name="CAMP V-Label 3 3 2" xfId="36070" xr:uid="{CDAFC037-2D8D-423D-9273-3201B17DC0EC}"/>
    <cellStyle name="CAMP V-Label 3 4" xfId="5396" xr:uid="{00000000-0005-0000-0000-000013150000}"/>
    <cellStyle name="CAMP V-Label 3 4 2" xfId="36071" xr:uid="{0FC99718-9C94-41DF-8FB4-B0658C743D05}"/>
    <cellStyle name="CAMP V-Label 3 5" xfId="36066" xr:uid="{B0BBC078-5663-49BA-B1C3-927D8AD10BEC}"/>
    <cellStyle name="CampValidationCorrect" xfId="5397" xr:uid="{00000000-0005-0000-0000-000014150000}"/>
    <cellStyle name="CampValidationCorrect 2" xfId="5398" xr:uid="{00000000-0005-0000-0000-000015150000}"/>
    <cellStyle name="CampValidationCorrect 2 2" xfId="5399" xr:uid="{00000000-0005-0000-0000-000016150000}"/>
    <cellStyle name="CampValidationCorrect 2 2 2" xfId="36074" xr:uid="{846DCAC0-58C6-4B44-8270-0C655F2E77AC}"/>
    <cellStyle name="CampValidationCorrect 2 3" xfId="5400" xr:uid="{00000000-0005-0000-0000-000017150000}"/>
    <cellStyle name="CampValidationCorrect 2 3 2" xfId="36075" xr:uid="{3F73BC68-67F2-4D7B-8819-229B9C1720AC}"/>
    <cellStyle name="CampValidationCorrect 2 4" xfId="36073" xr:uid="{FE2F4498-FCD8-4866-AA1B-55B4CBB7E214}"/>
    <cellStyle name="CampValidationCorrect 3" xfId="36072" xr:uid="{89CEA687-860D-4207-8A07-CFAF89EE5F1D}"/>
    <cellStyle name="CampValidationCorrectable" xfId="5401" xr:uid="{00000000-0005-0000-0000-000018150000}"/>
    <cellStyle name="CampValidationCorrectable 2" xfId="5402" xr:uid="{00000000-0005-0000-0000-000019150000}"/>
    <cellStyle name="CampValidationCorrectable 2 2" xfId="5403" xr:uid="{00000000-0005-0000-0000-00001A150000}"/>
    <cellStyle name="CampValidationCorrectable 2 2 2" xfId="36078" xr:uid="{B583D83B-3558-4DA9-BB4D-5AF4918EDBC0}"/>
    <cellStyle name="CampValidationCorrectable 2 3" xfId="5404" xr:uid="{00000000-0005-0000-0000-00001B150000}"/>
    <cellStyle name="CampValidationCorrectable 2 3 2" xfId="36079" xr:uid="{208068F9-2C0B-44AF-9746-B0323F7FEE2E}"/>
    <cellStyle name="CampValidationCorrectable 2 4" xfId="36077" xr:uid="{C3C3E21D-A083-46B7-B32F-3EC991694899}"/>
    <cellStyle name="CampValidationCorrectable 3" xfId="36076" xr:uid="{6E393E9C-17BF-4DC7-9E21-E7F6693F3CA4}"/>
    <cellStyle name="CampValidationNoData" xfId="5405" xr:uid="{00000000-0005-0000-0000-00001C150000}"/>
    <cellStyle name="CampValidationNoData 2" xfId="5406" xr:uid="{00000000-0005-0000-0000-00001D150000}"/>
    <cellStyle name="CampValidationNoData 2 2" xfId="5407" xr:uid="{00000000-0005-0000-0000-00001E150000}"/>
    <cellStyle name="CampValidationNoData 2 2 2" xfId="36082" xr:uid="{6A2F2E54-D682-4CF2-951F-DCDBFB4D1085}"/>
    <cellStyle name="CampValidationNoData 2 3" xfId="5408" xr:uid="{00000000-0005-0000-0000-00001F150000}"/>
    <cellStyle name="CampValidationNoData 2 3 2" xfId="36083" xr:uid="{AD35DDD4-265F-404C-B115-AB8D530F3D55}"/>
    <cellStyle name="CampValidationNoData 2 4" xfId="36081" xr:uid="{282E94C8-EE0C-4C0A-AAF2-429462C6E6BE}"/>
    <cellStyle name="CampValidationNoData 3" xfId="36080" xr:uid="{AAF45155-F166-4286-95FD-FB0C25EDC098}"/>
    <cellStyle name="CampValidationUncorrectable" xfId="5409" xr:uid="{00000000-0005-0000-0000-000020150000}"/>
    <cellStyle name="CampValidationUncorrectable 2" xfId="5410" xr:uid="{00000000-0005-0000-0000-000021150000}"/>
    <cellStyle name="CampValidationUncorrectable 2 2" xfId="5411" xr:uid="{00000000-0005-0000-0000-000022150000}"/>
    <cellStyle name="CampValidationUncorrectable 2 2 2" xfId="36086" xr:uid="{DD59B417-1D09-47A6-868C-96155568849D}"/>
    <cellStyle name="CampValidationUncorrectable 2 3" xfId="5412" xr:uid="{00000000-0005-0000-0000-000023150000}"/>
    <cellStyle name="CampValidationUncorrectable 2 3 2" xfId="36087" xr:uid="{8BCB681C-C306-4564-890D-F82132D44D22}"/>
    <cellStyle name="CampValidationUncorrectable 2 4" xfId="36085" xr:uid="{6A967446-37E8-4021-8C10-E709BA9F3C94}"/>
    <cellStyle name="CampValidationUncorrectable 3" xfId="36084" xr:uid="{913DC60C-8F00-4EA6-878C-74D5B5A83CBA}"/>
    <cellStyle name="Cancel" xfId="5413" xr:uid="{00000000-0005-0000-0000-000024150000}"/>
    <cellStyle name="Cancel 2" xfId="36088" xr:uid="{6F6EF668-2197-4F50-BD0A-ADD62647789D}"/>
    <cellStyle name="CDMDefaultStyle" xfId="5414" xr:uid="{00000000-0005-0000-0000-000025150000}"/>
    <cellStyle name="CDMDefaultStyle 2" xfId="5415" xr:uid="{00000000-0005-0000-0000-000026150000}"/>
    <cellStyle name="CDMDefaultStyle 2 2" xfId="36090" xr:uid="{8FA8C411-059E-4EDB-A91B-4BF2E1B64F0F}"/>
    <cellStyle name="CDMDefaultStyle 3" xfId="36089" xr:uid="{6B51F045-F53A-4500-96A5-1CE05116526D}"/>
    <cellStyle name="Celda de comprobación" xfId="5416" xr:uid="{00000000-0005-0000-0000-000027150000}"/>
    <cellStyle name="Celda de comprobación 2" xfId="5417" xr:uid="{00000000-0005-0000-0000-000028150000}"/>
    <cellStyle name="Celda de comprobación 2 2" xfId="36092" xr:uid="{05679F9A-1969-4646-8E55-1C0D7F4BCFFF}"/>
    <cellStyle name="Celda de comprobación 3" xfId="36091" xr:uid="{79E7527F-29E5-44D4-B8B8-B3BFFB11008C}"/>
    <cellStyle name="Celda vinculada" xfId="5418" xr:uid="{00000000-0005-0000-0000-000029150000}"/>
    <cellStyle name="Celda vinculada 2" xfId="5419" xr:uid="{00000000-0005-0000-0000-00002A150000}"/>
    <cellStyle name="Celda vinculada 2 2" xfId="36094" xr:uid="{672A1603-9EF3-4A8F-B958-5C29DE48A357}"/>
    <cellStyle name="Celda vinculada 3" xfId="36093" xr:uid="{58A4012D-CA74-4E55-9C8B-0309E0EE7045}"/>
    <cellStyle name="Cellule liée" xfId="5420" xr:uid="{00000000-0005-0000-0000-00002B150000}"/>
    <cellStyle name="Cellule liée 2" xfId="36095" xr:uid="{5BD26F95-0D53-4314-AC22-4F6B4A58A82F}"/>
    <cellStyle name="Célula de Verificação 10" xfId="5421" xr:uid="{00000000-0005-0000-0000-00002C150000}"/>
    <cellStyle name="Célula de Verificação 10 2" xfId="36096" xr:uid="{DE54C6CB-B89E-49FC-8083-EFA5E8F440CF}"/>
    <cellStyle name="Célula de Verificação 11" xfId="5422" xr:uid="{00000000-0005-0000-0000-00002D150000}"/>
    <cellStyle name="Célula de Verificação 11 2" xfId="36097" xr:uid="{4549FE79-D7CE-4663-BEA7-2105EF1ABEEA}"/>
    <cellStyle name="Célula de Verificação 2" xfId="5423" xr:uid="{00000000-0005-0000-0000-00002E150000}"/>
    <cellStyle name="Célula de Verificação 2 2" xfId="5424" xr:uid="{00000000-0005-0000-0000-00002F150000}"/>
    <cellStyle name="Célula de Verificação 2 2 2" xfId="36099" xr:uid="{138CBB12-9E83-470F-8B91-BD8B686A3D4F}"/>
    <cellStyle name="Célula de Verificação 2 3" xfId="5425" xr:uid="{00000000-0005-0000-0000-000030150000}"/>
    <cellStyle name="Célula de Verificação 2 3 2" xfId="36100" xr:uid="{4CD84687-3043-43D3-BA47-BBA1B4FD89A0}"/>
    <cellStyle name="Célula de Verificação 2 4" xfId="36098" xr:uid="{AF628BBF-C2DE-488A-80AB-1A22C1B4968B}"/>
    <cellStyle name="Célula de Verificação 3" xfId="5426" xr:uid="{00000000-0005-0000-0000-000031150000}"/>
    <cellStyle name="Célula de Verificação 3 2" xfId="5427" xr:uid="{00000000-0005-0000-0000-000032150000}"/>
    <cellStyle name="Célula de Verificação 3 2 2" xfId="36102" xr:uid="{CECB33FC-9E48-4641-977B-FB595CFD114F}"/>
    <cellStyle name="Célula de Verificação 3 3" xfId="36101" xr:uid="{B711A199-12B3-452A-B420-E2E8D42C7B74}"/>
    <cellStyle name="Célula de Verificação 4" xfId="5428" xr:uid="{00000000-0005-0000-0000-000033150000}"/>
    <cellStyle name="Célula de Verificação 4 10" xfId="5429" xr:uid="{00000000-0005-0000-0000-000034150000}"/>
    <cellStyle name="Célula de Verificação 4 10 2" xfId="36104" xr:uid="{1870E711-7167-4C9B-8CAE-F24E0D59D170}"/>
    <cellStyle name="Célula de Verificação 4 11" xfId="5430" xr:uid="{00000000-0005-0000-0000-000035150000}"/>
    <cellStyle name="Célula de Verificação 4 11 2" xfId="36105" xr:uid="{1F6CC362-234B-42CC-B677-5BEE87D8B963}"/>
    <cellStyle name="Célula de Verificação 4 12" xfId="36103" xr:uid="{34D051A9-CEFC-4F53-AEF3-B844885B3B3F}"/>
    <cellStyle name="Célula de Verificação 4 2" xfId="5431" xr:uid="{00000000-0005-0000-0000-000036150000}"/>
    <cellStyle name="Célula de Verificação 4 2 10" xfId="5432" xr:uid="{00000000-0005-0000-0000-000037150000}"/>
    <cellStyle name="Célula de Verificação 4 2 10 2" xfId="36107" xr:uid="{31024D3F-6AF7-4001-903A-C8BFE52A9913}"/>
    <cellStyle name="Célula de Verificação 4 2 11" xfId="36106" xr:uid="{96A32CAA-3CF1-4077-B087-6A027F22EB0E}"/>
    <cellStyle name="Célula de Verificação 4 2 2" xfId="5433" xr:uid="{00000000-0005-0000-0000-000038150000}"/>
    <cellStyle name="Célula de Verificação 4 2 2 2" xfId="36108" xr:uid="{24E141F4-3D3A-4BBA-BAA3-B74305888AEC}"/>
    <cellStyle name="Célula de Verificação 4 2 3" xfId="5434" xr:uid="{00000000-0005-0000-0000-000039150000}"/>
    <cellStyle name="Célula de Verificação 4 2 3 2" xfId="5435" xr:uid="{00000000-0005-0000-0000-00003A150000}"/>
    <cellStyle name="Célula de Verificação 4 2 3 2 2" xfId="36110" xr:uid="{E52755FE-BF4E-4E8A-BE19-C01CBCEB34EC}"/>
    <cellStyle name="Célula de Verificação 4 2 3 3" xfId="5436" xr:uid="{00000000-0005-0000-0000-00003B150000}"/>
    <cellStyle name="Célula de Verificação 4 2 3 3 2" xfId="36111" xr:uid="{E3AADB99-22BE-4F10-B526-9D875AEBCFD7}"/>
    <cellStyle name="Célula de Verificação 4 2 3 4" xfId="5437" xr:uid="{00000000-0005-0000-0000-00003C150000}"/>
    <cellStyle name="Célula de Verificação 4 2 3 4 2" xfId="36112" xr:uid="{7F5DF8D9-F1FE-43C8-880C-3FCC5C2E502F}"/>
    <cellStyle name="Célula de Verificação 4 2 3 5" xfId="36109" xr:uid="{2230ED87-B5E9-4F5F-8AF3-77230AED4B27}"/>
    <cellStyle name="Célula de Verificação 4 2 4" xfId="5438" xr:uid="{00000000-0005-0000-0000-00003D150000}"/>
    <cellStyle name="Célula de Verificação 4 2 4 2" xfId="5439" xr:uid="{00000000-0005-0000-0000-00003E150000}"/>
    <cellStyle name="Célula de Verificação 4 2 4 2 2" xfId="36114" xr:uid="{80485224-0B54-425F-A29F-026EF038A6C4}"/>
    <cellStyle name="Célula de Verificação 4 2 4 3" xfId="5440" xr:uid="{00000000-0005-0000-0000-00003F150000}"/>
    <cellStyle name="Célula de Verificação 4 2 4 3 2" xfId="36115" xr:uid="{74DB0480-3749-4B9F-8380-41155712296F}"/>
    <cellStyle name="Célula de Verificação 4 2 4 4" xfId="5441" xr:uid="{00000000-0005-0000-0000-000040150000}"/>
    <cellStyle name="Célula de Verificação 4 2 4 4 2" xfId="36116" xr:uid="{3BB415C7-C800-41C7-AEDC-33C1D7CD557D}"/>
    <cellStyle name="Célula de Verificação 4 2 4 5" xfId="36113" xr:uid="{D3F10E07-EB44-42C4-BFAF-57502288EDA1}"/>
    <cellStyle name="Célula de Verificação 4 2 5" xfId="5442" xr:uid="{00000000-0005-0000-0000-000041150000}"/>
    <cellStyle name="Célula de Verificação 4 2 5 2" xfId="5443" xr:uid="{00000000-0005-0000-0000-000042150000}"/>
    <cellStyle name="Célula de Verificação 4 2 5 2 2" xfId="36118" xr:uid="{EB2D6181-5F71-4931-9559-4973C4165594}"/>
    <cellStyle name="Célula de Verificação 4 2 5 3" xfId="5444" xr:uid="{00000000-0005-0000-0000-000043150000}"/>
    <cellStyle name="Célula de Verificação 4 2 5 3 2" xfId="36119" xr:uid="{827425D4-73B1-4603-B0A9-A27C92085831}"/>
    <cellStyle name="Célula de Verificação 4 2 5 4" xfId="36117" xr:uid="{09601355-96E4-4959-ACC0-FB6E74EC8341}"/>
    <cellStyle name="Célula de Verificação 4 2 6" xfId="5445" xr:uid="{00000000-0005-0000-0000-000044150000}"/>
    <cellStyle name="Célula de Verificação 4 2 6 2" xfId="36120" xr:uid="{1ECA2DC7-EAEB-41D0-A7C7-D94CA522B1E6}"/>
    <cellStyle name="Célula de Verificação 4 2 7" xfId="5446" xr:uid="{00000000-0005-0000-0000-000045150000}"/>
    <cellStyle name="Célula de Verificação 4 2 7 2" xfId="36121" xr:uid="{EC3A8608-6A31-4128-AAA4-674E357B81A3}"/>
    <cellStyle name="Célula de Verificação 4 2 8" xfId="5447" xr:uid="{00000000-0005-0000-0000-000046150000}"/>
    <cellStyle name="Célula de Verificação 4 2 8 2" xfId="5448" xr:uid="{00000000-0005-0000-0000-000047150000}"/>
    <cellStyle name="Célula de Verificação 4 2 8 2 2" xfId="36123" xr:uid="{C4E4A5EB-871C-4AF1-928F-1E8F19F51529}"/>
    <cellStyle name="Célula de Verificação 4 2 8 3" xfId="5449" xr:uid="{00000000-0005-0000-0000-000048150000}"/>
    <cellStyle name="Célula de Verificação 4 2 8 3 2" xfId="36124" xr:uid="{FA0FF718-BD18-4066-A03D-22964490B041}"/>
    <cellStyle name="Célula de Verificação 4 2 8 4" xfId="36122" xr:uid="{C297A3AA-5C43-45C8-B896-780060B525A1}"/>
    <cellStyle name="Célula de Verificação 4 2 9" xfId="5450" xr:uid="{00000000-0005-0000-0000-000049150000}"/>
    <cellStyle name="Célula de Verificação 4 2 9 2" xfId="36125" xr:uid="{AECA1DBF-8919-4207-92CD-97C0562E5456}"/>
    <cellStyle name="Célula de Verificação 4 3" xfId="5451" xr:uid="{00000000-0005-0000-0000-00004A150000}"/>
    <cellStyle name="Célula de Verificação 4 3 2" xfId="36126" xr:uid="{A42A3D5B-8E48-4E9C-9349-6FBDF61CEA28}"/>
    <cellStyle name="Célula de Verificação 4 4" xfId="5452" xr:uid="{00000000-0005-0000-0000-00004B150000}"/>
    <cellStyle name="Célula de Verificação 4 4 2" xfId="5453" xr:uid="{00000000-0005-0000-0000-00004C150000}"/>
    <cellStyle name="Célula de Verificação 4 4 2 2" xfId="36128" xr:uid="{1ECCFA2D-0BA7-416D-A829-603DD442601D}"/>
    <cellStyle name="Célula de Verificação 4 4 3" xfId="5454" xr:uid="{00000000-0005-0000-0000-00004D150000}"/>
    <cellStyle name="Célula de Verificação 4 4 3 2" xfId="36129" xr:uid="{5D6CD5A1-540C-471B-9F27-673A7427579B}"/>
    <cellStyle name="Célula de Verificação 4 4 4" xfId="5455" xr:uid="{00000000-0005-0000-0000-00004E150000}"/>
    <cellStyle name="Célula de Verificação 4 4 4 2" xfId="36130" xr:uid="{1834CEDF-B2FF-4434-BD86-D5821BFEE4D5}"/>
    <cellStyle name="Célula de Verificação 4 4 5" xfId="36127" xr:uid="{70A23A19-C239-4C5A-B758-1F52C651B5EB}"/>
    <cellStyle name="Célula de Verificação 4 5" xfId="5456" xr:uid="{00000000-0005-0000-0000-00004F150000}"/>
    <cellStyle name="Célula de Verificação 4 5 2" xfId="5457" xr:uid="{00000000-0005-0000-0000-000050150000}"/>
    <cellStyle name="Célula de Verificação 4 5 2 2" xfId="36132" xr:uid="{86F54DE3-D31D-4094-B3EA-C755881FA13C}"/>
    <cellStyle name="Célula de Verificação 4 5 3" xfId="5458" xr:uid="{00000000-0005-0000-0000-000051150000}"/>
    <cellStyle name="Célula de Verificação 4 5 3 2" xfId="36133" xr:uid="{BF0FDB54-004F-4EC3-837E-2B57AA1E2493}"/>
    <cellStyle name="Célula de Verificação 4 5 4" xfId="5459" xr:uid="{00000000-0005-0000-0000-000052150000}"/>
    <cellStyle name="Célula de Verificação 4 5 4 2" xfId="36134" xr:uid="{66F4B7F8-438C-4418-8886-1491C49229FF}"/>
    <cellStyle name="Célula de Verificação 4 5 5" xfId="36131" xr:uid="{3243526D-7CB0-4CE4-A277-90F017F7DAAE}"/>
    <cellStyle name="Célula de Verificação 4 6" xfId="5460" xr:uid="{00000000-0005-0000-0000-000053150000}"/>
    <cellStyle name="Célula de Verificação 4 6 2" xfId="5461" xr:uid="{00000000-0005-0000-0000-000054150000}"/>
    <cellStyle name="Célula de Verificação 4 6 2 2" xfId="36136" xr:uid="{CCAAEF36-69AF-4890-ABE9-22483DAB3130}"/>
    <cellStyle name="Célula de Verificação 4 6 3" xfId="5462" xr:uid="{00000000-0005-0000-0000-000055150000}"/>
    <cellStyle name="Célula de Verificação 4 6 3 2" xfId="36137" xr:uid="{761FEB3F-E298-432F-9665-B63F1BA6661C}"/>
    <cellStyle name="Célula de Verificação 4 6 4" xfId="36135" xr:uid="{31DF6A7B-9DC9-4F33-BB93-1493573D2058}"/>
    <cellStyle name="Célula de Verificação 4 7" xfId="5463" xr:uid="{00000000-0005-0000-0000-000056150000}"/>
    <cellStyle name="Célula de Verificação 4 7 2" xfId="36138" xr:uid="{A4515788-C350-49DD-88CC-2C1720CF4F10}"/>
    <cellStyle name="Célula de Verificação 4 8" xfId="5464" xr:uid="{00000000-0005-0000-0000-000057150000}"/>
    <cellStyle name="Célula de Verificação 4 8 2" xfId="36139" xr:uid="{EFC19F0B-6A94-4C57-9989-BE6979894F4E}"/>
    <cellStyle name="Célula de Verificação 4 9" xfId="5465" xr:uid="{00000000-0005-0000-0000-000058150000}"/>
    <cellStyle name="Célula de Verificação 4 9 2" xfId="5466" xr:uid="{00000000-0005-0000-0000-000059150000}"/>
    <cellStyle name="Célula de Verificação 4 9 2 2" xfId="36141" xr:uid="{9E607305-DE93-4C5E-86E4-1982C5714D2D}"/>
    <cellStyle name="Célula de Verificação 4 9 3" xfId="5467" xr:uid="{00000000-0005-0000-0000-00005A150000}"/>
    <cellStyle name="Célula de Verificação 4 9 3 2" xfId="36142" xr:uid="{013FBC35-260B-4FAA-912C-AAA280FA76B3}"/>
    <cellStyle name="Célula de Verificação 4 9 4" xfId="36140" xr:uid="{0D4748B3-E4B5-4196-A2D4-4110B0AC96D0}"/>
    <cellStyle name="Célula de Verificação 5" xfId="5468" xr:uid="{00000000-0005-0000-0000-00005B150000}"/>
    <cellStyle name="Célula de Verificação 5 2" xfId="36143" xr:uid="{5EE6AEF1-D707-4E2E-9B20-A33F638B3CB4}"/>
    <cellStyle name="Célula de Verificação 6" xfId="5469" xr:uid="{00000000-0005-0000-0000-00005C150000}"/>
    <cellStyle name="Célula de Verificação 6 2" xfId="5470" xr:uid="{00000000-0005-0000-0000-00005D150000}"/>
    <cellStyle name="Célula de Verificação 6 2 2" xfId="5471" xr:uid="{00000000-0005-0000-0000-00005E150000}"/>
    <cellStyle name="Célula de Verificação 6 2 2 2" xfId="5472" xr:uid="{00000000-0005-0000-0000-00005F150000}"/>
    <cellStyle name="Célula de Verificação 6 2 2 2 2" xfId="36147" xr:uid="{2A76EDF4-6E5D-4838-9907-E8C453EB6AFC}"/>
    <cellStyle name="Célula de Verificação 6 2 2 3" xfId="36146" xr:uid="{1D1BDE5A-1BFA-4AAA-A1C4-C13B1B8FEF74}"/>
    <cellStyle name="Célula de Verificação 6 2 3" xfId="5473" xr:uid="{00000000-0005-0000-0000-000060150000}"/>
    <cellStyle name="Célula de Verificação 6 2 3 2" xfId="36148" xr:uid="{DEB93788-DD12-4BD0-BB0E-95C389C5F42A}"/>
    <cellStyle name="Célula de Verificação 6 2 4" xfId="36145" xr:uid="{DCF275B2-BF2D-46D0-83A4-956D3D9B1251}"/>
    <cellStyle name="Célula de Verificação 6 3" xfId="5474" xr:uid="{00000000-0005-0000-0000-000061150000}"/>
    <cellStyle name="Célula de Verificação 6 3 2" xfId="5475" xr:uid="{00000000-0005-0000-0000-000062150000}"/>
    <cellStyle name="Célula de Verificação 6 3 2 2" xfId="36150" xr:uid="{5456B430-494F-49E4-AB49-BC426153C1E1}"/>
    <cellStyle name="Célula de Verificação 6 3 3" xfId="5476" xr:uid="{00000000-0005-0000-0000-000063150000}"/>
    <cellStyle name="Célula de Verificação 6 3 3 2" xfId="36151" xr:uid="{F7CCCF1F-72DE-46EE-A835-2C9D2AE9A917}"/>
    <cellStyle name="Célula de Verificação 6 3 4" xfId="36149" xr:uid="{C1EBE1AA-3B1B-41F4-9999-9EAB8B479007}"/>
    <cellStyle name="Célula de Verificação 6 4" xfId="5477" xr:uid="{00000000-0005-0000-0000-000064150000}"/>
    <cellStyle name="Célula de Verificação 6 4 2" xfId="36152" xr:uid="{CCEB969E-48EC-437B-9269-BBB4F33F121E}"/>
    <cellStyle name="Célula de Verificação 6 5" xfId="5478" xr:uid="{00000000-0005-0000-0000-000065150000}"/>
    <cellStyle name="Célula de Verificação 6 5 2" xfId="36153" xr:uid="{CC592C23-53AF-4A84-86CC-EE74C3CC5A2D}"/>
    <cellStyle name="Célula de Verificação 6 6" xfId="36144" xr:uid="{DB05AE9F-9892-4B93-851B-38EC6F4792C4}"/>
    <cellStyle name="Célula de Verificação 7" xfId="5479" xr:uid="{00000000-0005-0000-0000-000066150000}"/>
    <cellStyle name="Célula de Verificação 7 2" xfId="36154" xr:uid="{4F081E19-AE6A-4316-A5B2-D70590551F53}"/>
    <cellStyle name="Célula de Verificação 8" xfId="5480" xr:uid="{00000000-0005-0000-0000-000067150000}"/>
    <cellStyle name="Célula de Verificação 8 2" xfId="36155" xr:uid="{0CF3C920-EAA7-49B7-87F9-7B946FBF718F}"/>
    <cellStyle name="Célula de Verificação 9" xfId="5481" xr:uid="{00000000-0005-0000-0000-000068150000}"/>
    <cellStyle name="Célula de Verificação 9 2" xfId="36156" xr:uid="{51338DE9-A9CE-4391-A1FB-B925F3266229}"/>
    <cellStyle name="Célula Vinculada 10" xfId="5482" xr:uid="{00000000-0005-0000-0000-000069150000}"/>
    <cellStyle name="Célula Vinculada 10 2" xfId="36157" xr:uid="{F7D0CB1E-455B-4407-9FC7-628D6C3B1A93}"/>
    <cellStyle name="Célula Vinculada 11" xfId="5483" xr:uid="{00000000-0005-0000-0000-00006A150000}"/>
    <cellStyle name="Célula Vinculada 11 2" xfId="36158" xr:uid="{77B42F9E-4272-4F99-8B43-229E25A2B61C}"/>
    <cellStyle name="Célula Vinculada 12" xfId="5484" xr:uid="{00000000-0005-0000-0000-00006B150000}"/>
    <cellStyle name="Célula Vinculada 12 2" xfId="36159" xr:uid="{66E79892-B914-4D98-A732-677235DA109D}"/>
    <cellStyle name="Célula Vinculada 13" xfId="5485" xr:uid="{00000000-0005-0000-0000-00006C150000}"/>
    <cellStyle name="Célula Vinculada 13 2" xfId="36160" xr:uid="{27E215F9-8261-45B9-9A32-8B65709E596D}"/>
    <cellStyle name="Célula Vinculada 14" xfId="5486" xr:uid="{00000000-0005-0000-0000-00006D150000}"/>
    <cellStyle name="Célula Vinculada 14 10" xfId="5487" xr:uid="{00000000-0005-0000-0000-00006E150000}"/>
    <cellStyle name="Célula Vinculada 14 10 2" xfId="36162" xr:uid="{8E9871D9-0548-426E-B12E-C61BE0C0A49C}"/>
    <cellStyle name="Célula Vinculada 14 11" xfId="5488" xr:uid="{00000000-0005-0000-0000-00006F150000}"/>
    <cellStyle name="Célula Vinculada 14 11 2" xfId="36163" xr:uid="{AC110345-F82D-4AA1-9061-717AFF85A09C}"/>
    <cellStyle name="Célula Vinculada 14 12" xfId="36161" xr:uid="{FCE2ACED-41B4-412D-8FB4-1714D9105132}"/>
    <cellStyle name="Célula Vinculada 14 2" xfId="5489" xr:uid="{00000000-0005-0000-0000-000070150000}"/>
    <cellStyle name="Célula Vinculada 14 2 2" xfId="5490" xr:uid="{00000000-0005-0000-0000-000071150000}"/>
    <cellStyle name="Célula Vinculada 14 2 2 2" xfId="36165" xr:uid="{237FB29B-63B9-46D8-864D-ACF4259F104B}"/>
    <cellStyle name="Célula Vinculada 14 2 3" xfId="5491" xr:uid="{00000000-0005-0000-0000-000072150000}"/>
    <cellStyle name="Célula Vinculada 14 2 3 2" xfId="5492" xr:uid="{00000000-0005-0000-0000-000073150000}"/>
    <cellStyle name="Célula Vinculada 14 2 3 2 2" xfId="36167" xr:uid="{AB7377A1-6135-4F0F-AC2F-6553C691F954}"/>
    <cellStyle name="Célula Vinculada 14 2 3 3" xfId="36166" xr:uid="{666D6676-032B-45E7-88D5-46F0BD9D721C}"/>
    <cellStyle name="Célula Vinculada 14 2 4" xfId="5493" xr:uid="{00000000-0005-0000-0000-000074150000}"/>
    <cellStyle name="Célula Vinculada 14 2 4 2" xfId="36168" xr:uid="{CC65590C-D040-4A12-89AC-B2BDF819C0DF}"/>
    <cellStyle name="Célula Vinculada 14 2 5" xfId="36164" xr:uid="{B157A620-CC5A-4FCE-9338-E322A7F34A4B}"/>
    <cellStyle name="Célula Vinculada 14 3" xfId="5494" xr:uid="{00000000-0005-0000-0000-000075150000}"/>
    <cellStyle name="Célula Vinculada 14 3 2" xfId="5495" xr:uid="{00000000-0005-0000-0000-000076150000}"/>
    <cellStyle name="Célula Vinculada 14 3 2 2" xfId="36170" xr:uid="{F4639B3B-EEE5-42A4-B73B-3DCCB2831D63}"/>
    <cellStyle name="Célula Vinculada 14 3 3" xfId="5496" xr:uid="{00000000-0005-0000-0000-000077150000}"/>
    <cellStyle name="Célula Vinculada 14 3 3 2" xfId="36171" xr:uid="{063F3B5D-11AB-40A2-9C39-859B1631E0E2}"/>
    <cellStyle name="Célula Vinculada 14 3 4" xfId="36169" xr:uid="{B948F368-A17D-4F9F-8088-66D70C5153D7}"/>
    <cellStyle name="Célula Vinculada 14 4" xfId="5497" xr:uid="{00000000-0005-0000-0000-000078150000}"/>
    <cellStyle name="Célula Vinculada 14 4 2" xfId="36172" xr:uid="{0DFD3453-C4CB-45E4-B472-9D885DBB8FD3}"/>
    <cellStyle name="Célula Vinculada 14 5" xfId="5498" xr:uid="{00000000-0005-0000-0000-000079150000}"/>
    <cellStyle name="Célula Vinculada 14 5 2" xfId="5499" xr:uid="{00000000-0005-0000-0000-00007A150000}"/>
    <cellStyle name="Célula Vinculada 14 5 2 2" xfId="36174" xr:uid="{EC513E27-7173-434C-ABC6-E0E01FC36EB1}"/>
    <cellStyle name="Célula Vinculada 14 5 3" xfId="5500" xr:uid="{00000000-0005-0000-0000-00007B150000}"/>
    <cellStyle name="Célula Vinculada 14 5 3 2" xfId="36175" xr:uid="{86EB2223-D785-42C2-90F6-D3E8C1066FF8}"/>
    <cellStyle name="Célula Vinculada 14 5 4" xfId="36173" xr:uid="{8D254C14-E5AA-4A69-A0C6-4DCFE1F68EFB}"/>
    <cellStyle name="Célula Vinculada 14 6" xfId="5501" xr:uid="{00000000-0005-0000-0000-00007C150000}"/>
    <cellStyle name="Célula Vinculada 14 6 2" xfId="36176" xr:uid="{8E3771CC-3F6A-4A06-B7D4-88E3C84D3BCF}"/>
    <cellStyle name="Célula Vinculada 14 7" xfId="5502" xr:uid="{00000000-0005-0000-0000-00007D150000}"/>
    <cellStyle name="Célula Vinculada 14 7 2" xfId="36177" xr:uid="{1DCDA19E-A092-4BC0-BDF9-7EAD64BD7261}"/>
    <cellStyle name="Célula Vinculada 14 8" xfId="5503" xr:uid="{00000000-0005-0000-0000-00007E150000}"/>
    <cellStyle name="Célula Vinculada 14 8 2" xfId="5504" xr:uid="{00000000-0005-0000-0000-00007F150000}"/>
    <cellStyle name="Célula Vinculada 14 8 2 2" xfId="36179" xr:uid="{7FC65338-A0A2-4AB0-A140-93BD45FA3A44}"/>
    <cellStyle name="Célula Vinculada 14 8 3" xfId="5505" xr:uid="{00000000-0005-0000-0000-000080150000}"/>
    <cellStyle name="Célula Vinculada 14 8 3 2" xfId="36180" xr:uid="{E3D68C60-784D-4258-BC3E-5D201CF3E04E}"/>
    <cellStyle name="Célula Vinculada 14 8 4" xfId="36178" xr:uid="{8263F02A-F72E-45A0-8A45-626AA43CDE51}"/>
    <cellStyle name="Célula Vinculada 14 9" xfId="5506" xr:uid="{00000000-0005-0000-0000-000081150000}"/>
    <cellStyle name="Célula Vinculada 14 9 2" xfId="36181" xr:uid="{77CAE209-C9FB-4FC5-81D0-80E68AB7FF4E}"/>
    <cellStyle name="Célula Vinculada 15" xfId="5507" xr:uid="{00000000-0005-0000-0000-000082150000}"/>
    <cellStyle name="Célula Vinculada 15 2" xfId="5508" xr:uid="{00000000-0005-0000-0000-000083150000}"/>
    <cellStyle name="Célula Vinculada 15 2 2" xfId="36183" xr:uid="{E0E02457-1F1E-411E-9366-5A1C3CEB9239}"/>
    <cellStyle name="Célula Vinculada 15 3" xfId="5509" xr:uid="{00000000-0005-0000-0000-000084150000}"/>
    <cellStyle name="Célula Vinculada 15 3 2" xfId="36184" xr:uid="{C5624206-99D0-406B-AFFD-47CE831AE328}"/>
    <cellStyle name="Célula Vinculada 15 4" xfId="5510" xr:uid="{00000000-0005-0000-0000-000085150000}"/>
    <cellStyle name="Célula Vinculada 15 4 2" xfId="5511" xr:uid="{00000000-0005-0000-0000-000086150000}"/>
    <cellStyle name="Célula Vinculada 15 4 2 2" xfId="36186" xr:uid="{6957933E-BFC4-4368-B43A-8982513D4470}"/>
    <cellStyle name="Célula Vinculada 15 4 3" xfId="5512" xr:uid="{00000000-0005-0000-0000-000087150000}"/>
    <cellStyle name="Célula Vinculada 15 4 3 2" xfId="36187" xr:uid="{45618F8D-09A9-4514-A713-6E11DA121144}"/>
    <cellStyle name="Célula Vinculada 15 4 4" xfId="36185" xr:uid="{FFBE8371-4BD6-4D5A-9282-50A0CE9A98A0}"/>
    <cellStyle name="Célula Vinculada 15 5" xfId="5513" xr:uid="{00000000-0005-0000-0000-000088150000}"/>
    <cellStyle name="Célula Vinculada 15 5 2" xfId="36188" xr:uid="{B5A266E5-7C5C-46C7-90D0-86348457E76B}"/>
    <cellStyle name="Célula Vinculada 15 6" xfId="5514" xr:uid="{00000000-0005-0000-0000-000089150000}"/>
    <cellStyle name="Célula Vinculada 15 6 2" xfId="36189" xr:uid="{AE7442FB-081F-4C21-8218-E8C15D64F1BB}"/>
    <cellStyle name="Célula Vinculada 15 7" xfId="5515" xr:uid="{00000000-0005-0000-0000-00008A150000}"/>
    <cellStyle name="Célula Vinculada 15 7 2" xfId="36190" xr:uid="{058F8E48-0F47-4621-BB80-92177BDAEE17}"/>
    <cellStyle name="Célula Vinculada 15 8" xfId="36182" xr:uid="{755CD813-E480-45DE-9136-98E1E46C2C1C}"/>
    <cellStyle name="Célula Vinculada 16" xfId="5516" xr:uid="{00000000-0005-0000-0000-00008B150000}"/>
    <cellStyle name="Célula Vinculada 16 2" xfId="36191" xr:uid="{E0ED8B4E-F2CB-400A-8ABE-313169B859E3}"/>
    <cellStyle name="Célula Vinculada 17" xfId="5517" xr:uid="{00000000-0005-0000-0000-00008C150000}"/>
    <cellStyle name="Célula Vinculada 17 2" xfId="36192" xr:uid="{FA065247-2052-4AFD-9B67-CEA9BC70141C}"/>
    <cellStyle name="Célula Vinculada 18" xfId="5518" xr:uid="{00000000-0005-0000-0000-00008D150000}"/>
    <cellStyle name="Célula Vinculada 18 2" xfId="5519" xr:uid="{00000000-0005-0000-0000-00008E150000}"/>
    <cellStyle name="Célula Vinculada 18 2 2" xfId="36194" xr:uid="{4300E988-20EF-4C0A-AFC0-791D65CEAA26}"/>
    <cellStyle name="Célula Vinculada 18 3" xfId="5520" xr:uid="{00000000-0005-0000-0000-00008F150000}"/>
    <cellStyle name="Célula Vinculada 18 3 2" xfId="36195" xr:uid="{589FF347-7E5E-4A95-B424-B160630C9BFE}"/>
    <cellStyle name="Célula Vinculada 18 4" xfId="5521" xr:uid="{00000000-0005-0000-0000-000090150000}"/>
    <cellStyle name="Célula Vinculada 18 4 2" xfId="36196" xr:uid="{012DDF9F-42CC-499E-AB6B-9DE332C1A5F6}"/>
    <cellStyle name="Célula Vinculada 18 5" xfId="36193" xr:uid="{4469F72A-3047-4955-A89C-B5116EFBDA80}"/>
    <cellStyle name="Célula Vinculada 19" xfId="5522" xr:uid="{00000000-0005-0000-0000-000091150000}"/>
    <cellStyle name="Célula Vinculada 19 2" xfId="36197" xr:uid="{13FB6549-5B87-460A-9DC7-6CCFAE4EA8D8}"/>
    <cellStyle name="Célula Vinculada 2" xfId="5523" xr:uid="{00000000-0005-0000-0000-000092150000}"/>
    <cellStyle name="Célula Vinculada 2 10" xfId="5524" xr:uid="{00000000-0005-0000-0000-000093150000}"/>
    <cellStyle name="Célula Vinculada 2 10 2" xfId="36199" xr:uid="{E155B5B6-CB7B-422A-8143-9FECD1DB775E}"/>
    <cellStyle name="Célula Vinculada 2 11" xfId="36198" xr:uid="{679D2449-4598-40ED-944F-543ED1A60E3E}"/>
    <cellStyle name="Célula Vinculada 2 2" xfId="5525" xr:uid="{00000000-0005-0000-0000-000094150000}"/>
    <cellStyle name="Célula Vinculada 2 2 2" xfId="5526" xr:uid="{00000000-0005-0000-0000-000095150000}"/>
    <cellStyle name="Célula Vinculada 2 2 2 2" xfId="5527" xr:uid="{00000000-0005-0000-0000-000096150000}"/>
    <cellStyle name="Célula Vinculada 2 2 2 2 2" xfId="36202" xr:uid="{21E474BC-D234-4698-B66B-EB45C7DD8B6B}"/>
    <cellStyle name="Célula Vinculada 2 2 2 3" xfId="5528" xr:uid="{00000000-0005-0000-0000-000097150000}"/>
    <cellStyle name="Célula Vinculada 2 2 2 3 2" xfId="5529" xr:uid="{00000000-0005-0000-0000-000098150000}"/>
    <cellStyle name="Célula Vinculada 2 2 2 3 2 2" xfId="36204" xr:uid="{E1A888C3-455D-462E-9362-D1B027D1D600}"/>
    <cellStyle name="Célula Vinculada 2 2 2 3 3" xfId="36203" xr:uid="{0BB27F34-229B-4102-AF5F-FE2557FF6AA4}"/>
    <cellStyle name="Célula Vinculada 2 2 2 4" xfId="36201" xr:uid="{BEFA772B-FDD3-486D-81E6-E900A64FC148}"/>
    <cellStyle name="Célula Vinculada 2 2 3" xfId="5530" xr:uid="{00000000-0005-0000-0000-000099150000}"/>
    <cellStyle name="Célula Vinculada 2 2 3 2" xfId="36205" xr:uid="{E95AD82B-F369-4BBA-9F45-6467E11970FC}"/>
    <cellStyle name="Célula Vinculada 2 2 4" xfId="5531" xr:uid="{00000000-0005-0000-0000-00009A150000}"/>
    <cellStyle name="Célula Vinculada 2 2 4 2" xfId="36206" xr:uid="{18515334-D3A6-4CC1-BB7B-8A46A0108598}"/>
    <cellStyle name="Célula Vinculada 2 2 5" xfId="36200" xr:uid="{4E953D9A-7A2B-4A98-894C-A2F1BC5BF3A2}"/>
    <cellStyle name="Célula Vinculada 2 3" xfId="5532" xr:uid="{00000000-0005-0000-0000-00009B150000}"/>
    <cellStyle name="Célula Vinculada 2 3 2" xfId="36207" xr:uid="{41C973A5-05CE-4E98-A225-8CADF9AEA9BE}"/>
    <cellStyle name="Célula Vinculada 2 4" xfId="5533" xr:uid="{00000000-0005-0000-0000-00009C150000}"/>
    <cellStyle name="Célula Vinculada 2 4 2" xfId="36208" xr:uid="{0AD01B40-3301-40A4-ABCF-9FD0562E26C5}"/>
    <cellStyle name="Célula Vinculada 2 5" xfId="5534" xr:uid="{00000000-0005-0000-0000-00009D150000}"/>
    <cellStyle name="Célula Vinculada 2 5 2" xfId="5535" xr:uid="{00000000-0005-0000-0000-00009E150000}"/>
    <cellStyle name="Célula Vinculada 2 5 2 2" xfId="36210" xr:uid="{21614A78-1631-448E-B969-0371010D29B9}"/>
    <cellStyle name="Célula Vinculada 2 5 3" xfId="36209" xr:uid="{57D081B6-4B63-4200-9DCB-A0186DD944EC}"/>
    <cellStyle name="Célula Vinculada 2 6" xfId="5536" xr:uid="{00000000-0005-0000-0000-00009F150000}"/>
    <cellStyle name="Célula Vinculada 2 6 2" xfId="5537" xr:uid="{00000000-0005-0000-0000-0000A0150000}"/>
    <cellStyle name="Célula Vinculada 2 6 2 2" xfId="36212" xr:uid="{E252671A-601B-4BE5-B3E6-F99FB3265FF8}"/>
    <cellStyle name="Célula Vinculada 2 6 3" xfId="36211" xr:uid="{B4176355-4BF4-4814-8ED2-9F404ED302B6}"/>
    <cellStyle name="Célula Vinculada 2 7" xfId="5538" xr:uid="{00000000-0005-0000-0000-0000A1150000}"/>
    <cellStyle name="Célula Vinculada 2 7 2" xfId="36213" xr:uid="{42F270B9-57C7-4AEE-ACE5-C09E45A0A103}"/>
    <cellStyle name="Célula Vinculada 2 8" xfId="5539" xr:uid="{00000000-0005-0000-0000-0000A2150000}"/>
    <cellStyle name="Célula Vinculada 2 8 2" xfId="5540" xr:uid="{00000000-0005-0000-0000-0000A3150000}"/>
    <cellStyle name="Célula Vinculada 2 8 2 2" xfId="5541" xr:uid="{00000000-0005-0000-0000-0000A4150000}"/>
    <cellStyle name="Célula Vinculada 2 8 2 2 2" xfId="36216" xr:uid="{09BB99EC-63AF-4A7D-B9AC-A2E8AEC3208B}"/>
    <cellStyle name="Célula Vinculada 2 8 2 3" xfId="36215" xr:uid="{5AA9C9BB-A786-441B-9D74-7D0CB9E0E963}"/>
    <cellStyle name="Célula Vinculada 2 8 3" xfId="36214" xr:uid="{BC0A252F-219A-452F-B266-6A74D4276196}"/>
    <cellStyle name="Célula Vinculada 2 9" xfId="5542" xr:uid="{00000000-0005-0000-0000-0000A5150000}"/>
    <cellStyle name="Célula Vinculada 2 9 2" xfId="36217" xr:uid="{7BEC7028-EDCE-4F31-86A3-A643AABC5188}"/>
    <cellStyle name="Célula Vinculada 20" xfId="5543" xr:uid="{00000000-0005-0000-0000-0000A6150000}"/>
    <cellStyle name="Célula Vinculada 20 2" xfId="36218" xr:uid="{7AAB2E3B-060F-4AFE-845E-FB36D81D999D}"/>
    <cellStyle name="Célula Vinculada 21" xfId="5544" xr:uid="{00000000-0005-0000-0000-0000A7150000}"/>
    <cellStyle name="Célula Vinculada 21 2" xfId="36219" xr:uid="{7A452F2D-CD13-4A4F-AFB1-40ED07908EFC}"/>
    <cellStyle name="Célula Vinculada 22" xfId="5545" xr:uid="{00000000-0005-0000-0000-0000A8150000}"/>
    <cellStyle name="Célula Vinculada 22 2" xfId="36220" xr:uid="{E811B57E-AD9D-450C-B941-E0BF65D80415}"/>
    <cellStyle name="Célula Vinculada 23" xfId="5546" xr:uid="{00000000-0005-0000-0000-0000A9150000}"/>
    <cellStyle name="Célula Vinculada 23 2" xfId="36221" xr:uid="{7DA18CF1-F7CE-4345-9D2B-47D0AD86683B}"/>
    <cellStyle name="Célula Vinculada 24" xfId="5547" xr:uid="{00000000-0005-0000-0000-0000AA150000}"/>
    <cellStyle name="Célula Vinculada 24 2" xfId="36222" xr:uid="{DCEE0627-C4AF-4C09-AB10-9AE7CAA420E9}"/>
    <cellStyle name="Célula Vinculada 25" xfId="5548" xr:uid="{00000000-0005-0000-0000-0000AB150000}"/>
    <cellStyle name="Célula Vinculada 25 2" xfId="36223" xr:uid="{A7E745ED-CE59-4635-A6F1-5FE31AA2DE5F}"/>
    <cellStyle name="Célula Vinculada 26" xfId="5549" xr:uid="{00000000-0005-0000-0000-0000AC150000}"/>
    <cellStyle name="Célula Vinculada 26 2" xfId="36224" xr:uid="{CB45574E-0DAF-4DCD-A1FE-A5CC93120DC2}"/>
    <cellStyle name="Célula Vinculada 27" xfId="5550" xr:uid="{00000000-0005-0000-0000-0000AD150000}"/>
    <cellStyle name="Célula Vinculada 27 2" xfId="36225" xr:uid="{CEC8E077-81EE-4F56-BDC2-5F99766D1DAE}"/>
    <cellStyle name="Célula Vinculada 28" xfId="5551" xr:uid="{00000000-0005-0000-0000-0000AE150000}"/>
    <cellStyle name="Célula Vinculada 28 2" xfId="36226" xr:uid="{B7D254D0-5FFD-45AA-939C-65640F45035C}"/>
    <cellStyle name="Célula Vinculada 29" xfId="5552" xr:uid="{00000000-0005-0000-0000-0000AF150000}"/>
    <cellStyle name="Célula Vinculada 29 2" xfId="36227" xr:uid="{F4511D19-B7FA-40BA-8156-F05A8AFA0B45}"/>
    <cellStyle name="Célula Vinculada 3" xfId="5553" xr:uid="{00000000-0005-0000-0000-0000B0150000}"/>
    <cellStyle name="Célula Vinculada 3 2" xfId="5554" xr:uid="{00000000-0005-0000-0000-0000B1150000}"/>
    <cellStyle name="Célula Vinculada 3 2 2" xfId="36229" xr:uid="{0E1E6058-B061-4971-993D-1B14FB1C98D8}"/>
    <cellStyle name="Célula Vinculada 3 3" xfId="5555" xr:uid="{00000000-0005-0000-0000-0000B2150000}"/>
    <cellStyle name="Célula Vinculada 3 3 2" xfId="36230" xr:uid="{F31CA31C-9EBB-4C7D-891C-56D619E3170C}"/>
    <cellStyle name="Célula Vinculada 3 4" xfId="36228" xr:uid="{AF112034-43F8-4D59-A5AE-046B450FCD0B}"/>
    <cellStyle name="Célula Vinculada 30" xfId="5556" xr:uid="{00000000-0005-0000-0000-0000B3150000}"/>
    <cellStyle name="Célula Vinculada 30 2" xfId="36231" xr:uid="{5B4BC764-C456-4492-8591-E6113E383ED7}"/>
    <cellStyle name="Célula Vinculada 31" xfId="5557" xr:uid="{00000000-0005-0000-0000-0000B4150000}"/>
    <cellStyle name="Célula Vinculada 31 2" xfId="36232" xr:uid="{3D2C20CF-838A-4AA1-BC7B-E5FA99F92EC6}"/>
    <cellStyle name="Célula Vinculada 32" xfId="5558" xr:uid="{00000000-0005-0000-0000-0000B5150000}"/>
    <cellStyle name="Célula Vinculada 32 2" xfId="36233" xr:uid="{73A01576-41BD-4AF7-9160-A4BD9155D5D6}"/>
    <cellStyle name="Célula Vinculada 33" xfId="5559" xr:uid="{00000000-0005-0000-0000-0000B6150000}"/>
    <cellStyle name="Célula Vinculada 33 2" xfId="36234" xr:uid="{AC7D1139-7F56-44CF-94DB-AE867815CFD4}"/>
    <cellStyle name="Célula Vinculada 34" xfId="5560" xr:uid="{00000000-0005-0000-0000-0000B7150000}"/>
    <cellStyle name="Célula Vinculada 34 2" xfId="36235" xr:uid="{2740B25D-2784-4883-9C6C-8B707AC35C14}"/>
    <cellStyle name="Célula Vinculada 35" xfId="5561" xr:uid="{00000000-0005-0000-0000-0000B8150000}"/>
    <cellStyle name="Célula Vinculada 35 2" xfId="36236" xr:uid="{63A4A34C-D588-48E9-9A88-6DF728438007}"/>
    <cellStyle name="Célula Vinculada 36" xfId="5562" xr:uid="{00000000-0005-0000-0000-0000B9150000}"/>
    <cellStyle name="Célula Vinculada 36 2" xfId="36237" xr:uid="{01A5CD92-9177-4999-9F44-FBAF43EAE745}"/>
    <cellStyle name="Célula Vinculada 37" xfId="5563" xr:uid="{00000000-0005-0000-0000-0000BA150000}"/>
    <cellStyle name="Célula Vinculada 37 2" xfId="36238" xr:uid="{C881C2F1-7F3E-416A-9DE3-B0BCCF81D9FB}"/>
    <cellStyle name="Célula Vinculada 38" xfId="5564" xr:uid="{00000000-0005-0000-0000-0000BB150000}"/>
    <cellStyle name="Célula Vinculada 38 2" xfId="36239" xr:uid="{96E0605F-58EA-4FF8-AAA8-B877E1E2C1A5}"/>
    <cellStyle name="Célula Vinculada 39" xfId="5565" xr:uid="{00000000-0005-0000-0000-0000BC150000}"/>
    <cellStyle name="Célula Vinculada 39 2" xfId="36240" xr:uid="{26B256C1-E800-485B-B256-E2A50917A3A9}"/>
    <cellStyle name="Célula Vinculada 4" xfId="5566" xr:uid="{00000000-0005-0000-0000-0000BD150000}"/>
    <cellStyle name="Célula Vinculada 4 2" xfId="5567" xr:uid="{00000000-0005-0000-0000-0000BE150000}"/>
    <cellStyle name="Célula Vinculada 4 2 2" xfId="36242" xr:uid="{67C1C764-4CF2-413F-95FB-14A8918A852A}"/>
    <cellStyle name="Célula Vinculada 4 3" xfId="36241" xr:uid="{C06FB161-B41F-4238-A281-E8C97B7A99B9}"/>
    <cellStyle name="Célula Vinculada 5" xfId="5568" xr:uid="{00000000-0005-0000-0000-0000BF150000}"/>
    <cellStyle name="Célula Vinculada 5 2" xfId="36243" xr:uid="{8BCB198D-5E85-4D74-A698-93D565774057}"/>
    <cellStyle name="Célula Vinculada 6" xfId="5569" xr:uid="{00000000-0005-0000-0000-0000C0150000}"/>
    <cellStyle name="Célula Vinculada 6 2" xfId="36244" xr:uid="{05240545-38A4-4B2F-887A-53CC8F7A8F60}"/>
    <cellStyle name="Célula Vinculada 7" xfId="5570" xr:uid="{00000000-0005-0000-0000-0000C1150000}"/>
    <cellStyle name="Célula Vinculada 7 2" xfId="36245" xr:uid="{63E7E5BB-8D53-4D16-842C-F999912AF103}"/>
    <cellStyle name="Célula Vinculada 8" xfId="5571" xr:uid="{00000000-0005-0000-0000-0000C2150000}"/>
    <cellStyle name="Célula Vinculada 8 2" xfId="5572" xr:uid="{00000000-0005-0000-0000-0000C3150000}"/>
    <cellStyle name="Célula Vinculada 8 2 2" xfId="36247" xr:uid="{08CB52A5-E077-4C35-862F-2DDDE766F388}"/>
    <cellStyle name="Célula Vinculada 8 3" xfId="36246" xr:uid="{D8E0CAB4-393F-4259-952A-8E6311D01520}"/>
    <cellStyle name="Célula Vinculada 9" xfId="5573" xr:uid="{00000000-0005-0000-0000-0000C4150000}"/>
    <cellStyle name="Célula Vinculada 9 2" xfId="5574" xr:uid="{00000000-0005-0000-0000-0000C5150000}"/>
    <cellStyle name="Célula Vinculada 9 2 2" xfId="36249" xr:uid="{D55D4038-3B40-4171-9279-46FDECFA9E69}"/>
    <cellStyle name="Célula Vinculada 9 3" xfId="36248" xr:uid="{6F350089-A640-4AED-B8BB-D677E854FCE1}"/>
    <cellStyle name="Changeable" xfId="5575" xr:uid="{00000000-0005-0000-0000-0000C6150000}"/>
    <cellStyle name="Changeable 2" xfId="36250" xr:uid="{DE48E84C-421D-49DF-B55F-48442D230227}"/>
    <cellStyle name="Check" xfId="5576" xr:uid="{00000000-0005-0000-0000-0000C7150000}"/>
    <cellStyle name="Check 2" xfId="5577" xr:uid="{00000000-0005-0000-0000-0000C8150000}"/>
    <cellStyle name="Check 2 2" xfId="36252" xr:uid="{02B620AF-EB42-4F45-A70B-59EABE913296}"/>
    <cellStyle name="Check 3" xfId="36251" xr:uid="{E647E6E8-F54E-44E8-A6A4-A8C6A6D89329}"/>
    <cellStyle name="Check Cell 2" xfId="5578" xr:uid="{00000000-0005-0000-0000-0000C9150000}"/>
    <cellStyle name="Check Cell 2 2" xfId="5579" xr:uid="{00000000-0005-0000-0000-0000CA150000}"/>
    <cellStyle name="Check Cell 2 2 2" xfId="36254" xr:uid="{62D61AA1-D8EE-47B8-AB7E-2EAE948D3648}"/>
    <cellStyle name="Check Cell 2 3" xfId="5580" xr:uid="{00000000-0005-0000-0000-0000CB150000}"/>
    <cellStyle name="Check Cell 2 3 2" xfId="36255" xr:uid="{E07BBDDA-4085-4B37-A091-ED9F62589779}"/>
    <cellStyle name="Check Cell 2 4" xfId="36253" xr:uid="{73CBFA6A-A18E-48ED-AB01-CDD1C16D3D43}"/>
    <cellStyle name="Check Cell 3" xfId="5581" xr:uid="{00000000-0005-0000-0000-0000CC150000}"/>
    <cellStyle name="Check Cell 3 2" xfId="5582" xr:uid="{00000000-0005-0000-0000-0000CD150000}"/>
    <cellStyle name="Check Cell 3 2 2" xfId="36257" xr:uid="{6AF356C5-7D5F-45DD-AD1A-00CFDC08972B}"/>
    <cellStyle name="Check Cell 3 3" xfId="5583" xr:uid="{00000000-0005-0000-0000-0000CE150000}"/>
    <cellStyle name="Check Cell 3 3 2" xfId="36258" xr:uid="{EB86A5D2-FFBC-45E1-982B-EAA2A3F6018C}"/>
    <cellStyle name="Check Cell 3 4" xfId="36256" xr:uid="{72B8B906-4153-4688-8220-37855DE637DB}"/>
    <cellStyle name="Check Cell 4" xfId="5584" xr:uid="{00000000-0005-0000-0000-0000CF150000}"/>
    <cellStyle name="Check Cell 4 2" xfId="36259" xr:uid="{5FC425AB-12A3-4CB7-94DA-358635D4F546}"/>
    <cellStyle name="ÇÏÀÌÆÛ¸µÅ©" xfId="5585" xr:uid="{00000000-0005-0000-0000-0000D0150000}"/>
    <cellStyle name="ÇÏÀÌÆÛ¸µÅ© 2" xfId="5586" xr:uid="{00000000-0005-0000-0000-0000D1150000}"/>
    <cellStyle name="ÇÏÀÌÆÛ¸µÅ© 2 2" xfId="36261" xr:uid="{8C4639AD-342D-4592-BE6F-904E1B27F2FC}"/>
    <cellStyle name="ÇÏÀÌÆÛ¸µÅ© 3" xfId="36260" xr:uid="{A1D154FE-AF5B-4F91-8BCE-46FD78F7B5ED}"/>
    <cellStyle name="ColumnAttributeAbovePrompt" xfId="5587" xr:uid="{00000000-0005-0000-0000-0000D2150000}"/>
    <cellStyle name="ColumnAttributeAbovePrompt 2" xfId="36262" xr:uid="{757B5ADD-D1B9-467D-8019-61DEFA80D802}"/>
    <cellStyle name="ColumnAttributePrompt" xfId="5588" xr:uid="{00000000-0005-0000-0000-0000D3150000}"/>
    <cellStyle name="ColumnAttributePrompt 2" xfId="36263" xr:uid="{EF004AAE-411F-464A-B1FA-E2FD976ABBC1}"/>
    <cellStyle name="ColumnAttributeValue" xfId="5589" xr:uid="{00000000-0005-0000-0000-0000D4150000}"/>
    <cellStyle name="ColumnAttributeValue 2" xfId="36264" xr:uid="{90762F85-BA4B-4EFB-A58C-26A62994BA9C}"/>
    <cellStyle name="ColumnDetails" xfId="5590" xr:uid="{00000000-0005-0000-0000-0000D5150000}"/>
    <cellStyle name="ColumnDetails 2" xfId="36265" xr:uid="{ABB249BF-ABEA-4E51-B855-A629E7BAFA6E}"/>
    <cellStyle name="ColumnHeadingPrompt" xfId="5591" xr:uid="{00000000-0005-0000-0000-0000D6150000}"/>
    <cellStyle name="ColumnHeadingPrompt 2" xfId="36266" xr:uid="{222986D4-8895-4C8F-B970-FA3AF1F2F05C}"/>
    <cellStyle name="ColumnHeadingValue" xfId="5592" xr:uid="{00000000-0005-0000-0000-0000D7150000}"/>
    <cellStyle name="ColumnHeadingValue 2" xfId="36267" xr:uid="{BCF7B90D-9331-4772-A9C3-A32CB4B4A9F1}"/>
    <cellStyle name="Comma" xfId="62818" xr:uid="{00000000-0005-0000-0000-0000D8150000}"/>
    <cellStyle name="Comma  - Style1" xfId="5593" xr:uid="{00000000-0005-0000-0000-0000D9150000}"/>
    <cellStyle name="Comma  - Style1 2" xfId="5594" xr:uid="{00000000-0005-0000-0000-0000DA150000}"/>
    <cellStyle name="Comma  - Style1 2 2" xfId="36270" xr:uid="{A27615CC-80E6-49C0-9435-8EECE3659B09}"/>
    <cellStyle name="Comma  - Style1 3" xfId="5595" xr:uid="{00000000-0005-0000-0000-0000DB150000}"/>
    <cellStyle name="Comma  - Style1 3 2" xfId="36271" xr:uid="{9CB94293-6E24-44C2-94F4-01D2BAFEDA7C}"/>
    <cellStyle name="Comma  - Style1 4" xfId="36269" xr:uid="{09A3D698-A202-4329-9368-332B16BB4AF5}"/>
    <cellStyle name="Comma  - Style2" xfId="5596" xr:uid="{00000000-0005-0000-0000-0000DC150000}"/>
    <cellStyle name="Comma  - Style2 2" xfId="5597" xr:uid="{00000000-0005-0000-0000-0000DD150000}"/>
    <cellStyle name="Comma  - Style2 2 2" xfId="36273" xr:uid="{B0B2AB55-6ED0-4A25-B489-2DB4CBC27B26}"/>
    <cellStyle name="Comma  - Style2 3" xfId="5598" xr:uid="{00000000-0005-0000-0000-0000DE150000}"/>
    <cellStyle name="Comma  - Style2 3 2" xfId="36274" xr:uid="{B3804387-D732-4A30-AFEC-A2DCFC915538}"/>
    <cellStyle name="Comma  - Style2 4" xfId="36272" xr:uid="{8FD1B712-2220-43CE-998B-291BE3F7E1C5}"/>
    <cellStyle name="Comma  - Style3" xfId="5599" xr:uid="{00000000-0005-0000-0000-0000DF150000}"/>
    <cellStyle name="Comma  - Style3 2" xfId="5600" xr:uid="{00000000-0005-0000-0000-0000E0150000}"/>
    <cellStyle name="Comma  - Style3 2 2" xfId="36276" xr:uid="{63BD07A4-81C1-4825-A8DC-539D78E61850}"/>
    <cellStyle name="Comma  - Style3 3" xfId="5601" xr:uid="{00000000-0005-0000-0000-0000E1150000}"/>
    <cellStyle name="Comma  - Style3 3 2" xfId="36277" xr:uid="{A26206E6-F4C4-4FCB-A4F7-28A3ECF347FE}"/>
    <cellStyle name="Comma  - Style3 4" xfId="36275" xr:uid="{EE76F330-8EF8-4CAD-8F84-C7A660827476}"/>
    <cellStyle name="Comma  - Style4" xfId="5602" xr:uid="{00000000-0005-0000-0000-0000E2150000}"/>
    <cellStyle name="Comma  - Style4 2" xfId="5603" xr:uid="{00000000-0005-0000-0000-0000E3150000}"/>
    <cellStyle name="Comma  - Style4 2 2" xfId="36279" xr:uid="{497EEDFA-99D6-4CFD-BBA3-690134C8697F}"/>
    <cellStyle name="Comma  - Style4 3" xfId="5604" xr:uid="{00000000-0005-0000-0000-0000E4150000}"/>
    <cellStyle name="Comma  - Style4 3 2" xfId="36280" xr:uid="{44B092BF-EC6A-4F1C-A02F-D99F43C2C5F9}"/>
    <cellStyle name="Comma  - Style4 4" xfId="36278" xr:uid="{2AC8804F-571C-4255-B61C-8FD3D2E4CC54}"/>
    <cellStyle name="Comma  - Style5" xfId="5605" xr:uid="{00000000-0005-0000-0000-0000E5150000}"/>
    <cellStyle name="Comma  - Style5 2" xfId="5606" xr:uid="{00000000-0005-0000-0000-0000E6150000}"/>
    <cellStyle name="Comma  - Style5 2 2" xfId="36282" xr:uid="{BC35391E-F9C5-498A-ADDE-1608704B5D25}"/>
    <cellStyle name="Comma  - Style5 3" xfId="5607" xr:uid="{00000000-0005-0000-0000-0000E7150000}"/>
    <cellStyle name="Comma  - Style5 3 2" xfId="36283" xr:uid="{1D00A65D-7016-4EFA-AFE2-62262C47AB97}"/>
    <cellStyle name="Comma  - Style5 4" xfId="36281" xr:uid="{251B5367-E31B-4A7F-A1EB-EB17CB87EF63}"/>
    <cellStyle name="Comma  - Style6" xfId="5608" xr:uid="{00000000-0005-0000-0000-0000E8150000}"/>
    <cellStyle name="Comma  - Style6 2" xfId="5609" xr:uid="{00000000-0005-0000-0000-0000E9150000}"/>
    <cellStyle name="Comma  - Style6 2 2" xfId="36285" xr:uid="{795C6E70-1A87-4E40-A8AF-07119B9767EB}"/>
    <cellStyle name="Comma  - Style6 3" xfId="5610" xr:uid="{00000000-0005-0000-0000-0000EA150000}"/>
    <cellStyle name="Comma  - Style6 3 2" xfId="36286" xr:uid="{3F6B7DD1-953D-416F-AC46-3559EDA0F1FB}"/>
    <cellStyle name="Comma  - Style6 4" xfId="36284" xr:uid="{B9A807D4-2751-41D8-A27B-D2E41D404951}"/>
    <cellStyle name="Comma  - Style7" xfId="5611" xr:uid="{00000000-0005-0000-0000-0000EB150000}"/>
    <cellStyle name="Comma  - Style7 2" xfId="5612" xr:uid="{00000000-0005-0000-0000-0000EC150000}"/>
    <cellStyle name="Comma  - Style7 2 2" xfId="36288" xr:uid="{DCE9C9E3-49C6-4F6E-8F8B-32EDEF6EE865}"/>
    <cellStyle name="Comma  - Style7 3" xfId="5613" xr:uid="{00000000-0005-0000-0000-0000ED150000}"/>
    <cellStyle name="Comma  - Style7 3 2" xfId="36289" xr:uid="{DCB1122E-A450-458A-A535-95293DB15A2A}"/>
    <cellStyle name="Comma  - Style7 4" xfId="36287" xr:uid="{AF96C975-5EE5-47F6-9A43-2E8AC3EB1D4B}"/>
    <cellStyle name="Comma  - Style8" xfId="5614" xr:uid="{00000000-0005-0000-0000-0000EE150000}"/>
    <cellStyle name="Comma  - Style8 2" xfId="5615" xr:uid="{00000000-0005-0000-0000-0000EF150000}"/>
    <cellStyle name="Comma  - Style8 2 2" xfId="36291" xr:uid="{DF406005-BD6C-4779-94C4-2249C3D266CE}"/>
    <cellStyle name="Comma  - Style8 3" xfId="5616" xr:uid="{00000000-0005-0000-0000-0000F0150000}"/>
    <cellStyle name="Comma  - Style8 3 2" xfId="36292" xr:uid="{C67DDF8D-69C7-4516-99E8-95B3F471F281}"/>
    <cellStyle name="Comma  - Style8 4" xfId="36290" xr:uid="{F33A4374-AC65-400C-9554-7CA906278D20}"/>
    <cellStyle name="Comma (1)_9_28BIL" xfId="5617" xr:uid="{00000000-0005-0000-0000-0000F1150000}"/>
    <cellStyle name="Comma [0]" xfId="5618" xr:uid="{00000000-0005-0000-0000-0000F2150000}"/>
    <cellStyle name="Comma [0] 10" xfId="5619" xr:uid="{00000000-0005-0000-0000-0000F3150000}"/>
    <cellStyle name="Comma [0] 10 2" xfId="5620" xr:uid="{00000000-0005-0000-0000-0000F4150000}"/>
    <cellStyle name="Comma [0] 10 2 2" xfId="36295" xr:uid="{055D99B9-9E0A-4611-B7BF-9664AEC1DBA1}"/>
    <cellStyle name="Comma [0] 10 3" xfId="36294" xr:uid="{C4212C84-0C5E-4BE0-AE98-020581545CC1}"/>
    <cellStyle name="Comma [0] 11" xfId="5621" xr:uid="{00000000-0005-0000-0000-0000F5150000}"/>
    <cellStyle name="Comma [0] 11 2" xfId="5622" xr:uid="{00000000-0005-0000-0000-0000F6150000}"/>
    <cellStyle name="Comma [0] 11 2 2" xfId="36297" xr:uid="{01B17E4E-9802-4971-B691-94856AF28D3F}"/>
    <cellStyle name="Comma [0] 11 3" xfId="36296" xr:uid="{F4674C63-1F96-4030-BE53-AC5E4006EDE7}"/>
    <cellStyle name="Comma [0] 12" xfId="5623" xr:uid="{00000000-0005-0000-0000-0000F7150000}"/>
    <cellStyle name="Comma [0] 12 2" xfId="5624" xr:uid="{00000000-0005-0000-0000-0000F8150000}"/>
    <cellStyle name="Comma [0] 12 2 2" xfId="36299" xr:uid="{4EE600EE-59B9-4C27-9838-9358D36B80EE}"/>
    <cellStyle name="Comma [0] 12 3" xfId="36298" xr:uid="{C1F2792C-1CDE-4B00-83E9-51CFC18F175B}"/>
    <cellStyle name="Comma [0] 13" xfId="5625" xr:uid="{00000000-0005-0000-0000-0000F9150000}"/>
    <cellStyle name="Comma [0] 13 2" xfId="5626" xr:uid="{00000000-0005-0000-0000-0000FA150000}"/>
    <cellStyle name="Comma [0] 13 2 2" xfId="36301" xr:uid="{0CADEBCD-B104-4704-BEE2-90CFF0E0497B}"/>
    <cellStyle name="Comma [0] 13 3" xfId="36300" xr:uid="{FB615CD3-881C-4906-ACD5-1253CDA538EB}"/>
    <cellStyle name="Comma [0] 14" xfId="5627" xr:uid="{00000000-0005-0000-0000-0000FB150000}"/>
    <cellStyle name="Comma [0] 14 2" xfId="5628" xr:uid="{00000000-0005-0000-0000-0000FC150000}"/>
    <cellStyle name="Comma [0] 14 2 2" xfId="36303" xr:uid="{3D127EA8-4B46-4253-B8C8-B4EF51E743AF}"/>
    <cellStyle name="Comma [0] 14 3" xfId="36302" xr:uid="{2560FA62-AD30-4292-9382-784E77F8B1F7}"/>
    <cellStyle name="Comma [0] 15" xfId="5629" xr:uid="{00000000-0005-0000-0000-0000FD150000}"/>
    <cellStyle name="Comma [0] 15 2" xfId="5630" xr:uid="{00000000-0005-0000-0000-0000FE150000}"/>
    <cellStyle name="Comma [0] 15 2 2" xfId="36305" xr:uid="{997512A0-3EB2-455C-9EBD-42B4051A4D35}"/>
    <cellStyle name="Comma [0] 15 3" xfId="36304" xr:uid="{B13EDACC-ED3E-4B65-8E17-85B72C9FAC2E}"/>
    <cellStyle name="Comma [0] 16" xfId="5631" xr:uid="{00000000-0005-0000-0000-0000FF150000}"/>
    <cellStyle name="Comma [0] 16 2" xfId="5632" xr:uid="{00000000-0005-0000-0000-000000160000}"/>
    <cellStyle name="Comma [0] 16 2 2" xfId="36307" xr:uid="{312FBA33-B69B-4BB0-8AA1-302C57C93848}"/>
    <cellStyle name="Comma [0] 16 3" xfId="36306" xr:uid="{64FACAFD-0268-479E-B0AF-604BDCCCD484}"/>
    <cellStyle name="Comma [0] 17" xfId="5633" xr:uid="{00000000-0005-0000-0000-000001160000}"/>
    <cellStyle name="Comma [0] 17 2" xfId="5634" xr:uid="{00000000-0005-0000-0000-000002160000}"/>
    <cellStyle name="Comma [0] 17 2 2" xfId="36309" xr:uid="{B9D9E328-79F8-46C6-B5E4-654326FE0DA2}"/>
    <cellStyle name="Comma [0] 17 3" xfId="36308" xr:uid="{28196E96-0874-4FE3-A529-D9CF29FCE13E}"/>
    <cellStyle name="Comma [0] 18" xfId="5635" xr:uid="{00000000-0005-0000-0000-000003160000}"/>
    <cellStyle name="Comma [0] 18 2" xfId="5636" xr:uid="{00000000-0005-0000-0000-000004160000}"/>
    <cellStyle name="Comma [0] 18 2 2" xfId="36311" xr:uid="{EB64121F-E1E5-4C63-95C2-8847B6AC9C81}"/>
    <cellStyle name="Comma [0] 18 3" xfId="36310" xr:uid="{62F609CB-F86C-4AD7-8DBC-B6B46F9D3912}"/>
    <cellStyle name="Comma [0] 19" xfId="5637" xr:uid="{00000000-0005-0000-0000-000005160000}"/>
    <cellStyle name="Comma [0] 19 2" xfId="5638" xr:uid="{00000000-0005-0000-0000-000006160000}"/>
    <cellStyle name="Comma [0] 19 2 2" xfId="36313" xr:uid="{474846E6-AA60-4340-A924-BA0A0442A875}"/>
    <cellStyle name="Comma [0] 19 3" xfId="36312" xr:uid="{283F322C-A686-494E-9F14-09C5BE35B464}"/>
    <cellStyle name="Comma [0] 2" xfId="5639" xr:uid="{00000000-0005-0000-0000-000007160000}"/>
    <cellStyle name="Comma [0] 2 10" xfId="5640" xr:uid="{00000000-0005-0000-0000-000008160000}"/>
    <cellStyle name="Comma [0] 2 10 2" xfId="5641" xr:uid="{00000000-0005-0000-0000-000009160000}"/>
    <cellStyle name="Comma [0] 2 10 2 2" xfId="36316" xr:uid="{3BF07838-D848-4694-8F1A-BD9EEBEBFF27}"/>
    <cellStyle name="Comma [0] 2 10 3" xfId="36315" xr:uid="{ED6463B0-BF79-41F9-8134-9151645375E4}"/>
    <cellStyle name="Comma [0] 2 11" xfId="5642" xr:uid="{00000000-0005-0000-0000-00000A160000}"/>
    <cellStyle name="Comma [0] 2 11 2" xfId="5643" xr:uid="{00000000-0005-0000-0000-00000B160000}"/>
    <cellStyle name="Comma [0] 2 11 2 2" xfId="36318" xr:uid="{1C5B433F-C677-4F0C-A851-128DD0725EEE}"/>
    <cellStyle name="Comma [0] 2 11 3" xfId="36317" xr:uid="{12FC8CC7-4771-439B-8F39-84EC1B2D11A9}"/>
    <cellStyle name="Comma [0] 2 12" xfId="5644" xr:uid="{00000000-0005-0000-0000-00000C160000}"/>
    <cellStyle name="Comma [0] 2 12 2" xfId="5645" xr:uid="{00000000-0005-0000-0000-00000D160000}"/>
    <cellStyle name="Comma [0] 2 12 2 2" xfId="36320" xr:uid="{FC20C09E-AA27-4494-AA31-9FAF9A6F3E1B}"/>
    <cellStyle name="Comma [0] 2 12 3" xfId="36319" xr:uid="{D4A8C17E-5EB4-4777-AB56-D88A8ACE8A2F}"/>
    <cellStyle name="Comma [0] 2 13" xfId="5646" xr:uid="{00000000-0005-0000-0000-00000E160000}"/>
    <cellStyle name="Comma [0] 2 13 2" xfId="5647" xr:uid="{00000000-0005-0000-0000-00000F160000}"/>
    <cellStyle name="Comma [0] 2 13 2 2" xfId="36322" xr:uid="{59356925-2073-489B-8635-A13922DA4ECE}"/>
    <cellStyle name="Comma [0] 2 13 3" xfId="36321" xr:uid="{38C2751E-B811-4F1E-B1C2-CF2200C8C249}"/>
    <cellStyle name="Comma [0] 2 14" xfId="5648" xr:uid="{00000000-0005-0000-0000-000010160000}"/>
    <cellStyle name="Comma [0] 2 14 2" xfId="5649" xr:uid="{00000000-0005-0000-0000-000011160000}"/>
    <cellStyle name="Comma [0] 2 14 2 2" xfId="36324" xr:uid="{5DA7B136-4CC5-4CD2-9ED4-48F68994BE41}"/>
    <cellStyle name="Comma [0] 2 14 3" xfId="36323" xr:uid="{254C176D-F981-434C-AAEF-B999AEE57DF2}"/>
    <cellStyle name="Comma [0] 2 15" xfId="5650" xr:uid="{00000000-0005-0000-0000-000012160000}"/>
    <cellStyle name="Comma [0] 2 15 2" xfId="5651" xr:uid="{00000000-0005-0000-0000-000013160000}"/>
    <cellStyle name="Comma [0] 2 15 2 2" xfId="36326" xr:uid="{B88237ED-7322-4018-82A0-7B62A31ABF70}"/>
    <cellStyle name="Comma [0] 2 15 3" xfId="36325" xr:uid="{F0FEF5EE-BF1F-472D-A2CA-2F054F281336}"/>
    <cellStyle name="Comma [0] 2 16" xfId="5652" xr:uid="{00000000-0005-0000-0000-000014160000}"/>
    <cellStyle name="Comma [0] 2 16 2" xfId="5653" xr:uid="{00000000-0005-0000-0000-000015160000}"/>
    <cellStyle name="Comma [0] 2 16 2 2" xfId="36328" xr:uid="{0884DC5F-D8B6-4467-8202-4E69DAB8FB85}"/>
    <cellStyle name="Comma [0] 2 16 3" xfId="36327" xr:uid="{DF5EDB5C-A8F8-4A59-9766-A038EBCFCD13}"/>
    <cellStyle name="Comma [0] 2 17" xfId="5654" xr:uid="{00000000-0005-0000-0000-000016160000}"/>
    <cellStyle name="Comma [0] 2 17 2" xfId="5655" xr:uid="{00000000-0005-0000-0000-000017160000}"/>
    <cellStyle name="Comma [0] 2 17 2 2" xfId="36330" xr:uid="{82CCDA3B-2015-4941-B2CA-1A97313F7F92}"/>
    <cellStyle name="Comma [0] 2 17 3" xfId="36329" xr:uid="{F6588A9E-DEB7-4F6C-83F6-49280FEA5831}"/>
    <cellStyle name="Comma [0] 2 18" xfId="5656" xr:uid="{00000000-0005-0000-0000-000018160000}"/>
    <cellStyle name="Comma [0] 2 18 2" xfId="36331" xr:uid="{072F9700-3578-4EBD-BE52-AD3D8CB1E443}"/>
    <cellStyle name="Comma [0] 2 19" xfId="5657" xr:uid="{00000000-0005-0000-0000-000019160000}"/>
    <cellStyle name="Comma [0] 2 19 2" xfId="36332" xr:uid="{E970B2EA-8847-440C-90F1-DE8F8D33BF40}"/>
    <cellStyle name="Comma [0] 2 2" xfId="5658" xr:uid="{00000000-0005-0000-0000-00001A160000}"/>
    <cellStyle name="Comma [0] 2 2 10" xfId="5659" xr:uid="{00000000-0005-0000-0000-00001B160000}"/>
    <cellStyle name="Comma [0] 2 2 10 2" xfId="5660" xr:uid="{00000000-0005-0000-0000-00001C160000}"/>
    <cellStyle name="Comma [0] 2 2 10 2 2" xfId="36335" xr:uid="{E570C6F5-7D2B-4410-840A-0313FB0BFDAB}"/>
    <cellStyle name="Comma [0] 2 2 10 3" xfId="36334" xr:uid="{C20B2928-A487-43DF-9572-6F7EC66DCF2F}"/>
    <cellStyle name="Comma [0] 2 2 11" xfId="5661" xr:uid="{00000000-0005-0000-0000-00001D160000}"/>
    <cellStyle name="Comma [0] 2 2 11 2" xfId="5662" xr:uid="{00000000-0005-0000-0000-00001E160000}"/>
    <cellStyle name="Comma [0] 2 2 11 2 2" xfId="36337" xr:uid="{775BEEFF-A693-46EE-A0AD-5B9189A93688}"/>
    <cellStyle name="Comma [0] 2 2 11 3" xfId="36336" xr:uid="{EF029F6D-440E-4CE7-8A14-E84FD8E25AC7}"/>
    <cellStyle name="Comma [0] 2 2 12" xfId="5663" xr:uid="{00000000-0005-0000-0000-00001F160000}"/>
    <cellStyle name="Comma [0] 2 2 12 2" xfId="5664" xr:uid="{00000000-0005-0000-0000-000020160000}"/>
    <cellStyle name="Comma [0] 2 2 12 2 2" xfId="36339" xr:uid="{A8B4A44A-C828-4CF1-9C5E-B2C23FB72026}"/>
    <cellStyle name="Comma [0] 2 2 12 3" xfId="36338" xr:uid="{C6E952DF-21B5-43B7-A1C9-7C34FA255C7A}"/>
    <cellStyle name="Comma [0] 2 2 13" xfId="5665" xr:uid="{00000000-0005-0000-0000-000021160000}"/>
    <cellStyle name="Comma [0] 2 2 13 2" xfId="5666" xr:uid="{00000000-0005-0000-0000-000022160000}"/>
    <cellStyle name="Comma [0] 2 2 13 2 2" xfId="36341" xr:uid="{5032E2E4-A47E-455A-B484-0BE38ED3FB13}"/>
    <cellStyle name="Comma [0] 2 2 13 3" xfId="36340" xr:uid="{0E05F33E-E75A-4AE2-A8DC-224717D88FB2}"/>
    <cellStyle name="Comma [0] 2 2 14" xfId="5667" xr:uid="{00000000-0005-0000-0000-000023160000}"/>
    <cellStyle name="Comma [0] 2 2 14 2" xfId="5668" xr:uid="{00000000-0005-0000-0000-000024160000}"/>
    <cellStyle name="Comma [0] 2 2 14 2 2" xfId="36343" xr:uid="{A4A73FEC-2CF1-492C-8C5E-A80C69DB96F5}"/>
    <cellStyle name="Comma [0] 2 2 14 3" xfId="36342" xr:uid="{9EE16CC0-A5B6-4D2D-841C-A890542C5BDA}"/>
    <cellStyle name="Comma [0] 2 2 15" xfId="5669" xr:uid="{00000000-0005-0000-0000-000025160000}"/>
    <cellStyle name="Comma [0] 2 2 15 2" xfId="36344" xr:uid="{E2C78466-270F-4F75-AE5C-8AF5E0401516}"/>
    <cellStyle name="Comma [0] 2 2 16" xfId="5670" xr:uid="{00000000-0005-0000-0000-000026160000}"/>
    <cellStyle name="Comma [0] 2 2 16 2" xfId="36345" xr:uid="{28882DD7-71DB-434C-847E-17A8F8EC7D76}"/>
    <cellStyle name="Comma [0] 2 2 17" xfId="5671" xr:uid="{00000000-0005-0000-0000-000027160000}"/>
    <cellStyle name="Comma [0] 2 2 17 2" xfId="36346" xr:uid="{6882D41C-EBCF-4B5B-BFCE-35030BD3A265}"/>
    <cellStyle name="Comma [0] 2 2 18" xfId="5672" xr:uid="{00000000-0005-0000-0000-000028160000}"/>
    <cellStyle name="Comma [0] 2 2 18 2" xfId="36347" xr:uid="{D532F216-8ACA-410F-93C4-4E7803C14A8E}"/>
    <cellStyle name="Comma [0] 2 2 19" xfId="5673" xr:uid="{00000000-0005-0000-0000-000029160000}"/>
    <cellStyle name="Comma [0] 2 2 19 2" xfId="5674" xr:uid="{00000000-0005-0000-0000-00002A160000}"/>
    <cellStyle name="Comma [0] 2 2 19 2 2" xfId="36349" xr:uid="{62B7DECF-0604-4A2E-8B00-9FFC09C98066}"/>
    <cellStyle name="Comma [0] 2 2 19 3" xfId="36348" xr:uid="{A10A752F-6889-468E-BC84-352E052BA83E}"/>
    <cellStyle name="Comma [0] 2 2 2" xfId="5675" xr:uid="{00000000-0005-0000-0000-00002B160000}"/>
    <cellStyle name="Comma [0] 2 2 2 10" xfId="36350" xr:uid="{4238AB68-72B5-44E5-96BD-928B8DC39EC6}"/>
    <cellStyle name="Comma [0] 2 2 2 2" xfId="5676" xr:uid="{00000000-0005-0000-0000-00002C160000}"/>
    <cellStyle name="Comma [0] 2 2 2 2 2" xfId="5677" xr:uid="{00000000-0005-0000-0000-00002D160000}"/>
    <cellStyle name="Comma [0] 2 2 2 2 2 2" xfId="5678" xr:uid="{00000000-0005-0000-0000-00002E160000}"/>
    <cellStyle name="Comma [0] 2 2 2 2 2 2 2" xfId="36353" xr:uid="{0C243035-3F7D-429B-BB3C-8032DFD5F9EF}"/>
    <cellStyle name="Comma [0] 2 2 2 2 2 3" xfId="36352" xr:uid="{C78F4CAA-5294-4DAE-923B-C757B8B02903}"/>
    <cellStyle name="Comma [0] 2 2 2 2 3" xfId="5679" xr:uid="{00000000-0005-0000-0000-00002F160000}"/>
    <cellStyle name="Comma [0] 2 2 2 2 3 2" xfId="36354" xr:uid="{EB7019DE-F6D9-44C3-86EC-9F5CA6BC2399}"/>
    <cellStyle name="Comma [0] 2 2 2 2 4" xfId="5680" xr:uid="{00000000-0005-0000-0000-000030160000}"/>
    <cellStyle name="Comma [0] 2 2 2 2 4 2" xfId="36355" xr:uid="{DB05387C-43AB-4CD3-89DC-87B8F45C7D11}"/>
    <cellStyle name="Comma [0] 2 2 2 2 5" xfId="36351" xr:uid="{56293470-A44E-47E8-82E0-CE4A3ADAE82B}"/>
    <cellStyle name="Comma [0] 2 2 2 3" xfId="5681" xr:uid="{00000000-0005-0000-0000-000031160000}"/>
    <cellStyle name="Comma [0] 2 2 2 3 2" xfId="5682" xr:uid="{00000000-0005-0000-0000-000032160000}"/>
    <cellStyle name="Comma [0] 2 2 2 3 2 2" xfId="36357" xr:uid="{9EF3D9D0-3C96-4EE2-A0A4-9B4FFEF88284}"/>
    <cellStyle name="Comma [0] 2 2 2 3 3" xfId="36356" xr:uid="{E70DCF9D-67D3-46E3-8557-9CD2067FD688}"/>
    <cellStyle name="Comma [0] 2 2 2 4" xfId="5683" xr:uid="{00000000-0005-0000-0000-000033160000}"/>
    <cellStyle name="Comma [0] 2 2 2 4 2" xfId="5684" xr:uid="{00000000-0005-0000-0000-000034160000}"/>
    <cellStyle name="Comma [0] 2 2 2 4 2 2" xfId="36359" xr:uid="{068F5543-1441-4CB3-B336-1536F6B9806B}"/>
    <cellStyle name="Comma [0] 2 2 2 4 3" xfId="36358" xr:uid="{BBF489D4-5A4C-4283-BEF6-53BE640F5499}"/>
    <cellStyle name="Comma [0] 2 2 2 5" xfId="5685" xr:uid="{00000000-0005-0000-0000-000035160000}"/>
    <cellStyle name="Comma [0] 2 2 2 5 2" xfId="5686" xr:uid="{00000000-0005-0000-0000-000036160000}"/>
    <cellStyle name="Comma [0] 2 2 2 5 2 2" xfId="36361" xr:uid="{E91D27DD-1AAE-46DC-A270-CFEDE68040CF}"/>
    <cellStyle name="Comma [0] 2 2 2 5 3" xfId="36360" xr:uid="{43653E83-8510-4746-B5FA-6CE150CA26E8}"/>
    <cellStyle name="Comma [0] 2 2 2 6" xfId="5687" xr:uid="{00000000-0005-0000-0000-000037160000}"/>
    <cellStyle name="Comma [0] 2 2 2 6 2" xfId="36362" xr:uid="{5D25FB8E-93F7-4755-959F-7EA22B3AA8A9}"/>
    <cellStyle name="Comma [0] 2 2 2 7" xfId="5688" xr:uid="{00000000-0005-0000-0000-000038160000}"/>
    <cellStyle name="Comma [0] 2 2 2 7 2" xfId="36363" xr:uid="{E069FCFF-8841-4D4E-AEC5-C71F19B1468B}"/>
    <cellStyle name="Comma [0] 2 2 2 8" xfId="5689" xr:uid="{00000000-0005-0000-0000-000039160000}"/>
    <cellStyle name="Comma [0] 2 2 2 8 2" xfId="36364" xr:uid="{ECB7520C-558F-46DF-9144-E3407CFC1ED4}"/>
    <cellStyle name="Comma [0] 2 2 2 9" xfId="5690" xr:uid="{00000000-0005-0000-0000-00003A160000}"/>
    <cellStyle name="Comma [0] 2 2 2 9 2" xfId="36365" xr:uid="{9F08A92D-283B-4B76-94C9-A884761D0DEB}"/>
    <cellStyle name="Comma [0] 2 2 20" xfId="5691" xr:uid="{00000000-0005-0000-0000-00003B160000}"/>
    <cellStyle name="Comma [0] 2 2 20 2" xfId="36366" xr:uid="{A58035CA-7B46-47DD-9673-BF4B4A4A80EF}"/>
    <cellStyle name="Comma [0] 2 2 20 3" xfId="5692" xr:uid="{00000000-0005-0000-0000-00003C160000}"/>
    <cellStyle name="Comma [0] 2 2 20 3 2" xfId="36367" xr:uid="{350DB5EA-52C6-4857-BF5B-44D7C096D343}"/>
    <cellStyle name="Comma [0] 2 2 21" xfId="5693" xr:uid="{00000000-0005-0000-0000-00003D160000}"/>
    <cellStyle name="Comma [0] 2 2 21 2" xfId="36368" xr:uid="{0EDC68DA-4623-4837-AA65-C3203403ACC0}"/>
    <cellStyle name="Comma [0] 2 2 22" xfId="5694" xr:uid="{00000000-0005-0000-0000-00003E160000}"/>
    <cellStyle name="Comma [0] 2 2 22 2" xfId="36369" xr:uid="{77BA2822-9EC6-46A2-A8F8-A695C9A6269B}"/>
    <cellStyle name="Comma [0] 2 2 23" xfId="5695" xr:uid="{00000000-0005-0000-0000-00003F160000}"/>
    <cellStyle name="Comma [0] 2 2 23 2" xfId="36370" xr:uid="{BFEA98D3-3CB8-4485-AF8B-0791CD4C486C}"/>
    <cellStyle name="Comma [0] 2 2 24" xfId="5696" xr:uid="{00000000-0005-0000-0000-000040160000}"/>
    <cellStyle name="Comma [0] 2 2 24 2" xfId="36371" xr:uid="{12138E0F-DC29-4C56-A248-F418023718A2}"/>
    <cellStyle name="Comma [0] 2 2 25" xfId="5697" xr:uid="{00000000-0005-0000-0000-000041160000}"/>
    <cellStyle name="Comma [0] 2 2 25 2" xfId="36372" xr:uid="{866E157E-AD99-404B-B8A4-CF89F24E0F33}"/>
    <cellStyle name="Comma [0] 2 2 26" xfId="5698" xr:uid="{00000000-0005-0000-0000-000042160000}"/>
    <cellStyle name="Comma [0] 2 2 26 2" xfId="36373" xr:uid="{3E1DEBCC-17DA-449C-82E1-BC8F71F55983}"/>
    <cellStyle name="Comma [0] 2 2 27" xfId="5699" xr:uid="{00000000-0005-0000-0000-000043160000}"/>
    <cellStyle name="Comma [0] 2 2 27 2" xfId="36374" xr:uid="{451D51F6-6CBA-4CDC-ADCF-BF20AF0CBA2D}"/>
    <cellStyle name="Comma [0] 2 2 28" xfId="36333" xr:uid="{CFD56DF7-E22A-47E2-B293-3F040EBE25D3}"/>
    <cellStyle name="Comma [0] 2 2 29" xfId="5700" xr:uid="{00000000-0005-0000-0000-000044160000}"/>
    <cellStyle name="Comma [0] 2 2 29 2" xfId="36375" xr:uid="{253F1890-A96E-408E-A278-0888DDB6659B}"/>
    <cellStyle name="Comma [0] 2 2 3" xfId="5701" xr:uid="{00000000-0005-0000-0000-000045160000}"/>
    <cellStyle name="Comma [0] 2 2 3 2" xfId="5702" xr:uid="{00000000-0005-0000-0000-000046160000}"/>
    <cellStyle name="Comma [0] 2 2 3 2 2" xfId="5703" xr:uid="{00000000-0005-0000-0000-000047160000}"/>
    <cellStyle name="Comma [0] 2 2 3 2 2 2" xfId="36378" xr:uid="{2E61C5EB-35C7-4CE3-A3B9-32C20C1E003E}"/>
    <cellStyle name="Comma [0] 2 2 3 2 3" xfId="36377" xr:uid="{601F1BE9-DC39-41C0-AC96-325FB515CCB7}"/>
    <cellStyle name="Comma [0] 2 2 3 3" xfId="5704" xr:uid="{00000000-0005-0000-0000-000048160000}"/>
    <cellStyle name="Comma [0] 2 2 3 3 2" xfId="5705" xr:uid="{00000000-0005-0000-0000-000049160000}"/>
    <cellStyle name="Comma [0] 2 2 3 3 2 2" xfId="36380" xr:uid="{D22AA442-7FA3-4F8A-9A48-4B856DD552B5}"/>
    <cellStyle name="Comma [0] 2 2 3 3 3" xfId="36379" xr:uid="{D5587939-4ECF-496B-A377-8CAD36572E26}"/>
    <cellStyle name="Comma [0] 2 2 3 4" xfId="5706" xr:uid="{00000000-0005-0000-0000-00004A160000}"/>
    <cellStyle name="Comma [0] 2 2 3 4 2" xfId="5707" xr:uid="{00000000-0005-0000-0000-00004B160000}"/>
    <cellStyle name="Comma [0] 2 2 3 4 2 2" xfId="36382" xr:uid="{90BAC0FB-3C09-47A2-9D83-D9621A5E4801}"/>
    <cellStyle name="Comma [0] 2 2 3 4 3" xfId="36381" xr:uid="{1602BBD5-F053-4E53-9976-253B9E32E2C8}"/>
    <cellStyle name="Comma [0] 2 2 3 5" xfId="5708" xr:uid="{00000000-0005-0000-0000-00004C160000}"/>
    <cellStyle name="Comma [0] 2 2 3 5 2" xfId="36383" xr:uid="{B4CCE914-F76F-40FF-A47A-C58285F84408}"/>
    <cellStyle name="Comma [0] 2 2 3 6" xfId="5709" xr:uid="{00000000-0005-0000-0000-00004D160000}"/>
    <cellStyle name="Comma [0] 2 2 3 6 2" xfId="36384" xr:uid="{654E363F-3CA1-448B-A6D3-69D440BB4D3A}"/>
    <cellStyle name="Comma [0] 2 2 3 7" xfId="5710" xr:uid="{00000000-0005-0000-0000-00004E160000}"/>
    <cellStyle name="Comma [0] 2 2 3 7 2" xfId="36385" xr:uid="{69421007-43F5-4A70-9654-D570E753FC91}"/>
    <cellStyle name="Comma [0] 2 2 3 8" xfId="36376" xr:uid="{FECBFA52-F3B0-42C5-9AB5-E88535419473}"/>
    <cellStyle name="Comma [0] 2 2 4" xfId="5711" xr:uid="{00000000-0005-0000-0000-00004F160000}"/>
    <cellStyle name="Comma [0] 2 2 4 2" xfId="5712" xr:uid="{00000000-0005-0000-0000-000050160000}"/>
    <cellStyle name="Comma [0] 2 2 4 2 2" xfId="5713" xr:uid="{00000000-0005-0000-0000-000051160000}"/>
    <cellStyle name="Comma [0] 2 2 4 2 2 2" xfId="36388" xr:uid="{0D76E445-CCBF-4362-BF59-C29719A46F69}"/>
    <cellStyle name="Comma [0] 2 2 4 2 3" xfId="36387" xr:uid="{FCF07D56-7532-4844-8EBB-E7AC8459F28A}"/>
    <cellStyle name="Comma [0] 2 2 4 3" xfId="5714" xr:uid="{00000000-0005-0000-0000-000052160000}"/>
    <cellStyle name="Comma [0] 2 2 4 3 2" xfId="5715" xr:uid="{00000000-0005-0000-0000-000053160000}"/>
    <cellStyle name="Comma [0] 2 2 4 3 2 2" xfId="36390" xr:uid="{97203E40-3171-40B8-A418-94F6505515CB}"/>
    <cellStyle name="Comma [0] 2 2 4 3 3" xfId="36389" xr:uid="{23FC0BF8-E956-43EF-8E66-9824EA20049B}"/>
    <cellStyle name="Comma [0] 2 2 4 4" xfId="5716" xr:uid="{00000000-0005-0000-0000-000054160000}"/>
    <cellStyle name="Comma [0] 2 2 4 4 2" xfId="5717" xr:uid="{00000000-0005-0000-0000-000055160000}"/>
    <cellStyle name="Comma [0] 2 2 4 4 2 2" xfId="36392" xr:uid="{ABBF5C46-0E90-46C0-A1B4-B8B768B1DEEE}"/>
    <cellStyle name="Comma [0] 2 2 4 4 3" xfId="36391" xr:uid="{B8B8289C-12C8-4471-8594-02B9F022B704}"/>
    <cellStyle name="Comma [0] 2 2 4 5" xfId="5718" xr:uid="{00000000-0005-0000-0000-000056160000}"/>
    <cellStyle name="Comma [0] 2 2 4 5 2" xfId="36393" xr:uid="{DA376267-E04B-492A-81B5-38EF530CAE8B}"/>
    <cellStyle name="Comma [0] 2 2 4 6" xfId="36386" xr:uid="{D1C22F03-7988-40FF-9A4C-0F72CE8D4BEF}"/>
    <cellStyle name="Comma [0] 2 2 5" xfId="5719" xr:uid="{00000000-0005-0000-0000-000057160000}"/>
    <cellStyle name="Comma [0] 2 2 5 2" xfId="5720" xr:uid="{00000000-0005-0000-0000-000058160000}"/>
    <cellStyle name="Comma [0] 2 2 5 2 2" xfId="36395" xr:uid="{99F5AFF4-8017-4097-A7BB-084812A4F0BA}"/>
    <cellStyle name="Comma [0] 2 2 5 3" xfId="5721" xr:uid="{00000000-0005-0000-0000-000059160000}"/>
    <cellStyle name="Comma [0] 2 2 5 3 2" xfId="36396" xr:uid="{8128B654-BD11-491C-9AB1-212AC6E751C3}"/>
    <cellStyle name="Comma [0] 2 2 5 4" xfId="36394" xr:uid="{A6C9E680-90BF-45A0-B33F-10B326B13F34}"/>
    <cellStyle name="Comma [0] 2 2 6" xfId="5722" xr:uid="{00000000-0005-0000-0000-00005A160000}"/>
    <cellStyle name="Comma [0] 2 2 6 2" xfId="5723" xr:uid="{00000000-0005-0000-0000-00005B160000}"/>
    <cellStyle name="Comma [0] 2 2 6 2 2" xfId="36398" xr:uid="{C6855C69-8D1C-4DF2-B58B-07BC39E0A23C}"/>
    <cellStyle name="Comma [0] 2 2 6 3" xfId="36397" xr:uid="{53DD4F21-F703-48BB-B8FA-445BC94B1C6F}"/>
    <cellStyle name="Comma [0] 2 2 7" xfId="5724" xr:uid="{00000000-0005-0000-0000-00005C160000}"/>
    <cellStyle name="Comma [0] 2 2 7 2" xfId="5725" xr:uid="{00000000-0005-0000-0000-00005D160000}"/>
    <cellStyle name="Comma [0] 2 2 7 2 2" xfId="36400" xr:uid="{98FC872A-0783-492F-8316-5913605CB2FF}"/>
    <cellStyle name="Comma [0] 2 2 7 3" xfId="36399" xr:uid="{1C33435A-2097-4604-A661-18DFF2A07AE9}"/>
    <cellStyle name="Comma [0] 2 2 8" xfId="5726" xr:uid="{00000000-0005-0000-0000-00005E160000}"/>
    <cellStyle name="Comma [0] 2 2 8 2" xfId="5727" xr:uid="{00000000-0005-0000-0000-00005F160000}"/>
    <cellStyle name="Comma [0] 2 2 8 2 2" xfId="36402" xr:uid="{70F9C704-0F40-49AC-BF2F-D25CDA2E888D}"/>
    <cellStyle name="Comma [0] 2 2 8 3" xfId="36401" xr:uid="{54744B18-F46F-4028-B869-DE16F8DEA24B}"/>
    <cellStyle name="Comma [0] 2 2 9" xfId="5728" xr:uid="{00000000-0005-0000-0000-000060160000}"/>
    <cellStyle name="Comma [0] 2 2 9 2" xfId="5729" xr:uid="{00000000-0005-0000-0000-000061160000}"/>
    <cellStyle name="Comma [0] 2 2 9 2 2" xfId="36404" xr:uid="{1831DAB6-EACC-4718-B48E-3C56FD43CBA1}"/>
    <cellStyle name="Comma [0] 2 2 9 3" xfId="36403" xr:uid="{738B2815-BD4C-40BB-845C-9E679251BFB3}"/>
    <cellStyle name="Comma [0] 2 20" xfId="5730" xr:uid="{00000000-0005-0000-0000-000062160000}"/>
    <cellStyle name="Comma [0] 2 20 2" xfId="36405" xr:uid="{3CA29D69-A584-46BC-BF80-62D42689C110}"/>
    <cellStyle name="Comma [0] 2 21" xfId="5731" xr:uid="{00000000-0005-0000-0000-000063160000}"/>
    <cellStyle name="Comma [0] 2 21 2" xfId="36406" xr:uid="{D7FBAB82-DAB2-4EA2-ACFC-10F430D8698A}"/>
    <cellStyle name="Comma [0] 2 22" xfId="5732" xr:uid="{00000000-0005-0000-0000-000064160000}"/>
    <cellStyle name="Comma [0] 2 22 2" xfId="5733" xr:uid="{00000000-0005-0000-0000-000065160000}"/>
    <cellStyle name="Comma [0] 2 22 2 2" xfId="36408" xr:uid="{A73F315B-23BF-47E3-B465-A49EE5393CC4}"/>
    <cellStyle name="Comma [0] 2 22 3" xfId="36407" xr:uid="{640C8B64-3555-44D6-AEC9-B9C669C3A35D}"/>
    <cellStyle name="Comma [0] 2 23" xfId="5734" xr:uid="{00000000-0005-0000-0000-000066160000}"/>
    <cellStyle name="Comma [0] 2 23 2" xfId="36409" xr:uid="{D2B4F5D8-5D7E-47F8-87EE-BE1D3DF08F02}"/>
    <cellStyle name="Comma [0] 2 23 3" xfId="5735" xr:uid="{00000000-0005-0000-0000-000067160000}"/>
    <cellStyle name="Comma [0] 2 23 3 2" xfId="36410" xr:uid="{59DF0951-923B-4A74-A480-9E9D2FB7D1F3}"/>
    <cellStyle name="Comma [0] 2 24" xfId="5736" xr:uid="{00000000-0005-0000-0000-000068160000}"/>
    <cellStyle name="Comma [0] 2 24 2" xfId="36411" xr:uid="{75A0B8A8-3760-4C5B-965C-3E7B3C217B27}"/>
    <cellStyle name="Comma [0] 2 25" xfId="5737" xr:uid="{00000000-0005-0000-0000-000069160000}"/>
    <cellStyle name="Comma [0] 2 25 2" xfId="36412" xr:uid="{F03B22A3-2E2D-4A32-9270-C74B8A282719}"/>
    <cellStyle name="Comma [0] 2 26" xfId="5738" xr:uid="{00000000-0005-0000-0000-00006A160000}"/>
    <cellStyle name="Comma [0] 2 26 2" xfId="36413" xr:uid="{2366F9C8-125A-4541-A25E-7886212EA05F}"/>
    <cellStyle name="Comma [0] 2 27" xfId="5739" xr:uid="{00000000-0005-0000-0000-00006B160000}"/>
    <cellStyle name="Comma [0] 2 27 2" xfId="36414" xr:uid="{BBFDFD19-D18F-4203-A13C-FED657F267DF}"/>
    <cellStyle name="Comma [0] 2 28" xfId="5740" xr:uid="{00000000-0005-0000-0000-00006C160000}"/>
    <cellStyle name="Comma [0] 2 28 2" xfId="36415" xr:uid="{34180078-7DB4-4F9D-A79C-213A66250090}"/>
    <cellStyle name="Comma [0] 2 29" xfId="5741" xr:uid="{00000000-0005-0000-0000-00006D160000}"/>
    <cellStyle name="Comma [0] 2 29 2" xfId="36416" xr:uid="{0EC506A6-A87F-4320-AF64-E16621E791A8}"/>
    <cellStyle name="Comma [0] 2 3" xfId="5742" xr:uid="{00000000-0005-0000-0000-00006E160000}"/>
    <cellStyle name="Comma [0] 2 3 10" xfId="5743" xr:uid="{00000000-0005-0000-0000-00006F160000}"/>
    <cellStyle name="Comma [0] 2 3 10 2" xfId="36418" xr:uid="{45B86613-2B5B-41C9-A3C2-76DBAEC9C3D2}"/>
    <cellStyle name="Comma [0] 2 3 11" xfId="5744" xr:uid="{00000000-0005-0000-0000-000070160000}"/>
    <cellStyle name="Comma [0] 2 3 11 2" xfId="36419" xr:uid="{F058E8E0-1559-4FCD-B392-47F350A219C4}"/>
    <cellStyle name="Comma [0] 2 3 12" xfId="5745" xr:uid="{00000000-0005-0000-0000-000071160000}"/>
    <cellStyle name="Comma [0] 2 3 12 2" xfId="36420" xr:uid="{88C77D2A-77E4-4A97-99CD-606DB6910592}"/>
    <cellStyle name="Comma [0] 2 3 13" xfId="5746" xr:uid="{00000000-0005-0000-0000-000072160000}"/>
    <cellStyle name="Comma [0] 2 3 13 2" xfId="36421" xr:uid="{419DF745-99E5-4F8E-B2D9-E9A0CBC17EF5}"/>
    <cellStyle name="Comma [0] 2 3 14" xfId="5747" xr:uid="{00000000-0005-0000-0000-000073160000}"/>
    <cellStyle name="Comma [0] 2 3 14 2" xfId="36422" xr:uid="{033A8BD7-BE0B-4167-8B18-50451B4403E9}"/>
    <cellStyle name="Comma [0] 2 3 15" xfId="36417" xr:uid="{0F622F58-C548-47D7-B64A-8FEA66EA75C4}"/>
    <cellStyle name="Comma [0] 2 3 16" xfId="5748" xr:uid="{00000000-0005-0000-0000-000074160000}"/>
    <cellStyle name="Comma [0] 2 3 16 2" xfId="36423" xr:uid="{66DAB97E-115F-4A35-81C2-88D479CA7C73}"/>
    <cellStyle name="Comma [0] 2 3 2" xfId="5749" xr:uid="{00000000-0005-0000-0000-000075160000}"/>
    <cellStyle name="Comma [0] 2 3 2 2" xfId="5750" xr:uid="{00000000-0005-0000-0000-000076160000}"/>
    <cellStyle name="Comma [0] 2 3 2 2 2" xfId="5751" xr:uid="{00000000-0005-0000-0000-000077160000}"/>
    <cellStyle name="Comma [0] 2 3 2 2 2 2" xfId="36426" xr:uid="{4F45AC0F-31C8-4C73-9C39-D422AA3F13B0}"/>
    <cellStyle name="Comma [0] 2 3 2 2 3" xfId="36425" xr:uid="{374F7DC4-C8B8-423C-BD09-90F1475E0B11}"/>
    <cellStyle name="Comma [0] 2 3 2 3" xfId="5752" xr:uid="{00000000-0005-0000-0000-000078160000}"/>
    <cellStyle name="Comma [0] 2 3 2 3 2" xfId="5753" xr:uid="{00000000-0005-0000-0000-000079160000}"/>
    <cellStyle name="Comma [0] 2 3 2 3 2 2" xfId="36428" xr:uid="{72E6E675-B45E-4FD7-882C-0BDEC53F5309}"/>
    <cellStyle name="Comma [0] 2 3 2 3 3" xfId="36427" xr:uid="{390726F1-D11A-467D-AF2F-1F510FC58AE1}"/>
    <cellStyle name="Comma [0] 2 3 2 4" xfId="5754" xr:uid="{00000000-0005-0000-0000-00007A160000}"/>
    <cellStyle name="Comma [0] 2 3 2 4 2" xfId="36429" xr:uid="{3DF4D8D3-1653-4FC4-B0AF-BF73BB5E114F}"/>
    <cellStyle name="Comma [0] 2 3 2 5" xfId="5755" xr:uid="{00000000-0005-0000-0000-00007B160000}"/>
    <cellStyle name="Comma [0] 2 3 2 5 2" xfId="36430" xr:uid="{945D43EC-74AE-4BE2-B312-D13B05827DCE}"/>
    <cellStyle name="Comma [0] 2 3 2 6" xfId="36424" xr:uid="{98A58F9C-B8E6-4792-A6B4-DFD9A913B858}"/>
    <cellStyle name="Comma [0] 2 3 3" xfId="5756" xr:uid="{00000000-0005-0000-0000-00007C160000}"/>
    <cellStyle name="Comma [0] 2 3 3 2" xfId="5757" xr:uid="{00000000-0005-0000-0000-00007D160000}"/>
    <cellStyle name="Comma [0] 2 3 3 2 2" xfId="5758" xr:uid="{00000000-0005-0000-0000-00007E160000}"/>
    <cellStyle name="Comma [0] 2 3 3 2 2 2" xfId="36433" xr:uid="{8025F355-9DA1-4A03-8A85-664F175C4314}"/>
    <cellStyle name="Comma [0] 2 3 3 2 3" xfId="36432" xr:uid="{2FA38A6A-33EF-4F3C-9045-0821E8686A45}"/>
    <cellStyle name="Comma [0] 2 3 3 3" xfId="5759" xr:uid="{00000000-0005-0000-0000-00007F160000}"/>
    <cellStyle name="Comma [0] 2 3 3 3 2" xfId="36434" xr:uid="{7A47D0BA-DB70-4987-9B59-40B3D11FC8B3}"/>
    <cellStyle name="Comma [0] 2 3 3 4" xfId="5760" xr:uid="{00000000-0005-0000-0000-000080160000}"/>
    <cellStyle name="Comma [0] 2 3 3 4 2" xfId="36435" xr:uid="{314A4FD0-21D2-4196-BC7B-EAC4E196CEEF}"/>
    <cellStyle name="Comma [0] 2 3 3 5" xfId="36431" xr:uid="{20C59448-5A91-45BD-8495-457E34C561B9}"/>
    <cellStyle name="Comma [0] 2 3 4" xfId="5761" xr:uid="{00000000-0005-0000-0000-000081160000}"/>
    <cellStyle name="Comma [0] 2 3 4 2" xfId="5762" xr:uid="{00000000-0005-0000-0000-000082160000}"/>
    <cellStyle name="Comma [0] 2 3 4 2 2" xfId="36437" xr:uid="{8A8710E0-130E-4E5C-BE45-642C03ADFC8E}"/>
    <cellStyle name="Comma [0] 2 3 4 3" xfId="36436" xr:uid="{6721C358-7A2C-4B3E-BCCF-B646968C4F8F}"/>
    <cellStyle name="Comma [0] 2 3 5" xfId="5763" xr:uid="{00000000-0005-0000-0000-000083160000}"/>
    <cellStyle name="Comma [0] 2 3 5 2" xfId="5764" xr:uid="{00000000-0005-0000-0000-000084160000}"/>
    <cellStyle name="Comma [0] 2 3 5 2 2" xfId="36439" xr:uid="{91BB9E68-30D4-4D99-A539-E1E011FF6403}"/>
    <cellStyle name="Comma [0] 2 3 5 3" xfId="36438" xr:uid="{434F89A8-B355-4927-8920-AD7B976A0593}"/>
    <cellStyle name="Comma [0] 2 3 6" xfId="5765" xr:uid="{00000000-0005-0000-0000-000085160000}"/>
    <cellStyle name="Comma [0] 2 3 6 2" xfId="5766" xr:uid="{00000000-0005-0000-0000-000086160000}"/>
    <cellStyle name="Comma [0] 2 3 6 2 2" xfId="36441" xr:uid="{821B4F98-3A7D-4169-B3BE-153855C216EF}"/>
    <cellStyle name="Comma [0] 2 3 6 3" xfId="36440" xr:uid="{5B8AFB8F-0526-44D7-AB35-F78B365275CF}"/>
    <cellStyle name="Comma [0] 2 3 7" xfId="5767" xr:uid="{00000000-0005-0000-0000-000087160000}"/>
    <cellStyle name="Comma [0] 2 3 7 2" xfId="5768" xr:uid="{00000000-0005-0000-0000-000088160000}"/>
    <cellStyle name="Comma [0] 2 3 7 2 2" xfId="36443" xr:uid="{CBA3B385-0B2C-4BEA-9931-4452EF11E1EF}"/>
    <cellStyle name="Comma [0] 2 3 7 3" xfId="36442" xr:uid="{CF57EA9F-EE71-40CE-9A11-77A87BB0447A}"/>
    <cellStyle name="Comma [0] 2 3 8" xfId="5769" xr:uid="{00000000-0005-0000-0000-000089160000}"/>
    <cellStyle name="Comma [0] 2 3 8 2" xfId="36444" xr:uid="{A2860F9E-286C-4F47-8E0C-9C7083274621}"/>
    <cellStyle name="Comma [0] 2 3 9" xfId="5770" xr:uid="{00000000-0005-0000-0000-00008A160000}"/>
    <cellStyle name="Comma [0] 2 3 9 2" xfId="36445" xr:uid="{10F0420D-A0F5-4B9E-969E-638BC4C49764}"/>
    <cellStyle name="Comma [0] 2 30" xfId="5771" xr:uid="{00000000-0005-0000-0000-00008B160000}"/>
    <cellStyle name="Comma [0] 2 30 2" xfId="36446" xr:uid="{8D7FFBA5-712F-4E47-896C-7AD1ADBE13E2}"/>
    <cellStyle name="Comma [0] 2 31" xfId="36314" xr:uid="{1B97D20E-C67B-4F4C-BE71-F6E8E726BB95}"/>
    <cellStyle name="Comma [0] 2 32" xfId="5772" xr:uid="{00000000-0005-0000-0000-00008C160000}"/>
    <cellStyle name="Comma [0] 2 32 2" xfId="36447" xr:uid="{959EB9BE-44F5-4804-8B27-1914159A6AC2}"/>
    <cellStyle name="Comma [0] 2 4" xfId="5773" xr:uid="{00000000-0005-0000-0000-00008D160000}"/>
    <cellStyle name="Comma [0] 2 4 2" xfId="5774" xr:uid="{00000000-0005-0000-0000-00008E160000}"/>
    <cellStyle name="Comma [0] 2 4 2 2" xfId="5775" xr:uid="{00000000-0005-0000-0000-00008F160000}"/>
    <cellStyle name="Comma [0] 2 4 2 2 2" xfId="5776" xr:uid="{00000000-0005-0000-0000-000090160000}"/>
    <cellStyle name="Comma [0] 2 4 2 2 2 2" xfId="36451" xr:uid="{5EC526D2-6719-4A9E-AC9F-C097AE75C16F}"/>
    <cellStyle name="Comma [0] 2 4 2 2 3" xfId="36450" xr:uid="{5E73694A-90BC-4A34-86ED-E9339DEC8678}"/>
    <cellStyle name="Comma [0] 2 4 2 3" xfId="5777" xr:uid="{00000000-0005-0000-0000-000091160000}"/>
    <cellStyle name="Comma [0] 2 4 2 3 2" xfId="36452" xr:uid="{FA8E3914-A45F-4781-B0B6-22A6E16CAC7F}"/>
    <cellStyle name="Comma [0] 2 4 2 4" xfId="5778" xr:uid="{00000000-0005-0000-0000-000092160000}"/>
    <cellStyle name="Comma [0] 2 4 2 4 2" xfId="36453" xr:uid="{73B9787C-C5C5-4383-A592-40AAD81D0A9A}"/>
    <cellStyle name="Comma [0] 2 4 2 5" xfId="36449" xr:uid="{A8489A93-9624-4C57-9ADA-52C708F9726B}"/>
    <cellStyle name="Comma [0] 2 4 3" xfId="5779" xr:uid="{00000000-0005-0000-0000-000093160000}"/>
    <cellStyle name="Comma [0] 2 4 3 2" xfId="5780" xr:uid="{00000000-0005-0000-0000-000094160000}"/>
    <cellStyle name="Comma [0] 2 4 3 2 2" xfId="36455" xr:uid="{CBDE8FE6-141A-49A2-8A0B-6EAD42CC176E}"/>
    <cellStyle name="Comma [0] 2 4 3 3" xfId="36454" xr:uid="{77A2453C-9867-4094-BC92-355EB0368757}"/>
    <cellStyle name="Comma [0] 2 4 4" xfId="5781" xr:uid="{00000000-0005-0000-0000-000095160000}"/>
    <cellStyle name="Comma [0] 2 4 4 2" xfId="5782" xr:uid="{00000000-0005-0000-0000-000096160000}"/>
    <cellStyle name="Comma [0] 2 4 4 2 2" xfId="36457" xr:uid="{8F907EBD-D774-4AC9-92F0-96F07DEDB70A}"/>
    <cellStyle name="Comma [0] 2 4 4 3" xfId="36456" xr:uid="{56B5A70C-09E4-45AC-87B4-092E821E5B7A}"/>
    <cellStyle name="Comma [0] 2 4 5" xfId="5783" xr:uid="{00000000-0005-0000-0000-000097160000}"/>
    <cellStyle name="Comma [0] 2 4 5 2" xfId="5784" xr:uid="{00000000-0005-0000-0000-000098160000}"/>
    <cellStyle name="Comma [0] 2 4 5 2 2" xfId="36459" xr:uid="{A24A756B-EACF-4C29-9921-70F7171C93F2}"/>
    <cellStyle name="Comma [0] 2 4 5 3" xfId="36458" xr:uid="{EC2D2444-53DB-4FA5-952D-A0B06277C7C8}"/>
    <cellStyle name="Comma [0] 2 4 6" xfId="5785" xr:uid="{00000000-0005-0000-0000-000099160000}"/>
    <cellStyle name="Comma [0] 2 4 6 2" xfId="36460" xr:uid="{6C8FA126-AFCA-4886-9295-6E6EACD3C01E}"/>
    <cellStyle name="Comma [0] 2 4 7" xfId="5786" xr:uid="{00000000-0005-0000-0000-00009A160000}"/>
    <cellStyle name="Comma [0] 2 4 7 2" xfId="36461" xr:uid="{CF70A2CA-F0FF-4C38-B92D-D52503E8B2A3}"/>
    <cellStyle name="Comma [0] 2 4 8" xfId="5787" xr:uid="{00000000-0005-0000-0000-00009B160000}"/>
    <cellStyle name="Comma [0] 2 4 8 2" xfId="36462" xr:uid="{B41160B7-ECE4-4BED-B7DA-20D0BD5953E3}"/>
    <cellStyle name="Comma [0] 2 4 9" xfId="36448" xr:uid="{47C7FB4C-767C-4863-A850-93022151D1F3}"/>
    <cellStyle name="Comma [0] 2 5" xfId="5788" xr:uid="{00000000-0005-0000-0000-00009C160000}"/>
    <cellStyle name="Comma [0] 2 5 2" xfId="5789" xr:uid="{00000000-0005-0000-0000-00009D160000}"/>
    <cellStyle name="Comma [0] 2 5 2 2" xfId="5790" xr:uid="{00000000-0005-0000-0000-00009E160000}"/>
    <cellStyle name="Comma [0] 2 5 2 2 2" xfId="36465" xr:uid="{E832DB72-C62B-4EB7-9725-118154A909C3}"/>
    <cellStyle name="Comma [0] 2 5 2 3" xfId="36464" xr:uid="{AF82029F-9482-40CC-B9D9-E24CBADCB5D1}"/>
    <cellStyle name="Comma [0] 2 5 3" xfId="5791" xr:uid="{00000000-0005-0000-0000-00009F160000}"/>
    <cellStyle name="Comma [0] 2 5 3 2" xfId="5792" xr:uid="{00000000-0005-0000-0000-0000A0160000}"/>
    <cellStyle name="Comma [0] 2 5 3 2 2" xfId="36467" xr:uid="{6317C539-AE54-478F-A69A-54CA54569784}"/>
    <cellStyle name="Comma [0] 2 5 3 3" xfId="36466" xr:uid="{40B364BE-9957-4D73-8295-C20C27CA5C25}"/>
    <cellStyle name="Comma [0] 2 5 4" xfId="5793" xr:uid="{00000000-0005-0000-0000-0000A1160000}"/>
    <cellStyle name="Comma [0] 2 5 4 2" xfId="5794" xr:uid="{00000000-0005-0000-0000-0000A2160000}"/>
    <cellStyle name="Comma [0] 2 5 4 2 2" xfId="36469" xr:uid="{325CF346-1DED-481B-970F-58BDAF2F6442}"/>
    <cellStyle name="Comma [0] 2 5 4 3" xfId="36468" xr:uid="{5F63A60E-454D-4CE3-B604-F65FD835835B}"/>
    <cellStyle name="Comma [0] 2 5 5" xfId="5795" xr:uid="{00000000-0005-0000-0000-0000A3160000}"/>
    <cellStyle name="Comma [0] 2 5 5 2" xfId="36470" xr:uid="{A9C9C98D-3447-4939-810D-B561331C6F8E}"/>
    <cellStyle name="Comma [0] 2 5 6" xfId="36463" xr:uid="{7B365B2F-6CB6-4980-A416-C9AC4F1BD3D1}"/>
    <cellStyle name="Comma [0] 2 6" xfId="5796" xr:uid="{00000000-0005-0000-0000-0000A4160000}"/>
    <cellStyle name="Comma [0] 2 6 2" xfId="5797" xr:uid="{00000000-0005-0000-0000-0000A5160000}"/>
    <cellStyle name="Comma [0] 2 6 2 2" xfId="5798" xr:uid="{00000000-0005-0000-0000-0000A6160000}"/>
    <cellStyle name="Comma [0] 2 6 2 2 2" xfId="36473" xr:uid="{A7056BFD-45AA-44A9-B1BF-DD1EEBDFFD15}"/>
    <cellStyle name="Comma [0] 2 6 2 3" xfId="36472" xr:uid="{186CC6F5-1B24-44BB-AA06-84B3D5B47BF6}"/>
    <cellStyle name="Comma [0] 2 6 3" xfId="5799" xr:uid="{00000000-0005-0000-0000-0000A7160000}"/>
    <cellStyle name="Comma [0] 2 6 3 2" xfId="5800" xr:uid="{00000000-0005-0000-0000-0000A8160000}"/>
    <cellStyle name="Comma [0] 2 6 3 2 2" xfId="36475" xr:uid="{2CDD1604-C2D2-411B-A492-75F6BD238168}"/>
    <cellStyle name="Comma [0] 2 6 3 3" xfId="36474" xr:uid="{DAEFC9F6-13D3-450A-940C-CC8160F80D18}"/>
    <cellStyle name="Comma [0] 2 6 4" xfId="5801" xr:uid="{00000000-0005-0000-0000-0000A9160000}"/>
    <cellStyle name="Comma [0] 2 6 4 2" xfId="36476" xr:uid="{162FF577-53DA-492C-9918-8D7E1AC7A7EB}"/>
    <cellStyle name="Comma [0] 2 6 5" xfId="5802" xr:uid="{00000000-0005-0000-0000-0000AA160000}"/>
    <cellStyle name="Comma [0] 2 6 5 2" xfId="36477" xr:uid="{984FC63B-DCCC-4F00-8473-941EE12260FC}"/>
    <cellStyle name="Comma [0] 2 6 6" xfId="36471" xr:uid="{7678CF35-FB33-4BFD-A06C-40DEC6B6B3CB}"/>
    <cellStyle name="Comma [0] 2 7" xfId="5803" xr:uid="{00000000-0005-0000-0000-0000AB160000}"/>
    <cellStyle name="Comma [0] 2 7 2" xfId="5804" xr:uid="{00000000-0005-0000-0000-0000AC160000}"/>
    <cellStyle name="Comma [0] 2 7 2 2" xfId="36479" xr:uid="{A31EE09D-CC7B-4DB2-B645-0130242232D3}"/>
    <cellStyle name="Comma [0] 2 7 3" xfId="5805" xr:uid="{00000000-0005-0000-0000-0000AD160000}"/>
    <cellStyle name="Comma [0] 2 7 3 2" xfId="36480" xr:uid="{71D4D09F-8CE4-44AB-934C-03D70435188E}"/>
    <cellStyle name="Comma [0] 2 7 4" xfId="36478" xr:uid="{976AB3CE-F270-4DCE-96AA-7199F83972EF}"/>
    <cellStyle name="Comma [0] 2 8" xfId="5806" xr:uid="{00000000-0005-0000-0000-0000AE160000}"/>
    <cellStyle name="Comma [0] 2 8 2" xfId="5807" xr:uid="{00000000-0005-0000-0000-0000AF160000}"/>
    <cellStyle name="Comma [0] 2 8 2 2" xfId="36482" xr:uid="{7B09E3AB-82D9-44B7-88DD-930086F24334}"/>
    <cellStyle name="Comma [0] 2 8 3" xfId="36481" xr:uid="{7B2859BB-621F-458E-9559-0C61589C3C6D}"/>
    <cellStyle name="Comma [0] 2 9" xfId="5808" xr:uid="{00000000-0005-0000-0000-0000B0160000}"/>
    <cellStyle name="Comma [0] 2 9 2" xfId="5809" xr:uid="{00000000-0005-0000-0000-0000B1160000}"/>
    <cellStyle name="Comma [0] 2 9 2 2" xfId="36484" xr:uid="{236D2644-FF60-4D05-ABEF-6848380334BF}"/>
    <cellStyle name="Comma [0] 2 9 3" xfId="36483" xr:uid="{886E8C7D-0344-419D-B187-5E64A8FBDADA}"/>
    <cellStyle name="Comma [0] 20" xfId="5810" xr:uid="{00000000-0005-0000-0000-0000B2160000}"/>
    <cellStyle name="Comma [0] 20 2" xfId="5811" xr:uid="{00000000-0005-0000-0000-0000B3160000}"/>
    <cellStyle name="Comma [0] 20 2 2" xfId="36486" xr:uid="{AF227979-0E2C-4556-A0AD-5A93AE69405B}"/>
    <cellStyle name="Comma [0] 20 3" xfId="36485" xr:uid="{A609D110-FC9E-48FE-8950-BBE7CA8A12B0}"/>
    <cellStyle name="Comma [0] 21" xfId="5812" xr:uid="{00000000-0005-0000-0000-0000B4160000}"/>
    <cellStyle name="Comma [0] 21 2" xfId="36487" xr:uid="{71C81335-9D92-4B9D-99BD-FE0638C723EB}"/>
    <cellStyle name="Comma [0] 22" xfId="5813" xr:uid="{00000000-0005-0000-0000-0000B5160000}"/>
    <cellStyle name="Comma [0] 22 2" xfId="36488" xr:uid="{AD95F202-3620-4C89-AB59-0D0C011FB630}"/>
    <cellStyle name="Comma [0] 23" xfId="5814" xr:uid="{00000000-0005-0000-0000-0000B6160000}"/>
    <cellStyle name="Comma [0] 23 2" xfId="36489" xr:uid="{A7F703F3-437B-4638-9C8F-9CEA35262451}"/>
    <cellStyle name="Comma [0] 24" xfId="5815" xr:uid="{00000000-0005-0000-0000-0000B7160000}"/>
    <cellStyle name="Comma [0] 24 2" xfId="36490" xr:uid="{8C53968E-F0CB-4213-9D6D-9C7705D47611}"/>
    <cellStyle name="Comma [0] 25" xfId="5816" xr:uid="{00000000-0005-0000-0000-0000B8160000}"/>
    <cellStyle name="Comma [0] 25 2" xfId="5817" xr:uid="{00000000-0005-0000-0000-0000B9160000}"/>
    <cellStyle name="Comma [0] 25 2 2" xfId="36492" xr:uid="{94610215-D218-4215-9823-9D3D51879E61}"/>
    <cellStyle name="Comma [0] 25 3" xfId="36491" xr:uid="{1416B713-D789-448F-81E5-C800B6DD96BD}"/>
    <cellStyle name="Comma [0] 26" xfId="5818" xr:uid="{00000000-0005-0000-0000-0000BA160000}"/>
    <cellStyle name="Comma [0] 26 2" xfId="36493" xr:uid="{6EAF041C-825D-4E27-8719-D2E96FAE4982}"/>
    <cellStyle name="Comma [0] 26 3" xfId="5819" xr:uid="{00000000-0005-0000-0000-0000BB160000}"/>
    <cellStyle name="Comma [0] 26 3 2" xfId="36494" xr:uid="{17672BA0-0EA2-47F5-845C-2440E24B9236}"/>
    <cellStyle name="Comma [0] 27" xfId="5820" xr:uid="{00000000-0005-0000-0000-0000BC160000}"/>
    <cellStyle name="Comma [0] 27 2" xfId="36495" xr:uid="{86C49366-B470-4406-80B7-BA2CF74C9D64}"/>
    <cellStyle name="Comma [0] 28" xfId="5821" xr:uid="{00000000-0005-0000-0000-0000BD160000}"/>
    <cellStyle name="Comma [0] 28 2" xfId="36496" xr:uid="{5E2BE4A7-4C85-428E-BB5F-AF202DAF8336}"/>
    <cellStyle name="Comma [0] 29" xfId="5822" xr:uid="{00000000-0005-0000-0000-0000BE160000}"/>
    <cellStyle name="Comma [0] 29 2" xfId="36497" xr:uid="{6C1867DC-ACD2-4CD8-A9DE-012D7CE32349}"/>
    <cellStyle name="Comma [0] 3" xfId="5823" xr:uid="{00000000-0005-0000-0000-0000BF160000}"/>
    <cellStyle name="Comma [0] 3 10" xfId="5824" xr:uid="{00000000-0005-0000-0000-0000C0160000}"/>
    <cellStyle name="Comma [0] 3 10 2" xfId="5825" xr:uid="{00000000-0005-0000-0000-0000C1160000}"/>
    <cellStyle name="Comma [0] 3 10 2 2" xfId="36500" xr:uid="{DE50FED8-FD7A-4B51-A2ED-D9B6CFDD8FAF}"/>
    <cellStyle name="Comma [0] 3 10 3" xfId="36499" xr:uid="{476BCFBE-251A-49C9-BC1A-940C90714C8E}"/>
    <cellStyle name="Comma [0] 3 11" xfId="5826" xr:uid="{00000000-0005-0000-0000-0000C2160000}"/>
    <cellStyle name="Comma [0] 3 11 2" xfId="5827" xr:uid="{00000000-0005-0000-0000-0000C3160000}"/>
    <cellStyle name="Comma [0] 3 11 2 2" xfId="36502" xr:uid="{81345C19-8EF2-4796-9B37-853880D336CF}"/>
    <cellStyle name="Comma [0] 3 11 3" xfId="36501" xr:uid="{209460B4-B2B9-476A-BA11-CAEB0BD4080A}"/>
    <cellStyle name="Comma [0] 3 12" xfId="5828" xr:uid="{00000000-0005-0000-0000-0000C4160000}"/>
    <cellStyle name="Comma [0] 3 12 2" xfId="5829" xr:uid="{00000000-0005-0000-0000-0000C5160000}"/>
    <cellStyle name="Comma [0] 3 12 2 2" xfId="36504" xr:uid="{91A38948-5764-4EEF-9BA4-17C6557D5CA2}"/>
    <cellStyle name="Comma [0] 3 12 3" xfId="36503" xr:uid="{438256D9-D2E5-4962-909A-A70ABF401EDD}"/>
    <cellStyle name="Comma [0] 3 13" xfId="5830" xr:uid="{00000000-0005-0000-0000-0000C6160000}"/>
    <cellStyle name="Comma [0] 3 13 2" xfId="5831" xr:uid="{00000000-0005-0000-0000-0000C7160000}"/>
    <cellStyle name="Comma [0] 3 13 2 2" xfId="36506" xr:uid="{9912670A-2E94-43C3-9510-9C34B68AD4B0}"/>
    <cellStyle name="Comma [0] 3 13 3" xfId="36505" xr:uid="{F62A6B4F-E162-4416-8C88-C89B295BDBCA}"/>
    <cellStyle name="Comma [0] 3 14" xfId="5832" xr:uid="{00000000-0005-0000-0000-0000C8160000}"/>
    <cellStyle name="Comma [0] 3 14 2" xfId="5833" xr:uid="{00000000-0005-0000-0000-0000C9160000}"/>
    <cellStyle name="Comma [0] 3 14 2 2" xfId="36508" xr:uid="{13E02B56-7105-487F-8264-74F7EEF1C5A1}"/>
    <cellStyle name="Comma [0] 3 14 3" xfId="36507" xr:uid="{73C001C7-DC9A-43FC-BF64-61D4BCE8C0C7}"/>
    <cellStyle name="Comma [0] 3 15" xfId="5834" xr:uid="{00000000-0005-0000-0000-0000CA160000}"/>
    <cellStyle name="Comma [0] 3 15 2" xfId="5835" xr:uid="{00000000-0005-0000-0000-0000CB160000}"/>
    <cellStyle name="Comma [0] 3 15 2 2" xfId="36510" xr:uid="{FBB89364-AEA4-4622-9B69-00A3F9E90D39}"/>
    <cellStyle name="Comma [0] 3 15 3" xfId="36509" xr:uid="{55FA77AC-6504-40BA-8311-0DBA3A39642D}"/>
    <cellStyle name="Comma [0] 3 16" xfId="5836" xr:uid="{00000000-0005-0000-0000-0000CC160000}"/>
    <cellStyle name="Comma [0] 3 16 2" xfId="5837" xr:uid="{00000000-0005-0000-0000-0000CD160000}"/>
    <cellStyle name="Comma [0] 3 16 2 2" xfId="36512" xr:uid="{CA48FA50-2806-42D5-91AC-CCE35FB86E00}"/>
    <cellStyle name="Comma [0] 3 16 3" xfId="36511" xr:uid="{310039B5-C58E-41EA-96C0-D3D682F4CC87}"/>
    <cellStyle name="Comma [0] 3 17" xfId="5838" xr:uid="{00000000-0005-0000-0000-0000CE160000}"/>
    <cellStyle name="Comma [0] 3 17 2" xfId="36513" xr:uid="{B5D1AB49-FAA7-40A0-90EC-599A917ADEFB}"/>
    <cellStyle name="Comma [0] 3 18" xfId="5839" xr:uid="{00000000-0005-0000-0000-0000CF160000}"/>
    <cellStyle name="Comma [0] 3 18 2" xfId="36514" xr:uid="{E858F342-0BBF-478D-8CD0-AA1F6127541D}"/>
    <cellStyle name="Comma [0] 3 19" xfId="5840" xr:uid="{00000000-0005-0000-0000-0000D0160000}"/>
    <cellStyle name="Comma [0] 3 19 2" xfId="36515" xr:uid="{106D4E1A-214D-44AC-9FE2-02CC736D1CDC}"/>
    <cellStyle name="Comma [0] 3 2" xfId="5841" xr:uid="{00000000-0005-0000-0000-0000D1160000}"/>
    <cellStyle name="Comma [0] 3 2 10" xfId="36516" xr:uid="{D16F808C-B860-48EF-9197-CCE5B846EEC2}"/>
    <cellStyle name="Comma [0] 3 2 2" xfId="5842" xr:uid="{00000000-0005-0000-0000-0000D2160000}"/>
    <cellStyle name="Comma [0] 3 2 2 2" xfId="5843" xr:uid="{00000000-0005-0000-0000-0000D3160000}"/>
    <cellStyle name="Comma [0] 3 2 2 2 2" xfId="5844" xr:uid="{00000000-0005-0000-0000-0000D4160000}"/>
    <cellStyle name="Comma [0] 3 2 2 2 2 2" xfId="36519" xr:uid="{7491CE19-C3FC-4F75-BE43-3CBA339119A7}"/>
    <cellStyle name="Comma [0] 3 2 2 2 3" xfId="36518" xr:uid="{E3C0DD6A-A456-44ED-A571-4B94A8F098CF}"/>
    <cellStyle name="Comma [0] 3 2 2 3" xfId="5845" xr:uid="{00000000-0005-0000-0000-0000D5160000}"/>
    <cellStyle name="Comma [0] 3 2 2 3 2" xfId="36520" xr:uid="{FD318CDE-7443-4F4E-BD56-64F7CD589EBD}"/>
    <cellStyle name="Comma [0] 3 2 2 4" xfId="5846" xr:uid="{00000000-0005-0000-0000-0000D6160000}"/>
    <cellStyle name="Comma [0] 3 2 2 4 2" xfId="36521" xr:uid="{AF24CB80-EF2B-4B5E-9973-F42DD9EFD264}"/>
    <cellStyle name="Comma [0] 3 2 2 5" xfId="36517" xr:uid="{E5067624-24C5-440A-B39E-3107D1EF6EB0}"/>
    <cellStyle name="Comma [0] 3 2 3" xfId="5847" xr:uid="{00000000-0005-0000-0000-0000D7160000}"/>
    <cellStyle name="Comma [0] 3 2 3 2" xfId="5848" xr:uid="{00000000-0005-0000-0000-0000D8160000}"/>
    <cellStyle name="Comma [0] 3 2 3 2 2" xfId="36523" xr:uid="{B961353D-6007-44AB-9BEA-77715B9B18C7}"/>
    <cellStyle name="Comma [0] 3 2 3 3" xfId="36522" xr:uid="{9D05BBEF-EEF2-4B31-84FE-B80968153040}"/>
    <cellStyle name="Comma [0] 3 2 4" xfId="5849" xr:uid="{00000000-0005-0000-0000-0000D9160000}"/>
    <cellStyle name="Comma [0] 3 2 4 2" xfId="5850" xr:uid="{00000000-0005-0000-0000-0000DA160000}"/>
    <cellStyle name="Comma [0] 3 2 4 2 2" xfId="36525" xr:uid="{D8DB7CCF-5BE6-4C63-BEC8-7CF3A9697F9C}"/>
    <cellStyle name="Comma [0] 3 2 4 3" xfId="36524" xr:uid="{4D127A3F-EFEB-4DF8-8D1F-9FCC6E1C85A4}"/>
    <cellStyle name="Comma [0] 3 2 5" xfId="5851" xr:uid="{00000000-0005-0000-0000-0000DB160000}"/>
    <cellStyle name="Comma [0] 3 2 5 2" xfId="5852" xr:uid="{00000000-0005-0000-0000-0000DC160000}"/>
    <cellStyle name="Comma [0] 3 2 5 2 2" xfId="36527" xr:uid="{646D3D93-DC08-4C3D-B91D-C3888614E714}"/>
    <cellStyle name="Comma [0] 3 2 5 3" xfId="36526" xr:uid="{D78C6FE1-D106-4731-B742-D4FC97E2D7F2}"/>
    <cellStyle name="Comma [0] 3 2 6" xfId="5853" xr:uid="{00000000-0005-0000-0000-0000DD160000}"/>
    <cellStyle name="Comma [0] 3 2 6 2" xfId="36528" xr:uid="{B100A5C8-8DE2-4DF6-96EA-660055E73756}"/>
    <cellStyle name="Comma [0] 3 2 7" xfId="5854" xr:uid="{00000000-0005-0000-0000-0000DE160000}"/>
    <cellStyle name="Comma [0] 3 2 7 2" xfId="36529" xr:uid="{8599BAEA-CBD5-41AE-A4A0-7186782CEC4A}"/>
    <cellStyle name="Comma [0] 3 2 8" xfId="5855" xr:uid="{00000000-0005-0000-0000-0000DF160000}"/>
    <cellStyle name="Comma [0] 3 2 8 2" xfId="36530" xr:uid="{F2667DB8-D9ED-46BF-BD7D-62404560178C}"/>
    <cellStyle name="Comma [0] 3 2 9" xfId="5856" xr:uid="{00000000-0005-0000-0000-0000E0160000}"/>
    <cellStyle name="Comma [0] 3 2 9 2" xfId="36531" xr:uid="{76B86391-00D5-4C88-BA09-FDE29140C577}"/>
    <cellStyle name="Comma [0] 3 20" xfId="5857" xr:uid="{00000000-0005-0000-0000-0000E1160000}"/>
    <cellStyle name="Comma [0] 3 20 2" xfId="36532" xr:uid="{28168160-2A03-4F02-A4FE-3C7F0900B89E}"/>
    <cellStyle name="Comma [0] 3 21" xfId="5858" xr:uid="{00000000-0005-0000-0000-0000E2160000}"/>
    <cellStyle name="Comma [0] 3 21 2" xfId="5859" xr:uid="{00000000-0005-0000-0000-0000E3160000}"/>
    <cellStyle name="Comma [0] 3 21 2 2" xfId="36534" xr:uid="{53D9DE2F-3166-418E-B2BE-2D9760F11C89}"/>
    <cellStyle name="Comma [0] 3 21 3" xfId="36533" xr:uid="{FC99E11E-9E0B-4DBF-B252-89BE34B3E986}"/>
    <cellStyle name="Comma [0] 3 22" xfId="5860" xr:uid="{00000000-0005-0000-0000-0000E4160000}"/>
    <cellStyle name="Comma [0] 3 22 2" xfId="36535" xr:uid="{ACE39543-D1F8-47F2-B340-7EE676A73DB2}"/>
    <cellStyle name="Comma [0] 3 22 3" xfId="5861" xr:uid="{00000000-0005-0000-0000-0000E5160000}"/>
    <cellStyle name="Comma [0] 3 22 3 2" xfId="36536" xr:uid="{521B0993-61A9-4B35-ABCE-2C229FEBFA59}"/>
    <cellStyle name="Comma [0] 3 23" xfId="5862" xr:uid="{00000000-0005-0000-0000-0000E6160000}"/>
    <cellStyle name="Comma [0] 3 23 2" xfId="36537" xr:uid="{997EDE53-8C0A-4ADF-B573-B5EBAF261D30}"/>
    <cellStyle name="Comma [0] 3 24" xfId="5863" xr:uid="{00000000-0005-0000-0000-0000E7160000}"/>
    <cellStyle name="Comma [0] 3 24 2" xfId="36538" xr:uid="{E4CB12E7-26DE-4B99-9EC0-73B3A6BA5CAD}"/>
    <cellStyle name="Comma [0] 3 25" xfId="5864" xr:uid="{00000000-0005-0000-0000-0000E8160000}"/>
    <cellStyle name="Comma [0] 3 25 2" xfId="36539" xr:uid="{2B4F27BB-EE04-464E-812F-17CA8496EF70}"/>
    <cellStyle name="Comma [0] 3 26" xfId="5865" xr:uid="{00000000-0005-0000-0000-0000E9160000}"/>
    <cellStyle name="Comma [0] 3 26 2" xfId="36540" xr:uid="{009C4BC4-0233-462D-BB9E-8678D77B32B8}"/>
    <cellStyle name="Comma [0] 3 27" xfId="5866" xr:uid="{00000000-0005-0000-0000-0000EA160000}"/>
    <cellStyle name="Comma [0] 3 27 2" xfId="36541" xr:uid="{2B7EEAE7-73B4-4E6C-B0E8-A95602E3386C}"/>
    <cellStyle name="Comma [0] 3 28" xfId="5867" xr:uid="{00000000-0005-0000-0000-0000EB160000}"/>
    <cellStyle name="Comma [0] 3 28 2" xfId="36542" xr:uid="{0A7891E2-719D-497C-852B-7BBE2A043404}"/>
    <cellStyle name="Comma [0] 3 29" xfId="5868" xr:uid="{00000000-0005-0000-0000-0000EC160000}"/>
    <cellStyle name="Comma [0] 3 29 2" xfId="36543" xr:uid="{3C0AC90F-AA8D-41E3-A466-B822266832C9}"/>
    <cellStyle name="Comma [0] 3 3" xfId="5869" xr:uid="{00000000-0005-0000-0000-0000ED160000}"/>
    <cellStyle name="Comma [0] 3 3 2" xfId="5870" xr:uid="{00000000-0005-0000-0000-0000EE160000}"/>
    <cellStyle name="Comma [0] 3 3 2 2" xfId="5871" xr:uid="{00000000-0005-0000-0000-0000EF160000}"/>
    <cellStyle name="Comma [0] 3 3 2 2 2" xfId="36546" xr:uid="{03092A51-B727-47DD-9EC1-B314D1AE35BE}"/>
    <cellStyle name="Comma [0] 3 3 2 3" xfId="36545" xr:uid="{7A2B4198-5CA1-445B-AB67-5A0ABB212CDD}"/>
    <cellStyle name="Comma [0] 3 3 3" xfId="5872" xr:uid="{00000000-0005-0000-0000-0000F0160000}"/>
    <cellStyle name="Comma [0] 3 3 3 2" xfId="5873" xr:uid="{00000000-0005-0000-0000-0000F1160000}"/>
    <cellStyle name="Comma [0] 3 3 3 2 2" xfId="36548" xr:uid="{9D802BB0-0A0D-4339-AECE-7DD0464EE4B5}"/>
    <cellStyle name="Comma [0] 3 3 3 3" xfId="36547" xr:uid="{F0453F72-8177-4974-8B55-FF9D4FAAB3C0}"/>
    <cellStyle name="Comma [0] 3 3 4" xfId="5874" xr:uid="{00000000-0005-0000-0000-0000F2160000}"/>
    <cellStyle name="Comma [0] 3 3 4 2" xfId="5875" xr:uid="{00000000-0005-0000-0000-0000F3160000}"/>
    <cellStyle name="Comma [0] 3 3 4 2 2" xfId="36550" xr:uid="{45821F58-E286-48EC-BC6D-DA7FE4FEFB7F}"/>
    <cellStyle name="Comma [0] 3 3 4 3" xfId="36549" xr:uid="{A7382FEF-719F-4262-B128-88AE5BB1004A}"/>
    <cellStyle name="Comma [0] 3 3 5" xfId="5876" xr:uid="{00000000-0005-0000-0000-0000F4160000}"/>
    <cellStyle name="Comma [0] 3 3 5 2" xfId="36551" xr:uid="{DCC8EF36-C57B-49DE-8626-24CFAC1FD513}"/>
    <cellStyle name="Comma [0] 3 3 6" xfId="5877" xr:uid="{00000000-0005-0000-0000-0000F5160000}"/>
    <cellStyle name="Comma [0] 3 3 6 2" xfId="36552" xr:uid="{C87C3F8E-05C1-45C1-AFE0-B1F5BC238A8C}"/>
    <cellStyle name="Comma [0] 3 3 7" xfId="5878" xr:uid="{00000000-0005-0000-0000-0000F6160000}"/>
    <cellStyle name="Comma [0] 3 3 7 2" xfId="36553" xr:uid="{9F2F84E5-BED8-4675-99BE-729E91217923}"/>
    <cellStyle name="Comma [0] 3 3 8" xfId="36544" xr:uid="{F776D6ED-55B0-48A9-9B59-F925F4E9D607}"/>
    <cellStyle name="Comma [0] 3 30" xfId="36498" xr:uid="{3EEF7CE5-A624-4E79-A4C4-B27C31C89F6A}"/>
    <cellStyle name="Comma [0] 3 31" xfId="5879" xr:uid="{00000000-0005-0000-0000-0000F7160000}"/>
    <cellStyle name="Comma [0] 3 31 2" xfId="36554" xr:uid="{CF7943D7-60EF-4CF7-ACEB-478523949B0B}"/>
    <cellStyle name="Comma [0] 3 4" xfId="5880" xr:uid="{00000000-0005-0000-0000-0000F8160000}"/>
    <cellStyle name="Comma [0] 3 4 2" xfId="5881" xr:uid="{00000000-0005-0000-0000-0000F9160000}"/>
    <cellStyle name="Comma [0] 3 4 2 2" xfId="5882" xr:uid="{00000000-0005-0000-0000-0000FA160000}"/>
    <cellStyle name="Comma [0] 3 4 2 2 2" xfId="36557" xr:uid="{440DAF96-0FE6-4618-B522-F6F544B0C045}"/>
    <cellStyle name="Comma [0] 3 4 2 3" xfId="36556" xr:uid="{9FCEC277-D7DF-4388-865A-3ADE3CABF2E7}"/>
    <cellStyle name="Comma [0] 3 4 3" xfId="5883" xr:uid="{00000000-0005-0000-0000-0000FB160000}"/>
    <cellStyle name="Comma [0] 3 4 3 2" xfId="5884" xr:uid="{00000000-0005-0000-0000-0000FC160000}"/>
    <cellStyle name="Comma [0] 3 4 3 2 2" xfId="36559" xr:uid="{F03CCCFC-BFCA-4A00-ADAB-BB8922F80B3A}"/>
    <cellStyle name="Comma [0] 3 4 3 3" xfId="36558" xr:uid="{760040CF-335D-47F5-BA60-94DD0267102C}"/>
    <cellStyle name="Comma [0] 3 4 4" xfId="5885" xr:uid="{00000000-0005-0000-0000-0000FD160000}"/>
    <cellStyle name="Comma [0] 3 4 4 2" xfId="5886" xr:uid="{00000000-0005-0000-0000-0000FE160000}"/>
    <cellStyle name="Comma [0] 3 4 4 2 2" xfId="36561" xr:uid="{B7BFE6E0-6FB4-4225-A6D2-B8500B562273}"/>
    <cellStyle name="Comma [0] 3 4 4 3" xfId="36560" xr:uid="{43E7DB4D-BE9F-443C-AD1D-99A0CFED47B4}"/>
    <cellStyle name="Comma [0] 3 4 5" xfId="5887" xr:uid="{00000000-0005-0000-0000-0000FF160000}"/>
    <cellStyle name="Comma [0] 3 4 5 2" xfId="36562" xr:uid="{5C37A06F-4D27-476B-B44E-78B12D203092}"/>
    <cellStyle name="Comma [0] 3 4 6" xfId="36555" xr:uid="{E92117A6-6363-458E-9321-1F380EE63587}"/>
    <cellStyle name="Comma [0] 3 5" xfId="5888" xr:uid="{00000000-0005-0000-0000-000000170000}"/>
    <cellStyle name="Comma [0] 3 5 2" xfId="5889" xr:uid="{00000000-0005-0000-0000-000001170000}"/>
    <cellStyle name="Comma [0] 3 5 2 2" xfId="36564" xr:uid="{68D939A8-BD5A-4A74-B6E8-1B9D1D70D375}"/>
    <cellStyle name="Comma [0] 3 5 3" xfId="5890" xr:uid="{00000000-0005-0000-0000-000002170000}"/>
    <cellStyle name="Comma [0] 3 5 3 2" xfId="36565" xr:uid="{791D6835-792B-4B17-9825-D7468B4A5BBF}"/>
    <cellStyle name="Comma [0] 3 5 4" xfId="36563" xr:uid="{ACEA2D74-622A-43DF-A5BE-5BE9D6A57CAE}"/>
    <cellStyle name="Comma [0] 3 6" xfId="5891" xr:uid="{00000000-0005-0000-0000-000003170000}"/>
    <cellStyle name="Comma [0] 3 6 2" xfId="5892" xr:uid="{00000000-0005-0000-0000-000004170000}"/>
    <cellStyle name="Comma [0] 3 6 2 2" xfId="36567" xr:uid="{612732E9-5541-4059-A296-83C2688A1434}"/>
    <cellStyle name="Comma [0] 3 6 3" xfId="36566" xr:uid="{FA188C3E-EEFB-46D4-B857-4F5D318D7825}"/>
    <cellStyle name="Comma [0] 3 7" xfId="5893" xr:uid="{00000000-0005-0000-0000-000005170000}"/>
    <cellStyle name="Comma [0] 3 7 2" xfId="5894" xr:uid="{00000000-0005-0000-0000-000006170000}"/>
    <cellStyle name="Comma [0] 3 7 2 2" xfId="36569" xr:uid="{80919541-8B16-4FB7-A81A-7A782EEACEC1}"/>
    <cellStyle name="Comma [0] 3 7 3" xfId="36568" xr:uid="{6E4C46CF-DBEF-4D77-BF8A-87E035B5DA8E}"/>
    <cellStyle name="Comma [0] 3 8" xfId="5895" xr:uid="{00000000-0005-0000-0000-000007170000}"/>
    <cellStyle name="Comma [0] 3 8 2" xfId="5896" xr:uid="{00000000-0005-0000-0000-000008170000}"/>
    <cellStyle name="Comma [0] 3 8 2 2" xfId="36571" xr:uid="{63DDF90F-3B9B-4A69-AFF6-786F621C91C4}"/>
    <cellStyle name="Comma [0] 3 8 3" xfId="36570" xr:uid="{9550007A-C9A1-4E09-85CF-6403A25462BC}"/>
    <cellStyle name="Comma [0] 3 9" xfId="5897" xr:uid="{00000000-0005-0000-0000-000009170000}"/>
    <cellStyle name="Comma [0] 3 9 2" xfId="5898" xr:uid="{00000000-0005-0000-0000-00000A170000}"/>
    <cellStyle name="Comma [0] 3 9 2 2" xfId="36573" xr:uid="{E09B717E-60BB-4CD7-9A4E-43BED0593A4D}"/>
    <cellStyle name="Comma [0] 3 9 3" xfId="36572" xr:uid="{3A207039-A730-4370-B912-892BD3142454}"/>
    <cellStyle name="Comma [0] 30" xfId="5899" xr:uid="{00000000-0005-0000-0000-00000B170000}"/>
    <cellStyle name="Comma [0] 30 2" xfId="36574" xr:uid="{6E6B00FB-A349-4C0C-AF84-9F838B202C67}"/>
    <cellStyle name="Comma [0] 31" xfId="5900" xr:uid="{00000000-0005-0000-0000-00000C170000}"/>
    <cellStyle name="Comma [0] 31 2" xfId="36575" xr:uid="{DFA63DD0-1A96-42A8-A21A-9E3A82CBE714}"/>
    <cellStyle name="Comma [0] 32" xfId="5901" xr:uid="{00000000-0005-0000-0000-00000D170000}"/>
    <cellStyle name="Comma [0] 32 2" xfId="36576" xr:uid="{494F0CF5-9C98-4FC3-8415-1E3C31738992}"/>
    <cellStyle name="Comma [0] 33" xfId="5902" xr:uid="{00000000-0005-0000-0000-00000E170000}"/>
    <cellStyle name="Comma [0] 33 2" xfId="36577" xr:uid="{9D832F57-E9CC-4F06-B5D5-AB2D3D05DB1E}"/>
    <cellStyle name="Comma [0] 34" xfId="5903" xr:uid="{00000000-0005-0000-0000-00000F170000}"/>
    <cellStyle name="Comma [0] 34 2" xfId="36578" xr:uid="{C75E40CA-4309-402D-928E-7A80D21DA783}"/>
    <cellStyle name="Comma [0] 35" xfId="5904" xr:uid="{00000000-0005-0000-0000-000010170000}"/>
    <cellStyle name="Comma [0] 35 2" xfId="36579" xr:uid="{AF0CCDBB-6569-4CD0-8855-907C0D70EFF7}"/>
    <cellStyle name="Comma [0] 36" xfId="5905" xr:uid="{00000000-0005-0000-0000-000011170000}"/>
    <cellStyle name="Comma [0] 36 2" xfId="36580" xr:uid="{DE7D9DA0-EE29-46E4-962A-4B575A946274}"/>
    <cellStyle name="Comma [0] 37" xfId="5906" xr:uid="{00000000-0005-0000-0000-000012170000}"/>
    <cellStyle name="Comma [0] 37 2" xfId="36581" xr:uid="{F4156FA9-DE34-443D-9686-402BAC88A0E2}"/>
    <cellStyle name="Comma [0] 38" xfId="36293" xr:uid="{2AFC5737-38E7-4581-B835-20F9D6059948}"/>
    <cellStyle name="Comma [0] 4" xfId="5907" xr:uid="{00000000-0005-0000-0000-000013170000}"/>
    <cellStyle name="Comma [0] 4 10" xfId="5908" xr:uid="{00000000-0005-0000-0000-000014170000}"/>
    <cellStyle name="Comma [0] 4 10 2" xfId="5909" xr:uid="{00000000-0005-0000-0000-000015170000}"/>
    <cellStyle name="Comma [0] 4 10 2 2" xfId="36584" xr:uid="{6C5D6E54-84E9-4C39-9950-EC93C3EB3552}"/>
    <cellStyle name="Comma [0] 4 10 3" xfId="36583" xr:uid="{34A65359-7FE4-4203-8F5D-002071E1591B}"/>
    <cellStyle name="Comma [0] 4 11" xfId="5910" xr:uid="{00000000-0005-0000-0000-000016170000}"/>
    <cellStyle name="Comma [0] 4 11 2" xfId="5911" xr:uid="{00000000-0005-0000-0000-000017170000}"/>
    <cellStyle name="Comma [0] 4 11 2 2" xfId="36586" xr:uid="{C78D6802-10E2-4E3F-BB02-33FA9014F9E1}"/>
    <cellStyle name="Comma [0] 4 11 3" xfId="36585" xr:uid="{E4441D12-3800-4D14-8F53-D04C3A409CAC}"/>
    <cellStyle name="Comma [0] 4 12" xfId="5912" xr:uid="{00000000-0005-0000-0000-000018170000}"/>
    <cellStyle name="Comma [0] 4 12 2" xfId="5913" xr:uid="{00000000-0005-0000-0000-000019170000}"/>
    <cellStyle name="Comma [0] 4 12 2 2" xfId="36588" xr:uid="{430A4F0F-8D8A-4450-85F5-A707F5C81391}"/>
    <cellStyle name="Comma [0] 4 12 3" xfId="36587" xr:uid="{A1F896D8-BDE3-4436-9698-86B317635C36}"/>
    <cellStyle name="Comma [0] 4 13" xfId="5914" xr:uid="{00000000-0005-0000-0000-00001A170000}"/>
    <cellStyle name="Comma [0] 4 13 2" xfId="5915" xr:uid="{00000000-0005-0000-0000-00001B170000}"/>
    <cellStyle name="Comma [0] 4 13 2 2" xfId="36590" xr:uid="{4ECBCB8B-1B82-4C5D-A759-9A5A9DE92ACB}"/>
    <cellStyle name="Comma [0] 4 13 3" xfId="36589" xr:uid="{A9A0CF31-4CE9-4560-9F38-985C13B91968}"/>
    <cellStyle name="Comma [0] 4 14" xfId="5916" xr:uid="{00000000-0005-0000-0000-00001C170000}"/>
    <cellStyle name="Comma [0] 4 14 2" xfId="36591" xr:uid="{BF1B617A-4CC2-408D-9B3C-0091D0A9F799}"/>
    <cellStyle name="Comma [0] 4 15" xfId="5917" xr:uid="{00000000-0005-0000-0000-00001D170000}"/>
    <cellStyle name="Comma [0] 4 15 2" xfId="36592" xr:uid="{F6B7D64F-0CAD-4068-A757-695E860BC127}"/>
    <cellStyle name="Comma [0] 4 16" xfId="5918" xr:uid="{00000000-0005-0000-0000-00001E170000}"/>
    <cellStyle name="Comma [0] 4 16 2" xfId="36593" xr:uid="{46717FED-F4D4-41E4-9C69-3B8C2D102BCC}"/>
    <cellStyle name="Comma [0] 4 17" xfId="5919" xr:uid="{00000000-0005-0000-0000-00001F170000}"/>
    <cellStyle name="Comma [0] 4 17 2" xfId="36594" xr:uid="{20FAE82A-4D5F-467B-B806-BDDAF3EEB40E}"/>
    <cellStyle name="Comma [0] 4 18" xfId="5920" xr:uid="{00000000-0005-0000-0000-000020170000}"/>
    <cellStyle name="Comma [0] 4 18 2" xfId="5921" xr:uid="{00000000-0005-0000-0000-000021170000}"/>
    <cellStyle name="Comma [0] 4 18 2 2" xfId="36596" xr:uid="{232E10A5-A544-4107-813F-B994DB8A419D}"/>
    <cellStyle name="Comma [0] 4 18 3" xfId="36595" xr:uid="{648D13A6-3822-4440-B2A2-907A704D5878}"/>
    <cellStyle name="Comma [0] 4 19" xfId="5922" xr:uid="{00000000-0005-0000-0000-000022170000}"/>
    <cellStyle name="Comma [0] 4 19 2" xfId="36597" xr:uid="{EF9CA456-10F4-49CA-BD8B-8936705245E4}"/>
    <cellStyle name="Comma [0] 4 19 3" xfId="5923" xr:uid="{00000000-0005-0000-0000-000023170000}"/>
    <cellStyle name="Comma [0] 4 19 3 2" xfId="36598" xr:uid="{5124731E-08B0-4D0D-866F-CC4FEFC7A967}"/>
    <cellStyle name="Comma [0] 4 2" xfId="5924" xr:uid="{00000000-0005-0000-0000-000024170000}"/>
    <cellStyle name="Comma [0] 4 2 10" xfId="36599" xr:uid="{931AB128-C5CE-436C-A01A-54F354259941}"/>
    <cellStyle name="Comma [0] 4 2 2" xfId="5925" xr:uid="{00000000-0005-0000-0000-000025170000}"/>
    <cellStyle name="Comma [0] 4 2 2 2" xfId="5926" xr:uid="{00000000-0005-0000-0000-000026170000}"/>
    <cellStyle name="Comma [0] 4 2 2 2 2" xfId="5927" xr:uid="{00000000-0005-0000-0000-000027170000}"/>
    <cellStyle name="Comma [0] 4 2 2 2 2 2" xfId="36602" xr:uid="{02DF8C21-FCBA-4370-97D3-2505274B57E6}"/>
    <cellStyle name="Comma [0] 4 2 2 2 3" xfId="36601" xr:uid="{31D03D67-40F7-45BA-8728-48C06F91175C}"/>
    <cellStyle name="Comma [0] 4 2 2 3" xfId="5928" xr:uid="{00000000-0005-0000-0000-000028170000}"/>
    <cellStyle name="Comma [0] 4 2 2 3 2" xfId="36603" xr:uid="{D7909762-928D-48F2-8C10-60623D8B912F}"/>
    <cellStyle name="Comma [0] 4 2 2 4" xfId="5929" xr:uid="{00000000-0005-0000-0000-000029170000}"/>
    <cellStyle name="Comma [0] 4 2 2 4 2" xfId="36604" xr:uid="{193A3AFA-E4ED-4E59-9265-65FFC8ECD31F}"/>
    <cellStyle name="Comma [0] 4 2 2 5" xfId="36600" xr:uid="{8FA57885-FA3B-44DF-85FB-10FCD600DBF7}"/>
    <cellStyle name="Comma [0] 4 2 3" xfId="5930" xr:uid="{00000000-0005-0000-0000-00002A170000}"/>
    <cellStyle name="Comma [0] 4 2 3 2" xfId="5931" xr:uid="{00000000-0005-0000-0000-00002B170000}"/>
    <cellStyle name="Comma [0] 4 2 3 2 2" xfId="36606" xr:uid="{63BBE32D-1FFC-422D-B4BE-20A2B3549C1E}"/>
    <cellStyle name="Comma [0] 4 2 3 3" xfId="36605" xr:uid="{D6BE5B7F-67B4-4050-BD51-B10EAE859B93}"/>
    <cellStyle name="Comma [0] 4 2 4" xfId="5932" xr:uid="{00000000-0005-0000-0000-00002C170000}"/>
    <cellStyle name="Comma [0] 4 2 4 2" xfId="5933" xr:uid="{00000000-0005-0000-0000-00002D170000}"/>
    <cellStyle name="Comma [0] 4 2 4 2 2" xfId="36608" xr:uid="{FAFDC02B-7B11-468F-9A2A-A1A61BF6CB78}"/>
    <cellStyle name="Comma [0] 4 2 4 3" xfId="36607" xr:uid="{EF5DB217-7564-405E-ABA7-F94EF91EAE5C}"/>
    <cellStyle name="Comma [0] 4 2 5" xfId="5934" xr:uid="{00000000-0005-0000-0000-00002E170000}"/>
    <cellStyle name="Comma [0] 4 2 5 2" xfId="5935" xr:uid="{00000000-0005-0000-0000-00002F170000}"/>
    <cellStyle name="Comma [0] 4 2 5 2 2" xfId="36610" xr:uid="{FDD63797-54A6-451A-A856-CFD3378B2B8C}"/>
    <cellStyle name="Comma [0] 4 2 5 3" xfId="36609" xr:uid="{255AE9D7-798B-4E99-80F3-666AD8898A1A}"/>
    <cellStyle name="Comma [0] 4 2 6" xfId="5936" xr:uid="{00000000-0005-0000-0000-000030170000}"/>
    <cellStyle name="Comma [0] 4 2 6 2" xfId="36611" xr:uid="{270928CD-97E6-4A84-87EF-68844025C825}"/>
    <cellStyle name="Comma [0] 4 2 7" xfId="5937" xr:uid="{00000000-0005-0000-0000-000031170000}"/>
    <cellStyle name="Comma [0] 4 2 7 2" xfId="36612" xr:uid="{2BB27FDA-89DF-4225-9529-348428E8E4E6}"/>
    <cellStyle name="Comma [0] 4 2 8" xfId="5938" xr:uid="{00000000-0005-0000-0000-000032170000}"/>
    <cellStyle name="Comma [0] 4 2 8 2" xfId="36613" xr:uid="{5D85450F-F4BC-40D9-B20E-0C0677EA4CBE}"/>
    <cellStyle name="Comma [0] 4 2 9" xfId="5939" xr:uid="{00000000-0005-0000-0000-000033170000}"/>
    <cellStyle name="Comma [0] 4 2 9 2" xfId="36614" xr:uid="{A6AC5562-1182-4B7A-9C09-9FFFAB1C1DDB}"/>
    <cellStyle name="Comma [0] 4 20" xfId="5940" xr:uid="{00000000-0005-0000-0000-000034170000}"/>
    <cellStyle name="Comma [0] 4 20 2" xfId="36615" xr:uid="{447EFE0F-CDC9-4822-BBF0-C68A0C282896}"/>
    <cellStyle name="Comma [0] 4 21" xfId="5941" xr:uid="{00000000-0005-0000-0000-000035170000}"/>
    <cellStyle name="Comma [0] 4 21 2" xfId="36616" xr:uid="{8882B91C-2F5D-4205-9745-E6C5BF73C82F}"/>
    <cellStyle name="Comma [0] 4 22" xfId="5942" xr:uid="{00000000-0005-0000-0000-000036170000}"/>
    <cellStyle name="Comma [0] 4 22 2" xfId="36617" xr:uid="{F32C7DBF-66E9-4B0A-94BD-EE5DB86D0F8D}"/>
    <cellStyle name="Comma [0] 4 23" xfId="5943" xr:uid="{00000000-0005-0000-0000-000037170000}"/>
    <cellStyle name="Comma [0] 4 23 2" xfId="36618" xr:uid="{1AC13558-71BD-4991-A041-C40E2116C484}"/>
    <cellStyle name="Comma [0] 4 24" xfId="5944" xr:uid="{00000000-0005-0000-0000-000038170000}"/>
    <cellStyle name="Comma [0] 4 24 2" xfId="36619" xr:uid="{FF94EB2F-02EB-4ECC-BBE1-3B2B5E734E74}"/>
    <cellStyle name="Comma [0] 4 25" xfId="5945" xr:uid="{00000000-0005-0000-0000-000039170000}"/>
    <cellStyle name="Comma [0] 4 25 2" xfId="36620" xr:uid="{3A683081-272E-41EB-85EA-13CAC10BE0F6}"/>
    <cellStyle name="Comma [0] 4 26" xfId="5946" xr:uid="{00000000-0005-0000-0000-00003A170000}"/>
    <cellStyle name="Comma [0] 4 26 2" xfId="36621" xr:uid="{0416DC44-014C-4968-BABB-0361DE4AC443}"/>
    <cellStyle name="Comma [0] 4 27" xfId="36582" xr:uid="{15260DDF-76FF-42EC-98B9-126A94805864}"/>
    <cellStyle name="Comma [0] 4 28" xfId="5947" xr:uid="{00000000-0005-0000-0000-00003B170000}"/>
    <cellStyle name="Comma [0] 4 28 2" xfId="36622" xr:uid="{0DC6D750-FB42-4C7C-BD57-E92B50C844F6}"/>
    <cellStyle name="Comma [0] 4 3" xfId="5948" xr:uid="{00000000-0005-0000-0000-00003C170000}"/>
    <cellStyle name="Comma [0] 4 3 2" xfId="5949" xr:uid="{00000000-0005-0000-0000-00003D170000}"/>
    <cellStyle name="Comma [0] 4 3 2 2" xfId="5950" xr:uid="{00000000-0005-0000-0000-00003E170000}"/>
    <cellStyle name="Comma [0] 4 3 2 2 2" xfId="36625" xr:uid="{526E46F5-1DD3-4FB3-B6FA-9610F4B5784E}"/>
    <cellStyle name="Comma [0] 4 3 2 3" xfId="36624" xr:uid="{8B98482D-B3FC-4FBF-9909-BF3AE45B0AF3}"/>
    <cellStyle name="Comma [0] 4 3 3" xfId="5951" xr:uid="{00000000-0005-0000-0000-00003F170000}"/>
    <cellStyle name="Comma [0] 4 3 3 2" xfId="5952" xr:uid="{00000000-0005-0000-0000-000040170000}"/>
    <cellStyle name="Comma [0] 4 3 3 2 2" xfId="36627" xr:uid="{F5C8B0D2-4F0A-417E-B442-BDF365D2F3E5}"/>
    <cellStyle name="Comma [0] 4 3 3 3" xfId="36626" xr:uid="{9CF0D0D3-94ED-4F2B-B2E4-99DC37DA333D}"/>
    <cellStyle name="Comma [0] 4 3 4" xfId="5953" xr:uid="{00000000-0005-0000-0000-000041170000}"/>
    <cellStyle name="Comma [0] 4 3 4 2" xfId="5954" xr:uid="{00000000-0005-0000-0000-000042170000}"/>
    <cellStyle name="Comma [0] 4 3 4 2 2" xfId="36629" xr:uid="{AA0E281B-7356-4DD7-B4E1-EB76BE52998D}"/>
    <cellStyle name="Comma [0] 4 3 4 3" xfId="36628" xr:uid="{ECB3C1E9-79A0-4811-BC8A-5C2C692EE7CC}"/>
    <cellStyle name="Comma [0] 4 3 5" xfId="5955" xr:uid="{00000000-0005-0000-0000-000043170000}"/>
    <cellStyle name="Comma [0] 4 3 5 2" xfId="36630" xr:uid="{6C8DC1BD-1E77-4680-96EF-FD59FDCDFA2E}"/>
    <cellStyle name="Comma [0] 4 3 6" xfId="5956" xr:uid="{00000000-0005-0000-0000-000044170000}"/>
    <cellStyle name="Comma [0] 4 3 6 2" xfId="36631" xr:uid="{C27DBC2E-1DDC-49AC-AEF0-75FA552CFB29}"/>
    <cellStyle name="Comma [0] 4 3 7" xfId="5957" xr:uid="{00000000-0005-0000-0000-000045170000}"/>
    <cellStyle name="Comma [0] 4 3 7 2" xfId="36632" xr:uid="{5F0DE802-44FB-4EE0-AE0F-421A98461B0C}"/>
    <cellStyle name="Comma [0] 4 3 8" xfId="36623" xr:uid="{AC6300F0-19C2-4310-AB4D-D57428AE352A}"/>
    <cellStyle name="Comma [0] 4 4" xfId="5958" xr:uid="{00000000-0005-0000-0000-000046170000}"/>
    <cellStyle name="Comma [0] 4 4 2" xfId="5959" xr:uid="{00000000-0005-0000-0000-000047170000}"/>
    <cellStyle name="Comma [0] 4 4 2 2" xfId="5960" xr:uid="{00000000-0005-0000-0000-000048170000}"/>
    <cellStyle name="Comma [0] 4 4 2 2 2" xfId="36635" xr:uid="{77231ADF-0AE5-402A-A9DE-6E9B752FBE44}"/>
    <cellStyle name="Comma [0] 4 4 2 3" xfId="36634" xr:uid="{4EA4A3C9-B136-4C01-BFE2-0B0BA024C13E}"/>
    <cellStyle name="Comma [0] 4 4 3" xfId="5961" xr:uid="{00000000-0005-0000-0000-000049170000}"/>
    <cellStyle name="Comma [0] 4 4 3 2" xfId="5962" xr:uid="{00000000-0005-0000-0000-00004A170000}"/>
    <cellStyle name="Comma [0] 4 4 3 2 2" xfId="36637" xr:uid="{55FFD3F6-6A8B-4E6D-A04D-0CE7544319CE}"/>
    <cellStyle name="Comma [0] 4 4 3 3" xfId="36636" xr:uid="{F27946A5-6328-4340-A629-B93E186FA481}"/>
    <cellStyle name="Comma [0] 4 4 4" xfId="5963" xr:uid="{00000000-0005-0000-0000-00004B170000}"/>
    <cellStyle name="Comma [0] 4 4 4 2" xfId="5964" xr:uid="{00000000-0005-0000-0000-00004C170000}"/>
    <cellStyle name="Comma [0] 4 4 4 2 2" xfId="36639" xr:uid="{B06EADB0-E53D-45DF-AEAA-E411A571F01F}"/>
    <cellStyle name="Comma [0] 4 4 4 3" xfId="36638" xr:uid="{A6BEDD18-0CB2-47E7-A0E9-5A651F3AAE07}"/>
    <cellStyle name="Comma [0] 4 4 5" xfId="5965" xr:uid="{00000000-0005-0000-0000-00004D170000}"/>
    <cellStyle name="Comma [0] 4 4 5 2" xfId="36640" xr:uid="{34E2FBB7-C3BD-4660-8FB1-42545CAABA9B}"/>
    <cellStyle name="Comma [0] 4 4 6" xfId="36633" xr:uid="{399315FB-2BA6-4848-A0AB-3172F9E28991}"/>
    <cellStyle name="Comma [0] 4 5" xfId="5966" xr:uid="{00000000-0005-0000-0000-00004E170000}"/>
    <cellStyle name="Comma [0] 4 5 2" xfId="5967" xr:uid="{00000000-0005-0000-0000-00004F170000}"/>
    <cellStyle name="Comma [0] 4 5 2 2" xfId="36642" xr:uid="{7BB5143F-ADEF-4475-8A9D-B2C6AA3244EA}"/>
    <cellStyle name="Comma [0] 4 5 3" xfId="5968" xr:uid="{00000000-0005-0000-0000-000050170000}"/>
    <cellStyle name="Comma [0] 4 5 3 2" xfId="36643" xr:uid="{ABA9A679-212B-4E61-8A88-B87D89CE23CC}"/>
    <cellStyle name="Comma [0] 4 5 4" xfId="36641" xr:uid="{CB9E22CD-D267-4BFA-918B-89201BFF153B}"/>
    <cellStyle name="Comma [0] 4 6" xfId="5969" xr:uid="{00000000-0005-0000-0000-000051170000}"/>
    <cellStyle name="Comma [0] 4 6 2" xfId="5970" xr:uid="{00000000-0005-0000-0000-000052170000}"/>
    <cellStyle name="Comma [0] 4 6 2 2" xfId="36645" xr:uid="{5633F5C8-3AB9-4F79-B090-B52F323952CD}"/>
    <cellStyle name="Comma [0] 4 6 3" xfId="36644" xr:uid="{62570DC2-7890-4341-B18B-E3B6DC0B6530}"/>
    <cellStyle name="Comma [0] 4 7" xfId="5971" xr:uid="{00000000-0005-0000-0000-000053170000}"/>
    <cellStyle name="Comma [0] 4 7 2" xfId="5972" xr:uid="{00000000-0005-0000-0000-000054170000}"/>
    <cellStyle name="Comma [0] 4 7 2 2" xfId="36647" xr:uid="{3EEB77D3-13B1-493C-8C28-C0326AF84D8E}"/>
    <cellStyle name="Comma [0] 4 7 3" xfId="36646" xr:uid="{A856822E-17F0-4456-949A-7D083303056C}"/>
    <cellStyle name="Comma [0] 4 8" xfId="5973" xr:uid="{00000000-0005-0000-0000-000055170000}"/>
    <cellStyle name="Comma [0] 4 8 2" xfId="5974" xr:uid="{00000000-0005-0000-0000-000056170000}"/>
    <cellStyle name="Comma [0] 4 8 2 2" xfId="36649" xr:uid="{912F5D97-422E-4503-8CE9-C017431FEB12}"/>
    <cellStyle name="Comma [0] 4 8 3" xfId="36648" xr:uid="{1E48522F-6F1F-4FDE-9050-4E86DD33E38C}"/>
    <cellStyle name="Comma [0] 4 9" xfId="5975" xr:uid="{00000000-0005-0000-0000-000057170000}"/>
    <cellStyle name="Comma [0] 4 9 2" xfId="5976" xr:uid="{00000000-0005-0000-0000-000058170000}"/>
    <cellStyle name="Comma [0] 4 9 2 2" xfId="36651" xr:uid="{97E3CACC-7574-4C7A-8EC9-50802006B261}"/>
    <cellStyle name="Comma [0] 4 9 3" xfId="36650" xr:uid="{64D60A12-B970-47E1-A5F5-160B256077FB}"/>
    <cellStyle name="Comma [0] 5" xfId="5977" xr:uid="{00000000-0005-0000-0000-000059170000}"/>
    <cellStyle name="Comma [0] 5 10" xfId="5978" xr:uid="{00000000-0005-0000-0000-00005A170000}"/>
    <cellStyle name="Comma [0] 5 10 2" xfId="5979" xr:uid="{00000000-0005-0000-0000-00005B170000}"/>
    <cellStyle name="Comma [0] 5 10 2 2" xfId="36654" xr:uid="{52EE73D6-9D1A-4C6A-885D-E724C513E91A}"/>
    <cellStyle name="Comma [0] 5 10 3" xfId="36653" xr:uid="{27F902AA-2879-41A7-A6A5-5A1EEC913024}"/>
    <cellStyle name="Comma [0] 5 11" xfId="5980" xr:uid="{00000000-0005-0000-0000-00005C170000}"/>
    <cellStyle name="Comma [0] 5 11 2" xfId="5981" xr:uid="{00000000-0005-0000-0000-00005D170000}"/>
    <cellStyle name="Comma [0] 5 11 2 2" xfId="36656" xr:uid="{72F4E043-7AEE-458C-8C9E-C9C178064419}"/>
    <cellStyle name="Comma [0] 5 11 3" xfId="36655" xr:uid="{7E4E0C44-10F6-4DDC-9442-806D70B81CC8}"/>
    <cellStyle name="Comma [0] 5 12" xfId="5982" xr:uid="{00000000-0005-0000-0000-00005E170000}"/>
    <cellStyle name="Comma [0] 5 12 2" xfId="5983" xr:uid="{00000000-0005-0000-0000-00005F170000}"/>
    <cellStyle name="Comma [0] 5 12 2 2" xfId="36658" xr:uid="{3760C03D-DEBB-48BC-97E9-6FC313F73C9E}"/>
    <cellStyle name="Comma [0] 5 12 3" xfId="36657" xr:uid="{42AEC449-4EB7-4B74-B2C3-39CD106F9BAB}"/>
    <cellStyle name="Comma [0] 5 13" xfId="5984" xr:uid="{00000000-0005-0000-0000-000060170000}"/>
    <cellStyle name="Comma [0] 5 13 2" xfId="36659" xr:uid="{6A6A7330-F420-486B-992D-6D5F207FC771}"/>
    <cellStyle name="Comma [0] 5 14" xfId="5985" xr:uid="{00000000-0005-0000-0000-000061170000}"/>
    <cellStyle name="Comma [0] 5 14 2" xfId="36660" xr:uid="{DC519D2A-5DA7-4AFD-9781-EFA26CA34B66}"/>
    <cellStyle name="Comma [0] 5 15" xfId="5986" xr:uid="{00000000-0005-0000-0000-000062170000}"/>
    <cellStyle name="Comma [0] 5 15 2" xfId="36661" xr:uid="{81295EAD-B499-4197-B6DB-CC303E74F2E6}"/>
    <cellStyle name="Comma [0] 5 16" xfId="5987" xr:uid="{00000000-0005-0000-0000-000063170000}"/>
    <cellStyle name="Comma [0] 5 16 2" xfId="36662" xr:uid="{897CAB3F-2DCB-4C16-BB2B-1D86A338D1C7}"/>
    <cellStyle name="Comma [0] 5 17" xfId="5988" xr:uid="{00000000-0005-0000-0000-000064170000}"/>
    <cellStyle name="Comma [0] 5 17 2" xfId="36663" xr:uid="{5AEF21A9-7E8E-46A0-90B1-625000C1E2C0}"/>
    <cellStyle name="Comma [0] 5 18" xfId="5989" xr:uid="{00000000-0005-0000-0000-000065170000}"/>
    <cellStyle name="Comma [0] 5 18 2" xfId="36664" xr:uid="{303A1C5A-03B5-4597-A0CF-3D35D385649C}"/>
    <cellStyle name="Comma [0] 5 18 3" xfId="5990" xr:uid="{00000000-0005-0000-0000-000066170000}"/>
    <cellStyle name="Comma [0] 5 18 3 2" xfId="36665" xr:uid="{E9B6A4EA-7B53-49D4-AC0D-0D41BEC8311B}"/>
    <cellStyle name="Comma [0] 5 19" xfId="5991" xr:uid="{00000000-0005-0000-0000-000067170000}"/>
    <cellStyle name="Comma [0] 5 19 2" xfId="36666" xr:uid="{DBEC9F66-6E3C-4A8A-8E6D-CBB45146B5DC}"/>
    <cellStyle name="Comma [0] 5 2" xfId="5992" xr:uid="{00000000-0005-0000-0000-000068170000}"/>
    <cellStyle name="Comma [0] 5 2 2" xfId="5993" xr:uid="{00000000-0005-0000-0000-000069170000}"/>
    <cellStyle name="Comma [0] 5 2 2 2" xfId="5994" xr:uid="{00000000-0005-0000-0000-00006A170000}"/>
    <cellStyle name="Comma [0] 5 2 2 2 2" xfId="36669" xr:uid="{B87D5116-D324-4512-A327-8B41684C4F7F}"/>
    <cellStyle name="Comma [0] 5 2 2 3" xfId="36668" xr:uid="{B91346A7-04E1-4A10-94B7-D875B7CAC5A1}"/>
    <cellStyle name="Comma [0] 5 2 3" xfId="5995" xr:uid="{00000000-0005-0000-0000-00006B170000}"/>
    <cellStyle name="Comma [0] 5 2 3 2" xfId="5996" xr:uid="{00000000-0005-0000-0000-00006C170000}"/>
    <cellStyle name="Comma [0] 5 2 3 2 2" xfId="36671" xr:uid="{A8BCDEBC-738B-4E0F-9D66-61D60D6E739D}"/>
    <cellStyle name="Comma [0] 5 2 3 3" xfId="36670" xr:uid="{FCED757F-5837-4CA1-BB18-4DDA5DE93F7C}"/>
    <cellStyle name="Comma [0] 5 2 4" xfId="5997" xr:uid="{00000000-0005-0000-0000-00006D170000}"/>
    <cellStyle name="Comma [0] 5 2 4 2" xfId="5998" xr:uid="{00000000-0005-0000-0000-00006E170000}"/>
    <cellStyle name="Comma [0] 5 2 4 2 2" xfId="36673" xr:uid="{6CA1C9CF-726C-41E4-AE57-5D6D7EB2BD7B}"/>
    <cellStyle name="Comma [0] 5 2 4 3" xfId="36672" xr:uid="{65D9D961-7853-43FB-BBDD-F33AC33DEF07}"/>
    <cellStyle name="Comma [0] 5 2 5" xfId="5999" xr:uid="{00000000-0005-0000-0000-00006F170000}"/>
    <cellStyle name="Comma [0] 5 2 5 2" xfId="36674" xr:uid="{A754D00A-6A05-4F33-83AC-5A1D24C2F8A2}"/>
    <cellStyle name="Comma [0] 5 2 6" xfId="6000" xr:uid="{00000000-0005-0000-0000-000070170000}"/>
    <cellStyle name="Comma [0] 5 2 6 2" xfId="36675" xr:uid="{7C5C1856-D4A8-43C2-AA94-AF418A19268B}"/>
    <cellStyle name="Comma [0] 5 2 7" xfId="6001" xr:uid="{00000000-0005-0000-0000-000071170000}"/>
    <cellStyle name="Comma [0] 5 2 7 2" xfId="36676" xr:uid="{3DB9BD08-9153-4323-8B39-26A8391EE92A}"/>
    <cellStyle name="Comma [0] 5 2 8" xfId="36667" xr:uid="{35332A04-C1B9-4ED8-8607-F5C6809EB8F1}"/>
    <cellStyle name="Comma [0] 5 20" xfId="6002" xr:uid="{00000000-0005-0000-0000-000072170000}"/>
    <cellStyle name="Comma [0] 5 20 2" xfId="36677" xr:uid="{9CFED407-DC9A-4012-A4AA-AB6D67BFBF1F}"/>
    <cellStyle name="Comma [0] 5 21" xfId="6003" xr:uid="{00000000-0005-0000-0000-000073170000}"/>
    <cellStyle name="Comma [0] 5 21 2" xfId="36678" xr:uid="{A7D2D2A5-F3E4-4B4E-B9FE-11CC35A98585}"/>
    <cellStyle name="Comma [0] 5 22" xfId="6004" xr:uid="{00000000-0005-0000-0000-000074170000}"/>
    <cellStyle name="Comma [0] 5 22 2" xfId="36679" xr:uid="{D3E59068-1B82-41CE-8562-A10C4961AEF5}"/>
    <cellStyle name="Comma [0] 5 23" xfId="6005" xr:uid="{00000000-0005-0000-0000-000075170000}"/>
    <cellStyle name="Comma [0] 5 23 2" xfId="36680" xr:uid="{C0C5A9BA-059E-401A-A71E-54359C9D62DE}"/>
    <cellStyle name="Comma [0] 5 24" xfId="6006" xr:uid="{00000000-0005-0000-0000-000076170000}"/>
    <cellStyle name="Comma [0] 5 24 2" xfId="36681" xr:uid="{6F16E200-A8F0-497A-8063-75396F782B05}"/>
    <cellStyle name="Comma [0] 5 25" xfId="6007" xr:uid="{00000000-0005-0000-0000-000077170000}"/>
    <cellStyle name="Comma [0] 5 25 2" xfId="36682" xr:uid="{95FF0BC3-85A8-4362-9883-57E963A2C2C4}"/>
    <cellStyle name="Comma [0] 5 26" xfId="36652" xr:uid="{E1092E51-1513-4296-A640-922E34409A87}"/>
    <cellStyle name="Comma [0] 5 27" xfId="6008" xr:uid="{00000000-0005-0000-0000-000078170000}"/>
    <cellStyle name="Comma [0] 5 27 2" xfId="36683" xr:uid="{375CE16E-80A4-4BC3-9FEB-DFCEA83E2529}"/>
    <cellStyle name="Comma [0] 5 3" xfId="6009" xr:uid="{00000000-0005-0000-0000-000079170000}"/>
    <cellStyle name="Comma [0] 5 3 2" xfId="6010" xr:uid="{00000000-0005-0000-0000-00007A170000}"/>
    <cellStyle name="Comma [0] 5 3 2 2" xfId="6011" xr:uid="{00000000-0005-0000-0000-00007B170000}"/>
    <cellStyle name="Comma [0] 5 3 2 2 2" xfId="36686" xr:uid="{E0C7C5B4-0E85-4CA2-8245-0EE316152D07}"/>
    <cellStyle name="Comma [0] 5 3 2 3" xfId="36685" xr:uid="{D2C0EA8D-937C-49DB-885F-D5541A2EF6DD}"/>
    <cellStyle name="Comma [0] 5 3 3" xfId="6012" xr:uid="{00000000-0005-0000-0000-00007C170000}"/>
    <cellStyle name="Comma [0] 5 3 3 2" xfId="6013" xr:uid="{00000000-0005-0000-0000-00007D170000}"/>
    <cellStyle name="Comma [0] 5 3 3 2 2" xfId="36688" xr:uid="{B586912F-B336-4859-9AE7-CA620A49B913}"/>
    <cellStyle name="Comma [0] 5 3 3 3" xfId="36687" xr:uid="{91880403-552F-42C9-8C71-E7117B545053}"/>
    <cellStyle name="Comma [0] 5 3 4" xfId="6014" xr:uid="{00000000-0005-0000-0000-00007E170000}"/>
    <cellStyle name="Comma [0] 5 3 4 2" xfId="6015" xr:uid="{00000000-0005-0000-0000-00007F170000}"/>
    <cellStyle name="Comma [0] 5 3 4 2 2" xfId="36690" xr:uid="{68ED6A93-261D-4EC6-B3B8-EFF7EF5DC0FF}"/>
    <cellStyle name="Comma [0] 5 3 4 3" xfId="36689" xr:uid="{2880F255-0C52-4A04-818B-2AD41BC0AF26}"/>
    <cellStyle name="Comma [0] 5 3 5" xfId="6016" xr:uid="{00000000-0005-0000-0000-000080170000}"/>
    <cellStyle name="Comma [0] 5 3 5 2" xfId="36691" xr:uid="{2C16E92F-A9EA-418A-940D-636F35AB5DED}"/>
    <cellStyle name="Comma [0] 5 3 6" xfId="36684" xr:uid="{D757CCCA-D712-4E29-8FF8-42E03F956C3C}"/>
    <cellStyle name="Comma [0] 5 4" xfId="6017" xr:uid="{00000000-0005-0000-0000-000081170000}"/>
    <cellStyle name="Comma [0] 5 4 2" xfId="6018" xr:uid="{00000000-0005-0000-0000-000082170000}"/>
    <cellStyle name="Comma [0] 5 4 2 2" xfId="36693" xr:uid="{E56CC904-D5D7-4DAB-A53F-ABA2BFFEC19A}"/>
    <cellStyle name="Comma [0] 5 4 3" xfId="6019" xr:uid="{00000000-0005-0000-0000-000083170000}"/>
    <cellStyle name="Comma [0] 5 4 3 2" xfId="36694" xr:uid="{E630D3D7-00DE-492E-B553-BE982A691AEA}"/>
    <cellStyle name="Comma [0] 5 4 4" xfId="36692" xr:uid="{D00242E5-7886-4F5C-8A82-313C0EF02293}"/>
    <cellStyle name="Comma [0] 5 5" xfId="6020" xr:uid="{00000000-0005-0000-0000-000084170000}"/>
    <cellStyle name="Comma [0] 5 5 2" xfId="6021" xr:uid="{00000000-0005-0000-0000-000085170000}"/>
    <cellStyle name="Comma [0] 5 5 2 2" xfId="36696" xr:uid="{1CCE5D1F-5C82-4A73-BBD7-1401BF8F919C}"/>
    <cellStyle name="Comma [0] 5 5 3" xfId="36695" xr:uid="{916A7F50-CA26-47A7-82EE-EC5CD7F7736F}"/>
    <cellStyle name="Comma [0] 5 6" xfId="6022" xr:uid="{00000000-0005-0000-0000-000086170000}"/>
    <cellStyle name="Comma [0] 5 6 2" xfId="6023" xr:uid="{00000000-0005-0000-0000-000087170000}"/>
    <cellStyle name="Comma [0] 5 6 2 2" xfId="36698" xr:uid="{7085BC1F-E62B-47F5-BDBD-E1A90F8FA1DF}"/>
    <cellStyle name="Comma [0] 5 6 3" xfId="36697" xr:uid="{2CF4C7CE-EE5C-4A8D-8832-72A117B35D54}"/>
    <cellStyle name="Comma [0] 5 7" xfId="6024" xr:uid="{00000000-0005-0000-0000-000088170000}"/>
    <cellStyle name="Comma [0] 5 7 2" xfId="6025" xr:uid="{00000000-0005-0000-0000-000089170000}"/>
    <cellStyle name="Comma [0] 5 7 2 2" xfId="36700" xr:uid="{FAF51331-9464-4615-8E9A-6F9883087F30}"/>
    <cellStyle name="Comma [0] 5 7 3" xfId="36699" xr:uid="{3CB340FE-3B5E-4945-8FDF-186E86CDE323}"/>
    <cellStyle name="Comma [0] 5 8" xfId="6026" xr:uid="{00000000-0005-0000-0000-00008A170000}"/>
    <cellStyle name="Comma [0] 5 8 2" xfId="6027" xr:uid="{00000000-0005-0000-0000-00008B170000}"/>
    <cellStyle name="Comma [0] 5 8 2 2" xfId="36702" xr:uid="{BDDC6C1F-2D3C-4AB9-8D68-63227FA39B51}"/>
    <cellStyle name="Comma [0] 5 8 3" xfId="36701" xr:uid="{17B95506-1829-4A99-AE2C-C959E1A062E6}"/>
    <cellStyle name="Comma [0] 5 9" xfId="6028" xr:uid="{00000000-0005-0000-0000-00008C170000}"/>
    <cellStyle name="Comma [0] 5 9 2" xfId="6029" xr:uid="{00000000-0005-0000-0000-00008D170000}"/>
    <cellStyle name="Comma [0] 5 9 2 2" xfId="36704" xr:uid="{6879E5F0-2DB2-4ADC-A454-3C455289EE50}"/>
    <cellStyle name="Comma [0] 5 9 3" xfId="36703" xr:uid="{45F5DC9A-F304-4727-B3A0-FCB67EEA661D}"/>
    <cellStyle name="Comma [0] 6" xfId="6030" xr:uid="{00000000-0005-0000-0000-00008E170000}"/>
    <cellStyle name="Comma [0] 6 10" xfId="6031" xr:uid="{00000000-0005-0000-0000-00008F170000}"/>
    <cellStyle name="Comma [0] 6 10 2" xfId="36706" xr:uid="{0317CEEF-3005-427C-8E51-2351038AE7A4}"/>
    <cellStyle name="Comma [0] 6 11" xfId="6032" xr:uid="{00000000-0005-0000-0000-000090170000}"/>
    <cellStyle name="Comma [0] 6 11 2" xfId="36707" xr:uid="{2660502C-1565-4115-BE1D-3589BA56E50D}"/>
    <cellStyle name="Comma [0] 6 12" xfId="6033" xr:uid="{00000000-0005-0000-0000-000091170000}"/>
    <cellStyle name="Comma [0] 6 12 2" xfId="36708" xr:uid="{B8D9F8BA-3A3B-4012-98D0-FF76AA41D5DF}"/>
    <cellStyle name="Comma [0] 6 12 3" xfId="6034" xr:uid="{00000000-0005-0000-0000-000092170000}"/>
    <cellStyle name="Comma [0] 6 12 3 2" xfId="36709" xr:uid="{43428D6F-0A34-466F-832D-60F6C44976B5}"/>
    <cellStyle name="Comma [0] 6 13" xfId="6035" xr:uid="{00000000-0005-0000-0000-000093170000}"/>
    <cellStyle name="Comma [0] 6 13 2" xfId="36710" xr:uid="{6671DC70-1F63-4E58-8F84-BE019E0F0835}"/>
    <cellStyle name="Comma [0] 6 14" xfId="6036" xr:uid="{00000000-0005-0000-0000-000094170000}"/>
    <cellStyle name="Comma [0] 6 14 2" xfId="36711" xr:uid="{AA069F14-1B3E-4C23-980A-8E8AFAF54ADD}"/>
    <cellStyle name="Comma [0] 6 15" xfId="6037" xr:uid="{00000000-0005-0000-0000-000095170000}"/>
    <cellStyle name="Comma [0] 6 15 2" xfId="36712" xr:uid="{62FE3628-74A9-4BC8-AD5D-C336B9DDC373}"/>
    <cellStyle name="Comma [0] 6 16" xfId="6038" xr:uid="{00000000-0005-0000-0000-000096170000}"/>
    <cellStyle name="Comma [0] 6 16 2" xfId="36713" xr:uid="{F81D6F7D-660A-43F6-8B5E-77CE13182EF6}"/>
    <cellStyle name="Comma [0] 6 17" xfId="6039" xr:uid="{00000000-0005-0000-0000-000097170000}"/>
    <cellStyle name="Comma [0] 6 17 2" xfId="36714" xr:uid="{08B6FF77-B622-4350-A321-6DC3514BD62A}"/>
    <cellStyle name="Comma [0] 6 18" xfId="6040" xr:uid="{00000000-0005-0000-0000-000098170000}"/>
    <cellStyle name="Comma [0] 6 18 2" xfId="36715" xr:uid="{610FFC19-6D5E-48CA-B0A8-467A621C18BA}"/>
    <cellStyle name="Comma [0] 6 19" xfId="36705" xr:uid="{E206137D-13AC-4614-93AF-9D9D6E87C23F}"/>
    <cellStyle name="Comma [0] 6 2" xfId="6041" xr:uid="{00000000-0005-0000-0000-000099170000}"/>
    <cellStyle name="Comma [0] 6 2 2" xfId="6042" xr:uid="{00000000-0005-0000-0000-00009A170000}"/>
    <cellStyle name="Comma [0] 6 2 2 2" xfId="6043" xr:uid="{00000000-0005-0000-0000-00009B170000}"/>
    <cellStyle name="Comma [0] 6 2 2 2 2" xfId="36718" xr:uid="{2B07F3C5-AACC-4C20-A900-97C97F66FE0F}"/>
    <cellStyle name="Comma [0] 6 2 2 3" xfId="36717" xr:uid="{FDBD70B8-7545-48B1-86B0-0B569E82BEBA}"/>
    <cellStyle name="Comma [0] 6 2 3" xfId="6044" xr:uid="{00000000-0005-0000-0000-00009C170000}"/>
    <cellStyle name="Comma [0] 6 2 3 2" xfId="36719" xr:uid="{46481A74-156D-4AAF-8FA7-12ECE579E632}"/>
    <cellStyle name="Comma [0] 6 2 4" xfId="6045" xr:uid="{00000000-0005-0000-0000-00009D170000}"/>
    <cellStyle name="Comma [0] 6 2 4 2" xfId="36720" xr:uid="{447A9A1C-6335-4388-8902-05079B71B55A}"/>
    <cellStyle name="Comma [0] 6 2 5" xfId="6046" xr:uid="{00000000-0005-0000-0000-00009E170000}"/>
    <cellStyle name="Comma [0] 6 2 5 2" xfId="36721" xr:uid="{D4BBC31C-9C40-4E18-AB21-63528B4AD9D4}"/>
    <cellStyle name="Comma [0] 6 2 6" xfId="36716" xr:uid="{C80D708A-5DBB-4A1E-B049-376579615D76}"/>
    <cellStyle name="Comma [0] 6 20" xfId="6047" xr:uid="{00000000-0005-0000-0000-00009F170000}"/>
    <cellStyle name="Comma [0] 6 20 2" xfId="36722" xr:uid="{7FC09899-8297-48F3-9686-F551FBC1D9DA}"/>
    <cellStyle name="Comma [0] 6 3" xfId="6048" xr:uid="{00000000-0005-0000-0000-0000A0170000}"/>
    <cellStyle name="Comma [0] 6 3 2" xfId="6049" xr:uid="{00000000-0005-0000-0000-0000A1170000}"/>
    <cellStyle name="Comma [0] 6 3 2 2" xfId="36724" xr:uid="{77BEC129-5C61-4D31-985C-8F217C43BFEC}"/>
    <cellStyle name="Comma [0] 6 3 3" xfId="36723" xr:uid="{461DE772-4C3C-48DC-A287-74934164CCBF}"/>
    <cellStyle name="Comma [0] 6 4" xfId="6050" xr:uid="{00000000-0005-0000-0000-0000A2170000}"/>
    <cellStyle name="Comma [0] 6 4 2" xfId="6051" xr:uid="{00000000-0005-0000-0000-0000A3170000}"/>
    <cellStyle name="Comma [0] 6 4 2 2" xfId="36726" xr:uid="{F4DC3F93-82ED-4ED9-81EF-766947AF06CE}"/>
    <cellStyle name="Comma [0] 6 4 3" xfId="36725" xr:uid="{67913EC4-C121-4FD3-9651-2E9A6C7BABDB}"/>
    <cellStyle name="Comma [0] 6 5" xfId="6052" xr:uid="{00000000-0005-0000-0000-0000A4170000}"/>
    <cellStyle name="Comma [0] 6 5 2" xfId="6053" xr:uid="{00000000-0005-0000-0000-0000A5170000}"/>
    <cellStyle name="Comma [0] 6 5 2 2" xfId="36728" xr:uid="{22F00DFC-935C-4C03-BDD6-0F8E69007282}"/>
    <cellStyle name="Comma [0] 6 5 3" xfId="36727" xr:uid="{823300AD-B42B-4B1A-9C23-873E9EEEF0A1}"/>
    <cellStyle name="Comma [0] 6 6" xfId="6054" xr:uid="{00000000-0005-0000-0000-0000A6170000}"/>
    <cellStyle name="Comma [0] 6 6 2" xfId="6055" xr:uid="{00000000-0005-0000-0000-0000A7170000}"/>
    <cellStyle name="Comma [0] 6 6 2 2" xfId="36730" xr:uid="{0A5F5E6B-8F48-493A-9F04-8E8283B6F643}"/>
    <cellStyle name="Comma [0] 6 6 3" xfId="36729" xr:uid="{E0F6E86D-636D-4FAE-9411-B5F1B5FE131B}"/>
    <cellStyle name="Comma [0] 6 7" xfId="6056" xr:uid="{00000000-0005-0000-0000-0000A8170000}"/>
    <cellStyle name="Comma [0] 6 7 2" xfId="36731" xr:uid="{A7DEFDDB-DE95-4A0F-8D37-D0CAE68639B9}"/>
    <cellStyle name="Comma [0] 6 8" xfId="6057" xr:uid="{00000000-0005-0000-0000-0000A9170000}"/>
    <cellStyle name="Comma [0] 6 8 2" xfId="36732" xr:uid="{23B24887-A406-4860-90A5-AC6184B6EF61}"/>
    <cellStyle name="Comma [0] 6 9" xfId="6058" xr:uid="{00000000-0005-0000-0000-0000AA170000}"/>
    <cellStyle name="Comma [0] 6 9 2" xfId="36733" xr:uid="{9A481657-71E6-4F8C-8213-7C061BFCF7B7}"/>
    <cellStyle name="Comma [0] 7" xfId="6059" xr:uid="{00000000-0005-0000-0000-0000AB170000}"/>
    <cellStyle name="Comma [0] 7 10" xfId="6060" xr:uid="{00000000-0005-0000-0000-0000AC170000}"/>
    <cellStyle name="Comma [0] 7 10 2" xfId="36735" xr:uid="{4E7AE6CA-3008-4575-ACAF-82489715CDD6}"/>
    <cellStyle name="Comma [0] 7 11" xfId="36734" xr:uid="{75BBDB9C-F11D-4A8D-94C5-4DE0B74FF6EB}"/>
    <cellStyle name="Comma [0] 7 2" xfId="6061" xr:uid="{00000000-0005-0000-0000-0000AD170000}"/>
    <cellStyle name="Comma [0] 7 2 2" xfId="6062" xr:uid="{00000000-0005-0000-0000-0000AE170000}"/>
    <cellStyle name="Comma [0] 7 2 2 2" xfId="6063" xr:uid="{00000000-0005-0000-0000-0000AF170000}"/>
    <cellStyle name="Comma [0] 7 2 2 2 2" xfId="36738" xr:uid="{B5A1BD74-2CEE-4465-A7FA-686C74999BDB}"/>
    <cellStyle name="Comma [0] 7 2 2 3" xfId="36737" xr:uid="{6F9704FC-833E-40E3-9380-7C3DEC746335}"/>
    <cellStyle name="Comma [0] 7 2 3" xfId="6064" xr:uid="{00000000-0005-0000-0000-0000B0170000}"/>
    <cellStyle name="Comma [0] 7 2 3 2" xfId="36739" xr:uid="{A6598808-F734-4CFC-9369-81B2F353946A}"/>
    <cellStyle name="Comma [0] 7 2 4" xfId="6065" xr:uid="{00000000-0005-0000-0000-0000B1170000}"/>
    <cellStyle name="Comma [0] 7 2 4 2" xfId="36740" xr:uid="{4BCCDD75-D269-4AAB-B516-65637072CC74}"/>
    <cellStyle name="Comma [0] 7 2 5" xfId="36736" xr:uid="{D9C9C644-4F0B-47A0-87DB-D66A8D194070}"/>
    <cellStyle name="Comma [0] 7 3" xfId="6066" xr:uid="{00000000-0005-0000-0000-0000B2170000}"/>
    <cellStyle name="Comma [0] 7 3 2" xfId="6067" xr:uid="{00000000-0005-0000-0000-0000B3170000}"/>
    <cellStyle name="Comma [0] 7 3 2 2" xfId="36742" xr:uid="{A9B3183E-C4A5-4756-9FF0-48B04734D3BD}"/>
    <cellStyle name="Comma [0] 7 3 3" xfId="36741" xr:uid="{ED244F8E-F1FA-4203-9EC5-48CFB87396CC}"/>
    <cellStyle name="Comma [0] 7 4" xfId="6068" xr:uid="{00000000-0005-0000-0000-0000B4170000}"/>
    <cellStyle name="Comma [0] 7 4 2" xfId="6069" xr:uid="{00000000-0005-0000-0000-0000B5170000}"/>
    <cellStyle name="Comma [0] 7 4 2 2" xfId="36744" xr:uid="{8A632967-EE7F-446E-84A7-6912A40123FD}"/>
    <cellStyle name="Comma [0] 7 4 3" xfId="36743" xr:uid="{DD8D3A93-B45E-492B-93E4-1C6819D07E87}"/>
    <cellStyle name="Comma [0] 7 5" xfId="6070" xr:uid="{00000000-0005-0000-0000-0000B6170000}"/>
    <cellStyle name="Comma [0] 7 5 2" xfId="6071" xr:uid="{00000000-0005-0000-0000-0000B7170000}"/>
    <cellStyle name="Comma [0] 7 5 2 2" xfId="36746" xr:uid="{D9C3E388-3AAF-4504-A93E-E5B109BDDD15}"/>
    <cellStyle name="Comma [0] 7 5 3" xfId="36745" xr:uid="{5AB8DCB8-4C23-42D4-9235-73D64BB1D5DE}"/>
    <cellStyle name="Comma [0] 7 6" xfId="6072" xr:uid="{00000000-0005-0000-0000-0000B8170000}"/>
    <cellStyle name="Comma [0] 7 6 2" xfId="36747" xr:uid="{283FE43B-68E8-48B1-81C1-6C8FEC8CC734}"/>
    <cellStyle name="Comma [0] 7 7" xfId="6073" xr:uid="{00000000-0005-0000-0000-0000B9170000}"/>
    <cellStyle name="Comma [0] 7 7 2" xfId="36748" xr:uid="{660EE87E-4F82-4657-BE8A-07B67DB27913}"/>
    <cellStyle name="Comma [0] 7 8" xfId="6074" xr:uid="{00000000-0005-0000-0000-0000BA170000}"/>
    <cellStyle name="Comma [0] 7 8 2" xfId="36749" xr:uid="{053544B6-8042-4510-89C1-F854F0F7E9A0}"/>
    <cellStyle name="Comma [0] 7 9" xfId="6075" xr:uid="{00000000-0005-0000-0000-0000BB170000}"/>
    <cellStyle name="Comma [0] 7 9 2" xfId="36750" xr:uid="{BDC194A2-2727-45ED-8E5B-BE0AC12337E8}"/>
    <cellStyle name="Comma [0] 7 9 3" xfId="6076" xr:uid="{00000000-0005-0000-0000-0000BC170000}"/>
    <cellStyle name="Comma [0] 7 9 3 2" xfId="36751" xr:uid="{2B1FA9B8-A9A1-4702-8F7E-FBC87AD3067C}"/>
    <cellStyle name="Comma [0] 8" xfId="6077" xr:uid="{00000000-0005-0000-0000-0000BD170000}"/>
    <cellStyle name="Comma [0] 8 2" xfId="6078" xr:uid="{00000000-0005-0000-0000-0000BE170000}"/>
    <cellStyle name="Comma [0] 8 2 2" xfId="6079" xr:uid="{00000000-0005-0000-0000-0000BF170000}"/>
    <cellStyle name="Comma [0] 8 2 2 2" xfId="36754" xr:uid="{3F4B4068-6E61-477E-8A41-071BE4F6E5D7}"/>
    <cellStyle name="Comma [0] 8 2 3" xfId="36753" xr:uid="{00CEACE7-4799-4E49-8098-7D62B60A2B5A}"/>
    <cellStyle name="Comma [0] 8 3" xfId="6080" xr:uid="{00000000-0005-0000-0000-0000C0170000}"/>
    <cellStyle name="Comma [0] 8 3 2" xfId="6081" xr:uid="{00000000-0005-0000-0000-0000C1170000}"/>
    <cellStyle name="Comma [0] 8 3 2 2" xfId="36756" xr:uid="{31679181-5217-49D1-AF35-70BA9E45DA75}"/>
    <cellStyle name="Comma [0] 8 3 3" xfId="36755" xr:uid="{FCB2AFDF-93A2-481F-B733-7445FE7AD6E4}"/>
    <cellStyle name="Comma [0] 8 4" xfId="6082" xr:uid="{00000000-0005-0000-0000-0000C2170000}"/>
    <cellStyle name="Comma [0] 8 4 2" xfId="6083" xr:uid="{00000000-0005-0000-0000-0000C3170000}"/>
    <cellStyle name="Comma [0] 8 4 2 2" xfId="36758" xr:uid="{0A09AB25-67F8-4851-91D0-9831DB55FCAD}"/>
    <cellStyle name="Comma [0] 8 4 3" xfId="36757" xr:uid="{CD5BD929-17D6-4642-948D-6FC91E3A00CA}"/>
    <cellStyle name="Comma [0] 8 5" xfId="6084" xr:uid="{00000000-0005-0000-0000-0000C4170000}"/>
    <cellStyle name="Comma [0] 8 5 2" xfId="36759" xr:uid="{9955EEF3-D654-426E-AC10-B7F3680807E2}"/>
    <cellStyle name="Comma [0] 8 6" xfId="6085" xr:uid="{00000000-0005-0000-0000-0000C5170000}"/>
    <cellStyle name="Comma [0] 8 6 2" xfId="36760" xr:uid="{89C7344A-1D4F-46AE-A2CE-3F3A4320FE5D}"/>
    <cellStyle name="Comma [0] 8 7" xfId="36752" xr:uid="{36A00A26-D8D1-4145-893F-9501385887D3}"/>
    <cellStyle name="Comma [0] 9" xfId="6086" xr:uid="{00000000-0005-0000-0000-0000C6170000}"/>
    <cellStyle name="Comma [0] 9 2" xfId="6087" xr:uid="{00000000-0005-0000-0000-0000C7170000}"/>
    <cellStyle name="Comma [0] 9 2 2" xfId="6088" xr:uid="{00000000-0005-0000-0000-0000C8170000}"/>
    <cellStyle name="Comma [0] 9 2 2 2" xfId="36763" xr:uid="{F9E5328E-9198-4E0C-97F2-BDA6C7B030A3}"/>
    <cellStyle name="Comma [0] 9 2 3" xfId="36762" xr:uid="{999AF62A-6917-46E0-AE94-600716BE9816}"/>
    <cellStyle name="Comma [0] 9 3" xfId="6089" xr:uid="{00000000-0005-0000-0000-0000C9170000}"/>
    <cellStyle name="Comma [0] 9 3 2" xfId="6090" xr:uid="{00000000-0005-0000-0000-0000CA170000}"/>
    <cellStyle name="Comma [0] 9 3 2 2" xfId="36765" xr:uid="{D976BB0D-CCFD-4032-9EA2-28762E4C7690}"/>
    <cellStyle name="Comma [0] 9 3 3" xfId="36764" xr:uid="{08802829-756F-40FB-BD07-5341CB63B788}"/>
    <cellStyle name="Comma [0] 9 4" xfId="6091" xr:uid="{00000000-0005-0000-0000-0000CB170000}"/>
    <cellStyle name="Comma [0] 9 4 2" xfId="36766" xr:uid="{3225EB92-8F51-442F-B19E-A51613DC2736}"/>
    <cellStyle name="Comma [0] 9 5" xfId="36761" xr:uid="{A3273245-D632-43F8-874A-05F4D3C91125}"/>
    <cellStyle name="Comma [00]" xfId="6092" xr:uid="{00000000-0005-0000-0000-0000CC170000}"/>
    <cellStyle name="Comma [00] 2" xfId="6093" xr:uid="{00000000-0005-0000-0000-0000CD170000}"/>
    <cellStyle name="Comma [00] 2 2" xfId="36768" xr:uid="{C6861599-3E2D-40A5-867E-21AA190F8C28}"/>
    <cellStyle name="Comma [00] 3" xfId="36767" xr:uid="{016A1315-243C-4A87-9322-F29E74C330C4}"/>
    <cellStyle name="Comma [1]" xfId="6094" xr:uid="{00000000-0005-0000-0000-0000CE170000}"/>
    <cellStyle name="Comma [1] 2" xfId="36769" xr:uid="{683A939A-3D7A-4D48-BCFB-AB9C51A3D5EE}"/>
    <cellStyle name="Comma [2]" xfId="6095" xr:uid="{00000000-0005-0000-0000-0000CF170000}"/>
    <cellStyle name="Comma [2] 2" xfId="36770" xr:uid="{9A758E15-84ED-4DCE-99CE-53E7F73BDAA4}"/>
    <cellStyle name="Comma [3]" xfId="6096" xr:uid="{00000000-0005-0000-0000-0000D0170000}"/>
    <cellStyle name="Comma [3] 2" xfId="36771" xr:uid="{49B567CA-64B9-4655-B9B0-C213D96FBE1A}"/>
    <cellStyle name="Comma 0" xfId="6097" xr:uid="{00000000-0005-0000-0000-0000D1170000}"/>
    <cellStyle name="Comma 0 2" xfId="6098" xr:uid="{00000000-0005-0000-0000-0000D2170000}"/>
    <cellStyle name="Comma 0 2 2" xfId="36773" xr:uid="{7D64166F-A440-44CE-9ECA-0E5A499DBFD1}"/>
    <cellStyle name="Comma 0 3" xfId="6099" xr:uid="{00000000-0005-0000-0000-0000D3170000}"/>
    <cellStyle name="Comma 0 3 2" xfId="36774" xr:uid="{0505B486-2E37-4BB2-878C-8462067FB7E4}"/>
    <cellStyle name="Comma 0 4" xfId="36772" xr:uid="{F6719C9B-31FD-4746-A5A7-7898810FA202}"/>
    <cellStyle name="Comma 0*" xfId="6100" xr:uid="{00000000-0005-0000-0000-0000D4170000}"/>
    <cellStyle name="Comma 0* 2" xfId="6101" xr:uid="{00000000-0005-0000-0000-0000D5170000}"/>
    <cellStyle name="Comma 0* 2 2" xfId="36776" xr:uid="{5EF9935A-EA06-48A6-8972-750F2A22885A}"/>
    <cellStyle name="Comma 0* 3" xfId="6102" xr:uid="{00000000-0005-0000-0000-0000D6170000}"/>
    <cellStyle name="Comma 0* 3 2" xfId="36777" xr:uid="{152159B3-977F-473E-B553-9434BE03C640}"/>
    <cellStyle name="Comma 0* 4" xfId="36775" xr:uid="{45338762-3205-4126-B612-8879BE92420B}"/>
    <cellStyle name="Comma 0_PERSONAL" xfId="6103" xr:uid="{00000000-0005-0000-0000-0000D7170000}"/>
    <cellStyle name="Comma 10" xfId="6104" xr:uid="{00000000-0005-0000-0000-0000D8170000}"/>
    <cellStyle name="Comma 10 10" xfId="6105" xr:uid="{00000000-0005-0000-0000-0000D9170000}"/>
    <cellStyle name="Comma 10 10 2" xfId="6106" xr:uid="{00000000-0005-0000-0000-0000DA170000}"/>
    <cellStyle name="Comma 10 10 2 2" xfId="36780" xr:uid="{6D114B97-D2FC-484D-85E7-5E6D0F8017EB}"/>
    <cellStyle name="Comma 10 10 3" xfId="36779" xr:uid="{C444B8C4-AEDF-4335-AA8C-58A133C770BB}"/>
    <cellStyle name="Comma 10 11" xfId="6107" xr:uid="{00000000-0005-0000-0000-0000DB170000}"/>
    <cellStyle name="Comma 10 11 2" xfId="36781" xr:uid="{21952C80-8EF1-48A6-A380-C9EC4FD73223}"/>
    <cellStyle name="Comma 10 12" xfId="36778" xr:uid="{74852C26-C245-431F-A2C8-0905A7A53973}"/>
    <cellStyle name="Comma 10 13" xfId="6108" xr:uid="{00000000-0005-0000-0000-0000DC170000}"/>
    <cellStyle name="Comma 10 13 2" xfId="36782" xr:uid="{00834C34-CFB2-4741-9A40-03159D468E76}"/>
    <cellStyle name="Comma 10 2" xfId="6109" xr:uid="{00000000-0005-0000-0000-0000DD170000}"/>
    <cellStyle name="Comma 10 2 2" xfId="6110" xr:uid="{00000000-0005-0000-0000-0000DE170000}"/>
    <cellStyle name="Comma 10 2 2 2" xfId="6111" xr:uid="{00000000-0005-0000-0000-0000DF170000}"/>
    <cellStyle name="Comma 10 2 2 2 2" xfId="36785" xr:uid="{5B286A7F-817A-4C06-B670-E95BD1FA1668}"/>
    <cellStyle name="Comma 10 2 2 3" xfId="36784" xr:uid="{B09F6C8A-D7ED-439C-A29B-675B599CD112}"/>
    <cellStyle name="Comma 10 2 3" xfId="6112" xr:uid="{00000000-0005-0000-0000-0000E0170000}"/>
    <cellStyle name="Comma 10 2 3 2" xfId="6113" xr:uid="{00000000-0005-0000-0000-0000E1170000}"/>
    <cellStyle name="Comma 10 2 3 2 2" xfId="36787" xr:uid="{6743AA53-18FE-4051-B3A5-587257989CF9}"/>
    <cellStyle name="Comma 10 2 3 3" xfId="36786" xr:uid="{1F045891-C0B9-4BFC-A8D2-8CBB4682EC0C}"/>
    <cellStyle name="Comma 10 2 4" xfId="6114" xr:uid="{00000000-0005-0000-0000-0000E2170000}"/>
    <cellStyle name="Comma 10 2 4 2" xfId="36788" xr:uid="{4315853A-33C3-4345-8F7F-41A372E43F90}"/>
    <cellStyle name="Comma 10 2 5" xfId="6115" xr:uid="{00000000-0005-0000-0000-0000E3170000}"/>
    <cellStyle name="Comma 10 2 5 2" xfId="36789" xr:uid="{F7FD645C-9DD8-4E03-A593-E3FF22074013}"/>
    <cellStyle name="Comma 10 2 6" xfId="6116" xr:uid="{00000000-0005-0000-0000-0000E4170000}"/>
    <cellStyle name="Comma 10 2 6 2" xfId="36790" xr:uid="{F9084550-FF1C-4A58-B027-11F2B45D5631}"/>
    <cellStyle name="Comma 10 2 7" xfId="36783" xr:uid="{1EAE7FBE-14D9-417D-AB7B-EF38E8D7DD3C}"/>
    <cellStyle name="Comma 10 3" xfId="6117" xr:uid="{00000000-0005-0000-0000-0000E5170000}"/>
    <cellStyle name="Comma 10 3 2" xfId="6118" xr:uid="{00000000-0005-0000-0000-0000E6170000}"/>
    <cellStyle name="Comma 10 3 2 2" xfId="36792" xr:uid="{F2E0AE05-C450-4CB6-8D29-C6F435F03B0E}"/>
    <cellStyle name="Comma 10 3 3" xfId="36791" xr:uid="{F832D3B9-DD15-4CC4-8D02-3EE4612163DE}"/>
    <cellStyle name="Comma 10 4" xfId="6119" xr:uid="{00000000-0005-0000-0000-0000E7170000}"/>
    <cellStyle name="Comma 10 4 2" xfId="6120" xr:uid="{00000000-0005-0000-0000-0000E8170000}"/>
    <cellStyle name="Comma 10 4 2 2" xfId="36794" xr:uid="{34631C17-F3B1-4E01-9A42-EF3A17DBDF9F}"/>
    <cellStyle name="Comma 10 4 3" xfId="36793" xr:uid="{93D4ECC5-8839-404E-9776-BCF3F06477BD}"/>
    <cellStyle name="Comma 10 5" xfId="6121" xr:uid="{00000000-0005-0000-0000-0000E9170000}"/>
    <cellStyle name="Comma 10 5 2" xfId="6122" xr:uid="{00000000-0005-0000-0000-0000EA170000}"/>
    <cellStyle name="Comma 10 5 2 2" xfId="36796" xr:uid="{3786E588-CA2A-4FCC-9B37-FFF0C982BC73}"/>
    <cellStyle name="Comma 10 5 3" xfId="36795" xr:uid="{A13CB753-702B-4D78-91BA-DE046B464893}"/>
    <cellStyle name="Comma 10 6" xfId="6123" xr:uid="{00000000-0005-0000-0000-0000EB170000}"/>
    <cellStyle name="Comma 10 6 2" xfId="6124" xr:uid="{00000000-0005-0000-0000-0000EC170000}"/>
    <cellStyle name="Comma 10 6 2 2" xfId="36798" xr:uid="{570828EB-6D28-4E43-A882-46E2165913F3}"/>
    <cellStyle name="Comma 10 6 3" xfId="36797" xr:uid="{69144211-B57B-4B3A-964B-C3D2FB3CDF81}"/>
    <cellStyle name="Comma 10 7" xfId="6125" xr:uid="{00000000-0005-0000-0000-0000ED170000}"/>
    <cellStyle name="Comma 10 7 2" xfId="6126" xr:uid="{00000000-0005-0000-0000-0000EE170000}"/>
    <cellStyle name="Comma 10 7 2 2" xfId="36800" xr:uid="{49C84D98-2C68-400B-9975-39EE057F2F04}"/>
    <cellStyle name="Comma 10 7 3" xfId="36799" xr:uid="{2CAF1392-1664-4D1B-A35D-4C5D4A676B5E}"/>
    <cellStyle name="Comma 10 8" xfId="6127" xr:uid="{00000000-0005-0000-0000-0000EF170000}"/>
    <cellStyle name="Comma 10 8 2" xfId="36801" xr:uid="{3D3001B0-907F-4A00-BE26-7FDF93753C51}"/>
    <cellStyle name="Comma 10 9" xfId="6128" xr:uid="{00000000-0005-0000-0000-0000F0170000}"/>
    <cellStyle name="Comma 10 9 2" xfId="36802" xr:uid="{78F4325B-E14F-441D-9439-8F7859B135D8}"/>
    <cellStyle name="Comma 100" xfId="6129" xr:uid="{00000000-0005-0000-0000-0000F1170000}"/>
    <cellStyle name="Comma 100 2" xfId="6130" xr:uid="{00000000-0005-0000-0000-0000F2170000}"/>
    <cellStyle name="Comma 100 2 2" xfId="6131" xr:uid="{00000000-0005-0000-0000-0000F3170000}"/>
    <cellStyle name="Comma 100 2 2 2" xfId="6132" xr:uid="{00000000-0005-0000-0000-0000F4170000}"/>
    <cellStyle name="Comma 100 2 2 2 2" xfId="36806" xr:uid="{57DCE85C-36B6-47AE-92E0-12D6EA234BEA}"/>
    <cellStyle name="Comma 100 2 2 3" xfId="36805" xr:uid="{BE370B0A-0709-4CA8-981B-528248121CBC}"/>
    <cellStyle name="Comma 100 2 3" xfId="6133" xr:uid="{00000000-0005-0000-0000-0000F5170000}"/>
    <cellStyle name="Comma 100 2 3 2" xfId="6134" xr:uid="{00000000-0005-0000-0000-0000F6170000}"/>
    <cellStyle name="Comma 100 2 3 2 2" xfId="36808" xr:uid="{F949634F-8EC9-4B52-925D-24322F73D19D}"/>
    <cellStyle name="Comma 100 2 3 3" xfId="36807" xr:uid="{C2329765-6DC7-4E43-B97B-23278D3ECBE5}"/>
    <cellStyle name="Comma 100 2 4" xfId="6135" xr:uid="{00000000-0005-0000-0000-0000F7170000}"/>
    <cellStyle name="Comma 100 2 4 2" xfId="36809" xr:uid="{72726095-0837-4FE9-8D39-07C34C3EFB97}"/>
    <cellStyle name="Comma 100 2 5" xfId="6136" xr:uid="{00000000-0005-0000-0000-0000F8170000}"/>
    <cellStyle name="Comma 100 2 5 2" xfId="36810" xr:uid="{CFC37425-8DA0-4EA3-AB6B-0061EAC5C904}"/>
    <cellStyle name="Comma 100 2 6" xfId="6137" xr:uid="{00000000-0005-0000-0000-0000F9170000}"/>
    <cellStyle name="Comma 100 2 6 2" xfId="36811" xr:uid="{EE20699B-F785-4B60-9137-035F64AB6056}"/>
    <cellStyle name="Comma 100 2 7" xfId="36804" xr:uid="{BBBF312E-7087-4BA1-A2DE-A54A45CED2E6}"/>
    <cellStyle name="Comma 100 3" xfId="6138" xr:uid="{00000000-0005-0000-0000-0000FA170000}"/>
    <cellStyle name="Comma 100 3 2" xfId="6139" xr:uid="{00000000-0005-0000-0000-0000FB170000}"/>
    <cellStyle name="Comma 100 3 2 2" xfId="36813" xr:uid="{CEDB1D75-AD48-41A6-A362-249EF5578D75}"/>
    <cellStyle name="Comma 100 3 3" xfId="36812" xr:uid="{0BF65B1A-2E97-48A8-BDE4-4C14D465860D}"/>
    <cellStyle name="Comma 100 4" xfId="6140" xr:uid="{00000000-0005-0000-0000-0000FC170000}"/>
    <cellStyle name="Comma 100 4 2" xfId="6141" xr:uid="{00000000-0005-0000-0000-0000FD170000}"/>
    <cellStyle name="Comma 100 4 2 2" xfId="36815" xr:uid="{5EC191F1-42AD-4E10-B117-86984E2C837C}"/>
    <cellStyle name="Comma 100 4 3" xfId="36814" xr:uid="{39B5BC3F-993C-4EA5-B973-BB187B9DC0B4}"/>
    <cellStyle name="Comma 100 5" xfId="6142" xr:uid="{00000000-0005-0000-0000-0000FE170000}"/>
    <cellStyle name="Comma 100 5 2" xfId="36816" xr:uid="{C50FF218-E38A-4943-80A3-4423560F7C0A}"/>
    <cellStyle name="Comma 100 6" xfId="6143" xr:uid="{00000000-0005-0000-0000-0000FF170000}"/>
    <cellStyle name="Comma 100 6 2" xfId="6144" xr:uid="{00000000-0005-0000-0000-000000180000}"/>
    <cellStyle name="Comma 100 6 2 2" xfId="36818" xr:uid="{694D6100-9D04-4EEF-8A66-3E586FB0AA35}"/>
    <cellStyle name="Comma 100 6 3" xfId="36817" xr:uid="{957897E8-8951-4D9F-B8BF-97B514CE2053}"/>
    <cellStyle name="Comma 100 7" xfId="6145" xr:uid="{00000000-0005-0000-0000-000001180000}"/>
    <cellStyle name="Comma 100 7 2" xfId="36819" xr:uid="{601B1F2B-D50C-4843-B687-F24A20265FBF}"/>
    <cellStyle name="Comma 100 8" xfId="36803" xr:uid="{1A96DEF0-4026-48D3-9DEC-EA6E1BD9AADE}"/>
    <cellStyle name="Comma 101" xfId="6146" xr:uid="{00000000-0005-0000-0000-000002180000}"/>
    <cellStyle name="Comma 101 2" xfId="6147" xr:uid="{00000000-0005-0000-0000-000003180000}"/>
    <cellStyle name="Comma 101 2 2" xfId="6148" xr:uid="{00000000-0005-0000-0000-000004180000}"/>
    <cellStyle name="Comma 101 2 2 2" xfId="6149" xr:uid="{00000000-0005-0000-0000-000005180000}"/>
    <cellStyle name="Comma 101 2 2 2 2" xfId="36823" xr:uid="{A1274314-CA97-40FF-8613-05D26E23235B}"/>
    <cellStyle name="Comma 101 2 2 3" xfId="36822" xr:uid="{011D72B3-D169-4C0B-8D5A-D6E9747773E5}"/>
    <cellStyle name="Comma 101 2 3" xfId="6150" xr:uid="{00000000-0005-0000-0000-000006180000}"/>
    <cellStyle name="Comma 101 2 3 2" xfId="6151" xr:uid="{00000000-0005-0000-0000-000007180000}"/>
    <cellStyle name="Comma 101 2 3 2 2" xfId="36825" xr:uid="{09B5B4DA-C637-48AC-8AEF-D87B90A693B8}"/>
    <cellStyle name="Comma 101 2 3 3" xfId="36824" xr:uid="{3150ECFA-9B8A-4FFC-A1DC-F56B95DCCED3}"/>
    <cellStyle name="Comma 101 2 4" xfId="6152" xr:uid="{00000000-0005-0000-0000-000008180000}"/>
    <cellStyle name="Comma 101 2 4 2" xfId="36826" xr:uid="{427B7B80-6F0E-4506-9A53-D669E7E92BCB}"/>
    <cellStyle name="Comma 101 2 5" xfId="6153" xr:uid="{00000000-0005-0000-0000-000009180000}"/>
    <cellStyle name="Comma 101 2 5 2" xfId="36827" xr:uid="{86E1EAE5-978A-40BF-B902-42C875C07AA6}"/>
    <cellStyle name="Comma 101 2 6" xfId="6154" xr:uid="{00000000-0005-0000-0000-00000A180000}"/>
    <cellStyle name="Comma 101 2 6 2" xfId="36828" xr:uid="{4199E4D3-7E8F-44FD-A96C-8CC39DE59F75}"/>
    <cellStyle name="Comma 101 2 7" xfId="36821" xr:uid="{74564CCD-A22D-40BB-965E-D6798FB67F93}"/>
    <cellStyle name="Comma 101 3" xfId="6155" xr:uid="{00000000-0005-0000-0000-00000B180000}"/>
    <cellStyle name="Comma 101 3 2" xfId="6156" xr:uid="{00000000-0005-0000-0000-00000C180000}"/>
    <cellStyle name="Comma 101 3 2 2" xfId="36830" xr:uid="{6CF4D6F4-244B-4CBB-A7A3-F9131E77D5D1}"/>
    <cellStyle name="Comma 101 3 3" xfId="36829" xr:uid="{826C3C90-28F8-4316-9AA1-CFF4E5A37A90}"/>
    <cellStyle name="Comma 101 4" xfId="6157" xr:uid="{00000000-0005-0000-0000-00000D180000}"/>
    <cellStyle name="Comma 101 4 2" xfId="6158" xr:uid="{00000000-0005-0000-0000-00000E180000}"/>
    <cellStyle name="Comma 101 4 2 2" xfId="36832" xr:uid="{4B074ADE-C6ED-4C51-9E4A-23B3B46E815E}"/>
    <cellStyle name="Comma 101 4 3" xfId="36831" xr:uid="{5E93EDF5-AB78-4A30-935C-A12660116E70}"/>
    <cellStyle name="Comma 101 5" xfId="6159" xr:uid="{00000000-0005-0000-0000-00000F180000}"/>
    <cellStyle name="Comma 101 5 2" xfId="36833" xr:uid="{EFF13E87-681F-4857-9ED4-5BA06B68FDC2}"/>
    <cellStyle name="Comma 101 6" xfId="6160" xr:uid="{00000000-0005-0000-0000-000010180000}"/>
    <cellStyle name="Comma 101 6 2" xfId="6161" xr:uid="{00000000-0005-0000-0000-000011180000}"/>
    <cellStyle name="Comma 101 6 2 2" xfId="36835" xr:uid="{D11A88FE-31E6-4040-A0A9-69B365DE4125}"/>
    <cellStyle name="Comma 101 6 3" xfId="36834" xr:uid="{9D9AFDF2-E0D0-4BC6-91E8-9A82D97689D5}"/>
    <cellStyle name="Comma 101 7" xfId="6162" xr:uid="{00000000-0005-0000-0000-000012180000}"/>
    <cellStyle name="Comma 101 7 2" xfId="36836" xr:uid="{44DF1AF4-1F10-4DCF-A18F-E24F2FDEA948}"/>
    <cellStyle name="Comma 101 8" xfId="36820" xr:uid="{95F90D21-6338-4231-8B58-907281BF29D8}"/>
    <cellStyle name="Comma 102" xfId="6163" xr:uid="{00000000-0005-0000-0000-000013180000}"/>
    <cellStyle name="Comma 102 2" xfId="6164" xr:uid="{00000000-0005-0000-0000-000014180000}"/>
    <cellStyle name="Comma 102 2 2" xfId="6165" xr:uid="{00000000-0005-0000-0000-000015180000}"/>
    <cellStyle name="Comma 102 2 2 2" xfId="6166" xr:uid="{00000000-0005-0000-0000-000016180000}"/>
    <cellStyle name="Comma 102 2 2 2 2" xfId="36840" xr:uid="{457532B9-47CB-4043-9DA5-623F757DE392}"/>
    <cellStyle name="Comma 102 2 2 3" xfId="36839" xr:uid="{8CE6AC9E-1CCF-4B85-B9B1-7F4538D53C0D}"/>
    <cellStyle name="Comma 102 2 3" xfId="6167" xr:uid="{00000000-0005-0000-0000-000017180000}"/>
    <cellStyle name="Comma 102 2 3 2" xfId="6168" xr:uid="{00000000-0005-0000-0000-000018180000}"/>
    <cellStyle name="Comma 102 2 3 2 2" xfId="36842" xr:uid="{BFB8C50E-6398-4851-A595-9754F98A7016}"/>
    <cellStyle name="Comma 102 2 3 3" xfId="36841" xr:uid="{E731A6BF-1644-420F-94F9-6D0CF41B3653}"/>
    <cellStyle name="Comma 102 2 4" xfId="6169" xr:uid="{00000000-0005-0000-0000-000019180000}"/>
    <cellStyle name="Comma 102 2 4 2" xfId="36843" xr:uid="{9582C21C-9C0C-4D48-B47B-1297750DF819}"/>
    <cellStyle name="Comma 102 2 5" xfId="6170" xr:uid="{00000000-0005-0000-0000-00001A180000}"/>
    <cellStyle name="Comma 102 2 5 2" xfId="36844" xr:uid="{56C9BA9E-AFCA-4A5A-AB37-02D16248158B}"/>
    <cellStyle name="Comma 102 2 6" xfId="6171" xr:uid="{00000000-0005-0000-0000-00001B180000}"/>
    <cellStyle name="Comma 102 2 6 2" xfId="36845" xr:uid="{ACF36FFA-E714-46BD-9C17-023A3F951FE8}"/>
    <cellStyle name="Comma 102 2 7" xfId="36838" xr:uid="{80E48994-B6DB-46E1-AEDD-ABE591AEEB8D}"/>
    <cellStyle name="Comma 102 3" xfId="6172" xr:uid="{00000000-0005-0000-0000-00001C180000}"/>
    <cellStyle name="Comma 102 3 2" xfId="6173" xr:uid="{00000000-0005-0000-0000-00001D180000}"/>
    <cellStyle name="Comma 102 3 2 2" xfId="36847" xr:uid="{827CA050-2584-4929-B0EF-675F816E8F6F}"/>
    <cellStyle name="Comma 102 3 3" xfId="36846" xr:uid="{DF4FAB90-A76E-4C55-9B8B-01D52C23F4C8}"/>
    <cellStyle name="Comma 102 4" xfId="6174" xr:uid="{00000000-0005-0000-0000-00001E180000}"/>
    <cellStyle name="Comma 102 4 2" xfId="6175" xr:uid="{00000000-0005-0000-0000-00001F180000}"/>
    <cellStyle name="Comma 102 4 2 2" xfId="36849" xr:uid="{2FC3B723-AD84-4519-9030-EAB34506F04E}"/>
    <cellStyle name="Comma 102 4 3" xfId="36848" xr:uid="{7819FB12-F923-45C6-B36A-7CB6EF42983D}"/>
    <cellStyle name="Comma 102 5" xfId="6176" xr:uid="{00000000-0005-0000-0000-000020180000}"/>
    <cellStyle name="Comma 102 5 2" xfId="36850" xr:uid="{E66A5EF0-AA43-48D5-858B-1D99C61EF4A8}"/>
    <cellStyle name="Comma 102 6" xfId="6177" xr:uid="{00000000-0005-0000-0000-000021180000}"/>
    <cellStyle name="Comma 102 6 2" xfId="6178" xr:uid="{00000000-0005-0000-0000-000022180000}"/>
    <cellStyle name="Comma 102 6 2 2" xfId="36852" xr:uid="{BAA29D30-4085-421A-B36C-D6410601A1C2}"/>
    <cellStyle name="Comma 102 6 3" xfId="36851" xr:uid="{53E9FBDB-9DA9-4E7B-80BF-612B2D95EC54}"/>
    <cellStyle name="Comma 102 7" xfId="6179" xr:uid="{00000000-0005-0000-0000-000023180000}"/>
    <cellStyle name="Comma 102 7 2" xfId="36853" xr:uid="{20B442BE-A87B-4BC1-8930-7B2AB9DA1791}"/>
    <cellStyle name="Comma 102 8" xfId="36837" xr:uid="{4DF12D18-9699-4573-8B0A-3F9654A3FFCD}"/>
    <cellStyle name="Comma 103" xfId="6180" xr:uid="{00000000-0005-0000-0000-000024180000}"/>
    <cellStyle name="Comma 103 2" xfId="6181" xr:uid="{00000000-0005-0000-0000-000025180000}"/>
    <cellStyle name="Comma 103 2 2" xfId="6182" xr:uid="{00000000-0005-0000-0000-000026180000}"/>
    <cellStyle name="Comma 103 2 2 2" xfId="6183" xr:uid="{00000000-0005-0000-0000-000027180000}"/>
    <cellStyle name="Comma 103 2 2 2 2" xfId="36857" xr:uid="{7FDB2FBC-D8C3-466A-81DB-ADF06317638D}"/>
    <cellStyle name="Comma 103 2 2 3" xfId="36856" xr:uid="{1B5C169A-0147-48B6-9677-2FCC7422502A}"/>
    <cellStyle name="Comma 103 2 3" xfId="6184" xr:uid="{00000000-0005-0000-0000-000028180000}"/>
    <cellStyle name="Comma 103 2 3 2" xfId="6185" xr:uid="{00000000-0005-0000-0000-000029180000}"/>
    <cellStyle name="Comma 103 2 3 2 2" xfId="36859" xr:uid="{6CE3E07F-A97D-470B-869B-467593230DD0}"/>
    <cellStyle name="Comma 103 2 3 3" xfId="36858" xr:uid="{9157C97E-E143-4B75-AE93-A2434DF47CFE}"/>
    <cellStyle name="Comma 103 2 4" xfId="6186" xr:uid="{00000000-0005-0000-0000-00002A180000}"/>
    <cellStyle name="Comma 103 2 4 2" xfId="36860" xr:uid="{78B86FD1-9FA9-41E4-84C6-7270B82EEBF5}"/>
    <cellStyle name="Comma 103 2 5" xfId="6187" xr:uid="{00000000-0005-0000-0000-00002B180000}"/>
    <cellStyle name="Comma 103 2 5 2" xfId="6188" xr:uid="{00000000-0005-0000-0000-00002C180000}"/>
    <cellStyle name="Comma 103 2 5 2 2" xfId="36862" xr:uid="{5CBE376F-5026-47B2-9F3D-9E8C95C05695}"/>
    <cellStyle name="Comma 103 2 5 3" xfId="36861" xr:uid="{8A536A65-4BCF-423C-B0B7-55BCA299A5FA}"/>
    <cellStyle name="Comma 103 2 6" xfId="6189" xr:uid="{00000000-0005-0000-0000-00002D180000}"/>
    <cellStyle name="Comma 103 2 6 2" xfId="36863" xr:uid="{3BF92291-7327-456F-B047-A69001AE5B1A}"/>
    <cellStyle name="Comma 103 2 7" xfId="36855" xr:uid="{3AFD30DE-BA23-4BFD-90B4-873513328599}"/>
    <cellStyle name="Comma 103 3" xfId="6190" xr:uid="{00000000-0005-0000-0000-00002E180000}"/>
    <cellStyle name="Comma 103 3 2" xfId="6191" xr:uid="{00000000-0005-0000-0000-00002F180000}"/>
    <cellStyle name="Comma 103 3 2 2" xfId="36865" xr:uid="{9B97FD49-BE5F-4F00-BB1A-5DAFDE380E68}"/>
    <cellStyle name="Comma 103 3 3" xfId="36864" xr:uid="{A975013C-298E-4E54-8543-70A9F9EEF5DA}"/>
    <cellStyle name="Comma 103 4" xfId="6192" xr:uid="{00000000-0005-0000-0000-000030180000}"/>
    <cellStyle name="Comma 103 4 2" xfId="6193" xr:uid="{00000000-0005-0000-0000-000031180000}"/>
    <cellStyle name="Comma 103 4 2 2" xfId="36867" xr:uid="{71288956-2816-4A1A-A0AC-878911808DF4}"/>
    <cellStyle name="Comma 103 4 3" xfId="36866" xr:uid="{2E4E6CDF-250A-4571-A0EF-5B705B85467B}"/>
    <cellStyle name="Comma 103 5" xfId="6194" xr:uid="{00000000-0005-0000-0000-000032180000}"/>
    <cellStyle name="Comma 103 5 2" xfId="36868" xr:uid="{44FCDBD6-0343-4783-87B9-10D33B5D3045}"/>
    <cellStyle name="Comma 103 6" xfId="6195" xr:uid="{00000000-0005-0000-0000-000033180000}"/>
    <cellStyle name="Comma 103 6 2" xfId="6196" xr:uid="{00000000-0005-0000-0000-000034180000}"/>
    <cellStyle name="Comma 103 6 2 2" xfId="36870" xr:uid="{E522E0FB-C0AC-4B9D-A615-67C355B594D8}"/>
    <cellStyle name="Comma 103 6 3" xfId="36869" xr:uid="{52A724F3-13F0-4D70-BC8D-CF9759643919}"/>
    <cellStyle name="Comma 103 7" xfId="6197" xr:uid="{00000000-0005-0000-0000-000035180000}"/>
    <cellStyle name="Comma 103 7 2" xfId="36871" xr:uid="{937B3572-BA4F-4B6B-8E75-A550604ED6C8}"/>
    <cellStyle name="Comma 103 8" xfId="36854" xr:uid="{E2F32836-0009-40E1-BEBA-463998137C44}"/>
    <cellStyle name="Comma 104" xfId="6198" xr:uid="{00000000-0005-0000-0000-000036180000}"/>
    <cellStyle name="Comma 104 2" xfId="6199" xr:uid="{00000000-0005-0000-0000-000037180000}"/>
    <cellStyle name="Comma 104 2 2" xfId="6200" xr:uid="{00000000-0005-0000-0000-000038180000}"/>
    <cellStyle name="Comma 104 2 2 2" xfId="6201" xr:uid="{00000000-0005-0000-0000-000039180000}"/>
    <cellStyle name="Comma 104 2 2 2 2" xfId="36875" xr:uid="{36FEA91C-08E2-44CD-926E-03033A5E9ED7}"/>
    <cellStyle name="Comma 104 2 2 3" xfId="36874" xr:uid="{78AC3B7C-9F84-4531-B825-5389DB7F68D5}"/>
    <cellStyle name="Comma 104 2 3" xfId="6202" xr:uid="{00000000-0005-0000-0000-00003A180000}"/>
    <cellStyle name="Comma 104 2 3 2" xfId="6203" xr:uid="{00000000-0005-0000-0000-00003B180000}"/>
    <cellStyle name="Comma 104 2 3 2 2" xfId="36877" xr:uid="{9960A6DE-6022-4AA3-9393-8B7DCC3AC560}"/>
    <cellStyle name="Comma 104 2 3 3" xfId="36876" xr:uid="{3636015C-5E4B-472E-B274-15A7F8E25DFC}"/>
    <cellStyle name="Comma 104 2 4" xfId="6204" xr:uid="{00000000-0005-0000-0000-00003C180000}"/>
    <cellStyle name="Comma 104 2 4 2" xfId="36878" xr:uid="{9A925432-740E-4B51-8231-90979CC238F4}"/>
    <cellStyle name="Comma 104 2 5" xfId="6205" xr:uid="{00000000-0005-0000-0000-00003D180000}"/>
    <cellStyle name="Comma 104 2 5 2" xfId="6206" xr:uid="{00000000-0005-0000-0000-00003E180000}"/>
    <cellStyle name="Comma 104 2 5 2 2" xfId="36880" xr:uid="{16A3F600-369A-4F06-AE9E-9261AE3937C0}"/>
    <cellStyle name="Comma 104 2 5 3" xfId="36879" xr:uid="{C42EBD2B-C86C-4544-AC91-3A6080025C02}"/>
    <cellStyle name="Comma 104 2 6" xfId="6207" xr:uid="{00000000-0005-0000-0000-00003F180000}"/>
    <cellStyle name="Comma 104 2 6 2" xfId="36881" xr:uid="{AE67DD5D-5293-48EB-936D-9AF9B5447184}"/>
    <cellStyle name="Comma 104 2 7" xfId="36873" xr:uid="{E88B9C6D-D2D7-49FA-83D9-85CFCD78554D}"/>
    <cellStyle name="Comma 104 3" xfId="6208" xr:uid="{00000000-0005-0000-0000-000040180000}"/>
    <cellStyle name="Comma 104 3 2" xfId="6209" xr:uid="{00000000-0005-0000-0000-000041180000}"/>
    <cellStyle name="Comma 104 3 2 2" xfId="36883" xr:uid="{D1FC4F28-FC83-4A8A-B193-9B8D446DBB63}"/>
    <cellStyle name="Comma 104 3 3" xfId="36882" xr:uid="{F5DEE90F-5A22-43AA-BFE2-70C5DD318B5C}"/>
    <cellStyle name="Comma 104 4" xfId="6210" xr:uid="{00000000-0005-0000-0000-000042180000}"/>
    <cellStyle name="Comma 104 4 2" xfId="6211" xr:uid="{00000000-0005-0000-0000-000043180000}"/>
    <cellStyle name="Comma 104 4 2 2" xfId="36885" xr:uid="{622B54CA-2980-4F2B-9E22-2B5764EAEA45}"/>
    <cellStyle name="Comma 104 4 3" xfId="36884" xr:uid="{B2E651BA-4A68-476A-9A7D-27CE6A765EE1}"/>
    <cellStyle name="Comma 104 5" xfId="6212" xr:uid="{00000000-0005-0000-0000-000044180000}"/>
    <cellStyle name="Comma 104 5 2" xfId="36886" xr:uid="{2AA760FD-A2F4-45E7-A9F6-5E335686C398}"/>
    <cellStyle name="Comma 104 6" xfId="6213" xr:uid="{00000000-0005-0000-0000-000045180000}"/>
    <cellStyle name="Comma 104 6 2" xfId="6214" xr:uid="{00000000-0005-0000-0000-000046180000}"/>
    <cellStyle name="Comma 104 6 2 2" xfId="36888" xr:uid="{260FCBAB-1FCC-4D9D-BEAC-4A0F2C2F0CE0}"/>
    <cellStyle name="Comma 104 6 3" xfId="36887" xr:uid="{289DBE0E-B684-44FE-A53B-B52153AFE314}"/>
    <cellStyle name="Comma 104 7" xfId="6215" xr:uid="{00000000-0005-0000-0000-000047180000}"/>
    <cellStyle name="Comma 104 7 2" xfId="36889" xr:uid="{B2C24BF3-2112-43E0-B482-F2858D3FC587}"/>
    <cellStyle name="Comma 104 8" xfId="36872" xr:uid="{A8518955-652A-40A1-8C03-DEB5CE420691}"/>
    <cellStyle name="Comma 105" xfId="6216" xr:uid="{00000000-0005-0000-0000-000048180000}"/>
    <cellStyle name="Comma 105 2" xfId="6217" xr:uid="{00000000-0005-0000-0000-000049180000}"/>
    <cellStyle name="Comma 105 2 2" xfId="6218" xr:uid="{00000000-0005-0000-0000-00004A180000}"/>
    <cellStyle name="Comma 105 2 2 2" xfId="6219" xr:uid="{00000000-0005-0000-0000-00004B180000}"/>
    <cellStyle name="Comma 105 2 2 2 2" xfId="36893" xr:uid="{BB6CAA23-8A87-4759-8D20-84910CF4D47F}"/>
    <cellStyle name="Comma 105 2 2 3" xfId="36892" xr:uid="{105E7215-4F84-4E84-B296-946F92D0E124}"/>
    <cellStyle name="Comma 105 2 3" xfId="6220" xr:uid="{00000000-0005-0000-0000-00004C180000}"/>
    <cellStyle name="Comma 105 2 3 2" xfId="6221" xr:uid="{00000000-0005-0000-0000-00004D180000}"/>
    <cellStyle name="Comma 105 2 3 2 2" xfId="36895" xr:uid="{C3BD8AE3-0FA3-4213-998D-F2EC15DFF582}"/>
    <cellStyle name="Comma 105 2 3 3" xfId="36894" xr:uid="{C44EB16A-BFBC-4137-BC30-34BF05747FEB}"/>
    <cellStyle name="Comma 105 2 4" xfId="6222" xr:uid="{00000000-0005-0000-0000-00004E180000}"/>
    <cellStyle name="Comma 105 2 4 2" xfId="36896" xr:uid="{A9986737-2AC7-4925-89CE-2592BECD8E37}"/>
    <cellStyle name="Comma 105 2 5" xfId="6223" xr:uid="{00000000-0005-0000-0000-00004F180000}"/>
    <cellStyle name="Comma 105 2 5 2" xfId="6224" xr:uid="{00000000-0005-0000-0000-000050180000}"/>
    <cellStyle name="Comma 105 2 5 2 2" xfId="36898" xr:uid="{D6AAD1B5-60A1-4EEC-94E7-A1A33EB638B9}"/>
    <cellStyle name="Comma 105 2 5 3" xfId="36897" xr:uid="{22975806-656E-49A8-AE2C-8E6B2A242EDB}"/>
    <cellStyle name="Comma 105 2 6" xfId="6225" xr:uid="{00000000-0005-0000-0000-000051180000}"/>
    <cellStyle name="Comma 105 2 6 2" xfId="36899" xr:uid="{EA5C4DB8-FD9F-4B31-8A17-291202E85CF3}"/>
    <cellStyle name="Comma 105 2 7" xfId="36891" xr:uid="{EDB418DC-648F-4B43-AAD3-9B1C4C280545}"/>
    <cellStyle name="Comma 105 3" xfId="6226" xr:uid="{00000000-0005-0000-0000-000052180000}"/>
    <cellStyle name="Comma 105 3 2" xfId="6227" xr:uid="{00000000-0005-0000-0000-000053180000}"/>
    <cellStyle name="Comma 105 3 2 2" xfId="36901" xr:uid="{06744B72-7B59-42D7-B41E-7FD8EF7025E1}"/>
    <cellStyle name="Comma 105 3 3" xfId="36900" xr:uid="{5C1CCC2D-DCB1-4508-9053-05D02824B4C4}"/>
    <cellStyle name="Comma 105 4" xfId="6228" xr:uid="{00000000-0005-0000-0000-000054180000}"/>
    <cellStyle name="Comma 105 4 2" xfId="6229" xr:uid="{00000000-0005-0000-0000-000055180000}"/>
    <cellStyle name="Comma 105 4 2 2" xfId="36903" xr:uid="{513C7483-34BB-42A6-9DE7-0B7B1366BCB2}"/>
    <cellStyle name="Comma 105 4 3" xfId="36902" xr:uid="{7D60023F-997C-419D-8309-89E57C3F34D1}"/>
    <cellStyle name="Comma 105 5" xfId="6230" xr:uid="{00000000-0005-0000-0000-000056180000}"/>
    <cellStyle name="Comma 105 5 2" xfId="36904" xr:uid="{546272A7-EBB6-4B56-84F4-55A620486753}"/>
    <cellStyle name="Comma 105 6" xfId="6231" xr:uid="{00000000-0005-0000-0000-000057180000}"/>
    <cellStyle name="Comma 105 6 2" xfId="6232" xr:uid="{00000000-0005-0000-0000-000058180000}"/>
    <cellStyle name="Comma 105 6 2 2" xfId="36906" xr:uid="{664285E1-094F-49E8-ABDB-0EA4496ABCBF}"/>
    <cellStyle name="Comma 105 6 3" xfId="36905" xr:uid="{731AE505-5110-4AF6-BBE6-83B3D558DBA0}"/>
    <cellStyle name="Comma 105 7" xfId="6233" xr:uid="{00000000-0005-0000-0000-000059180000}"/>
    <cellStyle name="Comma 105 7 2" xfId="36907" xr:uid="{014C708D-C2A6-4195-8127-9CE440B78C14}"/>
    <cellStyle name="Comma 105 8" xfId="36890" xr:uid="{328DC2C9-98D5-4A61-B31A-1C635FDCD57B}"/>
    <cellStyle name="Comma 106" xfId="6234" xr:uid="{00000000-0005-0000-0000-00005A180000}"/>
    <cellStyle name="Comma 106 2" xfId="6235" xr:uid="{00000000-0005-0000-0000-00005B180000}"/>
    <cellStyle name="Comma 106 2 2" xfId="6236" xr:uid="{00000000-0005-0000-0000-00005C180000}"/>
    <cellStyle name="Comma 106 2 2 2" xfId="6237" xr:uid="{00000000-0005-0000-0000-00005D180000}"/>
    <cellStyle name="Comma 106 2 2 2 2" xfId="36911" xr:uid="{BC9044A4-B933-487F-8A5B-D94E92BD1497}"/>
    <cellStyle name="Comma 106 2 2 3" xfId="36910" xr:uid="{C5C8EB29-4CE2-4194-A4B6-075845684A73}"/>
    <cellStyle name="Comma 106 2 3" xfId="6238" xr:uid="{00000000-0005-0000-0000-00005E180000}"/>
    <cellStyle name="Comma 106 2 3 2" xfId="6239" xr:uid="{00000000-0005-0000-0000-00005F180000}"/>
    <cellStyle name="Comma 106 2 3 2 2" xfId="36913" xr:uid="{C79370A5-906D-4098-9B6F-D441677024F8}"/>
    <cellStyle name="Comma 106 2 3 3" xfId="36912" xr:uid="{D1B51053-6330-491A-828F-E9B0A696D230}"/>
    <cellStyle name="Comma 106 2 4" xfId="6240" xr:uid="{00000000-0005-0000-0000-000060180000}"/>
    <cellStyle name="Comma 106 2 4 2" xfId="36914" xr:uid="{0E3EC96A-7426-49FE-9C6F-5BE55120719D}"/>
    <cellStyle name="Comma 106 2 5" xfId="6241" xr:uid="{00000000-0005-0000-0000-000061180000}"/>
    <cellStyle name="Comma 106 2 5 2" xfId="6242" xr:uid="{00000000-0005-0000-0000-000062180000}"/>
    <cellStyle name="Comma 106 2 5 2 2" xfId="36916" xr:uid="{C3F049A7-A926-4501-898D-9824DCF7F2A9}"/>
    <cellStyle name="Comma 106 2 5 3" xfId="36915" xr:uid="{54F45746-0600-404C-9B4F-AC3B69D9C0BC}"/>
    <cellStyle name="Comma 106 2 6" xfId="6243" xr:uid="{00000000-0005-0000-0000-000063180000}"/>
    <cellStyle name="Comma 106 2 6 2" xfId="36917" xr:uid="{AF646AA0-B1AD-432F-91D0-E07C26DEC80D}"/>
    <cellStyle name="Comma 106 2 7" xfId="36909" xr:uid="{9A50DC4F-D826-424F-9783-D405A388BBB7}"/>
    <cellStyle name="Comma 106 3" xfId="6244" xr:uid="{00000000-0005-0000-0000-000064180000}"/>
    <cellStyle name="Comma 106 3 2" xfId="6245" xr:uid="{00000000-0005-0000-0000-000065180000}"/>
    <cellStyle name="Comma 106 3 2 2" xfId="36919" xr:uid="{5372E0E8-C4F4-4B71-A301-DBF797E7ABCC}"/>
    <cellStyle name="Comma 106 3 3" xfId="36918" xr:uid="{90145D35-0102-4914-85A4-B3D12C37C7D7}"/>
    <cellStyle name="Comma 106 4" xfId="6246" xr:uid="{00000000-0005-0000-0000-000066180000}"/>
    <cellStyle name="Comma 106 4 2" xfId="6247" xr:uid="{00000000-0005-0000-0000-000067180000}"/>
    <cellStyle name="Comma 106 4 2 2" xfId="36921" xr:uid="{90C6CB7E-E1F7-467D-A310-8153BFCDF921}"/>
    <cellStyle name="Comma 106 4 3" xfId="36920" xr:uid="{6FCE88C4-5DAB-4B5A-B6AA-B8821B7E6417}"/>
    <cellStyle name="Comma 106 5" xfId="6248" xr:uid="{00000000-0005-0000-0000-000068180000}"/>
    <cellStyle name="Comma 106 5 2" xfId="36922" xr:uid="{4F681554-CD47-4CEF-9B85-7D0AAE0FD86A}"/>
    <cellStyle name="Comma 106 6" xfId="6249" xr:uid="{00000000-0005-0000-0000-000069180000}"/>
    <cellStyle name="Comma 106 6 2" xfId="6250" xr:uid="{00000000-0005-0000-0000-00006A180000}"/>
    <cellStyle name="Comma 106 6 2 2" xfId="36924" xr:uid="{B11B2793-0DB6-417B-9401-F7C1A1D88750}"/>
    <cellStyle name="Comma 106 6 3" xfId="36923" xr:uid="{96C70E4A-62E9-48CC-ACF7-2FCEDAF79437}"/>
    <cellStyle name="Comma 106 7" xfId="6251" xr:uid="{00000000-0005-0000-0000-00006B180000}"/>
    <cellStyle name="Comma 106 7 2" xfId="36925" xr:uid="{BC594CD4-7C28-4C7E-829B-A14856D7805B}"/>
    <cellStyle name="Comma 106 8" xfId="36908" xr:uid="{76D470F4-5D71-4B0D-9CE7-3904B661FC54}"/>
    <cellStyle name="Comma 107" xfId="6252" xr:uid="{00000000-0005-0000-0000-00006C180000}"/>
    <cellStyle name="Comma 107 2" xfId="6253" xr:uid="{00000000-0005-0000-0000-00006D180000}"/>
    <cellStyle name="Comma 107 2 2" xfId="6254" xr:uid="{00000000-0005-0000-0000-00006E180000}"/>
    <cellStyle name="Comma 107 2 2 2" xfId="6255" xr:uid="{00000000-0005-0000-0000-00006F180000}"/>
    <cellStyle name="Comma 107 2 2 2 2" xfId="36929" xr:uid="{FD91E2BB-8958-48FD-8BB4-859E55D0A1D2}"/>
    <cellStyle name="Comma 107 2 2 3" xfId="36928" xr:uid="{2D247F1C-1DA6-4DE2-B924-9B0AB8466DBF}"/>
    <cellStyle name="Comma 107 2 3" xfId="6256" xr:uid="{00000000-0005-0000-0000-000070180000}"/>
    <cellStyle name="Comma 107 2 3 2" xfId="6257" xr:uid="{00000000-0005-0000-0000-000071180000}"/>
    <cellStyle name="Comma 107 2 3 2 2" xfId="36931" xr:uid="{050B6F07-029E-4D13-A72B-D47400990DE6}"/>
    <cellStyle name="Comma 107 2 3 3" xfId="36930" xr:uid="{835771C5-ED2D-4DD7-B5E2-37873759BBA7}"/>
    <cellStyle name="Comma 107 2 4" xfId="6258" xr:uid="{00000000-0005-0000-0000-000072180000}"/>
    <cellStyle name="Comma 107 2 4 2" xfId="36932" xr:uid="{B2EAC008-73B3-49D4-8239-1EF1BFB51CC4}"/>
    <cellStyle name="Comma 107 2 5" xfId="6259" xr:uid="{00000000-0005-0000-0000-000073180000}"/>
    <cellStyle name="Comma 107 2 5 2" xfId="6260" xr:uid="{00000000-0005-0000-0000-000074180000}"/>
    <cellStyle name="Comma 107 2 5 2 2" xfId="36934" xr:uid="{5D1C7BC1-E431-4BC6-B916-C1D40F9B67EC}"/>
    <cellStyle name="Comma 107 2 5 3" xfId="36933" xr:uid="{0530E728-CCB4-4B1F-B1F8-4EF046375942}"/>
    <cellStyle name="Comma 107 2 6" xfId="6261" xr:uid="{00000000-0005-0000-0000-000075180000}"/>
    <cellStyle name="Comma 107 2 6 2" xfId="36935" xr:uid="{A62A0B5D-84AB-475C-AF07-1C513A8F7385}"/>
    <cellStyle name="Comma 107 2 7" xfId="36927" xr:uid="{7967D9CB-7FD1-4D51-9BD5-EE879AC48940}"/>
    <cellStyle name="Comma 107 3" xfId="6262" xr:uid="{00000000-0005-0000-0000-000076180000}"/>
    <cellStyle name="Comma 107 3 2" xfId="6263" xr:uid="{00000000-0005-0000-0000-000077180000}"/>
    <cellStyle name="Comma 107 3 2 2" xfId="36937" xr:uid="{3F2F7628-2972-4C7E-9B8A-0D24AD6C690C}"/>
    <cellStyle name="Comma 107 3 3" xfId="36936" xr:uid="{E6143280-B4B2-4C27-99C0-091DA7D69148}"/>
    <cellStyle name="Comma 107 4" xfId="6264" xr:uid="{00000000-0005-0000-0000-000078180000}"/>
    <cellStyle name="Comma 107 4 2" xfId="6265" xr:uid="{00000000-0005-0000-0000-000079180000}"/>
    <cellStyle name="Comma 107 4 2 2" xfId="36939" xr:uid="{1F86A368-2091-4992-B2F2-5B8388A88E6D}"/>
    <cellStyle name="Comma 107 4 3" xfId="36938" xr:uid="{F4CB4615-FB45-4F72-8907-790C9C8F0F0F}"/>
    <cellStyle name="Comma 107 5" xfId="6266" xr:uid="{00000000-0005-0000-0000-00007A180000}"/>
    <cellStyle name="Comma 107 5 2" xfId="36940" xr:uid="{8A0D94D9-834C-4316-8DCD-78E84C14A045}"/>
    <cellStyle name="Comma 107 6" xfId="6267" xr:uid="{00000000-0005-0000-0000-00007B180000}"/>
    <cellStyle name="Comma 107 6 2" xfId="6268" xr:uid="{00000000-0005-0000-0000-00007C180000}"/>
    <cellStyle name="Comma 107 6 2 2" xfId="36942" xr:uid="{25BA0E70-4746-47D6-87F4-7E691CF049B7}"/>
    <cellStyle name="Comma 107 6 3" xfId="36941" xr:uid="{7583D4DC-E91C-404F-8A99-F4B4848D316A}"/>
    <cellStyle name="Comma 107 7" xfId="6269" xr:uid="{00000000-0005-0000-0000-00007D180000}"/>
    <cellStyle name="Comma 107 7 2" xfId="36943" xr:uid="{C02C683F-2F28-49AF-B3D4-3358F50839E9}"/>
    <cellStyle name="Comma 107 8" xfId="36926" xr:uid="{DCA4EA25-CFCF-404A-AFEF-96B31BD529DA}"/>
    <cellStyle name="Comma 108" xfId="6270" xr:uid="{00000000-0005-0000-0000-00007E180000}"/>
    <cellStyle name="Comma 108 2" xfId="6271" xr:uid="{00000000-0005-0000-0000-00007F180000}"/>
    <cellStyle name="Comma 108 2 2" xfId="6272" xr:uid="{00000000-0005-0000-0000-000080180000}"/>
    <cellStyle name="Comma 108 2 2 2" xfId="6273" xr:uid="{00000000-0005-0000-0000-000081180000}"/>
    <cellStyle name="Comma 108 2 2 2 2" xfId="36947" xr:uid="{ED558FA8-30F8-4B59-A838-1615D5B20EAD}"/>
    <cellStyle name="Comma 108 2 2 3" xfId="36946" xr:uid="{D844D3DA-C82E-4E97-A58B-B1075DA48FCF}"/>
    <cellStyle name="Comma 108 2 3" xfId="6274" xr:uid="{00000000-0005-0000-0000-000082180000}"/>
    <cellStyle name="Comma 108 2 3 2" xfId="6275" xr:uid="{00000000-0005-0000-0000-000083180000}"/>
    <cellStyle name="Comma 108 2 3 2 2" xfId="36949" xr:uid="{C4446E9E-5A63-4514-916C-BB96CC4BB2A9}"/>
    <cellStyle name="Comma 108 2 3 3" xfId="36948" xr:uid="{A67B3C9F-38DC-4D84-B682-093134FE4138}"/>
    <cellStyle name="Comma 108 2 4" xfId="6276" xr:uid="{00000000-0005-0000-0000-000084180000}"/>
    <cellStyle name="Comma 108 2 4 2" xfId="36950" xr:uid="{F7B3F060-82C6-447E-8E7C-BEDDEF068E91}"/>
    <cellStyle name="Comma 108 2 5" xfId="6277" xr:uid="{00000000-0005-0000-0000-000085180000}"/>
    <cellStyle name="Comma 108 2 5 2" xfId="36951" xr:uid="{E794F3F8-EC22-4C7A-A4AD-283E49CC94EF}"/>
    <cellStyle name="Comma 108 2 6" xfId="6278" xr:uid="{00000000-0005-0000-0000-000086180000}"/>
    <cellStyle name="Comma 108 2 6 2" xfId="36952" xr:uid="{794970AA-C1F9-4BD4-8ABE-B6C53A4A7781}"/>
    <cellStyle name="Comma 108 2 7" xfId="36945" xr:uid="{8B576829-8A30-4CE5-B1C5-8AEBD546A0BE}"/>
    <cellStyle name="Comma 108 3" xfId="6279" xr:uid="{00000000-0005-0000-0000-000087180000}"/>
    <cellStyle name="Comma 108 3 2" xfId="6280" xr:uid="{00000000-0005-0000-0000-000088180000}"/>
    <cellStyle name="Comma 108 3 2 2" xfId="36954" xr:uid="{82C9EA7E-0829-48DC-ABC4-A955C8E918DB}"/>
    <cellStyle name="Comma 108 3 3" xfId="36953" xr:uid="{E1BDCE76-596E-449D-BD54-DB8876464E97}"/>
    <cellStyle name="Comma 108 4" xfId="6281" xr:uid="{00000000-0005-0000-0000-000089180000}"/>
    <cellStyle name="Comma 108 4 2" xfId="6282" xr:uid="{00000000-0005-0000-0000-00008A180000}"/>
    <cellStyle name="Comma 108 4 2 2" xfId="36956" xr:uid="{D3DCF5B9-83B6-49A7-8833-32468954ADAA}"/>
    <cellStyle name="Comma 108 4 3" xfId="36955" xr:uid="{F07E0F64-F33D-475B-93B9-CC882F21FF6F}"/>
    <cellStyle name="Comma 108 5" xfId="6283" xr:uid="{00000000-0005-0000-0000-00008B180000}"/>
    <cellStyle name="Comma 108 5 2" xfId="36957" xr:uid="{C1D4FA1B-BAF8-4561-AEA4-33162D1CF8B3}"/>
    <cellStyle name="Comma 108 6" xfId="6284" xr:uid="{00000000-0005-0000-0000-00008C180000}"/>
    <cellStyle name="Comma 108 6 2" xfId="6285" xr:uid="{00000000-0005-0000-0000-00008D180000}"/>
    <cellStyle name="Comma 108 6 2 2" xfId="36959" xr:uid="{64CE7499-5C5A-4380-8312-6144B16FDF32}"/>
    <cellStyle name="Comma 108 6 3" xfId="36958" xr:uid="{B4C0323E-9B67-45B3-B3C2-5A631A08AAB4}"/>
    <cellStyle name="Comma 108 7" xfId="6286" xr:uid="{00000000-0005-0000-0000-00008E180000}"/>
    <cellStyle name="Comma 108 7 2" xfId="36960" xr:uid="{2D0944C6-B981-406E-A539-F2917CE5990D}"/>
    <cellStyle name="Comma 108 8" xfId="36944" xr:uid="{5F7BC732-3464-46D1-A6EF-9078C2375E2C}"/>
    <cellStyle name="Comma 109" xfId="6287" xr:uid="{00000000-0005-0000-0000-00008F180000}"/>
    <cellStyle name="Comma 109 2" xfId="6288" xr:uid="{00000000-0005-0000-0000-000090180000}"/>
    <cellStyle name="Comma 109 2 2" xfId="6289" xr:uid="{00000000-0005-0000-0000-000091180000}"/>
    <cellStyle name="Comma 109 2 2 2" xfId="6290" xr:uid="{00000000-0005-0000-0000-000092180000}"/>
    <cellStyle name="Comma 109 2 2 2 2" xfId="36964" xr:uid="{6C182647-FFC4-4557-A5EE-E05D91AE47B0}"/>
    <cellStyle name="Comma 109 2 2 3" xfId="36963" xr:uid="{944C6A79-F635-4A35-BFB7-B798029ED207}"/>
    <cellStyle name="Comma 109 2 3" xfId="6291" xr:uid="{00000000-0005-0000-0000-000093180000}"/>
    <cellStyle name="Comma 109 2 3 2" xfId="6292" xr:uid="{00000000-0005-0000-0000-000094180000}"/>
    <cellStyle name="Comma 109 2 3 2 2" xfId="36966" xr:uid="{7629F137-08D7-4A22-A2E6-F98AFB3AFD1F}"/>
    <cellStyle name="Comma 109 2 3 3" xfId="36965" xr:uid="{2A124710-43C9-4D39-B1F0-656B9ECCBB90}"/>
    <cellStyle name="Comma 109 2 4" xfId="6293" xr:uid="{00000000-0005-0000-0000-000095180000}"/>
    <cellStyle name="Comma 109 2 4 2" xfId="36967" xr:uid="{D8024DFB-2730-4ABC-8307-88C15A6F1233}"/>
    <cellStyle name="Comma 109 2 5" xfId="6294" xr:uid="{00000000-0005-0000-0000-000096180000}"/>
    <cellStyle name="Comma 109 2 5 2" xfId="36968" xr:uid="{C62FBA9A-5346-4C17-AF4C-252330EB95C7}"/>
    <cellStyle name="Comma 109 2 6" xfId="6295" xr:uid="{00000000-0005-0000-0000-000097180000}"/>
    <cellStyle name="Comma 109 2 6 2" xfId="36969" xr:uid="{18A2A5B8-C1A7-4FF1-8CAF-988C07698874}"/>
    <cellStyle name="Comma 109 2 7" xfId="36962" xr:uid="{79964232-9991-46CB-B88E-F10EB4125A0C}"/>
    <cellStyle name="Comma 109 3" xfId="6296" xr:uid="{00000000-0005-0000-0000-000098180000}"/>
    <cellStyle name="Comma 109 3 2" xfId="6297" xr:uid="{00000000-0005-0000-0000-000099180000}"/>
    <cellStyle name="Comma 109 3 2 2" xfId="36971" xr:uid="{FBEBF457-5FBC-47B5-A586-F6F00343EC4B}"/>
    <cellStyle name="Comma 109 3 3" xfId="36970" xr:uid="{C59B0CB9-8A0E-4060-96CC-B430C5B3F276}"/>
    <cellStyle name="Comma 109 4" xfId="6298" xr:uid="{00000000-0005-0000-0000-00009A180000}"/>
    <cellStyle name="Comma 109 4 2" xfId="6299" xr:uid="{00000000-0005-0000-0000-00009B180000}"/>
    <cellStyle name="Comma 109 4 2 2" xfId="36973" xr:uid="{F2B8E192-E3D5-4DA0-9DB8-AA19BC47BA91}"/>
    <cellStyle name="Comma 109 4 3" xfId="36972" xr:uid="{246F6E52-CE95-4313-97AB-66089F97E526}"/>
    <cellStyle name="Comma 109 5" xfId="6300" xr:uid="{00000000-0005-0000-0000-00009C180000}"/>
    <cellStyle name="Comma 109 5 2" xfId="36974" xr:uid="{6C2C2B56-D832-4D8D-9F8F-54965A75DDF6}"/>
    <cellStyle name="Comma 109 6" xfId="6301" xr:uid="{00000000-0005-0000-0000-00009D180000}"/>
    <cellStyle name="Comma 109 6 2" xfId="6302" xr:uid="{00000000-0005-0000-0000-00009E180000}"/>
    <cellStyle name="Comma 109 6 2 2" xfId="36976" xr:uid="{EBDE6CF7-EE93-4BEB-B2C3-78460E0A69ED}"/>
    <cellStyle name="Comma 109 6 3" xfId="36975" xr:uid="{424DDA39-FCF3-4D39-A582-67BB61CC8A84}"/>
    <cellStyle name="Comma 109 7" xfId="6303" xr:uid="{00000000-0005-0000-0000-00009F180000}"/>
    <cellStyle name="Comma 109 7 2" xfId="36977" xr:uid="{EBA0A1C6-C575-4730-89A5-86C01603EB06}"/>
    <cellStyle name="Comma 109 8" xfId="36961" xr:uid="{559A5A60-F312-43C9-8A93-4BACA1DCB2A7}"/>
    <cellStyle name="Comma 11" xfId="6304" xr:uid="{00000000-0005-0000-0000-0000A0180000}"/>
    <cellStyle name="Comma 11 10" xfId="36978" xr:uid="{A53B8762-0941-43E8-83BC-321B935153B2}"/>
    <cellStyle name="Comma 11 11" xfId="6305" xr:uid="{00000000-0005-0000-0000-0000A1180000}"/>
    <cellStyle name="Comma 11 11 2" xfId="36979" xr:uid="{E05AFF29-0030-4EA0-9707-F6F8AAEFDF15}"/>
    <cellStyle name="Comma 11 2" xfId="6306" xr:uid="{00000000-0005-0000-0000-0000A2180000}"/>
    <cellStyle name="Comma 11 2 2" xfId="6307" xr:uid="{00000000-0005-0000-0000-0000A3180000}"/>
    <cellStyle name="Comma 11 2 2 2" xfId="6308" xr:uid="{00000000-0005-0000-0000-0000A4180000}"/>
    <cellStyle name="Comma 11 2 2 2 2" xfId="36982" xr:uid="{08586F4B-D3F3-44EF-8069-101EA0C0D7FC}"/>
    <cellStyle name="Comma 11 2 2 3" xfId="36981" xr:uid="{E1CF1FB2-89BF-4746-8DC1-030739E5D3FA}"/>
    <cellStyle name="Comma 11 2 3" xfId="6309" xr:uid="{00000000-0005-0000-0000-0000A5180000}"/>
    <cellStyle name="Comma 11 2 3 2" xfId="6310" xr:uid="{00000000-0005-0000-0000-0000A6180000}"/>
    <cellStyle name="Comma 11 2 3 2 2" xfId="36984" xr:uid="{F7EEE78B-07FD-4855-82BF-65D96EF7DD9F}"/>
    <cellStyle name="Comma 11 2 3 3" xfId="36983" xr:uid="{AEB80F33-615E-44DC-ADCC-6F4D15FCDF8B}"/>
    <cellStyle name="Comma 11 2 4" xfId="6311" xr:uid="{00000000-0005-0000-0000-0000A7180000}"/>
    <cellStyle name="Comma 11 2 4 2" xfId="36985" xr:uid="{7D1884D0-C711-4891-9D41-E84AAC3F5BAF}"/>
    <cellStyle name="Comma 11 2 5" xfId="6312" xr:uid="{00000000-0005-0000-0000-0000A8180000}"/>
    <cellStyle name="Comma 11 2 5 2" xfId="36986" xr:uid="{A1754366-A407-4608-8C45-58B016C1B597}"/>
    <cellStyle name="Comma 11 2 6" xfId="6313" xr:uid="{00000000-0005-0000-0000-0000A9180000}"/>
    <cellStyle name="Comma 11 2 6 2" xfId="36987" xr:uid="{6F02B69A-1955-47D6-9890-0FD4122FBFD8}"/>
    <cellStyle name="Comma 11 2 7" xfId="36980" xr:uid="{0E7C6AB8-0EA1-4A33-854A-91C004DB21E2}"/>
    <cellStyle name="Comma 11 3" xfId="6314" xr:uid="{00000000-0005-0000-0000-0000AA180000}"/>
    <cellStyle name="Comma 11 3 2" xfId="6315" xr:uid="{00000000-0005-0000-0000-0000AB180000}"/>
    <cellStyle name="Comma 11 3 2 2" xfId="36989" xr:uid="{9460D991-A9E7-4785-A4E5-6BAC76E75DA1}"/>
    <cellStyle name="Comma 11 3 3" xfId="36988" xr:uid="{80B0C348-1AF7-4251-AA16-662BD413C7DB}"/>
    <cellStyle name="Comma 11 4" xfId="6316" xr:uid="{00000000-0005-0000-0000-0000AC180000}"/>
    <cellStyle name="Comma 11 4 2" xfId="6317" xr:uid="{00000000-0005-0000-0000-0000AD180000}"/>
    <cellStyle name="Comma 11 4 2 2" xfId="36991" xr:uid="{1D2E9A5C-B0FB-47FD-B679-36F2B12ABB67}"/>
    <cellStyle name="Comma 11 4 3" xfId="36990" xr:uid="{8CEE10A2-3252-4F34-8F1F-1B011BDB2C32}"/>
    <cellStyle name="Comma 11 5" xfId="6318" xr:uid="{00000000-0005-0000-0000-0000AE180000}"/>
    <cellStyle name="Comma 11 5 2" xfId="6319" xr:uid="{00000000-0005-0000-0000-0000AF180000}"/>
    <cellStyle name="Comma 11 5 2 2" xfId="36993" xr:uid="{FBA22C03-7D14-40DB-B17E-751E43B9C55F}"/>
    <cellStyle name="Comma 11 5 3" xfId="36992" xr:uid="{6AAD2768-43F8-4E33-8F76-A88D65E2B5FD}"/>
    <cellStyle name="Comma 11 6" xfId="6320" xr:uid="{00000000-0005-0000-0000-0000B0180000}"/>
    <cellStyle name="Comma 11 6 2" xfId="6321" xr:uid="{00000000-0005-0000-0000-0000B1180000}"/>
    <cellStyle name="Comma 11 6 2 2" xfId="36995" xr:uid="{677FB700-14ED-4973-AD31-C5747A0FC6E7}"/>
    <cellStyle name="Comma 11 6 3" xfId="36994" xr:uid="{61795C19-C979-4189-A5EE-5E3397FA8183}"/>
    <cellStyle name="Comma 11 7" xfId="6322" xr:uid="{00000000-0005-0000-0000-0000B2180000}"/>
    <cellStyle name="Comma 11 7 2" xfId="36996" xr:uid="{A28F495D-6BCC-4787-AD2E-324C46336DC6}"/>
    <cellStyle name="Comma 11 8" xfId="6323" xr:uid="{00000000-0005-0000-0000-0000B3180000}"/>
    <cellStyle name="Comma 11 8 2" xfId="6324" xr:uid="{00000000-0005-0000-0000-0000B4180000}"/>
    <cellStyle name="Comma 11 8 2 2" xfId="36998" xr:uid="{30E37DD8-33B2-4FC4-933E-AAA2409A548E}"/>
    <cellStyle name="Comma 11 8 3" xfId="36997" xr:uid="{6B9E2C8B-5BF0-4F2B-A2CE-AF99A1F82932}"/>
    <cellStyle name="Comma 11 9" xfId="6325" xr:uid="{00000000-0005-0000-0000-0000B5180000}"/>
    <cellStyle name="Comma 11 9 2" xfId="36999" xr:uid="{00FD728C-ACC3-4927-A8FD-0F1B0242471F}"/>
    <cellStyle name="Comma 110" xfId="6326" xr:uid="{00000000-0005-0000-0000-0000B6180000}"/>
    <cellStyle name="Comma 110 2" xfId="6327" xr:uid="{00000000-0005-0000-0000-0000B7180000}"/>
    <cellStyle name="Comma 110 2 2" xfId="6328" xr:uid="{00000000-0005-0000-0000-0000B8180000}"/>
    <cellStyle name="Comma 110 2 2 2" xfId="6329" xr:uid="{00000000-0005-0000-0000-0000B9180000}"/>
    <cellStyle name="Comma 110 2 2 2 2" xfId="37003" xr:uid="{5F8DBAA2-C9BA-4ACA-A8C9-39C6F3DD2D63}"/>
    <cellStyle name="Comma 110 2 2 3" xfId="37002" xr:uid="{9497F739-7554-43A9-BCCA-C9517E9D94E3}"/>
    <cellStyle name="Comma 110 2 3" xfId="6330" xr:uid="{00000000-0005-0000-0000-0000BA180000}"/>
    <cellStyle name="Comma 110 2 3 2" xfId="6331" xr:uid="{00000000-0005-0000-0000-0000BB180000}"/>
    <cellStyle name="Comma 110 2 3 2 2" xfId="37005" xr:uid="{41CC5317-AB0E-424D-8CC8-DFCBDC1C16B0}"/>
    <cellStyle name="Comma 110 2 3 3" xfId="37004" xr:uid="{8E91C8E7-E697-4A92-A948-C72A80462478}"/>
    <cellStyle name="Comma 110 2 4" xfId="6332" xr:uid="{00000000-0005-0000-0000-0000BC180000}"/>
    <cellStyle name="Comma 110 2 4 2" xfId="37006" xr:uid="{8B63D308-C245-496D-846E-29E9D86C92B2}"/>
    <cellStyle name="Comma 110 2 5" xfId="6333" xr:uid="{00000000-0005-0000-0000-0000BD180000}"/>
    <cellStyle name="Comma 110 2 5 2" xfId="37007" xr:uid="{66F62370-C466-4582-808C-817E62614586}"/>
    <cellStyle name="Comma 110 2 6" xfId="6334" xr:uid="{00000000-0005-0000-0000-0000BE180000}"/>
    <cellStyle name="Comma 110 2 6 2" xfId="37008" xr:uid="{3981CD52-07C2-4989-BF56-B29C96A61712}"/>
    <cellStyle name="Comma 110 2 7" xfId="37001" xr:uid="{17387400-408F-44D6-8306-53D035BB29E5}"/>
    <cellStyle name="Comma 110 3" xfId="6335" xr:uid="{00000000-0005-0000-0000-0000BF180000}"/>
    <cellStyle name="Comma 110 3 2" xfId="6336" xr:uid="{00000000-0005-0000-0000-0000C0180000}"/>
    <cellStyle name="Comma 110 3 2 2" xfId="37010" xr:uid="{90D9BFE2-B3D4-4FB4-AFBE-1B19C160931D}"/>
    <cellStyle name="Comma 110 3 3" xfId="37009" xr:uid="{8C3ABEAA-10D4-44BE-A36E-81E3A16C5E68}"/>
    <cellStyle name="Comma 110 4" xfId="6337" xr:uid="{00000000-0005-0000-0000-0000C1180000}"/>
    <cellStyle name="Comma 110 4 2" xfId="6338" xr:uid="{00000000-0005-0000-0000-0000C2180000}"/>
    <cellStyle name="Comma 110 4 2 2" xfId="37012" xr:uid="{04B8DB72-20CD-40D0-98F5-200AD6F5DA0F}"/>
    <cellStyle name="Comma 110 4 3" xfId="37011" xr:uid="{7C3EAD57-AC87-41E1-9748-905F276C4E4D}"/>
    <cellStyle name="Comma 110 5" xfId="6339" xr:uid="{00000000-0005-0000-0000-0000C3180000}"/>
    <cellStyle name="Comma 110 5 2" xfId="37013" xr:uid="{9E7BF0A1-4E39-4B50-9CAA-F1966D5110C8}"/>
    <cellStyle name="Comma 110 6" xfId="6340" xr:uid="{00000000-0005-0000-0000-0000C4180000}"/>
    <cellStyle name="Comma 110 6 2" xfId="6341" xr:uid="{00000000-0005-0000-0000-0000C5180000}"/>
    <cellStyle name="Comma 110 6 2 2" xfId="37015" xr:uid="{4796FEFE-982C-4831-AF18-FAB5FB848E45}"/>
    <cellStyle name="Comma 110 6 3" xfId="37014" xr:uid="{ABAEAD9C-6001-4B9D-B0B1-AFCE9BF2DC4C}"/>
    <cellStyle name="Comma 110 7" xfId="6342" xr:uid="{00000000-0005-0000-0000-0000C6180000}"/>
    <cellStyle name="Comma 110 7 2" xfId="37016" xr:uid="{52FEE70E-AE33-457F-A70C-7D8D14B5D672}"/>
    <cellStyle name="Comma 110 8" xfId="37000" xr:uid="{87D2CF22-450A-4FD7-BD75-70BF34D461DB}"/>
    <cellStyle name="Comma 111" xfId="6343" xr:uid="{00000000-0005-0000-0000-0000C7180000}"/>
    <cellStyle name="Comma 111 2" xfId="6344" xr:uid="{00000000-0005-0000-0000-0000C8180000}"/>
    <cellStyle name="Comma 111 2 2" xfId="6345" xr:uid="{00000000-0005-0000-0000-0000C9180000}"/>
    <cellStyle name="Comma 111 2 2 2" xfId="6346" xr:uid="{00000000-0005-0000-0000-0000CA180000}"/>
    <cellStyle name="Comma 111 2 2 2 2" xfId="37020" xr:uid="{0CFA6C31-04DC-4B7B-8A5A-857177F574A2}"/>
    <cellStyle name="Comma 111 2 2 3" xfId="37019" xr:uid="{BA8CA53D-3F5A-40FA-9F14-DD9990F3BA94}"/>
    <cellStyle name="Comma 111 2 3" xfId="6347" xr:uid="{00000000-0005-0000-0000-0000CB180000}"/>
    <cellStyle name="Comma 111 2 3 2" xfId="6348" xr:uid="{00000000-0005-0000-0000-0000CC180000}"/>
    <cellStyle name="Comma 111 2 3 2 2" xfId="37022" xr:uid="{8516633D-A203-40C3-9EA3-BAD060C30FAA}"/>
    <cellStyle name="Comma 111 2 3 3" xfId="37021" xr:uid="{1D7A892F-AB24-4C1A-9C93-E3F73C036D84}"/>
    <cellStyle name="Comma 111 2 4" xfId="6349" xr:uid="{00000000-0005-0000-0000-0000CD180000}"/>
    <cellStyle name="Comma 111 2 4 2" xfId="37023" xr:uid="{4C1B242F-F6A7-49BF-A822-803400C404E5}"/>
    <cellStyle name="Comma 111 2 5" xfId="6350" xr:uid="{00000000-0005-0000-0000-0000CE180000}"/>
    <cellStyle name="Comma 111 2 5 2" xfId="37024" xr:uid="{400F90E8-E130-492C-9255-FE10067918DD}"/>
    <cellStyle name="Comma 111 2 6" xfId="6351" xr:uid="{00000000-0005-0000-0000-0000CF180000}"/>
    <cellStyle name="Comma 111 2 6 2" xfId="37025" xr:uid="{FB135847-621C-40A8-99D5-E7CEDC1D659A}"/>
    <cellStyle name="Comma 111 2 7" xfId="37018" xr:uid="{0FF6C63B-7940-4E0C-B17E-1F1499D8B737}"/>
    <cellStyle name="Comma 111 3" xfId="6352" xr:uid="{00000000-0005-0000-0000-0000D0180000}"/>
    <cellStyle name="Comma 111 3 2" xfId="6353" xr:uid="{00000000-0005-0000-0000-0000D1180000}"/>
    <cellStyle name="Comma 111 3 2 2" xfId="37027" xr:uid="{5148E904-7E14-4577-93D2-965F63D4BA72}"/>
    <cellStyle name="Comma 111 3 3" xfId="37026" xr:uid="{7CB7F833-E5B1-4E48-B8D0-D3E7CDDF0158}"/>
    <cellStyle name="Comma 111 4" xfId="6354" xr:uid="{00000000-0005-0000-0000-0000D2180000}"/>
    <cellStyle name="Comma 111 4 2" xfId="6355" xr:uid="{00000000-0005-0000-0000-0000D3180000}"/>
    <cellStyle name="Comma 111 4 2 2" xfId="37029" xr:uid="{24049479-B390-4D30-BDE7-480426EB02A2}"/>
    <cellStyle name="Comma 111 4 3" xfId="37028" xr:uid="{F9D40754-66C7-4477-9153-D9820E7520AA}"/>
    <cellStyle name="Comma 111 5" xfId="6356" xr:uid="{00000000-0005-0000-0000-0000D4180000}"/>
    <cellStyle name="Comma 111 5 2" xfId="37030" xr:uid="{85B7A5AA-F84D-4867-8E28-FE9DB600F127}"/>
    <cellStyle name="Comma 111 6" xfId="6357" xr:uid="{00000000-0005-0000-0000-0000D5180000}"/>
    <cellStyle name="Comma 111 6 2" xfId="6358" xr:uid="{00000000-0005-0000-0000-0000D6180000}"/>
    <cellStyle name="Comma 111 6 2 2" xfId="37032" xr:uid="{3376E1F3-9584-47E9-8E96-619C303876E5}"/>
    <cellStyle name="Comma 111 6 3" xfId="37031" xr:uid="{0ADD385E-90E7-4B70-9E4C-B46422EAEC0E}"/>
    <cellStyle name="Comma 111 7" xfId="6359" xr:uid="{00000000-0005-0000-0000-0000D7180000}"/>
    <cellStyle name="Comma 111 7 2" xfId="37033" xr:uid="{E14689F5-32DF-4334-A812-2E117445634D}"/>
    <cellStyle name="Comma 111 8" xfId="37017" xr:uid="{47000DDB-0F08-4F02-9DD6-D9F03FAC78D4}"/>
    <cellStyle name="Comma 112" xfId="6360" xr:uid="{00000000-0005-0000-0000-0000D8180000}"/>
    <cellStyle name="Comma 112 2" xfId="6361" xr:uid="{00000000-0005-0000-0000-0000D9180000}"/>
    <cellStyle name="Comma 112 2 2" xfId="6362" xr:uid="{00000000-0005-0000-0000-0000DA180000}"/>
    <cellStyle name="Comma 112 2 2 2" xfId="6363" xr:uid="{00000000-0005-0000-0000-0000DB180000}"/>
    <cellStyle name="Comma 112 2 2 2 2" xfId="37037" xr:uid="{845B1BAF-60F9-4AB2-BD53-F1054B8A06DC}"/>
    <cellStyle name="Comma 112 2 2 3" xfId="37036" xr:uid="{AC862AC3-3A3D-4C03-A4E8-6B4BFCE32831}"/>
    <cellStyle name="Comma 112 2 3" xfId="6364" xr:uid="{00000000-0005-0000-0000-0000DC180000}"/>
    <cellStyle name="Comma 112 2 3 2" xfId="6365" xr:uid="{00000000-0005-0000-0000-0000DD180000}"/>
    <cellStyle name="Comma 112 2 3 2 2" xfId="37039" xr:uid="{692817EA-1C12-47F6-A3B2-BCF8C101FCD3}"/>
    <cellStyle name="Comma 112 2 3 3" xfId="37038" xr:uid="{35F44163-2FDD-4CFD-B24D-2BFF93B04D5B}"/>
    <cellStyle name="Comma 112 2 4" xfId="6366" xr:uid="{00000000-0005-0000-0000-0000DE180000}"/>
    <cellStyle name="Comma 112 2 4 2" xfId="37040" xr:uid="{F2B957D0-E459-47A5-BC26-8C2606BF462C}"/>
    <cellStyle name="Comma 112 2 5" xfId="6367" xr:uid="{00000000-0005-0000-0000-0000DF180000}"/>
    <cellStyle name="Comma 112 2 5 2" xfId="37041" xr:uid="{D95DB8FB-49EC-404D-8ED6-281B7D3C8931}"/>
    <cellStyle name="Comma 112 2 6" xfId="6368" xr:uid="{00000000-0005-0000-0000-0000E0180000}"/>
    <cellStyle name="Comma 112 2 6 2" xfId="37042" xr:uid="{492FF07D-77CC-4011-85CB-98054439B38F}"/>
    <cellStyle name="Comma 112 2 7" xfId="37035" xr:uid="{65A8B668-F31F-4012-B614-9BB51FEC925E}"/>
    <cellStyle name="Comma 112 3" xfId="6369" xr:uid="{00000000-0005-0000-0000-0000E1180000}"/>
    <cellStyle name="Comma 112 3 2" xfId="6370" xr:uid="{00000000-0005-0000-0000-0000E2180000}"/>
    <cellStyle name="Comma 112 3 2 2" xfId="37044" xr:uid="{F88C50A1-4C58-4D4B-8AB5-BB9A4E6DD941}"/>
    <cellStyle name="Comma 112 3 3" xfId="37043" xr:uid="{F38AD51C-9F67-4242-B4F7-9628E7464F05}"/>
    <cellStyle name="Comma 112 4" xfId="6371" xr:uid="{00000000-0005-0000-0000-0000E3180000}"/>
    <cellStyle name="Comma 112 4 2" xfId="6372" xr:uid="{00000000-0005-0000-0000-0000E4180000}"/>
    <cellStyle name="Comma 112 4 2 2" xfId="37046" xr:uid="{FDEE6B1F-9219-4524-A465-89333C5CD4D2}"/>
    <cellStyle name="Comma 112 4 3" xfId="37045" xr:uid="{08727DE6-5D49-48B2-A93C-3BA4796FEE77}"/>
    <cellStyle name="Comma 112 5" xfId="6373" xr:uid="{00000000-0005-0000-0000-0000E5180000}"/>
    <cellStyle name="Comma 112 5 2" xfId="37047" xr:uid="{1486BCC2-EE36-4C0F-B50E-98FEA044E683}"/>
    <cellStyle name="Comma 112 6" xfId="6374" xr:uid="{00000000-0005-0000-0000-0000E6180000}"/>
    <cellStyle name="Comma 112 6 2" xfId="6375" xr:uid="{00000000-0005-0000-0000-0000E7180000}"/>
    <cellStyle name="Comma 112 6 2 2" xfId="37049" xr:uid="{48F489F4-A6D4-4747-826B-42351CEFB250}"/>
    <cellStyle name="Comma 112 6 3" xfId="37048" xr:uid="{8C6FC762-CC81-4973-903D-485ECCB1214A}"/>
    <cellStyle name="Comma 112 7" xfId="6376" xr:uid="{00000000-0005-0000-0000-0000E8180000}"/>
    <cellStyle name="Comma 112 7 2" xfId="37050" xr:uid="{E6477BAB-0AEA-455F-82C7-04615C2C4446}"/>
    <cellStyle name="Comma 112 8" xfId="37034" xr:uid="{7CD10B2B-1E8F-4CEA-B7A4-88F69B784CD5}"/>
    <cellStyle name="Comma 113" xfId="6377" xr:uid="{00000000-0005-0000-0000-0000E9180000}"/>
    <cellStyle name="Comma 113 2" xfId="6378" xr:uid="{00000000-0005-0000-0000-0000EA180000}"/>
    <cellStyle name="Comma 113 2 2" xfId="6379" xr:uid="{00000000-0005-0000-0000-0000EB180000}"/>
    <cellStyle name="Comma 113 2 2 2" xfId="6380" xr:uid="{00000000-0005-0000-0000-0000EC180000}"/>
    <cellStyle name="Comma 113 2 2 2 2" xfId="37054" xr:uid="{49B1995F-FC37-40EE-9A83-F6ED86FD1E98}"/>
    <cellStyle name="Comma 113 2 2 3" xfId="37053" xr:uid="{5E4E2203-97C7-4719-B9A0-07DA6B9F728C}"/>
    <cellStyle name="Comma 113 2 3" xfId="6381" xr:uid="{00000000-0005-0000-0000-0000ED180000}"/>
    <cellStyle name="Comma 113 2 3 2" xfId="6382" xr:uid="{00000000-0005-0000-0000-0000EE180000}"/>
    <cellStyle name="Comma 113 2 3 2 2" xfId="37056" xr:uid="{D48343B9-7150-49D2-AA4E-74687009FAF5}"/>
    <cellStyle name="Comma 113 2 3 3" xfId="37055" xr:uid="{3DECF601-8393-4D19-ACF9-A64CC8C8E331}"/>
    <cellStyle name="Comma 113 2 4" xfId="6383" xr:uid="{00000000-0005-0000-0000-0000EF180000}"/>
    <cellStyle name="Comma 113 2 4 2" xfId="37057" xr:uid="{FC81A392-7F92-4868-9B63-CD3717B1960E}"/>
    <cellStyle name="Comma 113 2 5" xfId="6384" xr:uid="{00000000-0005-0000-0000-0000F0180000}"/>
    <cellStyle name="Comma 113 2 5 2" xfId="37058" xr:uid="{4AA7687D-CD6F-40E2-A365-D816058BDF02}"/>
    <cellStyle name="Comma 113 2 6" xfId="6385" xr:uid="{00000000-0005-0000-0000-0000F1180000}"/>
    <cellStyle name="Comma 113 2 6 2" xfId="37059" xr:uid="{ADDC1373-3C82-4527-8E62-4C5D23B1E0FB}"/>
    <cellStyle name="Comma 113 2 7" xfId="37052" xr:uid="{C76C901B-E961-4353-BD50-21D52DFC02BE}"/>
    <cellStyle name="Comma 113 3" xfId="6386" xr:uid="{00000000-0005-0000-0000-0000F2180000}"/>
    <cellStyle name="Comma 113 3 2" xfId="6387" xr:uid="{00000000-0005-0000-0000-0000F3180000}"/>
    <cellStyle name="Comma 113 3 2 2" xfId="37061" xr:uid="{DF1DB726-390A-46C1-B3E7-C9FFAC447EB9}"/>
    <cellStyle name="Comma 113 3 3" xfId="37060" xr:uid="{7A7FEAB5-C810-4F48-9F6C-6F6437861434}"/>
    <cellStyle name="Comma 113 4" xfId="6388" xr:uid="{00000000-0005-0000-0000-0000F4180000}"/>
    <cellStyle name="Comma 113 4 2" xfId="6389" xr:uid="{00000000-0005-0000-0000-0000F5180000}"/>
    <cellStyle name="Comma 113 4 2 2" xfId="37063" xr:uid="{F0009CF5-EFC9-4C1F-AD14-177BAE73AEC8}"/>
    <cellStyle name="Comma 113 4 3" xfId="37062" xr:uid="{03B3B522-DC20-4F6B-BFD4-4D9F332DD35E}"/>
    <cellStyle name="Comma 113 5" xfId="6390" xr:uid="{00000000-0005-0000-0000-0000F6180000}"/>
    <cellStyle name="Comma 113 5 2" xfId="37064" xr:uid="{1683DE2D-1EE6-4001-B4C2-326E82C79956}"/>
    <cellStyle name="Comma 113 6" xfId="6391" xr:uid="{00000000-0005-0000-0000-0000F7180000}"/>
    <cellStyle name="Comma 113 6 2" xfId="6392" xr:uid="{00000000-0005-0000-0000-0000F8180000}"/>
    <cellStyle name="Comma 113 6 2 2" xfId="37066" xr:uid="{A33858AD-D276-46DD-B9EC-CD804B770D1E}"/>
    <cellStyle name="Comma 113 6 3" xfId="37065" xr:uid="{204CF90D-D777-4473-BE36-A4E5B62CD3C3}"/>
    <cellStyle name="Comma 113 7" xfId="6393" xr:uid="{00000000-0005-0000-0000-0000F9180000}"/>
    <cellStyle name="Comma 113 7 2" xfId="37067" xr:uid="{84850EA9-3294-4730-ACE1-BC6F13C88834}"/>
    <cellStyle name="Comma 113 8" xfId="37051" xr:uid="{F5F9C2C4-A00E-4729-ACD6-A2C71B6117E9}"/>
    <cellStyle name="Comma 114" xfId="6394" xr:uid="{00000000-0005-0000-0000-0000FA180000}"/>
    <cellStyle name="Comma 114 2" xfId="6395" xr:uid="{00000000-0005-0000-0000-0000FB180000}"/>
    <cellStyle name="Comma 114 2 2" xfId="6396" xr:uid="{00000000-0005-0000-0000-0000FC180000}"/>
    <cellStyle name="Comma 114 2 2 2" xfId="6397" xr:uid="{00000000-0005-0000-0000-0000FD180000}"/>
    <cellStyle name="Comma 114 2 2 2 2" xfId="37071" xr:uid="{34A85BCD-6F9D-4808-B6AD-3AE48BACC26E}"/>
    <cellStyle name="Comma 114 2 2 3" xfId="37070" xr:uid="{6BE48B1F-A8D3-4FEC-8F11-ED63257B84BD}"/>
    <cellStyle name="Comma 114 2 3" xfId="6398" xr:uid="{00000000-0005-0000-0000-0000FE180000}"/>
    <cellStyle name="Comma 114 2 3 2" xfId="6399" xr:uid="{00000000-0005-0000-0000-0000FF180000}"/>
    <cellStyle name="Comma 114 2 3 2 2" xfId="37073" xr:uid="{71C3B42F-B044-4E47-A205-82E8C8164EA3}"/>
    <cellStyle name="Comma 114 2 3 3" xfId="37072" xr:uid="{608251B9-33E0-4741-8617-BF360677F8C1}"/>
    <cellStyle name="Comma 114 2 4" xfId="6400" xr:uid="{00000000-0005-0000-0000-000000190000}"/>
    <cellStyle name="Comma 114 2 4 2" xfId="37074" xr:uid="{FC66DCE1-0D2D-47CC-89AF-96CB75571201}"/>
    <cellStyle name="Comma 114 2 5" xfId="6401" xr:uid="{00000000-0005-0000-0000-000001190000}"/>
    <cellStyle name="Comma 114 2 5 2" xfId="37075" xr:uid="{A72C0C41-91E7-4AC8-BC42-3F73CFF7A9EE}"/>
    <cellStyle name="Comma 114 2 6" xfId="6402" xr:uid="{00000000-0005-0000-0000-000002190000}"/>
    <cellStyle name="Comma 114 2 6 2" xfId="37076" xr:uid="{9B829A1F-64E2-47B0-ABE4-B8971EB3499C}"/>
    <cellStyle name="Comma 114 2 7" xfId="37069" xr:uid="{D1D01A69-2BE1-421A-BF70-A92C95C3A928}"/>
    <cellStyle name="Comma 114 3" xfId="6403" xr:uid="{00000000-0005-0000-0000-000003190000}"/>
    <cellStyle name="Comma 114 3 2" xfId="6404" xr:uid="{00000000-0005-0000-0000-000004190000}"/>
    <cellStyle name="Comma 114 3 2 2" xfId="37078" xr:uid="{FC924DE7-B30A-4609-B226-68437FB4BEA5}"/>
    <cellStyle name="Comma 114 3 3" xfId="37077" xr:uid="{EF8FB1ED-865A-44BE-891D-B66A22712485}"/>
    <cellStyle name="Comma 114 4" xfId="6405" xr:uid="{00000000-0005-0000-0000-000005190000}"/>
    <cellStyle name="Comma 114 4 2" xfId="6406" xr:uid="{00000000-0005-0000-0000-000006190000}"/>
    <cellStyle name="Comma 114 4 2 2" xfId="37080" xr:uid="{2EEEB09A-A3E5-41F1-AD23-BE1417586106}"/>
    <cellStyle name="Comma 114 4 3" xfId="37079" xr:uid="{9D0309C2-B428-4E5E-904A-790FEFB81527}"/>
    <cellStyle name="Comma 114 5" xfId="6407" xr:uid="{00000000-0005-0000-0000-000007190000}"/>
    <cellStyle name="Comma 114 5 2" xfId="37081" xr:uid="{AF87DC5F-F015-4B7A-BC53-178DB9AA27AD}"/>
    <cellStyle name="Comma 114 6" xfId="6408" xr:uid="{00000000-0005-0000-0000-000008190000}"/>
    <cellStyle name="Comma 114 6 2" xfId="6409" xr:uid="{00000000-0005-0000-0000-000009190000}"/>
    <cellStyle name="Comma 114 6 2 2" xfId="37083" xr:uid="{EAA23AB9-1C2E-49BC-8F32-25BD184EC0B8}"/>
    <cellStyle name="Comma 114 6 3" xfId="37082" xr:uid="{903C1956-85AB-4567-8823-9D31BA11755C}"/>
    <cellStyle name="Comma 114 7" xfId="6410" xr:uid="{00000000-0005-0000-0000-00000A190000}"/>
    <cellStyle name="Comma 114 7 2" xfId="37084" xr:uid="{0AF79A0F-5AA9-473D-A79F-C333CB74F691}"/>
    <cellStyle name="Comma 114 8" xfId="37068" xr:uid="{9E4BE517-EB7E-4539-94E3-2DBE40A42817}"/>
    <cellStyle name="Comma 115" xfId="6411" xr:uid="{00000000-0005-0000-0000-00000B190000}"/>
    <cellStyle name="Comma 115 2" xfId="6412" xr:uid="{00000000-0005-0000-0000-00000C190000}"/>
    <cellStyle name="Comma 115 2 2" xfId="6413" xr:uid="{00000000-0005-0000-0000-00000D190000}"/>
    <cellStyle name="Comma 115 2 2 2" xfId="6414" xr:uid="{00000000-0005-0000-0000-00000E190000}"/>
    <cellStyle name="Comma 115 2 2 2 2" xfId="37088" xr:uid="{C2BF2334-8175-4E17-9D06-7DCFE922D635}"/>
    <cellStyle name="Comma 115 2 2 3" xfId="37087" xr:uid="{8809D88C-F833-4143-9750-9AA8769557D3}"/>
    <cellStyle name="Comma 115 2 3" xfId="6415" xr:uid="{00000000-0005-0000-0000-00000F190000}"/>
    <cellStyle name="Comma 115 2 3 2" xfId="6416" xr:uid="{00000000-0005-0000-0000-000010190000}"/>
    <cellStyle name="Comma 115 2 3 2 2" xfId="37090" xr:uid="{95E28D79-41EC-44DA-BE1F-5259373886A7}"/>
    <cellStyle name="Comma 115 2 3 3" xfId="37089" xr:uid="{DA3B89E0-7ECB-4416-8863-2C8782E9D4F5}"/>
    <cellStyle name="Comma 115 2 4" xfId="6417" xr:uid="{00000000-0005-0000-0000-000011190000}"/>
    <cellStyle name="Comma 115 2 4 2" xfId="37091" xr:uid="{A323E523-7DDE-4DBE-A568-D683D66F6AFF}"/>
    <cellStyle name="Comma 115 2 5" xfId="6418" xr:uid="{00000000-0005-0000-0000-000012190000}"/>
    <cellStyle name="Comma 115 2 5 2" xfId="37092" xr:uid="{409CDBC3-EC15-4030-93CA-076120D7D0F9}"/>
    <cellStyle name="Comma 115 2 6" xfId="6419" xr:uid="{00000000-0005-0000-0000-000013190000}"/>
    <cellStyle name="Comma 115 2 6 2" xfId="37093" xr:uid="{180F7C5F-DC6A-4EE4-83F6-76841E4EEFCF}"/>
    <cellStyle name="Comma 115 2 7" xfId="37086" xr:uid="{127C871F-7C1B-4620-8946-6F2BB9BB9570}"/>
    <cellStyle name="Comma 115 3" xfId="6420" xr:uid="{00000000-0005-0000-0000-000014190000}"/>
    <cellStyle name="Comma 115 3 2" xfId="6421" xr:uid="{00000000-0005-0000-0000-000015190000}"/>
    <cellStyle name="Comma 115 3 2 2" xfId="37095" xr:uid="{A10ED489-94E4-41A8-B1F0-75FC4A67BBD9}"/>
    <cellStyle name="Comma 115 3 3" xfId="37094" xr:uid="{C0B9C4F7-E41A-4EDC-BC4B-23122DE589C6}"/>
    <cellStyle name="Comma 115 4" xfId="6422" xr:uid="{00000000-0005-0000-0000-000016190000}"/>
    <cellStyle name="Comma 115 4 2" xfId="6423" xr:uid="{00000000-0005-0000-0000-000017190000}"/>
    <cellStyle name="Comma 115 4 2 2" xfId="37097" xr:uid="{1861F3AB-C363-40D1-B9FD-2EC2687B3D73}"/>
    <cellStyle name="Comma 115 4 3" xfId="37096" xr:uid="{F6854360-F0FD-4417-AE65-2D2EAA63DBB7}"/>
    <cellStyle name="Comma 115 5" xfId="6424" xr:uid="{00000000-0005-0000-0000-000018190000}"/>
    <cellStyle name="Comma 115 5 2" xfId="37098" xr:uid="{EB915E10-449A-4DAF-8DAC-EFD8C598034F}"/>
    <cellStyle name="Comma 115 6" xfId="6425" xr:uid="{00000000-0005-0000-0000-000019190000}"/>
    <cellStyle name="Comma 115 6 2" xfId="6426" xr:uid="{00000000-0005-0000-0000-00001A190000}"/>
    <cellStyle name="Comma 115 6 2 2" xfId="37100" xr:uid="{3099E3F9-E656-4413-B16B-CC8D7EC43CE0}"/>
    <cellStyle name="Comma 115 6 3" xfId="37099" xr:uid="{0F57A5D3-4E07-4603-BAC9-5EE2DBB97234}"/>
    <cellStyle name="Comma 115 7" xfId="6427" xr:uid="{00000000-0005-0000-0000-00001B190000}"/>
    <cellStyle name="Comma 115 7 2" xfId="37101" xr:uid="{7A5D0349-1C37-4063-A461-4AE1C23AF2FF}"/>
    <cellStyle name="Comma 115 8" xfId="37085" xr:uid="{3D1DF909-E356-4878-AD55-267D1CBCAE6F}"/>
    <cellStyle name="Comma 116" xfId="6428" xr:uid="{00000000-0005-0000-0000-00001C190000}"/>
    <cellStyle name="Comma 116 2" xfId="6429" xr:uid="{00000000-0005-0000-0000-00001D190000}"/>
    <cellStyle name="Comma 116 2 2" xfId="6430" xr:uid="{00000000-0005-0000-0000-00001E190000}"/>
    <cellStyle name="Comma 116 2 2 2" xfId="6431" xr:uid="{00000000-0005-0000-0000-00001F190000}"/>
    <cellStyle name="Comma 116 2 2 2 2" xfId="37105" xr:uid="{6521EA1C-4951-4A1E-B5FF-79F8A5D538A7}"/>
    <cellStyle name="Comma 116 2 2 3" xfId="37104" xr:uid="{729CD2D0-F4A4-47F2-BA33-2CBAF37226DE}"/>
    <cellStyle name="Comma 116 2 3" xfId="6432" xr:uid="{00000000-0005-0000-0000-000020190000}"/>
    <cellStyle name="Comma 116 2 3 2" xfId="6433" xr:uid="{00000000-0005-0000-0000-000021190000}"/>
    <cellStyle name="Comma 116 2 3 2 2" xfId="37107" xr:uid="{C6676315-68D9-40A7-A57D-AA4A9CB721B6}"/>
    <cellStyle name="Comma 116 2 3 3" xfId="37106" xr:uid="{DF810A70-F8FE-4F42-B824-40F4EAB62B51}"/>
    <cellStyle name="Comma 116 2 4" xfId="6434" xr:uid="{00000000-0005-0000-0000-000022190000}"/>
    <cellStyle name="Comma 116 2 4 2" xfId="37108" xr:uid="{AC5A4C7B-D498-4A3F-B3F4-93E09F861765}"/>
    <cellStyle name="Comma 116 2 5" xfId="6435" xr:uid="{00000000-0005-0000-0000-000023190000}"/>
    <cellStyle name="Comma 116 2 5 2" xfId="37109" xr:uid="{A765D34B-0814-4935-9F06-B1BE5ACEB6C8}"/>
    <cellStyle name="Comma 116 2 6" xfId="6436" xr:uid="{00000000-0005-0000-0000-000024190000}"/>
    <cellStyle name="Comma 116 2 6 2" xfId="37110" xr:uid="{30CEF41B-F6E1-4C7F-AD43-44657A0633D4}"/>
    <cellStyle name="Comma 116 2 7" xfId="37103" xr:uid="{57D2CFE2-B5BC-4D5E-98EA-B338CE4A70B0}"/>
    <cellStyle name="Comma 116 3" xfId="6437" xr:uid="{00000000-0005-0000-0000-000025190000}"/>
    <cellStyle name="Comma 116 3 2" xfId="6438" xr:uid="{00000000-0005-0000-0000-000026190000}"/>
    <cellStyle name="Comma 116 3 2 2" xfId="37112" xr:uid="{EA5C6088-C93E-4FF0-9AF0-0434DC73C45D}"/>
    <cellStyle name="Comma 116 3 3" xfId="37111" xr:uid="{A127391F-5230-45DD-A9C8-D29915AF03FD}"/>
    <cellStyle name="Comma 116 4" xfId="6439" xr:uid="{00000000-0005-0000-0000-000027190000}"/>
    <cellStyle name="Comma 116 4 2" xfId="6440" xr:uid="{00000000-0005-0000-0000-000028190000}"/>
    <cellStyle name="Comma 116 4 2 2" xfId="37114" xr:uid="{99A946D5-CB13-4C25-9054-AD9910EEC986}"/>
    <cellStyle name="Comma 116 4 3" xfId="37113" xr:uid="{9FCF8D31-07E9-492F-98FE-E5896F0FAB59}"/>
    <cellStyle name="Comma 116 5" xfId="6441" xr:uid="{00000000-0005-0000-0000-000029190000}"/>
    <cellStyle name="Comma 116 5 2" xfId="37115" xr:uid="{9AB0D3D8-1C0C-4448-993C-FB9167488B2D}"/>
    <cellStyle name="Comma 116 6" xfId="6442" xr:uid="{00000000-0005-0000-0000-00002A190000}"/>
    <cellStyle name="Comma 116 6 2" xfId="6443" xr:uid="{00000000-0005-0000-0000-00002B190000}"/>
    <cellStyle name="Comma 116 6 2 2" xfId="37117" xr:uid="{725B6957-148B-46F0-BC8D-E152D4EA9E19}"/>
    <cellStyle name="Comma 116 6 3" xfId="37116" xr:uid="{D5695DA3-2ACE-4BE1-A91F-E238BFA5F8EE}"/>
    <cellStyle name="Comma 116 7" xfId="6444" xr:uid="{00000000-0005-0000-0000-00002C190000}"/>
    <cellStyle name="Comma 116 7 2" xfId="37118" xr:uid="{0B5199D0-3C25-4846-B7B5-9DC7F3F68607}"/>
    <cellStyle name="Comma 116 8" xfId="37102" xr:uid="{10CF8147-D327-4D65-84B9-2B312CB03F1C}"/>
    <cellStyle name="Comma 117" xfId="6445" xr:uid="{00000000-0005-0000-0000-00002D190000}"/>
    <cellStyle name="Comma 117 2" xfId="6446" xr:uid="{00000000-0005-0000-0000-00002E190000}"/>
    <cellStyle name="Comma 117 2 2" xfId="6447" xr:uid="{00000000-0005-0000-0000-00002F190000}"/>
    <cellStyle name="Comma 117 2 2 2" xfId="6448" xr:uid="{00000000-0005-0000-0000-000030190000}"/>
    <cellStyle name="Comma 117 2 2 2 2" xfId="37122" xr:uid="{E7FBB5B6-3DB6-4CCD-810E-C10DD734C28B}"/>
    <cellStyle name="Comma 117 2 2 3" xfId="37121" xr:uid="{7985D0EE-12FB-42E8-ADF6-3B60C362DF8C}"/>
    <cellStyle name="Comma 117 2 3" xfId="6449" xr:uid="{00000000-0005-0000-0000-000031190000}"/>
    <cellStyle name="Comma 117 2 3 2" xfId="6450" xr:uid="{00000000-0005-0000-0000-000032190000}"/>
    <cellStyle name="Comma 117 2 3 2 2" xfId="37124" xr:uid="{DD0B899D-60A5-455B-BB65-CC7E47D29E22}"/>
    <cellStyle name="Comma 117 2 3 3" xfId="37123" xr:uid="{E15B293E-51E9-4195-AD5C-F586A77F7BBD}"/>
    <cellStyle name="Comma 117 2 4" xfId="6451" xr:uid="{00000000-0005-0000-0000-000033190000}"/>
    <cellStyle name="Comma 117 2 4 2" xfId="37125" xr:uid="{222B523E-1B29-4755-A0CC-77DD022263B9}"/>
    <cellStyle name="Comma 117 2 5" xfId="6452" xr:uid="{00000000-0005-0000-0000-000034190000}"/>
    <cellStyle name="Comma 117 2 5 2" xfId="37126" xr:uid="{9FEA4620-962A-42CA-BDEA-0528DCD63EFB}"/>
    <cellStyle name="Comma 117 2 6" xfId="6453" xr:uid="{00000000-0005-0000-0000-000035190000}"/>
    <cellStyle name="Comma 117 2 6 2" xfId="37127" xr:uid="{745AC23A-2D94-4BB5-A543-E536E30323D9}"/>
    <cellStyle name="Comma 117 2 7" xfId="37120" xr:uid="{31AC7864-2DF1-4875-A371-3039B15D9FA4}"/>
    <cellStyle name="Comma 117 3" xfId="6454" xr:uid="{00000000-0005-0000-0000-000036190000}"/>
    <cellStyle name="Comma 117 3 2" xfId="6455" xr:uid="{00000000-0005-0000-0000-000037190000}"/>
    <cellStyle name="Comma 117 3 2 2" xfId="37129" xr:uid="{5FD25D8D-C8CE-41EF-BEEE-19023BD5AEB7}"/>
    <cellStyle name="Comma 117 3 3" xfId="37128" xr:uid="{A6963A96-8C20-445A-B733-AE8E8B1A355B}"/>
    <cellStyle name="Comma 117 4" xfId="6456" xr:uid="{00000000-0005-0000-0000-000038190000}"/>
    <cellStyle name="Comma 117 4 2" xfId="6457" xr:uid="{00000000-0005-0000-0000-000039190000}"/>
    <cellStyle name="Comma 117 4 2 2" xfId="37131" xr:uid="{277EDE8F-11FE-418D-BE4A-005E3EC1D58F}"/>
    <cellStyle name="Comma 117 4 3" xfId="37130" xr:uid="{25E59A73-03B4-45EA-A11A-1F5E0DAEC926}"/>
    <cellStyle name="Comma 117 5" xfId="6458" xr:uid="{00000000-0005-0000-0000-00003A190000}"/>
    <cellStyle name="Comma 117 5 2" xfId="37132" xr:uid="{D0BD1EA2-AFD0-4AB5-997F-7588E6A7D677}"/>
    <cellStyle name="Comma 117 6" xfId="6459" xr:uid="{00000000-0005-0000-0000-00003B190000}"/>
    <cellStyle name="Comma 117 6 2" xfId="6460" xr:uid="{00000000-0005-0000-0000-00003C190000}"/>
    <cellStyle name="Comma 117 6 2 2" xfId="37134" xr:uid="{2F590882-A0B6-4FBC-83FB-A887E96E4296}"/>
    <cellStyle name="Comma 117 6 3" xfId="37133" xr:uid="{C56D07ED-2F5C-4098-99C7-FAF7C00184FA}"/>
    <cellStyle name="Comma 117 7" xfId="6461" xr:uid="{00000000-0005-0000-0000-00003D190000}"/>
    <cellStyle name="Comma 117 7 2" xfId="37135" xr:uid="{0145F20D-5016-4795-8DA6-714AF33A18BB}"/>
    <cellStyle name="Comma 117 8" xfId="37119" xr:uid="{FB44AF3B-5906-45B7-A169-B6EF8F0E9F84}"/>
    <cellStyle name="Comma 118" xfId="6462" xr:uid="{00000000-0005-0000-0000-00003E190000}"/>
    <cellStyle name="Comma 118 2" xfId="6463" xr:uid="{00000000-0005-0000-0000-00003F190000}"/>
    <cellStyle name="Comma 118 2 2" xfId="6464" xr:uid="{00000000-0005-0000-0000-000040190000}"/>
    <cellStyle name="Comma 118 2 2 2" xfId="6465" xr:uid="{00000000-0005-0000-0000-000041190000}"/>
    <cellStyle name="Comma 118 2 2 2 2" xfId="37139" xr:uid="{FCDD03EA-5604-4119-86DE-46DBDC3D4C11}"/>
    <cellStyle name="Comma 118 2 2 3" xfId="37138" xr:uid="{C759DB93-A2E4-47C3-B71A-236CEBD3D2F1}"/>
    <cellStyle name="Comma 118 2 3" xfId="6466" xr:uid="{00000000-0005-0000-0000-000042190000}"/>
    <cellStyle name="Comma 118 2 3 2" xfId="6467" xr:uid="{00000000-0005-0000-0000-000043190000}"/>
    <cellStyle name="Comma 118 2 3 2 2" xfId="37141" xr:uid="{B845977D-454A-425E-98CC-9B24BD453709}"/>
    <cellStyle name="Comma 118 2 3 3" xfId="37140" xr:uid="{51950E2C-FED1-470E-8551-E062D1ED1C5A}"/>
    <cellStyle name="Comma 118 2 4" xfId="6468" xr:uid="{00000000-0005-0000-0000-000044190000}"/>
    <cellStyle name="Comma 118 2 4 2" xfId="37142" xr:uid="{69DBF1FB-4013-442E-8727-5E0E0BE9BF5B}"/>
    <cellStyle name="Comma 118 2 5" xfId="6469" xr:uid="{00000000-0005-0000-0000-000045190000}"/>
    <cellStyle name="Comma 118 2 5 2" xfId="6470" xr:uid="{00000000-0005-0000-0000-000046190000}"/>
    <cellStyle name="Comma 118 2 5 2 2" xfId="37144" xr:uid="{726F8869-5CC6-4FB2-8D19-48C62ECC4A1D}"/>
    <cellStyle name="Comma 118 2 5 3" xfId="37143" xr:uid="{3A0ACC10-C13A-4F79-834B-21D3FA1D8257}"/>
    <cellStyle name="Comma 118 2 6" xfId="6471" xr:uid="{00000000-0005-0000-0000-000047190000}"/>
    <cellStyle name="Comma 118 2 6 2" xfId="37145" xr:uid="{70EF0AF8-12A7-4C0B-BC8F-44716A44CDC5}"/>
    <cellStyle name="Comma 118 2 7" xfId="37137" xr:uid="{56DB0D70-FF91-4471-8A55-34B66C675A57}"/>
    <cellStyle name="Comma 118 3" xfId="6472" xr:uid="{00000000-0005-0000-0000-000048190000}"/>
    <cellStyle name="Comma 118 3 2" xfId="6473" xr:uid="{00000000-0005-0000-0000-000049190000}"/>
    <cellStyle name="Comma 118 3 2 2" xfId="37147" xr:uid="{72D1CBD5-3DDD-4F64-94E2-5565DB465EA3}"/>
    <cellStyle name="Comma 118 3 3" xfId="37146" xr:uid="{DB857BF7-A548-4A23-9D03-1D091A5D53E2}"/>
    <cellStyle name="Comma 118 4" xfId="6474" xr:uid="{00000000-0005-0000-0000-00004A190000}"/>
    <cellStyle name="Comma 118 4 2" xfId="6475" xr:uid="{00000000-0005-0000-0000-00004B190000}"/>
    <cellStyle name="Comma 118 4 2 2" xfId="37149" xr:uid="{B9F313A8-E336-4E88-B257-7E2AF323898D}"/>
    <cellStyle name="Comma 118 4 3" xfId="37148" xr:uid="{B5FDD6B5-D398-4BA6-98AA-258D4F5793A8}"/>
    <cellStyle name="Comma 118 5" xfId="6476" xr:uid="{00000000-0005-0000-0000-00004C190000}"/>
    <cellStyle name="Comma 118 5 2" xfId="37150" xr:uid="{9BF1E1CE-D1DC-4F58-B633-6AC925BA203E}"/>
    <cellStyle name="Comma 118 6" xfId="6477" xr:uid="{00000000-0005-0000-0000-00004D190000}"/>
    <cellStyle name="Comma 118 6 2" xfId="6478" xr:uid="{00000000-0005-0000-0000-00004E190000}"/>
    <cellStyle name="Comma 118 6 2 2" xfId="37152" xr:uid="{616AD034-92EA-4704-B0EA-1529EFC724B5}"/>
    <cellStyle name="Comma 118 6 3" xfId="37151" xr:uid="{2F5D7B8C-E596-4E49-8074-3B718F100B6F}"/>
    <cellStyle name="Comma 118 7" xfId="6479" xr:uid="{00000000-0005-0000-0000-00004F190000}"/>
    <cellStyle name="Comma 118 7 2" xfId="37153" xr:uid="{989FC8E3-0313-4231-A56B-BB5CECA25E62}"/>
    <cellStyle name="Comma 118 8" xfId="37136" xr:uid="{87D74C9D-E876-4004-8CCA-F55A089D4F4F}"/>
    <cellStyle name="Comma 119" xfId="6480" xr:uid="{00000000-0005-0000-0000-000050190000}"/>
    <cellStyle name="Comma 119 2" xfId="6481" xr:uid="{00000000-0005-0000-0000-000051190000}"/>
    <cellStyle name="Comma 119 2 2" xfId="6482" xr:uid="{00000000-0005-0000-0000-000052190000}"/>
    <cellStyle name="Comma 119 2 2 2" xfId="6483" xr:uid="{00000000-0005-0000-0000-000053190000}"/>
    <cellStyle name="Comma 119 2 2 2 2" xfId="37157" xr:uid="{8C7BC005-3CE6-47CE-886F-2197662E7D69}"/>
    <cellStyle name="Comma 119 2 2 3" xfId="37156" xr:uid="{07A23BDC-2203-485F-BEB3-76DECC32F24B}"/>
    <cellStyle name="Comma 119 2 3" xfId="6484" xr:uid="{00000000-0005-0000-0000-000054190000}"/>
    <cellStyle name="Comma 119 2 3 2" xfId="6485" xr:uid="{00000000-0005-0000-0000-000055190000}"/>
    <cellStyle name="Comma 119 2 3 2 2" xfId="37159" xr:uid="{381F0BC8-C7B7-4E58-A376-F30B022178C7}"/>
    <cellStyle name="Comma 119 2 3 3" xfId="37158" xr:uid="{D3334E26-D578-4A9E-B982-2EAB51A172CF}"/>
    <cellStyle name="Comma 119 2 4" xfId="6486" xr:uid="{00000000-0005-0000-0000-000056190000}"/>
    <cellStyle name="Comma 119 2 4 2" xfId="37160" xr:uid="{B1B78F82-0489-4AFB-8013-B1397F87C8B9}"/>
    <cellStyle name="Comma 119 2 5" xfId="6487" xr:uid="{00000000-0005-0000-0000-000057190000}"/>
    <cellStyle name="Comma 119 2 5 2" xfId="6488" xr:uid="{00000000-0005-0000-0000-000058190000}"/>
    <cellStyle name="Comma 119 2 5 2 2" xfId="37162" xr:uid="{A074CEF9-4F5B-47B7-BF76-5BE6072720D6}"/>
    <cellStyle name="Comma 119 2 5 3" xfId="37161" xr:uid="{9CFADC8E-06FA-403B-8244-3040FA4FEA2B}"/>
    <cellStyle name="Comma 119 2 6" xfId="6489" xr:uid="{00000000-0005-0000-0000-000059190000}"/>
    <cellStyle name="Comma 119 2 6 2" xfId="37163" xr:uid="{947676F0-176A-423B-AF7F-0F4F867C8025}"/>
    <cellStyle name="Comma 119 2 7" xfId="37155" xr:uid="{E64342DD-76BC-49B0-86FA-F3495D08A908}"/>
    <cellStyle name="Comma 119 3" xfId="6490" xr:uid="{00000000-0005-0000-0000-00005A190000}"/>
    <cellStyle name="Comma 119 3 2" xfId="6491" xr:uid="{00000000-0005-0000-0000-00005B190000}"/>
    <cellStyle name="Comma 119 3 2 2" xfId="37165" xr:uid="{AEF9009D-75F6-47C5-B7DC-8BCCE5F9BCC3}"/>
    <cellStyle name="Comma 119 3 3" xfId="37164" xr:uid="{3B3B52DC-2C43-4011-B31E-713818F5B167}"/>
    <cellStyle name="Comma 119 4" xfId="6492" xr:uid="{00000000-0005-0000-0000-00005C190000}"/>
    <cellStyle name="Comma 119 4 2" xfId="6493" xr:uid="{00000000-0005-0000-0000-00005D190000}"/>
    <cellStyle name="Comma 119 4 2 2" xfId="37167" xr:uid="{CE05B4D1-3AA1-40B8-BFE5-7D744C6AFFF9}"/>
    <cellStyle name="Comma 119 4 3" xfId="37166" xr:uid="{A47E07AB-500E-439D-BE7F-55F0868BC99F}"/>
    <cellStyle name="Comma 119 5" xfId="6494" xr:uid="{00000000-0005-0000-0000-00005E190000}"/>
    <cellStyle name="Comma 119 5 2" xfId="37168" xr:uid="{A20EBFE9-B3C3-4A19-AC91-2C79A4D305CF}"/>
    <cellStyle name="Comma 119 6" xfId="6495" xr:uid="{00000000-0005-0000-0000-00005F190000}"/>
    <cellStyle name="Comma 119 6 2" xfId="6496" xr:uid="{00000000-0005-0000-0000-000060190000}"/>
    <cellStyle name="Comma 119 6 2 2" xfId="37170" xr:uid="{05C4B972-B2D0-415D-8093-4766B77DFEA7}"/>
    <cellStyle name="Comma 119 6 3" xfId="37169" xr:uid="{349DDFC5-6566-446D-BD5E-F27902D72B9D}"/>
    <cellStyle name="Comma 119 7" xfId="6497" xr:uid="{00000000-0005-0000-0000-000061190000}"/>
    <cellStyle name="Comma 119 7 2" xfId="37171" xr:uid="{1455F88C-7B61-435D-9E45-30A9F7E5D840}"/>
    <cellStyle name="Comma 119 8" xfId="37154" xr:uid="{E4871C62-2ECD-458C-8479-9E06D0304458}"/>
    <cellStyle name="Comma 12" xfId="6498" xr:uid="{00000000-0005-0000-0000-000062190000}"/>
    <cellStyle name="Comma 12 10" xfId="6499" xr:uid="{00000000-0005-0000-0000-000063190000}"/>
    <cellStyle name="Comma 12 10 2" xfId="37173" xr:uid="{0692ECBB-28B3-4A3C-907B-92B7BB8E04A2}"/>
    <cellStyle name="Comma 12 2" xfId="6500" xr:uid="{00000000-0005-0000-0000-000064190000}"/>
    <cellStyle name="Comma 12 2 2" xfId="6501" xr:uid="{00000000-0005-0000-0000-000065190000}"/>
    <cellStyle name="Comma 12 2 2 2" xfId="6502" xr:uid="{00000000-0005-0000-0000-000066190000}"/>
    <cellStyle name="Comma 12 2 2 2 2" xfId="37176" xr:uid="{849D1C79-A5A0-4F0E-9F27-CB6AE4847FE5}"/>
    <cellStyle name="Comma 12 2 2 3" xfId="37175" xr:uid="{0EB31F48-57C0-49E9-BDA1-58016ECBA386}"/>
    <cellStyle name="Comma 12 2 3" xfId="6503" xr:uid="{00000000-0005-0000-0000-000067190000}"/>
    <cellStyle name="Comma 12 2 3 2" xfId="6504" xr:uid="{00000000-0005-0000-0000-000068190000}"/>
    <cellStyle name="Comma 12 2 3 2 2" xfId="37178" xr:uid="{07541DC7-7D49-4FAD-8AF3-8A8CBCBA1728}"/>
    <cellStyle name="Comma 12 2 3 3" xfId="37177" xr:uid="{4178D894-D5C9-409B-AD85-2E1151B5570B}"/>
    <cellStyle name="Comma 12 2 4" xfId="6505" xr:uid="{00000000-0005-0000-0000-000069190000}"/>
    <cellStyle name="Comma 12 2 4 2" xfId="37179" xr:uid="{E4CC68A4-0996-4B5A-B5CB-8B3D679419A1}"/>
    <cellStyle name="Comma 12 2 5" xfId="6506" xr:uid="{00000000-0005-0000-0000-00006A190000}"/>
    <cellStyle name="Comma 12 2 5 2" xfId="6507" xr:uid="{00000000-0005-0000-0000-00006B190000}"/>
    <cellStyle name="Comma 12 2 5 2 2" xfId="37181" xr:uid="{C35988C5-A315-4D5D-8015-D43F633ABCA7}"/>
    <cellStyle name="Comma 12 2 5 3" xfId="37180" xr:uid="{8E72009D-1110-4002-9DAF-2422109DC6A2}"/>
    <cellStyle name="Comma 12 2 6" xfId="6508" xr:uid="{00000000-0005-0000-0000-00006C190000}"/>
    <cellStyle name="Comma 12 2 6 2" xfId="37182" xr:uid="{4E44095E-6AB7-4EC1-A736-2B80E8AAB41E}"/>
    <cellStyle name="Comma 12 2 7" xfId="37174" xr:uid="{DA072732-ADA0-496E-A9D2-6344EF650C8F}"/>
    <cellStyle name="Comma 12 3" xfId="6509" xr:uid="{00000000-0005-0000-0000-00006D190000}"/>
    <cellStyle name="Comma 12 3 2" xfId="6510" xr:uid="{00000000-0005-0000-0000-00006E190000}"/>
    <cellStyle name="Comma 12 3 2 2" xfId="37184" xr:uid="{7E797A9C-4BDB-4B50-B03D-043AF2A625B5}"/>
    <cellStyle name="Comma 12 3 3" xfId="37183" xr:uid="{A428586E-5066-4A91-90F7-D498FED20DCF}"/>
    <cellStyle name="Comma 12 4" xfId="6511" xr:uid="{00000000-0005-0000-0000-00006F190000}"/>
    <cellStyle name="Comma 12 4 2" xfId="6512" xr:uid="{00000000-0005-0000-0000-000070190000}"/>
    <cellStyle name="Comma 12 4 2 2" xfId="37186" xr:uid="{07CF9F83-48C8-4FF6-B4DE-F0337CD348C0}"/>
    <cellStyle name="Comma 12 4 3" xfId="37185" xr:uid="{4E7985EB-068A-4699-AB41-D224A092C626}"/>
    <cellStyle name="Comma 12 5" xfId="6513" xr:uid="{00000000-0005-0000-0000-000071190000}"/>
    <cellStyle name="Comma 12 5 2" xfId="6514" xr:uid="{00000000-0005-0000-0000-000072190000}"/>
    <cellStyle name="Comma 12 5 2 2" xfId="37188" xr:uid="{F8B7A832-59A8-4236-835E-344027D113FC}"/>
    <cellStyle name="Comma 12 5 3" xfId="37187" xr:uid="{51922468-37B5-427E-897F-FBF5191BEB53}"/>
    <cellStyle name="Comma 12 6" xfId="6515" xr:uid="{00000000-0005-0000-0000-000073190000}"/>
    <cellStyle name="Comma 12 6 2" xfId="37189" xr:uid="{F2F5EB30-7CEC-4020-A40D-7CF8BA3DAB73}"/>
    <cellStyle name="Comma 12 7" xfId="6516" xr:uid="{00000000-0005-0000-0000-000074190000}"/>
    <cellStyle name="Comma 12 7 2" xfId="6517" xr:uid="{00000000-0005-0000-0000-000075190000}"/>
    <cellStyle name="Comma 12 7 2 2" xfId="37191" xr:uid="{1ADE597A-A409-4D20-8CEF-ECDFCAD866EE}"/>
    <cellStyle name="Comma 12 7 3" xfId="37190" xr:uid="{E8BFA9B6-584F-4289-8DC9-2124A6CADCB1}"/>
    <cellStyle name="Comma 12 8" xfId="6518" xr:uid="{00000000-0005-0000-0000-000076190000}"/>
    <cellStyle name="Comma 12 8 2" xfId="37192" xr:uid="{84DB14D5-20AB-46F2-8AAB-BDFF44DE759A}"/>
    <cellStyle name="Comma 12 9" xfId="37172" xr:uid="{936668BA-6FFE-4A2B-90EA-6A7EAB02AE81}"/>
    <cellStyle name="Comma 120" xfId="6519" xr:uid="{00000000-0005-0000-0000-000077190000}"/>
    <cellStyle name="Comma 120 2" xfId="6520" xr:uid="{00000000-0005-0000-0000-000078190000}"/>
    <cellStyle name="Comma 120 2 2" xfId="6521" xr:uid="{00000000-0005-0000-0000-000079190000}"/>
    <cellStyle name="Comma 120 2 2 2" xfId="6522" xr:uid="{00000000-0005-0000-0000-00007A190000}"/>
    <cellStyle name="Comma 120 2 2 2 2" xfId="37196" xr:uid="{7F0D5407-FC99-4F49-8AD1-E517F334B2E8}"/>
    <cellStyle name="Comma 120 2 2 3" xfId="37195" xr:uid="{B7680738-35D6-40B1-8EF6-A50AD1369FC2}"/>
    <cellStyle name="Comma 120 2 3" xfId="6523" xr:uid="{00000000-0005-0000-0000-00007B190000}"/>
    <cellStyle name="Comma 120 2 3 2" xfId="6524" xr:uid="{00000000-0005-0000-0000-00007C190000}"/>
    <cellStyle name="Comma 120 2 3 2 2" xfId="37198" xr:uid="{3FBDE1A7-988D-46BE-9DA6-D52FE42894F5}"/>
    <cellStyle name="Comma 120 2 3 3" xfId="37197" xr:uid="{3E91A482-6F93-4565-A367-641B1FDB0717}"/>
    <cellStyle name="Comma 120 2 4" xfId="6525" xr:uid="{00000000-0005-0000-0000-00007D190000}"/>
    <cellStyle name="Comma 120 2 4 2" xfId="37199" xr:uid="{F889BC61-8669-4A7C-8CF6-AAEC701CB354}"/>
    <cellStyle name="Comma 120 2 5" xfId="6526" xr:uid="{00000000-0005-0000-0000-00007E190000}"/>
    <cellStyle name="Comma 120 2 5 2" xfId="6527" xr:uid="{00000000-0005-0000-0000-00007F190000}"/>
    <cellStyle name="Comma 120 2 5 2 2" xfId="37201" xr:uid="{4DA7E36B-9D24-438F-901D-1ED9990EE75D}"/>
    <cellStyle name="Comma 120 2 5 3" xfId="37200" xr:uid="{F8C52B7B-AFDC-40D0-9D00-1239CC1DBD49}"/>
    <cellStyle name="Comma 120 2 6" xfId="6528" xr:uid="{00000000-0005-0000-0000-000080190000}"/>
    <cellStyle name="Comma 120 2 6 2" xfId="37202" xr:uid="{B1580366-1245-4C04-84C0-62AEDF90A121}"/>
    <cellStyle name="Comma 120 2 7" xfId="37194" xr:uid="{3383BBCC-77D3-4046-83CB-B27E5E5FB42B}"/>
    <cellStyle name="Comma 120 3" xfId="6529" xr:uid="{00000000-0005-0000-0000-000081190000}"/>
    <cellStyle name="Comma 120 3 2" xfId="6530" xr:uid="{00000000-0005-0000-0000-000082190000}"/>
    <cellStyle name="Comma 120 3 2 2" xfId="37204" xr:uid="{398C0315-6E02-44E1-B81C-92DF7D0900FD}"/>
    <cellStyle name="Comma 120 3 3" xfId="37203" xr:uid="{2DCA8CE6-5B8A-4119-AC30-82E3B0684E17}"/>
    <cellStyle name="Comma 120 4" xfId="6531" xr:uid="{00000000-0005-0000-0000-000083190000}"/>
    <cellStyle name="Comma 120 4 2" xfId="6532" xr:uid="{00000000-0005-0000-0000-000084190000}"/>
    <cellStyle name="Comma 120 4 2 2" xfId="37206" xr:uid="{FF126A97-C996-49C1-B5DE-2F216008D3D0}"/>
    <cellStyle name="Comma 120 4 3" xfId="37205" xr:uid="{D7BE865B-2927-4A52-8308-222963436B9A}"/>
    <cellStyle name="Comma 120 5" xfId="6533" xr:uid="{00000000-0005-0000-0000-000085190000}"/>
    <cellStyle name="Comma 120 5 2" xfId="37207" xr:uid="{DA95F55A-BDC2-4124-A8C1-4E2BCFA2CB5C}"/>
    <cellStyle name="Comma 120 6" xfId="6534" xr:uid="{00000000-0005-0000-0000-000086190000}"/>
    <cellStyle name="Comma 120 6 2" xfId="6535" xr:uid="{00000000-0005-0000-0000-000087190000}"/>
    <cellStyle name="Comma 120 6 2 2" xfId="37209" xr:uid="{F46644F9-ACB9-4B8E-BBB7-11EF75D13118}"/>
    <cellStyle name="Comma 120 6 3" xfId="37208" xr:uid="{A760692B-FDFF-4D68-B4C3-D6D000C1FA92}"/>
    <cellStyle name="Comma 120 7" xfId="6536" xr:uid="{00000000-0005-0000-0000-000088190000}"/>
    <cellStyle name="Comma 120 7 2" xfId="37210" xr:uid="{AAB6581A-9212-49E9-90EF-4961F0B98D10}"/>
    <cellStyle name="Comma 120 8" xfId="37193" xr:uid="{70CDA132-FB2C-4D82-8492-566C828334C4}"/>
    <cellStyle name="Comma 121" xfId="6537" xr:uid="{00000000-0005-0000-0000-000089190000}"/>
    <cellStyle name="Comma 121 2" xfId="6538" xr:uid="{00000000-0005-0000-0000-00008A190000}"/>
    <cellStyle name="Comma 121 2 2" xfId="6539" xr:uid="{00000000-0005-0000-0000-00008B190000}"/>
    <cellStyle name="Comma 121 2 2 2" xfId="6540" xr:uid="{00000000-0005-0000-0000-00008C190000}"/>
    <cellStyle name="Comma 121 2 2 2 2" xfId="37214" xr:uid="{8C556380-EB44-49D9-A662-1262ABB37FD5}"/>
    <cellStyle name="Comma 121 2 2 3" xfId="37213" xr:uid="{68100863-92C5-4122-BCB9-BD5B12AAEAD9}"/>
    <cellStyle name="Comma 121 2 3" xfId="6541" xr:uid="{00000000-0005-0000-0000-00008D190000}"/>
    <cellStyle name="Comma 121 2 3 2" xfId="6542" xr:uid="{00000000-0005-0000-0000-00008E190000}"/>
    <cellStyle name="Comma 121 2 3 2 2" xfId="37216" xr:uid="{885F1B82-A8A6-42AC-AA29-2C58C84EE044}"/>
    <cellStyle name="Comma 121 2 3 3" xfId="37215" xr:uid="{C23E72DD-6C33-44DF-AA94-B25394E38D02}"/>
    <cellStyle name="Comma 121 2 4" xfId="6543" xr:uid="{00000000-0005-0000-0000-00008F190000}"/>
    <cellStyle name="Comma 121 2 4 2" xfId="37217" xr:uid="{01226EE8-8A7D-45B2-8DD0-8C125C68787C}"/>
    <cellStyle name="Comma 121 2 5" xfId="6544" xr:uid="{00000000-0005-0000-0000-000090190000}"/>
    <cellStyle name="Comma 121 2 5 2" xfId="6545" xr:uid="{00000000-0005-0000-0000-000091190000}"/>
    <cellStyle name="Comma 121 2 5 2 2" xfId="37219" xr:uid="{E57FE37B-7817-49D7-AD35-1C50F8CC9757}"/>
    <cellStyle name="Comma 121 2 5 3" xfId="37218" xr:uid="{503CC9F6-1AC9-4DA7-9A02-7AF5E0767FE3}"/>
    <cellStyle name="Comma 121 2 6" xfId="6546" xr:uid="{00000000-0005-0000-0000-000092190000}"/>
    <cellStyle name="Comma 121 2 6 2" xfId="37220" xr:uid="{1B84E0B4-5313-49AA-A166-E483F098C6C1}"/>
    <cellStyle name="Comma 121 2 7" xfId="37212" xr:uid="{394DF508-8250-4548-AB92-94F394EE3B9B}"/>
    <cellStyle name="Comma 121 3" xfId="6547" xr:uid="{00000000-0005-0000-0000-000093190000}"/>
    <cellStyle name="Comma 121 3 2" xfId="6548" xr:uid="{00000000-0005-0000-0000-000094190000}"/>
    <cellStyle name="Comma 121 3 2 2" xfId="37222" xr:uid="{4E5E8654-1566-407A-91C9-C595BFB95103}"/>
    <cellStyle name="Comma 121 3 3" xfId="37221" xr:uid="{EDA7199B-2577-479E-93ED-BFEA3755C73F}"/>
    <cellStyle name="Comma 121 4" xfId="6549" xr:uid="{00000000-0005-0000-0000-000095190000}"/>
    <cellStyle name="Comma 121 4 2" xfId="6550" xr:uid="{00000000-0005-0000-0000-000096190000}"/>
    <cellStyle name="Comma 121 4 2 2" xfId="37224" xr:uid="{FBDDBA5F-2C19-4A1F-A4B8-3916D1EA9F7E}"/>
    <cellStyle name="Comma 121 4 3" xfId="37223" xr:uid="{E06609E8-D11E-4599-84A2-BE811535A76D}"/>
    <cellStyle name="Comma 121 5" xfId="6551" xr:uid="{00000000-0005-0000-0000-000097190000}"/>
    <cellStyle name="Comma 121 5 2" xfId="37225" xr:uid="{842D1055-1E91-4C39-9CCC-37A105E72F5C}"/>
    <cellStyle name="Comma 121 6" xfId="6552" xr:uid="{00000000-0005-0000-0000-000098190000}"/>
    <cellStyle name="Comma 121 6 2" xfId="6553" xr:uid="{00000000-0005-0000-0000-000099190000}"/>
    <cellStyle name="Comma 121 6 2 2" xfId="37227" xr:uid="{ECB8921D-DD6B-4731-A297-197291EE641C}"/>
    <cellStyle name="Comma 121 6 3" xfId="37226" xr:uid="{2B701477-09C8-4C7C-BB9D-8684AC0CEF65}"/>
    <cellStyle name="Comma 121 7" xfId="6554" xr:uid="{00000000-0005-0000-0000-00009A190000}"/>
    <cellStyle name="Comma 121 7 2" xfId="37228" xr:uid="{6C28B801-2E19-4D8A-B741-6A28F161E812}"/>
    <cellStyle name="Comma 121 8" xfId="37211" xr:uid="{F53F8D5C-9C39-47E0-9807-CBD0250C3406}"/>
    <cellStyle name="Comma 122" xfId="6555" xr:uid="{00000000-0005-0000-0000-00009B190000}"/>
    <cellStyle name="Comma 122 2" xfId="6556" xr:uid="{00000000-0005-0000-0000-00009C190000}"/>
    <cellStyle name="Comma 122 2 2" xfId="6557" xr:uid="{00000000-0005-0000-0000-00009D190000}"/>
    <cellStyle name="Comma 122 2 2 2" xfId="6558" xr:uid="{00000000-0005-0000-0000-00009E190000}"/>
    <cellStyle name="Comma 122 2 2 2 2" xfId="37232" xr:uid="{252DBFCB-8C34-4B0E-90BB-F672CD18E66A}"/>
    <cellStyle name="Comma 122 2 2 3" xfId="37231" xr:uid="{3B45E60B-F1D0-4E7A-B40F-12A3439986DD}"/>
    <cellStyle name="Comma 122 2 3" xfId="6559" xr:uid="{00000000-0005-0000-0000-00009F190000}"/>
    <cellStyle name="Comma 122 2 3 2" xfId="6560" xr:uid="{00000000-0005-0000-0000-0000A0190000}"/>
    <cellStyle name="Comma 122 2 3 2 2" xfId="37234" xr:uid="{E3AFA4BC-0F00-4900-BA14-A76AA9E85138}"/>
    <cellStyle name="Comma 122 2 3 3" xfId="37233" xr:uid="{5F703F65-D96F-4F9C-9DC3-3781DAB4CCED}"/>
    <cellStyle name="Comma 122 2 4" xfId="6561" xr:uid="{00000000-0005-0000-0000-0000A1190000}"/>
    <cellStyle name="Comma 122 2 4 2" xfId="37235" xr:uid="{BDF2FE45-1378-4185-AEE4-A2CA6B4F8E60}"/>
    <cellStyle name="Comma 122 2 5" xfId="6562" xr:uid="{00000000-0005-0000-0000-0000A2190000}"/>
    <cellStyle name="Comma 122 2 5 2" xfId="37236" xr:uid="{EED6BA08-366C-4288-987E-AE4A65B88174}"/>
    <cellStyle name="Comma 122 2 6" xfId="6563" xr:uid="{00000000-0005-0000-0000-0000A3190000}"/>
    <cellStyle name="Comma 122 2 6 2" xfId="37237" xr:uid="{B16B7070-7423-4F92-961F-1260AF7A3000}"/>
    <cellStyle name="Comma 122 2 7" xfId="37230" xr:uid="{3F9118EA-1C3B-4324-9D42-8ED8253370E3}"/>
    <cellStyle name="Comma 122 3" xfId="6564" xr:uid="{00000000-0005-0000-0000-0000A4190000}"/>
    <cellStyle name="Comma 122 3 2" xfId="6565" xr:uid="{00000000-0005-0000-0000-0000A5190000}"/>
    <cellStyle name="Comma 122 3 2 2" xfId="37239" xr:uid="{2FCDDABB-3FDE-4661-86F9-499B4EE9BD7D}"/>
    <cellStyle name="Comma 122 3 3" xfId="37238" xr:uid="{75636435-4390-4053-B99F-02283785CE70}"/>
    <cellStyle name="Comma 122 4" xfId="6566" xr:uid="{00000000-0005-0000-0000-0000A6190000}"/>
    <cellStyle name="Comma 122 4 2" xfId="6567" xr:uid="{00000000-0005-0000-0000-0000A7190000}"/>
    <cellStyle name="Comma 122 4 2 2" xfId="37241" xr:uid="{4A79425B-117D-4191-ABA2-D1E4FD675539}"/>
    <cellStyle name="Comma 122 4 3" xfId="37240" xr:uid="{37EB47B1-871C-4C77-B347-2C48432AFF89}"/>
    <cellStyle name="Comma 122 5" xfId="6568" xr:uid="{00000000-0005-0000-0000-0000A8190000}"/>
    <cellStyle name="Comma 122 5 2" xfId="37242" xr:uid="{1634373F-6F65-4E34-A9B7-8E41834B21DB}"/>
    <cellStyle name="Comma 122 6" xfId="6569" xr:uid="{00000000-0005-0000-0000-0000A9190000}"/>
    <cellStyle name="Comma 122 6 2" xfId="6570" xr:uid="{00000000-0005-0000-0000-0000AA190000}"/>
    <cellStyle name="Comma 122 6 2 2" xfId="37244" xr:uid="{E42A4317-6FDC-4E11-BDAB-2AEEFCF3A5A2}"/>
    <cellStyle name="Comma 122 6 3" xfId="37243" xr:uid="{A457365B-1B6A-4213-B86F-BE252D677005}"/>
    <cellStyle name="Comma 122 7" xfId="6571" xr:uid="{00000000-0005-0000-0000-0000AB190000}"/>
    <cellStyle name="Comma 122 7 2" xfId="37245" xr:uid="{F55060C8-425B-442F-A89E-95F47BEABF1E}"/>
    <cellStyle name="Comma 122 8" xfId="37229" xr:uid="{DF311333-2A1D-42CF-9FD1-D253748D6CF8}"/>
    <cellStyle name="Comma 123" xfId="6572" xr:uid="{00000000-0005-0000-0000-0000AC190000}"/>
    <cellStyle name="Comma 123 2" xfId="6573" xr:uid="{00000000-0005-0000-0000-0000AD190000}"/>
    <cellStyle name="Comma 123 2 2" xfId="6574" xr:uid="{00000000-0005-0000-0000-0000AE190000}"/>
    <cellStyle name="Comma 123 2 2 2" xfId="6575" xr:uid="{00000000-0005-0000-0000-0000AF190000}"/>
    <cellStyle name="Comma 123 2 2 2 2" xfId="37249" xr:uid="{24CA0E1C-B99D-4ED6-BCF6-F287420A8D13}"/>
    <cellStyle name="Comma 123 2 2 3" xfId="37248" xr:uid="{533A4C16-3048-4499-A4FE-BD4D8A26F426}"/>
    <cellStyle name="Comma 123 2 3" xfId="6576" xr:uid="{00000000-0005-0000-0000-0000B0190000}"/>
    <cellStyle name="Comma 123 2 3 2" xfId="6577" xr:uid="{00000000-0005-0000-0000-0000B1190000}"/>
    <cellStyle name="Comma 123 2 3 2 2" xfId="37251" xr:uid="{DC6D9FA2-7478-4140-9573-F020A9E53B44}"/>
    <cellStyle name="Comma 123 2 3 3" xfId="37250" xr:uid="{B2BA4BA8-FAB7-497D-BF87-8C0A058059B9}"/>
    <cellStyle name="Comma 123 2 4" xfId="6578" xr:uid="{00000000-0005-0000-0000-0000B2190000}"/>
    <cellStyle name="Comma 123 2 4 2" xfId="37252" xr:uid="{C786D640-7DA0-43F4-B90E-374C7CFBB911}"/>
    <cellStyle name="Comma 123 2 5" xfId="6579" xr:uid="{00000000-0005-0000-0000-0000B3190000}"/>
    <cellStyle name="Comma 123 2 5 2" xfId="37253" xr:uid="{F6391935-CECE-428D-85C9-2F080781E5CB}"/>
    <cellStyle name="Comma 123 2 6" xfId="6580" xr:uid="{00000000-0005-0000-0000-0000B4190000}"/>
    <cellStyle name="Comma 123 2 6 2" xfId="37254" xr:uid="{468D1ADE-AB0E-45B5-84F0-B1146C204333}"/>
    <cellStyle name="Comma 123 2 7" xfId="37247" xr:uid="{80E26C20-D894-41FB-968E-88A6012874E2}"/>
    <cellStyle name="Comma 123 3" xfId="6581" xr:uid="{00000000-0005-0000-0000-0000B5190000}"/>
    <cellStyle name="Comma 123 3 2" xfId="6582" xr:uid="{00000000-0005-0000-0000-0000B6190000}"/>
    <cellStyle name="Comma 123 3 2 2" xfId="37256" xr:uid="{0DA839DD-9794-4B0E-8BC0-245C5135A996}"/>
    <cellStyle name="Comma 123 3 3" xfId="37255" xr:uid="{4D0F21D5-9CB1-44C4-8C33-EB8DDC078BFD}"/>
    <cellStyle name="Comma 123 4" xfId="6583" xr:uid="{00000000-0005-0000-0000-0000B7190000}"/>
    <cellStyle name="Comma 123 4 2" xfId="6584" xr:uid="{00000000-0005-0000-0000-0000B8190000}"/>
    <cellStyle name="Comma 123 4 2 2" xfId="37258" xr:uid="{9E034D40-FDF1-4B7A-9263-B14ECBE427D6}"/>
    <cellStyle name="Comma 123 4 3" xfId="37257" xr:uid="{4BD633FE-4AD3-4770-B90F-50B34220A436}"/>
    <cellStyle name="Comma 123 5" xfId="6585" xr:uid="{00000000-0005-0000-0000-0000B9190000}"/>
    <cellStyle name="Comma 123 5 2" xfId="37259" xr:uid="{80E45877-51DC-491B-AE71-901D18F7E997}"/>
    <cellStyle name="Comma 123 6" xfId="6586" xr:uid="{00000000-0005-0000-0000-0000BA190000}"/>
    <cellStyle name="Comma 123 6 2" xfId="6587" xr:uid="{00000000-0005-0000-0000-0000BB190000}"/>
    <cellStyle name="Comma 123 6 2 2" xfId="37261" xr:uid="{4669B8D3-8817-4E05-B991-4F7B89C94851}"/>
    <cellStyle name="Comma 123 6 3" xfId="37260" xr:uid="{669C2F14-F7D5-4FF2-A127-0FD13743ED2F}"/>
    <cellStyle name="Comma 123 7" xfId="6588" xr:uid="{00000000-0005-0000-0000-0000BC190000}"/>
    <cellStyle name="Comma 123 7 2" xfId="37262" xr:uid="{EBA27A0E-C45F-4500-9592-6DEB29792AF1}"/>
    <cellStyle name="Comma 123 8" xfId="37246" xr:uid="{D5F97A5B-E697-4E26-8FAF-E043FCA1376A}"/>
    <cellStyle name="Comma 124" xfId="6589" xr:uid="{00000000-0005-0000-0000-0000BD190000}"/>
    <cellStyle name="Comma 124 2" xfId="6590" xr:uid="{00000000-0005-0000-0000-0000BE190000}"/>
    <cellStyle name="Comma 124 2 2" xfId="6591" xr:uid="{00000000-0005-0000-0000-0000BF190000}"/>
    <cellStyle name="Comma 124 2 2 2" xfId="6592" xr:uid="{00000000-0005-0000-0000-0000C0190000}"/>
    <cellStyle name="Comma 124 2 2 2 2" xfId="37266" xr:uid="{FDAAA2D6-9888-4E1B-B292-8F27F1DE9ED2}"/>
    <cellStyle name="Comma 124 2 2 3" xfId="37265" xr:uid="{71AD19B3-C18F-4F1C-8515-986024EDF680}"/>
    <cellStyle name="Comma 124 2 3" xfId="6593" xr:uid="{00000000-0005-0000-0000-0000C1190000}"/>
    <cellStyle name="Comma 124 2 3 2" xfId="6594" xr:uid="{00000000-0005-0000-0000-0000C2190000}"/>
    <cellStyle name="Comma 124 2 3 2 2" xfId="37268" xr:uid="{14EBAE4B-251B-4F44-897B-2F25B565273B}"/>
    <cellStyle name="Comma 124 2 3 3" xfId="37267" xr:uid="{136C31AF-D007-4433-82B1-8397779E7FBC}"/>
    <cellStyle name="Comma 124 2 4" xfId="6595" xr:uid="{00000000-0005-0000-0000-0000C3190000}"/>
    <cellStyle name="Comma 124 2 4 2" xfId="37269" xr:uid="{EE9084F5-2FFE-4D23-8B64-25ABA2C827B4}"/>
    <cellStyle name="Comma 124 2 5" xfId="6596" xr:uid="{00000000-0005-0000-0000-0000C4190000}"/>
    <cellStyle name="Comma 124 2 5 2" xfId="6597" xr:uid="{00000000-0005-0000-0000-0000C5190000}"/>
    <cellStyle name="Comma 124 2 5 2 2" xfId="37271" xr:uid="{91D23ED2-9A0A-4B35-B8A3-9572215B52C3}"/>
    <cellStyle name="Comma 124 2 5 3" xfId="37270" xr:uid="{27F3D183-6860-445F-8ECE-486908D630BA}"/>
    <cellStyle name="Comma 124 2 6" xfId="6598" xr:uid="{00000000-0005-0000-0000-0000C6190000}"/>
    <cellStyle name="Comma 124 2 6 2" xfId="37272" xr:uid="{ED2BDA7E-C587-4C26-B255-2F016C20429F}"/>
    <cellStyle name="Comma 124 2 7" xfId="37264" xr:uid="{26962E67-2CAF-4644-AE88-15D2DA93588E}"/>
    <cellStyle name="Comma 124 3" xfId="6599" xr:uid="{00000000-0005-0000-0000-0000C7190000}"/>
    <cellStyle name="Comma 124 3 2" xfId="6600" xr:uid="{00000000-0005-0000-0000-0000C8190000}"/>
    <cellStyle name="Comma 124 3 2 2" xfId="37274" xr:uid="{5AC573F6-45ED-47EB-8123-AB628F4ADFDF}"/>
    <cellStyle name="Comma 124 3 3" xfId="37273" xr:uid="{FA521CAE-350B-4D02-B4C5-64FDE0151DBE}"/>
    <cellStyle name="Comma 124 4" xfId="6601" xr:uid="{00000000-0005-0000-0000-0000C9190000}"/>
    <cellStyle name="Comma 124 4 2" xfId="6602" xr:uid="{00000000-0005-0000-0000-0000CA190000}"/>
    <cellStyle name="Comma 124 4 2 2" xfId="37276" xr:uid="{DCBC34E8-F1A5-4187-89ED-8C04F4636D14}"/>
    <cellStyle name="Comma 124 4 3" xfId="37275" xr:uid="{F5AC158D-115B-4D52-AD2D-8042F7A34F85}"/>
    <cellStyle name="Comma 124 5" xfId="6603" xr:uid="{00000000-0005-0000-0000-0000CB190000}"/>
    <cellStyle name="Comma 124 5 2" xfId="37277" xr:uid="{14670E15-00E4-4D32-9F6A-B27087D5576E}"/>
    <cellStyle name="Comma 124 6" xfId="6604" xr:uid="{00000000-0005-0000-0000-0000CC190000}"/>
    <cellStyle name="Comma 124 6 2" xfId="6605" xr:uid="{00000000-0005-0000-0000-0000CD190000}"/>
    <cellStyle name="Comma 124 6 2 2" xfId="37279" xr:uid="{74FCB4A1-1079-480B-9886-B4E03BCAFE8C}"/>
    <cellStyle name="Comma 124 6 3" xfId="37278" xr:uid="{C6A03EBE-F7C7-4752-B2D7-E82493BD75C8}"/>
    <cellStyle name="Comma 124 7" xfId="6606" xr:uid="{00000000-0005-0000-0000-0000CE190000}"/>
    <cellStyle name="Comma 124 7 2" xfId="37280" xr:uid="{3731C932-309F-42D4-BE06-AFB773A48DB1}"/>
    <cellStyle name="Comma 124 8" xfId="37263" xr:uid="{43BA20EC-4FC0-470A-8C29-16718230AAAC}"/>
    <cellStyle name="Comma 125" xfId="6607" xr:uid="{00000000-0005-0000-0000-0000CF190000}"/>
    <cellStyle name="Comma 125 2" xfId="6608" xr:uid="{00000000-0005-0000-0000-0000D0190000}"/>
    <cellStyle name="Comma 125 2 2" xfId="6609" xr:uid="{00000000-0005-0000-0000-0000D1190000}"/>
    <cellStyle name="Comma 125 2 2 2" xfId="6610" xr:uid="{00000000-0005-0000-0000-0000D2190000}"/>
    <cellStyle name="Comma 125 2 2 2 2" xfId="37284" xr:uid="{3559F2F5-096D-4D19-A9D8-F729345CB417}"/>
    <cellStyle name="Comma 125 2 2 3" xfId="37283" xr:uid="{94EA8F81-D460-421E-92EC-C3970AA0FB12}"/>
    <cellStyle name="Comma 125 2 3" xfId="6611" xr:uid="{00000000-0005-0000-0000-0000D3190000}"/>
    <cellStyle name="Comma 125 2 3 2" xfId="6612" xr:uid="{00000000-0005-0000-0000-0000D4190000}"/>
    <cellStyle name="Comma 125 2 3 2 2" xfId="37286" xr:uid="{A5971457-B7E6-4A70-88FB-8F6BDAFD9028}"/>
    <cellStyle name="Comma 125 2 3 3" xfId="37285" xr:uid="{98A0BDF9-D515-4E3B-BEE7-0AF8BDB59A98}"/>
    <cellStyle name="Comma 125 2 4" xfId="6613" xr:uid="{00000000-0005-0000-0000-0000D5190000}"/>
    <cellStyle name="Comma 125 2 4 2" xfId="37287" xr:uid="{4B64913F-1D66-44E1-AF77-202F442B61E1}"/>
    <cellStyle name="Comma 125 2 5" xfId="6614" xr:uid="{00000000-0005-0000-0000-0000D6190000}"/>
    <cellStyle name="Comma 125 2 5 2" xfId="6615" xr:uid="{00000000-0005-0000-0000-0000D7190000}"/>
    <cellStyle name="Comma 125 2 5 2 2" xfId="37289" xr:uid="{ADAC4608-5610-43DF-B08B-4EDCE619D969}"/>
    <cellStyle name="Comma 125 2 5 3" xfId="37288" xr:uid="{B6989334-7F61-4DFE-B0DD-4C6AF621EBCA}"/>
    <cellStyle name="Comma 125 2 6" xfId="6616" xr:uid="{00000000-0005-0000-0000-0000D8190000}"/>
    <cellStyle name="Comma 125 2 6 2" xfId="37290" xr:uid="{7353193C-023C-43AC-B034-875F829D5ADE}"/>
    <cellStyle name="Comma 125 2 7" xfId="37282" xr:uid="{449D143C-E17D-4F4B-B31C-3C0D7FA6672A}"/>
    <cellStyle name="Comma 125 3" xfId="6617" xr:uid="{00000000-0005-0000-0000-0000D9190000}"/>
    <cellStyle name="Comma 125 3 2" xfId="6618" xr:uid="{00000000-0005-0000-0000-0000DA190000}"/>
    <cellStyle name="Comma 125 3 2 2" xfId="37292" xr:uid="{8A867759-7001-44D3-92BF-4DA1F8D2473E}"/>
    <cellStyle name="Comma 125 3 3" xfId="37291" xr:uid="{28E03E25-EA27-40EF-AD43-50F66CA6F388}"/>
    <cellStyle name="Comma 125 4" xfId="6619" xr:uid="{00000000-0005-0000-0000-0000DB190000}"/>
    <cellStyle name="Comma 125 4 2" xfId="6620" xr:uid="{00000000-0005-0000-0000-0000DC190000}"/>
    <cellStyle name="Comma 125 4 2 2" xfId="37294" xr:uid="{BA7A0697-0B33-4B8F-95C4-52845B47DE49}"/>
    <cellStyle name="Comma 125 4 3" xfId="37293" xr:uid="{9DD412FA-E308-463D-919F-3214175ED0EB}"/>
    <cellStyle name="Comma 125 5" xfId="6621" xr:uid="{00000000-0005-0000-0000-0000DD190000}"/>
    <cellStyle name="Comma 125 5 2" xfId="37295" xr:uid="{5261996C-5B15-4232-8A14-FB5621384CED}"/>
    <cellStyle name="Comma 125 6" xfId="6622" xr:uid="{00000000-0005-0000-0000-0000DE190000}"/>
    <cellStyle name="Comma 125 6 2" xfId="6623" xr:uid="{00000000-0005-0000-0000-0000DF190000}"/>
    <cellStyle name="Comma 125 6 2 2" xfId="37297" xr:uid="{A1DF604C-8BE3-4AD0-8118-CAF011170437}"/>
    <cellStyle name="Comma 125 6 3" xfId="37296" xr:uid="{B3B0142D-9283-4C8E-81BA-ADF04AD3E527}"/>
    <cellStyle name="Comma 125 7" xfId="6624" xr:uid="{00000000-0005-0000-0000-0000E0190000}"/>
    <cellStyle name="Comma 125 7 2" xfId="37298" xr:uid="{CCC1F469-E5DC-4C7C-AFEE-5381EA85D7B7}"/>
    <cellStyle name="Comma 125 8" xfId="37281" xr:uid="{5DDCCCE5-A1EE-49FF-B765-C676791235E4}"/>
    <cellStyle name="Comma 126" xfId="6625" xr:uid="{00000000-0005-0000-0000-0000E1190000}"/>
    <cellStyle name="Comma 126 2" xfId="6626" xr:uid="{00000000-0005-0000-0000-0000E2190000}"/>
    <cellStyle name="Comma 126 2 2" xfId="6627" xr:uid="{00000000-0005-0000-0000-0000E3190000}"/>
    <cellStyle name="Comma 126 2 2 2" xfId="6628" xr:uid="{00000000-0005-0000-0000-0000E4190000}"/>
    <cellStyle name="Comma 126 2 2 2 2" xfId="37302" xr:uid="{66B53C55-7F9D-416D-86C7-6476BDE0F5CA}"/>
    <cellStyle name="Comma 126 2 2 3" xfId="37301" xr:uid="{7C0A7B8F-56CA-46BC-9F85-86334EC8D622}"/>
    <cellStyle name="Comma 126 2 3" xfId="6629" xr:uid="{00000000-0005-0000-0000-0000E5190000}"/>
    <cellStyle name="Comma 126 2 3 2" xfId="6630" xr:uid="{00000000-0005-0000-0000-0000E6190000}"/>
    <cellStyle name="Comma 126 2 3 2 2" xfId="37304" xr:uid="{251F21C2-446A-470B-8150-604A0B61CBDE}"/>
    <cellStyle name="Comma 126 2 3 3" xfId="37303" xr:uid="{4B3A05D7-985C-42C7-A62A-5CD880AA2B55}"/>
    <cellStyle name="Comma 126 2 4" xfId="6631" xr:uid="{00000000-0005-0000-0000-0000E7190000}"/>
    <cellStyle name="Comma 126 2 4 2" xfId="37305" xr:uid="{84305115-37DC-4A74-8E5E-087C698C0235}"/>
    <cellStyle name="Comma 126 2 5" xfId="6632" xr:uid="{00000000-0005-0000-0000-0000E8190000}"/>
    <cellStyle name="Comma 126 2 5 2" xfId="6633" xr:uid="{00000000-0005-0000-0000-0000E9190000}"/>
    <cellStyle name="Comma 126 2 5 2 2" xfId="37307" xr:uid="{4A602A1C-F7BA-4707-A209-30CD62C57705}"/>
    <cellStyle name="Comma 126 2 5 3" xfId="37306" xr:uid="{ED98671E-A14A-49B4-89EC-244232982662}"/>
    <cellStyle name="Comma 126 2 6" xfId="6634" xr:uid="{00000000-0005-0000-0000-0000EA190000}"/>
    <cellStyle name="Comma 126 2 6 2" xfId="37308" xr:uid="{1EE60140-1A4B-4F6A-8218-A87820089AA9}"/>
    <cellStyle name="Comma 126 2 7" xfId="37300" xr:uid="{E067BBC2-0EB0-4467-A578-04EA94E0F90E}"/>
    <cellStyle name="Comma 126 3" xfId="6635" xr:uid="{00000000-0005-0000-0000-0000EB190000}"/>
    <cellStyle name="Comma 126 3 2" xfId="6636" xr:uid="{00000000-0005-0000-0000-0000EC190000}"/>
    <cellStyle name="Comma 126 3 2 2" xfId="37310" xr:uid="{72984E90-0F91-4CB5-82D5-F2051C8B320A}"/>
    <cellStyle name="Comma 126 3 3" xfId="37309" xr:uid="{94A9A7B2-CB69-4F49-B70D-BB11DA8CA061}"/>
    <cellStyle name="Comma 126 4" xfId="6637" xr:uid="{00000000-0005-0000-0000-0000ED190000}"/>
    <cellStyle name="Comma 126 4 2" xfId="6638" xr:uid="{00000000-0005-0000-0000-0000EE190000}"/>
    <cellStyle name="Comma 126 4 2 2" xfId="37312" xr:uid="{B6256D9D-EB6F-4B11-A5E4-F2EDF934C14F}"/>
    <cellStyle name="Comma 126 4 3" xfId="37311" xr:uid="{4550F312-39CB-40E9-A5F2-F0F93A00DCBF}"/>
    <cellStyle name="Comma 126 5" xfId="6639" xr:uid="{00000000-0005-0000-0000-0000EF190000}"/>
    <cellStyle name="Comma 126 5 2" xfId="37313" xr:uid="{69630F93-4B18-4A0A-8BE5-D3EF8AE87076}"/>
    <cellStyle name="Comma 126 6" xfId="6640" xr:uid="{00000000-0005-0000-0000-0000F0190000}"/>
    <cellStyle name="Comma 126 6 2" xfId="6641" xr:uid="{00000000-0005-0000-0000-0000F1190000}"/>
    <cellStyle name="Comma 126 6 2 2" xfId="37315" xr:uid="{6A669765-1111-4CDF-BDE7-AEB77F119DE8}"/>
    <cellStyle name="Comma 126 6 3" xfId="37314" xr:uid="{2721E8CA-5A21-45F5-B2C1-8E44E0BA77DA}"/>
    <cellStyle name="Comma 126 7" xfId="6642" xr:uid="{00000000-0005-0000-0000-0000F2190000}"/>
    <cellStyle name="Comma 126 7 2" xfId="37316" xr:uid="{27210533-D70B-49C2-A008-1A27A6249692}"/>
    <cellStyle name="Comma 126 8" xfId="37299" xr:uid="{30A5C379-F482-4F89-8C07-48314E1097CD}"/>
    <cellStyle name="Comma 127" xfId="6643" xr:uid="{00000000-0005-0000-0000-0000F3190000}"/>
    <cellStyle name="Comma 127 2" xfId="6644" xr:uid="{00000000-0005-0000-0000-0000F4190000}"/>
    <cellStyle name="Comma 127 2 2" xfId="6645" xr:uid="{00000000-0005-0000-0000-0000F5190000}"/>
    <cellStyle name="Comma 127 2 2 2" xfId="6646" xr:uid="{00000000-0005-0000-0000-0000F6190000}"/>
    <cellStyle name="Comma 127 2 2 2 2" xfId="37320" xr:uid="{F78CC90B-962D-4DC0-9408-4F763220CD2B}"/>
    <cellStyle name="Comma 127 2 2 3" xfId="37319" xr:uid="{81FA3D78-C52D-41F9-9429-4C30CB586BCB}"/>
    <cellStyle name="Comma 127 2 3" xfId="6647" xr:uid="{00000000-0005-0000-0000-0000F7190000}"/>
    <cellStyle name="Comma 127 2 3 2" xfId="6648" xr:uid="{00000000-0005-0000-0000-0000F8190000}"/>
    <cellStyle name="Comma 127 2 3 2 2" xfId="37322" xr:uid="{02A2CE64-74D4-42AE-ABA0-E14C3C812F5D}"/>
    <cellStyle name="Comma 127 2 3 3" xfId="37321" xr:uid="{4FA8B772-622D-4767-8B91-461008477E04}"/>
    <cellStyle name="Comma 127 2 4" xfId="6649" xr:uid="{00000000-0005-0000-0000-0000F9190000}"/>
    <cellStyle name="Comma 127 2 4 2" xfId="37323" xr:uid="{5C5D744C-596A-409A-9E84-264F0013C24F}"/>
    <cellStyle name="Comma 127 2 5" xfId="6650" xr:uid="{00000000-0005-0000-0000-0000FA190000}"/>
    <cellStyle name="Comma 127 2 5 2" xfId="6651" xr:uid="{00000000-0005-0000-0000-0000FB190000}"/>
    <cellStyle name="Comma 127 2 5 2 2" xfId="37325" xr:uid="{FD7115B5-D495-4846-B913-D7F9698FEEED}"/>
    <cellStyle name="Comma 127 2 5 3" xfId="37324" xr:uid="{0FF911C5-F3A1-4E2D-B053-E46E5589A603}"/>
    <cellStyle name="Comma 127 2 6" xfId="6652" xr:uid="{00000000-0005-0000-0000-0000FC190000}"/>
    <cellStyle name="Comma 127 2 6 2" xfId="37326" xr:uid="{45326D92-268C-43E7-9414-2A9082B5FB81}"/>
    <cellStyle name="Comma 127 2 7" xfId="37318" xr:uid="{010CAB54-6EDC-46F1-B13F-478A47DACABD}"/>
    <cellStyle name="Comma 127 3" xfId="6653" xr:uid="{00000000-0005-0000-0000-0000FD190000}"/>
    <cellStyle name="Comma 127 3 2" xfId="6654" xr:uid="{00000000-0005-0000-0000-0000FE190000}"/>
    <cellStyle name="Comma 127 3 2 2" xfId="37328" xr:uid="{060DED88-2713-49A5-AABE-63AE5234B11D}"/>
    <cellStyle name="Comma 127 3 3" xfId="37327" xr:uid="{660735BB-CE74-4780-B3F0-A508D08E858C}"/>
    <cellStyle name="Comma 127 4" xfId="6655" xr:uid="{00000000-0005-0000-0000-0000FF190000}"/>
    <cellStyle name="Comma 127 4 2" xfId="6656" xr:uid="{00000000-0005-0000-0000-0000001A0000}"/>
    <cellStyle name="Comma 127 4 2 2" xfId="37330" xr:uid="{183106D6-34DB-4941-9AA6-4ED791795AD1}"/>
    <cellStyle name="Comma 127 4 3" xfId="37329" xr:uid="{2E41B54D-5331-42B3-B72D-73A8D1A3962B}"/>
    <cellStyle name="Comma 127 5" xfId="6657" xr:uid="{00000000-0005-0000-0000-0000011A0000}"/>
    <cellStyle name="Comma 127 5 2" xfId="37331" xr:uid="{2919A216-EA0A-4951-A867-3159CADAED60}"/>
    <cellStyle name="Comma 127 6" xfId="6658" xr:uid="{00000000-0005-0000-0000-0000021A0000}"/>
    <cellStyle name="Comma 127 6 2" xfId="6659" xr:uid="{00000000-0005-0000-0000-0000031A0000}"/>
    <cellStyle name="Comma 127 6 2 2" xfId="37333" xr:uid="{9614B643-3722-469B-995A-428D9C178218}"/>
    <cellStyle name="Comma 127 6 3" xfId="37332" xr:uid="{5ACE4BBA-0B41-46E6-BE8A-3B9CFDEBBF87}"/>
    <cellStyle name="Comma 127 7" xfId="6660" xr:uid="{00000000-0005-0000-0000-0000041A0000}"/>
    <cellStyle name="Comma 127 7 2" xfId="37334" xr:uid="{3CBCD5FD-6603-4C76-A11A-ED72926D7994}"/>
    <cellStyle name="Comma 127 8" xfId="37317" xr:uid="{F73E9A19-2F72-4C25-A209-51039F75D54E}"/>
    <cellStyle name="Comma 128" xfId="6661" xr:uid="{00000000-0005-0000-0000-0000051A0000}"/>
    <cellStyle name="Comma 128 2" xfId="6662" xr:uid="{00000000-0005-0000-0000-0000061A0000}"/>
    <cellStyle name="Comma 128 2 2" xfId="6663" xr:uid="{00000000-0005-0000-0000-0000071A0000}"/>
    <cellStyle name="Comma 128 2 2 2" xfId="6664" xr:uid="{00000000-0005-0000-0000-0000081A0000}"/>
    <cellStyle name="Comma 128 2 2 2 2" xfId="37338" xr:uid="{3D74CE05-F961-4520-BF43-29950AA00254}"/>
    <cellStyle name="Comma 128 2 2 3" xfId="37337" xr:uid="{634FDE50-2DA9-4E3B-9FD3-340FBBB65048}"/>
    <cellStyle name="Comma 128 2 3" xfId="6665" xr:uid="{00000000-0005-0000-0000-0000091A0000}"/>
    <cellStyle name="Comma 128 2 3 2" xfId="6666" xr:uid="{00000000-0005-0000-0000-00000A1A0000}"/>
    <cellStyle name="Comma 128 2 3 2 2" xfId="37340" xr:uid="{44EFDF6E-D0E1-4122-AFE5-8B84C0C2C6A3}"/>
    <cellStyle name="Comma 128 2 3 3" xfId="37339" xr:uid="{DB218983-78DB-4A1A-8C7D-7CE21EB19D85}"/>
    <cellStyle name="Comma 128 2 4" xfId="6667" xr:uid="{00000000-0005-0000-0000-00000B1A0000}"/>
    <cellStyle name="Comma 128 2 4 2" xfId="37341" xr:uid="{31E030D3-33BD-4269-800C-C39B65E5EE84}"/>
    <cellStyle name="Comma 128 2 5" xfId="6668" xr:uid="{00000000-0005-0000-0000-00000C1A0000}"/>
    <cellStyle name="Comma 128 2 5 2" xfId="6669" xr:uid="{00000000-0005-0000-0000-00000D1A0000}"/>
    <cellStyle name="Comma 128 2 5 2 2" xfId="37343" xr:uid="{50D7BEB4-425C-4A7E-B03C-E7C07A3B0C37}"/>
    <cellStyle name="Comma 128 2 5 3" xfId="37342" xr:uid="{74968341-A4A4-43CF-9456-C39436D608C7}"/>
    <cellStyle name="Comma 128 2 6" xfId="6670" xr:uid="{00000000-0005-0000-0000-00000E1A0000}"/>
    <cellStyle name="Comma 128 2 6 2" xfId="37344" xr:uid="{03CAE7F3-9C44-48C2-88B4-1F4AECFCE68E}"/>
    <cellStyle name="Comma 128 2 7" xfId="37336" xr:uid="{06C2C107-E376-41DB-87FB-39105280354E}"/>
    <cellStyle name="Comma 128 3" xfId="6671" xr:uid="{00000000-0005-0000-0000-00000F1A0000}"/>
    <cellStyle name="Comma 128 3 2" xfId="6672" xr:uid="{00000000-0005-0000-0000-0000101A0000}"/>
    <cellStyle name="Comma 128 3 2 2" xfId="37346" xr:uid="{DA0F4A3D-0451-466D-BE5B-C2D657117575}"/>
    <cellStyle name="Comma 128 3 3" xfId="37345" xr:uid="{450ECD6F-66A7-4D68-985E-C9CB32555ED4}"/>
    <cellStyle name="Comma 128 4" xfId="6673" xr:uid="{00000000-0005-0000-0000-0000111A0000}"/>
    <cellStyle name="Comma 128 4 2" xfId="6674" xr:uid="{00000000-0005-0000-0000-0000121A0000}"/>
    <cellStyle name="Comma 128 4 2 2" xfId="37348" xr:uid="{010AC85B-5AE0-40E5-A9C2-F185BE70AD96}"/>
    <cellStyle name="Comma 128 4 3" xfId="37347" xr:uid="{88F35372-F4A2-4D68-A8FC-8BC2BCBF1347}"/>
    <cellStyle name="Comma 128 5" xfId="6675" xr:uid="{00000000-0005-0000-0000-0000131A0000}"/>
    <cellStyle name="Comma 128 5 2" xfId="37349" xr:uid="{6A7F73A7-A9B3-4475-8CDC-6958399A6D09}"/>
    <cellStyle name="Comma 128 6" xfId="6676" xr:uid="{00000000-0005-0000-0000-0000141A0000}"/>
    <cellStyle name="Comma 128 6 2" xfId="6677" xr:uid="{00000000-0005-0000-0000-0000151A0000}"/>
    <cellStyle name="Comma 128 6 2 2" xfId="37351" xr:uid="{ED6517EE-A0F4-486F-9C55-0954285187FD}"/>
    <cellStyle name="Comma 128 6 3" xfId="37350" xr:uid="{E48FF8DA-88A4-425C-92CF-7F8700BD1DAA}"/>
    <cellStyle name="Comma 128 7" xfId="6678" xr:uid="{00000000-0005-0000-0000-0000161A0000}"/>
    <cellStyle name="Comma 128 7 2" xfId="37352" xr:uid="{BB608F90-9A0D-4FB0-99EA-E4D041FB876F}"/>
    <cellStyle name="Comma 128 8" xfId="37335" xr:uid="{4CE9B020-DD3F-45DE-B82B-6912AD506344}"/>
    <cellStyle name="Comma 129" xfId="6679" xr:uid="{00000000-0005-0000-0000-0000171A0000}"/>
    <cellStyle name="Comma 129 2" xfId="6680" xr:uid="{00000000-0005-0000-0000-0000181A0000}"/>
    <cellStyle name="Comma 129 2 2" xfId="6681" xr:uid="{00000000-0005-0000-0000-0000191A0000}"/>
    <cellStyle name="Comma 129 2 2 2" xfId="6682" xr:uid="{00000000-0005-0000-0000-00001A1A0000}"/>
    <cellStyle name="Comma 129 2 2 2 2" xfId="37356" xr:uid="{75989B76-533B-4670-AE6F-68EA41BF327E}"/>
    <cellStyle name="Comma 129 2 2 3" xfId="37355" xr:uid="{E7129589-3644-490C-8D63-2514F980A6E3}"/>
    <cellStyle name="Comma 129 2 3" xfId="6683" xr:uid="{00000000-0005-0000-0000-00001B1A0000}"/>
    <cellStyle name="Comma 129 2 3 2" xfId="6684" xr:uid="{00000000-0005-0000-0000-00001C1A0000}"/>
    <cellStyle name="Comma 129 2 3 2 2" xfId="37358" xr:uid="{F23E7128-F029-49F9-AA71-3973D419719D}"/>
    <cellStyle name="Comma 129 2 3 3" xfId="37357" xr:uid="{9DBA3549-86F5-46FA-B769-617E5DB2FFE7}"/>
    <cellStyle name="Comma 129 2 4" xfId="6685" xr:uid="{00000000-0005-0000-0000-00001D1A0000}"/>
    <cellStyle name="Comma 129 2 4 2" xfId="37359" xr:uid="{EA5F4E1B-364A-430E-8128-6191A447F1F0}"/>
    <cellStyle name="Comma 129 2 5" xfId="6686" xr:uid="{00000000-0005-0000-0000-00001E1A0000}"/>
    <cellStyle name="Comma 129 2 5 2" xfId="6687" xr:uid="{00000000-0005-0000-0000-00001F1A0000}"/>
    <cellStyle name="Comma 129 2 5 2 2" xfId="37361" xr:uid="{35B3F928-397E-4570-B3A0-443DFD11D289}"/>
    <cellStyle name="Comma 129 2 5 3" xfId="37360" xr:uid="{DA33F8E1-FB4E-4280-85D4-FDB54BCECE9F}"/>
    <cellStyle name="Comma 129 2 6" xfId="6688" xr:uid="{00000000-0005-0000-0000-0000201A0000}"/>
    <cellStyle name="Comma 129 2 6 2" xfId="37362" xr:uid="{74FAD697-0F4F-4AED-8ECC-F1FC788911B9}"/>
    <cellStyle name="Comma 129 2 7" xfId="37354" xr:uid="{DBD41952-1CAE-4E4F-BFF1-5E3F157088B6}"/>
    <cellStyle name="Comma 129 3" xfId="6689" xr:uid="{00000000-0005-0000-0000-0000211A0000}"/>
    <cellStyle name="Comma 129 3 2" xfId="6690" xr:uid="{00000000-0005-0000-0000-0000221A0000}"/>
    <cellStyle name="Comma 129 3 2 2" xfId="37364" xr:uid="{23CDDD16-FDE4-4387-A4F8-BFBFD86415C1}"/>
    <cellStyle name="Comma 129 3 3" xfId="37363" xr:uid="{35B4315B-CADB-4879-994B-3E240F169CB1}"/>
    <cellStyle name="Comma 129 4" xfId="6691" xr:uid="{00000000-0005-0000-0000-0000231A0000}"/>
    <cellStyle name="Comma 129 4 2" xfId="6692" xr:uid="{00000000-0005-0000-0000-0000241A0000}"/>
    <cellStyle name="Comma 129 4 2 2" xfId="37366" xr:uid="{B810207F-7418-41D7-B14B-D0A0B0C7E767}"/>
    <cellStyle name="Comma 129 4 3" xfId="37365" xr:uid="{172941E3-40E3-48E7-9D1C-7682B64893A6}"/>
    <cellStyle name="Comma 129 5" xfId="6693" xr:uid="{00000000-0005-0000-0000-0000251A0000}"/>
    <cellStyle name="Comma 129 5 2" xfId="37367" xr:uid="{02D97432-33E4-4E3E-9B0C-AA1C88F40BDF}"/>
    <cellStyle name="Comma 129 6" xfId="6694" xr:uid="{00000000-0005-0000-0000-0000261A0000}"/>
    <cellStyle name="Comma 129 6 2" xfId="6695" xr:uid="{00000000-0005-0000-0000-0000271A0000}"/>
    <cellStyle name="Comma 129 6 2 2" xfId="37369" xr:uid="{9DB6FDBE-329B-4BE3-BBBF-1FF995B1B381}"/>
    <cellStyle name="Comma 129 6 3" xfId="37368" xr:uid="{6D879BA8-A643-4CEF-8F89-27DA0FF9C571}"/>
    <cellStyle name="Comma 129 7" xfId="6696" xr:uid="{00000000-0005-0000-0000-0000281A0000}"/>
    <cellStyle name="Comma 129 7 2" xfId="37370" xr:uid="{0356FC79-6204-4D7F-AE63-872ECFF3489C}"/>
    <cellStyle name="Comma 129 8" xfId="37353" xr:uid="{155566CA-BBF7-45A5-9EA7-069D2FD07396}"/>
    <cellStyle name="Comma 13" xfId="6697" xr:uid="{00000000-0005-0000-0000-0000291A0000}"/>
    <cellStyle name="Comma 13 2" xfId="6698" xr:uid="{00000000-0005-0000-0000-00002A1A0000}"/>
    <cellStyle name="Comma 13 2 2" xfId="6699" xr:uid="{00000000-0005-0000-0000-00002B1A0000}"/>
    <cellStyle name="Comma 13 2 2 2" xfId="6700" xr:uid="{00000000-0005-0000-0000-00002C1A0000}"/>
    <cellStyle name="Comma 13 2 2 2 2" xfId="37374" xr:uid="{7E68BF65-9E88-4004-8C47-42DBCFCB5CBD}"/>
    <cellStyle name="Comma 13 2 2 3" xfId="37373" xr:uid="{034AD88C-A4DA-41A6-B634-2D772702A347}"/>
    <cellStyle name="Comma 13 2 3" xfId="6701" xr:uid="{00000000-0005-0000-0000-00002D1A0000}"/>
    <cellStyle name="Comma 13 2 3 2" xfId="6702" xr:uid="{00000000-0005-0000-0000-00002E1A0000}"/>
    <cellStyle name="Comma 13 2 3 2 2" xfId="37376" xr:uid="{CD094279-9936-4998-87CD-2B00BC8F1FB2}"/>
    <cellStyle name="Comma 13 2 3 3" xfId="37375" xr:uid="{07E0CF91-C933-4758-ADD2-AC1223FE68C2}"/>
    <cellStyle name="Comma 13 2 4" xfId="6703" xr:uid="{00000000-0005-0000-0000-00002F1A0000}"/>
    <cellStyle name="Comma 13 2 4 2" xfId="37377" xr:uid="{C53F3254-3DEA-4770-9036-C862C60522B5}"/>
    <cellStyle name="Comma 13 2 5" xfId="6704" xr:uid="{00000000-0005-0000-0000-0000301A0000}"/>
    <cellStyle name="Comma 13 2 5 2" xfId="37378" xr:uid="{7DC1574F-46EC-4713-8CA2-BA181429A671}"/>
    <cellStyle name="Comma 13 2 6" xfId="6705" xr:uid="{00000000-0005-0000-0000-0000311A0000}"/>
    <cellStyle name="Comma 13 2 6 2" xfId="37379" xr:uid="{C0BB1A95-91C5-4AF2-8635-D249CDD4B12B}"/>
    <cellStyle name="Comma 13 2 7" xfId="37372" xr:uid="{DA450B06-EE3C-4E4B-A1B9-5E2B3D71F1D5}"/>
    <cellStyle name="Comma 13 3" xfId="6706" xr:uid="{00000000-0005-0000-0000-0000321A0000}"/>
    <cellStyle name="Comma 13 3 2" xfId="6707" xr:uid="{00000000-0005-0000-0000-0000331A0000}"/>
    <cellStyle name="Comma 13 3 2 2" xfId="37381" xr:uid="{EB128612-187C-40B6-8EC0-825F0661871E}"/>
    <cellStyle name="Comma 13 3 3" xfId="37380" xr:uid="{4265CB73-7D5E-4A40-BA60-D45702115604}"/>
    <cellStyle name="Comma 13 4" xfId="6708" xr:uid="{00000000-0005-0000-0000-0000341A0000}"/>
    <cellStyle name="Comma 13 4 2" xfId="6709" xr:uid="{00000000-0005-0000-0000-0000351A0000}"/>
    <cellStyle name="Comma 13 4 2 2" xfId="37383" xr:uid="{7B5C08CA-F840-438F-95CF-7F6D4BDCF14F}"/>
    <cellStyle name="Comma 13 4 3" xfId="37382" xr:uid="{3BC0AF97-611D-4BE6-81FD-896B5F57234F}"/>
    <cellStyle name="Comma 13 5" xfId="6710" xr:uid="{00000000-0005-0000-0000-0000361A0000}"/>
    <cellStyle name="Comma 13 5 2" xfId="37384" xr:uid="{7618D9B6-D23B-44DB-867C-148D2F1147D1}"/>
    <cellStyle name="Comma 13 6" xfId="6711" xr:uid="{00000000-0005-0000-0000-0000371A0000}"/>
    <cellStyle name="Comma 13 6 2" xfId="6712" xr:uid="{00000000-0005-0000-0000-0000381A0000}"/>
    <cellStyle name="Comma 13 6 2 2" xfId="37386" xr:uid="{C32F6F80-C12A-41ED-B57C-11D11C216710}"/>
    <cellStyle name="Comma 13 6 3" xfId="37385" xr:uid="{7F8E2ACD-97A4-46F4-82F8-D8DAED02FDEC}"/>
    <cellStyle name="Comma 13 7" xfId="6713" xr:uid="{00000000-0005-0000-0000-0000391A0000}"/>
    <cellStyle name="Comma 13 7 2" xfId="37387" xr:uid="{5698A2D6-3BA6-4A5B-8971-A3CC49F437A5}"/>
    <cellStyle name="Comma 13 8" xfId="37371" xr:uid="{C02E31C4-4710-4F30-97A1-F228B5B5E90A}"/>
    <cellStyle name="Comma 13 9" xfId="6714" xr:uid="{00000000-0005-0000-0000-00003A1A0000}"/>
    <cellStyle name="Comma 13 9 2" xfId="37388" xr:uid="{EE1712D1-3A20-4DFD-8CCF-894DDA74AEAC}"/>
    <cellStyle name="Comma 130" xfId="6715" xr:uid="{00000000-0005-0000-0000-00003B1A0000}"/>
    <cellStyle name="Comma 130 2" xfId="6716" xr:uid="{00000000-0005-0000-0000-00003C1A0000}"/>
    <cellStyle name="Comma 130 2 2" xfId="6717" xr:uid="{00000000-0005-0000-0000-00003D1A0000}"/>
    <cellStyle name="Comma 130 2 2 2" xfId="6718" xr:uid="{00000000-0005-0000-0000-00003E1A0000}"/>
    <cellStyle name="Comma 130 2 2 2 2" xfId="37392" xr:uid="{30AC1599-DB9E-4C4B-84F1-1DA95C395A9D}"/>
    <cellStyle name="Comma 130 2 2 3" xfId="37391" xr:uid="{6136620F-2F06-4B73-A76D-51A39276AAE3}"/>
    <cellStyle name="Comma 130 2 3" xfId="6719" xr:uid="{00000000-0005-0000-0000-00003F1A0000}"/>
    <cellStyle name="Comma 130 2 3 2" xfId="6720" xr:uid="{00000000-0005-0000-0000-0000401A0000}"/>
    <cellStyle name="Comma 130 2 3 2 2" xfId="37394" xr:uid="{3A169CEE-1625-49A2-BDF6-BD0C3AF80CEA}"/>
    <cellStyle name="Comma 130 2 3 3" xfId="37393" xr:uid="{6AF8BEBD-32FC-48A7-BBFF-33FE608E8FBD}"/>
    <cellStyle name="Comma 130 2 4" xfId="6721" xr:uid="{00000000-0005-0000-0000-0000411A0000}"/>
    <cellStyle name="Comma 130 2 4 2" xfId="37395" xr:uid="{C62917E3-7616-45A6-A1D2-FF5D97564FBF}"/>
    <cellStyle name="Comma 130 2 5" xfId="6722" xr:uid="{00000000-0005-0000-0000-0000421A0000}"/>
    <cellStyle name="Comma 130 2 5 2" xfId="37396" xr:uid="{B1A76DBE-8BCF-4CCA-BD2A-E28954E562FE}"/>
    <cellStyle name="Comma 130 2 6" xfId="6723" xr:uid="{00000000-0005-0000-0000-0000431A0000}"/>
    <cellStyle name="Comma 130 2 6 2" xfId="37397" xr:uid="{73A86F7F-BD92-4605-B0AF-6BC24BF93867}"/>
    <cellStyle name="Comma 130 2 7" xfId="37390" xr:uid="{456691E7-0C55-41CF-8291-7CC9B5C75640}"/>
    <cellStyle name="Comma 130 3" xfId="6724" xr:uid="{00000000-0005-0000-0000-0000441A0000}"/>
    <cellStyle name="Comma 130 3 2" xfId="6725" xr:uid="{00000000-0005-0000-0000-0000451A0000}"/>
    <cellStyle name="Comma 130 3 2 2" xfId="37399" xr:uid="{43C4005C-9A81-40F7-89B4-7728E43C849C}"/>
    <cellStyle name="Comma 130 3 3" xfId="37398" xr:uid="{F3114E9D-61E1-4A0D-9FC7-CC03C801259E}"/>
    <cellStyle name="Comma 130 4" xfId="6726" xr:uid="{00000000-0005-0000-0000-0000461A0000}"/>
    <cellStyle name="Comma 130 4 2" xfId="6727" xr:uid="{00000000-0005-0000-0000-0000471A0000}"/>
    <cellStyle name="Comma 130 4 2 2" xfId="37401" xr:uid="{EE8F6520-E150-45DF-B8B9-28F8BEFCF758}"/>
    <cellStyle name="Comma 130 4 3" xfId="37400" xr:uid="{11BF1B8D-FBEF-4E3B-9E90-A25131211DF7}"/>
    <cellStyle name="Comma 130 5" xfId="6728" xr:uid="{00000000-0005-0000-0000-0000481A0000}"/>
    <cellStyle name="Comma 130 5 2" xfId="37402" xr:uid="{2EF628A3-4DFC-4E85-A3D3-0A7AFA3036CB}"/>
    <cellStyle name="Comma 130 6" xfId="6729" xr:uid="{00000000-0005-0000-0000-0000491A0000}"/>
    <cellStyle name="Comma 130 6 2" xfId="6730" xr:uid="{00000000-0005-0000-0000-00004A1A0000}"/>
    <cellStyle name="Comma 130 6 2 2" xfId="37404" xr:uid="{11962819-3941-48B0-B74A-9366ED88D88D}"/>
    <cellStyle name="Comma 130 6 3" xfId="37403" xr:uid="{CCB4B9F2-96F9-4BD7-84E1-74E9EE208A1A}"/>
    <cellStyle name="Comma 130 7" xfId="6731" xr:uid="{00000000-0005-0000-0000-00004B1A0000}"/>
    <cellStyle name="Comma 130 7 2" xfId="37405" xr:uid="{0DEDFD21-A813-437B-A78C-25760470DC77}"/>
    <cellStyle name="Comma 130 8" xfId="37389" xr:uid="{2E3B5DD5-8AC7-4141-9F05-7E7B94F26729}"/>
    <cellStyle name="Comma 131" xfId="6732" xr:uid="{00000000-0005-0000-0000-00004C1A0000}"/>
    <cellStyle name="Comma 131 2" xfId="6733" xr:uid="{00000000-0005-0000-0000-00004D1A0000}"/>
    <cellStyle name="Comma 131 2 2" xfId="6734" xr:uid="{00000000-0005-0000-0000-00004E1A0000}"/>
    <cellStyle name="Comma 131 2 2 2" xfId="6735" xr:uid="{00000000-0005-0000-0000-00004F1A0000}"/>
    <cellStyle name="Comma 131 2 2 2 2" xfId="37409" xr:uid="{85567762-11AC-4498-AE1B-96255CB10DDC}"/>
    <cellStyle name="Comma 131 2 2 3" xfId="37408" xr:uid="{37458540-D1F7-4D71-901A-9B808BA3872C}"/>
    <cellStyle name="Comma 131 2 3" xfId="6736" xr:uid="{00000000-0005-0000-0000-0000501A0000}"/>
    <cellStyle name="Comma 131 2 3 2" xfId="6737" xr:uid="{00000000-0005-0000-0000-0000511A0000}"/>
    <cellStyle name="Comma 131 2 3 2 2" xfId="37411" xr:uid="{856D1BF1-65F6-43EF-A907-D57CD3231E98}"/>
    <cellStyle name="Comma 131 2 3 3" xfId="37410" xr:uid="{30D92B79-A430-4CF8-A894-EF8C5BCC763D}"/>
    <cellStyle name="Comma 131 2 4" xfId="6738" xr:uid="{00000000-0005-0000-0000-0000521A0000}"/>
    <cellStyle name="Comma 131 2 4 2" xfId="37412" xr:uid="{20616827-8636-45CB-8367-04A42D4F567F}"/>
    <cellStyle name="Comma 131 2 5" xfId="6739" xr:uid="{00000000-0005-0000-0000-0000531A0000}"/>
    <cellStyle name="Comma 131 2 5 2" xfId="37413" xr:uid="{F0199CD2-2C41-4891-9474-BC11590D751E}"/>
    <cellStyle name="Comma 131 2 6" xfId="6740" xr:uid="{00000000-0005-0000-0000-0000541A0000}"/>
    <cellStyle name="Comma 131 2 6 2" xfId="37414" xr:uid="{BE35E68C-0B9B-4F8F-9C38-BB0D683A89DB}"/>
    <cellStyle name="Comma 131 2 7" xfId="37407" xr:uid="{BB1BD3D3-23EE-4262-9C5A-C03A3F9D213D}"/>
    <cellStyle name="Comma 131 3" xfId="6741" xr:uid="{00000000-0005-0000-0000-0000551A0000}"/>
    <cellStyle name="Comma 131 3 2" xfId="6742" xr:uid="{00000000-0005-0000-0000-0000561A0000}"/>
    <cellStyle name="Comma 131 3 2 2" xfId="37416" xr:uid="{3F11429E-14DF-45C8-91E5-7DCD3CDA34E7}"/>
    <cellStyle name="Comma 131 3 3" xfId="37415" xr:uid="{7F733948-9DB1-4177-A27C-ECCE83AC56B1}"/>
    <cellStyle name="Comma 131 4" xfId="6743" xr:uid="{00000000-0005-0000-0000-0000571A0000}"/>
    <cellStyle name="Comma 131 4 2" xfId="6744" xr:uid="{00000000-0005-0000-0000-0000581A0000}"/>
    <cellStyle name="Comma 131 4 2 2" xfId="37418" xr:uid="{92C99A16-AEE3-40FC-84D8-BF02940868A2}"/>
    <cellStyle name="Comma 131 4 3" xfId="37417" xr:uid="{972EDB8B-AAFA-4620-AE3F-BC32BC33F2D8}"/>
    <cellStyle name="Comma 131 5" xfId="6745" xr:uid="{00000000-0005-0000-0000-0000591A0000}"/>
    <cellStyle name="Comma 131 5 2" xfId="37419" xr:uid="{833E66E4-334B-4925-87B8-DF8A624F13DB}"/>
    <cellStyle name="Comma 131 6" xfId="6746" xr:uid="{00000000-0005-0000-0000-00005A1A0000}"/>
    <cellStyle name="Comma 131 6 2" xfId="6747" xr:uid="{00000000-0005-0000-0000-00005B1A0000}"/>
    <cellStyle name="Comma 131 6 2 2" xfId="37421" xr:uid="{384B68E4-63D5-4414-92F0-52431362CC54}"/>
    <cellStyle name="Comma 131 6 3" xfId="37420" xr:uid="{5E631178-B2E7-4BFC-8FA2-184E0CBFD2F8}"/>
    <cellStyle name="Comma 131 7" xfId="6748" xr:uid="{00000000-0005-0000-0000-00005C1A0000}"/>
    <cellStyle name="Comma 131 7 2" xfId="37422" xr:uid="{85629921-01BF-4DB4-ACFE-BF353DD17C60}"/>
    <cellStyle name="Comma 131 8" xfId="37406" xr:uid="{E3A0199E-E8CA-4372-BADF-30F1B9A2424D}"/>
    <cellStyle name="Comma 132" xfId="6749" xr:uid="{00000000-0005-0000-0000-00005D1A0000}"/>
    <cellStyle name="Comma 132 2" xfId="6750" xr:uid="{00000000-0005-0000-0000-00005E1A0000}"/>
    <cellStyle name="Comma 132 2 2" xfId="6751" xr:uid="{00000000-0005-0000-0000-00005F1A0000}"/>
    <cellStyle name="Comma 132 2 2 2" xfId="6752" xr:uid="{00000000-0005-0000-0000-0000601A0000}"/>
    <cellStyle name="Comma 132 2 2 2 2" xfId="37426" xr:uid="{3BE038A3-3150-4903-9E47-DB42F69D78BF}"/>
    <cellStyle name="Comma 132 2 2 3" xfId="37425" xr:uid="{208A4CA9-4E4A-4445-89B0-4BEB4CBE19B2}"/>
    <cellStyle name="Comma 132 2 3" xfId="6753" xr:uid="{00000000-0005-0000-0000-0000611A0000}"/>
    <cellStyle name="Comma 132 2 3 2" xfId="6754" xr:uid="{00000000-0005-0000-0000-0000621A0000}"/>
    <cellStyle name="Comma 132 2 3 2 2" xfId="37428" xr:uid="{A032AC81-F7D4-4B63-95CA-720F955BBF71}"/>
    <cellStyle name="Comma 132 2 3 3" xfId="37427" xr:uid="{06E32DEA-A7A4-4F59-87CF-1E73048B1A02}"/>
    <cellStyle name="Comma 132 2 4" xfId="6755" xr:uid="{00000000-0005-0000-0000-0000631A0000}"/>
    <cellStyle name="Comma 132 2 4 2" xfId="37429" xr:uid="{30A01129-1AFE-498D-9300-A9449F1E68A9}"/>
    <cellStyle name="Comma 132 2 5" xfId="6756" xr:uid="{00000000-0005-0000-0000-0000641A0000}"/>
    <cellStyle name="Comma 132 2 5 2" xfId="37430" xr:uid="{9CC71FD9-785C-4296-9DF9-A6F06DCE1BE4}"/>
    <cellStyle name="Comma 132 2 6" xfId="6757" xr:uid="{00000000-0005-0000-0000-0000651A0000}"/>
    <cellStyle name="Comma 132 2 6 2" xfId="37431" xr:uid="{4AF8AC56-B591-4F7D-97EB-95D6D0E6CD51}"/>
    <cellStyle name="Comma 132 2 7" xfId="37424" xr:uid="{39980917-4794-4548-86DD-237E2069CD5A}"/>
    <cellStyle name="Comma 132 3" xfId="6758" xr:uid="{00000000-0005-0000-0000-0000661A0000}"/>
    <cellStyle name="Comma 132 3 2" xfId="6759" xr:uid="{00000000-0005-0000-0000-0000671A0000}"/>
    <cellStyle name="Comma 132 3 2 2" xfId="37433" xr:uid="{97754A78-00A4-4BEC-A969-B6C4B175C607}"/>
    <cellStyle name="Comma 132 3 3" xfId="37432" xr:uid="{BEE5FFA7-38A3-40EB-A767-342402D59E58}"/>
    <cellStyle name="Comma 132 4" xfId="6760" xr:uid="{00000000-0005-0000-0000-0000681A0000}"/>
    <cellStyle name="Comma 132 4 2" xfId="6761" xr:uid="{00000000-0005-0000-0000-0000691A0000}"/>
    <cellStyle name="Comma 132 4 2 2" xfId="37435" xr:uid="{465369AA-62D1-4B1F-9DCC-8CDD9FAD6191}"/>
    <cellStyle name="Comma 132 4 3" xfId="37434" xr:uid="{4DA6AB8A-D9F6-40CF-AF3D-10EE08F209F2}"/>
    <cellStyle name="Comma 132 5" xfId="6762" xr:uid="{00000000-0005-0000-0000-00006A1A0000}"/>
    <cellStyle name="Comma 132 5 2" xfId="37436" xr:uid="{79EAD234-6A08-4AD0-82C8-9BE9F527B83D}"/>
    <cellStyle name="Comma 132 6" xfId="6763" xr:uid="{00000000-0005-0000-0000-00006B1A0000}"/>
    <cellStyle name="Comma 132 6 2" xfId="6764" xr:uid="{00000000-0005-0000-0000-00006C1A0000}"/>
    <cellStyle name="Comma 132 6 2 2" xfId="37438" xr:uid="{1B05F1F3-C135-407D-BD89-D3A605A79735}"/>
    <cellStyle name="Comma 132 6 3" xfId="37437" xr:uid="{689EA9A5-7329-4864-8614-5AB945B4B5C1}"/>
    <cellStyle name="Comma 132 7" xfId="6765" xr:uid="{00000000-0005-0000-0000-00006D1A0000}"/>
    <cellStyle name="Comma 132 7 2" xfId="37439" xr:uid="{A21A9BCE-D94F-445B-9D2D-716B142AB1DF}"/>
    <cellStyle name="Comma 132 8" xfId="37423" xr:uid="{385DF588-E266-492F-9044-FB3A7EAC3507}"/>
    <cellStyle name="Comma 133" xfId="6766" xr:uid="{00000000-0005-0000-0000-00006E1A0000}"/>
    <cellStyle name="Comma 133 2" xfId="6767" xr:uid="{00000000-0005-0000-0000-00006F1A0000}"/>
    <cellStyle name="Comma 133 2 2" xfId="6768" xr:uid="{00000000-0005-0000-0000-0000701A0000}"/>
    <cellStyle name="Comma 133 2 2 2" xfId="6769" xr:uid="{00000000-0005-0000-0000-0000711A0000}"/>
    <cellStyle name="Comma 133 2 2 2 2" xfId="37443" xr:uid="{5633EE86-B5F5-40DE-8B2A-D5DA9FB033A9}"/>
    <cellStyle name="Comma 133 2 2 3" xfId="37442" xr:uid="{0CE10253-02AB-46A6-B6B7-A0FCF5A3B0D3}"/>
    <cellStyle name="Comma 133 2 3" xfId="6770" xr:uid="{00000000-0005-0000-0000-0000721A0000}"/>
    <cellStyle name="Comma 133 2 3 2" xfId="6771" xr:uid="{00000000-0005-0000-0000-0000731A0000}"/>
    <cellStyle name="Comma 133 2 3 2 2" xfId="37445" xr:uid="{D787AC62-97D0-46A1-9F0B-1C9BA426FFAF}"/>
    <cellStyle name="Comma 133 2 3 3" xfId="37444" xr:uid="{E16D42B2-FDCA-4748-BDDD-6829EA36F99B}"/>
    <cellStyle name="Comma 133 2 4" xfId="6772" xr:uid="{00000000-0005-0000-0000-0000741A0000}"/>
    <cellStyle name="Comma 133 2 4 2" xfId="37446" xr:uid="{DC17CDCA-5CE4-4E49-BCF2-C69CCD3D3FD4}"/>
    <cellStyle name="Comma 133 2 5" xfId="6773" xr:uid="{00000000-0005-0000-0000-0000751A0000}"/>
    <cellStyle name="Comma 133 2 5 2" xfId="37447" xr:uid="{3D4BFC48-AD36-4402-9C5E-188C6D9A8AC7}"/>
    <cellStyle name="Comma 133 2 6" xfId="6774" xr:uid="{00000000-0005-0000-0000-0000761A0000}"/>
    <cellStyle name="Comma 133 2 6 2" xfId="37448" xr:uid="{BBF36166-E3CB-4171-B45C-61565B940490}"/>
    <cellStyle name="Comma 133 2 7" xfId="37441" xr:uid="{941A7367-9820-450F-8BFF-C312CB554870}"/>
    <cellStyle name="Comma 133 3" xfId="6775" xr:uid="{00000000-0005-0000-0000-0000771A0000}"/>
    <cellStyle name="Comma 133 3 2" xfId="6776" xr:uid="{00000000-0005-0000-0000-0000781A0000}"/>
    <cellStyle name="Comma 133 3 2 2" xfId="37450" xr:uid="{20ECD959-CF8F-40C1-A4C8-C29D82BD4D28}"/>
    <cellStyle name="Comma 133 3 3" xfId="37449" xr:uid="{686E3E99-1309-4720-9BA9-701454E97445}"/>
    <cellStyle name="Comma 133 4" xfId="6777" xr:uid="{00000000-0005-0000-0000-0000791A0000}"/>
    <cellStyle name="Comma 133 4 2" xfId="6778" xr:uid="{00000000-0005-0000-0000-00007A1A0000}"/>
    <cellStyle name="Comma 133 4 2 2" xfId="37452" xr:uid="{05449F1A-AEA2-4F71-B619-6A4477F21BF0}"/>
    <cellStyle name="Comma 133 4 3" xfId="37451" xr:uid="{1C9AAF0B-4D74-4BF4-A8D7-2838415BF05B}"/>
    <cellStyle name="Comma 133 5" xfId="6779" xr:uid="{00000000-0005-0000-0000-00007B1A0000}"/>
    <cellStyle name="Comma 133 5 2" xfId="37453" xr:uid="{94AAB048-FD55-4FFF-B110-B9280BFFBCF4}"/>
    <cellStyle name="Comma 133 6" xfId="6780" xr:uid="{00000000-0005-0000-0000-00007C1A0000}"/>
    <cellStyle name="Comma 133 6 2" xfId="6781" xr:uid="{00000000-0005-0000-0000-00007D1A0000}"/>
    <cellStyle name="Comma 133 6 2 2" xfId="37455" xr:uid="{81057325-DD3F-4EE8-A3E0-B64C08A0775E}"/>
    <cellStyle name="Comma 133 6 3" xfId="37454" xr:uid="{2A6932CF-0663-4814-A405-AC85759AD262}"/>
    <cellStyle name="Comma 133 7" xfId="6782" xr:uid="{00000000-0005-0000-0000-00007E1A0000}"/>
    <cellStyle name="Comma 133 7 2" xfId="37456" xr:uid="{A074381C-6D99-4727-AFD3-7DE7F3766F95}"/>
    <cellStyle name="Comma 133 8" xfId="37440" xr:uid="{E78EAE82-1D5F-4596-A34A-E9B7436F5869}"/>
    <cellStyle name="Comma 134" xfId="6783" xr:uid="{00000000-0005-0000-0000-00007F1A0000}"/>
    <cellStyle name="Comma 134 2" xfId="6784" xr:uid="{00000000-0005-0000-0000-0000801A0000}"/>
    <cellStyle name="Comma 134 2 2" xfId="6785" xr:uid="{00000000-0005-0000-0000-0000811A0000}"/>
    <cellStyle name="Comma 134 2 2 2" xfId="6786" xr:uid="{00000000-0005-0000-0000-0000821A0000}"/>
    <cellStyle name="Comma 134 2 2 2 2" xfId="37460" xr:uid="{5AFDBA58-EEB9-43ED-A0ED-CCDC7C09D90C}"/>
    <cellStyle name="Comma 134 2 2 3" xfId="37459" xr:uid="{866756C2-1191-4EF7-89B1-1B8EBDACD4A9}"/>
    <cellStyle name="Comma 134 2 3" xfId="6787" xr:uid="{00000000-0005-0000-0000-0000831A0000}"/>
    <cellStyle name="Comma 134 2 3 2" xfId="6788" xr:uid="{00000000-0005-0000-0000-0000841A0000}"/>
    <cellStyle name="Comma 134 2 3 2 2" xfId="37462" xr:uid="{DA3C27A1-6EA8-4367-852B-CAD75350C5F1}"/>
    <cellStyle name="Comma 134 2 3 3" xfId="37461" xr:uid="{3FD5E888-992E-4D7A-90D4-CABF607694D3}"/>
    <cellStyle name="Comma 134 2 4" xfId="6789" xr:uid="{00000000-0005-0000-0000-0000851A0000}"/>
    <cellStyle name="Comma 134 2 4 2" xfId="37463" xr:uid="{228EAB29-A77A-41B8-B33C-EE9FB4D07916}"/>
    <cellStyle name="Comma 134 2 5" xfId="6790" xr:uid="{00000000-0005-0000-0000-0000861A0000}"/>
    <cellStyle name="Comma 134 2 5 2" xfId="37464" xr:uid="{6BF5D0A9-87AB-4BD8-BAF9-5C91235A4D2E}"/>
    <cellStyle name="Comma 134 2 6" xfId="6791" xr:uid="{00000000-0005-0000-0000-0000871A0000}"/>
    <cellStyle name="Comma 134 2 6 2" xfId="37465" xr:uid="{F1D9FE96-8BC4-4399-931D-54C7F31FE77B}"/>
    <cellStyle name="Comma 134 2 7" xfId="37458" xr:uid="{16CC48CC-B11F-4197-9E88-2B49724A05E6}"/>
    <cellStyle name="Comma 134 3" xfId="6792" xr:uid="{00000000-0005-0000-0000-0000881A0000}"/>
    <cellStyle name="Comma 134 3 2" xfId="6793" xr:uid="{00000000-0005-0000-0000-0000891A0000}"/>
    <cellStyle name="Comma 134 3 2 2" xfId="37467" xr:uid="{7201D48B-E4D7-4074-BAC9-214C93CC87E1}"/>
    <cellStyle name="Comma 134 3 3" xfId="37466" xr:uid="{A62102A3-5AE5-4E4A-9CED-2F5B8D2D35FD}"/>
    <cellStyle name="Comma 134 4" xfId="6794" xr:uid="{00000000-0005-0000-0000-00008A1A0000}"/>
    <cellStyle name="Comma 134 4 2" xfId="6795" xr:uid="{00000000-0005-0000-0000-00008B1A0000}"/>
    <cellStyle name="Comma 134 4 2 2" xfId="37469" xr:uid="{F904BB8A-AC81-4AA6-8A7F-CDE2E4013495}"/>
    <cellStyle name="Comma 134 4 3" xfId="37468" xr:uid="{213983A6-ED79-4DD6-9C54-8C4BAE8D1976}"/>
    <cellStyle name="Comma 134 5" xfId="6796" xr:uid="{00000000-0005-0000-0000-00008C1A0000}"/>
    <cellStyle name="Comma 134 5 2" xfId="37470" xr:uid="{857C3427-F682-4607-A372-5D4A3B43DB51}"/>
    <cellStyle name="Comma 134 6" xfId="6797" xr:uid="{00000000-0005-0000-0000-00008D1A0000}"/>
    <cellStyle name="Comma 134 6 2" xfId="6798" xr:uid="{00000000-0005-0000-0000-00008E1A0000}"/>
    <cellStyle name="Comma 134 6 2 2" xfId="37472" xr:uid="{39FC59BE-A69A-4BDA-BC57-ED6281D3F3F6}"/>
    <cellStyle name="Comma 134 6 3" xfId="37471" xr:uid="{91884D73-C5A1-45C3-BFB6-02EDCA51A4A0}"/>
    <cellStyle name="Comma 134 7" xfId="6799" xr:uid="{00000000-0005-0000-0000-00008F1A0000}"/>
    <cellStyle name="Comma 134 7 2" xfId="37473" xr:uid="{2DA79A33-6390-4F9B-9617-C260E135DE53}"/>
    <cellStyle name="Comma 134 8" xfId="37457" xr:uid="{992F0FF7-DFB1-4FCA-9E05-6A7F7CB09B68}"/>
    <cellStyle name="Comma 135" xfId="6800" xr:uid="{00000000-0005-0000-0000-0000901A0000}"/>
    <cellStyle name="Comma 135 2" xfId="6801" xr:uid="{00000000-0005-0000-0000-0000911A0000}"/>
    <cellStyle name="Comma 135 2 2" xfId="6802" xr:uid="{00000000-0005-0000-0000-0000921A0000}"/>
    <cellStyle name="Comma 135 2 2 2" xfId="6803" xr:uid="{00000000-0005-0000-0000-0000931A0000}"/>
    <cellStyle name="Comma 135 2 2 2 2" xfId="37477" xr:uid="{0D55E136-1DF3-48B7-835D-57C6539D3E18}"/>
    <cellStyle name="Comma 135 2 2 3" xfId="37476" xr:uid="{2DAC02D7-C013-463D-B8BD-4C40D1C733F7}"/>
    <cellStyle name="Comma 135 2 3" xfId="6804" xr:uid="{00000000-0005-0000-0000-0000941A0000}"/>
    <cellStyle name="Comma 135 2 3 2" xfId="6805" xr:uid="{00000000-0005-0000-0000-0000951A0000}"/>
    <cellStyle name="Comma 135 2 3 2 2" xfId="37479" xr:uid="{D349B9DB-6305-45F5-8D92-F2A35012DB7B}"/>
    <cellStyle name="Comma 135 2 3 3" xfId="37478" xr:uid="{D2229973-23A2-49DD-96DC-5F764A3C2E68}"/>
    <cellStyle name="Comma 135 2 4" xfId="6806" xr:uid="{00000000-0005-0000-0000-0000961A0000}"/>
    <cellStyle name="Comma 135 2 4 2" xfId="37480" xr:uid="{C072273A-49C7-494D-8B8B-58BC6A714885}"/>
    <cellStyle name="Comma 135 2 5" xfId="6807" xr:uid="{00000000-0005-0000-0000-0000971A0000}"/>
    <cellStyle name="Comma 135 2 5 2" xfId="37481" xr:uid="{0D69455E-74D3-4673-8DC2-8ADCC2A175F1}"/>
    <cellStyle name="Comma 135 2 6" xfId="6808" xr:uid="{00000000-0005-0000-0000-0000981A0000}"/>
    <cellStyle name="Comma 135 2 6 2" xfId="37482" xr:uid="{D80B8F03-7BD6-40AA-8452-35F4755898A9}"/>
    <cellStyle name="Comma 135 2 7" xfId="37475" xr:uid="{72639916-8173-4793-B92C-80FB66F615DA}"/>
    <cellStyle name="Comma 135 3" xfId="6809" xr:uid="{00000000-0005-0000-0000-0000991A0000}"/>
    <cellStyle name="Comma 135 3 2" xfId="6810" xr:uid="{00000000-0005-0000-0000-00009A1A0000}"/>
    <cellStyle name="Comma 135 3 2 2" xfId="37484" xr:uid="{8C3B4946-AA9F-445C-9F10-49B1139E1962}"/>
    <cellStyle name="Comma 135 3 3" xfId="37483" xr:uid="{4171EE83-1B97-4BFC-9FE8-12D0B34A2F20}"/>
    <cellStyle name="Comma 135 4" xfId="6811" xr:uid="{00000000-0005-0000-0000-00009B1A0000}"/>
    <cellStyle name="Comma 135 4 2" xfId="6812" xr:uid="{00000000-0005-0000-0000-00009C1A0000}"/>
    <cellStyle name="Comma 135 4 2 2" xfId="37486" xr:uid="{930B08B0-003A-46CE-AC68-213213FE682C}"/>
    <cellStyle name="Comma 135 4 3" xfId="37485" xr:uid="{695CDAEF-87E6-4E3B-8731-A851C66A4B71}"/>
    <cellStyle name="Comma 135 5" xfId="6813" xr:uid="{00000000-0005-0000-0000-00009D1A0000}"/>
    <cellStyle name="Comma 135 5 2" xfId="37487" xr:uid="{C5F32FE3-2B48-4AB0-95D1-3613B51F427C}"/>
    <cellStyle name="Comma 135 6" xfId="6814" xr:uid="{00000000-0005-0000-0000-00009E1A0000}"/>
    <cellStyle name="Comma 135 6 2" xfId="6815" xr:uid="{00000000-0005-0000-0000-00009F1A0000}"/>
    <cellStyle name="Comma 135 6 2 2" xfId="37489" xr:uid="{71B5EBF1-5C9E-486A-B0D3-9717E422D2DF}"/>
    <cellStyle name="Comma 135 6 3" xfId="37488" xr:uid="{A524CDF6-7C25-4349-9A1F-7C9CAD5BBB68}"/>
    <cellStyle name="Comma 135 7" xfId="6816" xr:uid="{00000000-0005-0000-0000-0000A01A0000}"/>
    <cellStyle name="Comma 135 7 2" xfId="37490" xr:uid="{4D0E6251-8EE9-44F7-A33D-18E46BC24BBD}"/>
    <cellStyle name="Comma 135 8" xfId="37474" xr:uid="{8F44ABCD-5E36-42C1-9F4B-C4EF45CE0986}"/>
    <cellStyle name="Comma 136" xfId="6817" xr:uid="{00000000-0005-0000-0000-0000A11A0000}"/>
    <cellStyle name="Comma 136 2" xfId="6818" xr:uid="{00000000-0005-0000-0000-0000A21A0000}"/>
    <cellStyle name="Comma 136 2 2" xfId="6819" xr:uid="{00000000-0005-0000-0000-0000A31A0000}"/>
    <cellStyle name="Comma 136 2 2 2" xfId="6820" xr:uid="{00000000-0005-0000-0000-0000A41A0000}"/>
    <cellStyle name="Comma 136 2 2 2 2" xfId="37494" xr:uid="{5FF33534-1F4A-40E5-9035-F94B40E094FA}"/>
    <cellStyle name="Comma 136 2 2 3" xfId="37493" xr:uid="{68251F2F-008B-49DB-839C-90325B3A9D72}"/>
    <cellStyle name="Comma 136 2 3" xfId="6821" xr:uid="{00000000-0005-0000-0000-0000A51A0000}"/>
    <cellStyle name="Comma 136 2 3 2" xfId="6822" xr:uid="{00000000-0005-0000-0000-0000A61A0000}"/>
    <cellStyle name="Comma 136 2 3 2 2" xfId="37496" xr:uid="{F7683252-C4ED-4D37-A2AD-5B694B4414E4}"/>
    <cellStyle name="Comma 136 2 3 3" xfId="37495" xr:uid="{D162B885-8814-4742-9A2A-2E02EDFA117A}"/>
    <cellStyle name="Comma 136 2 4" xfId="6823" xr:uid="{00000000-0005-0000-0000-0000A71A0000}"/>
    <cellStyle name="Comma 136 2 4 2" xfId="37497" xr:uid="{2457E231-1831-4157-99F7-7560E3D85369}"/>
    <cellStyle name="Comma 136 2 5" xfId="6824" xr:uid="{00000000-0005-0000-0000-0000A81A0000}"/>
    <cellStyle name="Comma 136 2 5 2" xfId="37498" xr:uid="{48A46F28-F15F-4E87-BE65-238CD575947E}"/>
    <cellStyle name="Comma 136 2 6" xfId="6825" xr:uid="{00000000-0005-0000-0000-0000A91A0000}"/>
    <cellStyle name="Comma 136 2 6 2" xfId="37499" xr:uid="{8D9CEB08-F0A2-4E7F-A400-B26028F10411}"/>
    <cellStyle name="Comma 136 2 7" xfId="37492" xr:uid="{64964261-6EFE-4CA4-A127-3B6348A05026}"/>
    <cellStyle name="Comma 136 3" xfId="6826" xr:uid="{00000000-0005-0000-0000-0000AA1A0000}"/>
    <cellStyle name="Comma 136 3 2" xfId="6827" xr:uid="{00000000-0005-0000-0000-0000AB1A0000}"/>
    <cellStyle name="Comma 136 3 2 2" xfId="37501" xr:uid="{84344B1C-0347-437F-8996-381DAF5F57E8}"/>
    <cellStyle name="Comma 136 3 3" xfId="37500" xr:uid="{F9E931F3-C431-4C3E-8151-AB994D550D01}"/>
    <cellStyle name="Comma 136 4" xfId="6828" xr:uid="{00000000-0005-0000-0000-0000AC1A0000}"/>
    <cellStyle name="Comma 136 4 2" xfId="6829" xr:uid="{00000000-0005-0000-0000-0000AD1A0000}"/>
    <cellStyle name="Comma 136 4 2 2" xfId="37503" xr:uid="{EB5711F3-6EAB-47B4-AA22-D8F2DD829992}"/>
    <cellStyle name="Comma 136 4 3" xfId="37502" xr:uid="{CA2E607D-1ED6-4C74-9044-580A3C04698B}"/>
    <cellStyle name="Comma 136 5" xfId="6830" xr:uid="{00000000-0005-0000-0000-0000AE1A0000}"/>
    <cellStyle name="Comma 136 5 2" xfId="37504" xr:uid="{87C34186-176D-4305-8C4B-1193F505E25E}"/>
    <cellStyle name="Comma 136 6" xfId="6831" xr:uid="{00000000-0005-0000-0000-0000AF1A0000}"/>
    <cellStyle name="Comma 136 6 2" xfId="6832" xr:uid="{00000000-0005-0000-0000-0000B01A0000}"/>
    <cellStyle name="Comma 136 6 2 2" xfId="37506" xr:uid="{0B1F879B-0045-4349-9C02-AC008EB830C9}"/>
    <cellStyle name="Comma 136 6 3" xfId="37505" xr:uid="{418B2127-3346-4235-941E-F5518EC02BD4}"/>
    <cellStyle name="Comma 136 7" xfId="6833" xr:uid="{00000000-0005-0000-0000-0000B11A0000}"/>
    <cellStyle name="Comma 136 7 2" xfId="37507" xr:uid="{E111FF02-7427-4FF9-A163-163B174A122B}"/>
    <cellStyle name="Comma 136 8" xfId="37491" xr:uid="{DF4C629A-628C-4A25-8F64-FD9C0141E04F}"/>
    <cellStyle name="Comma 137" xfId="6834" xr:uid="{00000000-0005-0000-0000-0000B21A0000}"/>
    <cellStyle name="Comma 137 2" xfId="6835" xr:uid="{00000000-0005-0000-0000-0000B31A0000}"/>
    <cellStyle name="Comma 137 2 2" xfId="6836" xr:uid="{00000000-0005-0000-0000-0000B41A0000}"/>
    <cellStyle name="Comma 137 2 2 2" xfId="6837" xr:uid="{00000000-0005-0000-0000-0000B51A0000}"/>
    <cellStyle name="Comma 137 2 2 2 2" xfId="37511" xr:uid="{D1BC1242-846F-4399-9181-AFD4C66DF200}"/>
    <cellStyle name="Comma 137 2 2 3" xfId="37510" xr:uid="{20B60CFD-D2D9-4B82-9984-CB4A16B7604A}"/>
    <cellStyle name="Comma 137 2 3" xfId="6838" xr:uid="{00000000-0005-0000-0000-0000B61A0000}"/>
    <cellStyle name="Comma 137 2 3 2" xfId="6839" xr:uid="{00000000-0005-0000-0000-0000B71A0000}"/>
    <cellStyle name="Comma 137 2 3 2 2" xfId="37513" xr:uid="{C67BC970-449B-471E-909E-AD6E1930110E}"/>
    <cellStyle name="Comma 137 2 3 3" xfId="37512" xr:uid="{7A840CAB-A0BC-4917-BA4A-ABFBF03076CD}"/>
    <cellStyle name="Comma 137 2 4" xfId="6840" xr:uid="{00000000-0005-0000-0000-0000B81A0000}"/>
    <cellStyle name="Comma 137 2 4 2" xfId="37514" xr:uid="{AF9F55EB-FA6C-40C1-B7AA-3D8DB1C03BFF}"/>
    <cellStyle name="Comma 137 2 5" xfId="6841" xr:uid="{00000000-0005-0000-0000-0000B91A0000}"/>
    <cellStyle name="Comma 137 2 5 2" xfId="37515" xr:uid="{4D938A97-1739-4A85-9B56-C2032FF8FAF0}"/>
    <cellStyle name="Comma 137 2 6" xfId="6842" xr:uid="{00000000-0005-0000-0000-0000BA1A0000}"/>
    <cellStyle name="Comma 137 2 6 2" xfId="37516" xr:uid="{DFC0A790-1DBE-4ED0-A202-9F41F3853DB4}"/>
    <cellStyle name="Comma 137 2 7" xfId="37509" xr:uid="{10A1AE42-CC86-4730-8B9D-B2A33E8C0603}"/>
    <cellStyle name="Comma 137 3" xfId="6843" xr:uid="{00000000-0005-0000-0000-0000BB1A0000}"/>
    <cellStyle name="Comma 137 3 2" xfId="6844" xr:uid="{00000000-0005-0000-0000-0000BC1A0000}"/>
    <cellStyle name="Comma 137 3 2 2" xfId="37518" xr:uid="{AA6C3070-073D-4BC9-92C5-2879AF30055E}"/>
    <cellStyle name="Comma 137 3 3" xfId="37517" xr:uid="{5EA28702-AC54-4155-80FC-51332D3E2FD5}"/>
    <cellStyle name="Comma 137 4" xfId="6845" xr:uid="{00000000-0005-0000-0000-0000BD1A0000}"/>
    <cellStyle name="Comma 137 4 2" xfId="6846" xr:uid="{00000000-0005-0000-0000-0000BE1A0000}"/>
    <cellStyle name="Comma 137 4 2 2" xfId="37520" xr:uid="{9B344799-07C3-45D5-B7FA-267275E941D3}"/>
    <cellStyle name="Comma 137 4 3" xfId="37519" xr:uid="{3E996C13-5F47-4DB3-8518-A9C08DB88E86}"/>
    <cellStyle name="Comma 137 5" xfId="6847" xr:uid="{00000000-0005-0000-0000-0000BF1A0000}"/>
    <cellStyle name="Comma 137 5 2" xfId="37521" xr:uid="{7589CD55-3E41-4B1D-9F8A-AF959C14451F}"/>
    <cellStyle name="Comma 137 6" xfId="6848" xr:uid="{00000000-0005-0000-0000-0000C01A0000}"/>
    <cellStyle name="Comma 137 6 2" xfId="6849" xr:uid="{00000000-0005-0000-0000-0000C11A0000}"/>
    <cellStyle name="Comma 137 6 2 2" xfId="37523" xr:uid="{5EA8E77D-DA25-4311-9639-7ED560B1EB7E}"/>
    <cellStyle name="Comma 137 6 3" xfId="37522" xr:uid="{C131D025-A542-41C8-ADFC-CF496BB2E518}"/>
    <cellStyle name="Comma 137 7" xfId="6850" xr:uid="{00000000-0005-0000-0000-0000C21A0000}"/>
    <cellStyle name="Comma 137 7 2" xfId="37524" xr:uid="{1917732B-EAC0-48C4-80F3-FAFF4EE4169C}"/>
    <cellStyle name="Comma 137 8" xfId="37508" xr:uid="{0ECA36F0-45FA-4B6B-A9E9-EC99472BD7D5}"/>
    <cellStyle name="Comma 138" xfId="6851" xr:uid="{00000000-0005-0000-0000-0000C31A0000}"/>
    <cellStyle name="Comma 138 2" xfId="6852" xr:uid="{00000000-0005-0000-0000-0000C41A0000}"/>
    <cellStyle name="Comma 138 2 2" xfId="6853" xr:uid="{00000000-0005-0000-0000-0000C51A0000}"/>
    <cellStyle name="Comma 138 2 2 2" xfId="6854" xr:uid="{00000000-0005-0000-0000-0000C61A0000}"/>
    <cellStyle name="Comma 138 2 2 2 2" xfId="37528" xr:uid="{F54F90C3-8CAA-4D13-A42A-EFCAD838B6BD}"/>
    <cellStyle name="Comma 138 2 2 3" xfId="37527" xr:uid="{8F7C11D5-E572-42B4-A2E6-494EDDA5E602}"/>
    <cellStyle name="Comma 138 2 3" xfId="6855" xr:uid="{00000000-0005-0000-0000-0000C71A0000}"/>
    <cellStyle name="Comma 138 2 3 2" xfId="6856" xr:uid="{00000000-0005-0000-0000-0000C81A0000}"/>
    <cellStyle name="Comma 138 2 3 2 2" xfId="37530" xr:uid="{AEA349AF-6CA8-48C7-9774-EEF81689D679}"/>
    <cellStyle name="Comma 138 2 3 3" xfId="37529" xr:uid="{2039F2DA-EB80-4122-A3B5-1985E1292ECB}"/>
    <cellStyle name="Comma 138 2 4" xfId="6857" xr:uid="{00000000-0005-0000-0000-0000C91A0000}"/>
    <cellStyle name="Comma 138 2 4 2" xfId="37531" xr:uid="{E979918C-A6C4-4A4B-9B69-F3E97C0107C0}"/>
    <cellStyle name="Comma 138 2 5" xfId="6858" xr:uid="{00000000-0005-0000-0000-0000CA1A0000}"/>
    <cellStyle name="Comma 138 2 5 2" xfId="37532" xr:uid="{CEE01089-A132-4177-A697-92380BC6544D}"/>
    <cellStyle name="Comma 138 2 6" xfId="6859" xr:uid="{00000000-0005-0000-0000-0000CB1A0000}"/>
    <cellStyle name="Comma 138 2 6 2" xfId="37533" xr:uid="{A65F4662-6543-423A-8755-3307CCA1F3AD}"/>
    <cellStyle name="Comma 138 2 7" xfId="37526" xr:uid="{DDAEAB42-6887-4AF5-A138-8F138AE402D8}"/>
    <cellStyle name="Comma 138 3" xfId="6860" xr:uid="{00000000-0005-0000-0000-0000CC1A0000}"/>
    <cellStyle name="Comma 138 3 2" xfId="6861" xr:uid="{00000000-0005-0000-0000-0000CD1A0000}"/>
    <cellStyle name="Comma 138 3 2 2" xfId="37535" xr:uid="{05CF31C6-B5B0-4B62-94A7-156AC6D5A2E4}"/>
    <cellStyle name="Comma 138 3 3" xfId="37534" xr:uid="{DF3B7D97-93B8-457D-A1B3-F3C70216CAEF}"/>
    <cellStyle name="Comma 138 4" xfId="6862" xr:uid="{00000000-0005-0000-0000-0000CE1A0000}"/>
    <cellStyle name="Comma 138 4 2" xfId="6863" xr:uid="{00000000-0005-0000-0000-0000CF1A0000}"/>
    <cellStyle name="Comma 138 4 2 2" xfId="37537" xr:uid="{2A6980E7-F476-422D-BFC8-406CF48DD9FD}"/>
    <cellStyle name="Comma 138 4 3" xfId="37536" xr:uid="{6AAC46DE-5A15-4491-80D1-09D3BB832E21}"/>
    <cellStyle name="Comma 138 5" xfId="6864" xr:uid="{00000000-0005-0000-0000-0000D01A0000}"/>
    <cellStyle name="Comma 138 5 2" xfId="37538" xr:uid="{5FA2913D-9FFD-4EE9-B52F-49185CA471D9}"/>
    <cellStyle name="Comma 138 6" xfId="6865" xr:uid="{00000000-0005-0000-0000-0000D11A0000}"/>
    <cellStyle name="Comma 138 6 2" xfId="6866" xr:uid="{00000000-0005-0000-0000-0000D21A0000}"/>
    <cellStyle name="Comma 138 6 2 2" xfId="37540" xr:uid="{6B34C1D1-3F03-4264-9E96-6B1D32D02840}"/>
    <cellStyle name="Comma 138 6 3" xfId="37539" xr:uid="{CCD851B1-F010-4080-90DC-28F7A1608E28}"/>
    <cellStyle name="Comma 138 7" xfId="6867" xr:uid="{00000000-0005-0000-0000-0000D31A0000}"/>
    <cellStyle name="Comma 138 7 2" xfId="37541" xr:uid="{579AEC04-64DE-485E-83BF-99665EC96D3F}"/>
    <cellStyle name="Comma 138 8" xfId="37525" xr:uid="{DDDABDC1-2338-4D44-BBE1-CA188965F8BB}"/>
    <cellStyle name="Comma 139" xfId="6868" xr:uid="{00000000-0005-0000-0000-0000D41A0000}"/>
    <cellStyle name="Comma 139 2" xfId="6869" xr:uid="{00000000-0005-0000-0000-0000D51A0000}"/>
    <cellStyle name="Comma 139 2 2" xfId="6870" xr:uid="{00000000-0005-0000-0000-0000D61A0000}"/>
    <cellStyle name="Comma 139 2 2 2" xfId="6871" xr:uid="{00000000-0005-0000-0000-0000D71A0000}"/>
    <cellStyle name="Comma 139 2 2 2 2" xfId="37545" xr:uid="{CB718A0A-C6A5-4D54-AD04-64015ED6A791}"/>
    <cellStyle name="Comma 139 2 2 3" xfId="37544" xr:uid="{50FEF4E2-A108-4852-968D-9C8132E4DD87}"/>
    <cellStyle name="Comma 139 2 3" xfId="6872" xr:uid="{00000000-0005-0000-0000-0000D81A0000}"/>
    <cellStyle name="Comma 139 2 3 2" xfId="6873" xr:uid="{00000000-0005-0000-0000-0000D91A0000}"/>
    <cellStyle name="Comma 139 2 3 2 2" xfId="37547" xr:uid="{770085F3-CC2D-428C-A9D2-8B4B5F7C2DC5}"/>
    <cellStyle name="Comma 139 2 3 3" xfId="37546" xr:uid="{A9C76CD1-0FF9-4327-9420-F24751E78F06}"/>
    <cellStyle name="Comma 139 2 4" xfId="6874" xr:uid="{00000000-0005-0000-0000-0000DA1A0000}"/>
    <cellStyle name="Comma 139 2 4 2" xfId="37548" xr:uid="{D85D6490-E0AD-4518-A252-825FCD9B033B}"/>
    <cellStyle name="Comma 139 2 5" xfId="6875" xr:uid="{00000000-0005-0000-0000-0000DB1A0000}"/>
    <cellStyle name="Comma 139 2 5 2" xfId="37549" xr:uid="{669FBF54-C708-440E-B32D-02532CF0ECFB}"/>
    <cellStyle name="Comma 139 2 6" xfId="6876" xr:uid="{00000000-0005-0000-0000-0000DC1A0000}"/>
    <cellStyle name="Comma 139 2 6 2" xfId="37550" xr:uid="{EB115906-D28F-426A-B43D-0639B1677723}"/>
    <cellStyle name="Comma 139 2 7" xfId="37543" xr:uid="{06515D07-8A77-4F3C-A791-F4AD1487767F}"/>
    <cellStyle name="Comma 139 3" xfId="6877" xr:uid="{00000000-0005-0000-0000-0000DD1A0000}"/>
    <cellStyle name="Comma 139 3 2" xfId="6878" xr:uid="{00000000-0005-0000-0000-0000DE1A0000}"/>
    <cellStyle name="Comma 139 3 2 2" xfId="37552" xr:uid="{8AF36555-418A-4117-AE9D-3C4CF31C48D3}"/>
    <cellStyle name="Comma 139 3 3" xfId="37551" xr:uid="{7179A1EA-D11C-4A2A-8B51-D34AC026458C}"/>
    <cellStyle name="Comma 139 4" xfId="6879" xr:uid="{00000000-0005-0000-0000-0000DF1A0000}"/>
    <cellStyle name="Comma 139 4 2" xfId="6880" xr:uid="{00000000-0005-0000-0000-0000E01A0000}"/>
    <cellStyle name="Comma 139 4 2 2" xfId="37554" xr:uid="{2E1A0598-78A7-4E70-9EAF-C83B08F8ED7F}"/>
    <cellStyle name="Comma 139 4 3" xfId="37553" xr:uid="{BBC43D87-7711-44FF-92C9-4AB24BD29B2C}"/>
    <cellStyle name="Comma 139 5" xfId="6881" xr:uid="{00000000-0005-0000-0000-0000E11A0000}"/>
    <cellStyle name="Comma 139 5 2" xfId="37555" xr:uid="{9533215A-7874-40B2-A455-8FA62A34DE5E}"/>
    <cellStyle name="Comma 139 6" xfId="6882" xr:uid="{00000000-0005-0000-0000-0000E21A0000}"/>
    <cellStyle name="Comma 139 6 2" xfId="6883" xr:uid="{00000000-0005-0000-0000-0000E31A0000}"/>
    <cellStyle name="Comma 139 6 2 2" xfId="37557" xr:uid="{869729A9-C43A-47E2-89EA-D5FECE54EE26}"/>
    <cellStyle name="Comma 139 6 3" xfId="37556" xr:uid="{29B9A947-5A45-4D7D-985E-0C09EF04BECB}"/>
    <cellStyle name="Comma 139 7" xfId="6884" xr:uid="{00000000-0005-0000-0000-0000E41A0000}"/>
    <cellStyle name="Comma 139 7 2" xfId="37558" xr:uid="{38071C73-EF62-4F46-807C-ABD25FBEB1F5}"/>
    <cellStyle name="Comma 139 8" xfId="37542" xr:uid="{3952D643-0389-4E6D-BD7B-907F5462B41C}"/>
    <cellStyle name="Comma 14" xfId="6885" xr:uid="{00000000-0005-0000-0000-0000E51A0000}"/>
    <cellStyle name="Comma 14 2" xfId="6886" xr:uid="{00000000-0005-0000-0000-0000E61A0000}"/>
    <cellStyle name="Comma 14 2 2" xfId="6887" xr:uid="{00000000-0005-0000-0000-0000E71A0000}"/>
    <cellStyle name="Comma 14 2 2 2" xfId="6888" xr:uid="{00000000-0005-0000-0000-0000E81A0000}"/>
    <cellStyle name="Comma 14 2 2 2 2" xfId="37562" xr:uid="{B1B87795-65E9-4E78-9539-83F92CCCBF39}"/>
    <cellStyle name="Comma 14 2 2 3" xfId="37561" xr:uid="{44C90613-A535-4267-9EAF-72B9B9A9AEC6}"/>
    <cellStyle name="Comma 14 2 3" xfId="6889" xr:uid="{00000000-0005-0000-0000-0000E91A0000}"/>
    <cellStyle name="Comma 14 2 3 2" xfId="6890" xr:uid="{00000000-0005-0000-0000-0000EA1A0000}"/>
    <cellStyle name="Comma 14 2 3 2 2" xfId="37564" xr:uid="{21C34B97-C261-4FCD-B973-12C247621179}"/>
    <cellStyle name="Comma 14 2 3 3" xfId="37563" xr:uid="{57D86CEB-77B9-438F-A8DB-36C6FDD88ED0}"/>
    <cellStyle name="Comma 14 2 4" xfId="6891" xr:uid="{00000000-0005-0000-0000-0000EB1A0000}"/>
    <cellStyle name="Comma 14 2 4 2" xfId="37565" xr:uid="{9EF2C167-AB12-4121-8089-70B04FC25E64}"/>
    <cellStyle name="Comma 14 2 5" xfId="6892" xr:uid="{00000000-0005-0000-0000-0000EC1A0000}"/>
    <cellStyle name="Comma 14 2 5 2" xfId="37566" xr:uid="{94B10A2B-180B-4528-B28B-4E4C95C0A2A7}"/>
    <cellStyle name="Comma 14 2 6" xfId="6893" xr:uid="{00000000-0005-0000-0000-0000ED1A0000}"/>
    <cellStyle name="Comma 14 2 6 2" xfId="37567" xr:uid="{37537D6E-7864-4AA2-9F9A-4D0C73610AFB}"/>
    <cellStyle name="Comma 14 2 7" xfId="37560" xr:uid="{9F7323BA-953D-4369-BAE8-0A02A1A7A938}"/>
    <cellStyle name="Comma 14 3" xfId="6894" xr:uid="{00000000-0005-0000-0000-0000EE1A0000}"/>
    <cellStyle name="Comma 14 3 2" xfId="6895" xr:uid="{00000000-0005-0000-0000-0000EF1A0000}"/>
    <cellStyle name="Comma 14 3 2 2" xfId="37569" xr:uid="{517F45C2-02F3-4987-99AC-C932920464CA}"/>
    <cellStyle name="Comma 14 3 3" xfId="37568" xr:uid="{0AE7877E-8E46-4192-B094-9C7CB3041F2F}"/>
    <cellStyle name="Comma 14 4" xfId="6896" xr:uid="{00000000-0005-0000-0000-0000F01A0000}"/>
    <cellStyle name="Comma 14 4 2" xfId="6897" xr:uid="{00000000-0005-0000-0000-0000F11A0000}"/>
    <cellStyle name="Comma 14 4 2 2" xfId="37571" xr:uid="{A034D8A9-D8B2-4C79-9378-11AB01FAD328}"/>
    <cellStyle name="Comma 14 4 3" xfId="37570" xr:uid="{49396E43-1C46-426D-AA95-55D87F147D8C}"/>
    <cellStyle name="Comma 14 5" xfId="6898" xr:uid="{00000000-0005-0000-0000-0000F21A0000}"/>
    <cellStyle name="Comma 14 5 2" xfId="37572" xr:uid="{3379B26F-19C9-45A8-9761-83286D815D8D}"/>
    <cellStyle name="Comma 14 6" xfId="6899" xr:uid="{00000000-0005-0000-0000-0000F31A0000}"/>
    <cellStyle name="Comma 14 6 2" xfId="6900" xr:uid="{00000000-0005-0000-0000-0000F41A0000}"/>
    <cellStyle name="Comma 14 6 2 2" xfId="37574" xr:uid="{C8A46AE4-FFBF-4062-BAF9-76C38C303588}"/>
    <cellStyle name="Comma 14 6 3" xfId="37573" xr:uid="{B0E78B42-AE3F-407A-AB95-89E7B25FE9EA}"/>
    <cellStyle name="Comma 14 7" xfId="6901" xr:uid="{00000000-0005-0000-0000-0000F51A0000}"/>
    <cellStyle name="Comma 14 7 2" xfId="37575" xr:uid="{F82485F5-2629-4C46-BD2B-7A6EF2C38FE6}"/>
    <cellStyle name="Comma 14 8" xfId="37559" xr:uid="{2BEEAE65-AA18-4209-A086-0B8CB9342A12}"/>
    <cellStyle name="Comma 14 9" xfId="6902" xr:uid="{00000000-0005-0000-0000-0000F61A0000}"/>
    <cellStyle name="Comma 14 9 2" xfId="37576" xr:uid="{10956FD2-2FAD-48FA-AA45-A6589FD56640}"/>
    <cellStyle name="Comma 140" xfId="6903" xr:uid="{00000000-0005-0000-0000-0000F71A0000}"/>
    <cellStyle name="Comma 140 2" xfId="6904" xr:uid="{00000000-0005-0000-0000-0000F81A0000}"/>
    <cellStyle name="Comma 140 2 2" xfId="6905" xr:uid="{00000000-0005-0000-0000-0000F91A0000}"/>
    <cellStyle name="Comma 140 2 2 2" xfId="6906" xr:uid="{00000000-0005-0000-0000-0000FA1A0000}"/>
    <cellStyle name="Comma 140 2 2 2 2" xfId="37580" xr:uid="{C89C5A18-079F-44E6-9627-AD3141438C4E}"/>
    <cellStyle name="Comma 140 2 2 3" xfId="37579" xr:uid="{7AAC7397-3C03-4716-8132-A4C1BDEE6EE3}"/>
    <cellStyle name="Comma 140 2 3" xfId="6907" xr:uid="{00000000-0005-0000-0000-0000FB1A0000}"/>
    <cellStyle name="Comma 140 2 3 2" xfId="6908" xr:uid="{00000000-0005-0000-0000-0000FC1A0000}"/>
    <cellStyle name="Comma 140 2 3 2 2" xfId="37582" xr:uid="{6C90371A-670C-4132-ABCF-A36CDEA7476B}"/>
    <cellStyle name="Comma 140 2 3 3" xfId="37581" xr:uid="{025D55F5-39EB-4990-AEC9-0C853DB752B0}"/>
    <cellStyle name="Comma 140 2 4" xfId="6909" xr:uid="{00000000-0005-0000-0000-0000FD1A0000}"/>
    <cellStyle name="Comma 140 2 4 2" xfId="37583" xr:uid="{3AE47958-2ADE-42E2-8262-ED90CD98E4EE}"/>
    <cellStyle name="Comma 140 2 5" xfId="6910" xr:uid="{00000000-0005-0000-0000-0000FE1A0000}"/>
    <cellStyle name="Comma 140 2 5 2" xfId="37584" xr:uid="{6D27D07B-D6A3-4DBB-9FA3-FB67B6DF2812}"/>
    <cellStyle name="Comma 140 2 6" xfId="6911" xr:uid="{00000000-0005-0000-0000-0000FF1A0000}"/>
    <cellStyle name="Comma 140 2 6 2" xfId="37585" xr:uid="{05881907-C0A1-440D-929D-20B054906AF1}"/>
    <cellStyle name="Comma 140 2 7" xfId="37578" xr:uid="{D609224B-E7B6-4DD5-A69C-2BE0309B2DBB}"/>
    <cellStyle name="Comma 140 3" xfId="6912" xr:uid="{00000000-0005-0000-0000-0000001B0000}"/>
    <cellStyle name="Comma 140 3 2" xfId="6913" xr:uid="{00000000-0005-0000-0000-0000011B0000}"/>
    <cellStyle name="Comma 140 3 2 2" xfId="37587" xr:uid="{F8F4B6E9-B868-41CD-B3C0-9260E89220F7}"/>
    <cellStyle name="Comma 140 3 3" xfId="37586" xr:uid="{EEA3C9ED-15EB-4E77-8BAF-74A20858EE84}"/>
    <cellStyle name="Comma 140 4" xfId="6914" xr:uid="{00000000-0005-0000-0000-0000021B0000}"/>
    <cellStyle name="Comma 140 4 2" xfId="6915" xr:uid="{00000000-0005-0000-0000-0000031B0000}"/>
    <cellStyle name="Comma 140 4 2 2" xfId="37589" xr:uid="{65BA1E85-FF6F-494A-A91F-A22AA40806EE}"/>
    <cellStyle name="Comma 140 4 3" xfId="37588" xr:uid="{7623DD52-C77F-4C4A-98A8-ED63207999EE}"/>
    <cellStyle name="Comma 140 5" xfId="6916" xr:uid="{00000000-0005-0000-0000-0000041B0000}"/>
    <cellStyle name="Comma 140 5 2" xfId="37590" xr:uid="{11748C5F-7A1E-4D64-8386-6FB649DAEC1A}"/>
    <cellStyle name="Comma 140 6" xfId="6917" xr:uid="{00000000-0005-0000-0000-0000051B0000}"/>
    <cellStyle name="Comma 140 6 2" xfId="6918" xr:uid="{00000000-0005-0000-0000-0000061B0000}"/>
    <cellStyle name="Comma 140 6 2 2" xfId="37592" xr:uid="{7A197C31-7D95-4225-AE55-BA1CF73D5F11}"/>
    <cellStyle name="Comma 140 6 3" xfId="37591" xr:uid="{33BC696E-0035-4C59-BEB9-A061649E765A}"/>
    <cellStyle name="Comma 140 7" xfId="6919" xr:uid="{00000000-0005-0000-0000-0000071B0000}"/>
    <cellStyle name="Comma 140 7 2" xfId="37593" xr:uid="{F4BC24DC-227D-4A15-AEA6-994C857D8EA1}"/>
    <cellStyle name="Comma 140 8" xfId="37577" xr:uid="{718A65B7-2969-4B43-A4D4-9068204368AC}"/>
    <cellStyle name="Comma 141" xfId="6920" xr:uid="{00000000-0005-0000-0000-0000081B0000}"/>
    <cellStyle name="Comma 141 2" xfId="6921" xr:uid="{00000000-0005-0000-0000-0000091B0000}"/>
    <cellStyle name="Comma 141 2 2" xfId="6922" xr:uid="{00000000-0005-0000-0000-00000A1B0000}"/>
    <cellStyle name="Comma 141 2 2 2" xfId="6923" xr:uid="{00000000-0005-0000-0000-00000B1B0000}"/>
    <cellStyle name="Comma 141 2 2 2 2" xfId="37597" xr:uid="{491F48B4-BF2A-48A7-B239-9E577FA15FAB}"/>
    <cellStyle name="Comma 141 2 2 3" xfId="37596" xr:uid="{0332F2D1-28F6-49CF-BE3D-EDFF0E97CE5F}"/>
    <cellStyle name="Comma 141 2 3" xfId="6924" xr:uid="{00000000-0005-0000-0000-00000C1B0000}"/>
    <cellStyle name="Comma 141 2 3 2" xfId="6925" xr:uid="{00000000-0005-0000-0000-00000D1B0000}"/>
    <cellStyle name="Comma 141 2 3 2 2" xfId="37599" xr:uid="{34F8BFFC-DCCA-4F40-A869-ED5AED3C7DD8}"/>
    <cellStyle name="Comma 141 2 3 3" xfId="37598" xr:uid="{9D1AB2B8-CAE0-48F0-9FA9-0B4937A8AD4C}"/>
    <cellStyle name="Comma 141 2 4" xfId="6926" xr:uid="{00000000-0005-0000-0000-00000E1B0000}"/>
    <cellStyle name="Comma 141 2 4 2" xfId="37600" xr:uid="{E79F15DC-B741-4577-8879-5EFBDC8AA6F3}"/>
    <cellStyle name="Comma 141 2 5" xfId="6927" xr:uid="{00000000-0005-0000-0000-00000F1B0000}"/>
    <cellStyle name="Comma 141 2 5 2" xfId="37601" xr:uid="{7FBB796C-A888-4D27-A629-DAEA819D7E86}"/>
    <cellStyle name="Comma 141 2 6" xfId="6928" xr:uid="{00000000-0005-0000-0000-0000101B0000}"/>
    <cellStyle name="Comma 141 2 6 2" xfId="37602" xr:uid="{ECE279CB-23F1-437A-B61E-A9B2D153DEE7}"/>
    <cellStyle name="Comma 141 2 7" xfId="37595" xr:uid="{FDDA1B31-87DE-4FE1-A8EE-EBF34B94097E}"/>
    <cellStyle name="Comma 141 3" xfId="6929" xr:uid="{00000000-0005-0000-0000-0000111B0000}"/>
    <cellStyle name="Comma 141 3 2" xfId="6930" xr:uid="{00000000-0005-0000-0000-0000121B0000}"/>
    <cellStyle name="Comma 141 3 2 2" xfId="37604" xr:uid="{3E69C2E3-615C-4B0C-9C40-12AC75177072}"/>
    <cellStyle name="Comma 141 3 3" xfId="37603" xr:uid="{D816B833-64A2-4BD3-87DE-1425A180AF7D}"/>
    <cellStyle name="Comma 141 4" xfId="6931" xr:uid="{00000000-0005-0000-0000-0000131B0000}"/>
    <cellStyle name="Comma 141 4 2" xfId="6932" xr:uid="{00000000-0005-0000-0000-0000141B0000}"/>
    <cellStyle name="Comma 141 4 2 2" xfId="37606" xr:uid="{25C3D91D-7667-4710-917F-409954A6CFC9}"/>
    <cellStyle name="Comma 141 4 3" xfId="37605" xr:uid="{EA28E4BD-4B41-40B6-A873-69ABCA4170D3}"/>
    <cellStyle name="Comma 141 5" xfId="6933" xr:uid="{00000000-0005-0000-0000-0000151B0000}"/>
    <cellStyle name="Comma 141 5 2" xfId="37607" xr:uid="{0F5CB01B-73ED-4EDC-9892-6264749EEEB3}"/>
    <cellStyle name="Comma 141 6" xfId="6934" xr:uid="{00000000-0005-0000-0000-0000161B0000}"/>
    <cellStyle name="Comma 141 6 2" xfId="6935" xr:uid="{00000000-0005-0000-0000-0000171B0000}"/>
    <cellStyle name="Comma 141 6 2 2" xfId="37609" xr:uid="{1818B23A-3F03-4D47-95F2-04777F3CFD8A}"/>
    <cellStyle name="Comma 141 6 3" xfId="37608" xr:uid="{E5E2E386-854B-423F-BB94-FBABFF875577}"/>
    <cellStyle name="Comma 141 7" xfId="6936" xr:uid="{00000000-0005-0000-0000-0000181B0000}"/>
    <cellStyle name="Comma 141 7 2" xfId="37610" xr:uid="{0A8B5FEE-3798-49C8-9FD7-36960E1DBBA1}"/>
    <cellStyle name="Comma 141 8" xfId="37594" xr:uid="{6D5B539F-C9A7-42A5-894C-17594A1D6816}"/>
    <cellStyle name="Comma 142" xfId="6937" xr:uid="{00000000-0005-0000-0000-0000191B0000}"/>
    <cellStyle name="Comma 142 2" xfId="6938" xr:uid="{00000000-0005-0000-0000-00001A1B0000}"/>
    <cellStyle name="Comma 142 2 2" xfId="6939" xr:uid="{00000000-0005-0000-0000-00001B1B0000}"/>
    <cellStyle name="Comma 142 2 2 2" xfId="6940" xr:uid="{00000000-0005-0000-0000-00001C1B0000}"/>
    <cellStyle name="Comma 142 2 2 2 2" xfId="37614" xr:uid="{D635BA18-D42E-4E0E-9BAD-8FA18290F9E1}"/>
    <cellStyle name="Comma 142 2 2 3" xfId="37613" xr:uid="{ABB6219A-A742-42AD-9A0A-8F3B6E08421D}"/>
    <cellStyle name="Comma 142 2 3" xfId="6941" xr:uid="{00000000-0005-0000-0000-00001D1B0000}"/>
    <cellStyle name="Comma 142 2 3 2" xfId="6942" xr:uid="{00000000-0005-0000-0000-00001E1B0000}"/>
    <cellStyle name="Comma 142 2 3 2 2" xfId="37616" xr:uid="{83AFDD35-C8DB-4D05-BB0C-704744A4FBD2}"/>
    <cellStyle name="Comma 142 2 3 3" xfId="37615" xr:uid="{B44DB874-A01E-4379-B3E8-416788E9ED67}"/>
    <cellStyle name="Comma 142 2 4" xfId="6943" xr:uid="{00000000-0005-0000-0000-00001F1B0000}"/>
    <cellStyle name="Comma 142 2 4 2" xfId="37617" xr:uid="{02AEA9F3-E15C-4832-A01A-D0881BA91179}"/>
    <cellStyle name="Comma 142 2 5" xfId="6944" xr:uid="{00000000-0005-0000-0000-0000201B0000}"/>
    <cellStyle name="Comma 142 2 5 2" xfId="37618" xr:uid="{9C9624E8-3307-49E4-BB8D-94AB140CECA4}"/>
    <cellStyle name="Comma 142 2 6" xfId="6945" xr:uid="{00000000-0005-0000-0000-0000211B0000}"/>
    <cellStyle name="Comma 142 2 6 2" xfId="37619" xr:uid="{CAAEA6B8-0C88-446A-B9E5-649CF91CC67D}"/>
    <cellStyle name="Comma 142 2 7" xfId="37612" xr:uid="{214EA8A7-CCBF-4756-818C-4338637911C3}"/>
    <cellStyle name="Comma 142 3" xfId="6946" xr:uid="{00000000-0005-0000-0000-0000221B0000}"/>
    <cellStyle name="Comma 142 3 2" xfId="6947" xr:uid="{00000000-0005-0000-0000-0000231B0000}"/>
    <cellStyle name="Comma 142 3 2 2" xfId="37621" xr:uid="{77310A7A-53CE-4FA5-AFA4-6A4019E2C1A3}"/>
    <cellStyle name="Comma 142 3 3" xfId="37620" xr:uid="{8B6B4592-3096-4C67-AD81-ED0EBD7CEB6E}"/>
    <cellStyle name="Comma 142 4" xfId="6948" xr:uid="{00000000-0005-0000-0000-0000241B0000}"/>
    <cellStyle name="Comma 142 4 2" xfId="6949" xr:uid="{00000000-0005-0000-0000-0000251B0000}"/>
    <cellStyle name="Comma 142 4 2 2" xfId="37623" xr:uid="{8FF41FD5-1635-4AF8-8423-5DF78F16F209}"/>
    <cellStyle name="Comma 142 4 3" xfId="37622" xr:uid="{1B1D812E-88CD-4138-8FC6-947895001DBA}"/>
    <cellStyle name="Comma 142 5" xfId="6950" xr:uid="{00000000-0005-0000-0000-0000261B0000}"/>
    <cellStyle name="Comma 142 5 2" xfId="37624" xr:uid="{76500C77-C386-44EA-A19F-EF9C3C68A8C5}"/>
    <cellStyle name="Comma 142 6" xfId="6951" xr:uid="{00000000-0005-0000-0000-0000271B0000}"/>
    <cellStyle name="Comma 142 6 2" xfId="6952" xr:uid="{00000000-0005-0000-0000-0000281B0000}"/>
    <cellStyle name="Comma 142 6 2 2" xfId="37626" xr:uid="{EAF0BF24-0A30-42CC-81CB-4CB2083F7409}"/>
    <cellStyle name="Comma 142 6 3" xfId="37625" xr:uid="{EE92DD38-1C62-409B-8DDF-489AC5EB2B4E}"/>
    <cellStyle name="Comma 142 7" xfId="6953" xr:uid="{00000000-0005-0000-0000-0000291B0000}"/>
    <cellStyle name="Comma 142 7 2" xfId="37627" xr:uid="{66F2A81F-5A45-4689-820D-4F84B7DA5FD0}"/>
    <cellStyle name="Comma 142 8" xfId="37611" xr:uid="{2925E5BB-A023-4FF7-8A08-5C039E6D3A70}"/>
    <cellStyle name="Comma 143" xfId="6954" xr:uid="{00000000-0005-0000-0000-00002A1B0000}"/>
    <cellStyle name="Comma 143 2" xfId="6955" xr:uid="{00000000-0005-0000-0000-00002B1B0000}"/>
    <cellStyle name="Comma 143 2 2" xfId="6956" xr:uid="{00000000-0005-0000-0000-00002C1B0000}"/>
    <cellStyle name="Comma 143 2 2 2" xfId="6957" xr:uid="{00000000-0005-0000-0000-00002D1B0000}"/>
    <cellStyle name="Comma 143 2 2 2 2" xfId="37631" xr:uid="{EA62DD17-843A-43D9-8B77-B1E867F8B616}"/>
    <cellStyle name="Comma 143 2 2 3" xfId="37630" xr:uid="{A749C913-2140-4A00-B7FE-A59DAC10D226}"/>
    <cellStyle name="Comma 143 2 3" xfId="6958" xr:uid="{00000000-0005-0000-0000-00002E1B0000}"/>
    <cellStyle name="Comma 143 2 3 2" xfId="6959" xr:uid="{00000000-0005-0000-0000-00002F1B0000}"/>
    <cellStyle name="Comma 143 2 3 2 2" xfId="37633" xr:uid="{BF43589F-1BF5-498C-B1F1-5AEC9787C55C}"/>
    <cellStyle name="Comma 143 2 3 3" xfId="37632" xr:uid="{B4366FFC-FE5E-460B-B81A-D52AF1D8A12F}"/>
    <cellStyle name="Comma 143 2 4" xfId="6960" xr:uid="{00000000-0005-0000-0000-0000301B0000}"/>
    <cellStyle name="Comma 143 2 4 2" xfId="37634" xr:uid="{B39603C7-0C67-474A-9D33-0DD386343909}"/>
    <cellStyle name="Comma 143 2 5" xfId="6961" xr:uid="{00000000-0005-0000-0000-0000311B0000}"/>
    <cellStyle name="Comma 143 2 5 2" xfId="37635" xr:uid="{081E1DD2-DC4F-44E3-8929-F0826AB10E71}"/>
    <cellStyle name="Comma 143 2 6" xfId="6962" xr:uid="{00000000-0005-0000-0000-0000321B0000}"/>
    <cellStyle name="Comma 143 2 6 2" xfId="37636" xr:uid="{5FCDE070-D824-43ED-8FC5-4B182DA78022}"/>
    <cellStyle name="Comma 143 2 7" xfId="37629" xr:uid="{EF745FFA-6C6F-40B1-9E44-D722325CE3A6}"/>
    <cellStyle name="Comma 143 3" xfId="6963" xr:uid="{00000000-0005-0000-0000-0000331B0000}"/>
    <cellStyle name="Comma 143 3 2" xfId="6964" xr:uid="{00000000-0005-0000-0000-0000341B0000}"/>
    <cellStyle name="Comma 143 3 2 2" xfId="37638" xr:uid="{869F5EC3-4935-4718-A195-0CBC17C614D1}"/>
    <cellStyle name="Comma 143 3 3" xfId="37637" xr:uid="{08B79E4E-2A8D-4C6B-88F8-89445F31F821}"/>
    <cellStyle name="Comma 143 4" xfId="6965" xr:uid="{00000000-0005-0000-0000-0000351B0000}"/>
    <cellStyle name="Comma 143 4 2" xfId="6966" xr:uid="{00000000-0005-0000-0000-0000361B0000}"/>
    <cellStyle name="Comma 143 4 2 2" xfId="37640" xr:uid="{D7891847-D651-4EB4-9FCA-7BA47FE55F67}"/>
    <cellStyle name="Comma 143 4 3" xfId="37639" xr:uid="{85376C1F-6427-482E-A6C9-4F2AEC79F263}"/>
    <cellStyle name="Comma 143 5" xfId="6967" xr:uid="{00000000-0005-0000-0000-0000371B0000}"/>
    <cellStyle name="Comma 143 5 2" xfId="37641" xr:uid="{9835FC57-3AEF-48A3-BB15-9F114D7E6BDB}"/>
    <cellStyle name="Comma 143 6" xfId="6968" xr:uid="{00000000-0005-0000-0000-0000381B0000}"/>
    <cellStyle name="Comma 143 6 2" xfId="6969" xr:uid="{00000000-0005-0000-0000-0000391B0000}"/>
    <cellStyle name="Comma 143 6 2 2" xfId="37643" xr:uid="{B96B9415-FAC7-4022-984F-748E8FB2C468}"/>
    <cellStyle name="Comma 143 6 3" xfId="37642" xr:uid="{405E2C6A-F7A9-443A-8A33-5AC8B350CE32}"/>
    <cellStyle name="Comma 143 7" xfId="6970" xr:uid="{00000000-0005-0000-0000-00003A1B0000}"/>
    <cellStyle name="Comma 143 7 2" xfId="37644" xr:uid="{ADD5B908-0F14-4F6B-B01D-91812ED5C138}"/>
    <cellStyle name="Comma 143 8" xfId="37628" xr:uid="{BB00A7B2-06B2-45E1-96D1-99F20FBCF892}"/>
    <cellStyle name="Comma 144" xfId="6971" xr:uid="{00000000-0005-0000-0000-00003B1B0000}"/>
    <cellStyle name="Comma 144 2" xfId="6972" xr:uid="{00000000-0005-0000-0000-00003C1B0000}"/>
    <cellStyle name="Comma 144 2 2" xfId="6973" xr:uid="{00000000-0005-0000-0000-00003D1B0000}"/>
    <cellStyle name="Comma 144 2 2 2" xfId="6974" xr:uid="{00000000-0005-0000-0000-00003E1B0000}"/>
    <cellStyle name="Comma 144 2 2 2 2" xfId="37648" xr:uid="{774EFD2C-5385-4AE3-A434-D084A03471E9}"/>
    <cellStyle name="Comma 144 2 2 3" xfId="37647" xr:uid="{5A6A5745-845C-40A9-B288-DD1E8C60AAD2}"/>
    <cellStyle name="Comma 144 2 3" xfId="6975" xr:uid="{00000000-0005-0000-0000-00003F1B0000}"/>
    <cellStyle name="Comma 144 2 3 2" xfId="6976" xr:uid="{00000000-0005-0000-0000-0000401B0000}"/>
    <cellStyle name="Comma 144 2 3 2 2" xfId="37650" xr:uid="{D99F344E-205C-4BB9-B525-3C687BA64B06}"/>
    <cellStyle name="Comma 144 2 3 3" xfId="37649" xr:uid="{4D0E951B-45D3-4841-83A2-F13BE0628B44}"/>
    <cellStyle name="Comma 144 2 4" xfId="6977" xr:uid="{00000000-0005-0000-0000-0000411B0000}"/>
    <cellStyle name="Comma 144 2 4 2" xfId="37651" xr:uid="{B4D3AA7D-036B-4C08-A0CD-3459769C84E4}"/>
    <cellStyle name="Comma 144 2 5" xfId="6978" xr:uid="{00000000-0005-0000-0000-0000421B0000}"/>
    <cellStyle name="Comma 144 2 5 2" xfId="37652" xr:uid="{986535DA-BB5F-46F8-94B0-5F3A8F26C1D4}"/>
    <cellStyle name="Comma 144 2 6" xfId="6979" xr:uid="{00000000-0005-0000-0000-0000431B0000}"/>
    <cellStyle name="Comma 144 2 6 2" xfId="37653" xr:uid="{836E4EAA-7A0D-4D67-BCB0-29BCE389BCD1}"/>
    <cellStyle name="Comma 144 2 7" xfId="37646" xr:uid="{5891CCDD-5014-4096-823E-6C6CDF4B610D}"/>
    <cellStyle name="Comma 144 3" xfId="6980" xr:uid="{00000000-0005-0000-0000-0000441B0000}"/>
    <cellStyle name="Comma 144 3 2" xfId="6981" xr:uid="{00000000-0005-0000-0000-0000451B0000}"/>
    <cellStyle name="Comma 144 3 2 2" xfId="37655" xr:uid="{13CF797A-6D81-4497-A206-7A9C6860ED3B}"/>
    <cellStyle name="Comma 144 3 3" xfId="37654" xr:uid="{E1B5EA02-860E-4E17-80D4-52E129D71A85}"/>
    <cellStyle name="Comma 144 4" xfId="6982" xr:uid="{00000000-0005-0000-0000-0000461B0000}"/>
    <cellStyle name="Comma 144 4 2" xfId="6983" xr:uid="{00000000-0005-0000-0000-0000471B0000}"/>
    <cellStyle name="Comma 144 4 2 2" xfId="37657" xr:uid="{227903BB-6A3E-4392-851D-CE23DB2F70D3}"/>
    <cellStyle name="Comma 144 4 3" xfId="37656" xr:uid="{2B76ADFA-ABCA-40C3-B521-91B2F5C8F99B}"/>
    <cellStyle name="Comma 144 5" xfId="6984" xr:uid="{00000000-0005-0000-0000-0000481B0000}"/>
    <cellStyle name="Comma 144 5 2" xfId="37658" xr:uid="{6C7602C1-BF8D-446B-B560-4B574F8AF9E6}"/>
    <cellStyle name="Comma 144 6" xfId="6985" xr:uid="{00000000-0005-0000-0000-0000491B0000}"/>
    <cellStyle name="Comma 144 6 2" xfId="6986" xr:uid="{00000000-0005-0000-0000-00004A1B0000}"/>
    <cellStyle name="Comma 144 6 2 2" xfId="37660" xr:uid="{3FE0EBC0-71FD-4475-9D1F-03ADBAFA729C}"/>
    <cellStyle name="Comma 144 6 3" xfId="37659" xr:uid="{90739ABA-A8FC-4D2E-B8B8-2E42CC3ECD2E}"/>
    <cellStyle name="Comma 144 7" xfId="6987" xr:uid="{00000000-0005-0000-0000-00004B1B0000}"/>
    <cellStyle name="Comma 144 7 2" xfId="37661" xr:uid="{47AA39CA-BA15-45EC-9808-3F9FED9F5E5A}"/>
    <cellStyle name="Comma 144 8" xfId="37645" xr:uid="{1A75CF49-339F-4A8F-AAB6-4A7719C9C0BB}"/>
    <cellStyle name="Comma 145" xfId="6988" xr:uid="{00000000-0005-0000-0000-00004C1B0000}"/>
    <cellStyle name="Comma 145 2" xfId="6989" xr:uid="{00000000-0005-0000-0000-00004D1B0000}"/>
    <cellStyle name="Comma 145 2 2" xfId="6990" xr:uid="{00000000-0005-0000-0000-00004E1B0000}"/>
    <cellStyle name="Comma 145 2 2 2" xfId="6991" xr:uid="{00000000-0005-0000-0000-00004F1B0000}"/>
    <cellStyle name="Comma 145 2 2 2 2" xfId="37665" xr:uid="{426D0A5A-1898-4197-ACE5-6B466EA67041}"/>
    <cellStyle name="Comma 145 2 2 3" xfId="37664" xr:uid="{52FC574F-58A3-4ED7-BEF6-89887B3E80E1}"/>
    <cellStyle name="Comma 145 2 3" xfId="6992" xr:uid="{00000000-0005-0000-0000-0000501B0000}"/>
    <cellStyle name="Comma 145 2 3 2" xfId="6993" xr:uid="{00000000-0005-0000-0000-0000511B0000}"/>
    <cellStyle name="Comma 145 2 3 2 2" xfId="37667" xr:uid="{D02455DB-D55A-41FE-879E-BA1907235CAC}"/>
    <cellStyle name="Comma 145 2 3 3" xfId="37666" xr:uid="{2B2A5452-F349-48DB-8134-E66A6FE4E36D}"/>
    <cellStyle name="Comma 145 2 4" xfId="6994" xr:uid="{00000000-0005-0000-0000-0000521B0000}"/>
    <cellStyle name="Comma 145 2 4 2" xfId="37668" xr:uid="{F5AC977B-ED71-474C-AB1B-DB035876DCA7}"/>
    <cellStyle name="Comma 145 2 5" xfId="6995" xr:uid="{00000000-0005-0000-0000-0000531B0000}"/>
    <cellStyle name="Comma 145 2 5 2" xfId="37669" xr:uid="{53984906-53A5-419E-8675-3E86CAFC8913}"/>
    <cellStyle name="Comma 145 2 6" xfId="6996" xr:uid="{00000000-0005-0000-0000-0000541B0000}"/>
    <cellStyle name="Comma 145 2 6 2" xfId="37670" xr:uid="{C9676FFA-11FA-4677-85FB-2F5931215308}"/>
    <cellStyle name="Comma 145 2 7" xfId="37663" xr:uid="{E45E0C77-47B0-4C1C-8046-2FCB1316129F}"/>
    <cellStyle name="Comma 145 3" xfId="6997" xr:uid="{00000000-0005-0000-0000-0000551B0000}"/>
    <cellStyle name="Comma 145 3 2" xfId="6998" xr:uid="{00000000-0005-0000-0000-0000561B0000}"/>
    <cellStyle name="Comma 145 3 2 2" xfId="37672" xr:uid="{CF4A443A-5A65-4DB1-8472-9BBEA5B10D90}"/>
    <cellStyle name="Comma 145 3 3" xfId="37671" xr:uid="{D4AA2B97-EB1D-43AC-88F9-3E332E4E6197}"/>
    <cellStyle name="Comma 145 4" xfId="6999" xr:uid="{00000000-0005-0000-0000-0000571B0000}"/>
    <cellStyle name="Comma 145 4 2" xfId="7000" xr:uid="{00000000-0005-0000-0000-0000581B0000}"/>
    <cellStyle name="Comma 145 4 2 2" xfId="37674" xr:uid="{8F9B5C3B-2200-45EE-9923-9DF39534A940}"/>
    <cellStyle name="Comma 145 4 3" xfId="37673" xr:uid="{4BB46C2E-CBCE-402C-B9F4-A26A6B43A066}"/>
    <cellStyle name="Comma 145 5" xfId="7001" xr:uid="{00000000-0005-0000-0000-0000591B0000}"/>
    <cellStyle name="Comma 145 5 2" xfId="37675" xr:uid="{B1CB3CFB-4428-43B1-B1AA-A8F1F3AF782E}"/>
    <cellStyle name="Comma 145 6" xfId="7002" xr:uid="{00000000-0005-0000-0000-00005A1B0000}"/>
    <cellStyle name="Comma 145 6 2" xfId="7003" xr:uid="{00000000-0005-0000-0000-00005B1B0000}"/>
    <cellStyle name="Comma 145 6 2 2" xfId="37677" xr:uid="{57037794-BAC1-47CF-970C-2E7C68DC45C3}"/>
    <cellStyle name="Comma 145 6 3" xfId="37676" xr:uid="{6972B48E-F9F2-4B3A-8034-333F85C0A95C}"/>
    <cellStyle name="Comma 145 7" xfId="7004" xr:uid="{00000000-0005-0000-0000-00005C1B0000}"/>
    <cellStyle name="Comma 145 7 2" xfId="37678" xr:uid="{E8C6DDE6-7EB1-4C26-98B6-7DAED802BC6D}"/>
    <cellStyle name="Comma 145 8" xfId="37662" xr:uid="{869AF224-B355-411B-A9B3-C08C03432AAF}"/>
    <cellStyle name="Comma 146" xfId="7005" xr:uid="{00000000-0005-0000-0000-00005D1B0000}"/>
    <cellStyle name="Comma 146 2" xfId="7006" xr:uid="{00000000-0005-0000-0000-00005E1B0000}"/>
    <cellStyle name="Comma 146 2 2" xfId="7007" xr:uid="{00000000-0005-0000-0000-00005F1B0000}"/>
    <cellStyle name="Comma 146 2 2 2" xfId="7008" xr:uid="{00000000-0005-0000-0000-0000601B0000}"/>
    <cellStyle name="Comma 146 2 2 2 2" xfId="37682" xr:uid="{8352196C-D4A4-41EE-B2F8-C8F8A7002752}"/>
    <cellStyle name="Comma 146 2 2 3" xfId="37681" xr:uid="{595D7E4F-081B-43B0-B79E-C98ACBF5A3F3}"/>
    <cellStyle name="Comma 146 2 3" xfId="7009" xr:uid="{00000000-0005-0000-0000-0000611B0000}"/>
    <cellStyle name="Comma 146 2 3 2" xfId="7010" xr:uid="{00000000-0005-0000-0000-0000621B0000}"/>
    <cellStyle name="Comma 146 2 3 2 2" xfId="37684" xr:uid="{EBD02AC2-B165-4696-9BC1-3AE98EB904F4}"/>
    <cellStyle name="Comma 146 2 3 3" xfId="37683" xr:uid="{72098594-A6CC-49EA-A74A-C9CD5A2190E6}"/>
    <cellStyle name="Comma 146 2 4" xfId="7011" xr:uid="{00000000-0005-0000-0000-0000631B0000}"/>
    <cellStyle name="Comma 146 2 4 2" xfId="37685" xr:uid="{A33A644C-F4A6-4D58-99D6-4C812BFB5FD1}"/>
    <cellStyle name="Comma 146 2 5" xfId="7012" xr:uid="{00000000-0005-0000-0000-0000641B0000}"/>
    <cellStyle name="Comma 146 2 5 2" xfId="37686" xr:uid="{2C9CFCB8-7056-401C-AED4-4A82D2A94AB6}"/>
    <cellStyle name="Comma 146 2 6" xfId="7013" xr:uid="{00000000-0005-0000-0000-0000651B0000}"/>
    <cellStyle name="Comma 146 2 6 2" xfId="37687" xr:uid="{2D04F2A2-88B7-4B8E-B80F-8026779D0122}"/>
    <cellStyle name="Comma 146 2 7" xfId="37680" xr:uid="{CCB2C47D-9C8D-4EA6-9568-D6D61C9E3A90}"/>
    <cellStyle name="Comma 146 3" xfId="7014" xr:uid="{00000000-0005-0000-0000-0000661B0000}"/>
    <cellStyle name="Comma 146 3 2" xfId="7015" xr:uid="{00000000-0005-0000-0000-0000671B0000}"/>
    <cellStyle name="Comma 146 3 2 2" xfId="37689" xr:uid="{27A376E6-1ACB-4513-9476-4DBDF94A00AE}"/>
    <cellStyle name="Comma 146 3 3" xfId="37688" xr:uid="{B921B3B0-3000-441B-B9A6-4345C85F0A1C}"/>
    <cellStyle name="Comma 146 4" xfId="7016" xr:uid="{00000000-0005-0000-0000-0000681B0000}"/>
    <cellStyle name="Comma 146 4 2" xfId="7017" xr:uid="{00000000-0005-0000-0000-0000691B0000}"/>
    <cellStyle name="Comma 146 4 2 2" xfId="37691" xr:uid="{59E9A5FC-47D5-4BCC-85D1-D24B1700BB07}"/>
    <cellStyle name="Comma 146 4 3" xfId="37690" xr:uid="{A5A898B4-B4C1-437F-A2A4-33EA157FB654}"/>
    <cellStyle name="Comma 146 5" xfId="7018" xr:uid="{00000000-0005-0000-0000-00006A1B0000}"/>
    <cellStyle name="Comma 146 5 2" xfId="37692" xr:uid="{0E446F0D-2FFF-4077-93CC-E22614FEE9B1}"/>
    <cellStyle name="Comma 146 6" xfId="7019" xr:uid="{00000000-0005-0000-0000-00006B1B0000}"/>
    <cellStyle name="Comma 146 6 2" xfId="7020" xr:uid="{00000000-0005-0000-0000-00006C1B0000}"/>
    <cellStyle name="Comma 146 6 2 2" xfId="37694" xr:uid="{CE27ACB7-9BB5-4FC1-BD74-242347C343BE}"/>
    <cellStyle name="Comma 146 6 3" xfId="37693" xr:uid="{1378BC33-B5A5-416B-97E8-F575502E6132}"/>
    <cellStyle name="Comma 146 7" xfId="7021" xr:uid="{00000000-0005-0000-0000-00006D1B0000}"/>
    <cellStyle name="Comma 146 7 2" xfId="37695" xr:uid="{51026573-24E4-4209-B795-64E439EE55ED}"/>
    <cellStyle name="Comma 146 8" xfId="37679" xr:uid="{1E9478F9-8306-4D3A-8CB6-C705065B7C8B}"/>
    <cellStyle name="Comma 147" xfId="7022" xr:uid="{00000000-0005-0000-0000-00006E1B0000}"/>
    <cellStyle name="Comma 147 2" xfId="7023" xr:uid="{00000000-0005-0000-0000-00006F1B0000}"/>
    <cellStyle name="Comma 147 2 2" xfId="7024" xr:uid="{00000000-0005-0000-0000-0000701B0000}"/>
    <cellStyle name="Comma 147 2 2 2" xfId="7025" xr:uid="{00000000-0005-0000-0000-0000711B0000}"/>
    <cellStyle name="Comma 147 2 2 2 2" xfId="37699" xr:uid="{6E409272-6166-40B4-BD8D-08ADADFF0DF7}"/>
    <cellStyle name="Comma 147 2 2 3" xfId="37698" xr:uid="{5D8C5C0C-F701-4E50-8662-48A259173215}"/>
    <cellStyle name="Comma 147 2 3" xfId="7026" xr:uid="{00000000-0005-0000-0000-0000721B0000}"/>
    <cellStyle name="Comma 147 2 3 2" xfId="7027" xr:uid="{00000000-0005-0000-0000-0000731B0000}"/>
    <cellStyle name="Comma 147 2 3 2 2" xfId="37701" xr:uid="{9BADECE7-4096-41E7-ADC4-BF920EEB9951}"/>
    <cellStyle name="Comma 147 2 3 3" xfId="37700" xr:uid="{A80F8EE1-8140-4544-AA6D-8326850CE561}"/>
    <cellStyle name="Comma 147 2 4" xfId="7028" xr:uid="{00000000-0005-0000-0000-0000741B0000}"/>
    <cellStyle name="Comma 147 2 4 2" xfId="37702" xr:uid="{FB0F56AC-D557-45D8-9342-CD7361FEFCE7}"/>
    <cellStyle name="Comma 147 2 5" xfId="7029" xr:uid="{00000000-0005-0000-0000-0000751B0000}"/>
    <cellStyle name="Comma 147 2 5 2" xfId="37703" xr:uid="{8C6C00AB-BB06-44E6-A451-F50FBDE5CAB3}"/>
    <cellStyle name="Comma 147 2 6" xfId="7030" xr:uid="{00000000-0005-0000-0000-0000761B0000}"/>
    <cellStyle name="Comma 147 2 6 2" xfId="37704" xr:uid="{D2F6D786-10DD-463F-8299-388ED94B78B5}"/>
    <cellStyle name="Comma 147 2 7" xfId="37697" xr:uid="{5DBC7A03-E17A-43F4-B601-F999939A2865}"/>
    <cellStyle name="Comma 147 3" xfId="7031" xr:uid="{00000000-0005-0000-0000-0000771B0000}"/>
    <cellStyle name="Comma 147 3 2" xfId="7032" xr:uid="{00000000-0005-0000-0000-0000781B0000}"/>
    <cellStyle name="Comma 147 3 2 2" xfId="37706" xr:uid="{2CE1865C-6C5E-4F99-B397-38688C9AD019}"/>
    <cellStyle name="Comma 147 3 3" xfId="37705" xr:uid="{9985EF75-0D6A-4B48-B1D9-313B5BCCB7A6}"/>
    <cellStyle name="Comma 147 4" xfId="7033" xr:uid="{00000000-0005-0000-0000-0000791B0000}"/>
    <cellStyle name="Comma 147 4 2" xfId="7034" xr:uid="{00000000-0005-0000-0000-00007A1B0000}"/>
    <cellStyle name="Comma 147 4 2 2" xfId="37708" xr:uid="{90C68D4C-4D0D-45C5-9A6E-6682A04CE850}"/>
    <cellStyle name="Comma 147 4 3" xfId="37707" xr:uid="{D43AFCE2-2BBB-48BD-A9B3-A8A4E5596E0E}"/>
    <cellStyle name="Comma 147 5" xfId="7035" xr:uid="{00000000-0005-0000-0000-00007B1B0000}"/>
    <cellStyle name="Comma 147 5 2" xfId="37709" xr:uid="{43DA8E9F-2990-48EA-B6AC-5D668EC8F4C1}"/>
    <cellStyle name="Comma 147 6" xfId="7036" xr:uid="{00000000-0005-0000-0000-00007C1B0000}"/>
    <cellStyle name="Comma 147 6 2" xfId="7037" xr:uid="{00000000-0005-0000-0000-00007D1B0000}"/>
    <cellStyle name="Comma 147 6 2 2" xfId="37711" xr:uid="{C3E996AC-7FFC-4AF8-A6F6-8128FEE1CEDD}"/>
    <cellStyle name="Comma 147 6 3" xfId="37710" xr:uid="{16E3E846-8713-433D-92A3-BB8E8879FB75}"/>
    <cellStyle name="Comma 147 7" xfId="7038" xr:uid="{00000000-0005-0000-0000-00007E1B0000}"/>
    <cellStyle name="Comma 147 7 2" xfId="37712" xr:uid="{F1910F53-DA20-472A-BC91-CD530F9B0C93}"/>
    <cellStyle name="Comma 147 8" xfId="37696" xr:uid="{93C3BFF3-0DAD-4E1E-90B6-FC0719FDD850}"/>
    <cellStyle name="Comma 148" xfId="7039" xr:uid="{00000000-0005-0000-0000-00007F1B0000}"/>
    <cellStyle name="Comma 148 2" xfId="7040" xr:uid="{00000000-0005-0000-0000-0000801B0000}"/>
    <cellStyle name="Comma 148 2 2" xfId="7041" xr:uid="{00000000-0005-0000-0000-0000811B0000}"/>
    <cellStyle name="Comma 148 2 2 2" xfId="7042" xr:uid="{00000000-0005-0000-0000-0000821B0000}"/>
    <cellStyle name="Comma 148 2 2 2 2" xfId="37716" xr:uid="{13903CE3-26FA-4B67-9BBE-F9A564100923}"/>
    <cellStyle name="Comma 148 2 2 3" xfId="37715" xr:uid="{B461E6F3-2AFF-4124-84EB-43DC34FAF47F}"/>
    <cellStyle name="Comma 148 2 3" xfId="7043" xr:uid="{00000000-0005-0000-0000-0000831B0000}"/>
    <cellStyle name="Comma 148 2 3 2" xfId="7044" xr:uid="{00000000-0005-0000-0000-0000841B0000}"/>
    <cellStyle name="Comma 148 2 3 2 2" xfId="37718" xr:uid="{4924E81C-67CB-480E-91FB-89FF01181562}"/>
    <cellStyle name="Comma 148 2 3 3" xfId="37717" xr:uid="{4144540E-F544-40AB-BB84-5567F784248B}"/>
    <cellStyle name="Comma 148 2 4" xfId="7045" xr:uid="{00000000-0005-0000-0000-0000851B0000}"/>
    <cellStyle name="Comma 148 2 4 2" xfId="37719" xr:uid="{0E88DB9E-D152-49D3-8212-8F3FDE4A3364}"/>
    <cellStyle name="Comma 148 2 5" xfId="7046" xr:uid="{00000000-0005-0000-0000-0000861B0000}"/>
    <cellStyle name="Comma 148 2 5 2" xfId="37720" xr:uid="{DA980D6D-0957-4A06-A65F-6AE2F9904E00}"/>
    <cellStyle name="Comma 148 2 6" xfId="7047" xr:uid="{00000000-0005-0000-0000-0000871B0000}"/>
    <cellStyle name="Comma 148 2 6 2" xfId="37721" xr:uid="{B8ACF19F-F5DB-4679-BF05-0B1334674841}"/>
    <cellStyle name="Comma 148 2 7" xfId="37714" xr:uid="{7036702B-1E30-4B76-AF6F-B387C0CAF9B0}"/>
    <cellStyle name="Comma 148 3" xfId="7048" xr:uid="{00000000-0005-0000-0000-0000881B0000}"/>
    <cellStyle name="Comma 148 3 2" xfId="7049" xr:uid="{00000000-0005-0000-0000-0000891B0000}"/>
    <cellStyle name="Comma 148 3 2 2" xfId="37723" xr:uid="{F7752B89-94F2-4EE8-9F27-9796AFD61046}"/>
    <cellStyle name="Comma 148 3 3" xfId="37722" xr:uid="{053178D1-EE15-4AD1-9C13-B5D2C28C1D3B}"/>
    <cellStyle name="Comma 148 4" xfId="7050" xr:uid="{00000000-0005-0000-0000-00008A1B0000}"/>
    <cellStyle name="Comma 148 4 2" xfId="7051" xr:uid="{00000000-0005-0000-0000-00008B1B0000}"/>
    <cellStyle name="Comma 148 4 2 2" xfId="37725" xr:uid="{FE93E9AF-C5C6-464B-8A3D-BE21E3C762AD}"/>
    <cellStyle name="Comma 148 4 3" xfId="37724" xr:uid="{23435A9D-142B-46A4-A24D-8067D175BF39}"/>
    <cellStyle name="Comma 148 5" xfId="7052" xr:uid="{00000000-0005-0000-0000-00008C1B0000}"/>
    <cellStyle name="Comma 148 5 2" xfId="37726" xr:uid="{3D8B048F-DAA9-45FB-92D4-384DC68E822F}"/>
    <cellStyle name="Comma 148 6" xfId="7053" xr:uid="{00000000-0005-0000-0000-00008D1B0000}"/>
    <cellStyle name="Comma 148 6 2" xfId="7054" xr:uid="{00000000-0005-0000-0000-00008E1B0000}"/>
    <cellStyle name="Comma 148 6 2 2" xfId="37728" xr:uid="{5F9C659A-FF76-4C97-8188-ABC704898A65}"/>
    <cellStyle name="Comma 148 6 3" xfId="37727" xr:uid="{91A82A42-80B1-4E30-889D-B8187421D941}"/>
    <cellStyle name="Comma 148 7" xfId="7055" xr:uid="{00000000-0005-0000-0000-00008F1B0000}"/>
    <cellStyle name="Comma 148 7 2" xfId="37729" xr:uid="{0367C389-9359-4780-BEE4-EC78838AAFC1}"/>
    <cellStyle name="Comma 148 8" xfId="37713" xr:uid="{E717B316-6D99-4723-9F89-8E06A3D25B92}"/>
    <cellStyle name="Comma 149" xfId="7056" xr:uid="{00000000-0005-0000-0000-0000901B0000}"/>
    <cellStyle name="Comma 149 2" xfId="7057" xr:uid="{00000000-0005-0000-0000-0000911B0000}"/>
    <cellStyle name="Comma 149 2 2" xfId="7058" xr:uid="{00000000-0005-0000-0000-0000921B0000}"/>
    <cellStyle name="Comma 149 2 2 2" xfId="7059" xr:uid="{00000000-0005-0000-0000-0000931B0000}"/>
    <cellStyle name="Comma 149 2 2 2 2" xfId="37733" xr:uid="{FFAA4270-5E3E-4931-BB6A-6F174B87C23B}"/>
    <cellStyle name="Comma 149 2 2 3" xfId="37732" xr:uid="{844CCABA-D548-4FBA-ACE4-6D26A52100F2}"/>
    <cellStyle name="Comma 149 2 3" xfId="7060" xr:uid="{00000000-0005-0000-0000-0000941B0000}"/>
    <cellStyle name="Comma 149 2 3 2" xfId="7061" xr:uid="{00000000-0005-0000-0000-0000951B0000}"/>
    <cellStyle name="Comma 149 2 3 2 2" xfId="37735" xr:uid="{4B5CB4DA-ED19-4B11-954C-2255257114DE}"/>
    <cellStyle name="Comma 149 2 3 3" xfId="37734" xr:uid="{F81EB890-617B-4675-92E0-1CF1789DF47F}"/>
    <cellStyle name="Comma 149 2 4" xfId="7062" xr:uid="{00000000-0005-0000-0000-0000961B0000}"/>
    <cellStyle name="Comma 149 2 4 2" xfId="37736" xr:uid="{78297DDD-369D-4354-BA77-D6B1938507B8}"/>
    <cellStyle name="Comma 149 2 5" xfId="7063" xr:uid="{00000000-0005-0000-0000-0000971B0000}"/>
    <cellStyle name="Comma 149 2 5 2" xfId="37737" xr:uid="{4C5C4D1A-B629-480F-B2D5-2D06B42A1198}"/>
    <cellStyle name="Comma 149 2 6" xfId="7064" xr:uid="{00000000-0005-0000-0000-0000981B0000}"/>
    <cellStyle name="Comma 149 2 6 2" xfId="37738" xr:uid="{EA99BA72-A78E-4D64-823C-632A1A66C506}"/>
    <cellStyle name="Comma 149 2 7" xfId="37731" xr:uid="{D8E85876-2DA6-442F-B7E9-D9A383BBC052}"/>
    <cellStyle name="Comma 149 3" xfId="7065" xr:uid="{00000000-0005-0000-0000-0000991B0000}"/>
    <cellStyle name="Comma 149 3 2" xfId="7066" xr:uid="{00000000-0005-0000-0000-00009A1B0000}"/>
    <cellStyle name="Comma 149 3 2 2" xfId="37740" xr:uid="{B571342F-6373-4C0A-87A4-3EC63F3BEC28}"/>
    <cellStyle name="Comma 149 3 3" xfId="37739" xr:uid="{AF8DE515-EA22-4985-9562-E01809931B38}"/>
    <cellStyle name="Comma 149 4" xfId="7067" xr:uid="{00000000-0005-0000-0000-00009B1B0000}"/>
    <cellStyle name="Comma 149 4 2" xfId="7068" xr:uid="{00000000-0005-0000-0000-00009C1B0000}"/>
    <cellStyle name="Comma 149 4 2 2" xfId="37742" xr:uid="{D47F6F57-8483-46BC-8E75-B154E9DCFF6C}"/>
    <cellStyle name="Comma 149 4 3" xfId="37741" xr:uid="{72CEB203-AE03-4293-8015-553AD802651E}"/>
    <cellStyle name="Comma 149 5" xfId="7069" xr:uid="{00000000-0005-0000-0000-00009D1B0000}"/>
    <cellStyle name="Comma 149 5 2" xfId="37743" xr:uid="{205BA62A-CB3D-4D98-A228-C33CCAB4A614}"/>
    <cellStyle name="Comma 149 6" xfId="7070" xr:uid="{00000000-0005-0000-0000-00009E1B0000}"/>
    <cellStyle name="Comma 149 6 2" xfId="7071" xr:uid="{00000000-0005-0000-0000-00009F1B0000}"/>
    <cellStyle name="Comma 149 6 2 2" xfId="37745" xr:uid="{FFBF0652-83DD-462F-B8C4-BDCEE8D60F24}"/>
    <cellStyle name="Comma 149 6 3" xfId="37744" xr:uid="{421941A7-980F-4B78-8FD5-0A17A1D77ED7}"/>
    <cellStyle name="Comma 149 7" xfId="7072" xr:uid="{00000000-0005-0000-0000-0000A01B0000}"/>
    <cellStyle name="Comma 149 7 2" xfId="37746" xr:uid="{C6F380E2-0389-49CB-A1EE-D13C5D8AB4F1}"/>
    <cellStyle name="Comma 149 8" xfId="37730" xr:uid="{C91C8C87-021E-4D3C-B242-D3AD03C05BBC}"/>
    <cellStyle name="Comma 15" xfId="7073" xr:uid="{00000000-0005-0000-0000-0000A11B0000}"/>
    <cellStyle name="Comma 15 2" xfId="7074" xr:uid="{00000000-0005-0000-0000-0000A21B0000}"/>
    <cellStyle name="Comma 15 2 2" xfId="7075" xr:uid="{00000000-0005-0000-0000-0000A31B0000}"/>
    <cellStyle name="Comma 15 2 2 2" xfId="7076" xr:uid="{00000000-0005-0000-0000-0000A41B0000}"/>
    <cellStyle name="Comma 15 2 2 2 2" xfId="37750" xr:uid="{1AAE7C9E-3872-4A9F-941F-A477A1ACB54B}"/>
    <cellStyle name="Comma 15 2 2 3" xfId="37749" xr:uid="{8CE24C79-8CCB-4ADD-9A58-BB4A72F31322}"/>
    <cellStyle name="Comma 15 2 3" xfId="7077" xr:uid="{00000000-0005-0000-0000-0000A51B0000}"/>
    <cellStyle name="Comma 15 2 3 2" xfId="7078" xr:uid="{00000000-0005-0000-0000-0000A61B0000}"/>
    <cellStyle name="Comma 15 2 3 2 2" xfId="37752" xr:uid="{87E8FD13-06EC-4F8D-8BFD-D43CCDE26167}"/>
    <cellStyle name="Comma 15 2 3 3" xfId="37751" xr:uid="{A1A275D7-8EFF-4BB6-A42C-A1DFB436CE7E}"/>
    <cellStyle name="Comma 15 2 4" xfId="7079" xr:uid="{00000000-0005-0000-0000-0000A71B0000}"/>
    <cellStyle name="Comma 15 2 4 2" xfId="37753" xr:uid="{854ACBB4-A2AE-4C53-B256-54BEA59591AA}"/>
    <cellStyle name="Comma 15 2 5" xfId="7080" xr:uid="{00000000-0005-0000-0000-0000A81B0000}"/>
    <cellStyle name="Comma 15 2 5 2" xfId="37754" xr:uid="{A4C300BD-9C46-4073-BCD8-FDBE60BBE355}"/>
    <cellStyle name="Comma 15 2 6" xfId="7081" xr:uid="{00000000-0005-0000-0000-0000A91B0000}"/>
    <cellStyle name="Comma 15 2 6 2" xfId="37755" xr:uid="{92F793ED-D2A5-404E-9653-EFEDF0096B5E}"/>
    <cellStyle name="Comma 15 2 7" xfId="37748" xr:uid="{26472F2B-4C7B-4801-8549-F291F7E51807}"/>
    <cellStyle name="Comma 15 3" xfId="7082" xr:uid="{00000000-0005-0000-0000-0000AA1B0000}"/>
    <cellStyle name="Comma 15 3 2" xfId="7083" xr:uid="{00000000-0005-0000-0000-0000AB1B0000}"/>
    <cellStyle name="Comma 15 3 2 2" xfId="37757" xr:uid="{7A2F333F-ECE5-46F2-A698-739D8FB878CC}"/>
    <cellStyle name="Comma 15 3 3" xfId="37756" xr:uid="{24A425E1-E915-4C6C-9A4B-210A1F732184}"/>
    <cellStyle name="Comma 15 4" xfId="7084" xr:uid="{00000000-0005-0000-0000-0000AC1B0000}"/>
    <cellStyle name="Comma 15 4 2" xfId="7085" xr:uid="{00000000-0005-0000-0000-0000AD1B0000}"/>
    <cellStyle name="Comma 15 4 2 2" xfId="37759" xr:uid="{09979957-E80B-4C1B-88B6-F302ADED26C9}"/>
    <cellStyle name="Comma 15 4 3" xfId="37758" xr:uid="{F4A291BE-D11C-4DFF-9E28-F777F09F0D18}"/>
    <cellStyle name="Comma 15 5" xfId="7086" xr:uid="{00000000-0005-0000-0000-0000AE1B0000}"/>
    <cellStyle name="Comma 15 5 2" xfId="37760" xr:uid="{198C134C-DB52-4A19-AF1B-3EF460758B7A}"/>
    <cellStyle name="Comma 15 6" xfId="7087" xr:uid="{00000000-0005-0000-0000-0000AF1B0000}"/>
    <cellStyle name="Comma 15 6 2" xfId="7088" xr:uid="{00000000-0005-0000-0000-0000B01B0000}"/>
    <cellStyle name="Comma 15 6 2 2" xfId="37762" xr:uid="{62E3BB35-935A-4D4A-B6D4-3D9D9B1B8103}"/>
    <cellStyle name="Comma 15 6 3" xfId="37761" xr:uid="{108FEE7F-8DAD-477D-94DF-A7ED9965DE49}"/>
    <cellStyle name="Comma 15 7" xfId="7089" xr:uid="{00000000-0005-0000-0000-0000B11B0000}"/>
    <cellStyle name="Comma 15 7 2" xfId="37763" xr:uid="{60AF2EE9-BD7A-41EF-A339-645F3A85E11B}"/>
    <cellStyle name="Comma 15 8" xfId="37747" xr:uid="{547A1F55-B5CF-4434-8992-0277AA2EED7A}"/>
    <cellStyle name="Comma 15 9" xfId="7090" xr:uid="{00000000-0005-0000-0000-0000B21B0000}"/>
    <cellStyle name="Comma 15 9 2" xfId="37764" xr:uid="{EC7E2A21-8A86-4804-AF28-8B102416E07D}"/>
    <cellStyle name="Comma 150" xfId="7091" xr:uid="{00000000-0005-0000-0000-0000B31B0000}"/>
    <cellStyle name="Comma 150 2" xfId="7092" xr:uid="{00000000-0005-0000-0000-0000B41B0000}"/>
    <cellStyle name="Comma 150 2 2" xfId="7093" xr:uid="{00000000-0005-0000-0000-0000B51B0000}"/>
    <cellStyle name="Comma 150 2 2 2" xfId="7094" xr:uid="{00000000-0005-0000-0000-0000B61B0000}"/>
    <cellStyle name="Comma 150 2 2 2 2" xfId="37768" xr:uid="{DA8E89D5-5530-4BD1-BC21-5028241F0579}"/>
    <cellStyle name="Comma 150 2 2 3" xfId="37767" xr:uid="{CFECAEB0-A2C0-4889-95F1-0E9BCB5E3C08}"/>
    <cellStyle name="Comma 150 2 3" xfId="7095" xr:uid="{00000000-0005-0000-0000-0000B71B0000}"/>
    <cellStyle name="Comma 150 2 3 2" xfId="7096" xr:uid="{00000000-0005-0000-0000-0000B81B0000}"/>
    <cellStyle name="Comma 150 2 3 2 2" xfId="37770" xr:uid="{C88B57FD-F339-4EB5-96D8-D2FD367B2699}"/>
    <cellStyle name="Comma 150 2 3 3" xfId="37769" xr:uid="{C0515EE1-3032-48DE-BB2F-EE3237D1D99B}"/>
    <cellStyle name="Comma 150 2 4" xfId="7097" xr:uid="{00000000-0005-0000-0000-0000B91B0000}"/>
    <cellStyle name="Comma 150 2 4 2" xfId="37771" xr:uid="{0ABD773F-ACA6-43DA-B324-6A0913B2E1B5}"/>
    <cellStyle name="Comma 150 2 5" xfId="7098" xr:uid="{00000000-0005-0000-0000-0000BA1B0000}"/>
    <cellStyle name="Comma 150 2 5 2" xfId="37772" xr:uid="{D1C6D452-9FA5-4D09-99D5-0C7BD4E9085D}"/>
    <cellStyle name="Comma 150 2 6" xfId="7099" xr:uid="{00000000-0005-0000-0000-0000BB1B0000}"/>
    <cellStyle name="Comma 150 2 6 2" xfId="37773" xr:uid="{27F96C16-4246-4C58-B2F7-2496B00422A4}"/>
    <cellStyle name="Comma 150 2 7" xfId="37766" xr:uid="{2D29601E-E083-411A-AFE0-0C96A205E698}"/>
    <cellStyle name="Comma 150 3" xfId="7100" xr:uid="{00000000-0005-0000-0000-0000BC1B0000}"/>
    <cellStyle name="Comma 150 3 2" xfId="7101" xr:uid="{00000000-0005-0000-0000-0000BD1B0000}"/>
    <cellStyle name="Comma 150 3 2 2" xfId="37775" xr:uid="{A20C81A0-4E4B-45C3-BA47-F7D696BD4BB4}"/>
    <cellStyle name="Comma 150 3 3" xfId="37774" xr:uid="{05AEDE05-54A4-4746-9B1F-13E04DD89A7B}"/>
    <cellStyle name="Comma 150 4" xfId="7102" xr:uid="{00000000-0005-0000-0000-0000BE1B0000}"/>
    <cellStyle name="Comma 150 4 2" xfId="7103" xr:uid="{00000000-0005-0000-0000-0000BF1B0000}"/>
    <cellStyle name="Comma 150 4 2 2" xfId="37777" xr:uid="{0C789A8A-AC8F-4EF0-8638-38BB827E4D71}"/>
    <cellStyle name="Comma 150 4 3" xfId="37776" xr:uid="{F77F9222-BA08-474B-A1FD-95782C1732E9}"/>
    <cellStyle name="Comma 150 5" xfId="7104" xr:uid="{00000000-0005-0000-0000-0000C01B0000}"/>
    <cellStyle name="Comma 150 5 2" xfId="37778" xr:uid="{0AA3A718-AE60-4AA9-9FD8-CFA649FD44BE}"/>
    <cellStyle name="Comma 150 6" xfId="7105" xr:uid="{00000000-0005-0000-0000-0000C11B0000}"/>
    <cellStyle name="Comma 150 6 2" xfId="7106" xr:uid="{00000000-0005-0000-0000-0000C21B0000}"/>
    <cellStyle name="Comma 150 6 2 2" xfId="37780" xr:uid="{EF26A0D6-BAAA-4D56-8082-D8D4CFAC63A2}"/>
    <cellStyle name="Comma 150 6 3" xfId="37779" xr:uid="{BBC55DB0-D315-4B0C-9FC3-A88E2B24A115}"/>
    <cellStyle name="Comma 150 7" xfId="7107" xr:uid="{00000000-0005-0000-0000-0000C31B0000}"/>
    <cellStyle name="Comma 150 7 2" xfId="37781" xr:uid="{99C33F60-3780-42F7-A137-9D08F078682D}"/>
    <cellStyle name="Comma 150 8" xfId="37765" xr:uid="{D55200D6-528B-4FDA-AACE-496D432C0F1B}"/>
    <cellStyle name="Comma 151" xfId="7108" xr:uid="{00000000-0005-0000-0000-0000C41B0000}"/>
    <cellStyle name="Comma 151 2" xfId="7109" xr:uid="{00000000-0005-0000-0000-0000C51B0000}"/>
    <cellStyle name="Comma 151 2 2" xfId="7110" xr:uid="{00000000-0005-0000-0000-0000C61B0000}"/>
    <cellStyle name="Comma 151 2 2 2" xfId="7111" xr:uid="{00000000-0005-0000-0000-0000C71B0000}"/>
    <cellStyle name="Comma 151 2 2 2 2" xfId="37785" xr:uid="{243266BC-01F2-4AC2-8A64-EACC6A630D80}"/>
    <cellStyle name="Comma 151 2 2 3" xfId="37784" xr:uid="{4AD93055-C633-4044-9219-17C34DEBE87A}"/>
    <cellStyle name="Comma 151 2 3" xfId="7112" xr:uid="{00000000-0005-0000-0000-0000C81B0000}"/>
    <cellStyle name="Comma 151 2 3 2" xfId="7113" xr:uid="{00000000-0005-0000-0000-0000C91B0000}"/>
    <cellStyle name="Comma 151 2 3 2 2" xfId="37787" xr:uid="{B17CD286-55C2-4961-BB60-FA00A6C308B4}"/>
    <cellStyle name="Comma 151 2 3 3" xfId="37786" xr:uid="{359A1CD1-A16B-4937-91F9-DFD77C491804}"/>
    <cellStyle name="Comma 151 2 4" xfId="7114" xr:uid="{00000000-0005-0000-0000-0000CA1B0000}"/>
    <cellStyle name="Comma 151 2 4 2" xfId="37788" xr:uid="{07C20F17-1A62-4C5C-9D33-021D40FFF2B8}"/>
    <cellStyle name="Comma 151 2 5" xfId="7115" xr:uid="{00000000-0005-0000-0000-0000CB1B0000}"/>
    <cellStyle name="Comma 151 2 5 2" xfId="7116" xr:uid="{00000000-0005-0000-0000-0000CC1B0000}"/>
    <cellStyle name="Comma 151 2 5 2 2" xfId="37790" xr:uid="{2439FCE3-D89B-4064-B01A-69DB4DB9DA2A}"/>
    <cellStyle name="Comma 151 2 5 3" xfId="37789" xr:uid="{E02AC3E3-A628-4442-94E3-68755FEF0C38}"/>
    <cellStyle name="Comma 151 2 6" xfId="7117" xr:uid="{00000000-0005-0000-0000-0000CD1B0000}"/>
    <cellStyle name="Comma 151 2 6 2" xfId="37791" xr:uid="{48AE788A-365C-42E9-9D5E-91B319FBEF37}"/>
    <cellStyle name="Comma 151 2 7" xfId="37783" xr:uid="{01499AE1-324C-45E5-93E2-D775B4B44977}"/>
    <cellStyle name="Comma 151 3" xfId="7118" xr:uid="{00000000-0005-0000-0000-0000CE1B0000}"/>
    <cellStyle name="Comma 151 3 2" xfId="7119" xr:uid="{00000000-0005-0000-0000-0000CF1B0000}"/>
    <cellStyle name="Comma 151 3 2 2" xfId="37793" xr:uid="{A71A0259-A314-43FD-B3C6-2E8694BAE566}"/>
    <cellStyle name="Comma 151 3 3" xfId="37792" xr:uid="{2F0909D8-AD9D-45D6-91EA-1DE6F4865899}"/>
    <cellStyle name="Comma 151 4" xfId="7120" xr:uid="{00000000-0005-0000-0000-0000D01B0000}"/>
    <cellStyle name="Comma 151 4 2" xfId="7121" xr:uid="{00000000-0005-0000-0000-0000D11B0000}"/>
    <cellStyle name="Comma 151 4 2 2" xfId="37795" xr:uid="{D4988EFE-928E-404A-9CB4-A016B05427B6}"/>
    <cellStyle name="Comma 151 4 3" xfId="37794" xr:uid="{DCDFB71F-9CA8-4AB4-A2BF-59783EDEF3F9}"/>
    <cellStyle name="Comma 151 5" xfId="7122" xr:uid="{00000000-0005-0000-0000-0000D21B0000}"/>
    <cellStyle name="Comma 151 5 2" xfId="37796" xr:uid="{3732102E-DF64-48D1-877C-F98AD22EF7AA}"/>
    <cellStyle name="Comma 151 6" xfId="7123" xr:uid="{00000000-0005-0000-0000-0000D31B0000}"/>
    <cellStyle name="Comma 151 6 2" xfId="7124" xr:uid="{00000000-0005-0000-0000-0000D41B0000}"/>
    <cellStyle name="Comma 151 6 2 2" xfId="37798" xr:uid="{80AADD46-C94B-48EC-B81C-F060B28F2577}"/>
    <cellStyle name="Comma 151 6 3" xfId="37797" xr:uid="{4A252DDF-9BCC-46B0-BB4D-1362DA61DB5C}"/>
    <cellStyle name="Comma 151 7" xfId="7125" xr:uid="{00000000-0005-0000-0000-0000D51B0000}"/>
    <cellStyle name="Comma 151 7 2" xfId="37799" xr:uid="{9B137053-8638-45A5-A54D-C67ACC6C38A9}"/>
    <cellStyle name="Comma 151 8" xfId="37782" xr:uid="{2FA712AE-BF27-44B7-A424-FE0E92806627}"/>
    <cellStyle name="Comma 152" xfId="7126" xr:uid="{00000000-0005-0000-0000-0000D61B0000}"/>
    <cellStyle name="Comma 152 2" xfId="7127" xr:uid="{00000000-0005-0000-0000-0000D71B0000}"/>
    <cellStyle name="Comma 152 2 2" xfId="7128" xr:uid="{00000000-0005-0000-0000-0000D81B0000}"/>
    <cellStyle name="Comma 152 2 2 2" xfId="7129" xr:uid="{00000000-0005-0000-0000-0000D91B0000}"/>
    <cellStyle name="Comma 152 2 2 2 2" xfId="37803" xr:uid="{E7DDFE85-8DA9-4D63-A10C-31EE584804FD}"/>
    <cellStyle name="Comma 152 2 2 3" xfId="37802" xr:uid="{AD04E51F-5814-4879-87A9-3427289544E1}"/>
    <cellStyle name="Comma 152 2 3" xfId="7130" xr:uid="{00000000-0005-0000-0000-0000DA1B0000}"/>
    <cellStyle name="Comma 152 2 3 2" xfId="7131" xr:uid="{00000000-0005-0000-0000-0000DB1B0000}"/>
    <cellStyle name="Comma 152 2 3 2 2" xfId="37805" xr:uid="{724FD35C-C997-4F18-BC0E-EF5E6BC92D18}"/>
    <cellStyle name="Comma 152 2 3 3" xfId="37804" xr:uid="{3A4E082A-073C-4415-8A56-9B956A4E1C88}"/>
    <cellStyle name="Comma 152 2 4" xfId="7132" xr:uid="{00000000-0005-0000-0000-0000DC1B0000}"/>
    <cellStyle name="Comma 152 2 4 2" xfId="37806" xr:uid="{26A8E31D-9D07-47B6-9B0B-6A63E1902C7D}"/>
    <cellStyle name="Comma 152 2 5" xfId="7133" xr:uid="{00000000-0005-0000-0000-0000DD1B0000}"/>
    <cellStyle name="Comma 152 2 5 2" xfId="7134" xr:uid="{00000000-0005-0000-0000-0000DE1B0000}"/>
    <cellStyle name="Comma 152 2 5 2 2" xfId="37808" xr:uid="{64E6EE95-B6B5-4F6B-BA30-D1EAD67B0D3A}"/>
    <cellStyle name="Comma 152 2 5 3" xfId="37807" xr:uid="{C0CE3708-94A6-4219-A662-A25B94C85238}"/>
    <cellStyle name="Comma 152 2 6" xfId="7135" xr:uid="{00000000-0005-0000-0000-0000DF1B0000}"/>
    <cellStyle name="Comma 152 2 6 2" xfId="37809" xr:uid="{EBFE3273-11D6-4A12-B86F-1DE4D925D694}"/>
    <cellStyle name="Comma 152 2 7" xfId="37801" xr:uid="{80C47F8A-5AE0-47F8-A7B8-F9E6E6A65B4D}"/>
    <cellStyle name="Comma 152 3" xfId="7136" xr:uid="{00000000-0005-0000-0000-0000E01B0000}"/>
    <cellStyle name="Comma 152 3 2" xfId="7137" xr:uid="{00000000-0005-0000-0000-0000E11B0000}"/>
    <cellStyle name="Comma 152 3 2 2" xfId="37811" xr:uid="{C182E657-18D6-4A42-BF8A-50E5307D29CB}"/>
    <cellStyle name="Comma 152 3 3" xfId="37810" xr:uid="{D32D991C-03C4-4767-8658-67D12DA714F3}"/>
    <cellStyle name="Comma 152 4" xfId="7138" xr:uid="{00000000-0005-0000-0000-0000E21B0000}"/>
    <cellStyle name="Comma 152 4 2" xfId="7139" xr:uid="{00000000-0005-0000-0000-0000E31B0000}"/>
    <cellStyle name="Comma 152 4 2 2" xfId="37813" xr:uid="{6544B523-0FA5-463A-ACCF-12B427CC815E}"/>
    <cellStyle name="Comma 152 4 3" xfId="37812" xr:uid="{73ACA47C-F200-4820-9739-A2E0C0132774}"/>
    <cellStyle name="Comma 152 5" xfId="7140" xr:uid="{00000000-0005-0000-0000-0000E41B0000}"/>
    <cellStyle name="Comma 152 5 2" xfId="37814" xr:uid="{547C5AE1-EA90-4425-9961-D60F0827207C}"/>
    <cellStyle name="Comma 152 6" xfId="7141" xr:uid="{00000000-0005-0000-0000-0000E51B0000}"/>
    <cellStyle name="Comma 152 6 2" xfId="7142" xr:uid="{00000000-0005-0000-0000-0000E61B0000}"/>
    <cellStyle name="Comma 152 6 2 2" xfId="37816" xr:uid="{54A3DB3A-5617-46D5-9886-E196D9776EDC}"/>
    <cellStyle name="Comma 152 6 3" xfId="37815" xr:uid="{94BB3EE4-6AB3-4590-A3B5-D0DB8E79C44E}"/>
    <cellStyle name="Comma 152 7" xfId="7143" xr:uid="{00000000-0005-0000-0000-0000E71B0000}"/>
    <cellStyle name="Comma 152 7 2" xfId="37817" xr:uid="{1C4BCF35-E3E5-4264-BDC1-C4AD550700E1}"/>
    <cellStyle name="Comma 152 8" xfId="37800" xr:uid="{12B3A114-5088-4B78-AC2E-0FA682709C1D}"/>
    <cellStyle name="Comma 153" xfId="7144" xr:uid="{00000000-0005-0000-0000-0000E81B0000}"/>
    <cellStyle name="Comma 153 2" xfId="7145" xr:uid="{00000000-0005-0000-0000-0000E91B0000}"/>
    <cellStyle name="Comma 153 2 2" xfId="7146" xr:uid="{00000000-0005-0000-0000-0000EA1B0000}"/>
    <cellStyle name="Comma 153 2 2 2" xfId="7147" xr:uid="{00000000-0005-0000-0000-0000EB1B0000}"/>
    <cellStyle name="Comma 153 2 2 2 2" xfId="37821" xr:uid="{CC62CCFC-BC68-4CEB-A7B3-5991F7F398C5}"/>
    <cellStyle name="Comma 153 2 2 3" xfId="37820" xr:uid="{2D8475D3-67D1-4FC8-9176-450D25B7610C}"/>
    <cellStyle name="Comma 153 2 3" xfId="7148" xr:uid="{00000000-0005-0000-0000-0000EC1B0000}"/>
    <cellStyle name="Comma 153 2 3 2" xfId="7149" xr:uid="{00000000-0005-0000-0000-0000ED1B0000}"/>
    <cellStyle name="Comma 153 2 3 2 2" xfId="37823" xr:uid="{B88D8D5F-E3BA-46C3-9BEE-F8D10BA7897D}"/>
    <cellStyle name="Comma 153 2 3 3" xfId="37822" xr:uid="{9E640140-380E-4516-BA93-E280590A83B4}"/>
    <cellStyle name="Comma 153 2 4" xfId="7150" xr:uid="{00000000-0005-0000-0000-0000EE1B0000}"/>
    <cellStyle name="Comma 153 2 4 2" xfId="37824" xr:uid="{32C73481-D873-4AB2-8123-4D6C9A0105F6}"/>
    <cellStyle name="Comma 153 2 5" xfId="7151" xr:uid="{00000000-0005-0000-0000-0000EF1B0000}"/>
    <cellStyle name="Comma 153 2 5 2" xfId="37825" xr:uid="{A980BB28-C613-4C4B-A6DC-1F8B4D7F439B}"/>
    <cellStyle name="Comma 153 2 6" xfId="7152" xr:uid="{00000000-0005-0000-0000-0000F01B0000}"/>
    <cellStyle name="Comma 153 2 6 2" xfId="37826" xr:uid="{126AE0F5-AF39-41C1-9147-E0ABFE89E0A5}"/>
    <cellStyle name="Comma 153 2 7" xfId="37819" xr:uid="{E325CF03-1E09-43A7-A21C-383F0D731424}"/>
    <cellStyle name="Comma 153 3" xfId="7153" xr:uid="{00000000-0005-0000-0000-0000F11B0000}"/>
    <cellStyle name="Comma 153 3 2" xfId="7154" xr:uid="{00000000-0005-0000-0000-0000F21B0000}"/>
    <cellStyle name="Comma 153 3 2 2" xfId="37828" xr:uid="{5D00254A-3253-4535-87FB-821ED4AEFCC1}"/>
    <cellStyle name="Comma 153 3 3" xfId="37827" xr:uid="{DD779E4C-531C-49C9-9821-BB8E6449E62D}"/>
    <cellStyle name="Comma 153 4" xfId="7155" xr:uid="{00000000-0005-0000-0000-0000F31B0000}"/>
    <cellStyle name="Comma 153 4 2" xfId="7156" xr:uid="{00000000-0005-0000-0000-0000F41B0000}"/>
    <cellStyle name="Comma 153 4 2 2" xfId="37830" xr:uid="{915F56D5-7397-448F-A859-87159AC62535}"/>
    <cellStyle name="Comma 153 4 3" xfId="37829" xr:uid="{0C0AB56D-BF9C-45B7-AD35-1A1AA95969C3}"/>
    <cellStyle name="Comma 153 5" xfId="7157" xr:uid="{00000000-0005-0000-0000-0000F51B0000}"/>
    <cellStyle name="Comma 153 5 2" xfId="37831" xr:uid="{44A50675-32FF-400D-9A8B-7ACF576A843A}"/>
    <cellStyle name="Comma 153 6" xfId="7158" xr:uid="{00000000-0005-0000-0000-0000F61B0000}"/>
    <cellStyle name="Comma 153 6 2" xfId="7159" xr:uid="{00000000-0005-0000-0000-0000F71B0000}"/>
    <cellStyle name="Comma 153 6 2 2" xfId="37833" xr:uid="{4F398E43-1149-46D1-8A8F-F62EFE7F12EB}"/>
    <cellStyle name="Comma 153 6 3" xfId="37832" xr:uid="{7F237853-8FE9-4C77-9AD1-6C6624388D02}"/>
    <cellStyle name="Comma 153 7" xfId="7160" xr:uid="{00000000-0005-0000-0000-0000F81B0000}"/>
    <cellStyle name="Comma 153 7 2" xfId="37834" xr:uid="{F79E8504-360B-409F-8938-DCEECFE1D057}"/>
    <cellStyle name="Comma 153 8" xfId="37818" xr:uid="{BDD63963-24E0-4EE2-92EE-DCFE7FCBD58A}"/>
    <cellStyle name="Comma 154" xfId="7161" xr:uid="{00000000-0005-0000-0000-0000F91B0000}"/>
    <cellStyle name="Comma 154 2" xfId="7162" xr:uid="{00000000-0005-0000-0000-0000FA1B0000}"/>
    <cellStyle name="Comma 154 2 2" xfId="7163" xr:uid="{00000000-0005-0000-0000-0000FB1B0000}"/>
    <cellStyle name="Comma 154 2 2 2" xfId="7164" xr:uid="{00000000-0005-0000-0000-0000FC1B0000}"/>
    <cellStyle name="Comma 154 2 2 2 2" xfId="37838" xr:uid="{7C5F95C2-54FF-4ACA-8BF9-489EB747CB88}"/>
    <cellStyle name="Comma 154 2 2 3" xfId="37837" xr:uid="{F9CA3667-803B-4500-A7EA-6C5C4F98593E}"/>
    <cellStyle name="Comma 154 2 3" xfId="7165" xr:uid="{00000000-0005-0000-0000-0000FD1B0000}"/>
    <cellStyle name="Comma 154 2 3 2" xfId="7166" xr:uid="{00000000-0005-0000-0000-0000FE1B0000}"/>
    <cellStyle name="Comma 154 2 3 2 2" xfId="37840" xr:uid="{1D7665C6-D166-4C44-96C3-6A0FD00D002D}"/>
    <cellStyle name="Comma 154 2 3 3" xfId="37839" xr:uid="{08DA0861-1797-4158-A607-48610D602CE6}"/>
    <cellStyle name="Comma 154 2 4" xfId="7167" xr:uid="{00000000-0005-0000-0000-0000FF1B0000}"/>
    <cellStyle name="Comma 154 2 4 2" xfId="37841" xr:uid="{E87254D0-16DF-4D18-8CEA-82215292146F}"/>
    <cellStyle name="Comma 154 2 5" xfId="7168" xr:uid="{00000000-0005-0000-0000-0000001C0000}"/>
    <cellStyle name="Comma 154 2 5 2" xfId="37842" xr:uid="{F7E35854-51FC-41EA-B39A-70EDA6B917E3}"/>
    <cellStyle name="Comma 154 2 6" xfId="7169" xr:uid="{00000000-0005-0000-0000-0000011C0000}"/>
    <cellStyle name="Comma 154 2 6 2" xfId="37843" xr:uid="{A67F28F2-854A-44B4-A55B-756426336C80}"/>
    <cellStyle name="Comma 154 2 7" xfId="37836" xr:uid="{0F08B391-1193-41A1-B178-80639DA0E2F4}"/>
    <cellStyle name="Comma 154 3" xfId="7170" xr:uid="{00000000-0005-0000-0000-0000021C0000}"/>
    <cellStyle name="Comma 154 3 2" xfId="7171" xr:uid="{00000000-0005-0000-0000-0000031C0000}"/>
    <cellStyle name="Comma 154 3 2 2" xfId="37845" xr:uid="{82CCE358-DFBC-42B7-BBDC-B2FA15E3B48E}"/>
    <cellStyle name="Comma 154 3 3" xfId="37844" xr:uid="{2AF465F5-C9EE-40CB-B8D2-8D16CD863F02}"/>
    <cellStyle name="Comma 154 4" xfId="7172" xr:uid="{00000000-0005-0000-0000-0000041C0000}"/>
    <cellStyle name="Comma 154 4 2" xfId="7173" xr:uid="{00000000-0005-0000-0000-0000051C0000}"/>
    <cellStyle name="Comma 154 4 2 2" xfId="37847" xr:uid="{A0B6EBCC-CC21-4455-8E3B-86E4F47A3584}"/>
    <cellStyle name="Comma 154 4 3" xfId="37846" xr:uid="{A5E0C769-90FF-4AB1-86C8-EF2C420AC5B0}"/>
    <cellStyle name="Comma 154 5" xfId="7174" xr:uid="{00000000-0005-0000-0000-0000061C0000}"/>
    <cellStyle name="Comma 154 5 2" xfId="37848" xr:uid="{4CD27F94-D2A9-4F5B-9067-BBFECAAE6D7A}"/>
    <cellStyle name="Comma 154 6" xfId="7175" xr:uid="{00000000-0005-0000-0000-0000071C0000}"/>
    <cellStyle name="Comma 154 6 2" xfId="7176" xr:uid="{00000000-0005-0000-0000-0000081C0000}"/>
    <cellStyle name="Comma 154 6 2 2" xfId="37850" xr:uid="{521BD4F8-2DF7-4367-9A17-B27DC1202A45}"/>
    <cellStyle name="Comma 154 6 3" xfId="37849" xr:uid="{616989E7-8F43-4C36-8F77-D25BAEB6768C}"/>
    <cellStyle name="Comma 154 7" xfId="7177" xr:uid="{00000000-0005-0000-0000-0000091C0000}"/>
    <cellStyle name="Comma 154 7 2" xfId="37851" xr:uid="{4E35EDA9-A412-462E-B1D0-2D34297C00D8}"/>
    <cellStyle name="Comma 154 8" xfId="37835" xr:uid="{14B56BCE-D07D-4250-8511-2F4D115C959C}"/>
    <cellStyle name="Comma 155" xfId="7178" xr:uid="{00000000-0005-0000-0000-00000A1C0000}"/>
    <cellStyle name="Comma 155 2" xfId="7179" xr:uid="{00000000-0005-0000-0000-00000B1C0000}"/>
    <cellStyle name="Comma 155 2 2" xfId="7180" xr:uid="{00000000-0005-0000-0000-00000C1C0000}"/>
    <cellStyle name="Comma 155 2 2 2" xfId="7181" xr:uid="{00000000-0005-0000-0000-00000D1C0000}"/>
    <cellStyle name="Comma 155 2 2 2 2" xfId="37855" xr:uid="{A2C4344C-83D9-47EE-ACD7-4EA50E64BAAC}"/>
    <cellStyle name="Comma 155 2 2 3" xfId="37854" xr:uid="{1FCFE6B8-781D-4A32-9D1B-C2E5F26E6540}"/>
    <cellStyle name="Comma 155 2 3" xfId="7182" xr:uid="{00000000-0005-0000-0000-00000E1C0000}"/>
    <cellStyle name="Comma 155 2 3 2" xfId="7183" xr:uid="{00000000-0005-0000-0000-00000F1C0000}"/>
    <cellStyle name="Comma 155 2 3 2 2" xfId="37857" xr:uid="{A184FC36-2EF4-4A88-B7CC-6D644FEF375E}"/>
    <cellStyle name="Comma 155 2 3 3" xfId="37856" xr:uid="{DDC6852F-2D21-46FC-A583-2AABD167A7F6}"/>
    <cellStyle name="Comma 155 2 4" xfId="7184" xr:uid="{00000000-0005-0000-0000-0000101C0000}"/>
    <cellStyle name="Comma 155 2 4 2" xfId="37858" xr:uid="{881735B4-43E7-4D36-B49E-9A274833911A}"/>
    <cellStyle name="Comma 155 2 5" xfId="7185" xr:uid="{00000000-0005-0000-0000-0000111C0000}"/>
    <cellStyle name="Comma 155 2 5 2" xfId="37859" xr:uid="{0CCAB264-FBE7-49F9-8064-6F214EEBD639}"/>
    <cellStyle name="Comma 155 2 6" xfId="7186" xr:uid="{00000000-0005-0000-0000-0000121C0000}"/>
    <cellStyle name="Comma 155 2 6 2" xfId="37860" xr:uid="{8E1E5D82-60A5-45DA-B2EA-349EF6593D6D}"/>
    <cellStyle name="Comma 155 2 7" xfId="37853" xr:uid="{E788F932-C5DF-4701-A865-74CA49D912A1}"/>
    <cellStyle name="Comma 155 3" xfId="7187" xr:uid="{00000000-0005-0000-0000-0000131C0000}"/>
    <cellStyle name="Comma 155 3 2" xfId="7188" xr:uid="{00000000-0005-0000-0000-0000141C0000}"/>
    <cellStyle name="Comma 155 3 2 2" xfId="37862" xr:uid="{E3401F1B-E7E6-4B8B-9032-F1305D4B88C6}"/>
    <cellStyle name="Comma 155 3 3" xfId="37861" xr:uid="{DDFD3AD4-10F7-4716-B9F4-5368C8306AED}"/>
    <cellStyle name="Comma 155 4" xfId="7189" xr:uid="{00000000-0005-0000-0000-0000151C0000}"/>
    <cellStyle name="Comma 155 4 2" xfId="7190" xr:uid="{00000000-0005-0000-0000-0000161C0000}"/>
    <cellStyle name="Comma 155 4 2 2" xfId="37864" xr:uid="{627DBD34-AFC1-48BC-9234-992BD2F442A0}"/>
    <cellStyle name="Comma 155 4 3" xfId="37863" xr:uid="{A339CB46-C8B3-48FD-8D02-90696CFDFB59}"/>
    <cellStyle name="Comma 155 5" xfId="7191" xr:uid="{00000000-0005-0000-0000-0000171C0000}"/>
    <cellStyle name="Comma 155 5 2" xfId="37865" xr:uid="{D493E2A4-209B-436F-A43A-4BF0E1E457E3}"/>
    <cellStyle name="Comma 155 6" xfId="7192" xr:uid="{00000000-0005-0000-0000-0000181C0000}"/>
    <cellStyle name="Comma 155 6 2" xfId="7193" xr:uid="{00000000-0005-0000-0000-0000191C0000}"/>
    <cellStyle name="Comma 155 6 2 2" xfId="37867" xr:uid="{B3083F79-4DF9-4167-AEE3-587C153E183A}"/>
    <cellStyle name="Comma 155 6 3" xfId="37866" xr:uid="{2CC45476-5A1E-4039-BC4B-E27D9D21329E}"/>
    <cellStyle name="Comma 155 7" xfId="7194" xr:uid="{00000000-0005-0000-0000-00001A1C0000}"/>
    <cellStyle name="Comma 155 7 2" xfId="37868" xr:uid="{611AD127-E69B-4041-BE21-6414C299B636}"/>
    <cellStyle name="Comma 155 8" xfId="37852" xr:uid="{7D44A761-93E3-423D-8219-1178F562C75B}"/>
    <cellStyle name="Comma 156" xfId="7195" xr:uid="{00000000-0005-0000-0000-00001B1C0000}"/>
    <cellStyle name="Comma 156 2" xfId="7196" xr:uid="{00000000-0005-0000-0000-00001C1C0000}"/>
    <cellStyle name="Comma 156 2 2" xfId="7197" xr:uid="{00000000-0005-0000-0000-00001D1C0000}"/>
    <cellStyle name="Comma 156 2 2 2" xfId="7198" xr:uid="{00000000-0005-0000-0000-00001E1C0000}"/>
    <cellStyle name="Comma 156 2 2 2 2" xfId="37872" xr:uid="{32B78469-047D-4B78-946D-EF1A9DB9944E}"/>
    <cellStyle name="Comma 156 2 2 3" xfId="37871" xr:uid="{B8B05840-7130-48AA-B67D-021D5915172E}"/>
    <cellStyle name="Comma 156 2 3" xfId="7199" xr:uid="{00000000-0005-0000-0000-00001F1C0000}"/>
    <cellStyle name="Comma 156 2 3 2" xfId="7200" xr:uid="{00000000-0005-0000-0000-0000201C0000}"/>
    <cellStyle name="Comma 156 2 3 2 2" xfId="37874" xr:uid="{24EA5D7B-8494-486E-9F90-DF40B74FBDDC}"/>
    <cellStyle name="Comma 156 2 3 3" xfId="37873" xr:uid="{5B7A05F1-608B-451E-8786-F0071634C96C}"/>
    <cellStyle name="Comma 156 2 4" xfId="7201" xr:uid="{00000000-0005-0000-0000-0000211C0000}"/>
    <cellStyle name="Comma 156 2 4 2" xfId="37875" xr:uid="{79644470-ACD1-4475-83AD-9744ED0FD6EA}"/>
    <cellStyle name="Comma 156 2 5" xfId="7202" xr:uid="{00000000-0005-0000-0000-0000221C0000}"/>
    <cellStyle name="Comma 156 2 5 2" xfId="37876" xr:uid="{15BE2BC7-BD7F-4DB6-A1B8-A6F42C28E173}"/>
    <cellStyle name="Comma 156 2 6" xfId="7203" xr:uid="{00000000-0005-0000-0000-0000231C0000}"/>
    <cellStyle name="Comma 156 2 6 2" xfId="37877" xr:uid="{B4E0998A-4E81-4517-940F-183AB8FFDA37}"/>
    <cellStyle name="Comma 156 2 7" xfId="37870" xr:uid="{5301354F-4A1D-48F2-8D5A-57B5931CCF3B}"/>
    <cellStyle name="Comma 156 3" xfId="7204" xr:uid="{00000000-0005-0000-0000-0000241C0000}"/>
    <cellStyle name="Comma 156 3 2" xfId="7205" xr:uid="{00000000-0005-0000-0000-0000251C0000}"/>
    <cellStyle name="Comma 156 3 2 2" xfId="37879" xr:uid="{82EC4BF3-B1E0-4A64-AAC3-74DF78D7E9B9}"/>
    <cellStyle name="Comma 156 3 3" xfId="37878" xr:uid="{B55C6C7B-E135-4079-8824-2E2F688AB01A}"/>
    <cellStyle name="Comma 156 4" xfId="7206" xr:uid="{00000000-0005-0000-0000-0000261C0000}"/>
    <cellStyle name="Comma 156 4 2" xfId="7207" xr:uid="{00000000-0005-0000-0000-0000271C0000}"/>
    <cellStyle name="Comma 156 4 2 2" xfId="37881" xr:uid="{396C7935-EA8E-4F04-BB7E-8D673955C176}"/>
    <cellStyle name="Comma 156 4 3" xfId="37880" xr:uid="{72EDA4A4-B367-4888-9181-3952997568DE}"/>
    <cellStyle name="Comma 156 5" xfId="7208" xr:uid="{00000000-0005-0000-0000-0000281C0000}"/>
    <cellStyle name="Comma 156 5 2" xfId="37882" xr:uid="{8D892DEE-F9CC-434D-8B99-217FFD91D0E9}"/>
    <cellStyle name="Comma 156 6" xfId="7209" xr:uid="{00000000-0005-0000-0000-0000291C0000}"/>
    <cellStyle name="Comma 156 6 2" xfId="7210" xr:uid="{00000000-0005-0000-0000-00002A1C0000}"/>
    <cellStyle name="Comma 156 6 2 2" xfId="37884" xr:uid="{E6B243DB-DC61-4072-87CB-BC675C236358}"/>
    <cellStyle name="Comma 156 6 3" xfId="37883" xr:uid="{050906D2-980A-416F-A41D-B377E0259A5B}"/>
    <cellStyle name="Comma 156 7" xfId="7211" xr:uid="{00000000-0005-0000-0000-00002B1C0000}"/>
    <cellStyle name="Comma 156 7 2" xfId="37885" xr:uid="{695C7AAA-83D2-4003-9ECB-5718D089D5BA}"/>
    <cellStyle name="Comma 156 8" xfId="37869" xr:uid="{B008138E-D1C4-4C9F-B314-BEFFF39E9BDE}"/>
    <cellStyle name="Comma 157" xfId="7212" xr:uid="{00000000-0005-0000-0000-00002C1C0000}"/>
    <cellStyle name="Comma 157 10" xfId="7213" xr:uid="{00000000-0005-0000-0000-00002D1C0000}"/>
    <cellStyle name="Comma 157 10 2" xfId="37887" xr:uid="{14B3D0C1-E80E-4EF1-8FAF-15B1DD3874CA}"/>
    <cellStyle name="Comma 157 11" xfId="37886" xr:uid="{BF76AF10-8D56-4913-BB06-5187D2E6F3D8}"/>
    <cellStyle name="Comma 157 2" xfId="7214" xr:uid="{00000000-0005-0000-0000-00002E1C0000}"/>
    <cellStyle name="Comma 157 2 10" xfId="37888" xr:uid="{A58FED43-A768-4DD1-B17D-C46F1942278E}"/>
    <cellStyle name="Comma 157 2 2" xfId="7215" xr:uid="{00000000-0005-0000-0000-00002F1C0000}"/>
    <cellStyle name="Comma 157 2 2 2" xfId="7216" xr:uid="{00000000-0005-0000-0000-0000301C0000}"/>
    <cellStyle name="Comma 157 2 2 2 2" xfId="7217" xr:uid="{00000000-0005-0000-0000-0000311C0000}"/>
    <cellStyle name="Comma 157 2 2 2 2 2" xfId="37891" xr:uid="{D334AD68-E25C-4EAE-9645-2097694CF60F}"/>
    <cellStyle name="Comma 157 2 2 2 3" xfId="37890" xr:uid="{7CC2EE63-60AC-4E1D-9652-C5EA041A145A}"/>
    <cellStyle name="Comma 157 2 2 3" xfId="7218" xr:uid="{00000000-0005-0000-0000-0000321C0000}"/>
    <cellStyle name="Comma 157 2 2 3 2" xfId="7219" xr:uid="{00000000-0005-0000-0000-0000331C0000}"/>
    <cellStyle name="Comma 157 2 2 3 2 2" xfId="37893" xr:uid="{5493F2B3-5FD6-4652-82A4-7B2F2A20CB4B}"/>
    <cellStyle name="Comma 157 2 2 3 3" xfId="37892" xr:uid="{DF1C443C-DACE-4698-838B-EE68FD7B0218}"/>
    <cellStyle name="Comma 157 2 2 4" xfId="7220" xr:uid="{00000000-0005-0000-0000-0000341C0000}"/>
    <cellStyle name="Comma 157 2 2 4 2" xfId="37894" xr:uid="{41E30EAD-3A30-4BAC-88CD-86B341629B5F}"/>
    <cellStyle name="Comma 157 2 2 5" xfId="7221" xr:uid="{00000000-0005-0000-0000-0000351C0000}"/>
    <cellStyle name="Comma 157 2 2 5 2" xfId="37895" xr:uid="{8F1DBAD1-2C70-476E-8C85-D9C37A633FF1}"/>
    <cellStyle name="Comma 157 2 2 6" xfId="7222" xr:uid="{00000000-0005-0000-0000-0000361C0000}"/>
    <cellStyle name="Comma 157 2 2 6 2" xfId="37896" xr:uid="{D555B858-18C2-4167-A2F2-60621CF9D75B}"/>
    <cellStyle name="Comma 157 2 2 7" xfId="37889" xr:uid="{8C13E857-59A6-41D7-8260-E0E7480F4C12}"/>
    <cellStyle name="Comma 157 2 3" xfId="7223" xr:uid="{00000000-0005-0000-0000-0000371C0000}"/>
    <cellStyle name="Comma 157 2 3 2" xfId="7224" xr:uid="{00000000-0005-0000-0000-0000381C0000}"/>
    <cellStyle name="Comma 157 2 3 2 2" xfId="7225" xr:uid="{00000000-0005-0000-0000-0000391C0000}"/>
    <cellStyle name="Comma 157 2 3 2 2 2" xfId="7226" xr:uid="{00000000-0005-0000-0000-00003A1C0000}"/>
    <cellStyle name="Comma 157 2 3 2 2 2 2" xfId="37900" xr:uid="{221BB0F9-35BD-4FBE-83BA-B0AF604C0EF4}"/>
    <cellStyle name="Comma 157 2 3 2 2 3" xfId="37899" xr:uid="{AA0B83C6-06AE-48F8-9D51-7BADB694757D}"/>
    <cellStyle name="Comma 157 2 3 2 3" xfId="7227" xr:uid="{00000000-0005-0000-0000-00003B1C0000}"/>
    <cellStyle name="Comma 157 2 3 2 3 2" xfId="7228" xr:uid="{00000000-0005-0000-0000-00003C1C0000}"/>
    <cellStyle name="Comma 157 2 3 2 3 2 2" xfId="37902" xr:uid="{AF82D389-5D14-414F-87B7-BCFD9D9367C7}"/>
    <cellStyle name="Comma 157 2 3 2 3 3" xfId="37901" xr:uid="{ADA95701-D61A-4C82-B61D-1DF11D5B1355}"/>
    <cellStyle name="Comma 157 2 3 2 4" xfId="7229" xr:uid="{00000000-0005-0000-0000-00003D1C0000}"/>
    <cellStyle name="Comma 157 2 3 2 4 2" xfId="37903" xr:uid="{7822D773-89F8-4FF0-A1C0-BC19F0661952}"/>
    <cellStyle name="Comma 157 2 3 2 5" xfId="7230" xr:uid="{00000000-0005-0000-0000-00003E1C0000}"/>
    <cellStyle name="Comma 157 2 3 2 5 2" xfId="37904" xr:uid="{08B07884-19A4-4452-8F0F-F21379FFB39A}"/>
    <cellStyle name="Comma 157 2 3 2 6" xfId="7231" xr:uid="{00000000-0005-0000-0000-00003F1C0000}"/>
    <cellStyle name="Comma 157 2 3 2 6 2" xfId="37905" xr:uid="{7CD5A360-247A-4C3B-89B3-6228683E91CA}"/>
    <cellStyle name="Comma 157 2 3 2 7" xfId="37898" xr:uid="{E894D333-24C9-4F53-AFA3-A05EFCDE3313}"/>
    <cellStyle name="Comma 157 2 3 3" xfId="7232" xr:uid="{00000000-0005-0000-0000-0000401C0000}"/>
    <cellStyle name="Comma 157 2 3 3 2" xfId="7233" xr:uid="{00000000-0005-0000-0000-0000411C0000}"/>
    <cellStyle name="Comma 157 2 3 3 2 2" xfId="37907" xr:uid="{9CED1583-FBCB-4304-A664-5FAA75DDFF2B}"/>
    <cellStyle name="Comma 157 2 3 3 3" xfId="37906" xr:uid="{96E81B6A-11DB-45AF-887D-1E56DE9F96E4}"/>
    <cellStyle name="Comma 157 2 3 4" xfId="7234" xr:uid="{00000000-0005-0000-0000-0000421C0000}"/>
    <cellStyle name="Comma 157 2 3 4 2" xfId="7235" xr:uid="{00000000-0005-0000-0000-0000431C0000}"/>
    <cellStyle name="Comma 157 2 3 4 2 2" xfId="37909" xr:uid="{B81D5831-F9C9-4407-8251-B258BF46FBE0}"/>
    <cellStyle name="Comma 157 2 3 4 3" xfId="37908" xr:uid="{2EBC0FA3-97B4-4697-9538-36C56602113D}"/>
    <cellStyle name="Comma 157 2 3 5" xfId="7236" xr:uid="{00000000-0005-0000-0000-0000441C0000}"/>
    <cellStyle name="Comma 157 2 3 5 2" xfId="37910" xr:uid="{244B143A-AB7E-4C9F-81E8-EB74A0F120FB}"/>
    <cellStyle name="Comma 157 2 3 6" xfId="7237" xr:uid="{00000000-0005-0000-0000-0000451C0000}"/>
    <cellStyle name="Comma 157 2 3 6 2" xfId="37911" xr:uid="{CE1B2C98-A93B-4D7F-8F19-FE0ECE5F884C}"/>
    <cellStyle name="Comma 157 2 3 7" xfId="7238" xr:uid="{00000000-0005-0000-0000-0000461C0000}"/>
    <cellStyle name="Comma 157 2 3 7 2" xfId="37912" xr:uid="{24A2F083-4E82-4A9C-97A8-AEFD7B5F3FBD}"/>
    <cellStyle name="Comma 157 2 3 8" xfId="37897" xr:uid="{7F8C68BC-34F2-4D66-8E1A-038B8F2527FB}"/>
    <cellStyle name="Comma 157 2 4" xfId="7239" xr:uid="{00000000-0005-0000-0000-0000471C0000}"/>
    <cellStyle name="Comma 157 2 4 2" xfId="7240" xr:uid="{00000000-0005-0000-0000-0000481C0000}"/>
    <cellStyle name="Comma 157 2 4 2 2" xfId="7241" xr:uid="{00000000-0005-0000-0000-0000491C0000}"/>
    <cellStyle name="Comma 157 2 4 2 2 2" xfId="37915" xr:uid="{3A2A0B6D-90EC-4CB8-9660-72B1B97352A0}"/>
    <cellStyle name="Comma 157 2 4 2 3" xfId="37914" xr:uid="{FCABAE0A-0A85-446B-83C0-CDF6E31EF0A8}"/>
    <cellStyle name="Comma 157 2 4 3" xfId="7242" xr:uid="{00000000-0005-0000-0000-00004A1C0000}"/>
    <cellStyle name="Comma 157 2 4 3 2" xfId="7243" xr:uid="{00000000-0005-0000-0000-00004B1C0000}"/>
    <cellStyle name="Comma 157 2 4 3 2 2" xfId="37917" xr:uid="{8C398770-7D5A-4A7D-AC73-2D296E5A742A}"/>
    <cellStyle name="Comma 157 2 4 3 3" xfId="37916" xr:uid="{16CC25B8-5BA2-48EC-92A0-781C5F0A1C17}"/>
    <cellStyle name="Comma 157 2 4 4" xfId="7244" xr:uid="{00000000-0005-0000-0000-00004C1C0000}"/>
    <cellStyle name="Comma 157 2 4 4 2" xfId="37918" xr:uid="{05470187-1525-45E0-BBDE-388FD3855EEA}"/>
    <cellStyle name="Comma 157 2 4 5" xfId="7245" xr:uid="{00000000-0005-0000-0000-00004D1C0000}"/>
    <cellStyle name="Comma 157 2 4 5 2" xfId="37919" xr:uid="{6E49459A-573F-405E-BBBF-C001FA200EF8}"/>
    <cellStyle name="Comma 157 2 4 6" xfId="7246" xr:uid="{00000000-0005-0000-0000-00004E1C0000}"/>
    <cellStyle name="Comma 157 2 4 6 2" xfId="37920" xr:uid="{18D1CDE4-232E-4873-B514-D616F69FBCF4}"/>
    <cellStyle name="Comma 157 2 4 7" xfId="37913" xr:uid="{42EBB1D5-F2EE-4A12-8A43-2E0C15353934}"/>
    <cellStyle name="Comma 157 2 5" xfId="7247" xr:uid="{00000000-0005-0000-0000-00004F1C0000}"/>
    <cellStyle name="Comma 157 2 5 2" xfId="7248" xr:uid="{00000000-0005-0000-0000-0000501C0000}"/>
    <cellStyle name="Comma 157 2 5 2 2" xfId="37922" xr:uid="{55274595-F1D3-4A6D-A6C9-20AD28444F9F}"/>
    <cellStyle name="Comma 157 2 5 3" xfId="37921" xr:uid="{D0A6653B-21DD-492A-8502-9C2F52849E74}"/>
    <cellStyle name="Comma 157 2 6" xfId="7249" xr:uid="{00000000-0005-0000-0000-0000511C0000}"/>
    <cellStyle name="Comma 157 2 6 2" xfId="7250" xr:uid="{00000000-0005-0000-0000-0000521C0000}"/>
    <cellStyle name="Comma 157 2 6 2 2" xfId="37924" xr:uid="{7E1CC2D8-5AB7-45C0-A7A0-6F74AF39AAF8}"/>
    <cellStyle name="Comma 157 2 6 3" xfId="37923" xr:uid="{0739F04E-B82E-4C75-85FD-0B36B88B4A18}"/>
    <cellStyle name="Comma 157 2 7" xfId="7251" xr:uid="{00000000-0005-0000-0000-0000531C0000}"/>
    <cellStyle name="Comma 157 2 7 2" xfId="37925" xr:uid="{AFFE9EAA-E370-46A2-B5AC-8FCEA32D61EC}"/>
    <cellStyle name="Comma 157 2 8" xfId="7252" xr:uid="{00000000-0005-0000-0000-0000541C0000}"/>
    <cellStyle name="Comma 157 2 8 2" xfId="7253" xr:uid="{00000000-0005-0000-0000-0000551C0000}"/>
    <cellStyle name="Comma 157 2 8 2 2" xfId="37927" xr:uid="{6EEEB2C4-9A1B-4C5F-975D-C15AC437F0BC}"/>
    <cellStyle name="Comma 157 2 8 3" xfId="37926" xr:uid="{3655439D-0FDF-456A-9625-8C8B0787F315}"/>
    <cellStyle name="Comma 157 2 9" xfId="7254" xr:uid="{00000000-0005-0000-0000-0000561C0000}"/>
    <cellStyle name="Comma 157 2 9 2" xfId="37928" xr:uid="{3D0FA9C3-AF91-4985-A50E-6E19C6BB7B4D}"/>
    <cellStyle name="Comma 157 3" xfId="7255" xr:uid="{00000000-0005-0000-0000-0000571C0000}"/>
    <cellStyle name="Comma 157 3 2" xfId="7256" xr:uid="{00000000-0005-0000-0000-0000581C0000}"/>
    <cellStyle name="Comma 157 3 2 2" xfId="7257" xr:uid="{00000000-0005-0000-0000-0000591C0000}"/>
    <cellStyle name="Comma 157 3 2 2 2" xfId="37931" xr:uid="{259A8712-AF40-48DE-97AD-DE0C8CCF4C53}"/>
    <cellStyle name="Comma 157 3 2 3" xfId="37930" xr:uid="{3F0E1202-7DD7-4D8C-9F66-EDAAB56F31A5}"/>
    <cellStyle name="Comma 157 3 3" xfId="7258" xr:uid="{00000000-0005-0000-0000-00005A1C0000}"/>
    <cellStyle name="Comma 157 3 3 2" xfId="7259" xr:uid="{00000000-0005-0000-0000-00005B1C0000}"/>
    <cellStyle name="Comma 157 3 3 2 2" xfId="37933" xr:uid="{773080C5-40FE-4747-8F38-5EE9F436511B}"/>
    <cellStyle name="Comma 157 3 3 3" xfId="37932" xr:uid="{25E24F38-FD18-4AA1-A95F-63CBC7A4DC97}"/>
    <cellStyle name="Comma 157 3 4" xfId="7260" xr:uid="{00000000-0005-0000-0000-00005C1C0000}"/>
    <cellStyle name="Comma 157 3 4 2" xfId="37934" xr:uid="{770C7FFC-9E4A-4E28-B6C8-2C15132362C4}"/>
    <cellStyle name="Comma 157 3 5" xfId="7261" xr:uid="{00000000-0005-0000-0000-00005D1C0000}"/>
    <cellStyle name="Comma 157 3 5 2" xfId="37935" xr:uid="{2FD8FCEA-F3AD-4E4D-98D3-20BBF64F0440}"/>
    <cellStyle name="Comma 157 3 6" xfId="7262" xr:uid="{00000000-0005-0000-0000-00005E1C0000}"/>
    <cellStyle name="Comma 157 3 6 2" xfId="37936" xr:uid="{56CA9B9A-3C81-48AB-9B1E-A6EE788538A5}"/>
    <cellStyle name="Comma 157 3 7" xfId="37929" xr:uid="{215E6D35-EA51-48F1-90F6-6129DB033ED3}"/>
    <cellStyle name="Comma 157 4" xfId="7263" xr:uid="{00000000-0005-0000-0000-00005F1C0000}"/>
    <cellStyle name="Comma 157 4 2" xfId="7264" xr:uid="{00000000-0005-0000-0000-0000601C0000}"/>
    <cellStyle name="Comma 157 4 2 2" xfId="7265" xr:uid="{00000000-0005-0000-0000-0000611C0000}"/>
    <cellStyle name="Comma 157 4 2 2 2" xfId="7266" xr:uid="{00000000-0005-0000-0000-0000621C0000}"/>
    <cellStyle name="Comma 157 4 2 2 2 2" xfId="37940" xr:uid="{E29AF76D-9669-440C-BCEE-2BDD08FDE89F}"/>
    <cellStyle name="Comma 157 4 2 2 3" xfId="37939" xr:uid="{2176CC97-6F03-4D2B-BF01-AF91D0767D6E}"/>
    <cellStyle name="Comma 157 4 2 3" xfId="7267" xr:uid="{00000000-0005-0000-0000-0000631C0000}"/>
    <cellStyle name="Comma 157 4 2 3 2" xfId="7268" xr:uid="{00000000-0005-0000-0000-0000641C0000}"/>
    <cellStyle name="Comma 157 4 2 3 2 2" xfId="37942" xr:uid="{E0C98F8B-6AB7-4986-85B2-96D8C0403DCF}"/>
    <cellStyle name="Comma 157 4 2 3 3" xfId="37941" xr:uid="{04230E2D-4897-4804-B0D3-0C84B0D8B84B}"/>
    <cellStyle name="Comma 157 4 2 4" xfId="7269" xr:uid="{00000000-0005-0000-0000-0000651C0000}"/>
    <cellStyle name="Comma 157 4 2 4 2" xfId="37943" xr:uid="{0D3B3C93-827E-4314-BF4A-E365121C157D}"/>
    <cellStyle name="Comma 157 4 2 5" xfId="7270" xr:uid="{00000000-0005-0000-0000-0000661C0000}"/>
    <cellStyle name="Comma 157 4 2 5 2" xfId="37944" xr:uid="{42B69498-1698-40B2-8A05-D6D3A62AE062}"/>
    <cellStyle name="Comma 157 4 2 6" xfId="7271" xr:uid="{00000000-0005-0000-0000-0000671C0000}"/>
    <cellStyle name="Comma 157 4 2 6 2" xfId="37945" xr:uid="{5FEE7758-4091-4FF4-8B71-6286A6DA9680}"/>
    <cellStyle name="Comma 157 4 2 7" xfId="37938" xr:uid="{054701B0-8D24-4FC5-9015-22370E20DA2E}"/>
    <cellStyle name="Comma 157 4 3" xfId="7272" xr:uid="{00000000-0005-0000-0000-0000681C0000}"/>
    <cellStyle name="Comma 157 4 3 2" xfId="7273" xr:uid="{00000000-0005-0000-0000-0000691C0000}"/>
    <cellStyle name="Comma 157 4 3 2 2" xfId="7274" xr:uid="{00000000-0005-0000-0000-00006A1C0000}"/>
    <cellStyle name="Comma 157 4 3 2 2 2" xfId="37948" xr:uid="{F4A44FC3-0E38-42D4-B21E-B90E3D9EE30E}"/>
    <cellStyle name="Comma 157 4 3 2 3" xfId="37947" xr:uid="{D79E20E6-256F-4883-A649-14ECD9330AB5}"/>
    <cellStyle name="Comma 157 4 3 3" xfId="7275" xr:uid="{00000000-0005-0000-0000-00006B1C0000}"/>
    <cellStyle name="Comma 157 4 3 3 2" xfId="7276" xr:uid="{00000000-0005-0000-0000-00006C1C0000}"/>
    <cellStyle name="Comma 157 4 3 3 2 2" xfId="37950" xr:uid="{314ADA97-5C3D-4320-9A26-284E99487AEA}"/>
    <cellStyle name="Comma 157 4 3 3 3" xfId="37949" xr:uid="{82668D32-EA95-4DBE-8272-2AF5BBC50A90}"/>
    <cellStyle name="Comma 157 4 3 4" xfId="7277" xr:uid="{00000000-0005-0000-0000-00006D1C0000}"/>
    <cellStyle name="Comma 157 4 3 4 2" xfId="37951" xr:uid="{3992CF55-1B97-4FCD-AB51-00F7F7AB770C}"/>
    <cellStyle name="Comma 157 4 3 5" xfId="7278" xr:uid="{00000000-0005-0000-0000-00006E1C0000}"/>
    <cellStyle name="Comma 157 4 3 5 2" xfId="37952" xr:uid="{B6D21250-CF5E-4423-8E27-67F9CDE3A972}"/>
    <cellStyle name="Comma 157 4 3 6" xfId="7279" xr:uid="{00000000-0005-0000-0000-00006F1C0000}"/>
    <cellStyle name="Comma 157 4 3 6 2" xfId="37953" xr:uid="{BC972336-BA3C-4C00-BCC9-18B92C7EFAE7}"/>
    <cellStyle name="Comma 157 4 3 7" xfId="37946" xr:uid="{DD28597A-4F45-47DD-BB33-9EBD8620EE76}"/>
    <cellStyle name="Comma 157 4 4" xfId="7280" xr:uid="{00000000-0005-0000-0000-0000701C0000}"/>
    <cellStyle name="Comma 157 4 4 2" xfId="7281" xr:uid="{00000000-0005-0000-0000-0000711C0000}"/>
    <cellStyle name="Comma 157 4 4 2 2" xfId="37955" xr:uid="{63B7397D-902F-4D03-8A82-FB5AC558D000}"/>
    <cellStyle name="Comma 157 4 4 3" xfId="37954" xr:uid="{168BE0C8-CA8E-4CDE-871E-E1630C26E30D}"/>
    <cellStyle name="Comma 157 4 5" xfId="7282" xr:uid="{00000000-0005-0000-0000-0000721C0000}"/>
    <cellStyle name="Comma 157 4 5 2" xfId="7283" xr:uid="{00000000-0005-0000-0000-0000731C0000}"/>
    <cellStyle name="Comma 157 4 5 2 2" xfId="37957" xr:uid="{7B66A3C7-628F-4AE7-9A84-A3B98CC61519}"/>
    <cellStyle name="Comma 157 4 5 3" xfId="37956" xr:uid="{5C41BA59-3A03-48FC-9DBC-4107C441AA6A}"/>
    <cellStyle name="Comma 157 4 6" xfId="7284" xr:uid="{00000000-0005-0000-0000-0000741C0000}"/>
    <cellStyle name="Comma 157 4 6 2" xfId="37958" xr:uid="{65E51FEA-1E3B-4C4D-8A48-64D6D815E3B4}"/>
    <cellStyle name="Comma 157 4 7" xfId="7285" xr:uid="{00000000-0005-0000-0000-0000751C0000}"/>
    <cellStyle name="Comma 157 4 7 2" xfId="37959" xr:uid="{1DDB6FEB-80B0-4896-A06F-C86830D0A208}"/>
    <cellStyle name="Comma 157 4 8" xfId="7286" xr:uid="{00000000-0005-0000-0000-0000761C0000}"/>
    <cellStyle name="Comma 157 4 8 2" xfId="37960" xr:uid="{C7EB2377-8B4A-4DA1-A28C-821B63CE773E}"/>
    <cellStyle name="Comma 157 4 9" xfId="37937" xr:uid="{D6DC85A1-0E31-4D0D-ADE4-041FB2AB8B72}"/>
    <cellStyle name="Comma 157 5" xfId="7287" xr:uid="{00000000-0005-0000-0000-0000771C0000}"/>
    <cellStyle name="Comma 157 5 2" xfId="7288" xr:uid="{00000000-0005-0000-0000-0000781C0000}"/>
    <cellStyle name="Comma 157 5 2 2" xfId="7289" xr:uid="{00000000-0005-0000-0000-0000791C0000}"/>
    <cellStyle name="Comma 157 5 2 2 2" xfId="37963" xr:uid="{348DA357-1218-4411-A6DC-56C75856A16A}"/>
    <cellStyle name="Comma 157 5 2 3" xfId="37962" xr:uid="{3E4A11D4-8E19-48A5-BA55-66FCDD2334D3}"/>
    <cellStyle name="Comma 157 5 3" xfId="7290" xr:uid="{00000000-0005-0000-0000-00007A1C0000}"/>
    <cellStyle name="Comma 157 5 3 2" xfId="7291" xr:uid="{00000000-0005-0000-0000-00007B1C0000}"/>
    <cellStyle name="Comma 157 5 3 2 2" xfId="37965" xr:uid="{C41460B1-7F45-4484-A4BE-4CCE8EDDE5FD}"/>
    <cellStyle name="Comma 157 5 3 3" xfId="37964" xr:uid="{8744B380-D86C-4FCA-A2AD-D52B0D9F9421}"/>
    <cellStyle name="Comma 157 5 4" xfId="7292" xr:uid="{00000000-0005-0000-0000-00007C1C0000}"/>
    <cellStyle name="Comma 157 5 4 2" xfId="37966" xr:uid="{5F1D6AB8-B70E-4DC1-85DF-4CBF44C1F703}"/>
    <cellStyle name="Comma 157 5 5" xfId="7293" xr:uid="{00000000-0005-0000-0000-00007D1C0000}"/>
    <cellStyle name="Comma 157 5 5 2" xfId="37967" xr:uid="{AE459C1E-4FF1-4D5C-AF0A-40E4741252EA}"/>
    <cellStyle name="Comma 157 5 6" xfId="7294" xr:uid="{00000000-0005-0000-0000-00007E1C0000}"/>
    <cellStyle name="Comma 157 5 6 2" xfId="37968" xr:uid="{D20F8F38-E47C-4153-8284-F6F224938359}"/>
    <cellStyle name="Comma 157 5 7" xfId="37961" xr:uid="{9CCFD7B2-C110-4946-A0A3-A14A04111955}"/>
    <cellStyle name="Comma 157 6" xfId="7295" xr:uid="{00000000-0005-0000-0000-00007F1C0000}"/>
    <cellStyle name="Comma 157 6 2" xfId="7296" xr:uid="{00000000-0005-0000-0000-0000801C0000}"/>
    <cellStyle name="Comma 157 6 2 2" xfId="37970" xr:uid="{54BF50CD-21C7-4B68-BBD9-AE32C81FB0D2}"/>
    <cellStyle name="Comma 157 6 3" xfId="37969" xr:uid="{FA1460F8-8FC3-44BB-B39F-5A5E07119A41}"/>
    <cellStyle name="Comma 157 7" xfId="7297" xr:uid="{00000000-0005-0000-0000-0000811C0000}"/>
    <cellStyle name="Comma 157 7 2" xfId="7298" xr:uid="{00000000-0005-0000-0000-0000821C0000}"/>
    <cellStyle name="Comma 157 7 2 2" xfId="37972" xr:uid="{2DDEF507-4A33-4D7C-9B7F-C911A7DED3A4}"/>
    <cellStyle name="Comma 157 7 3" xfId="37971" xr:uid="{15EAAE43-D41B-44C0-BB29-5FCF3FE1EA93}"/>
    <cellStyle name="Comma 157 8" xfId="7299" xr:uid="{00000000-0005-0000-0000-0000831C0000}"/>
    <cellStyle name="Comma 157 8 2" xfId="37973" xr:uid="{C5141104-5194-4CF8-BA0F-21EC550FBF1B}"/>
    <cellStyle name="Comma 157 9" xfId="7300" xr:uid="{00000000-0005-0000-0000-0000841C0000}"/>
    <cellStyle name="Comma 157 9 2" xfId="7301" xr:uid="{00000000-0005-0000-0000-0000851C0000}"/>
    <cellStyle name="Comma 157 9 2 2" xfId="37975" xr:uid="{B655459E-4DB4-42D4-A0DF-BADE3C04225D}"/>
    <cellStyle name="Comma 157 9 3" xfId="37974" xr:uid="{696C9CF9-328A-460E-9A54-BBB4A37E319B}"/>
    <cellStyle name="Comma 158" xfId="7302" xr:uid="{00000000-0005-0000-0000-0000861C0000}"/>
    <cellStyle name="Comma 158 10" xfId="7303" xr:uid="{00000000-0005-0000-0000-0000871C0000}"/>
    <cellStyle name="Comma 158 10 2" xfId="37977" xr:uid="{A71040E3-826A-4ADC-9E87-F8DF09A07E5A}"/>
    <cellStyle name="Comma 158 11" xfId="37976" xr:uid="{F27E5DCB-A3F4-469C-8B55-6695C533FF80}"/>
    <cellStyle name="Comma 158 2" xfId="7304" xr:uid="{00000000-0005-0000-0000-0000881C0000}"/>
    <cellStyle name="Comma 158 2 10" xfId="37978" xr:uid="{1B41D578-800A-4B66-874D-C36EF883E41A}"/>
    <cellStyle name="Comma 158 2 2" xfId="7305" xr:uid="{00000000-0005-0000-0000-0000891C0000}"/>
    <cellStyle name="Comma 158 2 2 2" xfId="7306" xr:uid="{00000000-0005-0000-0000-00008A1C0000}"/>
    <cellStyle name="Comma 158 2 2 2 2" xfId="7307" xr:uid="{00000000-0005-0000-0000-00008B1C0000}"/>
    <cellStyle name="Comma 158 2 2 2 2 2" xfId="37981" xr:uid="{5E61433B-F900-48DF-A46B-1D4D94E88A7E}"/>
    <cellStyle name="Comma 158 2 2 2 3" xfId="37980" xr:uid="{B24AEED6-7143-466E-A035-7218646CE89C}"/>
    <cellStyle name="Comma 158 2 2 3" xfId="7308" xr:uid="{00000000-0005-0000-0000-00008C1C0000}"/>
    <cellStyle name="Comma 158 2 2 3 2" xfId="7309" xr:uid="{00000000-0005-0000-0000-00008D1C0000}"/>
    <cellStyle name="Comma 158 2 2 3 2 2" xfId="37983" xr:uid="{DC104FFE-FFBB-4077-99E4-51BDCCCD0808}"/>
    <cellStyle name="Comma 158 2 2 3 3" xfId="37982" xr:uid="{1056DBDC-986D-42E1-B4A4-62462C274DCE}"/>
    <cellStyle name="Comma 158 2 2 4" xfId="7310" xr:uid="{00000000-0005-0000-0000-00008E1C0000}"/>
    <cellStyle name="Comma 158 2 2 4 2" xfId="37984" xr:uid="{FF27F343-8DDF-40EE-BB98-CE7AF4E1C1D2}"/>
    <cellStyle name="Comma 158 2 2 5" xfId="7311" xr:uid="{00000000-0005-0000-0000-00008F1C0000}"/>
    <cellStyle name="Comma 158 2 2 5 2" xfId="37985" xr:uid="{CE45EE26-C554-4706-A2A4-D8979FB0058C}"/>
    <cellStyle name="Comma 158 2 2 6" xfId="7312" xr:uid="{00000000-0005-0000-0000-0000901C0000}"/>
    <cellStyle name="Comma 158 2 2 6 2" xfId="37986" xr:uid="{1AEA63C9-27F4-4919-AC90-8081F12F6A35}"/>
    <cellStyle name="Comma 158 2 2 7" xfId="37979" xr:uid="{35DBC595-7FEE-4FCE-83FB-70F0AB7B6986}"/>
    <cellStyle name="Comma 158 2 3" xfId="7313" xr:uid="{00000000-0005-0000-0000-0000911C0000}"/>
    <cellStyle name="Comma 158 2 3 2" xfId="7314" xr:uid="{00000000-0005-0000-0000-0000921C0000}"/>
    <cellStyle name="Comma 158 2 3 2 2" xfId="7315" xr:uid="{00000000-0005-0000-0000-0000931C0000}"/>
    <cellStyle name="Comma 158 2 3 2 2 2" xfId="7316" xr:uid="{00000000-0005-0000-0000-0000941C0000}"/>
    <cellStyle name="Comma 158 2 3 2 2 2 2" xfId="37990" xr:uid="{7A1F79C1-9BA4-4E45-B4B1-A89642F085B3}"/>
    <cellStyle name="Comma 158 2 3 2 2 3" xfId="37989" xr:uid="{A2AA4091-44B0-43B2-AA13-256AF6C04C1A}"/>
    <cellStyle name="Comma 158 2 3 2 3" xfId="7317" xr:uid="{00000000-0005-0000-0000-0000951C0000}"/>
    <cellStyle name="Comma 158 2 3 2 3 2" xfId="7318" xr:uid="{00000000-0005-0000-0000-0000961C0000}"/>
    <cellStyle name="Comma 158 2 3 2 3 2 2" xfId="37992" xr:uid="{37E0BC0F-9BFC-4EEC-B9AE-D2575C76D587}"/>
    <cellStyle name="Comma 158 2 3 2 3 3" xfId="37991" xr:uid="{C5B7BF42-8976-465E-B4C9-19AAE150B88E}"/>
    <cellStyle name="Comma 158 2 3 2 4" xfId="7319" xr:uid="{00000000-0005-0000-0000-0000971C0000}"/>
    <cellStyle name="Comma 158 2 3 2 4 2" xfId="37993" xr:uid="{5BAA6DB5-51AF-4AA1-820B-C46FC2DCE679}"/>
    <cellStyle name="Comma 158 2 3 2 5" xfId="7320" xr:uid="{00000000-0005-0000-0000-0000981C0000}"/>
    <cellStyle name="Comma 158 2 3 2 5 2" xfId="7321" xr:uid="{00000000-0005-0000-0000-0000991C0000}"/>
    <cellStyle name="Comma 158 2 3 2 5 2 2" xfId="37995" xr:uid="{F9E20873-E247-4D34-AFBD-D8AD85FF60DA}"/>
    <cellStyle name="Comma 158 2 3 2 5 3" xfId="37994" xr:uid="{BD4B6BE6-D6C1-486E-81A8-1E10FCD78192}"/>
    <cellStyle name="Comma 158 2 3 2 6" xfId="7322" xr:uid="{00000000-0005-0000-0000-00009A1C0000}"/>
    <cellStyle name="Comma 158 2 3 2 6 2" xfId="37996" xr:uid="{9E373A8E-48DB-4078-B381-F0541D8170C3}"/>
    <cellStyle name="Comma 158 2 3 2 7" xfId="37988" xr:uid="{4C981C6F-43D0-42E3-86D4-B6EB081D6872}"/>
    <cellStyle name="Comma 158 2 3 3" xfId="7323" xr:uid="{00000000-0005-0000-0000-00009B1C0000}"/>
    <cellStyle name="Comma 158 2 3 3 2" xfId="7324" xr:uid="{00000000-0005-0000-0000-00009C1C0000}"/>
    <cellStyle name="Comma 158 2 3 3 2 2" xfId="37998" xr:uid="{72061E5B-176C-43EF-8D8F-886A69107949}"/>
    <cellStyle name="Comma 158 2 3 3 3" xfId="37997" xr:uid="{B4FB23B8-A5F6-42AD-A5A0-778013F3F1DB}"/>
    <cellStyle name="Comma 158 2 3 4" xfId="7325" xr:uid="{00000000-0005-0000-0000-00009D1C0000}"/>
    <cellStyle name="Comma 158 2 3 4 2" xfId="7326" xr:uid="{00000000-0005-0000-0000-00009E1C0000}"/>
    <cellStyle name="Comma 158 2 3 4 2 2" xfId="38000" xr:uid="{4B0369B0-CDD4-48ED-98D1-10B6B41A7BDA}"/>
    <cellStyle name="Comma 158 2 3 4 3" xfId="37999" xr:uid="{35D97ADF-2FFD-43F1-8961-8A86411C80B4}"/>
    <cellStyle name="Comma 158 2 3 5" xfId="7327" xr:uid="{00000000-0005-0000-0000-00009F1C0000}"/>
    <cellStyle name="Comma 158 2 3 5 2" xfId="38001" xr:uid="{8E6A12B6-8015-4BF4-B8B9-E853FC28C110}"/>
    <cellStyle name="Comma 158 2 3 6" xfId="7328" xr:uid="{00000000-0005-0000-0000-0000A01C0000}"/>
    <cellStyle name="Comma 158 2 3 6 2" xfId="38002" xr:uid="{E589B645-CAAF-4ECD-96E8-57C7BF72F1A8}"/>
    <cellStyle name="Comma 158 2 3 7" xfId="7329" xr:uid="{00000000-0005-0000-0000-0000A11C0000}"/>
    <cellStyle name="Comma 158 2 3 7 2" xfId="38003" xr:uid="{354F3F3E-5CBE-4AE9-96FB-49083E9D4FDC}"/>
    <cellStyle name="Comma 158 2 3 8" xfId="37987" xr:uid="{053CE4E2-E04E-40C3-96D6-E0EB13866C26}"/>
    <cellStyle name="Comma 158 2 4" xfId="7330" xr:uid="{00000000-0005-0000-0000-0000A21C0000}"/>
    <cellStyle name="Comma 158 2 4 2" xfId="7331" xr:uid="{00000000-0005-0000-0000-0000A31C0000}"/>
    <cellStyle name="Comma 158 2 4 2 2" xfId="7332" xr:uid="{00000000-0005-0000-0000-0000A41C0000}"/>
    <cellStyle name="Comma 158 2 4 2 2 2" xfId="38006" xr:uid="{CD18C3A6-4E52-413D-A93A-B1854D813588}"/>
    <cellStyle name="Comma 158 2 4 2 3" xfId="38005" xr:uid="{91E0B242-E312-4908-81D6-A1425FF92268}"/>
    <cellStyle name="Comma 158 2 4 3" xfId="7333" xr:uid="{00000000-0005-0000-0000-0000A51C0000}"/>
    <cellStyle name="Comma 158 2 4 3 2" xfId="7334" xr:uid="{00000000-0005-0000-0000-0000A61C0000}"/>
    <cellStyle name="Comma 158 2 4 3 2 2" xfId="38008" xr:uid="{0B17695E-EB67-48CB-9664-6C89CD5A8773}"/>
    <cellStyle name="Comma 158 2 4 3 3" xfId="38007" xr:uid="{01EF6B50-D171-4FE0-90E4-782439741973}"/>
    <cellStyle name="Comma 158 2 4 4" xfId="7335" xr:uid="{00000000-0005-0000-0000-0000A71C0000}"/>
    <cellStyle name="Comma 158 2 4 4 2" xfId="38009" xr:uid="{C16027F4-57AF-4B59-B797-C5C630C89D49}"/>
    <cellStyle name="Comma 158 2 4 5" xfId="7336" xr:uid="{00000000-0005-0000-0000-0000A81C0000}"/>
    <cellStyle name="Comma 158 2 4 5 2" xfId="38010" xr:uid="{9769A871-8BC4-4386-8B25-0A9C3F5ECB92}"/>
    <cellStyle name="Comma 158 2 4 6" xfId="7337" xr:uid="{00000000-0005-0000-0000-0000A91C0000}"/>
    <cellStyle name="Comma 158 2 4 6 2" xfId="38011" xr:uid="{201DBBBD-102E-4FB0-9ED7-9F4757C4FF79}"/>
    <cellStyle name="Comma 158 2 4 7" xfId="38004" xr:uid="{3B5EE399-47B0-4594-AD1F-264675526BBF}"/>
    <cellStyle name="Comma 158 2 5" xfId="7338" xr:uid="{00000000-0005-0000-0000-0000AA1C0000}"/>
    <cellStyle name="Comma 158 2 5 2" xfId="7339" xr:uid="{00000000-0005-0000-0000-0000AB1C0000}"/>
    <cellStyle name="Comma 158 2 5 2 2" xfId="38013" xr:uid="{C984BC9A-7132-4B1B-89EF-9303C4AFD7C3}"/>
    <cellStyle name="Comma 158 2 5 3" xfId="38012" xr:uid="{E66A877C-015F-48BA-A3D1-CEC2C0E524FE}"/>
    <cellStyle name="Comma 158 2 6" xfId="7340" xr:uid="{00000000-0005-0000-0000-0000AC1C0000}"/>
    <cellStyle name="Comma 158 2 6 2" xfId="7341" xr:uid="{00000000-0005-0000-0000-0000AD1C0000}"/>
    <cellStyle name="Comma 158 2 6 2 2" xfId="38015" xr:uid="{870B1F53-2F59-4DE5-A270-1C08ED9DC288}"/>
    <cellStyle name="Comma 158 2 6 3" xfId="38014" xr:uid="{C41398E5-9844-4FB9-B329-4C6F43831B27}"/>
    <cellStyle name="Comma 158 2 7" xfId="7342" xr:uid="{00000000-0005-0000-0000-0000AE1C0000}"/>
    <cellStyle name="Comma 158 2 7 2" xfId="38016" xr:uid="{6388B6F5-7C79-4BA6-8823-43913390257E}"/>
    <cellStyle name="Comma 158 2 8" xfId="7343" xr:uid="{00000000-0005-0000-0000-0000AF1C0000}"/>
    <cellStyle name="Comma 158 2 8 2" xfId="7344" xr:uid="{00000000-0005-0000-0000-0000B01C0000}"/>
    <cellStyle name="Comma 158 2 8 2 2" xfId="38018" xr:uid="{E7776A4B-03E4-484C-ADE7-FF5ADC88CD8E}"/>
    <cellStyle name="Comma 158 2 8 3" xfId="38017" xr:uid="{ED53D456-3087-4C76-AAA2-31D7572B43F0}"/>
    <cellStyle name="Comma 158 2 9" xfId="7345" xr:uid="{00000000-0005-0000-0000-0000B11C0000}"/>
    <cellStyle name="Comma 158 2 9 2" xfId="38019" xr:uid="{F85C4026-C710-41B1-9DBF-E339A0B795BC}"/>
    <cellStyle name="Comma 158 3" xfId="7346" xr:uid="{00000000-0005-0000-0000-0000B21C0000}"/>
    <cellStyle name="Comma 158 3 2" xfId="7347" xr:uid="{00000000-0005-0000-0000-0000B31C0000}"/>
    <cellStyle name="Comma 158 3 2 2" xfId="7348" xr:uid="{00000000-0005-0000-0000-0000B41C0000}"/>
    <cellStyle name="Comma 158 3 2 2 2" xfId="38022" xr:uid="{C9B25FAB-95D9-47F7-88A2-10D1BE7D192F}"/>
    <cellStyle name="Comma 158 3 2 3" xfId="38021" xr:uid="{BC53964D-F581-4164-932D-E3668B25852E}"/>
    <cellStyle name="Comma 158 3 3" xfId="7349" xr:uid="{00000000-0005-0000-0000-0000B51C0000}"/>
    <cellStyle name="Comma 158 3 3 2" xfId="7350" xr:uid="{00000000-0005-0000-0000-0000B61C0000}"/>
    <cellStyle name="Comma 158 3 3 2 2" xfId="38024" xr:uid="{0B3D5762-4C6D-4712-996A-5B72DDD55861}"/>
    <cellStyle name="Comma 158 3 3 3" xfId="38023" xr:uid="{8A1CBEF5-F217-4A6F-9F13-4AE8AEE05476}"/>
    <cellStyle name="Comma 158 3 4" xfId="7351" xr:uid="{00000000-0005-0000-0000-0000B71C0000}"/>
    <cellStyle name="Comma 158 3 4 2" xfId="38025" xr:uid="{8F8D00C6-B21B-40CF-B55A-642C015D68E8}"/>
    <cellStyle name="Comma 158 3 5" xfId="7352" xr:uid="{00000000-0005-0000-0000-0000B81C0000}"/>
    <cellStyle name="Comma 158 3 5 2" xfId="7353" xr:uid="{00000000-0005-0000-0000-0000B91C0000}"/>
    <cellStyle name="Comma 158 3 5 2 2" xfId="38027" xr:uid="{A74EBDDD-7746-46F4-98AE-00437171D043}"/>
    <cellStyle name="Comma 158 3 5 3" xfId="38026" xr:uid="{ABCFC4EA-6773-4A7F-86B3-2174B8A20E9D}"/>
    <cellStyle name="Comma 158 3 6" xfId="7354" xr:uid="{00000000-0005-0000-0000-0000BA1C0000}"/>
    <cellStyle name="Comma 158 3 6 2" xfId="38028" xr:uid="{244D0E9E-EF3F-4406-BB65-EEA2DCE0F586}"/>
    <cellStyle name="Comma 158 3 7" xfId="38020" xr:uid="{EC89B230-7139-4173-922E-A9081D57DAFC}"/>
    <cellStyle name="Comma 158 4" xfId="7355" xr:uid="{00000000-0005-0000-0000-0000BB1C0000}"/>
    <cellStyle name="Comma 158 4 2" xfId="7356" xr:uid="{00000000-0005-0000-0000-0000BC1C0000}"/>
    <cellStyle name="Comma 158 4 2 2" xfId="7357" xr:uid="{00000000-0005-0000-0000-0000BD1C0000}"/>
    <cellStyle name="Comma 158 4 2 2 2" xfId="7358" xr:uid="{00000000-0005-0000-0000-0000BE1C0000}"/>
    <cellStyle name="Comma 158 4 2 2 2 2" xfId="38032" xr:uid="{99EB3E3A-8095-4A35-A7D1-2294ADD4A039}"/>
    <cellStyle name="Comma 158 4 2 2 3" xfId="38031" xr:uid="{694E6A5A-BE4C-47B9-98EC-02553ABA12AD}"/>
    <cellStyle name="Comma 158 4 2 3" xfId="7359" xr:uid="{00000000-0005-0000-0000-0000BF1C0000}"/>
    <cellStyle name="Comma 158 4 2 3 2" xfId="7360" xr:uid="{00000000-0005-0000-0000-0000C01C0000}"/>
    <cellStyle name="Comma 158 4 2 3 2 2" xfId="38034" xr:uid="{21C764C9-4DD0-44F9-BA74-710F0A0AA200}"/>
    <cellStyle name="Comma 158 4 2 3 3" xfId="38033" xr:uid="{D7C4E98F-0053-4749-BC28-54BFC633CC47}"/>
    <cellStyle name="Comma 158 4 2 4" xfId="7361" xr:uid="{00000000-0005-0000-0000-0000C11C0000}"/>
    <cellStyle name="Comma 158 4 2 4 2" xfId="38035" xr:uid="{C3980C1B-AD9A-4FAD-8A21-B58F52C7973C}"/>
    <cellStyle name="Comma 158 4 2 5" xfId="7362" xr:uid="{00000000-0005-0000-0000-0000C21C0000}"/>
    <cellStyle name="Comma 158 4 2 5 2" xfId="38036" xr:uid="{E265ED36-264E-49B9-B3F9-8E785C682896}"/>
    <cellStyle name="Comma 158 4 2 6" xfId="7363" xr:uid="{00000000-0005-0000-0000-0000C31C0000}"/>
    <cellStyle name="Comma 158 4 2 6 2" xfId="38037" xr:uid="{E1699F14-BF51-423A-A973-458EC32FC334}"/>
    <cellStyle name="Comma 158 4 2 7" xfId="38030" xr:uid="{7B17C995-CBDB-4426-981E-C8E6B456C8CE}"/>
    <cellStyle name="Comma 158 4 3" xfId="7364" xr:uid="{00000000-0005-0000-0000-0000C41C0000}"/>
    <cellStyle name="Comma 158 4 3 2" xfId="7365" xr:uid="{00000000-0005-0000-0000-0000C51C0000}"/>
    <cellStyle name="Comma 158 4 3 2 2" xfId="7366" xr:uid="{00000000-0005-0000-0000-0000C61C0000}"/>
    <cellStyle name="Comma 158 4 3 2 2 2" xfId="38040" xr:uid="{48F4C33A-CFE3-491E-9D57-CA606FAD9DA4}"/>
    <cellStyle name="Comma 158 4 3 2 3" xfId="38039" xr:uid="{91DDA28C-6F22-47D6-9D36-F43FAD0EAE5B}"/>
    <cellStyle name="Comma 158 4 3 3" xfId="7367" xr:uid="{00000000-0005-0000-0000-0000C71C0000}"/>
    <cellStyle name="Comma 158 4 3 3 2" xfId="7368" xr:uid="{00000000-0005-0000-0000-0000C81C0000}"/>
    <cellStyle name="Comma 158 4 3 3 2 2" xfId="38042" xr:uid="{FC0B51DF-D47D-48EC-89C2-A04EA5D7E6B6}"/>
    <cellStyle name="Comma 158 4 3 3 3" xfId="38041" xr:uid="{79FEE7B3-9CBF-405B-979E-298D0710D6CA}"/>
    <cellStyle name="Comma 158 4 3 4" xfId="7369" xr:uid="{00000000-0005-0000-0000-0000C91C0000}"/>
    <cellStyle name="Comma 158 4 3 4 2" xfId="38043" xr:uid="{BEEB3161-2630-4AF5-8D11-F5855E1E5431}"/>
    <cellStyle name="Comma 158 4 3 5" xfId="7370" xr:uid="{00000000-0005-0000-0000-0000CA1C0000}"/>
    <cellStyle name="Comma 158 4 3 5 2" xfId="38044" xr:uid="{70F0FE9B-8EC7-47EA-B470-A1D1B66FE8EA}"/>
    <cellStyle name="Comma 158 4 3 6" xfId="7371" xr:uid="{00000000-0005-0000-0000-0000CB1C0000}"/>
    <cellStyle name="Comma 158 4 3 6 2" xfId="38045" xr:uid="{CEA19635-6998-4C2A-A803-FC10FD50C060}"/>
    <cellStyle name="Comma 158 4 3 7" xfId="38038" xr:uid="{88D6AAFF-B7B2-47E9-A3C0-37D6380EF572}"/>
    <cellStyle name="Comma 158 4 4" xfId="7372" xr:uid="{00000000-0005-0000-0000-0000CC1C0000}"/>
    <cellStyle name="Comma 158 4 4 2" xfId="7373" xr:uid="{00000000-0005-0000-0000-0000CD1C0000}"/>
    <cellStyle name="Comma 158 4 4 2 2" xfId="38047" xr:uid="{43FE3A51-8178-4B54-8DDB-D0DD8A3A3919}"/>
    <cellStyle name="Comma 158 4 4 3" xfId="38046" xr:uid="{9D3A0C4F-8C10-4A35-BFE1-908BD7E79174}"/>
    <cellStyle name="Comma 158 4 5" xfId="7374" xr:uid="{00000000-0005-0000-0000-0000CE1C0000}"/>
    <cellStyle name="Comma 158 4 5 2" xfId="7375" xr:uid="{00000000-0005-0000-0000-0000CF1C0000}"/>
    <cellStyle name="Comma 158 4 5 2 2" xfId="38049" xr:uid="{537AB190-4A73-40B1-8A13-4E51B3AB16FF}"/>
    <cellStyle name="Comma 158 4 5 3" xfId="38048" xr:uid="{3AE8BD59-1B1C-40D2-B9AF-B99D5250033B}"/>
    <cellStyle name="Comma 158 4 6" xfId="7376" xr:uid="{00000000-0005-0000-0000-0000D01C0000}"/>
    <cellStyle name="Comma 158 4 6 2" xfId="38050" xr:uid="{81254A74-67B0-41A5-8697-D12FC9ADE9D3}"/>
    <cellStyle name="Comma 158 4 7" xfId="7377" xr:uid="{00000000-0005-0000-0000-0000D11C0000}"/>
    <cellStyle name="Comma 158 4 7 2" xfId="7378" xr:uid="{00000000-0005-0000-0000-0000D21C0000}"/>
    <cellStyle name="Comma 158 4 7 2 2" xfId="38052" xr:uid="{8D01DC44-E2A3-4AE2-8EC7-F7B95E4C8B1B}"/>
    <cellStyle name="Comma 158 4 7 3" xfId="38051" xr:uid="{0AB7EFB6-6992-4C62-9BB4-3FE136AEA938}"/>
    <cellStyle name="Comma 158 4 8" xfId="7379" xr:uid="{00000000-0005-0000-0000-0000D31C0000}"/>
    <cellStyle name="Comma 158 4 8 2" xfId="38053" xr:uid="{CCD6848F-891A-40E2-80F3-68D977B88BFD}"/>
    <cellStyle name="Comma 158 4 9" xfId="38029" xr:uid="{4DFCEEE7-9231-4244-A527-E811D5D19BAB}"/>
    <cellStyle name="Comma 158 5" xfId="7380" xr:uid="{00000000-0005-0000-0000-0000D41C0000}"/>
    <cellStyle name="Comma 158 5 2" xfId="7381" xr:uid="{00000000-0005-0000-0000-0000D51C0000}"/>
    <cellStyle name="Comma 158 5 2 2" xfId="7382" xr:uid="{00000000-0005-0000-0000-0000D61C0000}"/>
    <cellStyle name="Comma 158 5 2 2 2" xfId="38056" xr:uid="{FDC96D41-E942-47D4-A6B3-F3D64F2453FA}"/>
    <cellStyle name="Comma 158 5 2 3" xfId="38055" xr:uid="{C85FEAE3-CE7D-4E46-A694-473A615D07E3}"/>
    <cellStyle name="Comma 158 5 3" xfId="7383" xr:uid="{00000000-0005-0000-0000-0000D71C0000}"/>
    <cellStyle name="Comma 158 5 3 2" xfId="7384" xr:uid="{00000000-0005-0000-0000-0000D81C0000}"/>
    <cellStyle name="Comma 158 5 3 2 2" xfId="38058" xr:uid="{869448B3-E09A-4CE1-9197-213CC0E83E17}"/>
    <cellStyle name="Comma 158 5 3 3" xfId="38057" xr:uid="{D34BA4AF-D11B-4273-B060-AEDC2F235166}"/>
    <cellStyle name="Comma 158 5 4" xfId="7385" xr:uid="{00000000-0005-0000-0000-0000D91C0000}"/>
    <cellStyle name="Comma 158 5 4 2" xfId="38059" xr:uid="{68BAB806-DAE2-418D-80EE-0AC77D8CEE99}"/>
    <cellStyle name="Comma 158 5 5" xfId="7386" xr:uid="{00000000-0005-0000-0000-0000DA1C0000}"/>
    <cellStyle name="Comma 158 5 5 2" xfId="38060" xr:uid="{5C304019-4F7C-4DAA-B043-451B3C8A6DC2}"/>
    <cellStyle name="Comma 158 5 6" xfId="7387" xr:uid="{00000000-0005-0000-0000-0000DB1C0000}"/>
    <cellStyle name="Comma 158 5 6 2" xfId="38061" xr:uid="{7BA2D78F-D293-46B9-8252-DB62C89395E3}"/>
    <cellStyle name="Comma 158 5 7" xfId="38054" xr:uid="{A8194ECB-1EE5-46AC-B7B3-FB86A7D5B891}"/>
    <cellStyle name="Comma 158 6" xfId="7388" xr:uid="{00000000-0005-0000-0000-0000DC1C0000}"/>
    <cellStyle name="Comma 158 6 2" xfId="7389" xr:uid="{00000000-0005-0000-0000-0000DD1C0000}"/>
    <cellStyle name="Comma 158 6 2 2" xfId="38063" xr:uid="{2F94CD82-A1BC-409E-BAD8-8CEAEB09A132}"/>
    <cellStyle name="Comma 158 6 3" xfId="38062" xr:uid="{2068D59E-6E35-44B2-B8CC-0CC3643EA08B}"/>
    <cellStyle name="Comma 158 7" xfId="7390" xr:uid="{00000000-0005-0000-0000-0000DE1C0000}"/>
    <cellStyle name="Comma 158 7 2" xfId="7391" xr:uid="{00000000-0005-0000-0000-0000DF1C0000}"/>
    <cellStyle name="Comma 158 7 2 2" xfId="38065" xr:uid="{850E1F87-3E78-445F-AF12-DFE1F3BDA6C1}"/>
    <cellStyle name="Comma 158 7 3" xfId="38064" xr:uid="{BC028539-E367-4797-88F7-B61904F63CDB}"/>
    <cellStyle name="Comma 158 8" xfId="7392" xr:uid="{00000000-0005-0000-0000-0000E01C0000}"/>
    <cellStyle name="Comma 158 8 2" xfId="38066" xr:uid="{B84D1D3F-D5F2-4FF1-961E-21C5CB769E5D}"/>
    <cellStyle name="Comma 158 9" xfId="7393" xr:uid="{00000000-0005-0000-0000-0000E11C0000}"/>
    <cellStyle name="Comma 158 9 2" xfId="7394" xr:uid="{00000000-0005-0000-0000-0000E21C0000}"/>
    <cellStyle name="Comma 158 9 2 2" xfId="38068" xr:uid="{EF69A699-744A-4146-AC2A-F0A71A51BB3C}"/>
    <cellStyle name="Comma 158 9 3" xfId="38067" xr:uid="{882ADD53-1574-4004-A43E-08C57031C5D5}"/>
    <cellStyle name="Comma 159" xfId="7395" xr:uid="{00000000-0005-0000-0000-0000E31C0000}"/>
    <cellStyle name="Comma 159 10" xfId="7396" xr:uid="{00000000-0005-0000-0000-0000E41C0000}"/>
    <cellStyle name="Comma 159 10 2" xfId="38070" xr:uid="{761B2AE3-FA9F-4D70-B353-F6160A0C919E}"/>
    <cellStyle name="Comma 159 11" xfId="38069" xr:uid="{31E4CE27-E689-4DF8-A983-F301DF952B1B}"/>
    <cellStyle name="Comma 159 2" xfId="7397" xr:uid="{00000000-0005-0000-0000-0000E51C0000}"/>
    <cellStyle name="Comma 159 2 10" xfId="38071" xr:uid="{57357DF4-9354-4E8D-AD12-14CF9467B6A0}"/>
    <cellStyle name="Comma 159 2 2" xfId="7398" xr:uid="{00000000-0005-0000-0000-0000E61C0000}"/>
    <cellStyle name="Comma 159 2 2 2" xfId="7399" xr:uid="{00000000-0005-0000-0000-0000E71C0000}"/>
    <cellStyle name="Comma 159 2 2 2 2" xfId="7400" xr:uid="{00000000-0005-0000-0000-0000E81C0000}"/>
    <cellStyle name="Comma 159 2 2 2 2 2" xfId="38074" xr:uid="{8E479312-E33B-4A90-A831-D6E5ECA69BA0}"/>
    <cellStyle name="Comma 159 2 2 2 3" xfId="38073" xr:uid="{8EC3BCD0-F514-4D3E-A960-8DABF0F614B4}"/>
    <cellStyle name="Comma 159 2 2 3" xfId="7401" xr:uid="{00000000-0005-0000-0000-0000E91C0000}"/>
    <cellStyle name="Comma 159 2 2 3 2" xfId="7402" xr:uid="{00000000-0005-0000-0000-0000EA1C0000}"/>
    <cellStyle name="Comma 159 2 2 3 2 2" xfId="38076" xr:uid="{13CB292A-9CF5-4528-A51F-2A9D926EFF0C}"/>
    <cellStyle name="Comma 159 2 2 3 3" xfId="38075" xr:uid="{F1E55094-A7BC-4BE3-A7CD-8D2BA241C662}"/>
    <cellStyle name="Comma 159 2 2 4" xfId="7403" xr:uid="{00000000-0005-0000-0000-0000EB1C0000}"/>
    <cellStyle name="Comma 159 2 2 4 2" xfId="38077" xr:uid="{B75C92BD-89F5-4508-8433-0D2800045680}"/>
    <cellStyle name="Comma 159 2 2 5" xfId="7404" xr:uid="{00000000-0005-0000-0000-0000EC1C0000}"/>
    <cellStyle name="Comma 159 2 2 5 2" xfId="7405" xr:uid="{00000000-0005-0000-0000-0000ED1C0000}"/>
    <cellStyle name="Comma 159 2 2 5 2 2" xfId="38079" xr:uid="{F3E713B3-3FE5-4BF5-BFAC-EAF2647AB4F2}"/>
    <cellStyle name="Comma 159 2 2 5 3" xfId="38078" xr:uid="{03CCBADD-788A-455A-9BFA-1494DE187DE7}"/>
    <cellStyle name="Comma 159 2 2 6" xfId="7406" xr:uid="{00000000-0005-0000-0000-0000EE1C0000}"/>
    <cellStyle name="Comma 159 2 2 6 2" xfId="38080" xr:uid="{C30CEABA-FE35-4E67-9CAB-AAA500067E22}"/>
    <cellStyle name="Comma 159 2 2 7" xfId="38072" xr:uid="{7C60CB5C-2E31-46A4-A9ED-724A159D34D5}"/>
    <cellStyle name="Comma 159 2 3" xfId="7407" xr:uid="{00000000-0005-0000-0000-0000EF1C0000}"/>
    <cellStyle name="Comma 159 2 3 2" xfId="7408" xr:uid="{00000000-0005-0000-0000-0000F01C0000}"/>
    <cellStyle name="Comma 159 2 3 2 2" xfId="7409" xr:uid="{00000000-0005-0000-0000-0000F11C0000}"/>
    <cellStyle name="Comma 159 2 3 2 2 2" xfId="7410" xr:uid="{00000000-0005-0000-0000-0000F21C0000}"/>
    <cellStyle name="Comma 159 2 3 2 2 2 2" xfId="38084" xr:uid="{3B841172-B120-4889-961E-DB4CE01DE817}"/>
    <cellStyle name="Comma 159 2 3 2 2 3" xfId="38083" xr:uid="{37807988-2E9C-47F6-BF52-C1EAA4993054}"/>
    <cellStyle name="Comma 159 2 3 2 3" xfId="7411" xr:uid="{00000000-0005-0000-0000-0000F31C0000}"/>
    <cellStyle name="Comma 159 2 3 2 3 2" xfId="7412" xr:uid="{00000000-0005-0000-0000-0000F41C0000}"/>
    <cellStyle name="Comma 159 2 3 2 3 2 2" xfId="38086" xr:uid="{6ACAE40A-F70E-4F6B-AFA9-F19B2D0D387A}"/>
    <cellStyle name="Comma 159 2 3 2 3 3" xfId="38085" xr:uid="{8B532F1F-E9DB-4B6B-9C1D-3C425159E400}"/>
    <cellStyle name="Comma 159 2 3 2 4" xfId="7413" xr:uid="{00000000-0005-0000-0000-0000F51C0000}"/>
    <cellStyle name="Comma 159 2 3 2 4 2" xfId="38087" xr:uid="{4DC007D3-E6D7-4C30-95AC-1EE54B92EB69}"/>
    <cellStyle name="Comma 159 2 3 2 5" xfId="7414" xr:uid="{00000000-0005-0000-0000-0000F61C0000}"/>
    <cellStyle name="Comma 159 2 3 2 5 2" xfId="38088" xr:uid="{670D3B9C-B602-4E43-9F84-82BBC3AADC00}"/>
    <cellStyle name="Comma 159 2 3 2 6" xfId="7415" xr:uid="{00000000-0005-0000-0000-0000F71C0000}"/>
    <cellStyle name="Comma 159 2 3 2 6 2" xfId="38089" xr:uid="{6401E96B-DC34-42F9-BBC5-CBB0DDB17B52}"/>
    <cellStyle name="Comma 159 2 3 2 7" xfId="38082" xr:uid="{F3BDA416-281D-4094-85AC-6A152D9E8DF8}"/>
    <cellStyle name="Comma 159 2 3 3" xfId="7416" xr:uid="{00000000-0005-0000-0000-0000F81C0000}"/>
    <cellStyle name="Comma 159 2 3 3 2" xfId="7417" xr:uid="{00000000-0005-0000-0000-0000F91C0000}"/>
    <cellStyle name="Comma 159 2 3 3 2 2" xfId="38091" xr:uid="{1605F40D-0AEF-4261-BCC6-11EA2725CCEC}"/>
    <cellStyle name="Comma 159 2 3 3 3" xfId="38090" xr:uid="{277B4665-4187-489C-BB7C-9FF7AA79876D}"/>
    <cellStyle name="Comma 159 2 3 4" xfId="7418" xr:uid="{00000000-0005-0000-0000-0000FA1C0000}"/>
    <cellStyle name="Comma 159 2 3 4 2" xfId="7419" xr:uid="{00000000-0005-0000-0000-0000FB1C0000}"/>
    <cellStyle name="Comma 159 2 3 4 2 2" xfId="38093" xr:uid="{CACAA108-BD07-4903-9321-E8895F755EF6}"/>
    <cellStyle name="Comma 159 2 3 4 3" xfId="38092" xr:uid="{B77F29BF-7A4F-477F-BA6D-387CE0C33440}"/>
    <cellStyle name="Comma 159 2 3 5" xfId="7420" xr:uid="{00000000-0005-0000-0000-0000FC1C0000}"/>
    <cellStyle name="Comma 159 2 3 5 2" xfId="38094" xr:uid="{73A9E89A-D868-4FD0-BDFC-F4DE3BC9267F}"/>
    <cellStyle name="Comma 159 2 3 6" xfId="7421" xr:uid="{00000000-0005-0000-0000-0000FD1C0000}"/>
    <cellStyle name="Comma 159 2 3 6 2" xfId="38095" xr:uid="{6AE48B5F-90B5-431C-BFFE-6FD942F6B45A}"/>
    <cellStyle name="Comma 159 2 3 7" xfId="7422" xr:uid="{00000000-0005-0000-0000-0000FE1C0000}"/>
    <cellStyle name="Comma 159 2 3 7 2" xfId="38096" xr:uid="{7789ED1A-C202-4960-AA3D-88C099B7F3A2}"/>
    <cellStyle name="Comma 159 2 3 8" xfId="38081" xr:uid="{22F031DB-9B68-405C-9F3E-84D2123EC861}"/>
    <cellStyle name="Comma 159 2 4" xfId="7423" xr:uid="{00000000-0005-0000-0000-0000FF1C0000}"/>
    <cellStyle name="Comma 159 2 4 2" xfId="7424" xr:uid="{00000000-0005-0000-0000-0000001D0000}"/>
    <cellStyle name="Comma 159 2 4 2 2" xfId="7425" xr:uid="{00000000-0005-0000-0000-0000011D0000}"/>
    <cellStyle name="Comma 159 2 4 2 2 2" xfId="38099" xr:uid="{FD1F1D4E-291C-433D-8EDC-8FC25F035922}"/>
    <cellStyle name="Comma 159 2 4 2 3" xfId="38098" xr:uid="{F9F9109B-368D-4F4F-A329-7AF3755AE129}"/>
    <cellStyle name="Comma 159 2 4 3" xfId="7426" xr:uid="{00000000-0005-0000-0000-0000021D0000}"/>
    <cellStyle name="Comma 159 2 4 3 2" xfId="7427" xr:uid="{00000000-0005-0000-0000-0000031D0000}"/>
    <cellStyle name="Comma 159 2 4 3 2 2" xfId="38101" xr:uid="{ACAB2BF9-66AF-4559-8BE6-51D96630F79E}"/>
    <cellStyle name="Comma 159 2 4 3 3" xfId="38100" xr:uid="{8199835B-FFBA-4C99-892B-7F254273FDE4}"/>
    <cellStyle name="Comma 159 2 4 4" xfId="7428" xr:uid="{00000000-0005-0000-0000-0000041D0000}"/>
    <cellStyle name="Comma 159 2 4 4 2" xfId="38102" xr:uid="{F719F7CB-B7D6-45A3-A626-58C0530B8F6F}"/>
    <cellStyle name="Comma 159 2 4 5" xfId="7429" xr:uid="{00000000-0005-0000-0000-0000051D0000}"/>
    <cellStyle name="Comma 159 2 4 5 2" xfId="38103" xr:uid="{3FC0C11E-66FF-4E9B-82F4-2D58D220120C}"/>
    <cellStyle name="Comma 159 2 4 6" xfId="7430" xr:uid="{00000000-0005-0000-0000-0000061D0000}"/>
    <cellStyle name="Comma 159 2 4 6 2" xfId="38104" xr:uid="{58C8D5B1-B547-4FAE-B997-8EEF0B4BBEFB}"/>
    <cellStyle name="Comma 159 2 4 7" xfId="38097" xr:uid="{36C26D85-6261-4973-9204-72BBD5ABF138}"/>
    <cellStyle name="Comma 159 2 5" xfId="7431" xr:uid="{00000000-0005-0000-0000-0000071D0000}"/>
    <cellStyle name="Comma 159 2 5 2" xfId="7432" xr:uid="{00000000-0005-0000-0000-0000081D0000}"/>
    <cellStyle name="Comma 159 2 5 2 2" xfId="38106" xr:uid="{D9F55216-74D3-49B6-9F99-1FC1376F6C85}"/>
    <cellStyle name="Comma 159 2 5 3" xfId="38105" xr:uid="{0B44AC3F-5AF6-4064-8D88-0BCDD5C52949}"/>
    <cellStyle name="Comma 159 2 6" xfId="7433" xr:uid="{00000000-0005-0000-0000-0000091D0000}"/>
    <cellStyle name="Comma 159 2 6 2" xfId="7434" xr:uid="{00000000-0005-0000-0000-00000A1D0000}"/>
    <cellStyle name="Comma 159 2 6 2 2" xfId="38108" xr:uid="{56D09BED-1AC0-49A6-BB19-677689B582CE}"/>
    <cellStyle name="Comma 159 2 6 3" xfId="38107" xr:uid="{AB25137B-097D-453E-B2F0-B200643FB3FA}"/>
    <cellStyle name="Comma 159 2 7" xfId="7435" xr:uid="{00000000-0005-0000-0000-00000B1D0000}"/>
    <cellStyle name="Comma 159 2 7 2" xfId="38109" xr:uid="{0AB27DC5-C36D-4E49-A8F6-F20F7EC666C8}"/>
    <cellStyle name="Comma 159 2 8" xfId="7436" xr:uid="{00000000-0005-0000-0000-00000C1D0000}"/>
    <cellStyle name="Comma 159 2 8 2" xfId="7437" xr:uid="{00000000-0005-0000-0000-00000D1D0000}"/>
    <cellStyle name="Comma 159 2 8 2 2" xfId="38111" xr:uid="{55E04376-AC46-4DC7-91DF-9FCF0388B731}"/>
    <cellStyle name="Comma 159 2 8 3" xfId="38110" xr:uid="{A2AA4916-BC2B-4BB8-BB35-29BE02169286}"/>
    <cellStyle name="Comma 159 2 9" xfId="7438" xr:uid="{00000000-0005-0000-0000-00000E1D0000}"/>
    <cellStyle name="Comma 159 2 9 2" xfId="38112" xr:uid="{19B652AD-FB2A-4709-89C8-1AE114DE6CC9}"/>
    <cellStyle name="Comma 159 3" xfId="7439" xr:uid="{00000000-0005-0000-0000-00000F1D0000}"/>
    <cellStyle name="Comma 159 3 2" xfId="7440" xr:uid="{00000000-0005-0000-0000-0000101D0000}"/>
    <cellStyle name="Comma 159 3 2 2" xfId="7441" xr:uid="{00000000-0005-0000-0000-0000111D0000}"/>
    <cellStyle name="Comma 159 3 2 2 2" xfId="38115" xr:uid="{377F2F07-7731-4BE7-9989-67926D461383}"/>
    <cellStyle name="Comma 159 3 2 3" xfId="38114" xr:uid="{D2B9023A-1B08-4601-BF90-7C839D41CD76}"/>
    <cellStyle name="Comma 159 3 3" xfId="7442" xr:uid="{00000000-0005-0000-0000-0000121D0000}"/>
    <cellStyle name="Comma 159 3 3 2" xfId="7443" xr:uid="{00000000-0005-0000-0000-0000131D0000}"/>
    <cellStyle name="Comma 159 3 3 2 2" xfId="38117" xr:uid="{0A748747-6FE6-43B0-A94F-25122A543845}"/>
    <cellStyle name="Comma 159 3 3 3" xfId="38116" xr:uid="{43A95C00-72A9-4073-A2FD-FAD43793A897}"/>
    <cellStyle name="Comma 159 3 4" xfId="7444" xr:uid="{00000000-0005-0000-0000-0000141D0000}"/>
    <cellStyle name="Comma 159 3 4 2" xfId="38118" xr:uid="{81DD6ECD-4E35-4079-89EF-2FDAABF44C00}"/>
    <cellStyle name="Comma 159 3 5" xfId="7445" xr:uid="{00000000-0005-0000-0000-0000151D0000}"/>
    <cellStyle name="Comma 159 3 5 2" xfId="38119" xr:uid="{8E1FA607-FB5F-4D0F-BF48-79E424DBB370}"/>
    <cellStyle name="Comma 159 3 6" xfId="7446" xr:uid="{00000000-0005-0000-0000-0000161D0000}"/>
    <cellStyle name="Comma 159 3 6 2" xfId="38120" xr:uid="{999C385F-8169-4522-9B9D-134A646AD938}"/>
    <cellStyle name="Comma 159 3 7" xfId="38113" xr:uid="{E763B5D8-1908-41A9-A5E2-E3E13EE72EDB}"/>
    <cellStyle name="Comma 159 4" xfId="7447" xr:uid="{00000000-0005-0000-0000-0000171D0000}"/>
    <cellStyle name="Comma 159 4 2" xfId="7448" xr:uid="{00000000-0005-0000-0000-0000181D0000}"/>
    <cellStyle name="Comma 159 4 2 2" xfId="7449" xr:uid="{00000000-0005-0000-0000-0000191D0000}"/>
    <cellStyle name="Comma 159 4 2 2 2" xfId="7450" xr:uid="{00000000-0005-0000-0000-00001A1D0000}"/>
    <cellStyle name="Comma 159 4 2 2 2 2" xfId="38124" xr:uid="{13A2C966-9141-402E-8393-764C8A3D7218}"/>
    <cellStyle name="Comma 159 4 2 2 3" xfId="38123" xr:uid="{5857E157-663C-49C5-8C5C-3FBA867B3F18}"/>
    <cellStyle name="Comma 159 4 2 3" xfId="7451" xr:uid="{00000000-0005-0000-0000-00001B1D0000}"/>
    <cellStyle name="Comma 159 4 2 3 2" xfId="7452" xr:uid="{00000000-0005-0000-0000-00001C1D0000}"/>
    <cellStyle name="Comma 159 4 2 3 2 2" xfId="38126" xr:uid="{BE032252-9B09-4CD1-AC9E-ECFAAD6F1AC6}"/>
    <cellStyle name="Comma 159 4 2 3 3" xfId="38125" xr:uid="{EE7A11B9-58DA-40C9-9283-28A1A86DAE41}"/>
    <cellStyle name="Comma 159 4 2 4" xfId="7453" xr:uid="{00000000-0005-0000-0000-00001D1D0000}"/>
    <cellStyle name="Comma 159 4 2 4 2" xfId="38127" xr:uid="{952CED90-6348-4865-AC00-A917B7768BB3}"/>
    <cellStyle name="Comma 159 4 2 5" xfId="7454" xr:uid="{00000000-0005-0000-0000-00001E1D0000}"/>
    <cellStyle name="Comma 159 4 2 5 2" xfId="38128" xr:uid="{B3E4BA60-723D-4954-AEB9-A8FE2637F085}"/>
    <cellStyle name="Comma 159 4 2 6" xfId="7455" xr:uid="{00000000-0005-0000-0000-00001F1D0000}"/>
    <cellStyle name="Comma 159 4 2 6 2" xfId="38129" xr:uid="{63E304E6-9A00-4398-A959-387E8F56292A}"/>
    <cellStyle name="Comma 159 4 2 7" xfId="38122" xr:uid="{0DDC0529-9AA3-4867-8AAE-E370FFE002C5}"/>
    <cellStyle name="Comma 159 4 3" xfId="7456" xr:uid="{00000000-0005-0000-0000-0000201D0000}"/>
    <cellStyle name="Comma 159 4 3 2" xfId="7457" xr:uid="{00000000-0005-0000-0000-0000211D0000}"/>
    <cellStyle name="Comma 159 4 3 2 2" xfId="7458" xr:uid="{00000000-0005-0000-0000-0000221D0000}"/>
    <cellStyle name="Comma 159 4 3 2 2 2" xfId="38132" xr:uid="{F8707C5F-CB91-4418-AC39-9AFCE2973C90}"/>
    <cellStyle name="Comma 159 4 3 2 3" xfId="38131" xr:uid="{545F34D6-299A-4E1A-A315-6873D4885D49}"/>
    <cellStyle name="Comma 159 4 3 3" xfId="7459" xr:uid="{00000000-0005-0000-0000-0000231D0000}"/>
    <cellStyle name="Comma 159 4 3 3 2" xfId="7460" xr:uid="{00000000-0005-0000-0000-0000241D0000}"/>
    <cellStyle name="Comma 159 4 3 3 2 2" xfId="38134" xr:uid="{7D3B8216-ABC9-4528-94E5-C5FCCD13225D}"/>
    <cellStyle name="Comma 159 4 3 3 3" xfId="38133" xr:uid="{FC6556B6-CC07-4280-B847-CA6A175DB74A}"/>
    <cellStyle name="Comma 159 4 3 4" xfId="7461" xr:uid="{00000000-0005-0000-0000-0000251D0000}"/>
    <cellStyle name="Comma 159 4 3 4 2" xfId="38135" xr:uid="{2CD0A167-8F0B-40B6-AD3F-C51E2C8EB34C}"/>
    <cellStyle name="Comma 159 4 3 5" xfId="7462" xr:uid="{00000000-0005-0000-0000-0000261D0000}"/>
    <cellStyle name="Comma 159 4 3 5 2" xfId="38136" xr:uid="{ABA3C861-6EE3-4862-8A5C-39A6A440AD91}"/>
    <cellStyle name="Comma 159 4 3 6" xfId="7463" xr:uid="{00000000-0005-0000-0000-0000271D0000}"/>
    <cellStyle name="Comma 159 4 3 6 2" xfId="38137" xr:uid="{E1E9F80A-D95B-4D93-9B48-EB0E8B4118FC}"/>
    <cellStyle name="Comma 159 4 3 7" xfId="38130" xr:uid="{84D4709C-BB10-485F-800A-A06C833A26FB}"/>
    <cellStyle name="Comma 159 4 4" xfId="7464" xr:uid="{00000000-0005-0000-0000-0000281D0000}"/>
    <cellStyle name="Comma 159 4 4 2" xfId="7465" xr:uid="{00000000-0005-0000-0000-0000291D0000}"/>
    <cellStyle name="Comma 159 4 4 2 2" xfId="38139" xr:uid="{2728FEFE-8649-471F-ABE0-65766AEC4F98}"/>
    <cellStyle name="Comma 159 4 4 3" xfId="38138" xr:uid="{49EE1A99-B995-4082-B612-518462BE15D5}"/>
    <cellStyle name="Comma 159 4 5" xfId="7466" xr:uid="{00000000-0005-0000-0000-00002A1D0000}"/>
    <cellStyle name="Comma 159 4 5 2" xfId="7467" xr:uid="{00000000-0005-0000-0000-00002B1D0000}"/>
    <cellStyle name="Comma 159 4 5 2 2" xfId="38141" xr:uid="{21EE0BF6-AE79-4E90-89C0-3699AD025175}"/>
    <cellStyle name="Comma 159 4 5 3" xfId="38140" xr:uid="{5DB90AEE-2DF5-4102-A18C-868195EBE5CE}"/>
    <cellStyle name="Comma 159 4 6" xfId="7468" xr:uid="{00000000-0005-0000-0000-00002C1D0000}"/>
    <cellStyle name="Comma 159 4 6 2" xfId="38142" xr:uid="{5FED6D5C-39E0-4EEC-81E3-DA2093BDFE57}"/>
    <cellStyle name="Comma 159 4 7" xfId="7469" xr:uid="{00000000-0005-0000-0000-00002D1D0000}"/>
    <cellStyle name="Comma 159 4 7 2" xfId="38143" xr:uid="{0B5D7E7B-984E-4532-AEFE-A79A66F15A6B}"/>
    <cellStyle name="Comma 159 4 8" xfId="7470" xr:uid="{00000000-0005-0000-0000-00002E1D0000}"/>
    <cellStyle name="Comma 159 4 8 2" xfId="38144" xr:uid="{2794A3D0-1A75-46A6-99A6-33F8671FE2F9}"/>
    <cellStyle name="Comma 159 4 9" xfId="38121" xr:uid="{9E178540-B579-49CB-AE19-77E75E1722F8}"/>
    <cellStyle name="Comma 159 5" xfId="7471" xr:uid="{00000000-0005-0000-0000-00002F1D0000}"/>
    <cellStyle name="Comma 159 5 2" xfId="7472" xr:uid="{00000000-0005-0000-0000-0000301D0000}"/>
    <cellStyle name="Comma 159 5 2 2" xfId="7473" xr:uid="{00000000-0005-0000-0000-0000311D0000}"/>
    <cellStyle name="Comma 159 5 2 2 2" xfId="38147" xr:uid="{CE0B209A-5A63-4A3F-824C-5B13EF3D408B}"/>
    <cellStyle name="Comma 159 5 2 3" xfId="38146" xr:uid="{777A9E24-33F1-46B6-A37B-CA71A1D49183}"/>
    <cellStyle name="Comma 159 5 3" xfId="7474" xr:uid="{00000000-0005-0000-0000-0000321D0000}"/>
    <cellStyle name="Comma 159 5 3 2" xfId="7475" xr:uid="{00000000-0005-0000-0000-0000331D0000}"/>
    <cellStyle name="Comma 159 5 3 2 2" xfId="38149" xr:uid="{D86989C3-BC8D-4B53-BACE-4FB4D1EA2DE8}"/>
    <cellStyle name="Comma 159 5 3 3" xfId="38148" xr:uid="{39D3D0E5-BF31-41E1-9C62-EF34F51B9D74}"/>
    <cellStyle name="Comma 159 5 4" xfId="7476" xr:uid="{00000000-0005-0000-0000-0000341D0000}"/>
    <cellStyle name="Comma 159 5 4 2" xfId="38150" xr:uid="{E4117A0C-3DB0-433E-BD11-0AA68401D91D}"/>
    <cellStyle name="Comma 159 5 5" xfId="7477" xr:uid="{00000000-0005-0000-0000-0000351D0000}"/>
    <cellStyle name="Comma 159 5 5 2" xfId="7478" xr:uid="{00000000-0005-0000-0000-0000361D0000}"/>
    <cellStyle name="Comma 159 5 5 2 2" xfId="38152" xr:uid="{9E4C578F-2684-4774-B4A1-BB1B9ECC91E9}"/>
    <cellStyle name="Comma 159 5 5 3" xfId="38151" xr:uid="{0EB2BF56-B4FD-412C-B227-8BF1E77FDC11}"/>
    <cellStyle name="Comma 159 5 6" xfId="7479" xr:uid="{00000000-0005-0000-0000-0000371D0000}"/>
    <cellStyle name="Comma 159 5 6 2" xfId="38153" xr:uid="{0C812CDB-5E7F-4C45-B29F-7164A2E9BD13}"/>
    <cellStyle name="Comma 159 5 7" xfId="38145" xr:uid="{457E9F97-8918-43DF-B27D-7D60986EE306}"/>
    <cellStyle name="Comma 159 6" xfId="7480" xr:uid="{00000000-0005-0000-0000-0000381D0000}"/>
    <cellStyle name="Comma 159 6 2" xfId="7481" xr:uid="{00000000-0005-0000-0000-0000391D0000}"/>
    <cellStyle name="Comma 159 6 2 2" xfId="38155" xr:uid="{CD1F9132-E87B-42A4-B852-47430CC6A468}"/>
    <cellStyle name="Comma 159 6 3" xfId="38154" xr:uid="{5F6638AA-6C74-4AD9-831B-D33A57B8ABC6}"/>
    <cellStyle name="Comma 159 7" xfId="7482" xr:uid="{00000000-0005-0000-0000-00003A1D0000}"/>
    <cellStyle name="Comma 159 7 2" xfId="7483" xr:uid="{00000000-0005-0000-0000-00003B1D0000}"/>
    <cellStyle name="Comma 159 7 2 2" xfId="38157" xr:uid="{2B0F0010-3B71-407E-BB43-A0236E1C9FFA}"/>
    <cellStyle name="Comma 159 7 3" xfId="38156" xr:uid="{C8AE51BD-BD63-4C3C-A974-70ABDFD5712F}"/>
    <cellStyle name="Comma 159 8" xfId="7484" xr:uid="{00000000-0005-0000-0000-00003C1D0000}"/>
    <cellStyle name="Comma 159 8 2" xfId="38158" xr:uid="{0A75A9CF-5553-4606-884F-7C59B19CC91B}"/>
    <cellStyle name="Comma 159 9" xfId="7485" xr:uid="{00000000-0005-0000-0000-00003D1D0000}"/>
    <cellStyle name="Comma 159 9 2" xfId="7486" xr:uid="{00000000-0005-0000-0000-00003E1D0000}"/>
    <cellStyle name="Comma 159 9 2 2" xfId="38160" xr:uid="{CBE4DF92-D057-45BC-ACA6-5A9C88721847}"/>
    <cellStyle name="Comma 159 9 3" xfId="38159" xr:uid="{75800A71-D436-41A9-97BA-7956587AA1D8}"/>
    <cellStyle name="Comma 16" xfId="7487" xr:uid="{00000000-0005-0000-0000-00003F1D0000}"/>
    <cellStyle name="Comma 16 2" xfId="7488" xr:uid="{00000000-0005-0000-0000-0000401D0000}"/>
    <cellStyle name="Comma 16 2 2" xfId="7489" xr:uid="{00000000-0005-0000-0000-0000411D0000}"/>
    <cellStyle name="Comma 16 2 2 2" xfId="7490" xr:uid="{00000000-0005-0000-0000-0000421D0000}"/>
    <cellStyle name="Comma 16 2 2 2 2" xfId="38164" xr:uid="{4D9197F3-4003-45A4-8EB3-7CF559101BD5}"/>
    <cellStyle name="Comma 16 2 2 3" xfId="38163" xr:uid="{6FE9845D-A720-4752-BC71-B1B4FA7E77AD}"/>
    <cellStyle name="Comma 16 2 3" xfId="7491" xr:uid="{00000000-0005-0000-0000-0000431D0000}"/>
    <cellStyle name="Comma 16 2 3 2" xfId="7492" xr:uid="{00000000-0005-0000-0000-0000441D0000}"/>
    <cellStyle name="Comma 16 2 3 2 2" xfId="38166" xr:uid="{5AB81B87-9E5F-46F4-84B0-262CA2696272}"/>
    <cellStyle name="Comma 16 2 3 3" xfId="38165" xr:uid="{DBC812F7-F01C-4E91-A53E-3EE3F4C4DF3E}"/>
    <cellStyle name="Comma 16 2 4" xfId="7493" xr:uid="{00000000-0005-0000-0000-0000451D0000}"/>
    <cellStyle name="Comma 16 2 4 2" xfId="38167" xr:uid="{94CB71C3-FB68-42C3-AC7C-8A5FFC73CAD8}"/>
    <cellStyle name="Comma 16 2 5" xfId="7494" xr:uid="{00000000-0005-0000-0000-0000461D0000}"/>
    <cellStyle name="Comma 16 2 5 2" xfId="38168" xr:uid="{BB00DF2B-DAEC-44B4-A4B5-B4FF3571013E}"/>
    <cellStyle name="Comma 16 2 6" xfId="7495" xr:uid="{00000000-0005-0000-0000-0000471D0000}"/>
    <cellStyle name="Comma 16 2 6 2" xfId="38169" xr:uid="{A0B6B3FC-EF9C-44F4-A3A8-3EC2DBDAA946}"/>
    <cellStyle name="Comma 16 2 7" xfId="38162" xr:uid="{96D91310-66E0-4DE9-914A-1CFCA71F289C}"/>
    <cellStyle name="Comma 16 3" xfId="7496" xr:uid="{00000000-0005-0000-0000-0000481D0000}"/>
    <cellStyle name="Comma 16 3 2" xfId="7497" xr:uid="{00000000-0005-0000-0000-0000491D0000}"/>
    <cellStyle name="Comma 16 3 2 2" xfId="38171" xr:uid="{5E71DAD8-7F57-4C50-9A8B-85E756E1CBCD}"/>
    <cellStyle name="Comma 16 3 3" xfId="38170" xr:uid="{6A4BE358-2E05-441F-AEFB-79DA8D27A34B}"/>
    <cellStyle name="Comma 16 4" xfId="7498" xr:uid="{00000000-0005-0000-0000-00004A1D0000}"/>
    <cellStyle name="Comma 16 4 2" xfId="7499" xr:uid="{00000000-0005-0000-0000-00004B1D0000}"/>
    <cellStyle name="Comma 16 4 2 2" xfId="38173" xr:uid="{74D6C112-C72A-4A46-BA18-1291AD892013}"/>
    <cellStyle name="Comma 16 4 3" xfId="38172" xr:uid="{B81C7072-D5D8-4E7A-BC29-F779F31D7459}"/>
    <cellStyle name="Comma 16 5" xfId="7500" xr:uid="{00000000-0005-0000-0000-00004C1D0000}"/>
    <cellStyle name="Comma 16 5 2" xfId="38174" xr:uid="{14A6A6AC-F7FB-40CE-9E88-4BF85079C9D6}"/>
    <cellStyle name="Comma 16 6" xfId="7501" xr:uid="{00000000-0005-0000-0000-00004D1D0000}"/>
    <cellStyle name="Comma 16 6 2" xfId="7502" xr:uid="{00000000-0005-0000-0000-00004E1D0000}"/>
    <cellStyle name="Comma 16 6 2 2" xfId="38176" xr:uid="{C8BBB989-0A50-4B1D-9143-2A52E8878BB8}"/>
    <cellStyle name="Comma 16 6 3" xfId="38175" xr:uid="{4BED06F2-1968-4221-BAC4-91FEB59477A4}"/>
    <cellStyle name="Comma 16 7" xfId="7503" xr:uid="{00000000-0005-0000-0000-00004F1D0000}"/>
    <cellStyle name="Comma 16 7 2" xfId="38177" xr:uid="{1F60F126-5EE4-465D-AF03-B5E214030C91}"/>
    <cellStyle name="Comma 16 8" xfId="38161" xr:uid="{7F3C5276-FC7D-4A36-B00D-13393D255B97}"/>
    <cellStyle name="Comma 16 9" xfId="7504" xr:uid="{00000000-0005-0000-0000-0000501D0000}"/>
    <cellStyle name="Comma 16 9 2" xfId="38178" xr:uid="{86BBE12D-A62E-44CD-BDB4-D8A9843977BD}"/>
    <cellStyle name="Comma 160" xfId="7505" xr:uid="{00000000-0005-0000-0000-0000511D0000}"/>
    <cellStyle name="Comma 160 10" xfId="7506" xr:uid="{00000000-0005-0000-0000-0000521D0000}"/>
    <cellStyle name="Comma 160 10 2" xfId="38180" xr:uid="{C9D71C74-DE99-4D89-BEC7-420AA10EF5DF}"/>
    <cellStyle name="Comma 160 11" xfId="38179" xr:uid="{B7147BFB-0B6C-4F2D-B8D3-0E75B840D640}"/>
    <cellStyle name="Comma 160 2" xfId="7507" xr:uid="{00000000-0005-0000-0000-0000531D0000}"/>
    <cellStyle name="Comma 160 2 10" xfId="38181" xr:uid="{1ACAC879-16AC-4D68-8BA6-30D51E1A56EE}"/>
    <cellStyle name="Comma 160 2 2" xfId="7508" xr:uid="{00000000-0005-0000-0000-0000541D0000}"/>
    <cellStyle name="Comma 160 2 2 2" xfId="7509" xr:uid="{00000000-0005-0000-0000-0000551D0000}"/>
    <cellStyle name="Comma 160 2 2 2 2" xfId="7510" xr:uid="{00000000-0005-0000-0000-0000561D0000}"/>
    <cellStyle name="Comma 160 2 2 2 2 2" xfId="38184" xr:uid="{7C720AD0-9F3B-438A-97C1-4EB070F6D178}"/>
    <cellStyle name="Comma 160 2 2 2 3" xfId="38183" xr:uid="{6E0060DF-A010-4708-B51F-5B78DAA3A178}"/>
    <cellStyle name="Comma 160 2 2 3" xfId="7511" xr:uid="{00000000-0005-0000-0000-0000571D0000}"/>
    <cellStyle name="Comma 160 2 2 3 2" xfId="7512" xr:uid="{00000000-0005-0000-0000-0000581D0000}"/>
    <cellStyle name="Comma 160 2 2 3 2 2" xfId="38186" xr:uid="{A9D37ECD-00DF-40B6-B723-07261A011C91}"/>
    <cellStyle name="Comma 160 2 2 3 3" xfId="38185" xr:uid="{02EB6A20-4331-4DAB-97D1-7BC118927380}"/>
    <cellStyle name="Comma 160 2 2 4" xfId="7513" xr:uid="{00000000-0005-0000-0000-0000591D0000}"/>
    <cellStyle name="Comma 160 2 2 4 2" xfId="38187" xr:uid="{0F87C4D8-33CE-41C9-A2D3-DAFF7C922798}"/>
    <cellStyle name="Comma 160 2 2 5" xfId="7514" xr:uid="{00000000-0005-0000-0000-00005A1D0000}"/>
    <cellStyle name="Comma 160 2 2 5 2" xfId="38188" xr:uid="{5F2A5231-28AD-4F44-8A01-E4E0D6FB1F36}"/>
    <cellStyle name="Comma 160 2 2 6" xfId="7515" xr:uid="{00000000-0005-0000-0000-00005B1D0000}"/>
    <cellStyle name="Comma 160 2 2 6 2" xfId="38189" xr:uid="{FD20D16F-2CFF-4178-A2A0-FACA3507A059}"/>
    <cellStyle name="Comma 160 2 2 7" xfId="38182" xr:uid="{F6FBC926-1C2A-4117-813B-CC06EA3A367A}"/>
    <cellStyle name="Comma 160 2 3" xfId="7516" xr:uid="{00000000-0005-0000-0000-00005C1D0000}"/>
    <cellStyle name="Comma 160 2 3 2" xfId="7517" xr:uid="{00000000-0005-0000-0000-00005D1D0000}"/>
    <cellStyle name="Comma 160 2 3 2 2" xfId="7518" xr:uid="{00000000-0005-0000-0000-00005E1D0000}"/>
    <cellStyle name="Comma 160 2 3 2 2 2" xfId="7519" xr:uid="{00000000-0005-0000-0000-00005F1D0000}"/>
    <cellStyle name="Comma 160 2 3 2 2 2 2" xfId="38193" xr:uid="{31064EDC-E9B9-4FBB-98D8-8E142B14CE23}"/>
    <cellStyle name="Comma 160 2 3 2 2 3" xfId="38192" xr:uid="{C7016310-7DEF-48AF-A37B-84DB9674B7BD}"/>
    <cellStyle name="Comma 160 2 3 2 3" xfId="7520" xr:uid="{00000000-0005-0000-0000-0000601D0000}"/>
    <cellStyle name="Comma 160 2 3 2 3 2" xfId="7521" xr:uid="{00000000-0005-0000-0000-0000611D0000}"/>
    <cellStyle name="Comma 160 2 3 2 3 2 2" xfId="38195" xr:uid="{D8582EDF-5627-45E3-9605-F88FB9BD04D0}"/>
    <cellStyle name="Comma 160 2 3 2 3 3" xfId="38194" xr:uid="{BB18FCD0-01F0-40D3-9536-C73BA1DB5636}"/>
    <cellStyle name="Comma 160 2 3 2 4" xfId="7522" xr:uid="{00000000-0005-0000-0000-0000621D0000}"/>
    <cellStyle name="Comma 160 2 3 2 4 2" xfId="38196" xr:uid="{3496D8BC-3C87-4569-8F28-E6B6B34A305E}"/>
    <cellStyle name="Comma 160 2 3 2 5" xfId="7523" xr:uid="{00000000-0005-0000-0000-0000631D0000}"/>
    <cellStyle name="Comma 160 2 3 2 5 2" xfId="38197" xr:uid="{3A6106C7-4852-4B6E-813F-3198BD649723}"/>
    <cellStyle name="Comma 160 2 3 2 6" xfId="7524" xr:uid="{00000000-0005-0000-0000-0000641D0000}"/>
    <cellStyle name="Comma 160 2 3 2 6 2" xfId="38198" xr:uid="{53B21D8D-67BB-409D-82F4-10B0BFBC4A54}"/>
    <cellStyle name="Comma 160 2 3 2 7" xfId="38191" xr:uid="{0BC826DE-C9D5-499F-8754-5043747183B5}"/>
    <cellStyle name="Comma 160 2 3 3" xfId="7525" xr:uid="{00000000-0005-0000-0000-0000651D0000}"/>
    <cellStyle name="Comma 160 2 3 3 2" xfId="7526" xr:uid="{00000000-0005-0000-0000-0000661D0000}"/>
    <cellStyle name="Comma 160 2 3 3 2 2" xfId="38200" xr:uid="{8F90090D-3D0B-4A38-B0F6-D9F910FF6BEA}"/>
    <cellStyle name="Comma 160 2 3 3 3" xfId="38199" xr:uid="{06BDF1A6-BEC7-4C9E-BB82-B21E9EA1788E}"/>
    <cellStyle name="Comma 160 2 3 4" xfId="7527" xr:uid="{00000000-0005-0000-0000-0000671D0000}"/>
    <cellStyle name="Comma 160 2 3 4 2" xfId="7528" xr:uid="{00000000-0005-0000-0000-0000681D0000}"/>
    <cellStyle name="Comma 160 2 3 4 2 2" xfId="38202" xr:uid="{2C8E3286-3EC9-4349-9DCE-8A981E7181FA}"/>
    <cellStyle name="Comma 160 2 3 4 3" xfId="38201" xr:uid="{A9E95EB2-7B68-4F3F-9AFA-97391F63BD98}"/>
    <cellStyle name="Comma 160 2 3 5" xfId="7529" xr:uid="{00000000-0005-0000-0000-0000691D0000}"/>
    <cellStyle name="Comma 160 2 3 5 2" xfId="38203" xr:uid="{6E95E3F7-92F6-4D08-BBB6-7EFA3A2D2363}"/>
    <cellStyle name="Comma 160 2 3 6" xfId="7530" xr:uid="{00000000-0005-0000-0000-00006A1D0000}"/>
    <cellStyle name="Comma 160 2 3 6 2" xfId="38204" xr:uid="{503BF0AD-C471-4822-93F2-4E8020273CB3}"/>
    <cellStyle name="Comma 160 2 3 7" xfId="7531" xr:uid="{00000000-0005-0000-0000-00006B1D0000}"/>
    <cellStyle name="Comma 160 2 3 7 2" xfId="38205" xr:uid="{DE8A77F2-D1C2-43F8-95A9-7BE4222B8977}"/>
    <cellStyle name="Comma 160 2 3 8" xfId="38190" xr:uid="{0A2DE902-7CC4-42D7-B2DB-C59BC0860679}"/>
    <cellStyle name="Comma 160 2 4" xfId="7532" xr:uid="{00000000-0005-0000-0000-00006C1D0000}"/>
    <cellStyle name="Comma 160 2 4 2" xfId="7533" xr:uid="{00000000-0005-0000-0000-00006D1D0000}"/>
    <cellStyle name="Comma 160 2 4 2 2" xfId="7534" xr:uid="{00000000-0005-0000-0000-00006E1D0000}"/>
    <cellStyle name="Comma 160 2 4 2 2 2" xfId="38208" xr:uid="{8F9FC7E1-FABF-44E5-BDAC-D9B1D067C288}"/>
    <cellStyle name="Comma 160 2 4 2 3" xfId="38207" xr:uid="{89D8E326-3A13-4449-A617-77AFACD72269}"/>
    <cellStyle name="Comma 160 2 4 3" xfId="7535" xr:uid="{00000000-0005-0000-0000-00006F1D0000}"/>
    <cellStyle name="Comma 160 2 4 3 2" xfId="7536" xr:uid="{00000000-0005-0000-0000-0000701D0000}"/>
    <cellStyle name="Comma 160 2 4 3 2 2" xfId="38210" xr:uid="{2E496429-F936-4A3A-B52E-392BA90F6196}"/>
    <cellStyle name="Comma 160 2 4 3 3" xfId="38209" xr:uid="{AEFAC9E5-959E-4E09-87D3-181BB4CFDE64}"/>
    <cellStyle name="Comma 160 2 4 4" xfId="7537" xr:uid="{00000000-0005-0000-0000-0000711D0000}"/>
    <cellStyle name="Comma 160 2 4 4 2" xfId="38211" xr:uid="{2C5AE5D9-7899-42DA-B489-5E8F46D0A8A9}"/>
    <cellStyle name="Comma 160 2 4 5" xfId="7538" xr:uid="{00000000-0005-0000-0000-0000721D0000}"/>
    <cellStyle name="Comma 160 2 4 5 2" xfId="38212" xr:uid="{CDCCC9EA-A2F9-4B46-B625-3D7423883E12}"/>
    <cellStyle name="Comma 160 2 4 6" xfId="7539" xr:uid="{00000000-0005-0000-0000-0000731D0000}"/>
    <cellStyle name="Comma 160 2 4 6 2" xfId="38213" xr:uid="{42315B36-41FE-4C88-819E-E04FC9953FFF}"/>
    <cellStyle name="Comma 160 2 4 7" xfId="38206" xr:uid="{A0A0BB79-391C-40DC-8BBA-4AC54C4DCCD2}"/>
    <cellStyle name="Comma 160 2 5" xfId="7540" xr:uid="{00000000-0005-0000-0000-0000741D0000}"/>
    <cellStyle name="Comma 160 2 5 2" xfId="7541" xr:uid="{00000000-0005-0000-0000-0000751D0000}"/>
    <cellStyle name="Comma 160 2 5 2 2" xfId="38215" xr:uid="{30630DB3-E88A-4D48-865E-B92404C10865}"/>
    <cellStyle name="Comma 160 2 5 3" xfId="38214" xr:uid="{93FACBAD-7E9D-40C8-81A2-9133E422D999}"/>
    <cellStyle name="Comma 160 2 6" xfId="7542" xr:uid="{00000000-0005-0000-0000-0000761D0000}"/>
    <cellStyle name="Comma 160 2 6 2" xfId="7543" xr:uid="{00000000-0005-0000-0000-0000771D0000}"/>
    <cellStyle name="Comma 160 2 6 2 2" xfId="38217" xr:uid="{1A527685-11B2-4312-B3E4-6F5E0E39D426}"/>
    <cellStyle name="Comma 160 2 6 3" xfId="38216" xr:uid="{35C61A03-5BFF-41B9-B38C-A5CEF36C84F0}"/>
    <cellStyle name="Comma 160 2 7" xfId="7544" xr:uid="{00000000-0005-0000-0000-0000781D0000}"/>
    <cellStyle name="Comma 160 2 7 2" xfId="38218" xr:uid="{0A9AC9C3-42DF-4781-ABE9-D07C6E188C7D}"/>
    <cellStyle name="Comma 160 2 8" xfId="7545" xr:uid="{00000000-0005-0000-0000-0000791D0000}"/>
    <cellStyle name="Comma 160 2 8 2" xfId="38219" xr:uid="{8577118E-BD0A-4EBD-9A7A-8E76C3FC3B77}"/>
    <cellStyle name="Comma 160 2 9" xfId="7546" xr:uid="{00000000-0005-0000-0000-00007A1D0000}"/>
    <cellStyle name="Comma 160 2 9 2" xfId="38220" xr:uid="{5502DEFE-7199-408C-B6AE-6F9526399775}"/>
    <cellStyle name="Comma 160 3" xfId="7547" xr:uid="{00000000-0005-0000-0000-00007B1D0000}"/>
    <cellStyle name="Comma 160 3 2" xfId="7548" xr:uid="{00000000-0005-0000-0000-00007C1D0000}"/>
    <cellStyle name="Comma 160 3 2 2" xfId="7549" xr:uid="{00000000-0005-0000-0000-00007D1D0000}"/>
    <cellStyle name="Comma 160 3 2 2 2" xfId="38223" xr:uid="{82C259BC-BBCD-432A-8946-FB97752473C8}"/>
    <cellStyle name="Comma 160 3 2 3" xfId="38222" xr:uid="{271DB5B7-7A43-4108-BF92-5155EA786794}"/>
    <cellStyle name="Comma 160 3 3" xfId="7550" xr:uid="{00000000-0005-0000-0000-00007E1D0000}"/>
    <cellStyle name="Comma 160 3 3 2" xfId="7551" xr:uid="{00000000-0005-0000-0000-00007F1D0000}"/>
    <cellStyle name="Comma 160 3 3 2 2" xfId="38225" xr:uid="{A96F80F7-C656-4964-AD8D-081A4B0569DF}"/>
    <cellStyle name="Comma 160 3 3 3" xfId="38224" xr:uid="{1DF189D8-DB16-4D5C-A770-711E2238BA47}"/>
    <cellStyle name="Comma 160 3 4" xfId="7552" xr:uid="{00000000-0005-0000-0000-0000801D0000}"/>
    <cellStyle name="Comma 160 3 4 2" xfId="38226" xr:uid="{98B666C4-5A71-4651-9F6D-9A1921D2A31E}"/>
    <cellStyle name="Comma 160 3 5" xfId="7553" xr:uid="{00000000-0005-0000-0000-0000811D0000}"/>
    <cellStyle name="Comma 160 3 5 2" xfId="38227" xr:uid="{93F08F94-80FF-47B0-BCAD-C88DAE506CCF}"/>
    <cellStyle name="Comma 160 3 6" xfId="7554" xr:uid="{00000000-0005-0000-0000-0000821D0000}"/>
    <cellStyle name="Comma 160 3 6 2" xfId="38228" xr:uid="{EA6705A6-79F6-44CF-819E-9DA8938DBB05}"/>
    <cellStyle name="Comma 160 3 7" xfId="38221" xr:uid="{9A15944E-C164-493F-8C10-82F12F2E6175}"/>
    <cellStyle name="Comma 160 4" xfId="7555" xr:uid="{00000000-0005-0000-0000-0000831D0000}"/>
    <cellStyle name="Comma 160 4 2" xfId="7556" xr:uid="{00000000-0005-0000-0000-0000841D0000}"/>
    <cellStyle name="Comma 160 4 2 2" xfId="7557" xr:uid="{00000000-0005-0000-0000-0000851D0000}"/>
    <cellStyle name="Comma 160 4 2 2 2" xfId="7558" xr:uid="{00000000-0005-0000-0000-0000861D0000}"/>
    <cellStyle name="Comma 160 4 2 2 2 2" xfId="38232" xr:uid="{6F10CE90-E0A0-468C-B97A-C3E5AAEDC965}"/>
    <cellStyle name="Comma 160 4 2 2 3" xfId="38231" xr:uid="{0121A233-157A-4836-BFB9-E62A43924617}"/>
    <cellStyle name="Comma 160 4 2 3" xfId="7559" xr:uid="{00000000-0005-0000-0000-0000871D0000}"/>
    <cellStyle name="Comma 160 4 2 3 2" xfId="7560" xr:uid="{00000000-0005-0000-0000-0000881D0000}"/>
    <cellStyle name="Comma 160 4 2 3 2 2" xfId="38234" xr:uid="{660478FE-E56B-47C2-803D-6759EFDFF280}"/>
    <cellStyle name="Comma 160 4 2 3 3" xfId="38233" xr:uid="{5CDD416B-F6BD-4202-85E3-E635F5EBF9D0}"/>
    <cellStyle name="Comma 160 4 2 4" xfId="7561" xr:uid="{00000000-0005-0000-0000-0000891D0000}"/>
    <cellStyle name="Comma 160 4 2 4 2" xfId="38235" xr:uid="{B8C45F23-6042-4C5B-8DD5-F6F01E65AF27}"/>
    <cellStyle name="Comma 160 4 2 5" xfId="7562" xr:uid="{00000000-0005-0000-0000-00008A1D0000}"/>
    <cellStyle name="Comma 160 4 2 5 2" xfId="38236" xr:uid="{3DBEFAB0-C085-46F7-82B8-68D5A7CB3EA9}"/>
    <cellStyle name="Comma 160 4 2 6" xfId="7563" xr:uid="{00000000-0005-0000-0000-00008B1D0000}"/>
    <cellStyle name="Comma 160 4 2 6 2" xfId="38237" xr:uid="{E862580C-9B74-49EE-8556-94CA7177BCBF}"/>
    <cellStyle name="Comma 160 4 2 7" xfId="38230" xr:uid="{3B14CD3D-E8D8-4F3F-8DA5-E6C99885CA5A}"/>
    <cellStyle name="Comma 160 4 3" xfId="7564" xr:uid="{00000000-0005-0000-0000-00008C1D0000}"/>
    <cellStyle name="Comma 160 4 3 2" xfId="7565" xr:uid="{00000000-0005-0000-0000-00008D1D0000}"/>
    <cellStyle name="Comma 160 4 3 2 2" xfId="7566" xr:uid="{00000000-0005-0000-0000-00008E1D0000}"/>
    <cellStyle name="Comma 160 4 3 2 2 2" xfId="38240" xr:uid="{B67CD90C-95EA-4DB3-87FE-CE4DAA00DB57}"/>
    <cellStyle name="Comma 160 4 3 2 3" xfId="38239" xr:uid="{881986A2-E922-46A1-96AA-0566813B8A70}"/>
    <cellStyle name="Comma 160 4 3 3" xfId="7567" xr:uid="{00000000-0005-0000-0000-00008F1D0000}"/>
    <cellStyle name="Comma 160 4 3 3 2" xfId="7568" xr:uid="{00000000-0005-0000-0000-0000901D0000}"/>
    <cellStyle name="Comma 160 4 3 3 2 2" xfId="38242" xr:uid="{DA819A73-4EA2-4E9C-B724-BC483B580FA9}"/>
    <cellStyle name="Comma 160 4 3 3 3" xfId="38241" xr:uid="{2E291313-56FC-4E45-AC76-AAF5C9CC3257}"/>
    <cellStyle name="Comma 160 4 3 4" xfId="7569" xr:uid="{00000000-0005-0000-0000-0000911D0000}"/>
    <cellStyle name="Comma 160 4 3 4 2" xfId="38243" xr:uid="{9BEA204D-999A-4CD4-96B6-541017F50BB3}"/>
    <cellStyle name="Comma 160 4 3 5" xfId="7570" xr:uid="{00000000-0005-0000-0000-0000921D0000}"/>
    <cellStyle name="Comma 160 4 3 5 2" xfId="38244" xr:uid="{546596F4-011C-4575-8B14-997566429171}"/>
    <cellStyle name="Comma 160 4 3 6" xfId="7571" xr:uid="{00000000-0005-0000-0000-0000931D0000}"/>
    <cellStyle name="Comma 160 4 3 6 2" xfId="38245" xr:uid="{53C17BB2-552F-4C03-B171-261AC11B8B83}"/>
    <cellStyle name="Comma 160 4 3 7" xfId="38238" xr:uid="{CB01CA85-7F0B-4BC8-90F7-367BF4E345E1}"/>
    <cellStyle name="Comma 160 4 4" xfId="7572" xr:uid="{00000000-0005-0000-0000-0000941D0000}"/>
    <cellStyle name="Comma 160 4 4 2" xfId="7573" xr:uid="{00000000-0005-0000-0000-0000951D0000}"/>
    <cellStyle name="Comma 160 4 4 2 2" xfId="38247" xr:uid="{D8347C46-46B1-4DF2-A8FA-2F6AD2A152FD}"/>
    <cellStyle name="Comma 160 4 4 3" xfId="38246" xr:uid="{A4660F25-CAAF-4A4F-897D-1874DA09129A}"/>
    <cellStyle name="Comma 160 4 5" xfId="7574" xr:uid="{00000000-0005-0000-0000-0000961D0000}"/>
    <cellStyle name="Comma 160 4 5 2" xfId="7575" xr:uid="{00000000-0005-0000-0000-0000971D0000}"/>
    <cellStyle name="Comma 160 4 5 2 2" xfId="38249" xr:uid="{CE62694A-FACC-43C2-B744-C7DD831DB43F}"/>
    <cellStyle name="Comma 160 4 5 3" xfId="38248" xr:uid="{EC5B1D7F-3244-4D7D-9B90-FAFD65BCC235}"/>
    <cellStyle name="Comma 160 4 6" xfId="7576" xr:uid="{00000000-0005-0000-0000-0000981D0000}"/>
    <cellStyle name="Comma 160 4 6 2" xfId="38250" xr:uid="{F56B82AA-7985-46BB-9D26-0BDA1866E6E2}"/>
    <cellStyle name="Comma 160 4 7" xfId="7577" xr:uid="{00000000-0005-0000-0000-0000991D0000}"/>
    <cellStyle name="Comma 160 4 7 2" xfId="38251" xr:uid="{A25C6AFE-FA54-4208-B6D4-5461B1FF1F38}"/>
    <cellStyle name="Comma 160 4 8" xfId="7578" xr:uid="{00000000-0005-0000-0000-00009A1D0000}"/>
    <cellStyle name="Comma 160 4 8 2" xfId="38252" xr:uid="{226F59B3-F777-4909-ACEB-7404C119E177}"/>
    <cellStyle name="Comma 160 4 9" xfId="38229" xr:uid="{ADFF2B44-8835-4ACF-9825-B583244CAFF4}"/>
    <cellStyle name="Comma 160 5" xfId="7579" xr:uid="{00000000-0005-0000-0000-00009B1D0000}"/>
    <cellStyle name="Comma 160 5 2" xfId="7580" xr:uid="{00000000-0005-0000-0000-00009C1D0000}"/>
    <cellStyle name="Comma 160 5 2 2" xfId="7581" xr:uid="{00000000-0005-0000-0000-00009D1D0000}"/>
    <cellStyle name="Comma 160 5 2 2 2" xfId="38255" xr:uid="{6A7DA9FF-447F-4830-B3DE-D4EBBDB7E550}"/>
    <cellStyle name="Comma 160 5 2 3" xfId="38254" xr:uid="{2E4C4727-0A03-4657-84A2-36CE4812E706}"/>
    <cellStyle name="Comma 160 5 3" xfId="7582" xr:uid="{00000000-0005-0000-0000-00009E1D0000}"/>
    <cellStyle name="Comma 160 5 3 2" xfId="7583" xr:uid="{00000000-0005-0000-0000-00009F1D0000}"/>
    <cellStyle name="Comma 160 5 3 2 2" xfId="38257" xr:uid="{5D9CD684-1398-487A-9F74-4E5AE8D64557}"/>
    <cellStyle name="Comma 160 5 3 3" xfId="38256" xr:uid="{41975854-3733-47AF-BEB8-3272EB5D2E58}"/>
    <cellStyle name="Comma 160 5 4" xfId="7584" xr:uid="{00000000-0005-0000-0000-0000A01D0000}"/>
    <cellStyle name="Comma 160 5 4 2" xfId="38258" xr:uid="{F3B46EDB-2341-4BF1-909B-99D768AD9E61}"/>
    <cellStyle name="Comma 160 5 5" xfId="7585" xr:uid="{00000000-0005-0000-0000-0000A11D0000}"/>
    <cellStyle name="Comma 160 5 5 2" xfId="38259" xr:uid="{7F1FD33E-6EAF-4D0A-9F99-2D54A82A2A7F}"/>
    <cellStyle name="Comma 160 5 6" xfId="7586" xr:uid="{00000000-0005-0000-0000-0000A21D0000}"/>
    <cellStyle name="Comma 160 5 6 2" xfId="38260" xr:uid="{DF4A01FF-6957-42B2-8F3B-849F1E6959B4}"/>
    <cellStyle name="Comma 160 5 7" xfId="38253" xr:uid="{FABF87F1-FFFE-497F-A788-485E49788863}"/>
    <cellStyle name="Comma 160 6" xfId="7587" xr:uid="{00000000-0005-0000-0000-0000A31D0000}"/>
    <cellStyle name="Comma 160 6 2" xfId="7588" xr:uid="{00000000-0005-0000-0000-0000A41D0000}"/>
    <cellStyle name="Comma 160 6 2 2" xfId="38262" xr:uid="{1B4E9F94-02D3-4B9F-97F7-921ADC6E0B3E}"/>
    <cellStyle name="Comma 160 6 3" xfId="38261" xr:uid="{24713ACF-A2D4-4053-8AC7-5BF697161F30}"/>
    <cellStyle name="Comma 160 7" xfId="7589" xr:uid="{00000000-0005-0000-0000-0000A51D0000}"/>
    <cellStyle name="Comma 160 7 2" xfId="7590" xr:uid="{00000000-0005-0000-0000-0000A61D0000}"/>
    <cellStyle name="Comma 160 7 2 2" xfId="38264" xr:uid="{A834147C-2E90-44B4-962E-C00AE22AA577}"/>
    <cellStyle name="Comma 160 7 3" xfId="38263" xr:uid="{D3B1762C-E0F9-4E97-BAC8-DBA1988303C5}"/>
    <cellStyle name="Comma 160 8" xfId="7591" xr:uid="{00000000-0005-0000-0000-0000A71D0000}"/>
    <cellStyle name="Comma 160 8 2" xfId="38265" xr:uid="{AED87CBA-ABC9-4DD2-A6F4-201BC0533C8E}"/>
    <cellStyle name="Comma 160 9" xfId="7592" xr:uid="{00000000-0005-0000-0000-0000A81D0000}"/>
    <cellStyle name="Comma 160 9 2" xfId="7593" xr:uid="{00000000-0005-0000-0000-0000A91D0000}"/>
    <cellStyle name="Comma 160 9 2 2" xfId="38267" xr:uid="{3F2EBF27-18DA-4CEB-9FFE-B90E92E3EB95}"/>
    <cellStyle name="Comma 160 9 3" xfId="38266" xr:uid="{BDAB4CCB-F40F-49E1-916D-2EE11DA3A8A6}"/>
    <cellStyle name="Comma 161" xfId="7594" xr:uid="{00000000-0005-0000-0000-0000AA1D0000}"/>
    <cellStyle name="Comma 161 2" xfId="7595" xr:uid="{00000000-0005-0000-0000-0000AB1D0000}"/>
    <cellStyle name="Comma 161 2 2" xfId="7596" xr:uid="{00000000-0005-0000-0000-0000AC1D0000}"/>
    <cellStyle name="Comma 161 2 2 2" xfId="7597" xr:uid="{00000000-0005-0000-0000-0000AD1D0000}"/>
    <cellStyle name="Comma 161 2 2 2 2" xfId="38271" xr:uid="{267FDB9D-26F9-42FB-A178-A9494B2CFC03}"/>
    <cellStyle name="Comma 161 2 2 3" xfId="38270" xr:uid="{6DD11DC1-BCCF-46EC-81B2-23E10BD15D1F}"/>
    <cellStyle name="Comma 161 2 3" xfId="7598" xr:uid="{00000000-0005-0000-0000-0000AE1D0000}"/>
    <cellStyle name="Comma 161 2 3 2" xfId="7599" xr:uid="{00000000-0005-0000-0000-0000AF1D0000}"/>
    <cellStyle name="Comma 161 2 3 2 2" xfId="38273" xr:uid="{46CDC973-A9BF-48DC-BBF1-0F977F73A8A5}"/>
    <cellStyle name="Comma 161 2 3 3" xfId="38272" xr:uid="{0B288FBD-8546-4365-9138-02728F3E6CCF}"/>
    <cellStyle name="Comma 161 2 4" xfId="7600" xr:uid="{00000000-0005-0000-0000-0000B01D0000}"/>
    <cellStyle name="Comma 161 2 4 2" xfId="38274" xr:uid="{E8F75D1F-657F-4011-AEEC-2D5E5BE4F38C}"/>
    <cellStyle name="Comma 161 2 5" xfId="7601" xr:uid="{00000000-0005-0000-0000-0000B11D0000}"/>
    <cellStyle name="Comma 161 2 5 2" xfId="7602" xr:uid="{00000000-0005-0000-0000-0000B21D0000}"/>
    <cellStyle name="Comma 161 2 5 2 2" xfId="38276" xr:uid="{8D64AE6E-2A3E-4794-AFDC-517DC314E0FB}"/>
    <cellStyle name="Comma 161 2 5 3" xfId="38275" xr:uid="{207ADF79-7577-49E8-9B10-C1136A486325}"/>
    <cellStyle name="Comma 161 2 6" xfId="7603" xr:uid="{00000000-0005-0000-0000-0000B31D0000}"/>
    <cellStyle name="Comma 161 2 6 2" xfId="38277" xr:uid="{AF71BBE1-7EBD-45E4-8D5F-D6EA33460D65}"/>
    <cellStyle name="Comma 161 2 7" xfId="38269" xr:uid="{24B275FA-6280-4248-8542-6ACFB06811A9}"/>
    <cellStyle name="Comma 161 3" xfId="7604" xr:uid="{00000000-0005-0000-0000-0000B41D0000}"/>
    <cellStyle name="Comma 161 3 2" xfId="7605" xr:uid="{00000000-0005-0000-0000-0000B51D0000}"/>
    <cellStyle name="Comma 161 3 2 2" xfId="7606" xr:uid="{00000000-0005-0000-0000-0000B61D0000}"/>
    <cellStyle name="Comma 161 3 2 2 2" xfId="38280" xr:uid="{08610FEE-97CC-4708-A047-A781EF1EF30F}"/>
    <cellStyle name="Comma 161 3 2 3" xfId="38279" xr:uid="{3CE6BA51-3498-4F27-83C1-078786097A4D}"/>
    <cellStyle name="Comma 161 3 3" xfId="7607" xr:uid="{00000000-0005-0000-0000-0000B71D0000}"/>
    <cellStyle name="Comma 161 3 3 2" xfId="7608" xr:uid="{00000000-0005-0000-0000-0000B81D0000}"/>
    <cellStyle name="Comma 161 3 3 2 2" xfId="38282" xr:uid="{0838B02D-88C0-417C-9520-6746B1A00259}"/>
    <cellStyle name="Comma 161 3 3 3" xfId="38281" xr:uid="{A3102859-D8DB-4CD7-A2F8-7B9BD2A0437B}"/>
    <cellStyle name="Comma 161 3 4" xfId="7609" xr:uid="{00000000-0005-0000-0000-0000B91D0000}"/>
    <cellStyle name="Comma 161 3 4 2" xfId="38283" xr:uid="{95F715F5-6DDE-4AF2-AA1A-95E6B722F6A0}"/>
    <cellStyle name="Comma 161 3 5" xfId="7610" xr:uid="{00000000-0005-0000-0000-0000BA1D0000}"/>
    <cellStyle name="Comma 161 3 5 2" xfId="7611" xr:uid="{00000000-0005-0000-0000-0000BB1D0000}"/>
    <cellStyle name="Comma 161 3 5 2 2" xfId="38285" xr:uid="{F773C1F6-84CC-4F3C-8164-74A6E4C537DA}"/>
    <cellStyle name="Comma 161 3 5 3" xfId="38284" xr:uid="{4A913B00-263C-4AE3-9146-08157806D7F6}"/>
    <cellStyle name="Comma 161 3 6" xfId="7612" xr:uid="{00000000-0005-0000-0000-0000BC1D0000}"/>
    <cellStyle name="Comma 161 3 6 2" xfId="38286" xr:uid="{D46389B1-4888-43D4-B7B3-D405C9A3C6A2}"/>
    <cellStyle name="Comma 161 3 7" xfId="38278" xr:uid="{98785090-37E7-47A9-964B-96B57E5D0094}"/>
    <cellStyle name="Comma 161 4" xfId="7613" xr:uid="{00000000-0005-0000-0000-0000BD1D0000}"/>
    <cellStyle name="Comma 161 4 2" xfId="7614" xr:uid="{00000000-0005-0000-0000-0000BE1D0000}"/>
    <cellStyle name="Comma 161 4 2 2" xfId="38288" xr:uid="{BB7C701C-DA7E-4DDD-9CA1-17455C4B28E3}"/>
    <cellStyle name="Comma 161 4 3" xfId="38287" xr:uid="{6EFEC4EB-B0F8-4DD2-A341-41462957F8D9}"/>
    <cellStyle name="Comma 161 5" xfId="7615" xr:uid="{00000000-0005-0000-0000-0000BF1D0000}"/>
    <cellStyle name="Comma 161 5 2" xfId="7616" xr:uid="{00000000-0005-0000-0000-0000C01D0000}"/>
    <cellStyle name="Comma 161 5 2 2" xfId="38290" xr:uid="{D21057F5-CECC-4A20-9F31-3B749B4AA981}"/>
    <cellStyle name="Comma 161 5 3" xfId="38289" xr:uid="{C8471669-CA01-43E7-B31F-CA7A6E2A0E55}"/>
    <cellStyle name="Comma 161 6" xfId="7617" xr:uid="{00000000-0005-0000-0000-0000C11D0000}"/>
    <cellStyle name="Comma 161 6 2" xfId="38291" xr:uid="{DA575C74-2694-45BC-923C-DD2C4353F452}"/>
    <cellStyle name="Comma 161 7" xfId="7618" xr:uid="{00000000-0005-0000-0000-0000C21D0000}"/>
    <cellStyle name="Comma 161 7 2" xfId="7619" xr:uid="{00000000-0005-0000-0000-0000C31D0000}"/>
    <cellStyle name="Comma 161 7 2 2" xfId="38293" xr:uid="{E81236E2-B62E-4DB4-ACCE-A7D42E5BE2BF}"/>
    <cellStyle name="Comma 161 7 3" xfId="38292" xr:uid="{133B5F4E-DB1B-4C1E-8C1E-F773CAA8690C}"/>
    <cellStyle name="Comma 161 8" xfId="7620" xr:uid="{00000000-0005-0000-0000-0000C41D0000}"/>
    <cellStyle name="Comma 161 8 2" xfId="38294" xr:uid="{903B1290-9C52-4FAD-9CDA-21837D664F75}"/>
    <cellStyle name="Comma 161 9" xfId="38268" xr:uid="{0AD6D7BE-D48F-4A43-BF0B-6D4A139199D0}"/>
    <cellStyle name="Comma 162" xfId="7621" xr:uid="{00000000-0005-0000-0000-0000C51D0000}"/>
    <cellStyle name="Comma 162 10" xfId="38295" xr:uid="{D7CF95A8-C415-442D-96BC-7B24465F9A0F}"/>
    <cellStyle name="Comma 162 2" xfId="7622" xr:uid="{00000000-0005-0000-0000-0000C61D0000}"/>
    <cellStyle name="Comma 162 2 2" xfId="7623" xr:uid="{00000000-0005-0000-0000-0000C71D0000}"/>
    <cellStyle name="Comma 162 2 2 2" xfId="7624" xr:uid="{00000000-0005-0000-0000-0000C81D0000}"/>
    <cellStyle name="Comma 162 2 2 2 2" xfId="38298" xr:uid="{7E24F2E4-CF12-4E0D-B639-50347566E0E4}"/>
    <cellStyle name="Comma 162 2 2 3" xfId="38297" xr:uid="{8F17E491-75F4-4D1E-9722-0684A8FF907B}"/>
    <cellStyle name="Comma 162 2 3" xfId="7625" xr:uid="{00000000-0005-0000-0000-0000C91D0000}"/>
    <cellStyle name="Comma 162 2 3 2" xfId="7626" xr:uid="{00000000-0005-0000-0000-0000CA1D0000}"/>
    <cellStyle name="Comma 162 2 3 2 2" xfId="38300" xr:uid="{1B89A97C-B063-4CE3-97CA-CDD6B1811503}"/>
    <cellStyle name="Comma 162 2 3 3" xfId="38299" xr:uid="{4E0BA38D-A185-495B-A4C4-1D99782979F1}"/>
    <cellStyle name="Comma 162 2 4" xfId="7627" xr:uid="{00000000-0005-0000-0000-0000CB1D0000}"/>
    <cellStyle name="Comma 162 2 4 2" xfId="38301" xr:uid="{F3BB91B0-9E00-4DCD-921F-A53BC895C445}"/>
    <cellStyle name="Comma 162 2 5" xfId="7628" xr:uid="{00000000-0005-0000-0000-0000CC1D0000}"/>
    <cellStyle name="Comma 162 2 5 2" xfId="38302" xr:uid="{03443880-F641-413E-9FF0-BC6A5FAC9BA1}"/>
    <cellStyle name="Comma 162 2 6" xfId="7629" xr:uid="{00000000-0005-0000-0000-0000CD1D0000}"/>
    <cellStyle name="Comma 162 2 6 2" xfId="38303" xr:uid="{B5FECCF0-AE9E-4A17-B752-660EC78CBA1C}"/>
    <cellStyle name="Comma 162 2 7" xfId="38296" xr:uid="{BCB0D96A-14E9-454A-97D2-AA81BAA82474}"/>
    <cellStyle name="Comma 162 3" xfId="7630" xr:uid="{00000000-0005-0000-0000-0000CE1D0000}"/>
    <cellStyle name="Comma 162 3 2" xfId="7631" xr:uid="{00000000-0005-0000-0000-0000CF1D0000}"/>
    <cellStyle name="Comma 162 3 2 2" xfId="7632" xr:uid="{00000000-0005-0000-0000-0000D01D0000}"/>
    <cellStyle name="Comma 162 3 2 2 2" xfId="7633" xr:uid="{00000000-0005-0000-0000-0000D11D0000}"/>
    <cellStyle name="Comma 162 3 2 2 2 2" xfId="38307" xr:uid="{04B38DB5-991C-4E3B-9E64-2CDD23F469D1}"/>
    <cellStyle name="Comma 162 3 2 2 3" xfId="38306" xr:uid="{77BB8CD6-37BC-4148-A97E-43DF814BC71F}"/>
    <cellStyle name="Comma 162 3 2 3" xfId="7634" xr:uid="{00000000-0005-0000-0000-0000D21D0000}"/>
    <cellStyle name="Comma 162 3 2 3 2" xfId="7635" xr:uid="{00000000-0005-0000-0000-0000D31D0000}"/>
    <cellStyle name="Comma 162 3 2 3 2 2" xfId="38309" xr:uid="{94FDD5C9-6744-406D-9142-4E331506BB20}"/>
    <cellStyle name="Comma 162 3 2 3 3" xfId="38308" xr:uid="{40935CDB-2839-4B46-A784-EEAE8F3F4B24}"/>
    <cellStyle name="Comma 162 3 2 4" xfId="7636" xr:uid="{00000000-0005-0000-0000-0000D41D0000}"/>
    <cellStyle name="Comma 162 3 2 4 2" xfId="38310" xr:uid="{063580CE-2CAC-4BAB-97F9-E5A296EDFC30}"/>
    <cellStyle name="Comma 162 3 2 5" xfId="7637" xr:uid="{00000000-0005-0000-0000-0000D51D0000}"/>
    <cellStyle name="Comma 162 3 2 5 2" xfId="7638" xr:uid="{00000000-0005-0000-0000-0000D61D0000}"/>
    <cellStyle name="Comma 162 3 2 5 2 2" xfId="38312" xr:uid="{7845264B-4FAE-4A19-AA30-CE8160809691}"/>
    <cellStyle name="Comma 162 3 2 5 3" xfId="38311" xr:uid="{9B06D30F-B891-4D8C-B04B-B5D3AD19CD54}"/>
    <cellStyle name="Comma 162 3 2 6" xfId="7639" xr:uid="{00000000-0005-0000-0000-0000D71D0000}"/>
    <cellStyle name="Comma 162 3 2 6 2" xfId="38313" xr:uid="{683CA5B7-A55C-433A-8F47-9216155D1CDD}"/>
    <cellStyle name="Comma 162 3 2 7" xfId="38305" xr:uid="{69FE6BB6-9B6E-49D2-AB6F-2F21032C9502}"/>
    <cellStyle name="Comma 162 3 3" xfId="7640" xr:uid="{00000000-0005-0000-0000-0000D81D0000}"/>
    <cellStyle name="Comma 162 3 3 2" xfId="7641" xr:uid="{00000000-0005-0000-0000-0000D91D0000}"/>
    <cellStyle name="Comma 162 3 3 2 2" xfId="38315" xr:uid="{7B31FF67-2782-42F8-B49F-1B7894456C00}"/>
    <cellStyle name="Comma 162 3 3 3" xfId="38314" xr:uid="{C298A3C7-5108-4C7E-8FF6-4DA84494E8B2}"/>
    <cellStyle name="Comma 162 3 4" xfId="7642" xr:uid="{00000000-0005-0000-0000-0000DA1D0000}"/>
    <cellStyle name="Comma 162 3 4 2" xfId="7643" xr:uid="{00000000-0005-0000-0000-0000DB1D0000}"/>
    <cellStyle name="Comma 162 3 4 2 2" xfId="38317" xr:uid="{C61A0F31-8022-4F50-8873-4069F5B3712B}"/>
    <cellStyle name="Comma 162 3 4 3" xfId="38316" xr:uid="{E4CCA10D-0D1E-438D-AF00-3015A2FC74EE}"/>
    <cellStyle name="Comma 162 3 5" xfId="7644" xr:uid="{00000000-0005-0000-0000-0000DC1D0000}"/>
    <cellStyle name="Comma 162 3 5 2" xfId="38318" xr:uid="{C843F0A0-215D-414B-8080-0EB2A43A97A6}"/>
    <cellStyle name="Comma 162 3 6" xfId="7645" xr:uid="{00000000-0005-0000-0000-0000DD1D0000}"/>
    <cellStyle name="Comma 162 3 6 2" xfId="38319" xr:uid="{A5EFB3DE-BD17-4837-8403-F0F2B5DFC21E}"/>
    <cellStyle name="Comma 162 3 7" xfId="7646" xr:uid="{00000000-0005-0000-0000-0000DE1D0000}"/>
    <cellStyle name="Comma 162 3 7 2" xfId="38320" xr:uid="{F4065435-449F-47A6-9D68-FF0D3B8EE8C0}"/>
    <cellStyle name="Comma 162 3 8" xfId="38304" xr:uid="{FFEF5CA8-6550-4218-894D-A3A15E2EEA46}"/>
    <cellStyle name="Comma 162 4" xfId="7647" xr:uid="{00000000-0005-0000-0000-0000DF1D0000}"/>
    <cellStyle name="Comma 162 4 2" xfId="7648" xr:uid="{00000000-0005-0000-0000-0000E01D0000}"/>
    <cellStyle name="Comma 162 4 2 2" xfId="7649" xr:uid="{00000000-0005-0000-0000-0000E11D0000}"/>
    <cellStyle name="Comma 162 4 2 2 2" xfId="38323" xr:uid="{FBE56F6C-AD42-466F-92AF-EF314D20BE4A}"/>
    <cellStyle name="Comma 162 4 2 3" xfId="38322" xr:uid="{D200CF32-2630-482B-B949-7FD15CA37455}"/>
    <cellStyle name="Comma 162 4 3" xfId="7650" xr:uid="{00000000-0005-0000-0000-0000E21D0000}"/>
    <cellStyle name="Comma 162 4 3 2" xfId="7651" xr:uid="{00000000-0005-0000-0000-0000E31D0000}"/>
    <cellStyle name="Comma 162 4 3 2 2" xfId="38325" xr:uid="{0498E997-2975-4853-BCC0-C84A9DDD39FE}"/>
    <cellStyle name="Comma 162 4 3 3" xfId="38324" xr:uid="{792280AC-5FC9-46A6-962E-4979017D3EFF}"/>
    <cellStyle name="Comma 162 4 4" xfId="7652" xr:uid="{00000000-0005-0000-0000-0000E41D0000}"/>
    <cellStyle name="Comma 162 4 4 2" xfId="38326" xr:uid="{0129A7EC-9820-48CA-BD84-CABD7F31A0A9}"/>
    <cellStyle name="Comma 162 4 5" xfId="7653" xr:uid="{00000000-0005-0000-0000-0000E51D0000}"/>
    <cellStyle name="Comma 162 4 5 2" xfId="7654" xr:uid="{00000000-0005-0000-0000-0000E61D0000}"/>
    <cellStyle name="Comma 162 4 5 2 2" xfId="38328" xr:uid="{6BABC891-EA60-4F4E-8BE7-ECDCB39530D8}"/>
    <cellStyle name="Comma 162 4 5 3" xfId="38327" xr:uid="{C1E56F51-849F-43F3-8BCE-DE38215F9FE9}"/>
    <cellStyle name="Comma 162 4 6" xfId="7655" xr:uid="{00000000-0005-0000-0000-0000E71D0000}"/>
    <cellStyle name="Comma 162 4 6 2" xfId="38329" xr:uid="{CA2C84E9-0ABC-4937-A536-E55A4EF4B107}"/>
    <cellStyle name="Comma 162 4 7" xfId="38321" xr:uid="{FB152E4C-8389-4CD6-AE27-8B95B5D5AF24}"/>
    <cellStyle name="Comma 162 5" xfId="7656" xr:uid="{00000000-0005-0000-0000-0000E81D0000}"/>
    <cellStyle name="Comma 162 5 2" xfId="7657" xr:uid="{00000000-0005-0000-0000-0000E91D0000}"/>
    <cellStyle name="Comma 162 5 2 2" xfId="38331" xr:uid="{EE8F9979-FC34-4824-8DB3-D2CBD35F612F}"/>
    <cellStyle name="Comma 162 5 3" xfId="38330" xr:uid="{322700BD-AEBB-45BC-BB8C-D9303063FA12}"/>
    <cellStyle name="Comma 162 6" xfId="7658" xr:uid="{00000000-0005-0000-0000-0000EA1D0000}"/>
    <cellStyle name="Comma 162 6 2" xfId="7659" xr:uid="{00000000-0005-0000-0000-0000EB1D0000}"/>
    <cellStyle name="Comma 162 6 2 2" xfId="38333" xr:uid="{331C6080-A030-4AA5-92D4-FAE92ECC1ACD}"/>
    <cellStyle name="Comma 162 6 3" xfId="38332" xr:uid="{3CEA4335-6C5F-4C83-8B6D-4228D6A831F8}"/>
    <cellStyle name="Comma 162 7" xfId="7660" xr:uid="{00000000-0005-0000-0000-0000EC1D0000}"/>
    <cellStyle name="Comma 162 7 2" xfId="38334" xr:uid="{07AB55F5-57ED-4603-8FE9-9647D74A11B1}"/>
    <cellStyle name="Comma 162 8" xfId="7661" xr:uid="{00000000-0005-0000-0000-0000ED1D0000}"/>
    <cellStyle name="Comma 162 8 2" xfId="7662" xr:uid="{00000000-0005-0000-0000-0000EE1D0000}"/>
    <cellStyle name="Comma 162 8 2 2" xfId="38336" xr:uid="{653388DB-10E2-4762-B058-AD80BDAAED53}"/>
    <cellStyle name="Comma 162 8 3" xfId="38335" xr:uid="{6EDD1161-6974-4AF4-B259-30CC81BAEF8C}"/>
    <cellStyle name="Comma 162 9" xfId="7663" xr:uid="{00000000-0005-0000-0000-0000EF1D0000}"/>
    <cellStyle name="Comma 162 9 2" xfId="38337" xr:uid="{98C5BF3E-9A09-45B1-85AD-21FDA3EF6CF6}"/>
    <cellStyle name="Comma 163" xfId="7664" xr:uid="{00000000-0005-0000-0000-0000F01D0000}"/>
    <cellStyle name="Comma 163 10" xfId="38338" xr:uid="{F0E7BCFC-4861-48FD-9559-C08D06C8899A}"/>
    <cellStyle name="Comma 163 2" xfId="7665" xr:uid="{00000000-0005-0000-0000-0000F11D0000}"/>
    <cellStyle name="Comma 163 2 2" xfId="7666" xr:uid="{00000000-0005-0000-0000-0000F21D0000}"/>
    <cellStyle name="Comma 163 2 2 2" xfId="7667" xr:uid="{00000000-0005-0000-0000-0000F31D0000}"/>
    <cellStyle name="Comma 163 2 2 2 2" xfId="38341" xr:uid="{F1BCDDC3-90EB-4DF2-A9DC-AD137A8571AA}"/>
    <cellStyle name="Comma 163 2 2 3" xfId="38340" xr:uid="{4DB2DA2A-CDC6-4622-9848-91534D529DA2}"/>
    <cellStyle name="Comma 163 2 3" xfId="7668" xr:uid="{00000000-0005-0000-0000-0000F41D0000}"/>
    <cellStyle name="Comma 163 2 3 2" xfId="7669" xr:uid="{00000000-0005-0000-0000-0000F51D0000}"/>
    <cellStyle name="Comma 163 2 3 2 2" xfId="38343" xr:uid="{06259221-4B85-4DB2-BB61-3B78C7B44DF4}"/>
    <cellStyle name="Comma 163 2 3 3" xfId="38342" xr:uid="{C6CCC03F-CD11-4D26-AE25-EE9F6CAF2E3D}"/>
    <cellStyle name="Comma 163 2 4" xfId="7670" xr:uid="{00000000-0005-0000-0000-0000F61D0000}"/>
    <cellStyle name="Comma 163 2 4 2" xfId="38344" xr:uid="{A34919FD-174A-492A-BEAE-62D7BEF8B6DD}"/>
    <cellStyle name="Comma 163 2 5" xfId="7671" xr:uid="{00000000-0005-0000-0000-0000F71D0000}"/>
    <cellStyle name="Comma 163 2 5 2" xfId="38345" xr:uid="{DEA7FEF7-7E1B-42E9-8C70-BC18DDFB968B}"/>
    <cellStyle name="Comma 163 2 6" xfId="7672" xr:uid="{00000000-0005-0000-0000-0000F81D0000}"/>
    <cellStyle name="Comma 163 2 6 2" xfId="38346" xr:uid="{C1658AD0-A5B4-46FE-9BAD-132FA35ED145}"/>
    <cellStyle name="Comma 163 2 7" xfId="38339" xr:uid="{567A5039-AF00-4F51-93A0-5EBB263B3E5B}"/>
    <cellStyle name="Comma 163 3" xfId="7673" xr:uid="{00000000-0005-0000-0000-0000F91D0000}"/>
    <cellStyle name="Comma 163 3 2" xfId="7674" xr:uid="{00000000-0005-0000-0000-0000FA1D0000}"/>
    <cellStyle name="Comma 163 3 2 2" xfId="7675" xr:uid="{00000000-0005-0000-0000-0000FB1D0000}"/>
    <cellStyle name="Comma 163 3 2 2 2" xfId="7676" xr:uid="{00000000-0005-0000-0000-0000FC1D0000}"/>
    <cellStyle name="Comma 163 3 2 2 2 2" xfId="38350" xr:uid="{E64DEFAA-C063-4743-BAF4-7B344C1773BB}"/>
    <cellStyle name="Comma 163 3 2 2 3" xfId="38349" xr:uid="{4B46250D-BC9B-4DFA-95F5-6116CD4B6935}"/>
    <cellStyle name="Comma 163 3 2 3" xfId="7677" xr:uid="{00000000-0005-0000-0000-0000FD1D0000}"/>
    <cellStyle name="Comma 163 3 2 3 2" xfId="7678" xr:uid="{00000000-0005-0000-0000-0000FE1D0000}"/>
    <cellStyle name="Comma 163 3 2 3 2 2" xfId="38352" xr:uid="{C067F84C-93BE-4CA4-9EF8-84223BF99942}"/>
    <cellStyle name="Comma 163 3 2 3 3" xfId="38351" xr:uid="{11AF57CD-E78A-4ED8-8D23-49D6FF56F282}"/>
    <cellStyle name="Comma 163 3 2 4" xfId="7679" xr:uid="{00000000-0005-0000-0000-0000FF1D0000}"/>
    <cellStyle name="Comma 163 3 2 4 2" xfId="38353" xr:uid="{26A5B99F-CCEF-401F-9129-E9EF395C50AC}"/>
    <cellStyle name="Comma 163 3 2 5" xfId="7680" xr:uid="{00000000-0005-0000-0000-0000001E0000}"/>
    <cellStyle name="Comma 163 3 2 5 2" xfId="7681" xr:uid="{00000000-0005-0000-0000-0000011E0000}"/>
    <cellStyle name="Comma 163 3 2 5 2 2" xfId="38355" xr:uid="{E013F97D-B7D6-403A-9214-BD12EC9D9559}"/>
    <cellStyle name="Comma 163 3 2 5 3" xfId="38354" xr:uid="{C92DE6F2-FF1E-4FB7-8A7E-70EA92713812}"/>
    <cellStyle name="Comma 163 3 2 6" xfId="7682" xr:uid="{00000000-0005-0000-0000-0000021E0000}"/>
    <cellStyle name="Comma 163 3 2 6 2" xfId="38356" xr:uid="{D3CC9C79-6525-401F-B4ED-1445E1240B2B}"/>
    <cellStyle name="Comma 163 3 2 7" xfId="38348" xr:uid="{752F779D-79E4-4DF5-8B7A-22776F332124}"/>
    <cellStyle name="Comma 163 3 3" xfId="7683" xr:uid="{00000000-0005-0000-0000-0000031E0000}"/>
    <cellStyle name="Comma 163 3 3 2" xfId="7684" xr:uid="{00000000-0005-0000-0000-0000041E0000}"/>
    <cellStyle name="Comma 163 3 3 2 2" xfId="38358" xr:uid="{F9F07353-B5C2-4142-8C09-D527E4659184}"/>
    <cellStyle name="Comma 163 3 3 3" xfId="38357" xr:uid="{6547CB22-BA3F-4639-8E72-CC4EFBB96979}"/>
    <cellStyle name="Comma 163 3 4" xfId="7685" xr:uid="{00000000-0005-0000-0000-0000051E0000}"/>
    <cellStyle name="Comma 163 3 4 2" xfId="7686" xr:uid="{00000000-0005-0000-0000-0000061E0000}"/>
    <cellStyle name="Comma 163 3 4 2 2" xfId="38360" xr:uid="{BE6C0B51-1398-4CF3-B2E9-5BC1C85E3907}"/>
    <cellStyle name="Comma 163 3 4 3" xfId="38359" xr:uid="{0C0C101F-E20C-4724-B67C-CD200EF1E242}"/>
    <cellStyle name="Comma 163 3 5" xfId="7687" xr:uid="{00000000-0005-0000-0000-0000071E0000}"/>
    <cellStyle name="Comma 163 3 5 2" xfId="38361" xr:uid="{E5C2774D-6AA5-41C4-A56E-83393A2109A1}"/>
    <cellStyle name="Comma 163 3 6" xfId="7688" xr:uid="{00000000-0005-0000-0000-0000081E0000}"/>
    <cellStyle name="Comma 163 3 6 2" xfId="38362" xr:uid="{9C9505E1-62F4-4CA9-BAC1-8BFFA3CB1D63}"/>
    <cellStyle name="Comma 163 3 7" xfId="7689" xr:uid="{00000000-0005-0000-0000-0000091E0000}"/>
    <cellStyle name="Comma 163 3 7 2" xfId="38363" xr:uid="{1C826A7C-8D46-4EDC-ACEF-C364901CFE70}"/>
    <cellStyle name="Comma 163 3 8" xfId="38347" xr:uid="{F9CFC527-C22A-49E2-8533-A5C4F5C622B0}"/>
    <cellStyle name="Comma 163 4" xfId="7690" xr:uid="{00000000-0005-0000-0000-00000A1E0000}"/>
    <cellStyle name="Comma 163 4 2" xfId="7691" xr:uid="{00000000-0005-0000-0000-00000B1E0000}"/>
    <cellStyle name="Comma 163 4 2 2" xfId="7692" xr:uid="{00000000-0005-0000-0000-00000C1E0000}"/>
    <cellStyle name="Comma 163 4 2 2 2" xfId="38366" xr:uid="{C4F0DA75-CEFA-4B1B-9FD0-39B298393101}"/>
    <cellStyle name="Comma 163 4 2 3" xfId="38365" xr:uid="{EB67A0BE-5AA7-4FEF-A7AD-AA5A890247B6}"/>
    <cellStyle name="Comma 163 4 3" xfId="7693" xr:uid="{00000000-0005-0000-0000-00000D1E0000}"/>
    <cellStyle name="Comma 163 4 3 2" xfId="7694" xr:uid="{00000000-0005-0000-0000-00000E1E0000}"/>
    <cellStyle name="Comma 163 4 3 2 2" xfId="38368" xr:uid="{4A7FB8C2-BEAF-4986-B7DB-59EC4DE62946}"/>
    <cellStyle name="Comma 163 4 3 3" xfId="38367" xr:uid="{8EBA326E-1E1D-4092-BD82-716DD37F82D9}"/>
    <cellStyle name="Comma 163 4 4" xfId="7695" xr:uid="{00000000-0005-0000-0000-00000F1E0000}"/>
    <cellStyle name="Comma 163 4 4 2" xfId="38369" xr:uid="{0FC5A8A8-0DD6-44DA-960F-85D3CFA411B6}"/>
    <cellStyle name="Comma 163 4 5" xfId="7696" xr:uid="{00000000-0005-0000-0000-0000101E0000}"/>
    <cellStyle name="Comma 163 4 5 2" xfId="38370" xr:uid="{3BFEDD5C-323A-4E34-8B90-D59F8F0E0DD2}"/>
    <cellStyle name="Comma 163 4 6" xfId="7697" xr:uid="{00000000-0005-0000-0000-0000111E0000}"/>
    <cellStyle name="Comma 163 4 6 2" xfId="38371" xr:uid="{0F5468A4-67D3-4E62-9F69-7D5AFD370FCF}"/>
    <cellStyle name="Comma 163 4 7" xfId="38364" xr:uid="{499BA4CF-6B74-4F12-8198-6EECDE825913}"/>
    <cellStyle name="Comma 163 5" xfId="7698" xr:uid="{00000000-0005-0000-0000-0000121E0000}"/>
    <cellStyle name="Comma 163 5 2" xfId="7699" xr:uid="{00000000-0005-0000-0000-0000131E0000}"/>
    <cellStyle name="Comma 163 5 2 2" xfId="38373" xr:uid="{2F049C89-3D2E-465A-94C7-CC72064A6D4C}"/>
    <cellStyle name="Comma 163 5 3" xfId="38372" xr:uid="{A6CE7CFC-9C85-4273-9B4C-83ADA71A325A}"/>
    <cellStyle name="Comma 163 6" xfId="7700" xr:uid="{00000000-0005-0000-0000-0000141E0000}"/>
    <cellStyle name="Comma 163 6 2" xfId="7701" xr:uid="{00000000-0005-0000-0000-0000151E0000}"/>
    <cellStyle name="Comma 163 6 2 2" xfId="38375" xr:uid="{A0BE4B63-1151-431F-937A-C1C5500F3A95}"/>
    <cellStyle name="Comma 163 6 3" xfId="38374" xr:uid="{B3FBD166-D1B4-4090-8051-D368AB0B5C53}"/>
    <cellStyle name="Comma 163 7" xfId="7702" xr:uid="{00000000-0005-0000-0000-0000161E0000}"/>
    <cellStyle name="Comma 163 7 2" xfId="38376" xr:uid="{E3B127F3-2A2D-45B0-815A-73D8EA72F495}"/>
    <cellStyle name="Comma 163 8" xfId="7703" xr:uid="{00000000-0005-0000-0000-0000171E0000}"/>
    <cellStyle name="Comma 163 8 2" xfId="7704" xr:uid="{00000000-0005-0000-0000-0000181E0000}"/>
    <cellStyle name="Comma 163 8 2 2" xfId="38378" xr:uid="{CD351878-D6DB-46C2-BB51-66857BDAE390}"/>
    <cellStyle name="Comma 163 8 3" xfId="38377" xr:uid="{5E363675-ECA8-4414-B84B-C256C29AE65B}"/>
    <cellStyle name="Comma 163 9" xfId="7705" xr:uid="{00000000-0005-0000-0000-0000191E0000}"/>
    <cellStyle name="Comma 163 9 2" xfId="38379" xr:uid="{3D067173-2559-49B2-B3CC-4A901D3DD05B}"/>
    <cellStyle name="Comma 164" xfId="7706" xr:uid="{00000000-0005-0000-0000-00001A1E0000}"/>
    <cellStyle name="Comma 164 10" xfId="7707" xr:uid="{00000000-0005-0000-0000-00001B1E0000}"/>
    <cellStyle name="Comma 164 10 2" xfId="7708" xr:uid="{00000000-0005-0000-0000-00001C1E0000}"/>
    <cellStyle name="Comma 164 10 2 2" xfId="38382" xr:uid="{483FD748-9FDF-4F23-AF0C-0D0E7ADB9C7A}"/>
    <cellStyle name="Comma 164 10 3" xfId="38381" xr:uid="{EE1F3E98-4506-4984-A534-90AD2C0EFA96}"/>
    <cellStyle name="Comma 164 11" xfId="7709" xr:uid="{00000000-0005-0000-0000-00001D1E0000}"/>
    <cellStyle name="Comma 164 11 2" xfId="38383" xr:uid="{58D7346A-071A-4BCE-9D70-5EA0433DF8CF}"/>
    <cellStyle name="Comma 164 12" xfId="38380" xr:uid="{701FF024-3362-439B-9DC2-925B05BEA970}"/>
    <cellStyle name="Comma 164 2" xfId="7710" xr:uid="{00000000-0005-0000-0000-00001E1E0000}"/>
    <cellStyle name="Comma 164 2 2" xfId="7711" xr:uid="{00000000-0005-0000-0000-00001F1E0000}"/>
    <cellStyle name="Comma 164 2 2 2" xfId="7712" xr:uid="{00000000-0005-0000-0000-0000201E0000}"/>
    <cellStyle name="Comma 164 2 2 2 2" xfId="38386" xr:uid="{2674282C-9CB7-4078-9C2A-BD0ED395DEBC}"/>
    <cellStyle name="Comma 164 2 2 3" xfId="38385" xr:uid="{9AEFF1D7-A268-4363-94AD-59A7E2BE4D5E}"/>
    <cellStyle name="Comma 164 2 3" xfId="7713" xr:uid="{00000000-0005-0000-0000-0000211E0000}"/>
    <cellStyle name="Comma 164 2 3 2" xfId="7714" xr:uid="{00000000-0005-0000-0000-0000221E0000}"/>
    <cellStyle name="Comma 164 2 3 2 2" xfId="38388" xr:uid="{1D2B9284-BCB7-4E77-820C-3271C1CCA7F1}"/>
    <cellStyle name="Comma 164 2 3 3" xfId="38387" xr:uid="{9F92F789-6B57-4299-83F7-3A068C88C54F}"/>
    <cellStyle name="Comma 164 2 4" xfId="7715" xr:uid="{00000000-0005-0000-0000-0000231E0000}"/>
    <cellStyle name="Comma 164 2 4 2" xfId="38389" xr:uid="{5A79232B-4D24-40A9-9A56-74A2AF735049}"/>
    <cellStyle name="Comma 164 2 5" xfId="7716" xr:uid="{00000000-0005-0000-0000-0000241E0000}"/>
    <cellStyle name="Comma 164 2 5 2" xfId="38390" xr:uid="{A150A16F-B4E3-47A4-A25E-5033154239D9}"/>
    <cellStyle name="Comma 164 2 6" xfId="7717" xr:uid="{00000000-0005-0000-0000-0000251E0000}"/>
    <cellStyle name="Comma 164 2 6 2" xfId="38391" xr:uid="{FBE709AE-5FD0-4259-9D30-8C73BA983D36}"/>
    <cellStyle name="Comma 164 2 7" xfId="38384" xr:uid="{2F379739-1B13-4181-B800-B4111F718036}"/>
    <cellStyle name="Comma 164 3" xfId="7718" xr:uid="{00000000-0005-0000-0000-0000261E0000}"/>
    <cellStyle name="Comma 164 3 2" xfId="7719" xr:uid="{00000000-0005-0000-0000-0000271E0000}"/>
    <cellStyle name="Comma 164 3 2 2" xfId="7720" xr:uid="{00000000-0005-0000-0000-0000281E0000}"/>
    <cellStyle name="Comma 164 3 2 2 2" xfId="38394" xr:uid="{6ACF6DEF-F12C-4E42-8CEA-9B5DC7DBAEFB}"/>
    <cellStyle name="Comma 164 3 2 3" xfId="38393" xr:uid="{1E2FF261-ED88-4534-9921-4602293081CE}"/>
    <cellStyle name="Comma 164 3 3" xfId="7721" xr:uid="{00000000-0005-0000-0000-0000291E0000}"/>
    <cellStyle name="Comma 164 3 3 2" xfId="7722" xr:uid="{00000000-0005-0000-0000-00002A1E0000}"/>
    <cellStyle name="Comma 164 3 3 2 2" xfId="38396" xr:uid="{7DE73D91-1659-4B3D-B5ED-B78C12848105}"/>
    <cellStyle name="Comma 164 3 3 3" xfId="38395" xr:uid="{1CB00DFC-E3D7-4904-A247-E29FDBEEB3B5}"/>
    <cellStyle name="Comma 164 3 4" xfId="7723" xr:uid="{00000000-0005-0000-0000-00002B1E0000}"/>
    <cellStyle name="Comma 164 3 4 2" xfId="38397" xr:uid="{01E493A4-3318-4223-AADF-7E0EB671ECC4}"/>
    <cellStyle name="Comma 164 3 5" xfId="7724" xr:uid="{00000000-0005-0000-0000-00002C1E0000}"/>
    <cellStyle name="Comma 164 3 5 2" xfId="38398" xr:uid="{37170505-3423-4EBF-B72F-CB5118AED34A}"/>
    <cellStyle name="Comma 164 3 6" xfId="7725" xr:uid="{00000000-0005-0000-0000-00002D1E0000}"/>
    <cellStyle name="Comma 164 3 6 2" xfId="38399" xr:uid="{50FF8084-D397-4C2C-89BE-8C868814CA96}"/>
    <cellStyle name="Comma 164 3 7" xfId="38392" xr:uid="{F47BFECF-66EC-49A7-98A3-1FF474FDF9DA}"/>
    <cellStyle name="Comma 164 4" xfId="7726" xr:uid="{00000000-0005-0000-0000-00002E1E0000}"/>
    <cellStyle name="Comma 164 4 2" xfId="7727" xr:uid="{00000000-0005-0000-0000-00002F1E0000}"/>
    <cellStyle name="Comma 164 4 2 2" xfId="7728" xr:uid="{00000000-0005-0000-0000-0000301E0000}"/>
    <cellStyle name="Comma 164 4 2 2 2" xfId="7729" xr:uid="{00000000-0005-0000-0000-0000311E0000}"/>
    <cellStyle name="Comma 164 4 2 2 2 2" xfId="38403" xr:uid="{09E8C286-85A1-4338-92D9-927CA954B8CA}"/>
    <cellStyle name="Comma 164 4 2 2 3" xfId="38402" xr:uid="{BF8AB83A-4265-4C51-A918-011BB6B70248}"/>
    <cellStyle name="Comma 164 4 2 3" xfId="7730" xr:uid="{00000000-0005-0000-0000-0000321E0000}"/>
    <cellStyle name="Comma 164 4 2 3 2" xfId="7731" xr:uid="{00000000-0005-0000-0000-0000331E0000}"/>
    <cellStyle name="Comma 164 4 2 3 2 2" xfId="38405" xr:uid="{C202522D-8D71-46C0-B711-35F4907E381A}"/>
    <cellStyle name="Comma 164 4 2 3 3" xfId="38404" xr:uid="{B81C902E-F3AA-4AF8-BA22-370AEEF12117}"/>
    <cellStyle name="Comma 164 4 2 4" xfId="7732" xr:uid="{00000000-0005-0000-0000-0000341E0000}"/>
    <cellStyle name="Comma 164 4 2 4 2" xfId="38406" xr:uid="{3F9AB3B9-EF41-4056-905F-62B77541C075}"/>
    <cellStyle name="Comma 164 4 2 5" xfId="7733" xr:uid="{00000000-0005-0000-0000-0000351E0000}"/>
    <cellStyle name="Comma 164 4 2 5 2" xfId="38407" xr:uid="{2410A885-2350-44CE-95A5-588300C64D8B}"/>
    <cellStyle name="Comma 164 4 2 6" xfId="7734" xr:uid="{00000000-0005-0000-0000-0000361E0000}"/>
    <cellStyle name="Comma 164 4 2 6 2" xfId="38408" xr:uid="{7415E7F0-7D41-4366-BFB0-3C8BA491A27E}"/>
    <cellStyle name="Comma 164 4 2 7" xfId="38401" xr:uid="{AC9F4763-297F-43F5-BC22-3A8FC32B0350}"/>
    <cellStyle name="Comma 164 4 3" xfId="7735" xr:uid="{00000000-0005-0000-0000-0000371E0000}"/>
    <cellStyle name="Comma 164 4 3 2" xfId="7736" xr:uid="{00000000-0005-0000-0000-0000381E0000}"/>
    <cellStyle name="Comma 164 4 3 2 2" xfId="38410" xr:uid="{511C8A34-50E2-414B-A8B8-2B8B39819D2A}"/>
    <cellStyle name="Comma 164 4 3 3" xfId="38409" xr:uid="{FD0CFE2F-B756-42F1-9F96-D0CF27871E83}"/>
    <cellStyle name="Comma 164 4 4" xfId="7737" xr:uid="{00000000-0005-0000-0000-0000391E0000}"/>
    <cellStyle name="Comma 164 4 4 2" xfId="7738" xr:uid="{00000000-0005-0000-0000-00003A1E0000}"/>
    <cellStyle name="Comma 164 4 4 2 2" xfId="38412" xr:uid="{25592F9A-F090-437E-A3E5-A435A9BBE59D}"/>
    <cellStyle name="Comma 164 4 4 3" xfId="38411" xr:uid="{59705536-EC48-475B-9F3D-D38A4CAF2A24}"/>
    <cellStyle name="Comma 164 4 5" xfId="7739" xr:uid="{00000000-0005-0000-0000-00003B1E0000}"/>
    <cellStyle name="Comma 164 4 5 2" xfId="38413" xr:uid="{1E771ACA-651C-4316-B5A1-95A1116F9232}"/>
    <cellStyle name="Comma 164 4 6" xfId="7740" xr:uid="{00000000-0005-0000-0000-00003C1E0000}"/>
    <cellStyle name="Comma 164 4 6 2" xfId="7741" xr:uid="{00000000-0005-0000-0000-00003D1E0000}"/>
    <cellStyle name="Comma 164 4 6 2 2" xfId="38415" xr:uid="{ED7AB0B7-2578-46B7-A5C6-263F5FFDBD80}"/>
    <cellStyle name="Comma 164 4 6 3" xfId="38414" xr:uid="{4D4ADB2D-F1BC-4C26-8023-CA14CF9F80D7}"/>
    <cellStyle name="Comma 164 4 7" xfId="7742" xr:uid="{00000000-0005-0000-0000-00003E1E0000}"/>
    <cellStyle name="Comma 164 4 7 2" xfId="38416" xr:uid="{1CB71B17-B406-470E-A71A-B279B97653CD}"/>
    <cellStyle name="Comma 164 4 8" xfId="38400" xr:uid="{8C1DAF34-6079-4355-9198-637C04B774BD}"/>
    <cellStyle name="Comma 164 5" xfId="7743" xr:uid="{00000000-0005-0000-0000-00003F1E0000}"/>
    <cellStyle name="Comma 164 5 2" xfId="7744" xr:uid="{00000000-0005-0000-0000-0000401E0000}"/>
    <cellStyle name="Comma 164 5 2 2" xfId="7745" xr:uid="{00000000-0005-0000-0000-0000411E0000}"/>
    <cellStyle name="Comma 164 5 2 2 2" xfId="38419" xr:uid="{1BD509B6-66BF-43E9-8A6A-C61CC1019B88}"/>
    <cellStyle name="Comma 164 5 2 3" xfId="38418" xr:uid="{F88EDF92-3821-4E96-950B-0AF726F37540}"/>
    <cellStyle name="Comma 164 5 3" xfId="7746" xr:uid="{00000000-0005-0000-0000-0000421E0000}"/>
    <cellStyle name="Comma 164 5 3 2" xfId="7747" xr:uid="{00000000-0005-0000-0000-0000431E0000}"/>
    <cellStyle name="Comma 164 5 3 2 2" xfId="38421" xr:uid="{A101A740-503D-4249-B092-1ACD6B618762}"/>
    <cellStyle name="Comma 164 5 3 3" xfId="38420" xr:uid="{42DE49A6-2D66-47E9-90D6-CF13DD764BB6}"/>
    <cellStyle name="Comma 164 5 4" xfId="7748" xr:uid="{00000000-0005-0000-0000-0000441E0000}"/>
    <cellStyle name="Comma 164 5 4 2" xfId="38422" xr:uid="{82E904E1-702B-4EEC-8B7E-E3CD9DBDF9D7}"/>
    <cellStyle name="Comma 164 5 5" xfId="7749" xr:uid="{00000000-0005-0000-0000-0000451E0000}"/>
    <cellStyle name="Comma 164 5 5 2" xfId="38423" xr:uid="{23D721B2-7C95-48DB-94BB-D7E94AB305ED}"/>
    <cellStyle name="Comma 164 5 6" xfId="7750" xr:uid="{00000000-0005-0000-0000-0000461E0000}"/>
    <cellStyle name="Comma 164 5 6 2" xfId="38424" xr:uid="{F7C85702-B6B0-47A7-9DCE-C89A91904F4E}"/>
    <cellStyle name="Comma 164 5 7" xfId="38417" xr:uid="{C66BE53C-EDEC-4069-9C56-CADAD0E81216}"/>
    <cellStyle name="Comma 164 6" xfId="7751" xr:uid="{00000000-0005-0000-0000-0000471E0000}"/>
    <cellStyle name="Comma 164 6 2" xfId="7752" xr:uid="{00000000-0005-0000-0000-0000481E0000}"/>
    <cellStyle name="Comma 164 6 2 2" xfId="7753" xr:uid="{00000000-0005-0000-0000-0000491E0000}"/>
    <cellStyle name="Comma 164 6 2 2 2" xfId="38427" xr:uid="{79074DA4-9F65-48D0-B28E-4E92AB150677}"/>
    <cellStyle name="Comma 164 6 2 3" xfId="38426" xr:uid="{A20353FC-20C1-4E95-B016-87433A14451C}"/>
    <cellStyle name="Comma 164 6 3" xfId="7754" xr:uid="{00000000-0005-0000-0000-00004A1E0000}"/>
    <cellStyle name="Comma 164 6 3 2" xfId="7755" xr:uid="{00000000-0005-0000-0000-00004B1E0000}"/>
    <cellStyle name="Comma 164 6 3 2 2" xfId="38429" xr:uid="{73B04B27-33AC-4071-9273-017D95398718}"/>
    <cellStyle name="Comma 164 6 3 3" xfId="38428" xr:uid="{25876074-0797-48B9-AD4D-9FD3D590FFF8}"/>
    <cellStyle name="Comma 164 6 4" xfId="7756" xr:uid="{00000000-0005-0000-0000-00004C1E0000}"/>
    <cellStyle name="Comma 164 6 4 2" xfId="38430" xr:uid="{390087D5-4697-4F25-A391-F263AA76C0BA}"/>
    <cellStyle name="Comma 164 6 5" xfId="7757" xr:uid="{00000000-0005-0000-0000-00004D1E0000}"/>
    <cellStyle name="Comma 164 6 5 2" xfId="38431" xr:uid="{1C887E31-F481-4812-A735-A1C43493AD3F}"/>
    <cellStyle name="Comma 164 6 6" xfId="7758" xr:uid="{00000000-0005-0000-0000-00004E1E0000}"/>
    <cellStyle name="Comma 164 6 6 2" xfId="38432" xr:uid="{49EF751C-B4B7-4ECE-A3FF-240D79A3E273}"/>
    <cellStyle name="Comma 164 6 7" xfId="38425" xr:uid="{602D68D9-C9A3-4DE7-8ED7-5B6A08F50EED}"/>
    <cellStyle name="Comma 164 7" xfId="7759" xr:uid="{00000000-0005-0000-0000-00004F1E0000}"/>
    <cellStyle name="Comma 164 7 2" xfId="7760" xr:uid="{00000000-0005-0000-0000-0000501E0000}"/>
    <cellStyle name="Comma 164 7 2 2" xfId="38434" xr:uid="{9BAE70D5-3964-4A00-9BEE-A7988B1D9D40}"/>
    <cellStyle name="Comma 164 7 3" xfId="38433" xr:uid="{4168022F-7D39-42B5-A9FC-2828F9B5F6F2}"/>
    <cellStyle name="Comma 164 8" xfId="7761" xr:uid="{00000000-0005-0000-0000-0000511E0000}"/>
    <cellStyle name="Comma 164 8 2" xfId="7762" xr:uid="{00000000-0005-0000-0000-0000521E0000}"/>
    <cellStyle name="Comma 164 8 2 2" xfId="38436" xr:uid="{56DCC294-0B5B-4EEB-9787-DA4641773768}"/>
    <cellStyle name="Comma 164 8 3" xfId="38435" xr:uid="{8ABF5A87-34A8-4AB3-8122-DE096710D0D3}"/>
    <cellStyle name="Comma 164 9" xfId="7763" xr:uid="{00000000-0005-0000-0000-0000531E0000}"/>
    <cellStyle name="Comma 164 9 2" xfId="38437" xr:uid="{02123529-B3BF-4E4A-AD6B-9052E8BE8152}"/>
    <cellStyle name="Comma 165" xfId="7764" xr:uid="{00000000-0005-0000-0000-0000541E0000}"/>
    <cellStyle name="Comma 165 10" xfId="7765" xr:uid="{00000000-0005-0000-0000-0000551E0000}"/>
    <cellStyle name="Comma 165 10 2" xfId="7766" xr:uid="{00000000-0005-0000-0000-0000561E0000}"/>
    <cellStyle name="Comma 165 10 2 2" xfId="38440" xr:uid="{040A71B9-5444-48DC-A5B2-675E642C5DA6}"/>
    <cellStyle name="Comma 165 10 3" xfId="38439" xr:uid="{94FD5EB3-96A9-4E1A-89C1-4EDC485F1FC9}"/>
    <cellStyle name="Comma 165 11" xfId="7767" xr:uid="{00000000-0005-0000-0000-0000571E0000}"/>
    <cellStyle name="Comma 165 11 2" xfId="38441" xr:uid="{C2AEFB22-47EC-4A80-BE5E-03CC8330B545}"/>
    <cellStyle name="Comma 165 12" xfId="38438" xr:uid="{04E37922-55F2-444F-B0BC-7A7001C45CC4}"/>
    <cellStyle name="Comma 165 2" xfId="7768" xr:uid="{00000000-0005-0000-0000-0000581E0000}"/>
    <cellStyle name="Comma 165 2 2" xfId="7769" xr:uid="{00000000-0005-0000-0000-0000591E0000}"/>
    <cellStyle name="Comma 165 2 2 2" xfId="7770" xr:uid="{00000000-0005-0000-0000-00005A1E0000}"/>
    <cellStyle name="Comma 165 2 2 2 2" xfId="38444" xr:uid="{B01D12DD-F484-4D9B-93F1-ECE07E038737}"/>
    <cellStyle name="Comma 165 2 2 3" xfId="38443" xr:uid="{7E71980D-80CC-47F9-A97D-45908CFA23BE}"/>
    <cellStyle name="Comma 165 2 3" xfId="7771" xr:uid="{00000000-0005-0000-0000-00005B1E0000}"/>
    <cellStyle name="Comma 165 2 3 2" xfId="7772" xr:uid="{00000000-0005-0000-0000-00005C1E0000}"/>
    <cellStyle name="Comma 165 2 3 2 2" xfId="38446" xr:uid="{FE0E3BC7-FC7F-41B9-A3CD-4CBE7D78073B}"/>
    <cellStyle name="Comma 165 2 3 3" xfId="38445" xr:uid="{FF1BDE61-DA2D-4800-BC47-04FF3B2F5FB4}"/>
    <cellStyle name="Comma 165 2 4" xfId="7773" xr:uid="{00000000-0005-0000-0000-00005D1E0000}"/>
    <cellStyle name="Comma 165 2 4 2" xfId="38447" xr:uid="{73BB6EF1-B899-4C28-ACDF-8D2497E8C957}"/>
    <cellStyle name="Comma 165 2 5" xfId="7774" xr:uid="{00000000-0005-0000-0000-00005E1E0000}"/>
    <cellStyle name="Comma 165 2 5 2" xfId="38448" xr:uid="{3004F09A-EDFF-4215-908F-8E9447692137}"/>
    <cellStyle name="Comma 165 2 6" xfId="7775" xr:uid="{00000000-0005-0000-0000-00005F1E0000}"/>
    <cellStyle name="Comma 165 2 6 2" xfId="38449" xr:uid="{8D86354C-8E74-48E9-B617-6DBDFCB53862}"/>
    <cellStyle name="Comma 165 2 7" xfId="38442" xr:uid="{E5B0E4CC-3ED7-44DC-8E80-39EEA9F8D8CB}"/>
    <cellStyle name="Comma 165 3" xfId="7776" xr:uid="{00000000-0005-0000-0000-0000601E0000}"/>
    <cellStyle name="Comma 165 3 2" xfId="7777" xr:uid="{00000000-0005-0000-0000-0000611E0000}"/>
    <cellStyle name="Comma 165 3 2 2" xfId="7778" xr:uid="{00000000-0005-0000-0000-0000621E0000}"/>
    <cellStyle name="Comma 165 3 2 2 2" xfId="38452" xr:uid="{B90CF049-1F43-4803-896F-637F382654B7}"/>
    <cellStyle name="Comma 165 3 2 3" xfId="38451" xr:uid="{89944396-854B-478F-AA5A-A287564F425D}"/>
    <cellStyle name="Comma 165 3 3" xfId="7779" xr:uid="{00000000-0005-0000-0000-0000631E0000}"/>
    <cellStyle name="Comma 165 3 3 2" xfId="7780" xr:uid="{00000000-0005-0000-0000-0000641E0000}"/>
    <cellStyle name="Comma 165 3 3 2 2" xfId="38454" xr:uid="{FA489A73-3B3E-414E-A9BA-7827DC106D64}"/>
    <cellStyle name="Comma 165 3 3 3" xfId="38453" xr:uid="{973F8316-9F69-4A21-8F41-3EFDE18961C1}"/>
    <cellStyle name="Comma 165 3 4" xfId="7781" xr:uid="{00000000-0005-0000-0000-0000651E0000}"/>
    <cellStyle name="Comma 165 3 4 2" xfId="38455" xr:uid="{A14A284F-8722-4927-BC04-D1E662FE80BD}"/>
    <cellStyle name="Comma 165 3 5" xfId="7782" xr:uid="{00000000-0005-0000-0000-0000661E0000}"/>
    <cellStyle name="Comma 165 3 5 2" xfId="38456" xr:uid="{B2B0A87E-88FB-44AA-95EF-EDFA5EE5CD9E}"/>
    <cellStyle name="Comma 165 3 6" xfId="7783" xr:uid="{00000000-0005-0000-0000-0000671E0000}"/>
    <cellStyle name="Comma 165 3 6 2" xfId="38457" xr:uid="{E1F2F47C-3EA7-43B9-821F-6B8ED028357A}"/>
    <cellStyle name="Comma 165 3 7" xfId="38450" xr:uid="{B349AA5C-8706-499D-BF2A-BEB0E9694F9E}"/>
    <cellStyle name="Comma 165 4" xfId="7784" xr:uid="{00000000-0005-0000-0000-0000681E0000}"/>
    <cellStyle name="Comma 165 4 2" xfId="7785" xr:uid="{00000000-0005-0000-0000-0000691E0000}"/>
    <cellStyle name="Comma 165 4 2 2" xfId="7786" xr:uid="{00000000-0005-0000-0000-00006A1E0000}"/>
    <cellStyle name="Comma 165 4 2 2 2" xfId="7787" xr:uid="{00000000-0005-0000-0000-00006B1E0000}"/>
    <cellStyle name="Comma 165 4 2 2 2 2" xfId="38461" xr:uid="{2348001B-7CCE-477A-A6D2-ECC96028805F}"/>
    <cellStyle name="Comma 165 4 2 2 3" xfId="38460" xr:uid="{D4C47C09-C612-487F-94A7-5047858BF519}"/>
    <cellStyle name="Comma 165 4 2 3" xfId="7788" xr:uid="{00000000-0005-0000-0000-00006C1E0000}"/>
    <cellStyle name="Comma 165 4 2 3 2" xfId="7789" xr:uid="{00000000-0005-0000-0000-00006D1E0000}"/>
    <cellStyle name="Comma 165 4 2 3 2 2" xfId="38463" xr:uid="{58D04386-5344-49B1-943B-D1C79F90CF42}"/>
    <cellStyle name="Comma 165 4 2 3 3" xfId="38462" xr:uid="{BABAEA89-41C5-4FC6-8D5E-A30CE4541EE4}"/>
    <cellStyle name="Comma 165 4 2 4" xfId="7790" xr:uid="{00000000-0005-0000-0000-00006E1E0000}"/>
    <cellStyle name="Comma 165 4 2 4 2" xfId="38464" xr:uid="{8EA7FD3E-2A95-411B-AF33-5BCD04CE06FF}"/>
    <cellStyle name="Comma 165 4 2 5" xfId="7791" xr:uid="{00000000-0005-0000-0000-00006F1E0000}"/>
    <cellStyle name="Comma 165 4 2 5 2" xfId="38465" xr:uid="{9769AEAC-A670-4CFA-95CD-F214538BD028}"/>
    <cellStyle name="Comma 165 4 2 6" xfId="7792" xr:uid="{00000000-0005-0000-0000-0000701E0000}"/>
    <cellStyle name="Comma 165 4 2 6 2" xfId="38466" xr:uid="{D22EFC8D-4638-474D-852D-E96645EE78D6}"/>
    <cellStyle name="Comma 165 4 2 7" xfId="38459" xr:uid="{D21577F4-38C6-4803-9316-2E199D2D7ADB}"/>
    <cellStyle name="Comma 165 4 3" xfId="7793" xr:uid="{00000000-0005-0000-0000-0000711E0000}"/>
    <cellStyle name="Comma 165 4 3 2" xfId="7794" xr:uid="{00000000-0005-0000-0000-0000721E0000}"/>
    <cellStyle name="Comma 165 4 3 2 2" xfId="38468" xr:uid="{E570DFF4-5029-45B0-BBD2-17949065F0EB}"/>
    <cellStyle name="Comma 165 4 3 3" xfId="38467" xr:uid="{18C57E96-1676-4FD4-96B2-9379E06A13CB}"/>
    <cellStyle name="Comma 165 4 4" xfId="7795" xr:uid="{00000000-0005-0000-0000-0000731E0000}"/>
    <cellStyle name="Comma 165 4 4 2" xfId="7796" xr:uid="{00000000-0005-0000-0000-0000741E0000}"/>
    <cellStyle name="Comma 165 4 4 2 2" xfId="38470" xr:uid="{D3A66A4C-EB6E-4F15-B013-98C6B734213D}"/>
    <cellStyle name="Comma 165 4 4 3" xfId="38469" xr:uid="{8ADA358C-C407-4D5C-9420-700C782F4894}"/>
    <cellStyle name="Comma 165 4 5" xfId="7797" xr:uid="{00000000-0005-0000-0000-0000751E0000}"/>
    <cellStyle name="Comma 165 4 5 2" xfId="38471" xr:uid="{24A85A4B-7B1F-45EA-8098-99CF14ABDD58}"/>
    <cellStyle name="Comma 165 4 6" xfId="7798" xr:uid="{00000000-0005-0000-0000-0000761E0000}"/>
    <cellStyle name="Comma 165 4 6 2" xfId="38472" xr:uid="{EE51A3B9-B4A3-4FB2-A46A-5873D673749C}"/>
    <cellStyle name="Comma 165 4 7" xfId="7799" xr:uid="{00000000-0005-0000-0000-0000771E0000}"/>
    <cellStyle name="Comma 165 4 7 2" xfId="38473" xr:uid="{FC823477-D87B-4CD0-B6F3-814398619426}"/>
    <cellStyle name="Comma 165 4 8" xfId="38458" xr:uid="{22AE7C13-1CD1-422F-82C5-5CF3603F7741}"/>
    <cellStyle name="Comma 165 5" xfId="7800" xr:uid="{00000000-0005-0000-0000-0000781E0000}"/>
    <cellStyle name="Comma 165 5 2" xfId="7801" xr:uid="{00000000-0005-0000-0000-0000791E0000}"/>
    <cellStyle name="Comma 165 5 2 2" xfId="7802" xr:uid="{00000000-0005-0000-0000-00007A1E0000}"/>
    <cellStyle name="Comma 165 5 2 2 2" xfId="38476" xr:uid="{8739BB11-13D9-464A-A948-87B802D504F5}"/>
    <cellStyle name="Comma 165 5 2 3" xfId="38475" xr:uid="{7E1D4586-27F1-45DD-8D4C-C59CD3141C1D}"/>
    <cellStyle name="Comma 165 5 3" xfId="7803" xr:uid="{00000000-0005-0000-0000-00007B1E0000}"/>
    <cellStyle name="Comma 165 5 3 2" xfId="7804" xr:uid="{00000000-0005-0000-0000-00007C1E0000}"/>
    <cellStyle name="Comma 165 5 3 2 2" xfId="38478" xr:uid="{175F0353-2C0F-40B3-B8D7-2AC32B794060}"/>
    <cellStyle name="Comma 165 5 3 3" xfId="38477" xr:uid="{1E4EF93E-DDB1-4EE9-87B3-F51AFE7EE679}"/>
    <cellStyle name="Comma 165 5 4" xfId="7805" xr:uid="{00000000-0005-0000-0000-00007D1E0000}"/>
    <cellStyle name="Comma 165 5 4 2" xfId="38479" xr:uid="{4743A0A8-68B0-4FA6-97BE-E13C2E0027EE}"/>
    <cellStyle name="Comma 165 5 5" xfId="7806" xr:uid="{00000000-0005-0000-0000-00007E1E0000}"/>
    <cellStyle name="Comma 165 5 5 2" xfId="38480" xr:uid="{EFFE1C61-B273-4D6F-AF45-E3254BFA3831}"/>
    <cellStyle name="Comma 165 5 6" xfId="7807" xr:uid="{00000000-0005-0000-0000-00007F1E0000}"/>
    <cellStyle name="Comma 165 5 6 2" xfId="38481" xr:uid="{FBC0CE54-1ED3-486D-872A-3780C5BF8546}"/>
    <cellStyle name="Comma 165 5 7" xfId="38474" xr:uid="{D8F9B134-0050-40B9-A6C1-F01FC01F375F}"/>
    <cellStyle name="Comma 165 6" xfId="7808" xr:uid="{00000000-0005-0000-0000-0000801E0000}"/>
    <cellStyle name="Comma 165 6 2" xfId="7809" xr:uid="{00000000-0005-0000-0000-0000811E0000}"/>
    <cellStyle name="Comma 165 6 2 2" xfId="7810" xr:uid="{00000000-0005-0000-0000-0000821E0000}"/>
    <cellStyle name="Comma 165 6 2 2 2" xfId="38484" xr:uid="{9E9B2F9C-BE69-41C3-8048-CAA0DD6FE4B7}"/>
    <cellStyle name="Comma 165 6 2 3" xfId="38483" xr:uid="{762633D0-651E-4D02-B340-1DEA321F3124}"/>
    <cellStyle name="Comma 165 6 3" xfId="7811" xr:uid="{00000000-0005-0000-0000-0000831E0000}"/>
    <cellStyle name="Comma 165 6 3 2" xfId="7812" xr:uid="{00000000-0005-0000-0000-0000841E0000}"/>
    <cellStyle name="Comma 165 6 3 2 2" xfId="38486" xr:uid="{1416CE70-18E8-44ED-930A-F7504616F50B}"/>
    <cellStyle name="Comma 165 6 3 3" xfId="38485" xr:uid="{D2F970C9-D5FF-4E40-A7C6-6E31E7592900}"/>
    <cellStyle name="Comma 165 6 4" xfId="7813" xr:uid="{00000000-0005-0000-0000-0000851E0000}"/>
    <cellStyle name="Comma 165 6 4 2" xfId="38487" xr:uid="{CD6B97B2-E3F5-4311-8D30-CF672A196993}"/>
    <cellStyle name="Comma 165 6 5" xfId="7814" xr:uid="{00000000-0005-0000-0000-0000861E0000}"/>
    <cellStyle name="Comma 165 6 5 2" xfId="38488" xr:uid="{5FCEAD30-7BED-4EBC-A328-203C4631533F}"/>
    <cellStyle name="Comma 165 6 6" xfId="7815" xr:uid="{00000000-0005-0000-0000-0000871E0000}"/>
    <cellStyle name="Comma 165 6 6 2" xfId="38489" xr:uid="{ED9D644F-52B7-4687-8929-15EBA8E6AD49}"/>
    <cellStyle name="Comma 165 6 7" xfId="38482" xr:uid="{535574CD-46B4-4658-80B7-8E00A7E61365}"/>
    <cellStyle name="Comma 165 7" xfId="7816" xr:uid="{00000000-0005-0000-0000-0000881E0000}"/>
    <cellStyle name="Comma 165 7 2" xfId="7817" xr:uid="{00000000-0005-0000-0000-0000891E0000}"/>
    <cellStyle name="Comma 165 7 2 2" xfId="38491" xr:uid="{DF55AD98-339D-4805-BF1D-E886C17EA2AC}"/>
    <cellStyle name="Comma 165 7 3" xfId="38490" xr:uid="{70BE6465-FFE2-4F02-8F16-56AEF240A330}"/>
    <cellStyle name="Comma 165 8" xfId="7818" xr:uid="{00000000-0005-0000-0000-00008A1E0000}"/>
    <cellStyle name="Comma 165 8 2" xfId="7819" xr:uid="{00000000-0005-0000-0000-00008B1E0000}"/>
    <cellStyle name="Comma 165 8 2 2" xfId="38493" xr:uid="{F0A4BACD-E1AD-43F0-ACDF-04AF84585001}"/>
    <cellStyle name="Comma 165 8 3" xfId="38492" xr:uid="{4C066725-FF4F-483F-B5EE-6696E12929EE}"/>
    <cellStyle name="Comma 165 9" xfId="7820" xr:uid="{00000000-0005-0000-0000-00008C1E0000}"/>
    <cellStyle name="Comma 165 9 2" xfId="38494" xr:uid="{5C59A138-8EAF-45F5-BA0C-3435E4264AF4}"/>
    <cellStyle name="Comma 166" xfId="7821" xr:uid="{00000000-0005-0000-0000-00008D1E0000}"/>
    <cellStyle name="Comma 166 10" xfId="7822" xr:uid="{00000000-0005-0000-0000-00008E1E0000}"/>
    <cellStyle name="Comma 166 10 2" xfId="7823" xr:uid="{00000000-0005-0000-0000-00008F1E0000}"/>
    <cellStyle name="Comma 166 10 2 2" xfId="38497" xr:uid="{698FBDC5-2286-449F-B959-7561D97C20D9}"/>
    <cellStyle name="Comma 166 10 3" xfId="38496" xr:uid="{DDE1675E-FA22-44E0-82A3-A6228BF0E5EB}"/>
    <cellStyle name="Comma 166 11" xfId="7824" xr:uid="{00000000-0005-0000-0000-0000901E0000}"/>
    <cellStyle name="Comma 166 11 2" xfId="38498" xr:uid="{C1074FA3-6C9A-4CB2-9D2C-78249FC5DF2F}"/>
    <cellStyle name="Comma 166 12" xfId="38495" xr:uid="{F277B059-C8F0-4535-B138-56F0236A2E1E}"/>
    <cellStyle name="Comma 166 2" xfId="7825" xr:uid="{00000000-0005-0000-0000-0000911E0000}"/>
    <cellStyle name="Comma 166 2 2" xfId="7826" xr:uid="{00000000-0005-0000-0000-0000921E0000}"/>
    <cellStyle name="Comma 166 2 2 2" xfId="7827" xr:uid="{00000000-0005-0000-0000-0000931E0000}"/>
    <cellStyle name="Comma 166 2 2 2 2" xfId="38501" xr:uid="{EC621F63-FD4F-4849-B090-A0B3E1F9A109}"/>
    <cellStyle name="Comma 166 2 2 3" xfId="38500" xr:uid="{0C14243E-E8C9-4E1D-9FC4-FDF886E2A099}"/>
    <cellStyle name="Comma 166 2 3" xfId="7828" xr:uid="{00000000-0005-0000-0000-0000941E0000}"/>
    <cellStyle name="Comma 166 2 3 2" xfId="7829" xr:uid="{00000000-0005-0000-0000-0000951E0000}"/>
    <cellStyle name="Comma 166 2 3 2 2" xfId="38503" xr:uid="{3D95342F-3F6B-4499-A2F1-BC6F2560F9BC}"/>
    <cellStyle name="Comma 166 2 3 3" xfId="38502" xr:uid="{632459BA-8C99-40A0-A998-A58F6C44A29B}"/>
    <cellStyle name="Comma 166 2 4" xfId="7830" xr:uid="{00000000-0005-0000-0000-0000961E0000}"/>
    <cellStyle name="Comma 166 2 4 2" xfId="38504" xr:uid="{595CE3C6-2CA0-410A-BDF8-47FA33F2D482}"/>
    <cellStyle name="Comma 166 2 5" xfId="7831" xr:uid="{00000000-0005-0000-0000-0000971E0000}"/>
    <cellStyle name="Comma 166 2 5 2" xfId="38505" xr:uid="{94D12EEA-EC0A-4253-ACCF-470471584C34}"/>
    <cellStyle name="Comma 166 2 6" xfId="7832" xr:uid="{00000000-0005-0000-0000-0000981E0000}"/>
    <cellStyle name="Comma 166 2 6 2" xfId="38506" xr:uid="{14FFC516-8508-4725-8760-CA8F217F9076}"/>
    <cellStyle name="Comma 166 2 7" xfId="38499" xr:uid="{CFD25992-B7BE-4EBB-87FE-2AEE2CFA2B87}"/>
    <cellStyle name="Comma 166 3" xfId="7833" xr:uid="{00000000-0005-0000-0000-0000991E0000}"/>
    <cellStyle name="Comma 166 3 2" xfId="7834" xr:uid="{00000000-0005-0000-0000-00009A1E0000}"/>
    <cellStyle name="Comma 166 3 2 2" xfId="7835" xr:uid="{00000000-0005-0000-0000-00009B1E0000}"/>
    <cellStyle name="Comma 166 3 2 2 2" xfId="38509" xr:uid="{807E5E06-182D-4E3B-BB67-2CADBF91AD18}"/>
    <cellStyle name="Comma 166 3 2 3" xfId="38508" xr:uid="{14482459-C2FE-41B1-9EA4-AF865C55A9BF}"/>
    <cellStyle name="Comma 166 3 3" xfId="7836" xr:uid="{00000000-0005-0000-0000-00009C1E0000}"/>
    <cellStyle name="Comma 166 3 3 2" xfId="7837" xr:uid="{00000000-0005-0000-0000-00009D1E0000}"/>
    <cellStyle name="Comma 166 3 3 2 2" xfId="38511" xr:uid="{606D98D3-9D6A-43BF-A098-4D3333124EA6}"/>
    <cellStyle name="Comma 166 3 3 3" xfId="38510" xr:uid="{C2BD03C7-A307-4812-9950-E46159F27AF9}"/>
    <cellStyle name="Comma 166 3 4" xfId="7838" xr:uid="{00000000-0005-0000-0000-00009E1E0000}"/>
    <cellStyle name="Comma 166 3 4 2" xfId="38512" xr:uid="{9FC587D0-E1DD-40EC-AB63-3800AEF12860}"/>
    <cellStyle name="Comma 166 3 5" xfId="7839" xr:uid="{00000000-0005-0000-0000-00009F1E0000}"/>
    <cellStyle name="Comma 166 3 5 2" xfId="38513" xr:uid="{4C9DC3D4-E95A-40E8-8D34-C2B0DE38F52E}"/>
    <cellStyle name="Comma 166 3 6" xfId="7840" xr:uid="{00000000-0005-0000-0000-0000A01E0000}"/>
    <cellStyle name="Comma 166 3 6 2" xfId="38514" xr:uid="{ED08CDFF-D8D3-46FD-AE33-8E827594E86F}"/>
    <cellStyle name="Comma 166 3 7" xfId="38507" xr:uid="{CB17823C-6ECB-4DCC-B1AA-EC0860BCE65D}"/>
    <cellStyle name="Comma 166 4" xfId="7841" xr:uid="{00000000-0005-0000-0000-0000A11E0000}"/>
    <cellStyle name="Comma 166 4 2" xfId="7842" xr:uid="{00000000-0005-0000-0000-0000A21E0000}"/>
    <cellStyle name="Comma 166 4 2 2" xfId="7843" xr:uid="{00000000-0005-0000-0000-0000A31E0000}"/>
    <cellStyle name="Comma 166 4 2 2 2" xfId="7844" xr:uid="{00000000-0005-0000-0000-0000A41E0000}"/>
    <cellStyle name="Comma 166 4 2 2 2 2" xfId="38518" xr:uid="{7E2A491E-B726-44A3-B3F7-94424921FD53}"/>
    <cellStyle name="Comma 166 4 2 2 3" xfId="38517" xr:uid="{83FE89D6-903A-431F-A719-ADA8B7546616}"/>
    <cellStyle name="Comma 166 4 2 3" xfId="7845" xr:uid="{00000000-0005-0000-0000-0000A51E0000}"/>
    <cellStyle name="Comma 166 4 2 3 2" xfId="7846" xr:uid="{00000000-0005-0000-0000-0000A61E0000}"/>
    <cellStyle name="Comma 166 4 2 3 2 2" xfId="38520" xr:uid="{28E11783-6CE2-4FBB-B01B-24F234162CA5}"/>
    <cellStyle name="Comma 166 4 2 3 3" xfId="38519" xr:uid="{A2F55FE3-AA28-4589-A1C2-B23B1BD5C32B}"/>
    <cellStyle name="Comma 166 4 2 4" xfId="7847" xr:uid="{00000000-0005-0000-0000-0000A71E0000}"/>
    <cellStyle name="Comma 166 4 2 4 2" xfId="38521" xr:uid="{70624D0E-1503-485D-B465-2CBC058B50E6}"/>
    <cellStyle name="Comma 166 4 2 5" xfId="7848" xr:uid="{00000000-0005-0000-0000-0000A81E0000}"/>
    <cellStyle name="Comma 166 4 2 5 2" xfId="38522" xr:uid="{F4C4C06D-6484-4967-A3A6-385190DA0A14}"/>
    <cellStyle name="Comma 166 4 2 6" xfId="7849" xr:uid="{00000000-0005-0000-0000-0000A91E0000}"/>
    <cellStyle name="Comma 166 4 2 6 2" xfId="38523" xr:uid="{435DD37F-03AD-4028-9474-E9BBBA8B2F4E}"/>
    <cellStyle name="Comma 166 4 2 7" xfId="38516" xr:uid="{A95668E1-DA14-4727-81AB-2FEBEA32574A}"/>
    <cellStyle name="Comma 166 4 3" xfId="7850" xr:uid="{00000000-0005-0000-0000-0000AA1E0000}"/>
    <cellStyle name="Comma 166 4 3 2" xfId="7851" xr:uid="{00000000-0005-0000-0000-0000AB1E0000}"/>
    <cellStyle name="Comma 166 4 3 2 2" xfId="38525" xr:uid="{67E96713-6B69-45A0-859C-69D8CF55C813}"/>
    <cellStyle name="Comma 166 4 3 3" xfId="38524" xr:uid="{F3F4714C-84A9-40DA-B6A5-F0D0158493BE}"/>
    <cellStyle name="Comma 166 4 4" xfId="7852" xr:uid="{00000000-0005-0000-0000-0000AC1E0000}"/>
    <cellStyle name="Comma 166 4 4 2" xfId="7853" xr:uid="{00000000-0005-0000-0000-0000AD1E0000}"/>
    <cellStyle name="Comma 166 4 4 2 2" xfId="38527" xr:uid="{F772ECAD-0F25-4960-BC65-9711CF37B99E}"/>
    <cellStyle name="Comma 166 4 4 3" xfId="38526" xr:uid="{8F47FA81-24FF-4B60-BE67-F46973556155}"/>
    <cellStyle name="Comma 166 4 5" xfId="7854" xr:uid="{00000000-0005-0000-0000-0000AE1E0000}"/>
    <cellStyle name="Comma 166 4 5 2" xfId="38528" xr:uid="{B8C5255F-2CCE-4A17-98ED-11CB16ACB943}"/>
    <cellStyle name="Comma 166 4 6" xfId="7855" xr:uid="{00000000-0005-0000-0000-0000AF1E0000}"/>
    <cellStyle name="Comma 166 4 6 2" xfId="38529" xr:uid="{E869FEBD-F9A5-4B51-A04C-11401F85CD26}"/>
    <cellStyle name="Comma 166 4 7" xfId="7856" xr:uid="{00000000-0005-0000-0000-0000B01E0000}"/>
    <cellStyle name="Comma 166 4 7 2" xfId="38530" xr:uid="{DE120374-BF5B-41D9-A944-37711B788DC7}"/>
    <cellStyle name="Comma 166 4 8" xfId="38515" xr:uid="{1D16615A-794E-4554-873D-20BC903B8E1F}"/>
    <cellStyle name="Comma 166 5" xfId="7857" xr:uid="{00000000-0005-0000-0000-0000B11E0000}"/>
    <cellStyle name="Comma 166 5 2" xfId="7858" xr:uid="{00000000-0005-0000-0000-0000B21E0000}"/>
    <cellStyle name="Comma 166 5 2 2" xfId="7859" xr:uid="{00000000-0005-0000-0000-0000B31E0000}"/>
    <cellStyle name="Comma 166 5 2 2 2" xfId="38533" xr:uid="{CBC9BA2D-5585-45D1-A4D8-19FE6E58259C}"/>
    <cellStyle name="Comma 166 5 2 3" xfId="38532" xr:uid="{C60331D4-C5EA-4418-8003-8DE612070137}"/>
    <cellStyle name="Comma 166 5 3" xfId="7860" xr:uid="{00000000-0005-0000-0000-0000B41E0000}"/>
    <cellStyle name="Comma 166 5 3 2" xfId="7861" xr:uid="{00000000-0005-0000-0000-0000B51E0000}"/>
    <cellStyle name="Comma 166 5 3 2 2" xfId="38535" xr:uid="{0BEE0D8F-9796-4EAF-8814-2178D4AA9279}"/>
    <cellStyle name="Comma 166 5 3 3" xfId="38534" xr:uid="{C562EA10-7AB6-4217-B900-8D32BBF3BF4B}"/>
    <cellStyle name="Comma 166 5 4" xfId="7862" xr:uid="{00000000-0005-0000-0000-0000B61E0000}"/>
    <cellStyle name="Comma 166 5 4 2" xfId="38536" xr:uid="{D5CAFAF3-E326-4A17-9FEC-618CF2F8B92D}"/>
    <cellStyle name="Comma 166 5 5" xfId="7863" xr:uid="{00000000-0005-0000-0000-0000B71E0000}"/>
    <cellStyle name="Comma 166 5 5 2" xfId="38537" xr:uid="{DB14BC3A-1F39-4D3D-931D-B9E1B9620D3F}"/>
    <cellStyle name="Comma 166 5 6" xfId="7864" xr:uid="{00000000-0005-0000-0000-0000B81E0000}"/>
    <cellStyle name="Comma 166 5 6 2" xfId="38538" xr:uid="{ED98E0AB-8F7C-4F32-AB38-6C675C98F778}"/>
    <cellStyle name="Comma 166 5 7" xfId="38531" xr:uid="{35DE4159-9FAF-486C-BBAA-F0D8BD5B971B}"/>
    <cellStyle name="Comma 166 6" xfId="7865" xr:uid="{00000000-0005-0000-0000-0000B91E0000}"/>
    <cellStyle name="Comma 166 6 2" xfId="7866" xr:uid="{00000000-0005-0000-0000-0000BA1E0000}"/>
    <cellStyle name="Comma 166 6 2 2" xfId="7867" xr:uid="{00000000-0005-0000-0000-0000BB1E0000}"/>
    <cellStyle name="Comma 166 6 2 2 2" xfId="38541" xr:uid="{71866F54-A0DA-4D9E-B08F-E11FE72F5E7E}"/>
    <cellStyle name="Comma 166 6 2 3" xfId="38540" xr:uid="{9E4F39DF-48BB-4421-8D72-50DB4AE44493}"/>
    <cellStyle name="Comma 166 6 3" xfId="7868" xr:uid="{00000000-0005-0000-0000-0000BC1E0000}"/>
    <cellStyle name="Comma 166 6 3 2" xfId="7869" xr:uid="{00000000-0005-0000-0000-0000BD1E0000}"/>
    <cellStyle name="Comma 166 6 3 2 2" xfId="38543" xr:uid="{E6594CC4-A7A7-42CC-8F69-8F8110F73FB2}"/>
    <cellStyle name="Comma 166 6 3 3" xfId="38542" xr:uid="{245A0468-963F-4F59-9181-B3683BBC747D}"/>
    <cellStyle name="Comma 166 6 4" xfId="7870" xr:uid="{00000000-0005-0000-0000-0000BE1E0000}"/>
    <cellStyle name="Comma 166 6 4 2" xfId="38544" xr:uid="{36A8497A-9126-471A-910A-B7A0E5D55B0F}"/>
    <cellStyle name="Comma 166 6 5" xfId="7871" xr:uid="{00000000-0005-0000-0000-0000BF1E0000}"/>
    <cellStyle name="Comma 166 6 5 2" xfId="38545" xr:uid="{607C56B7-F079-4555-8137-3144E4DFA6EE}"/>
    <cellStyle name="Comma 166 6 6" xfId="7872" xr:uid="{00000000-0005-0000-0000-0000C01E0000}"/>
    <cellStyle name="Comma 166 6 6 2" xfId="38546" xr:uid="{CA416D31-3401-46B7-8C31-BE896AC51B3D}"/>
    <cellStyle name="Comma 166 6 7" xfId="38539" xr:uid="{FABAD9DE-3A67-403D-8D81-F4A89B6A1256}"/>
    <cellStyle name="Comma 166 7" xfId="7873" xr:uid="{00000000-0005-0000-0000-0000C11E0000}"/>
    <cellStyle name="Comma 166 7 2" xfId="7874" xr:uid="{00000000-0005-0000-0000-0000C21E0000}"/>
    <cellStyle name="Comma 166 7 2 2" xfId="38548" xr:uid="{364D0A32-BFE3-4688-837A-EDBAFCABAAD1}"/>
    <cellStyle name="Comma 166 7 3" xfId="38547" xr:uid="{E76606CC-F4E4-4FAB-891E-30E5B730C082}"/>
    <cellStyle name="Comma 166 8" xfId="7875" xr:uid="{00000000-0005-0000-0000-0000C31E0000}"/>
    <cellStyle name="Comma 166 8 2" xfId="7876" xr:uid="{00000000-0005-0000-0000-0000C41E0000}"/>
    <cellStyle name="Comma 166 8 2 2" xfId="38550" xr:uid="{EB97A726-695E-4475-89B6-C06DA8911B94}"/>
    <cellStyle name="Comma 166 8 3" xfId="38549" xr:uid="{45EF6B7B-7815-48F1-ABED-066EABDDBFE5}"/>
    <cellStyle name="Comma 166 9" xfId="7877" xr:uid="{00000000-0005-0000-0000-0000C51E0000}"/>
    <cellStyle name="Comma 166 9 2" xfId="38551" xr:uid="{4931F3DD-A5A2-451C-891B-5993638CD0CE}"/>
    <cellStyle name="Comma 167" xfId="7878" xr:uid="{00000000-0005-0000-0000-0000C61E0000}"/>
    <cellStyle name="Comma 167 10" xfId="7879" xr:uid="{00000000-0005-0000-0000-0000C71E0000}"/>
    <cellStyle name="Comma 167 10 2" xfId="7880" xr:uid="{00000000-0005-0000-0000-0000C81E0000}"/>
    <cellStyle name="Comma 167 10 2 2" xfId="38554" xr:uid="{76C558E8-DC57-4629-8DCD-675A912C6E0A}"/>
    <cellStyle name="Comma 167 10 3" xfId="38553" xr:uid="{9662CE2C-A05A-40CD-B190-E64301276CD6}"/>
    <cellStyle name="Comma 167 11" xfId="7881" xr:uid="{00000000-0005-0000-0000-0000C91E0000}"/>
    <cellStyle name="Comma 167 11 2" xfId="38555" xr:uid="{B85E88CD-5DF0-4E5C-8D2A-F50872329352}"/>
    <cellStyle name="Comma 167 12" xfId="38552" xr:uid="{1EADA3FF-5DE9-4208-A79E-461D66137CA8}"/>
    <cellStyle name="Comma 167 2" xfId="7882" xr:uid="{00000000-0005-0000-0000-0000CA1E0000}"/>
    <cellStyle name="Comma 167 2 2" xfId="7883" xr:uid="{00000000-0005-0000-0000-0000CB1E0000}"/>
    <cellStyle name="Comma 167 2 2 2" xfId="7884" xr:uid="{00000000-0005-0000-0000-0000CC1E0000}"/>
    <cellStyle name="Comma 167 2 2 2 2" xfId="38558" xr:uid="{9AFED24C-BE8E-41A4-9D70-F47E8987E10E}"/>
    <cellStyle name="Comma 167 2 2 3" xfId="38557" xr:uid="{28B19667-2DC9-47E3-AC62-ABA9FEACA7A0}"/>
    <cellStyle name="Comma 167 2 3" xfId="7885" xr:uid="{00000000-0005-0000-0000-0000CD1E0000}"/>
    <cellStyle name="Comma 167 2 3 2" xfId="7886" xr:uid="{00000000-0005-0000-0000-0000CE1E0000}"/>
    <cellStyle name="Comma 167 2 3 2 2" xfId="38560" xr:uid="{2809B4C7-E11D-45E6-8FB3-05209ECE59F6}"/>
    <cellStyle name="Comma 167 2 3 3" xfId="38559" xr:uid="{F9A3BB4B-7B0A-4678-B93E-19D01C61FBA8}"/>
    <cellStyle name="Comma 167 2 4" xfId="7887" xr:uid="{00000000-0005-0000-0000-0000CF1E0000}"/>
    <cellStyle name="Comma 167 2 4 2" xfId="38561" xr:uid="{C098F94A-1DB5-48C9-ACD0-DF04DCC8B9DB}"/>
    <cellStyle name="Comma 167 2 5" xfId="7888" xr:uid="{00000000-0005-0000-0000-0000D01E0000}"/>
    <cellStyle name="Comma 167 2 5 2" xfId="38562" xr:uid="{DAA8AFD4-A7E1-4B5B-8B5F-7EBE93C93F58}"/>
    <cellStyle name="Comma 167 2 6" xfId="7889" xr:uid="{00000000-0005-0000-0000-0000D11E0000}"/>
    <cellStyle name="Comma 167 2 6 2" xfId="38563" xr:uid="{7376528C-5780-4931-878C-10CBA2593326}"/>
    <cellStyle name="Comma 167 2 7" xfId="38556" xr:uid="{A72E9A8C-1C47-4A86-9FCC-0875391E2D96}"/>
    <cellStyle name="Comma 167 3" xfId="7890" xr:uid="{00000000-0005-0000-0000-0000D21E0000}"/>
    <cellStyle name="Comma 167 3 2" xfId="7891" xr:uid="{00000000-0005-0000-0000-0000D31E0000}"/>
    <cellStyle name="Comma 167 3 2 2" xfId="7892" xr:uid="{00000000-0005-0000-0000-0000D41E0000}"/>
    <cellStyle name="Comma 167 3 2 2 2" xfId="38566" xr:uid="{6660D4B9-E764-467C-B4B6-8FE5FD6DAC82}"/>
    <cellStyle name="Comma 167 3 2 3" xfId="38565" xr:uid="{E2677D02-8BC6-4861-9568-C812EA656CD8}"/>
    <cellStyle name="Comma 167 3 3" xfId="7893" xr:uid="{00000000-0005-0000-0000-0000D51E0000}"/>
    <cellStyle name="Comma 167 3 3 2" xfId="7894" xr:uid="{00000000-0005-0000-0000-0000D61E0000}"/>
    <cellStyle name="Comma 167 3 3 2 2" xfId="38568" xr:uid="{5B62E0B9-3FC2-4368-8A22-9118FB1FF32D}"/>
    <cellStyle name="Comma 167 3 3 3" xfId="38567" xr:uid="{D0E5C895-EA02-416C-AA1E-75F8DD8C031C}"/>
    <cellStyle name="Comma 167 3 4" xfId="7895" xr:uid="{00000000-0005-0000-0000-0000D71E0000}"/>
    <cellStyle name="Comma 167 3 4 2" xfId="38569" xr:uid="{C7A89D04-D454-460A-9C21-35177EB22F06}"/>
    <cellStyle name="Comma 167 3 5" xfId="7896" xr:uid="{00000000-0005-0000-0000-0000D81E0000}"/>
    <cellStyle name="Comma 167 3 5 2" xfId="38570" xr:uid="{325F935F-E401-46A6-BA5A-35932F6F3447}"/>
    <cellStyle name="Comma 167 3 6" xfId="7897" xr:uid="{00000000-0005-0000-0000-0000D91E0000}"/>
    <cellStyle name="Comma 167 3 6 2" xfId="38571" xr:uid="{0CF58422-3157-4622-B374-706B14D82EAA}"/>
    <cellStyle name="Comma 167 3 7" xfId="38564" xr:uid="{64513C78-591F-4FEB-9BC5-C1ACCD6FD433}"/>
    <cellStyle name="Comma 167 4" xfId="7898" xr:uid="{00000000-0005-0000-0000-0000DA1E0000}"/>
    <cellStyle name="Comma 167 4 2" xfId="7899" xr:uid="{00000000-0005-0000-0000-0000DB1E0000}"/>
    <cellStyle name="Comma 167 4 2 2" xfId="7900" xr:uid="{00000000-0005-0000-0000-0000DC1E0000}"/>
    <cellStyle name="Comma 167 4 2 2 2" xfId="7901" xr:uid="{00000000-0005-0000-0000-0000DD1E0000}"/>
    <cellStyle name="Comma 167 4 2 2 2 2" xfId="38575" xr:uid="{FE27AB18-BEA5-4D18-A52D-E3CFCB156BB7}"/>
    <cellStyle name="Comma 167 4 2 2 3" xfId="38574" xr:uid="{B63ACA60-0C29-4E82-A37C-3981E634AA96}"/>
    <cellStyle name="Comma 167 4 2 3" xfId="7902" xr:uid="{00000000-0005-0000-0000-0000DE1E0000}"/>
    <cellStyle name="Comma 167 4 2 3 2" xfId="7903" xr:uid="{00000000-0005-0000-0000-0000DF1E0000}"/>
    <cellStyle name="Comma 167 4 2 3 2 2" xfId="38577" xr:uid="{959AD2B0-F142-4AD0-8421-517BD62254C5}"/>
    <cellStyle name="Comma 167 4 2 3 3" xfId="38576" xr:uid="{2968153D-CA08-4006-94BC-80D45B8F032D}"/>
    <cellStyle name="Comma 167 4 2 4" xfId="7904" xr:uid="{00000000-0005-0000-0000-0000E01E0000}"/>
    <cellStyle name="Comma 167 4 2 4 2" xfId="38578" xr:uid="{402D6CA2-3217-4400-958B-73C99DF187EE}"/>
    <cellStyle name="Comma 167 4 2 5" xfId="7905" xr:uid="{00000000-0005-0000-0000-0000E11E0000}"/>
    <cellStyle name="Comma 167 4 2 5 2" xfId="38579" xr:uid="{F1A98E20-9C7D-418B-A1EA-90AED9CD90B0}"/>
    <cellStyle name="Comma 167 4 2 6" xfId="7906" xr:uid="{00000000-0005-0000-0000-0000E21E0000}"/>
    <cellStyle name="Comma 167 4 2 6 2" xfId="38580" xr:uid="{C48BAD82-C945-4D85-820A-9FC16B640CFD}"/>
    <cellStyle name="Comma 167 4 2 7" xfId="38573" xr:uid="{EB34BD97-34F5-49DA-8E5D-EEFE0682C862}"/>
    <cellStyle name="Comma 167 4 3" xfId="7907" xr:uid="{00000000-0005-0000-0000-0000E31E0000}"/>
    <cellStyle name="Comma 167 4 3 2" xfId="7908" xr:uid="{00000000-0005-0000-0000-0000E41E0000}"/>
    <cellStyle name="Comma 167 4 3 2 2" xfId="38582" xr:uid="{96C7C89D-4079-4A23-9919-89A253F2641E}"/>
    <cellStyle name="Comma 167 4 3 3" xfId="38581" xr:uid="{7F47388C-C603-42CB-9130-0AB1280FFC5B}"/>
    <cellStyle name="Comma 167 4 4" xfId="7909" xr:uid="{00000000-0005-0000-0000-0000E51E0000}"/>
    <cellStyle name="Comma 167 4 4 2" xfId="7910" xr:uid="{00000000-0005-0000-0000-0000E61E0000}"/>
    <cellStyle name="Comma 167 4 4 2 2" xfId="38584" xr:uid="{254A9E60-562E-4535-BFA8-A19CE244F154}"/>
    <cellStyle name="Comma 167 4 4 3" xfId="38583" xr:uid="{7E4DC665-089D-498E-9728-55FC5A08D9FB}"/>
    <cellStyle name="Comma 167 4 5" xfId="7911" xr:uid="{00000000-0005-0000-0000-0000E71E0000}"/>
    <cellStyle name="Comma 167 4 5 2" xfId="38585" xr:uid="{6058E539-1D2A-48C1-98E8-B654A6BB43D9}"/>
    <cellStyle name="Comma 167 4 6" xfId="7912" xr:uid="{00000000-0005-0000-0000-0000E81E0000}"/>
    <cellStyle name="Comma 167 4 6 2" xfId="38586" xr:uid="{61D6EF7F-9AE6-4FDF-9E9F-C9A73B78EA22}"/>
    <cellStyle name="Comma 167 4 7" xfId="7913" xr:uid="{00000000-0005-0000-0000-0000E91E0000}"/>
    <cellStyle name="Comma 167 4 7 2" xfId="38587" xr:uid="{CAE81FBC-F641-4751-83DC-FB48D6967B7A}"/>
    <cellStyle name="Comma 167 4 8" xfId="38572" xr:uid="{83DA4F44-0A43-41C7-B585-2665FFC2D016}"/>
    <cellStyle name="Comma 167 5" xfId="7914" xr:uid="{00000000-0005-0000-0000-0000EA1E0000}"/>
    <cellStyle name="Comma 167 5 2" xfId="7915" xr:uid="{00000000-0005-0000-0000-0000EB1E0000}"/>
    <cellStyle name="Comma 167 5 2 2" xfId="7916" xr:uid="{00000000-0005-0000-0000-0000EC1E0000}"/>
    <cellStyle name="Comma 167 5 2 2 2" xfId="38590" xr:uid="{64CF3C2E-E2B4-4E8B-A84E-FD363608583C}"/>
    <cellStyle name="Comma 167 5 2 3" xfId="38589" xr:uid="{E2CC75FE-2D6D-4879-8BDB-F9E7DC6E6C0F}"/>
    <cellStyle name="Comma 167 5 3" xfId="7917" xr:uid="{00000000-0005-0000-0000-0000ED1E0000}"/>
    <cellStyle name="Comma 167 5 3 2" xfId="7918" xr:uid="{00000000-0005-0000-0000-0000EE1E0000}"/>
    <cellStyle name="Comma 167 5 3 2 2" xfId="38592" xr:uid="{5145F058-0980-44FB-B930-FD8F2DAB6717}"/>
    <cellStyle name="Comma 167 5 3 3" xfId="38591" xr:uid="{027EB44C-FB0B-488A-BC9A-2A29B50DDFAF}"/>
    <cellStyle name="Comma 167 5 4" xfId="7919" xr:uid="{00000000-0005-0000-0000-0000EF1E0000}"/>
    <cellStyle name="Comma 167 5 4 2" xfId="38593" xr:uid="{B4631974-5218-421E-B958-B63459B2AE14}"/>
    <cellStyle name="Comma 167 5 5" xfId="7920" xr:uid="{00000000-0005-0000-0000-0000F01E0000}"/>
    <cellStyle name="Comma 167 5 5 2" xfId="38594" xr:uid="{36DE0631-01A2-4746-8FC0-8C1AE808BEB1}"/>
    <cellStyle name="Comma 167 5 6" xfId="7921" xr:uid="{00000000-0005-0000-0000-0000F11E0000}"/>
    <cellStyle name="Comma 167 5 6 2" xfId="38595" xr:uid="{EBAB10FE-2B56-44EC-B231-DABC31AED898}"/>
    <cellStyle name="Comma 167 5 7" xfId="38588" xr:uid="{7C27C944-14D0-406D-A574-760D6FF6F84C}"/>
    <cellStyle name="Comma 167 6" xfId="7922" xr:uid="{00000000-0005-0000-0000-0000F21E0000}"/>
    <cellStyle name="Comma 167 6 2" xfId="7923" xr:uid="{00000000-0005-0000-0000-0000F31E0000}"/>
    <cellStyle name="Comma 167 6 2 2" xfId="7924" xr:uid="{00000000-0005-0000-0000-0000F41E0000}"/>
    <cellStyle name="Comma 167 6 2 2 2" xfId="38598" xr:uid="{7B3F82BD-C1B3-47AD-B810-97A8961E6DA1}"/>
    <cellStyle name="Comma 167 6 2 3" xfId="38597" xr:uid="{57072EDB-4C45-4E7B-A57C-3B0E694666AF}"/>
    <cellStyle name="Comma 167 6 3" xfId="7925" xr:uid="{00000000-0005-0000-0000-0000F51E0000}"/>
    <cellStyle name="Comma 167 6 3 2" xfId="7926" xr:uid="{00000000-0005-0000-0000-0000F61E0000}"/>
    <cellStyle name="Comma 167 6 3 2 2" xfId="38600" xr:uid="{C57121DB-C46B-46A2-A00B-AD34D81A3AAA}"/>
    <cellStyle name="Comma 167 6 3 3" xfId="38599" xr:uid="{241302EE-A644-4F2D-8CB7-A262E70BE469}"/>
    <cellStyle name="Comma 167 6 4" xfId="7927" xr:uid="{00000000-0005-0000-0000-0000F71E0000}"/>
    <cellStyle name="Comma 167 6 4 2" xfId="38601" xr:uid="{8DD692F9-97A8-49D3-8E3B-80C51ADC7360}"/>
    <cellStyle name="Comma 167 6 5" xfId="7928" xr:uid="{00000000-0005-0000-0000-0000F81E0000}"/>
    <cellStyle name="Comma 167 6 5 2" xfId="38602" xr:uid="{C175B7F4-9931-4739-A409-90CB80883E23}"/>
    <cellStyle name="Comma 167 6 6" xfId="7929" xr:uid="{00000000-0005-0000-0000-0000F91E0000}"/>
    <cellStyle name="Comma 167 6 6 2" xfId="38603" xr:uid="{24910445-5BC7-4DDE-AD70-A5BA1167F735}"/>
    <cellStyle name="Comma 167 6 7" xfId="38596" xr:uid="{9A6F56C1-C2CA-4CBC-8E7E-A123697916D5}"/>
    <cellStyle name="Comma 167 7" xfId="7930" xr:uid="{00000000-0005-0000-0000-0000FA1E0000}"/>
    <cellStyle name="Comma 167 7 2" xfId="7931" xr:uid="{00000000-0005-0000-0000-0000FB1E0000}"/>
    <cellStyle name="Comma 167 7 2 2" xfId="38605" xr:uid="{32178437-D824-4D23-B507-D7481E3C9298}"/>
    <cellStyle name="Comma 167 7 3" xfId="38604" xr:uid="{89D3B30C-A79C-4B8D-B532-69D6A5E9843F}"/>
    <cellStyle name="Comma 167 8" xfId="7932" xr:uid="{00000000-0005-0000-0000-0000FC1E0000}"/>
    <cellStyle name="Comma 167 8 2" xfId="7933" xr:uid="{00000000-0005-0000-0000-0000FD1E0000}"/>
    <cellStyle name="Comma 167 8 2 2" xfId="38607" xr:uid="{B07A9621-3A2D-471B-9092-8CD58A0094A5}"/>
    <cellStyle name="Comma 167 8 3" xfId="38606" xr:uid="{7460DA10-E438-422D-810B-6D78E5756651}"/>
    <cellStyle name="Comma 167 9" xfId="7934" xr:uid="{00000000-0005-0000-0000-0000FE1E0000}"/>
    <cellStyle name="Comma 167 9 2" xfId="38608" xr:uid="{FD60F1BC-808A-42C8-89E5-9D090A2B49A4}"/>
    <cellStyle name="Comma 168" xfId="7935" xr:uid="{00000000-0005-0000-0000-0000FF1E0000}"/>
    <cellStyle name="Comma 168 2" xfId="7936" xr:uid="{00000000-0005-0000-0000-0000001F0000}"/>
    <cellStyle name="Comma 168 2 2" xfId="7937" xr:uid="{00000000-0005-0000-0000-0000011F0000}"/>
    <cellStyle name="Comma 168 2 2 2" xfId="7938" xr:uid="{00000000-0005-0000-0000-0000021F0000}"/>
    <cellStyle name="Comma 168 2 2 2 2" xfId="38612" xr:uid="{136E71DA-D702-413E-B0F7-4E8B788CFA23}"/>
    <cellStyle name="Comma 168 2 2 3" xfId="38611" xr:uid="{5294ED62-63E0-4D6A-BD5E-23AEDF6DE840}"/>
    <cellStyle name="Comma 168 2 3" xfId="7939" xr:uid="{00000000-0005-0000-0000-0000031F0000}"/>
    <cellStyle name="Comma 168 2 3 2" xfId="7940" xr:uid="{00000000-0005-0000-0000-0000041F0000}"/>
    <cellStyle name="Comma 168 2 3 2 2" xfId="38614" xr:uid="{79DCF5BC-C088-487B-B700-93BCF484E36F}"/>
    <cellStyle name="Comma 168 2 3 3" xfId="38613" xr:uid="{13A2E8F5-A4E7-4546-A6EE-34F189FF9311}"/>
    <cellStyle name="Comma 168 2 4" xfId="7941" xr:uid="{00000000-0005-0000-0000-0000051F0000}"/>
    <cellStyle name="Comma 168 2 4 2" xfId="38615" xr:uid="{411E84D2-781E-4E99-A746-1E10EEC4A6DF}"/>
    <cellStyle name="Comma 168 2 5" xfId="7942" xr:uid="{00000000-0005-0000-0000-0000061F0000}"/>
    <cellStyle name="Comma 168 2 5 2" xfId="38616" xr:uid="{EEA59761-A22C-4993-854B-2643DEA69765}"/>
    <cellStyle name="Comma 168 2 6" xfId="7943" xr:uid="{00000000-0005-0000-0000-0000071F0000}"/>
    <cellStyle name="Comma 168 2 6 2" xfId="38617" xr:uid="{C91DF480-9F65-4EFF-AAD0-8F20D7C458A0}"/>
    <cellStyle name="Comma 168 2 7" xfId="38610" xr:uid="{C268394E-3526-49E9-8CFA-EED92DEDA64E}"/>
    <cellStyle name="Comma 168 3" xfId="7944" xr:uid="{00000000-0005-0000-0000-0000081F0000}"/>
    <cellStyle name="Comma 168 3 2" xfId="7945" xr:uid="{00000000-0005-0000-0000-0000091F0000}"/>
    <cellStyle name="Comma 168 3 2 2" xfId="38619" xr:uid="{3928360B-C78A-4584-A0D8-D8DE7275AD20}"/>
    <cellStyle name="Comma 168 3 3" xfId="38618" xr:uid="{3A9FD02B-0A6B-45AF-87AE-1908D8DED1F1}"/>
    <cellStyle name="Comma 168 4" xfId="7946" xr:uid="{00000000-0005-0000-0000-00000A1F0000}"/>
    <cellStyle name="Comma 168 4 2" xfId="7947" xr:uid="{00000000-0005-0000-0000-00000B1F0000}"/>
    <cellStyle name="Comma 168 4 2 2" xfId="38621" xr:uid="{9CA757C7-DCA1-4881-B233-0ED8CA367BD9}"/>
    <cellStyle name="Comma 168 4 3" xfId="38620" xr:uid="{76F95DDB-B949-4968-87DF-B4F7DBDC178B}"/>
    <cellStyle name="Comma 168 5" xfId="7948" xr:uid="{00000000-0005-0000-0000-00000C1F0000}"/>
    <cellStyle name="Comma 168 5 2" xfId="38622" xr:uid="{5FD41E93-3AB7-4E94-83C1-A60247711883}"/>
    <cellStyle name="Comma 168 6" xfId="7949" xr:uid="{00000000-0005-0000-0000-00000D1F0000}"/>
    <cellStyle name="Comma 168 6 2" xfId="7950" xr:uid="{00000000-0005-0000-0000-00000E1F0000}"/>
    <cellStyle name="Comma 168 6 2 2" xfId="38624" xr:uid="{AE5E4999-F846-4EF7-800B-A9E338EC7FF2}"/>
    <cellStyle name="Comma 168 6 3" xfId="38623" xr:uid="{7D6FF7A7-F4D4-4CF0-A6EA-D95ED98F4C12}"/>
    <cellStyle name="Comma 168 7" xfId="7951" xr:uid="{00000000-0005-0000-0000-00000F1F0000}"/>
    <cellStyle name="Comma 168 7 2" xfId="38625" xr:uid="{73D3B0DF-4C3B-4E98-99D6-AC69AEDE6CA3}"/>
    <cellStyle name="Comma 168 8" xfId="38609" xr:uid="{FAB8F122-A12B-4E4D-B86D-ADE3E21D90E1}"/>
    <cellStyle name="Comma 169" xfId="7952" xr:uid="{00000000-0005-0000-0000-0000101F0000}"/>
    <cellStyle name="Comma 169 10" xfId="38626" xr:uid="{B9BBADE4-C387-49E1-B603-6731E10835D3}"/>
    <cellStyle name="Comma 169 2" xfId="7953" xr:uid="{00000000-0005-0000-0000-0000111F0000}"/>
    <cellStyle name="Comma 169 2 2" xfId="7954" xr:uid="{00000000-0005-0000-0000-0000121F0000}"/>
    <cellStyle name="Comma 169 2 2 2" xfId="7955" xr:uid="{00000000-0005-0000-0000-0000131F0000}"/>
    <cellStyle name="Comma 169 2 2 2 2" xfId="38629" xr:uid="{2A250465-9ECF-4097-8C87-0F5E188A941F}"/>
    <cellStyle name="Comma 169 2 2 3" xfId="38628" xr:uid="{15408B52-72C7-4B2A-BAEC-909246B4F639}"/>
    <cellStyle name="Comma 169 2 3" xfId="7956" xr:uid="{00000000-0005-0000-0000-0000141F0000}"/>
    <cellStyle name="Comma 169 2 3 2" xfId="7957" xr:uid="{00000000-0005-0000-0000-0000151F0000}"/>
    <cellStyle name="Comma 169 2 3 2 2" xfId="38631" xr:uid="{284BF041-E54F-417A-A758-E7C54D78C7D5}"/>
    <cellStyle name="Comma 169 2 3 3" xfId="38630" xr:uid="{E35DCFF4-E3C4-4339-9A65-E37316E6BD49}"/>
    <cellStyle name="Comma 169 2 4" xfId="7958" xr:uid="{00000000-0005-0000-0000-0000161F0000}"/>
    <cellStyle name="Comma 169 2 4 2" xfId="38632" xr:uid="{1FA12689-D0A5-4288-97ED-14D387295F15}"/>
    <cellStyle name="Comma 169 2 5" xfId="7959" xr:uid="{00000000-0005-0000-0000-0000171F0000}"/>
    <cellStyle name="Comma 169 2 5 2" xfId="38633" xr:uid="{0DC3D8A6-A673-471F-84C7-1A73DC5E780D}"/>
    <cellStyle name="Comma 169 2 6" xfId="7960" xr:uid="{00000000-0005-0000-0000-0000181F0000}"/>
    <cellStyle name="Comma 169 2 6 2" xfId="38634" xr:uid="{419C48DC-3018-4DCE-AF7C-184DA65F74EF}"/>
    <cellStyle name="Comma 169 2 7" xfId="38627" xr:uid="{9404ABAE-0EC2-49A1-B5EE-E59C30250DD5}"/>
    <cellStyle name="Comma 169 3" xfId="7961" xr:uid="{00000000-0005-0000-0000-0000191F0000}"/>
    <cellStyle name="Comma 169 3 2" xfId="7962" xr:uid="{00000000-0005-0000-0000-00001A1F0000}"/>
    <cellStyle name="Comma 169 3 2 2" xfId="7963" xr:uid="{00000000-0005-0000-0000-00001B1F0000}"/>
    <cellStyle name="Comma 169 3 2 2 2" xfId="38637" xr:uid="{5B9E2C89-C528-48B4-A0AC-D181CB00CB75}"/>
    <cellStyle name="Comma 169 3 2 3" xfId="38636" xr:uid="{7819A404-F090-4F32-B47C-AD02E76F0EEB}"/>
    <cellStyle name="Comma 169 3 3" xfId="7964" xr:uid="{00000000-0005-0000-0000-00001C1F0000}"/>
    <cellStyle name="Comma 169 3 3 2" xfId="7965" xr:uid="{00000000-0005-0000-0000-00001D1F0000}"/>
    <cellStyle name="Comma 169 3 3 2 2" xfId="38639" xr:uid="{C8F54605-9C4C-4FDB-9AF0-5446625F4635}"/>
    <cellStyle name="Comma 169 3 3 3" xfId="38638" xr:uid="{150043A7-B929-4093-90C6-E0AA82D1F4A9}"/>
    <cellStyle name="Comma 169 3 4" xfId="7966" xr:uid="{00000000-0005-0000-0000-00001E1F0000}"/>
    <cellStyle name="Comma 169 3 4 2" xfId="38640" xr:uid="{3AD84ECC-FC11-4D0C-B2FA-B9A1C3D2A474}"/>
    <cellStyle name="Comma 169 3 5" xfId="7967" xr:uid="{00000000-0005-0000-0000-00001F1F0000}"/>
    <cellStyle name="Comma 169 3 5 2" xfId="7968" xr:uid="{00000000-0005-0000-0000-0000201F0000}"/>
    <cellStyle name="Comma 169 3 5 2 2" xfId="38642" xr:uid="{342FC8C3-3E22-4FCE-9093-77B0017028BE}"/>
    <cellStyle name="Comma 169 3 5 3" xfId="38641" xr:uid="{15B1A683-D450-4AC6-8B7C-D0D30CCFEF2B}"/>
    <cellStyle name="Comma 169 3 6" xfId="7969" xr:uid="{00000000-0005-0000-0000-0000211F0000}"/>
    <cellStyle name="Comma 169 3 6 2" xfId="38643" xr:uid="{654A3664-C1A8-44AF-98E2-73C06D091C59}"/>
    <cellStyle name="Comma 169 3 7" xfId="38635" xr:uid="{009ED23A-8E5F-4BB7-A373-3D84E7C01E82}"/>
    <cellStyle name="Comma 169 4" xfId="7970" xr:uid="{00000000-0005-0000-0000-0000221F0000}"/>
    <cellStyle name="Comma 169 4 2" xfId="7971" xr:uid="{00000000-0005-0000-0000-0000231F0000}"/>
    <cellStyle name="Comma 169 4 2 2" xfId="7972" xr:uid="{00000000-0005-0000-0000-0000241F0000}"/>
    <cellStyle name="Comma 169 4 2 2 2" xfId="38646" xr:uid="{331475DB-9D56-43EE-A91A-5861AD3854A0}"/>
    <cellStyle name="Comma 169 4 2 3" xfId="38645" xr:uid="{50E54228-297A-4B68-9F4C-99FE42566BD0}"/>
    <cellStyle name="Comma 169 4 3" xfId="7973" xr:uid="{00000000-0005-0000-0000-0000251F0000}"/>
    <cellStyle name="Comma 169 4 3 2" xfId="7974" xr:uid="{00000000-0005-0000-0000-0000261F0000}"/>
    <cellStyle name="Comma 169 4 3 2 2" xfId="38648" xr:uid="{A38451B9-CB5D-443A-BFB8-1D36BC87A86B}"/>
    <cellStyle name="Comma 169 4 3 3" xfId="38647" xr:uid="{E292DF57-AF16-4CD7-873F-6F2C9A557B01}"/>
    <cellStyle name="Comma 169 4 4" xfId="7975" xr:uid="{00000000-0005-0000-0000-0000271F0000}"/>
    <cellStyle name="Comma 169 4 4 2" xfId="38649" xr:uid="{063E3B71-D9E0-46A6-816A-55095E80B0DB}"/>
    <cellStyle name="Comma 169 4 5" xfId="7976" xr:uid="{00000000-0005-0000-0000-0000281F0000}"/>
    <cellStyle name="Comma 169 4 5 2" xfId="38650" xr:uid="{87119859-854A-4F31-8377-9218C32924E7}"/>
    <cellStyle name="Comma 169 4 6" xfId="7977" xr:uid="{00000000-0005-0000-0000-0000291F0000}"/>
    <cellStyle name="Comma 169 4 6 2" xfId="38651" xr:uid="{A5156437-814C-48FA-93B5-06CB1C7E2DBC}"/>
    <cellStyle name="Comma 169 4 7" xfId="38644" xr:uid="{52DF6882-278B-4772-9FAE-1884ECCD44AF}"/>
    <cellStyle name="Comma 169 5" xfId="7978" xr:uid="{00000000-0005-0000-0000-00002A1F0000}"/>
    <cellStyle name="Comma 169 5 2" xfId="7979" xr:uid="{00000000-0005-0000-0000-00002B1F0000}"/>
    <cellStyle name="Comma 169 5 2 2" xfId="38653" xr:uid="{2D891B95-D45C-4D27-BC9A-736BCF4D3362}"/>
    <cellStyle name="Comma 169 5 3" xfId="38652" xr:uid="{A36066B6-B8EF-4D72-8A99-4261CA0ECF29}"/>
    <cellStyle name="Comma 169 6" xfId="7980" xr:uid="{00000000-0005-0000-0000-00002C1F0000}"/>
    <cellStyle name="Comma 169 6 2" xfId="7981" xr:uid="{00000000-0005-0000-0000-00002D1F0000}"/>
    <cellStyle name="Comma 169 6 2 2" xfId="38655" xr:uid="{6523ADA4-913A-4868-871D-DDA475E45AFB}"/>
    <cellStyle name="Comma 169 6 3" xfId="38654" xr:uid="{097BDAE9-A9DB-46F8-AF4E-3755B529D4A2}"/>
    <cellStyle name="Comma 169 7" xfId="7982" xr:uid="{00000000-0005-0000-0000-00002E1F0000}"/>
    <cellStyle name="Comma 169 7 2" xfId="38656" xr:uid="{94E9E72A-5A93-4587-929A-4C80850AA9B6}"/>
    <cellStyle name="Comma 169 8" xfId="7983" xr:uid="{00000000-0005-0000-0000-00002F1F0000}"/>
    <cellStyle name="Comma 169 8 2" xfId="7984" xr:uid="{00000000-0005-0000-0000-0000301F0000}"/>
    <cellStyle name="Comma 169 8 2 2" xfId="38658" xr:uid="{8E387A1B-181A-4EDC-B9A4-8C734C8D8878}"/>
    <cellStyle name="Comma 169 8 3" xfId="38657" xr:uid="{785A866B-38C5-47B2-8163-F785D94CD6EB}"/>
    <cellStyle name="Comma 169 9" xfId="7985" xr:uid="{00000000-0005-0000-0000-0000311F0000}"/>
    <cellStyle name="Comma 169 9 2" xfId="38659" xr:uid="{0EE3800C-8212-4F1B-9B26-F8FD9167C710}"/>
    <cellStyle name="Comma 17" xfId="7986" xr:uid="{00000000-0005-0000-0000-0000321F0000}"/>
    <cellStyle name="Comma 17 2" xfId="7987" xr:uid="{00000000-0005-0000-0000-0000331F0000}"/>
    <cellStyle name="Comma 17 2 2" xfId="7988" xr:uid="{00000000-0005-0000-0000-0000341F0000}"/>
    <cellStyle name="Comma 17 2 2 2" xfId="7989" xr:uid="{00000000-0005-0000-0000-0000351F0000}"/>
    <cellStyle name="Comma 17 2 2 2 2" xfId="38663" xr:uid="{F73DE84B-B560-480B-88A9-9F1CCB21CE92}"/>
    <cellStyle name="Comma 17 2 2 3" xfId="38662" xr:uid="{8BC45079-E43F-4762-B9DC-37331412057C}"/>
    <cellStyle name="Comma 17 2 3" xfId="7990" xr:uid="{00000000-0005-0000-0000-0000361F0000}"/>
    <cellStyle name="Comma 17 2 3 2" xfId="7991" xr:uid="{00000000-0005-0000-0000-0000371F0000}"/>
    <cellStyle name="Comma 17 2 3 2 2" xfId="38665" xr:uid="{43A2836A-5DF8-48CB-BC6B-9370BD9277B9}"/>
    <cellStyle name="Comma 17 2 3 3" xfId="38664" xr:uid="{70263950-4573-437A-9E7A-5792CF31E345}"/>
    <cellStyle name="Comma 17 2 4" xfId="7992" xr:uid="{00000000-0005-0000-0000-0000381F0000}"/>
    <cellStyle name="Comma 17 2 4 2" xfId="38666" xr:uid="{B3D0EF8C-FD27-42A0-B9E4-3A3F4D552804}"/>
    <cellStyle name="Comma 17 2 5" xfId="7993" xr:uid="{00000000-0005-0000-0000-0000391F0000}"/>
    <cellStyle name="Comma 17 2 5 2" xfId="7994" xr:uid="{00000000-0005-0000-0000-00003A1F0000}"/>
    <cellStyle name="Comma 17 2 5 2 2" xfId="38668" xr:uid="{00958A3F-68B2-46FA-B3E7-3FC90C393CE7}"/>
    <cellStyle name="Comma 17 2 5 3" xfId="38667" xr:uid="{3D6F5C3B-6C8F-4EA6-A236-A20EE29025C7}"/>
    <cellStyle name="Comma 17 2 6" xfId="7995" xr:uid="{00000000-0005-0000-0000-00003B1F0000}"/>
    <cellStyle name="Comma 17 2 6 2" xfId="38669" xr:uid="{25D6B0EF-60BF-40BB-B81E-A74211C1F96B}"/>
    <cellStyle name="Comma 17 2 7" xfId="38661" xr:uid="{48662D58-BA0D-4D07-896F-60CE639527D0}"/>
    <cellStyle name="Comma 17 3" xfId="7996" xr:uid="{00000000-0005-0000-0000-00003C1F0000}"/>
    <cellStyle name="Comma 17 3 2" xfId="7997" xr:uid="{00000000-0005-0000-0000-00003D1F0000}"/>
    <cellStyle name="Comma 17 3 2 2" xfId="38671" xr:uid="{D6F91D7D-7032-4DF3-AFDB-E7975D68B488}"/>
    <cellStyle name="Comma 17 3 3" xfId="38670" xr:uid="{0AD9C6AA-82F9-4C41-A9DB-FD7DCE93951C}"/>
    <cellStyle name="Comma 17 4" xfId="7998" xr:uid="{00000000-0005-0000-0000-00003E1F0000}"/>
    <cellStyle name="Comma 17 4 2" xfId="7999" xr:uid="{00000000-0005-0000-0000-00003F1F0000}"/>
    <cellStyle name="Comma 17 4 2 2" xfId="38673" xr:uid="{EB7D049E-34C1-4343-A04C-46547C003220}"/>
    <cellStyle name="Comma 17 4 3" xfId="38672" xr:uid="{46B8EB8A-EFE0-490B-A411-105F5D0A05BA}"/>
    <cellStyle name="Comma 17 5" xfId="8000" xr:uid="{00000000-0005-0000-0000-0000401F0000}"/>
    <cellStyle name="Comma 17 5 2" xfId="38674" xr:uid="{97015A41-CF80-4074-9401-331500D7FC0C}"/>
    <cellStyle name="Comma 17 6" xfId="8001" xr:uid="{00000000-0005-0000-0000-0000411F0000}"/>
    <cellStyle name="Comma 17 6 2" xfId="8002" xr:uid="{00000000-0005-0000-0000-0000421F0000}"/>
    <cellStyle name="Comma 17 6 2 2" xfId="38676" xr:uid="{6A3F4D2E-3AA2-45A6-A310-E75A36FEE467}"/>
    <cellStyle name="Comma 17 6 3" xfId="38675" xr:uid="{FEA2B40B-6ABD-4BB2-88EC-B50B72381EEE}"/>
    <cellStyle name="Comma 17 7" xfId="8003" xr:uid="{00000000-0005-0000-0000-0000431F0000}"/>
    <cellStyle name="Comma 17 7 2" xfId="38677" xr:uid="{B884EBD9-389F-41E1-9047-F00342061534}"/>
    <cellStyle name="Comma 17 8" xfId="38660" xr:uid="{AC343C9A-593E-4C60-A6DF-1BBB142FB69A}"/>
    <cellStyle name="Comma 17 9" xfId="8004" xr:uid="{00000000-0005-0000-0000-0000441F0000}"/>
    <cellStyle name="Comma 17 9 2" xfId="38678" xr:uid="{CB25FED8-A5FF-4334-AA18-E7E9B6B8C8FA}"/>
    <cellStyle name="Comma 170" xfId="8005" xr:uid="{00000000-0005-0000-0000-0000451F0000}"/>
    <cellStyle name="Comma 170 2" xfId="8006" xr:uid="{00000000-0005-0000-0000-0000461F0000}"/>
    <cellStyle name="Comma 170 2 2" xfId="8007" xr:uid="{00000000-0005-0000-0000-0000471F0000}"/>
    <cellStyle name="Comma 170 2 2 2" xfId="38681" xr:uid="{F9044DF8-DF3B-4473-B62E-A3CE78DB4194}"/>
    <cellStyle name="Comma 170 2 3" xfId="38680" xr:uid="{187FD2A5-184F-4FB8-BC89-8B44AC0EFA15}"/>
    <cellStyle name="Comma 170 3" xfId="8008" xr:uid="{00000000-0005-0000-0000-0000481F0000}"/>
    <cellStyle name="Comma 170 3 2" xfId="8009" xr:uid="{00000000-0005-0000-0000-0000491F0000}"/>
    <cellStyle name="Comma 170 3 2 2" xfId="38683" xr:uid="{14811402-6A13-4B45-912E-96D8FA05CC88}"/>
    <cellStyle name="Comma 170 3 3" xfId="38682" xr:uid="{7206B2A7-3EEF-4026-81C1-783ED6344FB2}"/>
    <cellStyle name="Comma 170 4" xfId="8010" xr:uid="{00000000-0005-0000-0000-00004A1F0000}"/>
    <cellStyle name="Comma 170 4 2" xfId="38684" xr:uid="{CAB6B1FF-AAAB-4AF3-A5BE-78CB1D52D303}"/>
    <cellStyle name="Comma 170 5" xfId="8011" xr:uid="{00000000-0005-0000-0000-00004B1F0000}"/>
    <cellStyle name="Comma 170 5 2" xfId="8012" xr:uid="{00000000-0005-0000-0000-00004C1F0000}"/>
    <cellStyle name="Comma 170 5 2 2" xfId="38686" xr:uid="{37D23C9B-2C7B-4BDF-82BD-34C93F8905DB}"/>
    <cellStyle name="Comma 170 5 3" xfId="38685" xr:uid="{C8389C75-42FF-4C56-B592-84B542B15B2C}"/>
    <cellStyle name="Comma 170 6" xfId="8013" xr:uid="{00000000-0005-0000-0000-00004D1F0000}"/>
    <cellStyle name="Comma 170 6 2" xfId="38687" xr:uid="{9528A371-314F-4775-BC39-94C6420606A7}"/>
    <cellStyle name="Comma 170 7" xfId="38679" xr:uid="{39B4F69B-2676-40E6-B82D-B75FD15AD608}"/>
    <cellStyle name="Comma 171" xfId="8014" xr:uid="{00000000-0005-0000-0000-00004E1F0000}"/>
    <cellStyle name="Comma 171 2" xfId="8015" xr:uid="{00000000-0005-0000-0000-00004F1F0000}"/>
    <cellStyle name="Comma 171 2 2" xfId="8016" xr:uid="{00000000-0005-0000-0000-0000501F0000}"/>
    <cellStyle name="Comma 171 2 2 2" xfId="8017" xr:uid="{00000000-0005-0000-0000-0000511F0000}"/>
    <cellStyle name="Comma 171 2 2 2 2" xfId="38691" xr:uid="{9590B404-F128-48CE-9F4F-5C79030CD4BD}"/>
    <cellStyle name="Comma 171 2 2 3" xfId="38690" xr:uid="{BAC52536-1AD7-49FD-B316-74DA2E5BE613}"/>
    <cellStyle name="Comma 171 2 3" xfId="8018" xr:uid="{00000000-0005-0000-0000-0000521F0000}"/>
    <cellStyle name="Comma 171 2 3 2" xfId="8019" xr:uid="{00000000-0005-0000-0000-0000531F0000}"/>
    <cellStyle name="Comma 171 2 3 2 2" xfId="38693" xr:uid="{44DF5C65-00A9-4195-8CA9-48D735EF1986}"/>
    <cellStyle name="Comma 171 2 3 3" xfId="38692" xr:uid="{BC778DBB-A205-4FF6-A9D0-F6221E32CCCD}"/>
    <cellStyle name="Comma 171 2 4" xfId="8020" xr:uid="{00000000-0005-0000-0000-0000541F0000}"/>
    <cellStyle name="Comma 171 2 4 2" xfId="38694" xr:uid="{FCCAB0B4-4CDD-4DA5-8BD2-AC0B766A8890}"/>
    <cellStyle name="Comma 171 2 5" xfId="8021" xr:uid="{00000000-0005-0000-0000-0000551F0000}"/>
    <cellStyle name="Comma 171 2 5 2" xfId="8022" xr:uid="{00000000-0005-0000-0000-0000561F0000}"/>
    <cellStyle name="Comma 171 2 5 2 2" xfId="38696" xr:uid="{653DA338-EE4E-413D-8C59-1965E8FCAB0B}"/>
    <cellStyle name="Comma 171 2 5 3" xfId="38695" xr:uid="{9289E26F-D46A-44B2-8D51-5342C3EB28EB}"/>
    <cellStyle name="Comma 171 2 6" xfId="8023" xr:uid="{00000000-0005-0000-0000-0000571F0000}"/>
    <cellStyle name="Comma 171 2 6 2" xfId="38697" xr:uid="{EE39C664-9492-4462-939D-C6AB137390F0}"/>
    <cellStyle name="Comma 171 2 7" xfId="38689" xr:uid="{E6CE25A2-D122-4CC4-8341-5CDA7E4B8B81}"/>
    <cellStyle name="Comma 171 3" xfId="8024" xr:uid="{00000000-0005-0000-0000-0000581F0000}"/>
    <cellStyle name="Comma 171 3 2" xfId="8025" xr:uid="{00000000-0005-0000-0000-0000591F0000}"/>
    <cellStyle name="Comma 171 3 2 2" xfId="38699" xr:uid="{395C6599-9D0A-4E28-A9A6-5CA7D79B30B9}"/>
    <cellStyle name="Comma 171 3 3" xfId="38698" xr:uid="{91E9F34E-0C44-4F11-9153-6AEAC9FD0B19}"/>
    <cellStyle name="Comma 171 4" xfId="8026" xr:uid="{00000000-0005-0000-0000-00005A1F0000}"/>
    <cellStyle name="Comma 171 4 2" xfId="8027" xr:uid="{00000000-0005-0000-0000-00005B1F0000}"/>
    <cellStyle name="Comma 171 4 2 2" xfId="38701" xr:uid="{2B307769-EA3C-485F-8BCA-E7E38AB76D51}"/>
    <cellStyle name="Comma 171 4 3" xfId="38700" xr:uid="{E8B8A30D-8884-4895-A984-FE53BDEC1792}"/>
    <cellStyle name="Comma 171 5" xfId="8028" xr:uid="{00000000-0005-0000-0000-00005C1F0000}"/>
    <cellStyle name="Comma 171 5 2" xfId="38702" xr:uid="{AB73722B-A8DB-48C8-8E82-EA7DCCDE070A}"/>
    <cellStyle name="Comma 171 6" xfId="8029" xr:uid="{00000000-0005-0000-0000-00005D1F0000}"/>
    <cellStyle name="Comma 171 6 2" xfId="8030" xr:uid="{00000000-0005-0000-0000-00005E1F0000}"/>
    <cellStyle name="Comma 171 6 2 2" xfId="38704" xr:uid="{C84C14ED-F165-474C-A7F3-5C229961DFAF}"/>
    <cellStyle name="Comma 171 6 3" xfId="38703" xr:uid="{E0BD0B27-3894-4D74-9071-2562009D5B7D}"/>
    <cellStyle name="Comma 171 7" xfId="8031" xr:uid="{00000000-0005-0000-0000-00005F1F0000}"/>
    <cellStyle name="Comma 171 7 2" xfId="38705" xr:uid="{12DBC655-0E92-47B4-8270-512FC4D5C78E}"/>
    <cellStyle name="Comma 171 8" xfId="38688" xr:uid="{4B2BD5A3-294B-4E11-9754-D11499071790}"/>
    <cellStyle name="Comma 172" xfId="8032" xr:uid="{00000000-0005-0000-0000-0000601F0000}"/>
    <cellStyle name="Comma 172 2" xfId="8033" xr:uid="{00000000-0005-0000-0000-0000611F0000}"/>
    <cellStyle name="Comma 172 2 2" xfId="8034" xr:uid="{00000000-0005-0000-0000-0000621F0000}"/>
    <cellStyle name="Comma 172 2 2 2" xfId="8035" xr:uid="{00000000-0005-0000-0000-0000631F0000}"/>
    <cellStyle name="Comma 172 2 2 2 2" xfId="38709" xr:uid="{7843805E-A9DD-4F4B-B11C-EA35F3F5E685}"/>
    <cellStyle name="Comma 172 2 2 3" xfId="38708" xr:uid="{4985660C-5F3B-4855-B437-3264DA630828}"/>
    <cellStyle name="Comma 172 2 3" xfId="8036" xr:uid="{00000000-0005-0000-0000-0000641F0000}"/>
    <cellStyle name="Comma 172 2 3 2" xfId="8037" xr:uid="{00000000-0005-0000-0000-0000651F0000}"/>
    <cellStyle name="Comma 172 2 3 2 2" xfId="38711" xr:uid="{D222796B-C68D-47BB-AF21-AA13C22D24A2}"/>
    <cellStyle name="Comma 172 2 3 3" xfId="38710" xr:uid="{8EC0F6CE-9C92-4C83-A3A0-8E667A5E2F92}"/>
    <cellStyle name="Comma 172 2 4" xfId="8038" xr:uid="{00000000-0005-0000-0000-0000661F0000}"/>
    <cellStyle name="Comma 172 2 4 2" xfId="38712" xr:uid="{6A5E3279-2208-4E95-A767-E3FAE61332B3}"/>
    <cellStyle name="Comma 172 2 5" xfId="8039" xr:uid="{00000000-0005-0000-0000-0000671F0000}"/>
    <cellStyle name="Comma 172 2 5 2" xfId="38713" xr:uid="{FAC2A4EA-E204-46B7-A444-CF0B234594E5}"/>
    <cellStyle name="Comma 172 2 6" xfId="8040" xr:uid="{00000000-0005-0000-0000-0000681F0000}"/>
    <cellStyle name="Comma 172 2 6 2" xfId="38714" xr:uid="{69B3B35A-1E7C-47DC-A346-B3994A9F0CCD}"/>
    <cellStyle name="Comma 172 2 7" xfId="38707" xr:uid="{833A821E-9B87-49F5-A82E-FE91088027B3}"/>
    <cellStyle name="Comma 172 3" xfId="8041" xr:uid="{00000000-0005-0000-0000-0000691F0000}"/>
    <cellStyle name="Comma 172 3 2" xfId="8042" xr:uid="{00000000-0005-0000-0000-00006A1F0000}"/>
    <cellStyle name="Comma 172 3 2 2" xfId="38716" xr:uid="{343FFCA1-D9F1-4700-A4AD-88D5F4EE3A9D}"/>
    <cellStyle name="Comma 172 3 3" xfId="38715" xr:uid="{30BCD4F9-4778-4D80-BDD4-780FC74CC982}"/>
    <cellStyle name="Comma 172 4" xfId="8043" xr:uid="{00000000-0005-0000-0000-00006B1F0000}"/>
    <cellStyle name="Comma 172 4 2" xfId="8044" xr:uid="{00000000-0005-0000-0000-00006C1F0000}"/>
    <cellStyle name="Comma 172 4 2 2" xfId="38718" xr:uid="{2FB84C59-878F-40FB-BC06-483CA5206DCA}"/>
    <cellStyle name="Comma 172 4 3" xfId="38717" xr:uid="{06CA4D11-8DB3-4B04-9995-D4B05EFADED6}"/>
    <cellStyle name="Comma 172 5" xfId="8045" xr:uid="{00000000-0005-0000-0000-00006D1F0000}"/>
    <cellStyle name="Comma 172 5 2" xfId="38719" xr:uid="{24D5B8BE-E064-48DC-998D-ABA6133E4A24}"/>
    <cellStyle name="Comma 172 6" xfId="8046" xr:uid="{00000000-0005-0000-0000-00006E1F0000}"/>
    <cellStyle name="Comma 172 6 2" xfId="8047" xr:uid="{00000000-0005-0000-0000-00006F1F0000}"/>
    <cellStyle name="Comma 172 6 2 2" xfId="38721" xr:uid="{FEF792B4-0815-4B5D-9ECC-AA9EB9C9D42E}"/>
    <cellStyle name="Comma 172 6 3" xfId="38720" xr:uid="{8FE26984-B2F7-4C27-834C-1B3C38030DCB}"/>
    <cellStyle name="Comma 172 7" xfId="8048" xr:uid="{00000000-0005-0000-0000-0000701F0000}"/>
    <cellStyle name="Comma 172 7 2" xfId="38722" xr:uid="{980EA3A7-A12F-49F0-89E2-281FEF169FDA}"/>
    <cellStyle name="Comma 172 8" xfId="38706" xr:uid="{C32AB067-B811-46E7-B9C9-261E4931462F}"/>
    <cellStyle name="Comma 173" xfId="8049" xr:uid="{00000000-0005-0000-0000-0000711F0000}"/>
    <cellStyle name="Comma 173 2" xfId="8050" xr:uid="{00000000-0005-0000-0000-0000721F0000}"/>
    <cellStyle name="Comma 173 2 2" xfId="8051" xr:uid="{00000000-0005-0000-0000-0000731F0000}"/>
    <cellStyle name="Comma 173 2 2 2" xfId="8052" xr:uid="{00000000-0005-0000-0000-0000741F0000}"/>
    <cellStyle name="Comma 173 2 2 2 2" xfId="38726" xr:uid="{6C92111C-BE63-486C-9C5C-CEFCE81250B0}"/>
    <cellStyle name="Comma 173 2 2 3" xfId="38725" xr:uid="{6ACA0EA8-76F9-42FC-9186-DC2A876B8419}"/>
    <cellStyle name="Comma 173 2 3" xfId="8053" xr:uid="{00000000-0005-0000-0000-0000751F0000}"/>
    <cellStyle name="Comma 173 2 3 2" xfId="8054" xr:uid="{00000000-0005-0000-0000-0000761F0000}"/>
    <cellStyle name="Comma 173 2 3 2 2" xfId="38728" xr:uid="{258E7D1C-98B2-4621-8995-A21ACBF920B9}"/>
    <cellStyle name="Comma 173 2 3 3" xfId="38727" xr:uid="{70BC5DDE-AA37-4045-9E10-22512E855BF4}"/>
    <cellStyle name="Comma 173 2 4" xfId="8055" xr:uid="{00000000-0005-0000-0000-0000771F0000}"/>
    <cellStyle name="Comma 173 2 4 2" xfId="38729" xr:uid="{AA2A030A-16A0-4511-9508-6E0465FD801C}"/>
    <cellStyle name="Comma 173 2 5" xfId="8056" xr:uid="{00000000-0005-0000-0000-0000781F0000}"/>
    <cellStyle name="Comma 173 2 5 2" xfId="38730" xr:uid="{713B1398-5ACD-454F-9EFE-66CF4629C07B}"/>
    <cellStyle name="Comma 173 2 6" xfId="8057" xr:uid="{00000000-0005-0000-0000-0000791F0000}"/>
    <cellStyle name="Comma 173 2 6 2" xfId="38731" xr:uid="{3635355B-3A3A-4424-B74C-07A4D55C6460}"/>
    <cellStyle name="Comma 173 2 7" xfId="38724" xr:uid="{87E1A5DE-E34E-412D-802E-B4D9E80A3596}"/>
    <cellStyle name="Comma 173 3" xfId="8058" xr:uid="{00000000-0005-0000-0000-00007A1F0000}"/>
    <cellStyle name="Comma 173 3 2" xfId="8059" xr:uid="{00000000-0005-0000-0000-00007B1F0000}"/>
    <cellStyle name="Comma 173 3 2 2" xfId="38733" xr:uid="{AA70FCBB-2EC9-4B85-8A87-BCCC39734B45}"/>
    <cellStyle name="Comma 173 3 3" xfId="38732" xr:uid="{C866EC6F-CF0D-460F-84BC-1F0AF1B22E84}"/>
    <cellStyle name="Comma 173 4" xfId="8060" xr:uid="{00000000-0005-0000-0000-00007C1F0000}"/>
    <cellStyle name="Comma 173 4 2" xfId="8061" xr:uid="{00000000-0005-0000-0000-00007D1F0000}"/>
    <cellStyle name="Comma 173 4 2 2" xfId="38735" xr:uid="{D08B2B24-7E51-4986-B896-4FB91A155071}"/>
    <cellStyle name="Comma 173 4 3" xfId="38734" xr:uid="{9CB42832-864B-42FD-A7A9-6BC5FB81F38B}"/>
    <cellStyle name="Comma 173 5" xfId="8062" xr:uid="{00000000-0005-0000-0000-00007E1F0000}"/>
    <cellStyle name="Comma 173 5 2" xfId="38736" xr:uid="{7EE36DDA-4AAD-4ADF-9DC3-4F3CB044DB79}"/>
    <cellStyle name="Comma 173 6" xfId="8063" xr:uid="{00000000-0005-0000-0000-00007F1F0000}"/>
    <cellStyle name="Comma 173 6 2" xfId="8064" xr:uid="{00000000-0005-0000-0000-0000801F0000}"/>
    <cellStyle name="Comma 173 6 2 2" xfId="38738" xr:uid="{C66FF0D4-A2CC-4C09-9ABA-636AC2C949EE}"/>
    <cellStyle name="Comma 173 6 3" xfId="38737" xr:uid="{26D7A45A-5B35-4770-8896-B2CCC48E040B}"/>
    <cellStyle name="Comma 173 7" xfId="8065" xr:uid="{00000000-0005-0000-0000-0000811F0000}"/>
    <cellStyle name="Comma 173 7 2" xfId="38739" xr:uid="{2F9A3A8B-BFD6-4937-8BC3-37A96D23B9E3}"/>
    <cellStyle name="Comma 173 8" xfId="38723" xr:uid="{04E780E3-0ABE-4870-8E6F-AB6C22571F13}"/>
    <cellStyle name="Comma 174" xfId="8066" xr:uid="{00000000-0005-0000-0000-0000821F0000}"/>
    <cellStyle name="Comma 174 2" xfId="8067" xr:uid="{00000000-0005-0000-0000-0000831F0000}"/>
    <cellStyle name="Comma 174 2 2" xfId="8068" xr:uid="{00000000-0005-0000-0000-0000841F0000}"/>
    <cellStyle name="Comma 174 2 2 2" xfId="8069" xr:uid="{00000000-0005-0000-0000-0000851F0000}"/>
    <cellStyle name="Comma 174 2 2 2 2" xfId="38743" xr:uid="{D18CBF66-7895-45DE-835E-E670A8C18EBE}"/>
    <cellStyle name="Comma 174 2 2 3" xfId="38742" xr:uid="{D87A8381-D803-4A20-874D-51E839BEF00D}"/>
    <cellStyle name="Comma 174 2 3" xfId="8070" xr:uid="{00000000-0005-0000-0000-0000861F0000}"/>
    <cellStyle name="Comma 174 2 3 2" xfId="8071" xr:uid="{00000000-0005-0000-0000-0000871F0000}"/>
    <cellStyle name="Comma 174 2 3 2 2" xfId="38745" xr:uid="{E209A433-4D9F-49DE-A1E9-C028C62FCF61}"/>
    <cellStyle name="Comma 174 2 3 3" xfId="38744" xr:uid="{29B7D730-80DD-4CF7-BF98-25F8CA4C5D2D}"/>
    <cellStyle name="Comma 174 2 4" xfId="8072" xr:uid="{00000000-0005-0000-0000-0000881F0000}"/>
    <cellStyle name="Comma 174 2 4 2" xfId="38746" xr:uid="{4B09D6CE-25B1-4B3B-B213-A8BEE2CA42C9}"/>
    <cellStyle name="Comma 174 2 5" xfId="8073" xr:uid="{00000000-0005-0000-0000-0000891F0000}"/>
    <cellStyle name="Comma 174 2 5 2" xfId="38747" xr:uid="{B6DEA9BE-3CA5-4C19-86E8-1311AD319FD4}"/>
    <cellStyle name="Comma 174 2 6" xfId="8074" xr:uid="{00000000-0005-0000-0000-00008A1F0000}"/>
    <cellStyle name="Comma 174 2 6 2" xfId="38748" xr:uid="{F96FC536-6D2F-40C7-9590-6CBDF192F991}"/>
    <cellStyle name="Comma 174 2 7" xfId="38741" xr:uid="{FCB42226-01B0-4713-B8B2-DA78E91FFEFE}"/>
    <cellStyle name="Comma 174 3" xfId="8075" xr:uid="{00000000-0005-0000-0000-00008B1F0000}"/>
    <cellStyle name="Comma 174 3 2" xfId="8076" xr:uid="{00000000-0005-0000-0000-00008C1F0000}"/>
    <cellStyle name="Comma 174 3 2 2" xfId="38750" xr:uid="{C5FF7EF3-43AE-4BE8-B5F3-63B4340F3A2F}"/>
    <cellStyle name="Comma 174 3 3" xfId="38749" xr:uid="{063A44FF-D0E1-4433-9AFE-FD80F8CE89F6}"/>
    <cellStyle name="Comma 174 4" xfId="8077" xr:uid="{00000000-0005-0000-0000-00008D1F0000}"/>
    <cellStyle name="Comma 174 4 2" xfId="8078" xr:uid="{00000000-0005-0000-0000-00008E1F0000}"/>
    <cellStyle name="Comma 174 4 2 2" xfId="38752" xr:uid="{64B0031C-1F1D-4FB1-B9FE-ABEF844F72AC}"/>
    <cellStyle name="Comma 174 4 3" xfId="38751" xr:uid="{E45C7102-9F23-4EE7-A9A4-F23676F4F022}"/>
    <cellStyle name="Comma 174 5" xfId="8079" xr:uid="{00000000-0005-0000-0000-00008F1F0000}"/>
    <cellStyle name="Comma 174 5 2" xfId="38753" xr:uid="{C519C83C-60C5-4A6F-B42A-87E2EA96316D}"/>
    <cellStyle name="Comma 174 6" xfId="8080" xr:uid="{00000000-0005-0000-0000-0000901F0000}"/>
    <cellStyle name="Comma 174 6 2" xfId="8081" xr:uid="{00000000-0005-0000-0000-0000911F0000}"/>
    <cellStyle name="Comma 174 6 2 2" xfId="38755" xr:uid="{174E0F3B-EA65-4603-A749-EAB5C20D73FF}"/>
    <cellStyle name="Comma 174 6 3" xfId="38754" xr:uid="{A38957D9-947E-4FD1-8754-A06324C456AF}"/>
    <cellStyle name="Comma 174 7" xfId="8082" xr:uid="{00000000-0005-0000-0000-0000921F0000}"/>
    <cellStyle name="Comma 174 7 2" xfId="38756" xr:uid="{6A08D508-7397-423B-8A27-C9CC74693B57}"/>
    <cellStyle name="Comma 174 8" xfId="38740" xr:uid="{F57A4282-A548-4C35-9FCF-8D01D5A2963D}"/>
    <cellStyle name="Comma 175" xfId="8083" xr:uid="{00000000-0005-0000-0000-0000931F0000}"/>
    <cellStyle name="Comma 175 2" xfId="8084" xr:uid="{00000000-0005-0000-0000-0000941F0000}"/>
    <cellStyle name="Comma 175 2 2" xfId="8085" xr:uid="{00000000-0005-0000-0000-0000951F0000}"/>
    <cellStyle name="Comma 175 2 2 2" xfId="8086" xr:uid="{00000000-0005-0000-0000-0000961F0000}"/>
    <cellStyle name="Comma 175 2 2 2 2" xfId="38760" xr:uid="{1820298B-520B-40D6-B094-A9170D3E9359}"/>
    <cellStyle name="Comma 175 2 2 3" xfId="38759" xr:uid="{210584B1-6DEF-49BA-B230-F50C3319B6E7}"/>
    <cellStyle name="Comma 175 2 3" xfId="8087" xr:uid="{00000000-0005-0000-0000-0000971F0000}"/>
    <cellStyle name="Comma 175 2 3 2" xfId="8088" xr:uid="{00000000-0005-0000-0000-0000981F0000}"/>
    <cellStyle name="Comma 175 2 3 2 2" xfId="38762" xr:uid="{1743A012-DD04-4238-8DAC-73C688140683}"/>
    <cellStyle name="Comma 175 2 3 3" xfId="38761" xr:uid="{55E69DD4-C35E-4E37-995E-E023DCAF80FE}"/>
    <cellStyle name="Comma 175 2 4" xfId="8089" xr:uid="{00000000-0005-0000-0000-0000991F0000}"/>
    <cellStyle name="Comma 175 2 4 2" xfId="38763" xr:uid="{3EBEEA46-56C3-43DC-A849-270E75310709}"/>
    <cellStyle name="Comma 175 2 5" xfId="8090" xr:uid="{00000000-0005-0000-0000-00009A1F0000}"/>
    <cellStyle name="Comma 175 2 5 2" xfId="38764" xr:uid="{B957671C-F637-4990-9E89-E81304575205}"/>
    <cellStyle name="Comma 175 2 6" xfId="8091" xr:uid="{00000000-0005-0000-0000-00009B1F0000}"/>
    <cellStyle name="Comma 175 2 6 2" xfId="38765" xr:uid="{31BE2D0B-8FEA-43E2-9C98-848078029E10}"/>
    <cellStyle name="Comma 175 2 7" xfId="38758" xr:uid="{57253C22-5D32-4D77-A1D9-E9DEC2C55269}"/>
    <cellStyle name="Comma 175 3" xfId="8092" xr:uid="{00000000-0005-0000-0000-00009C1F0000}"/>
    <cellStyle name="Comma 175 3 2" xfId="8093" xr:uid="{00000000-0005-0000-0000-00009D1F0000}"/>
    <cellStyle name="Comma 175 3 2 2" xfId="8094" xr:uid="{00000000-0005-0000-0000-00009E1F0000}"/>
    <cellStyle name="Comma 175 3 2 2 2" xfId="38768" xr:uid="{56790247-703E-497A-BCDA-9FE6E126856C}"/>
    <cellStyle name="Comma 175 3 2 3" xfId="38767" xr:uid="{C66ADB72-FC30-414C-B824-F71AF592A093}"/>
    <cellStyle name="Comma 175 3 3" xfId="8095" xr:uid="{00000000-0005-0000-0000-00009F1F0000}"/>
    <cellStyle name="Comma 175 3 3 2" xfId="8096" xr:uid="{00000000-0005-0000-0000-0000A01F0000}"/>
    <cellStyle name="Comma 175 3 3 2 2" xfId="38770" xr:uid="{6946C107-4D48-436A-B882-725A78573F73}"/>
    <cellStyle name="Comma 175 3 3 3" xfId="38769" xr:uid="{436CD631-C049-45AA-B5DF-3C20B96EB5CC}"/>
    <cellStyle name="Comma 175 3 4" xfId="8097" xr:uid="{00000000-0005-0000-0000-0000A11F0000}"/>
    <cellStyle name="Comma 175 3 4 2" xfId="38771" xr:uid="{041FB291-174B-4AB6-8D45-0CE1FB8BB028}"/>
    <cellStyle name="Comma 175 3 5" xfId="8098" xr:uid="{00000000-0005-0000-0000-0000A21F0000}"/>
    <cellStyle name="Comma 175 3 5 2" xfId="38772" xr:uid="{648C1497-7C14-4E68-A95B-D8B40D840B10}"/>
    <cellStyle name="Comma 175 3 6" xfId="8099" xr:uid="{00000000-0005-0000-0000-0000A31F0000}"/>
    <cellStyle name="Comma 175 3 6 2" xfId="38773" xr:uid="{1C45F9AC-CB80-4BE1-A3C3-4A223ED986FA}"/>
    <cellStyle name="Comma 175 3 7" xfId="38766" xr:uid="{44202C2C-1389-4969-A3A0-E23C8E43BED3}"/>
    <cellStyle name="Comma 175 4" xfId="8100" xr:uid="{00000000-0005-0000-0000-0000A41F0000}"/>
    <cellStyle name="Comma 175 4 2" xfId="8101" xr:uid="{00000000-0005-0000-0000-0000A51F0000}"/>
    <cellStyle name="Comma 175 4 2 2" xfId="38775" xr:uid="{7E0E9A4E-DD99-4CCB-9695-75A01AA82D6B}"/>
    <cellStyle name="Comma 175 4 3" xfId="38774" xr:uid="{FBABCAD0-826C-45A8-9CD9-3CB632A27B41}"/>
    <cellStyle name="Comma 175 5" xfId="8102" xr:uid="{00000000-0005-0000-0000-0000A61F0000}"/>
    <cellStyle name="Comma 175 5 2" xfId="8103" xr:uid="{00000000-0005-0000-0000-0000A71F0000}"/>
    <cellStyle name="Comma 175 5 2 2" xfId="38777" xr:uid="{F7F9833C-772E-4DCB-AE14-F9049B37DF13}"/>
    <cellStyle name="Comma 175 5 3" xfId="38776" xr:uid="{B88E2AF2-6B5A-4E98-8D1A-0FDAB8259AE7}"/>
    <cellStyle name="Comma 175 6" xfId="8104" xr:uid="{00000000-0005-0000-0000-0000A81F0000}"/>
    <cellStyle name="Comma 175 6 2" xfId="38778" xr:uid="{E2D614AE-B49E-4F9C-806F-CB0330337A1A}"/>
    <cellStyle name="Comma 175 7" xfId="8105" xr:uid="{00000000-0005-0000-0000-0000A91F0000}"/>
    <cellStyle name="Comma 175 7 2" xfId="8106" xr:uid="{00000000-0005-0000-0000-0000AA1F0000}"/>
    <cellStyle name="Comma 175 7 2 2" xfId="38780" xr:uid="{63D8C7C8-F9A6-46BA-8CBC-6B0E73718D0F}"/>
    <cellStyle name="Comma 175 7 3" xfId="38779" xr:uid="{C09BBA09-C6BD-435C-88AD-3F339DB23CFA}"/>
    <cellStyle name="Comma 175 8" xfId="8107" xr:uid="{00000000-0005-0000-0000-0000AB1F0000}"/>
    <cellStyle name="Comma 175 8 2" xfId="38781" xr:uid="{05CAECC1-93E2-4A8F-BB34-CD2D13C928E0}"/>
    <cellStyle name="Comma 175 9" xfId="38757" xr:uid="{692492F1-1FCF-41C3-B6F9-63918E2784EA}"/>
    <cellStyle name="Comma 176" xfId="8108" xr:uid="{00000000-0005-0000-0000-0000AC1F0000}"/>
    <cellStyle name="Comma 176 10" xfId="38782" xr:uid="{1DD25E1C-F17D-4111-B74F-31B63DD69019}"/>
    <cellStyle name="Comma 176 2" xfId="8109" xr:uid="{00000000-0005-0000-0000-0000AD1F0000}"/>
    <cellStyle name="Comma 176 2 2" xfId="8110" xr:uid="{00000000-0005-0000-0000-0000AE1F0000}"/>
    <cellStyle name="Comma 176 2 2 2" xfId="8111" xr:uid="{00000000-0005-0000-0000-0000AF1F0000}"/>
    <cellStyle name="Comma 176 2 2 2 2" xfId="38785" xr:uid="{FC27E608-34CF-4AB9-AA9D-A59C87537484}"/>
    <cellStyle name="Comma 176 2 2 3" xfId="38784" xr:uid="{88E1EFF4-79F3-4C8D-8729-5E0697A81325}"/>
    <cellStyle name="Comma 176 2 3" xfId="8112" xr:uid="{00000000-0005-0000-0000-0000B01F0000}"/>
    <cellStyle name="Comma 176 2 3 2" xfId="8113" xr:uid="{00000000-0005-0000-0000-0000B11F0000}"/>
    <cellStyle name="Comma 176 2 3 2 2" xfId="38787" xr:uid="{2724B622-887E-4124-BDEA-F62617BFF282}"/>
    <cellStyle name="Comma 176 2 3 3" xfId="38786" xr:uid="{6D8EB869-4ED0-4661-B0D1-3EC676E3E467}"/>
    <cellStyle name="Comma 176 2 4" xfId="8114" xr:uid="{00000000-0005-0000-0000-0000B21F0000}"/>
    <cellStyle name="Comma 176 2 4 2" xfId="38788" xr:uid="{7E39566A-ADDC-4336-B3CA-077CFB9D5136}"/>
    <cellStyle name="Comma 176 2 5" xfId="8115" xr:uid="{00000000-0005-0000-0000-0000B31F0000}"/>
    <cellStyle name="Comma 176 2 5 2" xfId="8116" xr:uid="{00000000-0005-0000-0000-0000B41F0000}"/>
    <cellStyle name="Comma 176 2 5 2 2" xfId="38790" xr:uid="{09DCAE06-9A44-46A1-950A-E4F1136E77B0}"/>
    <cellStyle name="Comma 176 2 5 3" xfId="38789" xr:uid="{1E0A4597-2EB8-463E-8233-1119FA156F01}"/>
    <cellStyle name="Comma 176 2 6" xfId="8117" xr:uid="{00000000-0005-0000-0000-0000B51F0000}"/>
    <cellStyle name="Comma 176 2 6 2" xfId="38791" xr:uid="{9BA62ED8-66E8-45A5-858E-99A20B7E6B9C}"/>
    <cellStyle name="Comma 176 2 7" xfId="38783" xr:uid="{483147C0-C0DF-4F57-8AD0-48D2AE66BF25}"/>
    <cellStyle name="Comma 176 3" xfId="8118" xr:uid="{00000000-0005-0000-0000-0000B61F0000}"/>
    <cellStyle name="Comma 176 3 2" xfId="8119" xr:uid="{00000000-0005-0000-0000-0000B71F0000}"/>
    <cellStyle name="Comma 176 3 2 2" xfId="8120" xr:uid="{00000000-0005-0000-0000-0000B81F0000}"/>
    <cellStyle name="Comma 176 3 2 2 2" xfId="38794" xr:uid="{06A0071E-05D4-43D4-B8D9-3D307E137994}"/>
    <cellStyle name="Comma 176 3 2 3" xfId="38793" xr:uid="{229D22F4-B372-4933-BC87-09B90685EC97}"/>
    <cellStyle name="Comma 176 3 3" xfId="8121" xr:uid="{00000000-0005-0000-0000-0000B91F0000}"/>
    <cellStyle name="Comma 176 3 3 2" xfId="8122" xr:uid="{00000000-0005-0000-0000-0000BA1F0000}"/>
    <cellStyle name="Comma 176 3 3 2 2" xfId="38796" xr:uid="{100365DF-1359-4B70-82F2-14196EF9A0C6}"/>
    <cellStyle name="Comma 176 3 3 3" xfId="38795" xr:uid="{28CDE98F-8F25-43EB-9081-7889D842860F}"/>
    <cellStyle name="Comma 176 3 4" xfId="8123" xr:uid="{00000000-0005-0000-0000-0000BB1F0000}"/>
    <cellStyle name="Comma 176 3 4 2" xfId="38797" xr:uid="{00F4D02C-90B6-43D2-9569-A3201AD0E60F}"/>
    <cellStyle name="Comma 176 3 5" xfId="8124" xr:uid="{00000000-0005-0000-0000-0000BC1F0000}"/>
    <cellStyle name="Comma 176 3 5 2" xfId="38798" xr:uid="{03B5BB42-F654-4719-AF4E-98B30278CA58}"/>
    <cellStyle name="Comma 176 3 6" xfId="8125" xr:uid="{00000000-0005-0000-0000-0000BD1F0000}"/>
    <cellStyle name="Comma 176 3 6 2" xfId="38799" xr:uid="{68B8DB91-FFCC-448D-85EF-7C8CD474D1C5}"/>
    <cellStyle name="Comma 176 3 7" xfId="38792" xr:uid="{4CBAD84D-3901-4076-80BF-30F9FE566B35}"/>
    <cellStyle name="Comma 176 4" xfId="8126" xr:uid="{00000000-0005-0000-0000-0000BE1F0000}"/>
    <cellStyle name="Comma 176 4 2" xfId="8127" xr:uid="{00000000-0005-0000-0000-0000BF1F0000}"/>
    <cellStyle name="Comma 176 4 2 2" xfId="8128" xr:uid="{00000000-0005-0000-0000-0000C01F0000}"/>
    <cellStyle name="Comma 176 4 2 2 2" xfId="38802" xr:uid="{5C4DC7DE-888F-4A2E-BE9C-8FFD41CCF9F6}"/>
    <cellStyle name="Comma 176 4 2 3" xfId="38801" xr:uid="{CF018F59-1C16-4432-B4E5-2AD46861BE80}"/>
    <cellStyle name="Comma 176 4 3" xfId="8129" xr:uid="{00000000-0005-0000-0000-0000C11F0000}"/>
    <cellStyle name="Comma 176 4 3 2" xfId="8130" xr:uid="{00000000-0005-0000-0000-0000C21F0000}"/>
    <cellStyle name="Comma 176 4 3 2 2" xfId="38804" xr:uid="{DA234378-8BE4-4159-B5A4-2B7096521A80}"/>
    <cellStyle name="Comma 176 4 3 3" xfId="38803" xr:uid="{C8660923-800B-4FBD-A1BA-24C7B453327B}"/>
    <cellStyle name="Comma 176 4 4" xfId="8131" xr:uid="{00000000-0005-0000-0000-0000C31F0000}"/>
    <cellStyle name="Comma 176 4 4 2" xfId="38805" xr:uid="{F5694B9A-1671-46EE-BF5C-2BDD79B6FB87}"/>
    <cellStyle name="Comma 176 4 5" xfId="8132" xr:uid="{00000000-0005-0000-0000-0000C41F0000}"/>
    <cellStyle name="Comma 176 4 5 2" xfId="8133" xr:uid="{00000000-0005-0000-0000-0000C51F0000}"/>
    <cellStyle name="Comma 176 4 5 2 2" xfId="38807" xr:uid="{8F86DD09-009D-4172-B72B-4CD79DBF125B}"/>
    <cellStyle name="Comma 176 4 5 3" xfId="38806" xr:uid="{5D895AE4-73D9-4AD8-83D2-D0D090525F7B}"/>
    <cellStyle name="Comma 176 4 6" xfId="8134" xr:uid="{00000000-0005-0000-0000-0000C61F0000}"/>
    <cellStyle name="Comma 176 4 6 2" xfId="38808" xr:uid="{E3CA356B-69EA-487D-9579-C2C3372E6884}"/>
    <cellStyle name="Comma 176 4 7" xfId="38800" xr:uid="{FBCE411A-486D-4531-893D-00341EA0EFD1}"/>
    <cellStyle name="Comma 176 5" xfId="8135" xr:uid="{00000000-0005-0000-0000-0000C71F0000}"/>
    <cellStyle name="Comma 176 5 2" xfId="8136" xr:uid="{00000000-0005-0000-0000-0000C81F0000}"/>
    <cellStyle name="Comma 176 5 2 2" xfId="38810" xr:uid="{C25D6E18-E6AC-4DCE-9CF4-13AFC9555D1D}"/>
    <cellStyle name="Comma 176 5 3" xfId="38809" xr:uid="{43B115F6-5CFF-40E6-ADF1-E22ECEF0C8E0}"/>
    <cellStyle name="Comma 176 6" xfId="8137" xr:uid="{00000000-0005-0000-0000-0000C91F0000}"/>
    <cellStyle name="Comma 176 6 2" xfId="8138" xr:uid="{00000000-0005-0000-0000-0000CA1F0000}"/>
    <cellStyle name="Comma 176 6 2 2" xfId="38812" xr:uid="{07263191-8FAB-45DB-B055-157FBEA250C9}"/>
    <cellStyle name="Comma 176 6 3" xfId="38811" xr:uid="{D6ED7279-D982-490B-B158-4A67FB5B6B7E}"/>
    <cellStyle name="Comma 176 7" xfId="8139" xr:uid="{00000000-0005-0000-0000-0000CB1F0000}"/>
    <cellStyle name="Comma 176 7 2" xfId="38813" xr:uid="{A8B4C010-6508-440E-9DAF-F6562590EF5F}"/>
    <cellStyle name="Comma 176 8" xfId="8140" xr:uid="{00000000-0005-0000-0000-0000CC1F0000}"/>
    <cellStyle name="Comma 176 8 2" xfId="8141" xr:uid="{00000000-0005-0000-0000-0000CD1F0000}"/>
    <cellStyle name="Comma 176 8 2 2" xfId="38815" xr:uid="{3E00A4E5-D8DC-4DDF-A8A3-FB9D79ACDBFE}"/>
    <cellStyle name="Comma 176 8 3" xfId="38814" xr:uid="{B54E6F7F-E2C5-4528-8534-151B11EC51BA}"/>
    <cellStyle name="Comma 176 9" xfId="8142" xr:uid="{00000000-0005-0000-0000-0000CE1F0000}"/>
    <cellStyle name="Comma 176 9 2" xfId="38816" xr:uid="{685DF2FE-9D96-4C74-80DE-0BEA16D8DE14}"/>
    <cellStyle name="Comma 177" xfId="8143" xr:uid="{00000000-0005-0000-0000-0000CF1F0000}"/>
    <cellStyle name="Comma 177 10" xfId="38817" xr:uid="{7B423E12-8F14-4055-A6D2-5DCE409CE4BB}"/>
    <cellStyle name="Comma 177 2" xfId="8144" xr:uid="{00000000-0005-0000-0000-0000D01F0000}"/>
    <cellStyle name="Comma 177 2 2" xfId="8145" xr:uid="{00000000-0005-0000-0000-0000D11F0000}"/>
    <cellStyle name="Comma 177 2 2 2" xfId="8146" xr:uid="{00000000-0005-0000-0000-0000D21F0000}"/>
    <cellStyle name="Comma 177 2 2 2 2" xfId="38820" xr:uid="{F1BB4E2D-7D4E-4315-B90D-A95718E5B98D}"/>
    <cellStyle name="Comma 177 2 2 3" xfId="38819" xr:uid="{90FAF240-3648-4254-AB17-3DF630175CED}"/>
    <cellStyle name="Comma 177 2 3" xfId="8147" xr:uid="{00000000-0005-0000-0000-0000D31F0000}"/>
    <cellStyle name="Comma 177 2 3 2" xfId="8148" xr:uid="{00000000-0005-0000-0000-0000D41F0000}"/>
    <cellStyle name="Comma 177 2 3 2 2" xfId="38822" xr:uid="{52867B30-D1AE-4D8D-91C6-AEE83F059FCC}"/>
    <cellStyle name="Comma 177 2 3 3" xfId="38821" xr:uid="{E394B2F4-FC64-4F18-9BB5-B3DA59746C4F}"/>
    <cellStyle name="Comma 177 2 4" xfId="8149" xr:uid="{00000000-0005-0000-0000-0000D51F0000}"/>
    <cellStyle name="Comma 177 2 4 2" xfId="38823" xr:uid="{A83E8233-CAF0-4236-A7D2-BA0B90C5B423}"/>
    <cellStyle name="Comma 177 2 5" xfId="8150" xr:uid="{00000000-0005-0000-0000-0000D61F0000}"/>
    <cellStyle name="Comma 177 2 5 2" xfId="8151" xr:uid="{00000000-0005-0000-0000-0000D71F0000}"/>
    <cellStyle name="Comma 177 2 5 2 2" xfId="38825" xr:uid="{8A15441F-B9E2-4D5A-A0B0-00D65B722FAD}"/>
    <cellStyle name="Comma 177 2 5 3" xfId="38824" xr:uid="{551B795E-364B-48A9-9276-4AB21C737949}"/>
    <cellStyle name="Comma 177 2 6" xfId="8152" xr:uid="{00000000-0005-0000-0000-0000D81F0000}"/>
    <cellStyle name="Comma 177 2 6 2" xfId="38826" xr:uid="{6154F084-BE26-4016-A5DF-42B19591F49B}"/>
    <cellStyle name="Comma 177 2 7" xfId="38818" xr:uid="{2F3A04C1-6F6B-471D-B9F4-B15671105712}"/>
    <cellStyle name="Comma 177 3" xfId="8153" xr:uid="{00000000-0005-0000-0000-0000D91F0000}"/>
    <cellStyle name="Comma 177 3 2" xfId="8154" xr:uid="{00000000-0005-0000-0000-0000DA1F0000}"/>
    <cellStyle name="Comma 177 3 2 2" xfId="8155" xr:uid="{00000000-0005-0000-0000-0000DB1F0000}"/>
    <cellStyle name="Comma 177 3 2 2 2" xfId="38829" xr:uid="{F4BB25EB-D641-43F4-ADFC-96E289D6E2F0}"/>
    <cellStyle name="Comma 177 3 2 3" xfId="38828" xr:uid="{BAC3459B-8B02-44AC-8ECD-55C57A5795C8}"/>
    <cellStyle name="Comma 177 3 3" xfId="8156" xr:uid="{00000000-0005-0000-0000-0000DC1F0000}"/>
    <cellStyle name="Comma 177 3 3 2" xfId="8157" xr:uid="{00000000-0005-0000-0000-0000DD1F0000}"/>
    <cellStyle name="Comma 177 3 3 2 2" xfId="38831" xr:uid="{107BD65B-CE91-4A90-932E-0FC59B6A3F75}"/>
    <cellStyle name="Comma 177 3 3 3" xfId="38830" xr:uid="{590E481C-5E88-4E96-8D2D-CA0806D98C28}"/>
    <cellStyle name="Comma 177 3 4" xfId="8158" xr:uid="{00000000-0005-0000-0000-0000DE1F0000}"/>
    <cellStyle name="Comma 177 3 4 2" xfId="38832" xr:uid="{A2B56DD4-A2C9-48B9-B77B-33BCE568DD97}"/>
    <cellStyle name="Comma 177 3 5" xfId="8159" xr:uid="{00000000-0005-0000-0000-0000DF1F0000}"/>
    <cellStyle name="Comma 177 3 5 2" xfId="38833" xr:uid="{93FCE754-7F44-4501-80FB-53BA9E3DC4AC}"/>
    <cellStyle name="Comma 177 3 6" xfId="8160" xr:uid="{00000000-0005-0000-0000-0000E01F0000}"/>
    <cellStyle name="Comma 177 3 6 2" xfId="38834" xr:uid="{0C73D2B0-A9A0-4727-AFDD-B09292A89CCF}"/>
    <cellStyle name="Comma 177 3 7" xfId="38827" xr:uid="{2ADA4394-8EFC-4493-A37D-FA7BEE473443}"/>
    <cellStyle name="Comma 177 4" xfId="8161" xr:uid="{00000000-0005-0000-0000-0000E11F0000}"/>
    <cellStyle name="Comma 177 4 2" xfId="8162" xr:uid="{00000000-0005-0000-0000-0000E21F0000}"/>
    <cellStyle name="Comma 177 4 2 2" xfId="8163" xr:uid="{00000000-0005-0000-0000-0000E31F0000}"/>
    <cellStyle name="Comma 177 4 2 2 2" xfId="38837" xr:uid="{39096C86-C5F4-4AFD-A61A-D42D7E47479B}"/>
    <cellStyle name="Comma 177 4 2 3" xfId="38836" xr:uid="{8A15B5F1-3107-4589-9192-94764C30AF18}"/>
    <cellStyle name="Comma 177 4 3" xfId="8164" xr:uid="{00000000-0005-0000-0000-0000E41F0000}"/>
    <cellStyle name="Comma 177 4 3 2" xfId="8165" xr:uid="{00000000-0005-0000-0000-0000E51F0000}"/>
    <cellStyle name="Comma 177 4 3 2 2" xfId="38839" xr:uid="{68F4D5CA-C05F-40AF-B18D-096AB82E1566}"/>
    <cellStyle name="Comma 177 4 3 3" xfId="38838" xr:uid="{D8636894-419A-4B53-8499-210413F9A4CE}"/>
    <cellStyle name="Comma 177 4 4" xfId="8166" xr:uid="{00000000-0005-0000-0000-0000E61F0000}"/>
    <cellStyle name="Comma 177 4 4 2" xfId="38840" xr:uid="{72518772-5ECA-41D3-8D80-133FFC52B125}"/>
    <cellStyle name="Comma 177 4 5" xfId="8167" xr:uid="{00000000-0005-0000-0000-0000E71F0000}"/>
    <cellStyle name="Comma 177 4 5 2" xfId="38841" xr:uid="{BA7475B3-535B-4D43-BAE0-7409846520E5}"/>
    <cellStyle name="Comma 177 4 6" xfId="8168" xr:uid="{00000000-0005-0000-0000-0000E81F0000}"/>
    <cellStyle name="Comma 177 4 6 2" xfId="38842" xr:uid="{058AF03C-9542-4F12-9EDB-3CC2191BB882}"/>
    <cellStyle name="Comma 177 4 7" xfId="38835" xr:uid="{56A6D350-3FAC-4296-A0A7-E32F2FEE42BB}"/>
    <cellStyle name="Comma 177 5" xfId="8169" xr:uid="{00000000-0005-0000-0000-0000E91F0000}"/>
    <cellStyle name="Comma 177 5 2" xfId="8170" xr:uid="{00000000-0005-0000-0000-0000EA1F0000}"/>
    <cellStyle name="Comma 177 5 2 2" xfId="38844" xr:uid="{46A34280-F103-4817-89BC-DE423BB73868}"/>
    <cellStyle name="Comma 177 5 3" xfId="38843" xr:uid="{F4C771D2-0D98-4727-A563-6AE754A0D4BD}"/>
    <cellStyle name="Comma 177 6" xfId="8171" xr:uid="{00000000-0005-0000-0000-0000EB1F0000}"/>
    <cellStyle name="Comma 177 6 2" xfId="8172" xr:uid="{00000000-0005-0000-0000-0000EC1F0000}"/>
    <cellStyle name="Comma 177 6 2 2" xfId="38846" xr:uid="{E1B0FB6E-28FC-49FD-A24C-54F035D2A560}"/>
    <cellStyle name="Comma 177 6 3" xfId="38845" xr:uid="{EA2F6D07-401D-45C3-827A-355FCEE64BEA}"/>
    <cellStyle name="Comma 177 7" xfId="8173" xr:uid="{00000000-0005-0000-0000-0000ED1F0000}"/>
    <cellStyle name="Comma 177 7 2" xfId="38847" xr:uid="{8267965E-90A3-4FF9-84C0-B8B106EC2B96}"/>
    <cellStyle name="Comma 177 8" xfId="8174" xr:uid="{00000000-0005-0000-0000-0000EE1F0000}"/>
    <cellStyle name="Comma 177 8 2" xfId="8175" xr:uid="{00000000-0005-0000-0000-0000EF1F0000}"/>
    <cellStyle name="Comma 177 8 2 2" xfId="38849" xr:uid="{68057FBE-13E1-4B71-82FA-6469E1A10FFB}"/>
    <cellStyle name="Comma 177 8 3" xfId="38848" xr:uid="{2F267604-9BF1-4F42-A682-8CE08A7389FF}"/>
    <cellStyle name="Comma 177 9" xfId="8176" xr:uid="{00000000-0005-0000-0000-0000F01F0000}"/>
    <cellStyle name="Comma 177 9 2" xfId="38850" xr:uid="{0BCE49C1-73F0-4CFF-8FFE-34FB096979C7}"/>
    <cellStyle name="Comma 178" xfId="8177" xr:uid="{00000000-0005-0000-0000-0000F11F0000}"/>
    <cellStyle name="Comma 178 10" xfId="38851" xr:uid="{24935D63-A623-4F5F-8001-F8BCFB2BA28C}"/>
    <cellStyle name="Comma 178 2" xfId="8178" xr:uid="{00000000-0005-0000-0000-0000F21F0000}"/>
    <cellStyle name="Comma 178 2 2" xfId="8179" xr:uid="{00000000-0005-0000-0000-0000F31F0000}"/>
    <cellStyle name="Comma 178 2 2 2" xfId="8180" xr:uid="{00000000-0005-0000-0000-0000F41F0000}"/>
    <cellStyle name="Comma 178 2 2 2 2" xfId="38854" xr:uid="{FF107A70-E1EE-4FC9-8083-69FF37F15FB1}"/>
    <cellStyle name="Comma 178 2 2 3" xfId="38853" xr:uid="{13B8EED9-9EBE-4C7B-AAE7-14FF6ADAB369}"/>
    <cellStyle name="Comma 178 2 3" xfId="8181" xr:uid="{00000000-0005-0000-0000-0000F51F0000}"/>
    <cellStyle name="Comma 178 2 3 2" xfId="8182" xr:uid="{00000000-0005-0000-0000-0000F61F0000}"/>
    <cellStyle name="Comma 178 2 3 2 2" xfId="38856" xr:uid="{5D6F20FD-5E4C-4133-8574-9E03A6265311}"/>
    <cellStyle name="Comma 178 2 3 3" xfId="38855" xr:uid="{F91447BC-3067-4776-90C6-0B62369E07CD}"/>
    <cellStyle name="Comma 178 2 4" xfId="8183" xr:uid="{00000000-0005-0000-0000-0000F71F0000}"/>
    <cellStyle name="Comma 178 2 4 2" xfId="38857" xr:uid="{A199A65A-D63A-4138-8F15-4DBBF6E49BF5}"/>
    <cellStyle name="Comma 178 2 5" xfId="8184" xr:uid="{00000000-0005-0000-0000-0000F81F0000}"/>
    <cellStyle name="Comma 178 2 5 2" xfId="8185" xr:uid="{00000000-0005-0000-0000-0000F91F0000}"/>
    <cellStyle name="Comma 178 2 5 2 2" xfId="38859" xr:uid="{FA35D1E1-9A6C-4FFE-9634-D4A97515269D}"/>
    <cellStyle name="Comma 178 2 5 3" xfId="38858" xr:uid="{6022E823-6A57-4599-B7B9-4F8461BA1144}"/>
    <cellStyle name="Comma 178 2 6" xfId="8186" xr:uid="{00000000-0005-0000-0000-0000FA1F0000}"/>
    <cellStyle name="Comma 178 2 6 2" xfId="38860" xr:uid="{68B3660F-1EFF-4EC9-93C7-9A54633AE567}"/>
    <cellStyle name="Comma 178 2 7" xfId="38852" xr:uid="{9CF11CCF-B6E4-4D5C-AD69-4FAA6CA15764}"/>
    <cellStyle name="Comma 178 3" xfId="8187" xr:uid="{00000000-0005-0000-0000-0000FB1F0000}"/>
    <cellStyle name="Comma 178 3 2" xfId="8188" xr:uid="{00000000-0005-0000-0000-0000FC1F0000}"/>
    <cellStyle name="Comma 178 3 2 2" xfId="8189" xr:uid="{00000000-0005-0000-0000-0000FD1F0000}"/>
    <cellStyle name="Comma 178 3 2 2 2" xfId="38863" xr:uid="{44BD235C-7773-45A2-9C82-1E49499DC5A7}"/>
    <cellStyle name="Comma 178 3 2 3" xfId="38862" xr:uid="{82D66E01-ACD2-47E2-B40E-C9A8648F685D}"/>
    <cellStyle name="Comma 178 3 3" xfId="8190" xr:uid="{00000000-0005-0000-0000-0000FE1F0000}"/>
    <cellStyle name="Comma 178 3 3 2" xfId="8191" xr:uid="{00000000-0005-0000-0000-0000FF1F0000}"/>
    <cellStyle name="Comma 178 3 3 2 2" xfId="38865" xr:uid="{54594515-14AF-4006-B786-043D0298C41E}"/>
    <cellStyle name="Comma 178 3 3 3" xfId="38864" xr:uid="{E8394D5B-E1F0-4D0D-8CF6-8173FEB114AF}"/>
    <cellStyle name="Comma 178 3 4" xfId="8192" xr:uid="{00000000-0005-0000-0000-000000200000}"/>
    <cellStyle name="Comma 178 3 4 2" xfId="38866" xr:uid="{C9BB15F6-7AC1-4397-BA05-791F73AE49E8}"/>
    <cellStyle name="Comma 178 3 5" xfId="8193" xr:uid="{00000000-0005-0000-0000-000001200000}"/>
    <cellStyle name="Comma 178 3 5 2" xfId="38867" xr:uid="{E70A880C-55CC-401B-9C91-A398C6D52E57}"/>
    <cellStyle name="Comma 178 3 6" xfId="8194" xr:uid="{00000000-0005-0000-0000-000002200000}"/>
    <cellStyle name="Comma 178 3 6 2" xfId="38868" xr:uid="{916625F2-E8FD-4B48-A7CE-D1FA484ECE47}"/>
    <cellStyle name="Comma 178 3 7" xfId="38861" xr:uid="{43AA6C31-7CB2-4A7D-A530-1CE4E3AA2E34}"/>
    <cellStyle name="Comma 178 4" xfId="8195" xr:uid="{00000000-0005-0000-0000-000003200000}"/>
    <cellStyle name="Comma 178 4 2" xfId="8196" xr:uid="{00000000-0005-0000-0000-000004200000}"/>
    <cellStyle name="Comma 178 4 2 2" xfId="8197" xr:uid="{00000000-0005-0000-0000-000005200000}"/>
    <cellStyle name="Comma 178 4 2 2 2" xfId="38871" xr:uid="{DF870FAC-B9B3-4F19-AFE1-22A2C7F21304}"/>
    <cellStyle name="Comma 178 4 2 3" xfId="38870" xr:uid="{53518391-164D-4FB4-A406-17713F2319C4}"/>
    <cellStyle name="Comma 178 4 3" xfId="8198" xr:uid="{00000000-0005-0000-0000-000006200000}"/>
    <cellStyle name="Comma 178 4 3 2" xfId="8199" xr:uid="{00000000-0005-0000-0000-000007200000}"/>
    <cellStyle name="Comma 178 4 3 2 2" xfId="38873" xr:uid="{798E9BBF-DF9C-47CC-9D04-8A2768B6F4F0}"/>
    <cellStyle name="Comma 178 4 3 3" xfId="38872" xr:uid="{A3BB4D12-F58C-4750-87AA-4ACD3D231221}"/>
    <cellStyle name="Comma 178 4 4" xfId="8200" xr:uid="{00000000-0005-0000-0000-000008200000}"/>
    <cellStyle name="Comma 178 4 4 2" xfId="38874" xr:uid="{7AFD903A-E9A5-41B9-9719-778CD256E534}"/>
    <cellStyle name="Comma 178 4 5" xfId="8201" xr:uid="{00000000-0005-0000-0000-000009200000}"/>
    <cellStyle name="Comma 178 4 5 2" xfId="8202" xr:uid="{00000000-0005-0000-0000-00000A200000}"/>
    <cellStyle name="Comma 178 4 5 2 2" xfId="38876" xr:uid="{FD2B2EE0-E034-4095-89C9-80EF560EA234}"/>
    <cellStyle name="Comma 178 4 5 3" xfId="38875" xr:uid="{DB35DCB3-F925-4E9F-AAF1-CB1C49CFA98D}"/>
    <cellStyle name="Comma 178 4 6" xfId="8203" xr:uid="{00000000-0005-0000-0000-00000B200000}"/>
    <cellStyle name="Comma 178 4 6 2" xfId="38877" xr:uid="{4D808E36-FB76-4B30-B90D-1791B66A9F43}"/>
    <cellStyle name="Comma 178 4 7" xfId="38869" xr:uid="{24B0C94B-F8CF-4CAE-80AA-0800ADA44532}"/>
    <cellStyle name="Comma 178 5" xfId="8204" xr:uid="{00000000-0005-0000-0000-00000C200000}"/>
    <cellStyle name="Comma 178 5 2" xfId="8205" xr:uid="{00000000-0005-0000-0000-00000D200000}"/>
    <cellStyle name="Comma 178 5 2 2" xfId="38879" xr:uid="{185B7350-D877-4E78-A715-E4CC18291AE9}"/>
    <cellStyle name="Comma 178 5 3" xfId="38878" xr:uid="{483C5BA7-D14F-46BD-9C4E-FE324F997530}"/>
    <cellStyle name="Comma 178 6" xfId="8206" xr:uid="{00000000-0005-0000-0000-00000E200000}"/>
    <cellStyle name="Comma 178 6 2" xfId="8207" xr:uid="{00000000-0005-0000-0000-00000F200000}"/>
    <cellStyle name="Comma 178 6 2 2" xfId="38881" xr:uid="{7BF68F0C-3E91-4B58-B94C-63B5D56A59C3}"/>
    <cellStyle name="Comma 178 6 3" xfId="38880" xr:uid="{6D99F254-31F5-4624-B5DD-861A81FE7797}"/>
    <cellStyle name="Comma 178 7" xfId="8208" xr:uid="{00000000-0005-0000-0000-000010200000}"/>
    <cellStyle name="Comma 178 7 2" xfId="38882" xr:uid="{F89DBD51-0303-4CFF-B286-09B604CBDDCF}"/>
    <cellStyle name="Comma 178 8" xfId="8209" xr:uid="{00000000-0005-0000-0000-000011200000}"/>
    <cellStyle name="Comma 178 8 2" xfId="8210" xr:uid="{00000000-0005-0000-0000-000012200000}"/>
    <cellStyle name="Comma 178 8 2 2" xfId="38884" xr:uid="{20C35784-9DF5-4951-BA63-EF27AD31C465}"/>
    <cellStyle name="Comma 178 8 3" xfId="38883" xr:uid="{EF3E801D-B206-43D6-9E48-17FAF4A8AD8D}"/>
    <cellStyle name="Comma 178 9" xfId="8211" xr:uid="{00000000-0005-0000-0000-000013200000}"/>
    <cellStyle name="Comma 178 9 2" xfId="38885" xr:uid="{DEB57F30-446D-4D06-B2CA-AD0906091DF6}"/>
    <cellStyle name="Comma 179" xfId="8212" xr:uid="{00000000-0005-0000-0000-000014200000}"/>
    <cellStyle name="Comma 179 10" xfId="38886" xr:uid="{ABB3A8A1-B162-41B2-9A89-EED8AF1003A6}"/>
    <cellStyle name="Comma 179 2" xfId="8213" xr:uid="{00000000-0005-0000-0000-000015200000}"/>
    <cellStyle name="Comma 179 2 2" xfId="8214" xr:uid="{00000000-0005-0000-0000-000016200000}"/>
    <cellStyle name="Comma 179 2 2 2" xfId="8215" xr:uid="{00000000-0005-0000-0000-000017200000}"/>
    <cellStyle name="Comma 179 2 2 2 2" xfId="38889" xr:uid="{A821C9D1-CBD3-43B4-9A95-E2F395CF91E4}"/>
    <cellStyle name="Comma 179 2 2 3" xfId="38888" xr:uid="{BE291EBA-8754-44EA-95D8-E6C53D90F7FF}"/>
    <cellStyle name="Comma 179 2 3" xfId="8216" xr:uid="{00000000-0005-0000-0000-000018200000}"/>
    <cellStyle name="Comma 179 2 3 2" xfId="8217" xr:uid="{00000000-0005-0000-0000-000019200000}"/>
    <cellStyle name="Comma 179 2 3 2 2" xfId="38891" xr:uid="{D299832B-8229-4523-8C1F-DBAD92E9013E}"/>
    <cellStyle name="Comma 179 2 3 3" xfId="38890" xr:uid="{FB936083-2CEA-4585-9DAD-A55808971CC2}"/>
    <cellStyle name="Comma 179 2 4" xfId="8218" xr:uid="{00000000-0005-0000-0000-00001A200000}"/>
    <cellStyle name="Comma 179 2 4 2" xfId="38892" xr:uid="{73C8A787-5651-42B3-B816-91CB5DDCB852}"/>
    <cellStyle name="Comma 179 2 5" xfId="8219" xr:uid="{00000000-0005-0000-0000-00001B200000}"/>
    <cellStyle name="Comma 179 2 5 2" xfId="8220" xr:uid="{00000000-0005-0000-0000-00001C200000}"/>
    <cellStyle name="Comma 179 2 5 2 2" xfId="38894" xr:uid="{810B1645-C078-4234-B77F-10CE60D0F874}"/>
    <cellStyle name="Comma 179 2 5 3" xfId="38893" xr:uid="{70864CC1-E6ED-42C0-9270-548D30A44515}"/>
    <cellStyle name="Comma 179 2 6" xfId="8221" xr:uid="{00000000-0005-0000-0000-00001D200000}"/>
    <cellStyle name="Comma 179 2 6 2" xfId="38895" xr:uid="{7F47E958-DA2F-4B5A-A0E6-42C47EA75472}"/>
    <cellStyle name="Comma 179 2 7" xfId="38887" xr:uid="{AD8EFF06-D2E2-4597-9878-1E8ADFCF7186}"/>
    <cellStyle name="Comma 179 3" xfId="8222" xr:uid="{00000000-0005-0000-0000-00001E200000}"/>
    <cellStyle name="Comma 179 3 2" xfId="8223" xr:uid="{00000000-0005-0000-0000-00001F200000}"/>
    <cellStyle name="Comma 179 3 2 2" xfId="8224" xr:uid="{00000000-0005-0000-0000-000020200000}"/>
    <cellStyle name="Comma 179 3 2 2 2" xfId="38898" xr:uid="{D1ED856E-C7F8-43AA-8B60-D27DDE38871C}"/>
    <cellStyle name="Comma 179 3 2 3" xfId="38897" xr:uid="{8A98F989-747B-493E-B2C1-F50A9265B882}"/>
    <cellStyle name="Comma 179 3 3" xfId="8225" xr:uid="{00000000-0005-0000-0000-000021200000}"/>
    <cellStyle name="Comma 179 3 3 2" xfId="8226" xr:uid="{00000000-0005-0000-0000-000022200000}"/>
    <cellStyle name="Comma 179 3 3 2 2" xfId="38900" xr:uid="{A0BA31DA-B88B-4AE0-AABA-63D351229C30}"/>
    <cellStyle name="Comma 179 3 3 3" xfId="38899" xr:uid="{00B34787-728A-4990-BD7A-77E8549A9647}"/>
    <cellStyle name="Comma 179 3 4" xfId="8227" xr:uid="{00000000-0005-0000-0000-000023200000}"/>
    <cellStyle name="Comma 179 3 4 2" xfId="38901" xr:uid="{436FAED0-5EED-4380-AE13-B1C88AA70474}"/>
    <cellStyle name="Comma 179 3 5" xfId="8228" xr:uid="{00000000-0005-0000-0000-000024200000}"/>
    <cellStyle name="Comma 179 3 5 2" xfId="38902" xr:uid="{2E4F5DB0-0276-4451-B35A-DA63FB17F8F4}"/>
    <cellStyle name="Comma 179 3 6" xfId="8229" xr:uid="{00000000-0005-0000-0000-000025200000}"/>
    <cellStyle name="Comma 179 3 6 2" xfId="38903" xr:uid="{7ACF08E2-E4E2-41F1-A748-D6E8DEEEC0C4}"/>
    <cellStyle name="Comma 179 3 7" xfId="38896" xr:uid="{EC93D615-A2D9-4EA3-BCE7-65983F8D261A}"/>
    <cellStyle name="Comma 179 4" xfId="8230" xr:uid="{00000000-0005-0000-0000-000026200000}"/>
    <cellStyle name="Comma 179 4 2" xfId="8231" xr:uid="{00000000-0005-0000-0000-000027200000}"/>
    <cellStyle name="Comma 179 4 2 2" xfId="8232" xr:uid="{00000000-0005-0000-0000-000028200000}"/>
    <cellStyle name="Comma 179 4 2 2 2" xfId="38906" xr:uid="{A1D40205-03C7-4220-A350-60FCF646CC48}"/>
    <cellStyle name="Comma 179 4 2 3" xfId="38905" xr:uid="{09A349FB-8846-47F2-9181-5ECD6B737283}"/>
    <cellStyle name="Comma 179 4 3" xfId="8233" xr:uid="{00000000-0005-0000-0000-000029200000}"/>
    <cellStyle name="Comma 179 4 3 2" xfId="8234" xr:uid="{00000000-0005-0000-0000-00002A200000}"/>
    <cellStyle name="Comma 179 4 3 2 2" xfId="38908" xr:uid="{641AFE83-BC8D-44FF-ABB8-F466247060DF}"/>
    <cellStyle name="Comma 179 4 3 3" xfId="38907" xr:uid="{9DA0D97A-4F43-454A-A3B6-CE795CA2211A}"/>
    <cellStyle name="Comma 179 4 4" xfId="8235" xr:uid="{00000000-0005-0000-0000-00002B200000}"/>
    <cellStyle name="Comma 179 4 4 2" xfId="38909" xr:uid="{B08509E5-D5A0-4C54-885F-D15A4189D7B2}"/>
    <cellStyle name="Comma 179 4 5" xfId="8236" xr:uid="{00000000-0005-0000-0000-00002C200000}"/>
    <cellStyle name="Comma 179 4 5 2" xfId="8237" xr:uid="{00000000-0005-0000-0000-00002D200000}"/>
    <cellStyle name="Comma 179 4 5 2 2" xfId="38911" xr:uid="{75375F13-3643-4D37-9EDD-09DA998AD55D}"/>
    <cellStyle name="Comma 179 4 5 3" xfId="38910" xr:uid="{5EC72B8B-40DD-4575-A9C9-E956D8E1D38F}"/>
    <cellStyle name="Comma 179 4 6" xfId="8238" xr:uid="{00000000-0005-0000-0000-00002E200000}"/>
    <cellStyle name="Comma 179 4 6 2" xfId="38912" xr:uid="{52EC8FFD-F39B-42DF-B3ED-F973A39EC327}"/>
    <cellStyle name="Comma 179 4 7" xfId="38904" xr:uid="{D1807F19-7B55-4A3E-886C-121351111BD0}"/>
    <cellStyle name="Comma 179 5" xfId="8239" xr:uid="{00000000-0005-0000-0000-00002F200000}"/>
    <cellStyle name="Comma 179 5 2" xfId="8240" xr:uid="{00000000-0005-0000-0000-000030200000}"/>
    <cellStyle name="Comma 179 5 2 2" xfId="38914" xr:uid="{444A6F7C-5F9D-436E-8F86-043770AD29D8}"/>
    <cellStyle name="Comma 179 5 3" xfId="38913" xr:uid="{9D973392-AFA4-41FC-B1A1-62EFD576ED9D}"/>
    <cellStyle name="Comma 179 6" xfId="8241" xr:uid="{00000000-0005-0000-0000-000031200000}"/>
    <cellStyle name="Comma 179 6 2" xfId="8242" xr:uid="{00000000-0005-0000-0000-000032200000}"/>
    <cellStyle name="Comma 179 6 2 2" xfId="38916" xr:uid="{E274454B-2191-4C92-9872-6F6DBF436162}"/>
    <cellStyle name="Comma 179 6 3" xfId="38915" xr:uid="{F23188A6-178B-4363-9FE2-C3D6069D24B8}"/>
    <cellStyle name="Comma 179 7" xfId="8243" xr:uid="{00000000-0005-0000-0000-000033200000}"/>
    <cellStyle name="Comma 179 7 2" xfId="38917" xr:uid="{5C0AE4C5-FF0F-4D28-8337-1189375462C1}"/>
    <cellStyle name="Comma 179 8" xfId="8244" xr:uid="{00000000-0005-0000-0000-000034200000}"/>
    <cellStyle name="Comma 179 8 2" xfId="8245" xr:uid="{00000000-0005-0000-0000-000035200000}"/>
    <cellStyle name="Comma 179 8 2 2" xfId="38919" xr:uid="{5990D540-B0C3-42D5-97A9-DB24B118173C}"/>
    <cellStyle name="Comma 179 8 3" xfId="38918" xr:uid="{E22F9CDD-919E-4004-BE02-50920B493216}"/>
    <cellStyle name="Comma 179 9" xfId="8246" xr:uid="{00000000-0005-0000-0000-000036200000}"/>
    <cellStyle name="Comma 179 9 2" xfId="38920" xr:uid="{7169ABFD-CDA2-4DB7-8863-252D4F60072B}"/>
    <cellStyle name="Comma 18" xfId="8247" xr:uid="{00000000-0005-0000-0000-000037200000}"/>
    <cellStyle name="Comma 18 2" xfId="8248" xr:uid="{00000000-0005-0000-0000-000038200000}"/>
    <cellStyle name="Comma 18 2 2" xfId="8249" xr:uid="{00000000-0005-0000-0000-000039200000}"/>
    <cellStyle name="Comma 18 2 2 2" xfId="8250" xr:uid="{00000000-0005-0000-0000-00003A200000}"/>
    <cellStyle name="Comma 18 2 2 2 2" xfId="38924" xr:uid="{BA9AE682-65BD-4FE3-8D66-4EFB12C3600B}"/>
    <cellStyle name="Comma 18 2 2 3" xfId="38923" xr:uid="{3B5A7643-C7A5-403D-8601-12942AE72787}"/>
    <cellStyle name="Comma 18 2 3" xfId="8251" xr:uid="{00000000-0005-0000-0000-00003B200000}"/>
    <cellStyle name="Comma 18 2 3 2" xfId="8252" xr:uid="{00000000-0005-0000-0000-00003C200000}"/>
    <cellStyle name="Comma 18 2 3 2 2" xfId="38926" xr:uid="{182C7BE2-0FE3-4272-B260-C7A78DF6E70F}"/>
    <cellStyle name="Comma 18 2 3 3" xfId="38925" xr:uid="{EB3650B7-3E22-4C5F-AF16-CBF7C72EA855}"/>
    <cellStyle name="Comma 18 2 4" xfId="8253" xr:uid="{00000000-0005-0000-0000-00003D200000}"/>
    <cellStyle name="Comma 18 2 4 2" xfId="38927" xr:uid="{CB329D7F-B44A-4CC1-A2AE-ABF9F105127E}"/>
    <cellStyle name="Comma 18 2 5" xfId="8254" xr:uid="{00000000-0005-0000-0000-00003E200000}"/>
    <cellStyle name="Comma 18 2 5 2" xfId="38928" xr:uid="{D0941D11-4766-4410-9E9D-E937CC5D8543}"/>
    <cellStyle name="Comma 18 2 6" xfId="8255" xr:uid="{00000000-0005-0000-0000-00003F200000}"/>
    <cellStyle name="Comma 18 2 6 2" xfId="38929" xr:uid="{3CA54DB8-F362-49F4-BBD1-7C2AD0CAB536}"/>
    <cellStyle name="Comma 18 2 7" xfId="38922" xr:uid="{00359C9A-A6F9-4AD5-84F6-C582E2032044}"/>
    <cellStyle name="Comma 18 3" xfId="8256" xr:uid="{00000000-0005-0000-0000-000040200000}"/>
    <cellStyle name="Comma 18 3 2" xfId="8257" xr:uid="{00000000-0005-0000-0000-000041200000}"/>
    <cellStyle name="Comma 18 3 2 2" xfId="38931" xr:uid="{40A27F92-3AE0-449F-9E3B-F1C7F2C7EBBD}"/>
    <cellStyle name="Comma 18 3 3" xfId="38930" xr:uid="{08FE75F5-CE9E-4430-A9A9-D50EF8743650}"/>
    <cellStyle name="Comma 18 4" xfId="8258" xr:uid="{00000000-0005-0000-0000-000042200000}"/>
    <cellStyle name="Comma 18 4 2" xfId="8259" xr:uid="{00000000-0005-0000-0000-000043200000}"/>
    <cellStyle name="Comma 18 4 2 2" xfId="38933" xr:uid="{88351594-2022-4F03-8516-2CA7DBF79FDB}"/>
    <cellStyle name="Comma 18 4 3" xfId="38932" xr:uid="{D8611F37-ACC1-4715-88C1-1D66819E185C}"/>
    <cellStyle name="Comma 18 5" xfId="8260" xr:uid="{00000000-0005-0000-0000-000044200000}"/>
    <cellStyle name="Comma 18 5 2" xfId="38934" xr:uid="{17E5C530-0348-4EBB-B2BD-1CDD733E6B6C}"/>
    <cellStyle name="Comma 18 6" xfId="8261" xr:uid="{00000000-0005-0000-0000-000045200000}"/>
    <cellStyle name="Comma 18 6 2" xfId="8262" xr:uid="{00000000-0005-0000-0000-000046200000}"/>
    <cellStyle name="Comma 18 6 2 2" xfId="38936" xr:uid="{F750C686-03DB-41B0-BF69-D7E3845D3EDB}"/>
    <cellStyle name="Comma 18 6 3" xfId="38935" xr:uid="{9F79F349-8259-47FF-B9B8-9484F6F9C5FD}"/>
    <cellStyle name="Comma 18 7" xfId="8263" xr:uid="{00000000-0005-0000-0000-000047200000}"/>
    <cellStyle name="Comma 18 7 2" xfId="38937" xr:uid="{4489553B-58E8-4117-A04E-E373BEF040E1}"/>
    <cellStyle name="Comma 18 8" xfId="38921" xr:uid="{259ACEA0-FDD0-4217-BE84-F6D7AF1F9845}"/>
    <cellStyle name="Comma 18 9" xfId="8264" xr:uid="{00000000-0005-0000-0000-000048200000}"/>
    <cellStyle name="Comma 18 9 2" xfId="38938" xr:uid="{9F1B17D7-774D-4F45-81D0-031F2950C4B7}"/>
    <cellStyle name="Comma 180" xfId="8265" xr:uid="{00000000-0005-0000-0000-000049200000}"/>
    <cellStyle name="Comma 180 10" xfId="38939" xr:uid="{BD79A5A0-99E4-4D32-8166-AF40CD8AAB96}"/>
    <cellStyle name="Comma 180 2" xfId="8266" xr:uid="{00000000-0005-0000-0000-00004A200000}"/>
    <cellStyle name="Comma 180 2 2" xfId="8267" xr:uid="{00000000-0005-0000-0000-00004B200000}"/>
    <cellStyle name="Comma 180 2 2 2" xfId="8268" xr:uid="{00000000-0005-0000-0000-00004C200000}"/>
    <cellStyle name="Comma 180 2 2 2 2" xfId="38942" xr:uid="{B9C32F18-9472-48D9-AF89-3062EE3C262F}"/>
    <cellStyle name="Comma 180 2 2 3" xfId="38941" xr:uid="{A9A12CA3-5A88-4460-9869-D2027D59D304}"/>
    <cellStyle name="Comma 180 2 3" xfId="8269" xr:uid="{00000000-0005-0000-0000-00004D200000}"/>
    <cellStyle name="Comma 180 2 3 2" xfId="8270" xr:uid="{00000000-0005-0000-0000-00004E200000}"/>
    <cellStyle name="Comma 180 2 3 2 2" xfId="38944" xr:uid="{1684540A-3FD0-4025-9AE5-3A2DA4345C25}"/>
    <cellStyle name="Comma 180 2 3 3" xfId="38943" xr:uid="{EAEEFB8D-1ACD-4809-AAD2-4C16B5BCB0CC}"/>
    <cellStyle name="Comma 180 2 4" xfId="8271" xr:uid="{00000000-0005-0000-0000-00004F200000}"/>
    <cellStyle name="Comma 180 2 4 2" xfId="38945" xr:uid="{7EBE0829-095D-4192-937F-D6E281C9EA30}"/>
    <cellStyle name="Comma 180 2 5" xfId="8272" xr:uid="{00000000-0005-0000-0000-000050200000}"/>
    <cellStyle name="Comma 180 2 5 2" xfId="8273" xr:uid="{00000000-0005-0000-0000-000051200000}"/>
    <cellStyle name="Comma 180 2 5 2 2" xfId="38947" xr:uid="{E9618C81-234A-449B-898E-AA6EC41376AA}"/>
    <cellStyle name="Comma 180 2 5 3" xfId="38946" xr:uid="{E38B6D0A-A298-40D1-A946-86BC7F49E162}"/>
    <cellStyle name="Comma 180 2 6" xfId="8274" xr:uid="{00000000-0005-0000-0000-000052200000}"/>
    <cellStyle name="Comma 180 2 6 2" xfId="38948" xr:uid="{2DBA66B0-CCFE-48E3-AA0E-0CE33D70CA40}"/>
    <cellStyle name="Comma 180 2 7" xfId="38940" xr:uid="{96F910F8-090A-4355-A1AE-CE9A07A16EB8}"/>
    <cellStyle name="Comma 180 3" xfId="8275" xr:uid="{00000000-0005-0000-0000-000053200000}"/>
    <cellStyle name="Comma 180 3 2" xfId="8276" xr:uid="{00000000-0005-0000-0000-000054200000}"/>
    <cellStyle name="Comma 180 3 2 2" xfId="8277" xr:uid="{00000000-0005-0000-0000-000055200000}"/>
    <cellStyle name="Comma 180 3 2 2 2" xfId="38951" xr:uid="{698E210A-83DA-4B70-A057-6CA6FC0D6466}"/>
    <cellStyle name="Comma 180 3 2 3" xfId="38950" xr:uid="{0C846148-DF21-466E-83A7-72BEAD41A269}"/>
    <cellStyle name="Comma 180 3 3" xfId="8278" xr:uid="{00000000-0005-0000-0000-000056200000}"/>
    <cellStyle name="Comma 180 3 3 2" xfId="8279" xr:uid="{00000000-0005-0000-0000-000057200000}"/>
    <cellStyle name="Comma 180 3 3 2 2" xfId="38953" xr:uid="{68731419-7F9B-4707-A4CB-46006FCB8EFC}"/>
    <cellStyle name="Comma 180 3 3 3" xfId="38952" xr:uid="{66F6F2DC-9C37-4C01-8739-523806A12321}"/>
    <cellStyle name="Comma 180 3 4" xfId="8280" xr:uid="{00000000-0005-0000-0000-000058200000}"/>
    <cellStyle name="Comma 180 3 4 2" xfId="38954" xr:uid="{47A94CF7-75E6-4AB9-9517-D1872F59CB99}"/>
    <cellStyle name="Comma 180 3 5" xfId="8281" xr:uid="{00000000-0005-0000-0000-000059200000}"/>
    <cellStyle name="Comma 180 3 5 2" xfId="38955" xr:uid="{FF8E5445-76D3-405C-8E30-BCC1E66DDAA1}"/>
    <cellStyle name="Comma 180 3 6" xfId="8282" xr:uid="{00000000-0005-0000-0000-00005A200000}"/>
    <cellStyle name="Comma 180 3 6 2" xfId="38956" xr:uid="{EAFA04D6-7CE0-4F05-B216-8A3832939E8F}"/>
    <cellStyle name="Comma 180 3 7" xfId="38949" xr:uid="{DF58EAB4-67EC-44B1-9507-3D541DA9A63C}"/>
    <cellStyle name="Comma 180 4" xfId="8283" xr:uid="{00000000-0005-0000-0000-00005B200000}"/>
    <cellStyle name="Comma 180 4 2" xfId="8284" xr:uid="{00000000-0005-0000-0000-00005C200000}"/>
    <cellStyle name="Comma 180 4 2 2" xfId="8285" xr:uid="{00000000-0005-0000-0000-00005D200000}"/>
    <cellStyle name="Comma 180 4 2 2 2" xfId="38959" xr:uid="{FAA790C9-22E3-439E-A913-ED279B2CD67C}"/>
    <cellStyle name="Comma 180 4 2 3" xfId="38958" xr:uid="{17874726-8693-4002-8E51-902DDC9C4C78}"/>
    <cellStyle name="Comma 180 4 3" xfId="8286" xr:uid="{00000000-0005-0000-0000-00005E200000}"/>
    <cellStyle name="Comma 180 4 3 2" xfId="8287" xr:uid="{00000000-0005-0000-0000-00005F200000}"/>
    <cellStyle name="Comma 180 4 3 2 2" xfId="38961" xr:uid="{9DAA8681-BC2C-4AEF-A3A2-92E9AD0E6213}"/>
    <cellStyle name="Comma 180 4 3 3" xfId="38960" xr:uid="{B7FAA71D-0C00-4134-AD7F-C8B6D4EDFE2E}"/>
    <cellStyle name="Comma 180 4 4" xfId="8288" xr:uid="{00000000-0005-0000-0000-000060200000}"/>
    <cellStyle name="Comma 180 4 4 2" xfId="38962" xr:uid="{5A0EAF89-15E5-4C7A-8166-8DEB0FE6A2DD}"/>
    <cellStyle name="Comma 180 4 5" xfId="8289" xr:uid="{00000000-0005-0000-0000-000061200000}"/>
    <cellStyle name="Comma 180 4 5 2" xfId="38963" xr:uid="{A5EB0B3B-63E7-4D61-A529-36E08706C22A}"/>
    <cellStyle name="Comma 180 4 6" xfId="8290" xr:uid="{00000000-0005-0000-0000-000062200000}"/>
    <cellStyle name="Comma 180 4 6 2" xfId="38964" xr:uid="{4A877F18-74C7-4BAC-B971-37F248B3D9EE}"/>
    <cellStyle name="Comma 180 4 7" xfId="38957" xr:uid="{B057C37C-6C48-46CE-A946-664A85A5A5FC}"/>
    <cellStyle name="Comma 180 5" xfId="8291" xr:uid="{00000000-0005-0000-0000-000063200000}"/>
    <cellStyle name="Comma 180 5 2" xfId="8292" xr:uid="{00000000-0005-0000-0000-000064200000}"/>
    <cellStyle name="Comma 180 5 2 2" xfId="38966" xr:uid="{CE726A5F-160A-4DB5-91B4-FC5F5DFAE0C7}"/>
    <cellStyle name="Comma 180 5 3" xfId="38965" xr:uid="{EE791781-9FC2-4CC2-BF12-796CB08AFD2A}"/>
    <cellStyle name="Comma 180 6" xfId="8293" xr:uid="{00000000-0005-0000-0000-000065200000}"/>
    <cellStyle name="Comma 180 6 2" xfId="8294" xr:uid="{00000000-0005-0000-0000-000066200000}"/>
    <cellStyle name="Comma 180 6 2 2" xfId="38968" xr:uid="{33F4D62C-8F5F-41FE-BADC-BD53A3046873}"/>
    <cellStyle name="Comma 180 6 3" xfId="38967" xr:uid="{5DA1E542-75AC-4967-9361-639AEA866867}"/>
    <cellStyle name="Comma 180 7" xfId="8295" xr:uid="{00000000-0005-0000-0000-000067200000}"/>
    <cellStyle name="Comma 180 7 2" xfId="38969" xr:uid="{E66C75F0-15C6-45BC-9460-1E729326264C}"/>
    <cellStyle name="Comma 180 8" xfId="8296" xr:uid="{00000000-0005-0000-0000-000068200000}"/>
    <cellStyle name="Comma 180 8 2" xfId="8297" xr:uid="{00000000-0005-0000-0000-000069200000}"/>
    <cellStyle name="Comma 180 8 2 2" xfId="38971" xr:uid="{CCF8F937-39C2-4C97-AB6D-344ACBF04E46}"/>
    <cellStyle name="Comma 180 8 3" xfId="38970" xr:uid="{6EA6D6E8-8AAB-4577-ABCB-7F4DD2374C5A}"/>
    <cellStyle name="Comma 180 9" xfId="8298" xr:uid="{00000000-0005-0000-0000-00006A200000}"/>
    <cellStyle name="Comma 180 9 2" xfId="38972" xr:uid="{CB0603E7-F230-4357-8EB0-A56915D4E156}"/>
    <cellStyle name="Comma 181" xfId="8299" xr:uid="{00000000-0005-0000-0000-00006B200000}"/>
    <cellStyle name="Comma 181 10" xfId="38973" xr:uid="{E07D4887-AAC3-4C3D-BEA3-D756DC3DFC17}"/>
    <cellStyle name="Comma 181 2" xfId="8300" xr:uid="{00000000-0005-0000-0000-00006C200000}"/>
    <cellStyle name="Comma 181 2 2" xfId="8301" xr:uid="{00000000-0005-0000-0000-00006D200000}"/>
    <cellStyle name="Comma 181 2 2 2" xfId="8302" xr:uid="{00000000-0005-0000-0000-00006E200000}"/>
    <cellStyle name="Comma 181 2 2 2 2" xfId="38976" xr:uid="{C6C29CA6-7EBB-4315-96F3-3A92BBED3A6E}"/>
    <cellStyle name="Comma 181 2 2 3" xfId="38975" xr:uid="{4A9094D6-F79A-42C5-96E3-825F1A8AA6D2}"/>
    <cellStyle name="Comma 181 2 3" xfId="8303" xr:uid="{00000000-0005-0000-0000-00006F200000}"/>
    <cellStyle name="Comma 181 2 3 2" xfId="8304" xr:uid="{00000000-0005-0000-0000-000070200000}"/>
    <cellStyle name="Comma 181 2 3 2 2" xfId="38978" xr:uid="{3A2BD638-B4CE-4D99-9404-54DD05A76481}"/>
    <cellStyle name="Comma 181 2 3 3" xfId="38977" xr:uid="{7F8D47D7-C43B-45D2-9808-A96F7997A2B9}"/>
    <cellStyle name="Comma 181 2 4" xfId="8305" xr:uid="{00000000-0005-0000-0000-000071200000}"/>
    <cellStyle name="Comma 181 2 4 2" xfId="38979" xr:uid="{A8AEA296-9945-4E11-8BE9-0F231C174128}"/>
    <cellStyle name="Comma 181 2 5" xfId="8306" xr:uid="{00000000-0005-0000-0000-000072200000}"/>
    <cellStyle name="Comma 181 2 5 2" xfId="38980" xr:uid="{B6E6EFC8-DE6B-496E-B66E-ACFB83B2F429}"/>
    <cellStyle name="Comma 181 2 6" xfId="8307" xr:uid="{00000000-0005-0000-0000-000073200000}"/>
    <cellStyle name="Comma 181 2 6 2" xfId="38981" xr:uid="{ED50249C-CE58-45BA-820D-BA58A57EB3EC}"/>
    <cellStyle name="Comma 181 2 7" xfId="38974" xr:uid="{0EF2FBEE-8CAC-4E0E-9C6E-CD21BA6480C7}"/>
    <cellStyle name="Comma 181 3" xfId="8308" xr:uid="{00000000-0005-0000-0000-000074200000}"/>
    <cellStyle name="Comma 181 3 2" xfId="8309" xr:uid="{00000000-0005-0000-0000-000075200000}"/>
    <cellStyle name="Comma 181 3 2 2" xfId="8310" xr:uid="{00000000-0005-0000-0000-000076200000}"/>
    <cellStyle name="Comma 181 3 2 2 2" xfId="38984" xr:uid="{A10A3175-E30C-44FB-BD68-E6C7FE1EBB8A}"/>
    <cellStyle name="Comma 181 3 2 3" xfId="38983" xr:uid="{449D5AE1-9BF1-4489-A8D8-235391530078}"/>
    <cellStyle name="Comma 181 3 3" xfId="8311" xr:uid="{00000000-0005-0000-0000-000077200000}"/>
    <cellStyle name="Comma 181 3 3 2" xfId="8312" xr:uid="{00000000-0005-0000-0000-000078200000}"/>
    <cellStyle name="Comma 181 3 3 2 2" xfId="38986" xr:uid="{9F5A19A5-79B0-4DBB-9BF7-8D2DB71ABF16}"/>
    <cellStyle name="Comma 181 3 3 3" xfId="38985" xr:uid="{BE4F05BC-8C65-4CB6-9A4F-68D23D97F202}"/>
    <cellStyle name="Comma 181 3 4" xfId="8313" xr:uid="{00000000-0005-0000-0000-000079200000}"/>
    <cellStyle name="Comma 181 3 4 2" xfId="38987" xr:uid="{306B30ED-C0C5-4132-9F65-122FB6162D48}"/>
    <cellStyle name="Comma 181 3 5" xfId="8314" xr:uid="{00000000-0005-0000-0000-00007A200000}"/>
    <cellStyle name="Comma 181 3 5 2" xfId="38988" xr:uid="{CBB6A085-84DB-4187-AA99-85156B676334}"/>
    <cellStyle name="Comma 181 3 6" xfId="8315" xr:uid="{00000000-0005-0000-0000-00007B200000}"/>
    <cellStyle name="Comma 181 3 6 2" xfId="38989" xr:uid="{7B011662-329C-4348-80B1-9FAAEF0FD866}"/>
    <cellStyle name="Comma 181 3 7" xfId="38982" xr:uid="{83C6C3B3-EA2E-4CCA-8CE8-88409201C94E}"/>
    <cellStyle name="Comma 181 4" xfId="8316" xr:uid="{00000000-0005-0000-0000-00007C200000}"/>
    <cellStyle name="Comma 181 4 2" xfId="8317" xr:uid="{00000000-0005-0000-0000-00007D200000}"/>
    <cellStyle name="Comma 181 4 2 2" xfId="8318" xr:uid="{00000000-0005-0000-0000-00007E200000}"/>
    <cellStyle name="Comma 181 4 2 2 2" xfId="38992" xr:uid="{81A3931E-9255-4481-B292-61E84CB151C8}"/>
    <cellStyle name="Comma 181 4 2 3" xfId="38991" xr:uid="{B6196DD8-1896-4C98-A841-5835E63A985E}"/>
    <cellStyle name="Comma 181 4 3" xfId="8319" xr:uid="{00000000-0005-0000-0000-00007F200000}"/>
    <cellStyle name="Comma 181 4 3 2" xfId="8320" xr:uid="{00000000-0005-0000-0000-000080200000}"/>
    <cellStyle name="Comma 181 4 3 2 2" xfId="38994" xr:uid="{BF4F90D3-EEC4-48BE-9A7C-906DB94209BA}"/>
    <cellStyle name="Comma 181 4 3 3" xfId="38993" xr:uid="{6744002E-F078-4CDD-97FB-D713F825281E}"/>
    <cellStyle name="Comma 181 4 4" xfId="8321" xr:uid="{00000000-0005-0000-0000-000081200000}"/>
    <cellStyle name="Comma 181 4 4 2" xfId="38995" xr:uid="{DBAF38ED-23C1-412C-A0D1-79503FB6B885}"/>
    <cellStyle name="Comma 181 4 5" xfId="8322" xr:uid="{00000000-0005-0000-0000-000082200000}"/>
    <cellStyle name="Comma 181 4 5 2" xfId="38996" xr:uid="{0A12021C-7400-4AA6-B6B5-00181E86072C}"/>
    <cellStyle name="Comma 181 4 6" xfId="8323" xr:uid="{00000000-0005-0000-0000-000083200000}"/>
    <cellStyle name="Comma 181 4 6 2" xfId="38997" xr:uid="{A1AC95B2-D471-4170-8543-C32F0BE32030}"/>
    <cellStyle name="Comma 181 4 7" xfId="38990" xr:uid="{B6277C32-F1FE-43C4-A521-72695A49A602}"/>
    <cellStyle name="Comma 181 5" xfId="8324" xr:uid="{00000000-0005-0000-0000-000084200000}"/>
    <cellStyle name="Comma 181 5 2" xfId="8325" xr:uid="{00000000-0005-0000-0000-000085200000}"/>
    <cellStyle name="Comma 181 5 2 2" xfId="38999" xr:uid="{170A8EC9-CBE6-4193-AC2B-CEE18B23A593}"/>
    <cellStyle name="Comma 181 5 3" xfId="38998" xr:uid="{C4680894-6F06-4E05-ABFE-962441A32A43}"/>
    <cellStyle name="Comma 181 6" xfId="8326" xr:uid="{00000000-0005-0000-0000-000086200000}"/>
    <cellStyle name="Comma 181 6 2" xfId="8327" xr:uid="{00000000-0005-0000-0000-000087200000}"/>
    <cellStyle name="Comma 181 6 2 2" xfId="39001" xr:uid="{D64081BC-8049-43EE-9448-8DCEAC605B05}"/>
    <cellStyle name="Comma 181 6 3" xfId="39000" xr:uid="{CBEFCB58-E0E9-48FD-B0F8-C9C2C498F64F}"/>
    <cellStyle name="Comma 181 7" xfId="8328" xr:uid="{00000000-0005-0000-0000-000088200000}"/>
    <cellStyle name="Comma 181 7 2" xfId="39002" xr:uid="{067276B7-596C-42ED-AAA9-86F5AA75EB6F}"/>
    <cellStyle name="Comma 181 8" xfId="8329" xr:uid="{00000000-0005-0000-0000-000089200000}"/>
    <cellStyle name="Comma 181 8 2" xfId="8330" xr:uid="{00000000-0005-0000-0000-00008A200000}"/>
    <cellStyle name="Comma 181 8 2 2" xfId="39004" xr:uid="{B7118C2F-B62A-459D-9B38-015B6A601AF2}"/>
    <cellStyle name="Comma 181 8 3" xfId="39003" xr:uid="{3336A319-DFD2-4101-8496-11289FF4F703}"/>
    <cellStyle name="Comma 181 9" xfId="8331" xr:uid="{00000000-0005-0000-0000-00008B200000}"/>
    <cellStyle name="Comma 181 9 2" xfId="39005" xr:uid="{D0C54758-7906-4273-8793-97F93ABEF524}"/>
    <cellStyle name="Comma 182" xfId="8332" xr:uid="{00000000-0005-0000-0000-00008C200000}"/>
    <cellStyle name="Comma 182 2" xfId="8333" xr:uid="{00000000-0005-0000-0000-00008D200000}"/>
    <cellStyle name="Comma 182 2 2" xfId="8334" xr:uid="{00000000-0005-0000-0000-00008E200000}"/>
    <cellStyle name="Comma 182 2 2 2" xfId="8335" xr:uid="{00000000-0005-0000-0000-00008F200000}"/>
    <cellStyle name="Comma 182 2 2 2 2" xfId="39009" xr:uid="{CF0E8FFC-FC2C-4ED1-A90E-0BA239D028D7}"/>
    <cellStyle name="Comma 182 2 2 3" xfId="39008" xr:uid="{AC3C20BB-B7B5-47AE-B7FC-78471F8636C2}"/>
    <cellStyle name="Comma 182 2 3" xfId="8336" xr:uid="{00000000-0005-0000-0000-000090200000}"/>
    <cellStyle name="Comma 182 2 3 2" xfId="8337" xr:uid="{00000000-0005-0000-0000-000091200000}"/>
    <cellStyle name="Comma 182 2 3 2 2" xfId="39011" xr:uid="{A5C47E0B-B86A-4BCD-9B09-206C9C231CAE}"/>
    <cellStyle name="Comma 182 2 3 3" xfId="39010" xr:uid="{EDDB4700-8FAC-41BC-81C8-FE07EC1963A4}"/>
    <cellStyle name="Comma 182 2 4" xfId="8338" xr:uid="{00000000-0005-0000-0000-000092200000}"/>
    <cellStyle name="Comma 182 2 4 2" xfId="39012" xr:uid="{BD8F76E1-9C81-4FC0-9B3B-A59FDCE83C06}"/>
    <cellStyle name="Comma 182 2 5" xfId="8339" xr:uid="{00000000-0005-0000-0000-000093200000}"/>
    <cellStyle name="Comma 182 2 5 2" xfId="39013" xr:uid="{FE562688-9557-4211-93FC-86590A3A8A99}"/>
    <cellStyle name="Comma 182 2 6" xfId="8340" xr:uid="{00000000-0005-0000-0000-000094200000}"/>
    <cellStyle name="Comma 182 2 6 2" xfId="39014" xr:uid="{250B8C16-48FE-44E4-9DFA-E4C783E701C2}"/>
    <cellStyle name="Comma 182 2 7" xfId="39007" xr:uid="{3AACF16B-ED3D-4F28-A520-20116F58F303}"/>
    <cellStyle name="Comma 182 3" xfId="8341" xr:uid="{00000000-0005-0000-0000-000095200000}"/>
    <cellStyle name="Comma 182 3 2" xfId="8342" xr:uid="{00000000-0005-0000-0000-000096200000}"/>
    <cellStyle name="Comma 182 3 2 2" xfId="39016" xr:uid="{4663A85C-A87C-4F4D-8B0E-CC561EF6B7C7}"/>
    <cellStyle name="Comma 182 3 3" xfId="39015" xr:uid="{4639F06F-1789-4D13-98E1-C4BB1B45ED0F}"/>
    <cellStyle name="Comma 182 4" xfId="8343" xr:uid="{00000000-0005-0000-0000-000097200000}"/>
    <cellStyle name="Comma 182 4 2" xfId="8344" xr:uid="{00000000-0005-0000-0000-000098200000}"/>
    <cellStyle name="Comma 182 4 2 2" xfId="39018" xr:uid="{71645CAB-A2D4-49E7-B736-19AFD021B726}"/>
    <cellStyle name="Comma 182 4 3" xfId="39017" xr:uid="{6669F5FE-F0EF-4E61-BD0E-AEE73E1CF1B6}"/>
    <cellStyle name="Comma 182 5" xfId="8345" xr:uid="{00000000-0005-0000-0000-000099200000}"/>
    <cellStyle name="Comma 182 5 2" xfId="39019" xr:uid="{040BBE73-CAED-404E-8FDD-436E37A6CDAA}"/>
    <cellStyle name="Comma 182 6" xfId="8346" xr:uid="{00000000-0005-0000-0000-00009A200000}"/>
    <cellStyle name="Comma 182 6 2" xfId="39020" xr:uid="{75905211-8F07-4075-807C-47E2D5F89635}"/>
    <cellStyle name="Comma 182 7" xfId="8347" xr:uid="{00000000-0005-0000-0000-00009B200000}"/>
    <cellStyle name="Comma 182 7 2" xfId="39021" xr:uid="{3C540DB0-E07E-467C-B9AE-E6E0AAB4E8B0}"/>
    <cellStyle name="Comma 182 8" xfId="39006" xr:uid="{CE0565C9-74E4-4E8A-9BF4-125C3EE5F005}"/>
    <cellStyle name="Comma 183" xfId="8348" xr:uid="{00000000-0005-0000-0000-00009C200000}"/>
    <cellStyle name="Comma 183 2" xfId="8349" xr:uid="{00000000-0005-0000-0000-00009D200000}"/>
    <cellStyle name="Comma 183 2 2" xfId="8350" xr:uid="{00000000-0005-0000-0000-00009E200000}"/>
    <cellStyle name="Comma 183 2 2 2" xfId="8351" xr:uid="{00000000-0005-0000-0000-00009F200000}"/>
    <cellStyle name="Comma 183 2 2 2 2" xfId="39025" xr:uid="{EA7D5C47-4525-4CB8-AD74-67F07694D21D}"/>
    <cellStyle name="Comma 183 2 2 3" xfId="39024" xr:uid="{A6F759D3-9341-4C60-9D9D-1B48AC8DB6A2}"/>
    <cellStyle name="Comma 183 2 3" xfId="8352" xr:uid="{00000000-0005-0000-0000-0000A0200000}"/>
    <cellStyle name="Comma 183 2 3 2" xfId="8353" xr:uid="{00000000-0005-0000-0000-0000A1200000}"/>
    <cellStyle name="Comma 183 2 3 2 2" xfId="39027" xr:uid="{001C452A-906D-446F-97BC-AFBD0DC43C95}"/>
    <cellStyle name="Comma 183 2 3 3" xfId="39026" xr:uid="{66C81245-D8CA-44D8-9409-C84196D739B4}"/>
    <cellStyle name="Comma 183 2 4" xfId="8354" xr:uid="{00000000-0005-0000-0000-0000A2200000}"/>
    <cellStyle name="Comma 183 2 4 2" xfId="39028" xr:uid="{4049F32B-6300-46C6-A7D4-5CAA9D805731}"/>
    <cellStyle name="Comma 183 2 5" xfId="8355" xr:uid="{00000000-0005-0000-0000-0000A3200000}"/>
    <cellStyle name="Comma 183 2 5 2" xfId="39029" xr:uid="{3E8D3480-6587-48A0-9591-0EF5A5BA04AA}"/>
    <cellStyle name="Comma 183 2 6" xfId="8356" xr:uid="{00000000-0005-0000-0000-0000A4200000}"/>
    <cellStyle name="Comma 183 2 6 2" xfId="39030" xr:uid="{684B92A8-3C17-4CCB-B22A-43C74CAF6FC3}"/>
    <cellStyle name="Comma 183 2 7" xfId="39023" xr:uid="{B7B9FD59-C9AA-40C2-AFB3-A82D22A4EAEC}"/>
    <cellStyle name="Comma 183 3" xfId="8357" xr:uid="{00000000-0005-0000-0000-0000A5200000}"/>
    <cellStyle name="Comma 183 3 2" xfId="8358" xr:uid="{00000000-0005-0000-0000-0000A6200000}"/>
    <cellStyle name="Comma 183 3 2 2" xfId="39032" xr:uid="{E3CFC2E0-56AB-4833-9EFA-36E4225D3A32}"/>
    <cellStyle name="Comma 183 3 3" xfId="39031" xr:uid="{1EB4BD07-78C5-430D-B923-703F6C95880B}"/>
    <cellStyle name="Comma 183 4" xfId="8359" xr:uid="{00000000-0005-0000-0000-0000A7200000}"/>
    <cellStyle name="Comma 183 4 2" xfId="8360" xr:uid="{00000000-0005-0000-0000-0000A8200000}"/>
    <cellStyle name="Comma 183 4 2 2" xfId="39034" xr:uid="{90747546-FAD6-4289-9758-CA14C0E9DE89}"/>
    <cellStyle name="Comma 183 4 3" xfId="39033" xr:uid="{92E8BB91-8D12-4463-B754-B4F0055F3542}"/>
    <cellStyle name="Comma 183 5" xfId="8361" xr:uid="{00000000-0005-0000-0000-0000A9200000}"/>
    <cellStyle name="Comma 183 5 2" xfId="39035" xr:uid="{A4DBC09A-FA65-46DA-8864-37396430BDF2}"/>
    <cellStyle name="Comma 183 6" xfId="8362" xr:uid="{00000000-0005-0000-0000-0000AA200000}"/>
    <cellStyle name="Comma 183 6 2" xfId="8363" xr:uid="{00000000-0005-0000-0000-0000AB200000}"/>
    <cellStyle name="Comma 183 6 2 2" xfId="39037" xr:uid="{892BC89E-7444-4D8D-885A-F73366066FB4}"/>
    <cellStyle name="Comma 183 6 3" xfId="39036" xr:uid="{816E7B37-7C44-4A44-819F-4DAEA1FA9D4C}"/>
    <cellStyle name="Comma 183 7" xfId="8364" xr:uid="{00000000-0005-0000-0000-0000AC200000}"/>
    <cellStyle name="Comma 183 7 2" xfId="39038" xr:uid="{521A241E-CC04-495A-8750-25595436927C}"/>
    <cellStyle name="Comma 183 8" xfId="39022" xr:uid="{C61BBB46-C828-4908-B5F7-7C5D7AB32DC4}"/>
    <cellStyle name="Comma 184" xfId="8365" xr:uid="{00000000-0005-0000-0000-0000AD200000}"/>
    <cellStyle name="Comma 184 2" xfId="8366" xr:uid="{00000000-0005-0000-0000-0000AE200000}"/>
    <cellStyle name="Comma 184 2 2" xfId="8367" xr:uid="{00000000-0005-0000-0000-0000AF200000}"/>
    <cellStyle name="Comma 184 2 2 2" xfId="8368" xr:uid="{00000000-0005-0000-0000-0000B0200000}"/>
    <cellStyle name="Comma 184 2 2 2 2" xfId="39042" xr:uid="{E7500825-E5AF-49DB-B5F8-D7D85E078D90}"/>
    <cellStyle name="Comma 184 2 2 3" xfId="39041" xr:uid="{877D086B-6452-4F6D-A5D4-6CDF3E496E7C}"/>
    <cellStyle name="Comma 184 2 3" xfId="8369" xr:uid="{00000000-0005-0000-0000-0000B1200000}"/>
    <cellStyle name="Comma 184 2 3 2" xfId="8370" xr:uid="{00000000-0005-0000-0000-0000B2200000}"/>
    <cellStyle name="Comma 184 2 3 2 2" xfId="39044" xr:uid="{D71A3CCC-9057-40F0-BE18-D84AA5EF3DAB}"/>
    <cellStyle name="Comma 184 2 3 3" xfId="39043" xr:uid="{A4071FFA-08C0-4EE7-BD1C-D730C440FD38}"/>
    <cellStyle name="Comma 184 2 4" xfId="8371" xr:uid="{00000000-0005-0000-0000-0000B3200000}"/>
    <cellStyle name="Comma 184 2 4 2" xfId="39045" xr:uid="{1E4C037A-23BF-4E90-8DCF-EEC9BEF725D3}"/>
    <cellStyle name="Comma 184 2 5" xfId="8372" xr:uid="{00000000-0005-0000-0000-0000B4200000}"/>
    <cellStyle name="Comma 184 2 5 2" xfId="39046" xr:uid="{AFC792E8-0BE2-460C-B08E-936A88D53B38}"/>
    <cellStyle name="Comma 184 2 6" xfId="8373" xr:uid="{00000000-0005-0000-0000-0000B5200000}"/>
    <cellStyle name="Comma 184 2 6 2" xfId="39047" xr:uid="{5C089399-64DB-45A3-A29B-6D8CE627541A}"/>
    <cellStyle name="Comma 184 2 7" xfId="39040" xr:uid="{76A1C832-EA20-4EA7-95CC-E1173AE8D9F8}"/>
    <cellStyle name="Comma 184 3" xfId="8374" xr:uid="{00000000-0005-0000-0000-0000B6200000}"/>
    <cellStyle name="Comma 184 3 2" xfId="8375" xr:uid="{00000000-0005-0000-0000-0000B7200000}"/>
    <cellStyle name="Comma 184 3 2 2" xfId="39049" xr:uid="{A328DB14-4140-4F0C-95CE-1B06D2E1B8EF}"/>
    <cellStyle name="Comma 184 3 3" xfId="39048" xr:uid="{700B8742-01A4-4158-942D-8CE61B25B363}"/>
    <cellStyle name="Comma 184 4" xfId="8376" xr:uid="{00000000-0005-0000-0000-0000B8200000}"/>
    <cellStyle name="Comma 184 4 2" xfId="8377" xr:uid="{00000000-0005-0000-0000-0000B9200000}"/>
    <cellStyle name="Comma 184 4 2 2" xfId="39051" xr:uid="{F8580F0C-F3FC-419E-98F3-ADF75CFBF458}"/>
    <cellStyle name="Comma 184 4 3" xfId="39050" xr:uid="{2E1E8445-741C-461B-BFC5-4ED6937A936D}"/>
    <cellStyle name="Comma 184 5" xfId="8378" xr:uid="{00000000-0005-0000-0000-0000BA200000}"/>
    <cellStyle name="Comma 184 5 2" xfId="39052" xr:uid="{8E77CA89-DF54-49F6-B9A3-2B226D4B2E87}"/>
    <cellStyle name="Comma 184 6" xfId="8379" xr:uid="{00000000-0005-0000-0000-0000BB200000}"/>
    <cellStyle name="Comma 184 6 2" xfId="8380" xr:uid="{00000000-0005-0000-0000-0000BC200000}"/>
    <cellStyle name="Comma 184 6 2 2" xfId="39054" xr:uid="{DFE3E788-894E-4443-A877-07A17FBA4DCE}"/>
    <cellStyle name="Comma 184 6 3" xfId="39053" xr:uid="{2051CD5E-E2C5-4397-990A-01E59304A6C4}"/>
    <cellStyle name="Comma 184 7" xfId="8381" xr:uid="{00000000-0005-0000-0000-0000BD200000}"/>
    <cellStyle name="Comma 184 7 2" xfId="39055" xr:uid="{A2E8C473-CD6B-4DEA-AFDC-1F2CF194108C}"/>
    <cellStyle name="Comma 184 8" xfId="39039" xr:uid="{420764EA-4992-4B51-BA32-79777CFE8E82}"/>
    <cellStyle name="Comma 185" xfId="8382" xr:uid="{00000000-0005-0000-0000-0000BE200000}"/>
    <cellStyle name="Comma 185 2" xfId="8383" xr:uid="{00000000-0005-0000-0000-0000BF200000}"/>
    <cellStyle name="Comma 185 2 2" xfId="8384" xr:uid="{00000000-0005-0000-0000-0000C0200000}"/>
    <cellStyle name="Comma 185 2 2 2" xfId="8385" xr:uid="{00000000-0005-0000-0000-0000C1200000}"/>
    <cellStyle name="Comma 185 2 2 2 2" xfId="39059" xr:uid="{3D28D126-2888-4F4F-9371-2CFB6A480A4A}"/>
    <cellStyle name="Comma 185 2 2 3" xfId="39058" xr:uid="{23613825-88F8-4A68-B23E-655040E1FC09}"/>
    <cellStyle name="Comma 185 2 3" xfId="8386" xr:uid="{00000000-0005-0000-0000-0000C2200000}"/>
    <cellStyle name="Comma 185 2 3 2" xfId="8387" xr:uid="{00000000-0005-0000-0000-0000C3200000}"/>
    <cellStyle name="Comma 185 2 3 2 2" xfId="39061" xr:uid="{91ED98FA-CFAC-4723-85A5-E72EBD37EF88}"/>
    <cellStyle name="Comma 185 2 3 3" xfId="39060" xr:uid="{F434507D-9A81-44A7-BA73-3989832ED4C1}"/>
    <cellStyle name="Comma 185 2 4" xfId="8388" xr:uid="{00000000-0005-0000-0000-0000C4200000}"/>
    <cellStyle name="Comma 185 2 4 2" xfId="39062" xr:uid="{F008BBC9-AB20-4C2B-8B91-8402D377CF6A}"/>
    <cellStyle name="Comma 185 2 5" xfId="8389" xr:uid="{00000000-0005-0000-0000-0000C5200000}"/>
    <cellStyle name="Comma 185 2 5 2" xfId="39063" xr:uid="{B87250C6-E3B3-4D30-8E9F-C9713B9FE089}"/>
    <cellStyle name="Comma 185 2 6" xfId="8390" xr:uid="{00000000-0005-0000-0000-0000C6200000}"/>
    <cellStyle name="Comma 185 2 6 2" xfId="39064" xr:uid="{64463D43-CBC7-4F61-A71B-CBE686BA9B89}"/>
    <cellStyle name="Comma 185 2 7" xfId="39057" xr:uid="{C1B7ED72-8988-4B49-ADDA-E72C7DA1CA8D}"/>
    <cellStyle name="Comma 185 3" xfId="8391" xr:uid="{00000000-0005-0000-0000-0000C7200000}"/>
    <cellStyle name="Comma 185 3 2" xfId="8392" xr:uid="{00000000-0005-0000-0000-0000C8200000}"/>
    <cellStyle name="Comma 185 3 2 2" xfId="39066" xr:uid="{9F37E823-5CA4-45CF-9C6C-A340A63150D8}"/>
    <cellStyle name="Comma 185 3 3" xfId="39065" xr:uid="{C3DE2C61-BCB3-4FD7-8C5B-F8F68A3D5473}"/>
    <cellStyle name="Comma 185 4" xfId="8393" xr:uid="{00000000-0005-0000-0000-0000C9200000}"/>
    <cellStyle name="Comma 185 4 2" xfId="8394" xr:uid="{00000000-0005-0000-0000-0000CA200000}"/>
    <cellStyle name="Comma 185 4 2 2" xfId="39068" xr:uid="{7073F561-2DC8-4C76-9235-0ED32E4775BE}"/>
    <cellStyle name="Comma 185 4 3" xfId="39067" xr:uid="{644C3842-B489-4A14-9A93-B2B46DA7D7DC}"/>
    <cellStyle name="Comma 185 5" xfId="8395" xr:uid="{00000000-0005-0000-0000-0000CB200000}"/>
    <cellStyle name="Comma 185 5 2" xfId="39069" xr:uid="{789DBBBE-E93F-40D7-8CC8-C1BEC1D42C3C}"/>
    <cellStyle name="Comma 185 6" xfId="8396" xr:uid="{00000000-0005-0000-0000-0000CC200000}"/>
    <cellStyle name="Comma 185 6 2" xfId="39070" xr:uid="{C9823727-AC1E-470F-BC18-5490075B3223}"/>
    <cellStyle name="Comma 185 7" xfId="8397" xr:uid="{00000000-0005-0000-0000-0000CD200000}"/>
    <cellStyle name="Comma 185 7 2" xfId="39071" xr:uid="{FF85D060-9597-4646-B8D0-6AD8E3C28F62}"/>
    <cellStyle name="Comma 185 8" xfId="39056" xr:uid="{82799074-D561-4469-A769-DE2EC4D853F9}"/>
    <cellStyle name="Comma 186" xfId="8398" xr:uid="{00000000-0005-0000-0000-0000CE200000}"/>
    <cellStyle name="Comma 186 2" xfId="8399" xr:uid="{00000000-0005-0000-0000-0000CF200000}"/>
    <cellStyle name="Comma 186 2 2" xfId="8400" xr:uid="{00000000-0005-0000-0000-0000D0200000}"/>
    <cellStyle name="Comma 186 2 2 2" xfId="8401" xr:uid="{00000000-0005-0000-0000-0000D1200000}"/>
    <cellStyle name="Comma 186 2 2 2 2" xfId="39075" xr:uid="{B11F6153-E36F-4D9A-9D28-4BB541A3FCC8}"/>
    <cellStyle name="Comma 186 2 2 3" xfId="39074" xr:uid="{60EC0A38-60DD-4915-9719-C69A04BA3B8A}"/>
    <cellStyle name="Comma 186 2 3" xfId="8402" xr:uid="{00000000-0005-0000-0000-0000D2200000}"/>
    <cellStyle name="Comma 186 2 3 2" xfId="8403" xr:uid="{00000000-0005-0000-0000-0000D3200000}"/>
    <cellStyle name="Comma 186 2 3 2 2" xfId="39077" xr:uid="{D8FBBEBA-4F9A-4F39-85C7-469B00F971C0}"/>
    <cellStyle name="Comma 186 2 3 3" xfId="39076" xr:uid="{39ECC774-1006-4011-9062-41CBC3563309}"/>
    <cellStyle name="Comma 186 2 4" xfId="8404" xr:uid="{00000000-0005-0000-0000-0000D4200000}"/>
    <cellStyle name="Comma 186 2 4 2" xfId="39078" xr:uid="{F4F3DAA6-6838-434A-BD7A-7E553F5E59C5}"/>
    <cellStyle name="Comma 186 2 5" xfId="8405" xr:uid="{00000000-0005-0000-0000-0000D5200000}"/>
    <cellStyle name="Comma 186 2 5 2" xfId="39079" xr:uid="{98626483-328A-4CAF-A37C-9E504E0892B4}"/>
    <cellStyle name="Comma 186 2 6" xfId="8406" xr:uid="{00000000-0005-0000-0000-0000D6200000}"/>
    <cellStyle name="Comma 186 2 6 2" xfId="39080" xr:uid="{9396A6B1-5694-4102-A8F2-69879645D8D1}"/>
    <cellStyle name="Comma 186 2 7" xfId="39073" xr:uid="{345EB7CB-3EA1-4BAD-922E-A018B1CFCCBD}"/>
    <cellStyle name="Comma 186 3" xfId="8407" xr:uid="{00000000-0005-0000-0000-0000D7200000}"/>
    <cellStyle name="Comma 186 3 2" xfId="8408" xr:uid="{00000000-0005-0000-0000-0000D8200000}"/>
    <cellStyle name="Comma 186 3 2 2" xfId="39082" xr:uid="{E21FCE8F-D0C3-4CFF-8D3F-3AC01C1F5C04}"/>
    <cellStyle name="Comma 186 3 3" xfId="39081" xr:uid="{87CDE7A9-C092-44B4-8B9E-40F61400FAE3}"/>
    <cellStyle name="Comma 186 4" xfId="8409" xr:uid="{00000000-0005-0000-0000-0000D9200000}"/>
    <cellStyle name="Comma 186 4 2" xfId="8410" xr:uid="{00000000-0005-0000-0000-0000DA200000}"/>
    <cellStyle name="Comma 186 4 2 2" xfId="39084" xr:uid="{AE4552A1-3EC3-4831-8405-4AEE608ACC81}"/>
    <cellStyle name="Comma 186 4 3" xfId="39083" xr:uid="{A5AB2BD7-87B9-4B08-8D37-F3FE151AB72C}"/>
    <cellStyle name="Comma 186 5" xfId="8411" xr:uid="{00000000-0005-0000-0000-0000DB200000}"/>
    <cellStyle name="Comma 186 5 2" xfId="39085" xr:uid="{172E87E9-A8F6-41C5-ADBC-3FADA87C4639}"/>
    <cellStyle name="Comma 186 6" xfId="8412" xr:uid="{00000000-0005-0000-0000-0000DC200000}"/>
    <cellStyle name="Comma 186 6 2" xfId="39086" xr:uid="{DF18FAD0-A0F6-4F03-BF92-91F49B9315C1}"/>
    <cellStyle name="Comma 186 7" xfId="8413" xr:uid="{00000000-0005-0000-0000-0000DD200000}"/>
    <cellStyle name="Comma 186 7 2" xfId="39087" xr:uid="{0C3C0414-45C5-46F5-93EA-AC5D29BE5098}"/>
    <cellStyle name="Comma 186 8" xfId="39072" xr:uid="{D785494C-2452-4AC2-8FC8-0FD43F6C180E}"/>
    <cellStyle name="Comma 187" xfId="8414" xr:uid="{00000000-0005-0000-0000-0000DE200000}"/>
    <cellStyle name="Comma 187 2" xfId="8415" xr:uid="{00000000-0005-0000-0000-0000DF200000}"/>
    <cellStyle name="Comma 187 2 2" xfId="8416" xr:uid="{00000000-0005-0000-0000-0000E0200000}"/>
    <cellStyle name="Comma 187 2 2 2" xfId="8417" xr:uid="{00000000-0005-0000-0000-0000E1200000}"/>
    <cellStyle name="Comma 187 2 2 2 2" xfId="39091" xr:uid="{929269DF-A8A3-44DD-8C2C-5C29CE80FDC0}"/>
    <cellStyle name="Comma 187 2 2 3" xfId="39090" xr:uid="{A94887AA-38FB-47E4-B25C-5F6D7248BD7C}"/>
    <cellStyle name="Comma 187 2 3" xfId="8418" xr:uid="{00000000-0005-0000-0000-0000E2200000}"/>
    <cellStyle name="Comma 187 2 3 2" xfId="8419" xr:uid="{00000000-0005-0000-0000-0000E3200000}"/>
    <cellStyle name="Comma 187 2 3 2 2" xfId="39093" xr:uid="{69945087-82C6-4636-B5D1-A10C707C1053}"/>
    <cellStyle name="Comma 187 2 3 3" xfId="39092" xr:uid="{87FD8FD0-2D7C-420D-87F3-9DF8E7B5726C}"/>
    <cellStyle name="Comma 187 2 4" xfId="8420" xr:uid="{00000000-0005-0000-0000-0000E4200000}"/>
    <cellStyle name="Comma 187 2 4 2" xfId="39094" xr:uid="{F757A27A-1B8B-4EB5-89B2-D1936F237C6C}"/>
    <cellStyle name="Comma 187 2 5" xfId="8421" xr:uid="{00000000-0005-0000-0000-0000E5200000}"/>
    <cellStyle name="Comma 187 2 5 2" xfId="39095" xr:uid="{1D348476-7F3F-475D-92A8-E4D4E731DF78}"/>
    <cellStyle name="Comma 187 2 6" xfId="8422" xr:uid="{00000000-0005-0000-0000-0000E6200000}"/>
    <cellStyle name="Comma 187 2 6 2" xfId="39096" xr:uid="{409618A9-A6FD-4905-886B-ADC2E0C24281}"/>
    <cellStyle name="Comma 187 2 7" xfId="39089" xr:uid="{5E89453F-A408-48A5-887B-C271F0F170FF}"/>
    <cellStyle name="Comma 187 3" xfId="8423" xr:uid="{00000000-0005-0000-0000-0000E7200000}"/>
    <cellStyle name="Comma 187 3 2" xfId="8424" xr:uid="{00000000-0005-0000-0000-0000E8200000}"/>
    <cellStyle name="Comma 187 3 2 2" xfId="39098" xr:uid="{E43B3155-53C2-4EAC-A04A-BE14A367999D}"/>
    <cellStyle name="Comma 187 3 3" xfId="39097" xr:uid="{7D974A0C-E578-41C2-B7C7-E296B5CAD439}"/>
    <cellStyle name="Comma 187 4" xfId="8425" xr:uid="{00000000-0005-0000-0000-0000E9200000}"/>
    <cellStyle name="Comma 187 4 2" xfId="8426" xr:uid="{00000000-0005-0000-0000-0000EA200000}"/>
    <cellStyle name="Comma 187 4 2 2" xfId="39100" xr:uid="{C5F5FF23-123D-45CF-AF43-5B3DE7B40BA9}"/>
    <cellStyle name="Comma 187 4 3" xfId="39099" xr:uid="{046CBC5C-2460-4870-819F-F24694477A6B}"/>
    <cellStyle name="Comma 187 5" xfId="8427" xr:uid="{00000000-0005-0000-0000-0000EB200000}"/>
    <cellStyle name="Comma 187 5 2" xfId="39101" xr:uid="{B94CEEC9-47D6-4A3C-BF7B-4BE2695751BB}"/>
    <cellStyle name="Comma 187 6" xfId="8428" xr:uid="{00000000-0005-0000-0000-0000EC200000}"/>
    <cellStyle name="Comma 187 6 2" xfId="39102" xr:uid="{4B790F60-B3CF-4E58-A93A-960ECB56930A}"/>
    <cellStyle name="Comma 187 7" xfId="8429" xr:uid="{00000000-0005-0000-0000-0000ED200000}"/>
    <cellStyle name="Comma 187 7 2" xfId="39103" xr:uid="{4D6CA9BC-0E8F-4D35-A77A-FEDB4016ED26}"/>
    <cellStyle name="Comma 187 8" xfId="39088" xr:uid="{3DC5EC45-CB0D-4613-8EE2-110811D44A86}"/>
    <cellStyle name="Comma 188" xfId="8430" xr:uid="{00000000-0005-0000-0000-0000EE200000}"/>
    <cellStyle name="Comma 188 2" xfId="8431" xr:uid="{00000000-0005-0000-0000-0000EF200000}"/>
    <cellStyle name="Comma 188 2 2" xfId="8432" xr:uid="{00000000-0005-0000-0000-0000F0200000}"/>
    <cellStyle name="Comma 188 2 2 2" xfId="8433" xr:uid="{00000000-0005-0000-0000-0000F1200000}"/>
    <cellStyle name="Comma 188 2 2 2 2" xfId="39107" xr:uid="{998F142C-2B53-42A3-B952-3E7B8F90656F}"/>
    <cellStyle name="Comma 188 2 2 3" xfId="39106" xr:uid="{500F11FA-4F65-4C2B-A398-04231F19F4D2}"/>
    <cellStyle name="Comma 188 2 3" xfId="8434" xr:uid="{00000000-0005-0000-0000-0000F2200000}"/>
    <cellStyle name="Comma 188 2 3 2" xfId="8435" xr:uid="{00000000-0005-0000-0000-0000F3200000}"/>
    <cellStyle name="Comma 188 2 3 2 2" xfId="39109" xr:uid="{39770C4C-0A25-45C6-8445-5C469AE7F2E2}"/>
    <cellStyle name="Comma 188 2 3 3" xfId="39108" xr:uid="{187C198F-EC24-46F8-9E6F-0DDF40267C62}"/>
    <cellStyle name="Comma 188 2 4" xfId="8436" xr:uid="{00000000-0005-0000-0000-0000F4200000}"/>
    <cellStyle name="Comma 188 2 4 2" xfId="39110" xr:uid="{02019CCA-95C0-4E52-A073-B23C0F28865E}"/>
    <cellStyle name="Comma 188 2 5" xfId="8437" xr:uid="{00000000-0005-0000-0000-0000F5200000}"/>
    <cellStyle name="Comma 188 2 5 2" xfId="39111" xr:uid="{ACDCAFFB-5367-4602-9007-00F0C0E57A9C}"/>
    <cellStyle name="Comma 188 2 6" xfId="8438" xr:uid="{00000000-0005-0000-0000-0000F6200000}"/>
    <cellStyle name="Comma 188 2 6 2" xfId="39112" xr:uid="{39954049-E780-4D72-9259-67535956CE30}"/>
    <cellStyle name="Comma 188 2 7" xfId="39105" xr:uid="{D938E363-E6BD-43D6-89A8-3CE1103F2F7D}"/>
    <cellStyle name="Comma 188 3" xfId="8439" xr:uid="{00000000-0005-0000-0000-0000F7200000}"/>
    <cellStyle name="Comma 188 3 2" xfId="8440" xr:uid="{00000000-0005-0000-0000-0000F8200000}"/>
    <cellStyle name="Comma 188 3 2 2" xfId="39114" xr:uid="{6DE70C15-758F-4ED5-87E1-88685EF1E4D6}"/>
    <cellStyle name="Comma 188 3 3" xfId="39113" xr:uid="{A799CDE3-6B9E-4F83-8C97-7F90A40C7D52}"/>
    <cellStyle name="Comma 188 4" xfId="8441" xr:uid="{00000000-0005-0000-0000-0000F9200000}"/>
    <cellStyle name="Comma 188 4 2" xfId="8442" xr:uid="{00000000-0005-0000-0000-0000FA200000}"/>
    <cellStyle name="Comma 188 4 2 2" xfId="39116" xr:uid="{FFCBA1CD-50D9-4529-A00D-20AE96EA8981}"/>
    <cellStyle name="Comma 188 4 3" xfId="39115" xr:uid="{1EDDDD09-3AAA-4163-8B64-42FB44528E14}"/>
    <cellStyle name="Comma 188 5" xfId="8443" xr:uid="{00000000-0005-0000-0000-0000FB200000}"/>
    <cellStyle name="Comma 188 5 2" xfId="39117" xr:uid="{027C658E-ACB5-4D81-B71A-21C6620A0C76}"/>
    <cellStyle name="Comma 188 6" xfId="8444" xr:uid="{00000000-0005-0000-0000-0000FC200000}"/>
    <cellStyle name="Comma 188 6 2" xfId="39118" xr:uid="{9EEBBB2C-5D7B-4492-AFA3-7F2F2043E3C4}"/>
    <cellStyle name="Comma 188 7" xfId="8445" xr:uid="{00000000-0005-0000-0000-0000FD200000}"/>
    <cellStyle name="Comma 188 7 2" xfId="39119" xr:uid="{59286668-1E8F-4A86-86DD-C99D1571C882}"/>
    <cellStyle name="Comma 188 8" xfId="39104" xr:uid="{2F5879A2-24E6-4F96-8A20-DE6209ADFBEE}"/>
    <cellStyle name="Comma 189" xfId="8446" xr:uid="{00000000-0005-0000-0000-0000FE200000}"/>
    <cellStyle name="Comma 189 2" xfId="8447" xr:uid="{00000000-0005-0000-0000-0000FF200000}"/>
    <cellStyle name="Comma 189 2 2" xfId="8448" xr:uid="{00000000-0005-0000-0000-000000210000}"/>
    <cellStyle name="Comma 189 2 2 2" xfId="8449" xr:uid="{00000000-0005-0000-0000-000001210000}"/>
    <cellStyle name="Comma 189 2 2 2 2" xfId="39123" xr:uid="{174AB0E6-1B3E-4A10-B63B-32C2CE6BF969}"/>
    <cellStyle name="Comma 189 2 2 3" xfId="39122" xr:uid="{003736DC-CC2A-45E6-8E4A-381ED26EB3EF}"/>
    <cellStyle name="Comma 189 2 3" xfId="8450" xr:uid="{00000000-0005-0000-0000-000002210000}"/>
    <cellStyle name="Comma 189 2 3 2" xfId="8451" xr:uid="{00000000-0005-0000-0000-000003210000}"/>
    <cellStyle name="Comma 189 2 3 2 2" xfId="39125" xr:uid="{7A6176A5-CA3E-4F7B-9C19-8F23932E41AA}"/>
    <cellStyle name="Comma 189 2 3 3" xfId="39124" xr:uid="{FDCF2276-8EDC-4DD7-A064-C786CAC68BD8}"/>
    <cellStyle name="Comma 189 2 4" xfId="8452" xr:uid="{00000000-0005-0000-0000-000004210000}"/>
    <cellStyle name="Comma 189 2 4 2" xfId="39126" xr:uid="{8EBF9034-F212-4682-8809-E6CA3A82C443}"/>
    <cellStyle name="Comma 189 2 5" xfId="8453" xr:uid="{00000000-0005-0000-0000-000005210000}"/>
    <cellStyle name="Comma 189 2 5 2" xfId="39127" xr:uid="{FBC1B6D1-268E-45B9-A35A-FBC88D39058C}"/>
    <cellStyle name="Comma 189 2 6" xfId="8454" xr:uid="{00000000-0005-0000-0000-000006210000}"/>
    <cellStyle name="Comma 189 2 6 2" xfId="39128" xr:uid="{0A8F9562-E465-4BC5-8FC0-CC6A491F4B7F}"/>
    <cellStyle name="Comma 189 2 7" xfId="39121" xr:uid="{F52A63A7-7E2D-462C-B779-363AABE14815}"/>
    <cellStyle name="Comma 189 3" xfId="8455" xr:uid="{00000000-0005-0000-0000-000007210000}"/>
    <cellStyle name="Comma 189 3 2" xfId="8456" xr:uid="{00000000-0005-0000-0000-000008210000}"/>
    <cellStyle name="Comma 189 3 2 2" xfId="39130" xr:uid="{22243632-C12A-48D6-A8FD-64130341263D}"/>
    <cellStyle name="Comma 189 3 3" xfId="39129" xr:uid="{467C46E7-34C9-48A7-8EBF-B135D363F6B0}"/>
    <cellStyle name="Comma 189 4" xfId="8457" xr:uid="{00000000-0005-0000-0000-000009210000}"/>
    <cellStyle name="Comma 189 4 2" xfId="8458" xr:uid="{00000000-0005-0000-0000-00000A210000}"/>
    <cellStyle name="Comma 189 4 2 2" xfId="39132" xr:uid="{8F5A4D34-10FB-43CD-9119-7F3AFD5E2E34}"/>
    <cellStyle name="Comma 189 4 3" xfId="39131" xr:uid="{107DCEA2-D85D-46B7-B59B-590952B82085}"/>
    <cellStyle name="Comma 189 5" xfId="8459" xr:uid="{00000000-0005-0000-0000-00000B210000}"/>
    <cellStyle name="Comma 189 5 2" xfId="39133" xr:uid="{7979F77E-1FB8-4509-B31D-8BDEFE03F81B}"/>
    <cellStyle name="Comma 189 6" xfId="8460" xr:uid="{00000000-0005-0000-0000-00000C210000}"/>
    <cellStyle name="Comma 189 6 2" xfId="39134" xr:uid="{DC51F55A-50E7-49EC-A1FB-FE9F6055BD5E}"/>
    <cellStyle name="Comma 189 7" xfId="8461" xr:uid="{00000000-0005-0000-0000-00000D210000}"/>
    <cellStyle name="Comma 189 7 2" xfId="39135" xr:uid="{3A82E3B9-87F0-4489-90D3-89356980EAE8}"/>
    <cellStyle name="Comma 189 8" xfId="39120" xr:uid="{C372AB09-BC17-4985-9334-464B129904E3}"/>
    <cellStyle name="Comma 19" xfId="8462" xr:uid="{00000000-0005-0000-0000-00000E210000}"/>
    <cellStyle name="Comma 19 2" xfId="8463" xr:uid="{00000000-0005-0000-0000-00000F210000}"/>
    <cellStyle name="Comma 19 2 2" xfId="8464" xr:uid="{00000000-0005-0000-0000-000010210000}"/>
    <cellStyle name="Comma 19 2 2 2" xfId="8465" xr:uid="{00000000-0005-0000-0000-000011210000}"/>
    <cellStyle name="Comma 19 2 2 2 2" xfId="39139" xr:uid="{A7F682A9-EF68-4F3C-A89F-153D51614130}"/>
    <cellStyle name="Comma 19 2 2 3" xfId="39138" xr:uid="{BDC37073-6891-4B18-B62D-1BED62D05A2F}"/>
    <cellStyle name="Comma 19 2 3" xfId="8466" xr:uid="{00000000-0005-0000-0000-000012210000}"/>
    <cellStyle name="Comma 19 2 3 2" xfId="8467" xr:uid="{00000000-0005-0000-0000-000013210000}"/>
    <cellStyle name="Comma 19 2 3 2 2" xfId="39141" xr:uid="{1CAE6E9A-C596-404D-9D5B-BF1AE091AC22}"/>
    <cellStyle name="Comma 19 2 3 3" xfId="39140" xr:uid="{1403AFC7-1F6A-4976-AA61-34EEC74FEF3B}"/>
    <cellStyle name="Comma 19 2 4" xfId="8468" xr:uid="{00000000-0005-0000-0000-000014210000}"/>
    <cellStyle name="Comma 19 2 4 2" xfId="39142" xr:uid="{AF837C0B-51C7-4A22-B6FF-E06A4EAC5998}"/>
    <cellStyle name="Comma 19 2 5" xfId="8469" xr:uid="{00000000-0005-0000-0000-000015210000}"/>
    <cellStyle name="Comma 19 2 5 2" xfId="39143" xr:uid="{B2F6A3F1-5709-41AC-B161-E1287797B981}"/>
    <cellStyle name="Comma 19 2 6" xfId="8470" xr:uid="{00000000-0005-0000-0000-000016210000}"/>
    <cellStyle name="Comma 19 2 6 2" xfId="39144" xr:uid="{C3EF06AD-919B-40C0-88AE-097D9EE21DD4}"/>
    <cellStyle name="Comma 19 2 7" xfId="39137" xr:uid="{2272C850-41E0-44DA-BA21-DB6F68B9C088}"/>
    <cellStyle name="Comma 19 3" xfId="8471" xr:uid="{00000000-0005-0000-0000-000017210000}"/>
    <cellStyle name="Comma 19 3 2" xfId="8472" xr:uid="{00000000-0005-0000-0000-000018210000}"/>
    <cellStyle name="Comma 19 3 2 2" xfId="39146" xr:uid="{7DF391DF-75F0-4B8F-93F7-F3E5DA7DB42C}"/>
    <cellStyle name="Comma 19 3 3" xfId="39145" xr:uid="{298259CB-D33E-457E-95C8-814B097666D6}"/>
    <cellStyle name="Comma 19 4" xfId="8473" xr:uid="{00000000-0005-0000-0000-000019210000}"/>
    <cellStyle name="Comma 19 4 2" xfId="8474" xr:uid="{00000000-0005-0000-0000-00001A210000}"/>
    <cellStyle name="Comma 19 4 2 2" xfId="39148" xr:uid="{D973219A-D757-420F-9CEE-30548EC0B734}"/>
    <cellStyle name="Comma 19 4 3" xfId="39147" xr:uid="{3F91838B-4FE7-4FF7-A2CA-5F599A00ABF3}"/>
    <cellStyle name="Comma 19 5" xfId="8475" xr:uid="{00000000-0005-0000-0000-00001B210000}"/>
    <cellStyle name="Comma 19 5 2" xfId="39149" xr:uid="{ECC17C89-CEE5-4F27-9284-D08FB8B2898A}"/>
    <cellStyle name="Comma 19 6" xfId="8476" xr:uid="{00000000-0005-0000-0000-00001C210000}"/>
    <cellStyle name="Comma 19 6 2" xfId="8477" xr:uid="{00000000-0005-0000-0000-00001D210000}"/>
    <cellStyle name="Comma 19 6 2 2" xfId="39151" xr:uid="{531B1FAD-CD37-4BD3-8500-F901401AE178}"/>
    <cellStyle name="Comma 19 6 3" xfId="39150" xr:uid="{9635FCB4-B7DD-453A-9B30-7C398364A758}"/>
    <cellStyle name="Comma 19 7" xfId="8478" xr:uid="{00000000-0005-0000-0000-00001E210000}"/>
    <cellStyle name="Comma 19 7 2" xfId="39152" xr:uid="{5A24106C-06FE-4021-926B-1F198AF428F3}"/>
    <cellStyle name="Comma 19 8" xfId="39136" xr:uid="{05FADE52-9FE4-4974-BB54-132BF17F682A}"/>
    <cellStyle name="Comma 19 9" xfId="8479" xr:uid="{00000000-0005-0000-0000-00001F210000}"/>
    <cellStyle name="Comma 19 9 2" xfId="39153" xr:uid="{8A7BEC9F-15C5-447F-A3BB-189843E4374D}"/>
    <cellStyle name="Comma 190" xfId="8480" xr:uid="{00000000-0005-0000-0000-000020210000}"/>
    <cellStyle name="Comma 190 2" xfId="8481" xr:uid="{00000000-0005-0000-0000-000021210000}"/>
    <cellStyle name="Comma 190 2 2" xfId="8482" xr:uid="{00000000-0005-0000-0000-000022210000}"/>
    <cellStyle name="Comma 190 2 2 2" xfId="8483" xr:uid="{00000000-0005-0000-0000-000023210000}"/>
    <cellStyle name="Comma 190 2 2 2 2" xfId="39157" xr:uid="{7F126ED9-9096-407B-B543-B354D18B1BCD}"/>
    <cellStyle name="Comma 190 2 2 3" xfId="39156" xr:uid="{24419367-A70E-4D23-934E-76C6E6BC6D2B}"/>
    <cellStyle name="Comma 190 2 3" xfId="8484" xr:uid="{00000000-0005-0000-0000-000024210000}"/>
    <cellStyle name="Comma 190 2 3 2" xfId="8485" xr:uid="{00000000-0005-0000-0000-000025210000}"/>
    <cellStyle name="Comma 190 2 3 2 2" xfId="39159" xr:uid="{A59F3AB1-DD07-4C19-B8DE-978791CDF420}"/>
    <cellStyle name="Comma 190 2 3 3" xfId="39158" xr:uid="{94B326A9-1B00-4543-9849-D10DFDCD36FD}"/>
    <cellStyle name="Comma 190 2 4" xfId="8486" xr:uid="{00000000-0005-0000-0000-000026210000}"/>
    <cellStyle name="Comma 190 2 4 2" xfId="39160" xr:uid="{8C958E02-3B50-431F-9B1C-447C68E23063}"/>
    <cellStyle name="Comma 190 2 5" xfId="8487" xr:uid="{00000000-0005-0000-0000-000027210000}"/>
    <cellStyle name="Comma 190 2 5 2" xfId="39161" xr:uid="{8B5CB7FB-32F9-44FB-BD55-2FB58A61F27E}"/>
    <cellStyle name="Comma 190 2 6" xfId="8488" xr:uid="{00000000-0005-0000-0000-000028210000}"/>
    <cellStyle name="Comma 190 2 6 2" xfId="39162" xr:uid="{FE0B9612-4F6A-48C9-B83C-A8EE11FBCC3B}"/>
    <cellStyle name="Comma 190 2 7" xfId="39155" xr:uid="{F0E5318C-447D-4101-89D0-6F3873331FC4}"/>
    <cellStyle name="Comma 190 3" xfId="8489" xr:uid="{00000000-0005-0000-0000-000029210000}"/>
    <cellStyle name="Comma 190 3 2" xfId="8490" xr:uid="{00000000-0005-0000-0000-00002A210000}"/>
    <cellStyle name="Comma 190 3 2 2" xfId="39164" xr:uid="{04D0F9A9-3455-4E26-B34A-2BB1145E9D15}"/>
    <cellStyle name="Comma 190 3 3" xfId="39163" xr:uid="{93E7E4E1-7143-430D-9BEC-4DCC36ABB1E8}"/>
    <cellStyle name="Comma 190 4" xfId="8491" xr:uid="{00000000-0005-0000-0000-00002B210000}"/>
    <cellStyle name="Comma 190 4 2" xfId="8492" xr:uid="{00000000-0005-0000-0000-00002C210000}"/>
    <cellStyle name="Comma 190 4 2 2" xfId="39166" xr:uid="{A2D17E3B-FE51-4F14-A43A-4957F2B6C166}"/>
    <cellStyle name="Comma 190 4 3" xfId="39165" xr:uid="{F0AFD473-D7A7-4588-9F1E-FAFB8FBCA327}"/>
    <cellStyle name="Comma 190 5" xfId="8493" xr:uid="{00000000-0005-0000-0000-00002D210000}"/>
    <cellStyle name="Comma 190 5 2" xfId="39167" xr:uid="{61B3B701-83AD-4CBC-9793-1C791BFCC2BD}"/>
    <cellStyle name="Comma 190 6" xfId="8494" xr:uid="{00000000-0005-0000-0000-00002E210000}"/>
    <cellStyle name="Comma 190 6 2" xfId="8495" xr:uid="{00000000-0005-0000-0000-00002F210000}"/>
    <cellStyle name="Comma 190 6 2 2" xfId="39169" xr:uid="{746E872C-EA86-4813-8BAA-74E730BFD35A}"/>
    <cellStyle name="Comma 190 6 3" xfId="39168" xr:uid="{35403F04-A4C4-4E67-A17F-94974837E3D2}"/>
    <cellStyle name="Comma 190 7" xfId="8496" xr:uid="{00000000-0005-0000-0000-000030210000}"/>
    <cellStyle name="Comma 190 7 2" xfId="39170" xr:uid="{93AADC33-1138-437A-B7A3-4A281D3ED3B9}"/>
    <cellStyle name="Comma 190 8" xfId="39154" xr:uid="{E23E46C8-81C1-4F41-AA19-FC0308F6768B}"/>
    <cellStyle name="Comma 191" xfId="8497" xr:uid="{00000000-0005-0000-0000-000031210000}"/>
    <cellStyle name="Comma 191 2" xfId="8498" xr:uid="{00000000-0005-0000-0000-000032210000}"/>
    <cellStyle name="Comma 191 2 2" xfId="8499" xr:uid="{00000000-0005-0000-0000-000033210000}"/>
    <cellStyle name="Comma 191 2 2 2" xfId="8500" xr:uid="{00000000-0005-0000-0000-000034210000}"/>
    <cellStyle name="Comma 191 2 2 2 2" xfId="39174" xr:uid="{36D8182D-0A4D-48B2-A805-37ED31C0635C}"/>
    <cellStyle name="Comma 191 2 2 3" xfId="39173" xr:uid="{0A09B5C0-C5EA-4FB3-A3DB-DF6E55A8E7AD}"/>
    <cellStyle name="Comma 191 2 3" xfId="8501" xr:uid="{00000000-0005-0000-0000-000035210000}"/>
    <cellStyle name="Comma 191 2 3 2" xfId="8502" xr:uid="{00000000-0005-0000-0000-000036210000}"/>
    <cellStyle name="Comma 191 2 3 2 2" xfId="39176" xr:uid="{5F33EFA0-73ED-4ED6-A84A-E69E0AFAF223}"/>
    <cellStyle name="Comma 191 2 3 3" xfId="39175" xr:uid="{FD234987-661D-4CC9-ADE6-FB7749711E3C}"/>
    <cellStyle name="Comma 191 2 4" xfId="8503" xr:uid="{00000000-0005-0000-0000-000037210000}"/>
    <cellStyle name="Comma 191 2 4 2" xfId="39177" xr:uid="{683708D9-D828-4C05-8D4F-09C624AABB63}"/>
    <cellStyle name="Comma 191 2 5" xfId="8504" xr:uid="{00000000-0005-0000-0000-000038210000}"/>
    <cellStyle name="Comma 191 2 5 2" xfId="39178" xr:uid="{4129DB76-ABAE-4E87-A555-D7CD245CF5D4}"/>
    <cellStyle name="Comma 191 2 6" xfId="8505" xr:uid="{00000000-0005-0000-0000-000039210000}"/>
    <cellStyle name="Comma 191 2 6 2" xfId="39179" xr:uid="{383D9345-2A41-4D79-8531-88292444E7BE}"/>
    <cellStyle name="Comma 191 2 7" xfId="39172" xr:uid="{DD1CBC7F-ACA9-43B2-B3CC-7E28918B3A81}"/>
    <cellStyle name="Comma 191 3" xfId="8506" xr:uid="{00000000-0005-0000-0000-00003A210000}"/>
    <cellStyle name="Comma 191 3 2" xfId="8507" xr:uid="{00000000-0005-0000-0000-00003B210000}"/>
    <cellStyle name="Comma 191 3 2 2" xfId="39181" xr:uid="{65FF56D3-60F8-4A2F-9E3B-05B70BA8F84B}"/>
    <cellStyle name="Comma 191 3 3" xfId="39180" xr:uid="{91A6517F-238A-48F2-B038-172730251EFC}"/>
    <cellStyle name="Comma 191 4" xfId="8508" xr:uid="{00000000-0005-0000-0000-00003C210000}"/>
    <cellStyle name="Comma 191 4 2" xfId="8509" xr:uid="{00000000-0005-0000-0000-00003D210000}"/>
    <cellStyle name="Comma 191 4 2 2" xfId="39183" xr:uid="{CFE952C7-805D-417B-8097-89E9B60AE30C}"/>
    <cellStyle name="Comma 191 4 3" xfId="39182" xr:uid="{3E85B0DE-239E-4F26-985D-A8B661482CC3}"/>
    <cellStyle name="Comma 191 5" xfId="8510" xr:uid="{00000000-0005-0000-0000-00003E210000}"/>
    <cellStyle name="Comma 191 5 2" xfId="39184" xr:uid="{0D34844A-C55F-4316-B024-9DF752D319FF}"/>
    <cellStyle name="Comma 191 6" xfId="8511" xr:uid="{00000000-0005-0000-0000-00003F210000}"/>
    <cellStyle name="Comma 191 6 2" xfId="39185" xr:uid="{A69068B6-3999-4629-A504-AF9CB4FA3E7F}"/>
    <cellStyle name="Comma 191 7" xfId="8512" xr:uid="{00000000-0005-0000-0000-000040210000}"/>
    <cellStyle name="Comma 191 7 2" xfId="39186" xr:uid="{BA7801EA-4C36-456F-BF44-5EFE2B2C2B5F}"/>
    <cellStyle name="Comma 191 8" xfId="39171" xr:uid="{25EAAF9F-61FB-4169-AA02-397AF91B2F71}"/>
    <cellStyle name="Comma 192" xfId="8513" xr:uid="{00000000-0005-0000-0000-000041210000}"/>
    <cellStyle name="Comma 192 2" xfId="8514" xr:uid="{00000000-0005-0000-0000-000042210000}"/>
    <cellStyle name="Comma 192 2 2" xfId="8515" xr:uid="{00000000-0005-0000-0000-000043210000}"/>
    <cellStyle name="Comma 192 2 2 2" xfId="8516" xr:uid="{00000000-0005-0000-0000-000044210000}"/>
    <cellStyle name="Comma 192 2 2 2 2" xfId="39190" xr:uid="{E2C36A71-7084-4B46-A28C-F311A1856C02}"/>
    <cellStyle name="Comma 192 2 2 3" xfId="39189" xr:uid="{FEA078E2-FBF5-42CD-BC0F-89294591290E}"/>
    <cellStyle name="Comma 192 2 3" xfId="8517" xr:uid="{00000000-0005-0000-0000-000045210000}"/>
    <cellStyle name="Comma 192 2 3 2" xfId="8518" xr:uid="{00000000-0005-0000-0000-000046210000}"/>
    <cellStyle name="Comma 192 2 3 2 2" xfId="39192" xr:uid="{491D4070-DD5F-4F32-B5AF-EC141AF2B382}"/>
    <cellStyle name="Comma 192 2 3 3" xfId="39191" xr:uid="{A3FBE79E-F4F7-4649-8E73-D32F9556A5FD}"/>
    <cellStyle name="Comma 192 2 4" xfId="8519" xr:uid="{00000000-0005-0000-0000-000047210000}"/>
    <cellStyle name="Comma 192 2 4 2" xfId="39193" xr:uid="{29B07B08-8577-4AFA-AA28-48C7C635A7EC}"/>
    <cellStyle name="Comma 192 2 5" xfId="8520" xr:uid="{00000000-0005-0000-0000-000048210000}"/>
    <cellStyle name="Comma 192 2 5 2" xfId="39194" xr:uid="{5A887B9A-402F-423D-94D8-43F461B46222}"/>
    <cellStyle name="Comma 192 2 6" xfId="8521" xr:uid="{00000000-0005-0000-0000-000049210000}"/>
    <cellStyle name="Comma 192 2 6 2" xfId="39195" xr:uid="{7EB86117-68F8-4515-AAB0-224047E37D3D}"/>
    <cellStyle name="Comma 192 2 7" xfId="39188" xr:uid="{67732AFB-5669-4B11-A2E0-CCAA8DD4F9FF}"/>
    <cellStyle name="Comma 192 3" xfId="8522" xr:uid="{00000000-0005-0000-0000-00004A210000}"/>
    <cellStyle name="Comma 192 3 2" xfId="8523" xr:uid="{00000000-0005-0000-0000-00004B210000}"/>
    <cellStyle name="Comma 192 3 2 2" xfId="39197" xr:uid="{AE214A83-FBD6-4663-BA44-73143231899F}"/>
    <cellStyle name="Comma 192 3 3" xfId="39196" xr:uid="{8019AB29-1BA8-4CBA-BEBD-EB9DFCDB12F4}"/>
    <cellStyle name="Comma 192 4" xfId="8524" xr:uid="{00000000-0005-0000-0000-00004C210000}"/>
    <cellStyle name="Comma 192 4 2" xfId="8525" xr:uid="{00000000-0005-0000-0000-00004D210000}"/>
    <cellStyle name="Comma 192 4 2 2" xfId="39199" xr:uid="{3A6E176A-6A46-44CD-A8C7-D1F21289ED01}"/>
    <cellStyle name="Comma 192 4 3" xfId="39198" xr:uid="{56832319-976D-44D7-9C9A-96C68022E04B}"/>
    <cellStyle name="Comma 192 5" xfId="8526" xr:uid="{00000000-0005-0000-0000-00004E210000}"/>
    <cellStyle name="Comma 192 5 2" xfId="39200" xr:uid="{08E1F9FC-CDBE-4EA5-A1FA-0F92F3DD82EB}"/>
    <cellStyle name="Comma 192 6" xfId="8527" xr:uid="{00000000-0005-0000-0000-00004F210000}"/>
    <cellStyle name="Comma 192 6 2" xfId="8528" xr:uid="{00000000-0005-0000-0000-000050210000}"/>
    <cellStyle name="Comma 192 6 2 2" xfId="39202" xr:uid="{11D13CF5-1298-4A06-A538-0EAF52AF4E4E}"/>
    <cellStyle name="Comma 192 6 3" xfId="39201" xr:uid="{61194B1D-15D5-4DC2-B6ED-C165EF2A6590}"/>
    <cellStyle name="Comma 192 7" xfId="8529" xr:uid="{00000000-0005-0000-0000-000051210000}"/>
    <cellStyle name="Comma 192 7 2" xfId="39203" xr:uid="{C1244B8B-EF79-4B1C-8F2E-B8C9E33AEBBA}"/>
    <cellStyle name="Comma 192 8" xfId="39187" xr:uid="{7AFB4B78-E5CF-4CDD-8D07-AE224ABB64A8}"/>
    <cellStyle name="Comma 193" xfId="8530" xr:uid="{00000000-0005-0000-0000-000052210000}"/>
    <cellStyle name="Comma 193 2" xfId="8531" xr:uid="{00000000-0005-0000-0000-000053210000}"/>
    <cellStyle name="Comma 193 2 2" xfId="8532" xr:uid="{00000000-0005-0000-0000-000054210000}"/>
    <cellStyle name="Comma 193 2 2 2" xfId="8533" xr:uid="{00000000-0005-0000-0000-000055210000}"/>
    <cellStyle name="Comma 193 2 2 2 2" xfId="39207" xr:uid="{1F6C8807-1485-40C0-BBDD-64BBC017A2ED}"/>
    <cellStyle name="Comma 193 2 2 3" xfId="39206" xr:uid="{F5A23FD6-14C6-4096-BD77-4E822EDB58E8}"/>
    <cellStyle name="Comma 193 2 3" xfId="8534" xr:uid="{00000000-0005-0000-0000-000056210000}"/>
    <cellStyle name="Comma 193 2 3 2" xfId="8535" xr:uid="{00000000-0005-0000-0000-000057210000}"/>
    <cellStyle name="Comma 193 2 3 2 2" xfId="39209" xr:uid="{7CE34A28-CD7A-4F1C-931E-CA1BA1000571}"/>
    <cellStyle name="Comma 193 2 3 3" xfId="39208" xr:uid="{D0BB06F3-EF4E-49FD-A832-FFCA8ED1740D}"/>
    <cellStyle name="Comma 193 2 4" xfId="8536" xr:uid="{00000000-0005-0000-0000-000058210000}"/>
    <cellStyle name="Comma 193 2 4 2" xfId="39210" xr:uid="{F4B875A6-D84E-4C90-8CB0-9E30B7410435}"/>
    <cellStyle name="Comma 193 2 5" xfId="8537" xr:uid="{00000000-0005-0000-0000-000059210000}"/>
    <cellStyle name="Comma 193 2 5 2" xfId="39211" xr:uid="{0FB8BE12-E2D0-4F91-AF2E-C785A9A7407E}"/>
    <cellStyle name="Comma 193 2 6" xfId="8538" xr:uid="{00000000-0005-0000-0000-00005A210000}"/>
    <cellStyle name="Comma 193 2 6 2" xfId="39212" xr:uid="{AF763BC8-61F3-492A-B614-7478D85EC9E6}"/>
    <cellStyle name="Comma 193 2 7" xfId="39205" xr:uid="{D1937D27-2DE7-41DC-AC98-D2A76893C835}"/>
    <cellStyle name="Comma 193 3" xfId="8539" xr:uid="{00000000-0005-0000-0000-00005B210000}"/>
    <cellStyle name="Comma 193 3 2" xfId="8540" xr:uid="{00000000-0005-0000-0000-00005C210000}"/>
    <cellStyle name="Comma 193 3 2 2" xfId="39214" xr:uid="{2F40551D-EACA-4779-9D96-11A6AC394015}"/>
    <cellStyle name="Comma 193 3 3" xfId="39213" xr:uid="{C535146A-2DB3-4470-8C9C-5ABE9AEA44FF}"/>
    <cellStyle name="Comma 193 4" xfId="8541" xr:uid="{00000000-0005-0000-0000-00005D210000}"/>
    <cellStyle name="Comma 193 4 2" xfId="8542" xr:uid="{00000000-0005-0000-0000-00005E210000}"/>
    <cellStyle name="Comma 193 4 2 2" xfId="39216" xr:uid="{D40712AB-8C94-46C8-961E-456333A0822E}"/>
    <cellStyle name="Comma 193 4 3" xfId="39215" xr:uid="{2622A2FA-5E31-4C1D-A3F8-81E79BEA666C}"/>
    <cellStyle name="Comma 193 5" xfId="8543" xr:uid="{00000000-0005-0000-0000-00005F210000}"/>
    <cellStyle name="Comma 193 5 2" xfId="39217" xr:uid="{F26E6FEB-784E-4A1B-9E44-E62885D60314}"/>
    <cellStyle name="Comma 193 6" xfId="8544" xr:uid="{00000000-0005-0000-0000-000060210000}"/>
    <cellStyle name="Comma 193 6 2" xfId="8545" xr:uid="{00000000-0005-0000-0000-000061210000}"/>
    <cellStyle name="Comma 193 6 2 2" xfId="39219" xr:uid="{BFA70AC4-3633-456D-88A9-DA2F9105EBE8}"/>
    <cellStyle name="Comma 193 6 3" xfId="39218" xr:uid="{C72EA8DA-95F1-4185-ACA7-994128D0E98F}"/>
    <cellStyle name="Comma 193 7" xfId="8546" xr:uid="{00000000-0005-0000-0000-000062210000}"/>
    <cellStyle name="Comma 193 7 2" xfId="39220" xr:uid="{656F834C-574D-441E-B4BE-ED6B5AB42BCD}"/>
    <cellStyle name="Comma 193 8" xfId="39204" xr:uid="{54DC83E8-25CF-4CD2-A700-A5D76B83CC66}"/>
    <cellStyle name="Comma 194" xfId="8547" xr:uid="{00000000-0005-0000-0000-000063210000}"/>
    <cellStyle name="Comma 194 2" xfId="8548" xr:uid="{00000000-0005-0000-0000-000064210000}"/>
    <cellStyle name="Comma 194 2 2" xfId="8549" xr:uid="{00000000-0005-0000-0000-000065210000}"/>
    <cellStyle name="Comma 194 2 2 2" xfId="8550" xr:uid="{00000000-0005-0000-0000-000066210000}"/>
    <cellStyle name="Comma 194 2 2 2 2" xfId="39224" xr:uid="{D7866E3E-1B01-47B9-980A-D3769E14F983}"/>
    <cellStyle name="Comma 194 2 2 3" xfId="39223" xr:uid="{86B9582D-9BCF-48E2-B465-C6E73AAE05CA}"/>
    <cellStyle name="Comma 194 2 3" xfId="8551" xr:uid="{00000000-0005-0000-0000-000067210000}"/>
    <cellStyle name="Comma 194 2 3 2" xfId="8552" xr:uid="{00000000-0005-0000-0000-000068210000}"/>
    <cellStyle name="Comma 194 2 3 2 2" xfId="39226" xr:uid="{6C696617-3576-41EC-8CC7-52BCDDD98C2C}"/>
    <cellStyle name="Comma 194 2 3 3" xfId="39225" xr:uid="{91144C50-9771-4F30-914B-6D2793630A1D}"/>
    <cellStyle name="Comma 194 2 4" xfId="8553" xr:uid="{00000000-0005-0000-0000-000069210000}"/>
    <cellStyle name="Comma 194 2 4 2" xfId="39227" xr:uid="{D7E6B9CE-312C-46BC-A88C-EFE56CC9A989}"/>
    <cellStyle name="Comma 194 2 5" xfId="8554" xr:uid="{00000000-0005-0000-0000-00006A210000}"/>
    <cellStyle name="Comma 194 2 5 2" xfId="39228" xr:uid="{54FF113A-07B4-4ECF-A8AB-CC255789D2E2}"/>
    <cellStyle name="Comma 194 2 6" xfId="8555" xr:uid="{00000000-0005-0000-0000-00006B210000}"/>
    <cellStyle name="Comma 194 2 6 2" xfId="39229" xr:uid="{9DC331BC-83F7-4633-8590-C44962739821}"/>
    <cellStyle name="Comma 194 2 7" xfId="39222" xr:uid="{9AF6138C-2CE9-44B8-A4DB-54CCD37AC72A}"/>
    <cellStyle name="Comma 194 3" xfId="8556" xr:uid="{00000000-0005-0000-0000-00006C210000}"/>
    <cellStyle name="Comma 194 3 2" xfId="8557" xr:uid="{00000000-0005-0000-0000-00006D210000}"/>
    <cellStyle name="Comma 194 3 2 2" xfId="39231" xr:uid="{0413546B-D271-4E24-A479-6437309C186D}"/>
    <cellStyle name="Comma 194 3 3" xfId="39230" xr:uid="{B5E5BC3B-3A9F-4C43-8A41-C56619548504}"/>
    <cellStyle name="Comma 194 4" xfId="8558" xr:uid="{00000000-0005-0000-0000-00006E210000}"/>
    <cellStyle name="Comma 194 4 2" xfId="8559" xr:uid="{00000000-0005-0000-0000-00006F210000}"/>
    <cellStyle name="Comma 194 4 2 2" xfId="39233" xr:uid="{5AAA7144-6FCD-42EE-9A63-EF87BE309CD5}"/>
    <cellStyle name="Comma 194 4 3" xfId="39232" xr:uid="{52D5E164-F806-4324-9077-392713C6ABF9}"/>
    <cellStyle name="Comma 194 5" xfId="8560" xr:uid="{00000000-0005-0000-0000-000070210000}"/>
    <cellStyle name="Comma 194 5 2" xfId="39234" xr:uid="{ECA2C652-CE58-4E15-A2CD-9799234C2B29}"/>
    <cellStyle name="Comma 194 6" xfId="8561" xr:uid="{00000000-0005-0000-0000-000071210000}"/>
    <cellStyle name="Comma 194 6 2" xfId="39235" xr:uid="{0F522D5B-4FCE-45C0-A550-6B5F906F1CF0}"/>
    <cellStyle name="Comma 194 7" xfId="8562" xr:uid="{00000000-0005-0000-0000-000072210000}"/>
    <cellStyle name="Comma 194 7 2" xfId="39236" xr:uid="{8ED1DB57-4188-4C21-A2B4-0546E324AB43}"/>
    <cellStyle name="Comma 194 8" xfId="39221" xr:uid="{92460396-58A1-4316-9DDE-A5AB0045BA32}"/>
    <cellStyle name="Comma 195" xfId="8563" xr:uid="{00000000-0005-0000-0000-000073210000}"/>
    <cellStyle name="Comma 195 2" xfId="8564" xr:uid="{00000000-0005-0000-0000-000074210000}"/>
    <cellStyle name="Comma 195 2 2" xfId="8565" xr:uid="{00000000-0005-0000-0000-000075210000}"/>
    <cellStyle name="Comma 195 2 2 2" xfId="8566" xr:uid="{00000000-0005-0000-0000-000076210000}"/>
    <cellStyle name="Comma 195 2 2 2 2" xfId="39240" xr:uid="{C77DF2CA-1607-4A9C-8311-125C3C8AEF02}"/>
    <cellStyle name="Comma 195 2 2 3" xfId="39239" xr:uid="{2B9192B0-FC43-42D6-B636-0EA5FD6876A2}"/>
    <cellStyle name="Comma 195 2 3" xfId="8567" xr:uid="{00000000-0005-0000-0000-000077210000}"/>
    <cellStyle name="Comma 195 2 3 2" xfId="8568" xr:uid="{00000000-0005-0000-0000-000078210000}"/>
    <cellStyle name="Comma 195 2 3 2 2" xfId="39242" xr:uid="{0203C993-B25F-4554-B70B-C4190156412F}"/>
    <cellStyle name="Comma 195 2 3 3" xfId="39241" xr:uid="{56FC03CE-E6BF-4C0F-9E92-135A41FC7CC1}"/>
    <cellStyle name="Comma 195 2 4" xfId="8569" xr:uid="{00000000-0005-0000-0000-000079210000}"/>
    <cellStyle name="Comma 195 2 4 2" xfId="39243" xr:uid="{240CE8C0-C14B-4E98-BEDB-B79695DF74E7}"/>
    <cellStyle name="Comma 195 2 5" xfId="8570" xr:uid="{00000000-0005-0000-0000-00007A210000}"/>
    <cellStyle name="Comma 195 2 5 2" xfId="39244" xr:uid="{9323F139-04C8-4F4A-84FE-0B6FE8787804}"/>
    <cellStyle name="Comma 195 2 6" xfId="8571" xr:uid="{00000000-0005-0000-0000-00007B210000}"/>
    <cellStyle name="Comma 195 2 6 2" xfId="39245" xr:uid="{4DB48877-B288-4583-8C60-F0655986F2B1}"/>
    <cellStyle name="Comma 195 2 7" xfId="39238" xr:uid="{92BABF51-FB1F-471B-99A4-98B84E9C4A11}"/>
    <cellStyle name="Comma 195 3" xfId="8572" xr:uid="{00000000-0005-0000-0000-00007C210000}"/>
    <cellStyle name="Comma 195 3 2" xfId="8573" xr:uid="{00000000-0005-0000-0000-00007D210000}"/>
    <cellStyle name="Comma 195 3 2 2" xfId="39247" xr:uid="{D5698586-F802-4E23-98C8-9DCB6B9A2368}"/>
    <cellStyle name="Comma 195 3 3" xfId="39246" xr:uid="{F94C233A-C6FD-4271-B168-DECCA815C447}"/>
    <cellStyle name="Comma 195 4" xfId="8574" xr:uid="{00000000-0005-0000-0000-00007E210000}"/>
    <cellStyle name="Comma 195 4 2" xfId="8575" xr:uid="{00000000-0005-0000-0000-00007F210000}"/>
    <cellStyle name="Comma 195 4 2 2" xfId="39249" xr:uid="{6FFC6016-00AD-4C5F-9CBC-A05082F5AEA6}"/>
    <cellStyle name="Comma 195 4 3" xfId="39248" xr:uid="{84DBF86B-DECD-40C1-A749-A2AFFC7798B3}"/>
    <cellStyle name="Comma 195 5" xfId="8576" xr:uid="{00000000-0005-0000-0000-000080210000}"/>
    <cellStyle name="Comma 195 5 2" xfId="39250" xr:uid="{235A6D1A-5EE4-4B1E-B689-DBA8713790B0}"/>
    <cellStyle name="Comma 195 6" xfId="8577" xr:uid="{00000000-0005-0000-0000-000081210000}"/>
    <cellStyle name="Comma 195 6 2" xfId="39251" xr:uid="{671A044D-FDAE-4BA6-870F-949E81B61C82}"/>
    <cellStyle name="Comma 195 7" xfId="8578" xr:uid="{00000000-0005-0000-0000-000082210000}"/>
    <cellStyle name="Comma 195 7 2" xfId="39252" xr:uid="{CB465972-3680-4DF5-8A45-302387C769CF}"/>
    <cellStyle name="Comma 195 8" xfId="39237" xr:uid="{D057CBEB-6927-4406-A64D-E87AAC76B15E}"/>
    <cellStyle name="Comma 196" xfId="8579" xr:uid="{00000000-0005-0000-0000-000083210000}"/>
    <cellStyle name="Comma 196 2" xfId="8580" xr:uid="{00000000-0005-0000-0000-000084210000}"/>
    <cellStyle name="Comma 196 2 2" xfId="8581" xr:uid="{00000000-0005-0000-0000-000085210000}"/>
    <cellStyle name="Comma 196 2 2 2" xfId="8582" xr:uid="{00000000-0005-0000-0000-000086210000}"/>
    <cellStyle name="Comma 196 2 2 2 2" xfId="39256" xr:uid="{10BA546B-3B4F-4A5F-91E8-FDCC7B5A3FE0}"/>
    <cellStyle name="Comma 196 2 2 3" xfId="39255" xr:uid="{B9F67C91-BF6D-41BA-B79A-C1818B1D55E5}"/>
    <cellStyle name="Comma 196 2 3" xfId="8583" xr:uid="{00000000-0005-0000-0000-000087210000}"/>
    <cellStyle name="Comma 196 2 3 2" xfId="8584" xr:uid="{00000000-0005-0000-0000-000088210000}"/>
    <cellStyle name="Comma 196 2 3 2 2" xfId="39258" xr:uid="{E1124C65-C138-4B53-8E86-9622BECBA619}"/>
    <cellStyle name="Comma 196 2 3 3" xfId="39257" xr:uid="{2D48BBE7-04A4-464B-80C1-A67C1B0617B6}"/>
    <cellStyle name="Comma 196 2 4" xfId="8585" xr:uid="{00000000-0005-0000-0000-000089210000}"/>
    <cellStyle name="Comma 196 2 4 2" xfId="39259" xr:uid="{4FEB96E2-CA3C-4FFE-8D6A-948BFE834019}"/>
    <cellStyle name="Comma 196 2 5" xfId="8586" xr:uid="{00000000-0005-0000-0000-00008A210000}"/>
    <cellStyle name="Comma 196 2 5 2" xfId="39260" xr:uid="{093548CC-5217-4CEE-923A-229445EB54CD}"/>
    <cellStyle name="Comma 196 2 6" xfId="8587" xr:uid="{00000000-0005-0000-0000-00008B210000}"/>
    <cellStyle name="Comma 196 2 6 2" xfId="39261" xr:uid="{B2740812-1252-443B-BA5F-4EC8A0C7FE93}"/>
    <cellStyle name="Comma 196 2 7" xfId="39254" xr:uid="{A5B42E87-6FB0-4A80-B3D9-0AFA95E83A19}"/>
    <cellStyle name="Comma 196 3" xfId="8588" xr:uid="{00000000-0005-0000-0000-00008C210000}"/>
    <cellStyle name="Comma 196 3 2" xfId="8589" xr:uid="{00000000-0005-0000-0000-00008D210000}"/>
    <cellStyle name="Comma 196 3 2 2" xfId="39263" xr:uid="{C7B79B94-CF9E-4499-BE19-7ECD0352BBDE}"/>
    <cellStyle name="Comma 196 3 3" xfId="39262" xr:uid="{35B40B0A-EFA5-42D0-9D31-C0845D96B256}"/>
    <cellStyle name="Comma 196 4" xfId="8590" xr:uid="{00000000-0005-0000-0000-00008E210000}"/>
    <cellStyle name="Comma 196 4 2" xfId="8591" xr:uid="{00000000-0005-0000-0000-00008F210000}"/>
    <cellStyle name="Comma 196 4 2 2" xfId="39265" xr:uid="{59CA3D0F-8D96-46B9-BCE5-0091ACC6E9A5}"/>
    <cellStyle name="Comma 196 4 3" xfId="39264" xr:uid="{5C9214E5-2B8F-43E9-AC46-E35A5C6813F7}"/>
    <cellStyle name="Comma 196 5" xfId="8592" xr:uid="{00000000-0005-0000-0000-000090210000}"/>
    <cellStyle name="Comma 196 5 2" xfId="39266" xr:uid="{F483C66F-14E8-4395-B484-7505B64E6996}"/>
    <cellStyle name="Comma 196 6" xfId="8593" xr:uid="{00000000-0005-0000-0000-000091210000}"/>
    <cellStyle name="Comma 196 6 2" xfId="39267" xr:uid="{7C29A9B6-881D-4A25-BA8C-811AD3745592}"/>
    <cellStyle name="Comma 196 7" xfId="8594" xr:uid="{00000000-0005-0000-0000-000092210000}"/>
    <cellStyle name="Comma 196 7 2" xfId="39268" xr:uid="{D777E974-2B0F-4834-B784-DF6D80C0FA4E}"/>
    <cellStyle name="Comma 196 8" xfId="39253" xr:uid="{6D4177EC-61BF-4CA1-880A-79A0BFFF5041}"/>
    <cellStyle name="Comma 197" xfId="8595" xr:uid="{00000000-0005-0000-0000-000093210000}"/>
    <cellStyle name="Comma 197 2" xfId="8596" xr:uid="{00000000-0005-0000-0000-000094210000}"/>
    <cellStyle name="Comma 197 2 2" xfId="8597" xr:uid="{00000000-0005-0000-0000-000095210000}"/>
    <cellStyle name="Comma 197 2 2 2" xfId="8598" xr:uid="{00000000-0005-0000-0000-000096210000}"/>
    <cellStyle name="Comma 197 2 2 2 2" xfId="39272" xr:uid="{866DE706-F065-4F24-8C52-1C0EB96807AB}"/>
    <cellStyle name="Comma 197 2 2 3" xfId="39271" xr:uid="{2AEB4D15-F41E-40D8-B1D4-DA16E6AC3BC3}"/>
    <cellStyle name="Comma 197 2 3" xfId="8599" xr:uid="{00000000-0005-0000-0000-000097210000}"/>
    <cellStyle name="Comma 197 2 3 2" xfId="8600" xr:uid="{00000000-0005-0000-0000-000098210000}"/>
    <cellStyle name="Comma 197 2 3 2 2" xfId="39274" xr:uid="{0B094D35-49FF-46FB-939C-FE6E820E4656}"/>
    <cellStyle name="Comma 197 2 3 3" xfId="39273" xr:uid="{0700DA69-4B49-47F9-A7BB-CDDB65AE456E}"/>
    <cellStyle name="Comma 197 2 4" xfId="8601" xr:uid="{00000000-0005-0000-0000-000099210000}"/>
    <cellStyle name="Comma 197 2 4 2" xfId="39275" xr:uid="{BFA0D906-1C9D-4E44-B482-BA3A0DC7B825}"/>
    <cellStyle name="Comma 197 2 5" xfId="8602" xr:uid="{00000000-0005-0000-0000-00009A210000}"/>
    <cellStyle name="Comma 197 2 5 2" xfId="39276" xr:uid="{8B0D744D-9779-4459-B21D-8884AD2EE3B2}"/>
    <cellStyle name="Comma 197 2 6" xfId="8603" xr:uid="{00000000-0005-0000-0000-00009B210000}"/>
    <cellStyle name="Comma 197 2 6 2" xfId="39277" xr:uid="{A4459A41-7E15-410C-96C8-2280FB6E0356}"/>
    <cellStyle name="Comma 197 2 7" xfId="39270" xr:uid="{E8B8DAF1-7CF5-4DA1-853A-903832AFBF7E}"/>
    <cellStyle name="Comma 197 3" xfId="8604" xr:uid="{00000000-0005-0000-0000-00009C210000}"/>
    <cellStyle name="Comma 197 3 2" xfId="8605" xr:uid="{00000000-0005-0000-0000-00009D210000}"/>
    <cellStyle name="Comma 197 3 2 2" xfId="39279" xr:uid="{22B58E66-E9E3-4C13-B6FE-0234ECD0CFEB}"/>
    <cellStyle name="Comma 197 3 3" xfId="39278" xr:uid="{AD2DFA2A-B38C-4BFF-88D2-783E41FD88C5}"/>
    <cellStyle name="Comma 197 4" xfId="8606" xr:uid="{00000000-0005-0000-0000-00009E210000}"/>
    <cellStyle name="Comma 197 4 2" xfId="8607" xr:uid="{00000000-0005-0000-0000-00009F210000}"/>
    <cellStyle name="Comma 197 4 2 2" xfId="39281" xr:uid="{1C83D220-5F7A-4569-AEAF-02E890142BB6}"/>
    <cellStyle name="Comma 197 4 3" xfId="39280" xr:uid="{38C399F2-B40B-454F-AD86-42DAFB700DC4}"/>
    <cellStyle name="Comma 197 5" xfId="8608" xr:uid="{00000000-0005-0000-0000-0000A0210000}"/>
    <cellStyle name="Comma 197 5 2" xfId="39282" xr:uid="{DCE09144-95E4-4679-B5AD-A2CDE9308900}"/>
    <cellStyle name="Comma 197 6" xfId="8609" xr:uid="{00000000-0005-0000-0000-0000A1210000}"/>
    <cellStyle name="Comma 197 6 2" xfId="8610" xr:uid="{00000000-0005-0000-0000-0000A2210000}"/>
    <cellStyle name="Comma 197 6 2 2" xfId="39284" xr:uid="{65F32EE0-3344-4310-B667-FC6CDFF40A29}"/>
    <cellStyle name="Comma 197 6 3" xfId="39283" xr:uid="{32C6FF8E-4C45-4E58-9284-250359681139}"/>
    <cellStyle name="Comma 197 7" xfId="8611" xr:uid="{00000000-0005-0000-0000-0000A3210000}"/>
    <cellStyle name="Comma 197 7 2" xfId="39285" xr:uid="{3A70F5D6-7458-4391-8204-4BFB5180D6EC}"/>
    <cellStyle name="Comma 197 8" xfId="39269" xr:uid="{FB9B97F0-6B0B-4108-8220-1856E3AADA2C}"/>
    <cellStyle name="Comma 198" xfId="8612" xr:uid="{00000000-0005-0000-0000-0000A4210000}"/>
    <cellStyle name="Comma 198 2" xfId="8613" xr:uid="{00000000-0005-0000-0000-0000A5210000}"/>
    <cellStyle name="Comma 198 2 2" xfId="8614" xr:uid="{00000000-0005-0000-0000-0000A6210000}"/>
    <cellStyle name="Comma 198 2 2 2" xfId="39288" xr:uid="{98D7D603-1991-4E56-85A2-449BEBE1EA5A}"/>
    <cellStyle name="Comma 198 2 3" xfId="39287" xr:uid="{0AD71BAD-7CAF-44C3-91A9-E42642F6DD57}"/>
    <cellStyle name="Comma 198 3" xfId="8615" xr:uid="{00000000-0005-0000-0000-0000A7210000}"/>
    <cellStyle name="Comma 198 3 2" xfId="8616" xr:uid="{00000000-0005-0000-0000-0000A8210000}"/>
    <cellStyle name="Comma 198 3 2 2" xfId="39290" xr:uid="{B6979EB3-BC01-4A06-B64C-E7777A7CF6A4}"/>
    <cellStyle name="Comma 198 3 3" xfId="39289" xr:uid="{08163700-4D68-4AA7-8C18-DAE66A354C6E}"/>
    <cellStyle name="Comma 198 4" xfId="8617" xr:uid="{00000000-0005-0000-0000-0000A9210000}"/>
    <cellStyle name="Comma 198 4 2" xfId="39291" xr:uid="{DEF53FBF-063B-4A00-9660-AE7F3BE6F797}"/>
    <cellStyle name="Comma 198 5" xfId="8618" xr:uid="{00000000-0005-0000-0000-0000AA210000}"/>
    <cellStyle name="Comma 198 5 2" xfId="39292" xr:uid="{18EA2262-13D5-4508-BCDC-B505A2F392EE}"/>
    <cellStyle name="Comma 198 6" xfId="8619" xr:uid="{00000000-0005-0000-0000-0000AB210000}"/>
    <cellStyle name="Comma 198 6 2" xfId="39293" xr:uid="{F227E2AE-8D53-490A-9720-5DE2BEB29C6E}"/>
    <cellStyle name="Comma 198 7" xfId="39286" xr:uid="{88181E47-5462-4822-BD2B-83F720C96C3E}"/>
    <cellStyle name="Comma 199" xfId="8620" xr:uid="{00000000-0005-0000-0000-0000AC210000}"/>
    <cellStyle name="Comma 199 2" xfId="8621" xr:uid="{00000000-0005-0000-0000-0000AD210000}"/>
    <cellStyle name="Comma 199 2 2" xfId="8622" xr:uid="{00000000-0005-0000-0000-0000AE210000}"/>
    <cellStyle name="Comma 199 2 2 2" xfId="39296" xr:uid="{775548E2-4689-43BC-9D82-A17423813267}"/>
    <cellStyle name="Comma 199 2 3" xfId="39295" xr:uid="{7D5A8261-9EFD-4D85-9439-F54CE6B9C340}"/>
    <cellStyle name="Comma 199 3" xfId="8623" xr:uid="{00000000-0005-0000-0000-0000AF210000}"/>
    <cellStyle name="Comma 199 3 2" xfId="8624" xr:uid="{00000000-0005-0000-0000-0000B0210000}"/>
    <cellStyle name="Comma 199 3 2 2" xfId="39298" xr:uid="{4543E70D-5C8F-4331-A615-ACBA94CEB5DD}"/>
    <cellStyle name="Comma 199 3 3" xfId="39297" xr:uid="{EAFC6478-3919-4DA1-B07E-7AA4A26371B9}"/>
    <cellStyle name="Comma 199 4" xfId="8625" xr:uid="{00000000-0005-0000-0000-0000B1210000}"/>
    <cellStyle name="Comma 199 4 2" xfId="39299" xr:uid="{3AE0B82B-9F89-446F-B0C6-7003F69FECF6}"/>
    <cellStyle name="Comma 199 5" xfId="8626" xr:uid="{00000000-0005-0000-0000-0000B2210000}"/>
    <cellStyle name="Comma 199 5 2" xfId="39300" xr:uid="{0FCA5279-8193-4283-84EF-B497E2CED3E6}"/>
    <cellStyle name="Comma 199 6" xfId="8627" xr:uid="{00000000-0005-0000-0000-0000B3210000}"/>
    <cellStyle name="Comma 199 6 2" xfId="39301" xr:uid="{48E32352-9647-468B-B19D-A708EC090165}"/>
    <cellStyle name="Comma 199 7" xfId="39294" xr:uid="{B12CE0E6-AA36-4216-B4E2-109E719AAAC0}"/>
    <cellStyle name="Comma 2" xfId="8628" xr:uid="{00000000-0005-0000-0000-0000B4210000}"/>
    <cellStyle name="Comma 2 10" xfId="8629" xr:uid="{00000000-0005-0000-0000-0000B5210000}"/>
    <cellStyle name="Comma 2 10 2" xfId="8630" xr:uid="{00000000-0005-0000-0000-0000B6210000}"/>
    <cellStyle name="Comma 2 10 2 2" xfId="8631" xr:uid="{00000000-0005-0000-0000-0000B7210000}"/>
    <cellStyle name="Comma 2 10 2 2 2" xfId="39305" xr:uid="{F7164109-23EB-42D5-8F42-C6887DADD889}"/>
    <cellStyle name="Comma 2 10 2 3" xfId="39304" xr:uid="{58CF8994-C012-41E3-8189-5608BA2F443D}"/>
    <cellStyle name="Comma 2 10 3" xfId="8632" xr:uid="{00000000-0005-0000-0000-0000B8210000}"/>
    <cellStyle name="Comma 2 10 3 2" xfId="8633" xr:uid="{00000000-0005-0000-0000-0000B9210000}"/>
    <cellStyle name="Comma 2 10 3 2 2" xfId="39307" xr:uid="{C7E21CF8-19E0-4DE6-BF2A-3E886B3B04E6}"/>
    <cellStyle name="Comma 2 10 3 3" xfId="39306" xr:uid="{0BBC54F7-3992-47F9-8DED-3F0715B1F029}"/>
    <cellStyle name="Comma 2 10 4" xfId="8634" xr:uid="{00000000-0005-0000-0000-0000BA210000}"/>
    <cellStyle name="Comma 2 10 4 2" xfId="39308" xr:uid="{577D9A36-091E-4DEE-BD3E-4793C68E37A4}"/>
    <cellStyle name="Comma 2 10 5" xfId="8635" xr:uid="{00000000-0005-0000-0000-0000BB210000}"/>
    <cellStyle name="Comma 2 10 5 2" xfId="8636" xr:uid="{00000000-0005-0000-0000-0000BC210000}"/>
    <cellStyle name="Comma 2 10 5 2 2" xfId="39310" xr:uid="{F4B9E302-FB64-444B-9AD1-9E72115FEC6B}"/>
    <cellStyle name="Comma 2 10 5 3" xfId="39309" xr:uid="{CD2346AA-E0B3-4265-ABF6-C3DE9F09EF73}"/>
    <cellStyle name="Comma 2 10 6" xfId="8637" xr:uid="{00000000-0005-0000-0000-0000BD210000}"/>
    <cellStyle name="Comma 2 10 6 2" xfId="39311" xr:uid="{6037A784-65B7-4D71-AF27-3FA48DC90B55}"/>
    <cellStyle name="Comma 2 10 7" xfId="39303" xr:uid="{389617C2-DA02-4E6E-B417-803891545A70}"/>
    <cellStyle name="Comma 2 11" xfId="8638" xr:uid="{00000000-0005-0000-0000-0000BE210000}"/>
    <cellStyle name="Comma 2 11 2" xfId="8639" xr:uid="{00000000-0005-0000-0000-0000BF210000}"/>
    <cellStyle name="Comma 2 11 2 2" xfId="8640" xr:uid="{00000000-0005-0000-0000-0000C0210000}"/>
    <cellStyle name="Comma 2 11 2 2 2" xfId="39314" xr:uid="{A6F30953-3EA6-484B-8369-068ABAD89B87}"/>
    <cellStyle name="Comma 2 11 2 3" xfId="39313" xr:uid="{CA722ABE-B600-4C64-BD21-63A45DBCBC41}"/>
    <cellStyle name="Comma 2 11 3" xfId="8641" xr:uid="{00000000-0005-0000-0000-0000C1210000}"/>
    <cellStyle name="Comma 2 11 3 2" xfId="8642" xr:uid="{00000000-0005-0000-0000-0000C2210000}"/>
    <cellStyle name="Comma 2 11 3 2 2" xfId="39316" xr:uid="{4CBED2CA-0B0F-47CB-9F5B-33199101FFB0}"/>
    <cellStyle name="Comma 2 11 3 3" xfId="39315" xr:uid="{EAEF421D-6DFE-4395-9B41-12D3EB63ABBA}"/>
    <cellStyle name="Comma 2 11 4" xfId="8643" xr:uid="{00000000-0005-0000-0000-0000C3210000}"/>
    <cellStyle name="Comma 2 11 4 2" xfId="39317" xr:uid="{4B4A79C3-A131-4410-BE39-C436091C9583}"/>
    <cellStyle name="Comma 2 11 5" xfId="8644" xr:uid="{00000000-0005-0000-0000-0000C4210000}"/>
    <cellStyle name="Comma 2 11 5 2" xfId="39318" xr:uid="{198C7E9E-10BE-42D1-99AF-C5488388DB46}"/>
    <cellStyle name="Comma 2 11 6" xfId="39312" xr:uid="{AE77AAA3-856D-4F96-85DA-921884A13729}"/>
    <cellStyle name="Comma 2 12" xfId="8645" xr:uid="{00000000-0005-0000-0000-0000C5210000}"/>
    <cellStyle name="Comma 2 12 2" xfId="8646" xr:uid="{00000000-0005-0000-0000-0000C6210000}"/>
    <cellStyle name="Comma 2 12 2 2" xfId="8647" xr:uid="{00000000-0005-0000-0000-0000C7210000}"/>
    <cellStyle name="Comma 2 12 2 2 2" xfId="39321" xr:uid="{1A163BAD-9D55-452B-9B4F-809141A63AF3}"/>
    <cellStyle name="Comma 2 12 2 3" xfId="39320" xr:uid="{85627E56-8BE5-4265-894E-E3C6FDF6FFB7}"/>
    <cellStyle name="Comma 2 12 3" xfId="8648" xr:uid="{00000000-0005-0000-0000-0000C8210000}"/>
    <cellStyle name="Comma 2 12 3 2" xfId="39322" xr:uid="{C09A8564-FA06-4AF8-9E6B-2205DE70A29E}"/>
    <cellStyle name="Comma 2 12 4" xfId="8649" xr:uid="{00000000-0005-0000-0000-0000C9210000}"/>
    <cellStyle name="Comma 2 12 4 2" xfId="39323" xr:uid="{7586F4E9-7FF1-41CF-AE6B-24BF25540D73}"/>
    <cellStyle name="Comma 2 12 5" xfId="39319" xr:uid="{E14E1C72-2877-46E8-A55C-08F60841E29B}"/>
    <cellStyle name="Comma 2 13" xfId="8650" xr:uid="{00000000-0005-0000-0000-0000CA210000}"/>
    <cellStyle name="Comma 2 13 2" xfId="8651" xr:uid="{00000000-0005-0000-0000-0000CB210000}"/>
    <cellStyle name="Comma 2 13 2 2" xfId="39325" xr:uid="{4ED6286E-005D-4FD1-ABE6-04E6317DCAAF}"/>
    <cellStyle name="Comma 2 13 3" xfId="8652" xr:uid="{00000000-0005-0000-0000-0000CC210000}"/>
    <cellStyle name="Comma 2 13 3 2" xfId="39326" xr:uid="{474C3096-DFBB-4139-BBD4-589407BD99BD}"/>
    <cellStyle name="Comma 2 13 4" xfId="39324" xr:uid="{B14EA32A-231F-4C71-A8B9-C9626CB05046}"/>
    <cellStyle name="Comma 2 14" xfId="8653" xr:uid="{00000000-0005-0000-0000-0000CD210000}"/>
    <cellStyle name="Comma 2 14 2" xfId="8654" xr:uid="{00000000-0005-0000-0000-0000CE210000}"/>
    <cellStyle name="Comma 2 14 2 2" xfId="39328" xr:uid="{10F90414-FA16-4812-B110-0FF44ECDE34C}"/>
    <cellStyle name="Comma 2 14 3" xfId="39327" xr:uid="{49E9C594-B809-402B-ABDD-91120961F6AA}"/>
    <cellStyle name="Comma 2 15" xfId="8655" xr:uid="{00000000-0005-0000-0000-0000CF210000}"/>
    <cellStyle name="Comma 2 15 2" xfId="8656" xr:uid="{00000000-0005-0000-0000-0000D0210000}"/>
    <cellStyle name="Comma 2 15 2 2" xfId="39330" xr:uid="{B8559C7A-83D2-422D-B740-8E1F1599B524}"/>
    <cellStyle name="Comma 2 15 3" xfId="39329" xr:uid="{A92D6C1F-CA8D-41AD-A072-6ABBCCBF13A3}"/>
    <cellStyle name="Comma 2 16" xfId="8657" xr:uid="{00000000-0005-0000-0000-0000D1210000}"/>
    <cellStyle name="Comma 2 16 2" xfId="8658" xr:uid="{00000000-0005-0000-0000-0000D2210000}"/>
    <cellStyle name="Comma 2 16 2 2" xfId="39332" xr:uid="{054F419B-898A-45DB-8B13-4ADDF7A017FB}"/>
    <cellStyle name="Comma 2 16 3" xfId="39331" xr:uid="{4893449F-D4F8-4AAC-81D3-AB626CF77998}"/>
    <cellStyle name="Comma 2 17" xfId="8659" xr:uid="{00000000-0005-0000-0000-0000D3210000}"/>
    <cellStyle name="Comma 2 17 2" xfId="8660" xr:uid="{00000000-0005-0000-0000-0000D4210000}"/>
    <cellStyle name="Comma 2 17 2 2" xfId="39334" xr:uid="{FA8D56A0-4268-4B5C-AE9F-9C547F3B1A1C}"/>
    <cellStyle name="Comma 2 17 3" xfId="39333" xr:uid="{0B5540FE-8218-4E7A-9B03-0835245A1841}"/>
    <cellStyle name="Comma 2 18" xfId="8661" xr:uid="{00000000-0005-0000-0000-0000D5210000}"/>
    <cellStyle name="Comma 2 18 2" xfId="8662" xr:uid="{00000000-0005-0000-0000-0000D6210000}"/>
    <cellStyle name="Comma 2 18 2 2" xfId="39336" xr:uid="{9EDF39C9-7131-451D-AF2B-71DDFC9B82DD}"/>
    <cellStyle name="Comma 2 18 3" xfId="39335" xr:uid="{DB1D374F-DD33-43FA-AB11-5C97FC2A0277}"/>
    <cellStyle name="Comma 2 19" xfId="8663" xr:uid="{00000000-0005-0000-0000-0000D7210000}"/>
    <cellStyle name="Comma 2 19 2" xfId="8664" xr:uid="{00000000-0005-0000-0000-0000D8210000}"/>
    <cellStyle name="Comma 2 19 2 2" xfId="39338" xr:uid="{EDFE9D1E-64E4-41A3-87FB-CFE8D9B6CC7C}"/>
    <cellStyle name="Comma 2 19 3" xfId="39337" xr:uid="{A8C06CC3-A651-4DAC-8600-118B7072E6E4}"/>
    <cellStyle name="Comma 2 2" xfId="8665" xr:uid="{00000000-0005-0000-0000-0000D9210000}"/>
    <cellStyle name="Comma 2 2 10" xfId="8666" xr:uid="{00000000-0005-0000-0000-0000DA210000}"/>
    <cellStyle name="Comma 2 2 10 2" xfId="8667" xr:uid="{00000000-0005-0000-0000-0000DB210000}"/>
    <cellStyle name="Comma 2 2 10 2 2" xfId="8668" xr:uid="{00000000-0005-0000-0000-0000DC210000}"/>
    <cellStyle name="Comma 2 2 10 2 2 2" xfId="39342" xr:uid="{A1E2A999-062D-4CD2-A417-75A32B2D8111}"/>
    <cellStyle name="Comma 2 2 10 2 3" xfId="39341" xr:uid="{883346FB-3490-4B2D-9D99-77BBCE3946F7}"/>
    <cellStyle name="Comma 2 2 10 3" xfId="8669" xr:uid="{00000000-0005-0000-0000-0000DD210000}"/>
    <cellStyle name="Comma 2 2 10 3 2" xfId="8670" xr:uid="{00000000-0005-0000-0000-0000DE210000}"/>
    <cellStyle name="Comma 2 2 10 3 2 2" xfId="39344" xr:uid="{FD65DACB-9794-47A3-A785-1532F4731AFB}"/>
    <cellStyle name="Comma 2 2 10 3 3" xfId="39343" xr:uid="{AD480D48-7AF2-4EC2-8EB3-44944C519D29}"/>
    <cellStyle name="Comma 2 2 10 4" xfId="8671" xr:uid="{00000000-0005-0000-0000-0000DF210000}"/>
    <cellStyle name="Comma 2 2 10 4 2" xfId="39345" xr:uid="{56C6ADE0-EFAD-4826-B0DD-BCD2AA8B5159}"/>
    <cellStyle name="Comma 2 2 10 5" xfId="8672" xr:uid="{00000000-0005-0000-0000-0000E0210000}"/>
    <cellStyle name="Comma 2 2 10 5 2" xfId="39346" xr:uid="{A6BD4341-4116-4024-B264-4B18BBACBD81}"/>
    <cellStyle name="Comma 2 2 10 6" xfId="39340" xr:uid="{CD7A3EC5-26E5-4232-B41E-C08D925E69B4}"/>
    <cellStyle name="Comma 2 2 11" xfId="8673" xr:uid="{00000000-0005-0000-0000-0000E1210000}"/>
    <cellStyle name="Comma 2 2 11 2" xfId="8674" xr:uid="{00000000-0005-0000-0000-0000E2210000}"/>
    <cellStyle name="Comma 2 2 11 2 2" xfId="8675" xr:uid="{00000000-0005-0000-0000-0000E3210000}"/>
    <cellStyle name="Comma 2 2 11 2 2 2" xfId="39349" xr:uid="{0CC65C2E-9A5B-4EE6-BAA5-D02968836343}"/>
    <cellStyle name="Comma 2 2 11 2 3" xfId="39348" xr:uid="{3C73FC69-0C0E-49D5-B39C-A2039F684A9F}"/>
    <cellStyle name="Comma 2 2 11 3" xfId="8676" xr:uid="{00000000-0005-0000-0000-0000E4210000}"/>
    <cellStyle name="Comma 2 2 11 3 2" xfId="39350" xr:uid="{87E76CBB-4D21-4667-81C2-93C3CD7D4837}"/>
    <cellStyle name="Comma 2 2 11 4" xfId="8677" xr:uid="{00000000-0005-0000-0000-0000E5210000}"/>
    <cellStyle name="Comma 2 2 11 4 2" xfId="39351" xr:uid="{8AC8F718-4721-4620-9378-666CA8792CAA}"/>
    <cellStyle name="Comma 2 2 11 5" xfId="39347" xr:uid="{A49F952B-2A66-42A5-B032-396DD781649A}"/>
    <cellStyle name="Comma 2 2 12" xfId="8678" xr:uid="{00000000-0005-0000-0000-0000E6210000}"/>
    <cellStyle name="Comma 2 2 12 2" xfId="8679" xr:uid="{00000000-0005-0000-0000-0000E7210000}"/>
    <cellStyle name="Comma 2 2 12 2 2" xfId="39353" xr:uid="{0E6CA9B4-4206-4DF8-9E79-F4809D7C9831}"/>
    <cellStyle name="Comma 2 2 12 3" xfId="8680" xr:uid="{00000000-0005-0000-0000-0000E8210000}"/>
    <cellStyle name="Comma 2 2 12 3 2" xfId="39354" xr:uid="{F04E8166-6BC1-48B2-8271-595003845349}"/>
    <cellStyle name="Comma 2 2 12 4" xfId="39352" xr:uid="{4A137013-B3FB-4BFA-9B9F-FFB98198BBBE}"/>
    <cellStyle name="Comma 2 2 13" xfId="8681" xr:uid="{00000000-0005-0000-0000-0000E9210000}"/>
    <cellStyle name="Comma 2 2 13 2" xfId="8682" xr:uid="{00000000-0005-0000-0000-0000EA210000}"/>
    <cellStyle name="Comma 2 2 13 2 2" xfId="39356" xr:uid="{6FEB9202-6817-4C81-B2EF-176C2EA8F39A}"/>
    <cellStyle name="Comma 2 2 13 3" xfId="39355" xr:uid="{4A12D984-FB24-4383-BDD4-8E2A3C279D59}"/>
    <cellStyle name="Comma 2 2 14" xfId="8683" xr:uid="{00000000-0005-0000-0000-0000EB210000}"/>
    <cellStyle name="Comma 2 2 14 2" xfId="8684" xr:uid="{00000000-0005-0000-0000-0000EC210000}"/>
    <cellStyle name="Comma 2 2 14 2 2" xfId="39358" xr:uid="{1866E9CC-FBC1-451B-B6E5-4B98210162E8}"/>
    <cellStyle name="Comma 2 2 14 3" xfId="39357" xr:uid="{3E2C9227-AC58-46BD-844C-62EC19F710CC}"/>
    <cellStyle name="Comma 2 2 15" xfId="8685" xr:uid="{00000000-0005-0000-0000-0000ED210000}"/>
    <cellStyle name="Comma 2 2 15 2" xfId="8686" xr:uid="{00000000-0005-0000-0000-0000EE210000}"/>
    <cellStyle name="Comma 2 2 15 2 2" xfId="39360" xr:uid="{5C0DB97B-8733-479F-97CD-5D42BBF9FE79}"/>
    <cellStyle name="Comma 2 2 15 3" xfId="39359" xr:uid="{59EEBEA2-C83E-4134-A99E-191FC499D37E}"/>
    <cellStyle name="Comma 2 2 16" xfId="8687" xr:uid="{00000000-0005-0000-0000-0000EF210000}"/>
    <cellStyle name="Comma 2 2 16 2" xfId="8688" xr:uid="{00000000-0005-0000-0000-0000F0210000}"/>
    <cellStyle name="Comma 2 2 16 2 2" xfId="39362" xr:uid="{2C88D1C7-E4F0-4211-9539-3786DD564EC0}"/>
    <cellStyle name="Comma 2 2 16 3" xfId="39361" xr:uid="{FB519E7B-2224-47C4-A666-B60226DB8572}"/>
    <cellStyle name="Comma 2 2 17" xfId="8689" xr:uid="{00000000-0005-0000-0000-0000F1210000}"/>
    <cellStyle name="Comma 2 2 17 2" xfId="8690" xr:uid="{00000000-0005-0000-0000-0000F2210000}"/>
    <cellStyle name="Comma 2 2 17 2 2" xfId="39364" xr:uid="{0477EC96-038A-4918-A878-6C6C2F65FA37}"/>
    <cellStyle name="Comma 2 2 17 3" xfId="39363" xr:uid="{3863165C-2290-42D6-ADC3-482F096580DA}"/>
    <cellStyle name="Comma 2 2 18" xfId="8691" xr:uid="{00000000-0005-0000-0000-0000F3210000}"/>
    <cellStyle name="Comma 2 2 18 2" xfId="8692" xr:uid="{00000000-0005-0000-0000-0000F4210000}"/>
    <cellStyle name="Comma 2 2 18 2 2" xfId="39366" xr:uid="{B53833D3-A116-4974-BDC2-3E635064FEBF}"/>
    <cellStyle name="Comma 2 2 18 3" xfId="39365" xr:uid="{02F34F3E-0B2B-4C7F-8A83-F7D89B4C8BE2}"/>
    <cellStyle name="Comma 2 2 19" xfId="8693" xr:uid="{00000000-0005-0000-0000-0000F5210000}"/>
    <cellStyle name="Comma 2 2 19 2" xfId="8694" xr:uid="{00000000-0005-0000-0000-0000F6210000}"/>
    <cellStyle name="Comma 2 2 19 2 2" xfId="39368" xr:uid="{77A10938-975E-4853-B45B-BB6BC8785A71}"/>
    <cellStyle name="Comma 2 2 19 3" xfId="39367" xr:uid="{F84FFCFF-1679-4442-85FF-CF2A7525C2A3}"/>
    <cellStyle name="Comma 2 2 2" xfId="8695" xr:uid="{00000000-0005-0000-0000-0000F7210000}"/>
    <cellStyle name="Comma 2 2 2 10" xfId="8696" xr:uid="{00000000-0005-0000-0000-0000F8210000}"/>
    <cellStyle name="Comma 2 2 2 10 2" xfId="39370" xr:uid="{FD87C09A-DFEF-4148-BB5F-72BF9183BA6E}"/>
    <cellStyle name="Comma 2 2 2 11" xfId="8697" xr:uid="{00000000-0005-0000-0000-0000F9210000}"/>
    <cellStyle name="Comma 2 2 2 11 2" xfId="39371" xr:uid="{9113EA69-479C-48AB-A5A5-7F7BB4DEE6DA}"/>
    <cellStyle name="Comma 2 2 2 12" xfId="8698" xr:uid="{00000000-0005-0000-0000-0000FA210000}"/>
    <cellStyle name="Comma 2 2 2 12 2" xfId="39372" xr:uid="{B63A1DCD-0FA3-410A-834F-95DC9DDE7AB0}"/>
    <cellStyle name="Comma 2 2 2 13" xfId="39369" xr:uid="{9710A5CA-ECF5-4324-B280-F363AEA666D8}"/>
    <cellStyle name="Comma 2 2 2 2" xfId="8699" xr:uid="{00000000-0005-0000-0000-0000FB210000}"/>
    <cellStyle name="Comma 2 2 2 2 2" xfId="8700" xr:uid="{00000000-0005-0000-0000-0000FC210000}"/>
    <cellStyle name="Comma 2 2 2 2 2 2" xfId="8701" xr:uid="{00000000-0005-0000-0000-0000FD210000}"/>
    <cellStyle name="Comma 2 2 2 2 2 2 2" xfId="39375" xr:uid="{DD610D11-19D9-406E-8F0D-0B85C612DECF}"/>
    <cellStyle name="Comma 2 2 2 2 2 3" xfId="39374" xr:uid="{DFC1FF20-232F-47BC-9660-F21619FA0EB4}"/>
    <cellStyle name="Comma 2 2 2 2 3" xfId="8702" xr:uid="{00000000-0005-0000-0000-0000FE210000}"/>
    <cellStyle name="Comma 2 2 2 2 3 2" xfId="8703" xr:uid="{00000000-0005-0000-0000-0000FF210000}"/>
    <cellStyle name="Comma 2 2 2 2 3 2 2" xfId="39377" xr:uid="{14B4E72E-496B-4483-9F6F-E5D581DAFCEE}"/>
    <cellStyle name="Comma 2 2 2 2 3 3" xfId="39376" xr:uid="{A92ACD77-A299-4D09-9F2A-01AD55A660D4}"/>
    <cellStyle name="Comma 2 2 2 2 4" xfId="8704" xr:uid="{00000000-0005-0000-0000-000000220000}"/>
    <cellStyle name="Comma 2 2 2 2 4 2" xfId="39378" xr:uid="{D2AFAF13-CE77-41C6-A203-09A7C27F9EA8}"/>
    <cellStyle name="Comma 2 2 2 2 5" xfId="8705" xr:uid="{00000000-0005-0000-0000-000001220000}"/>
    <cellStyle name="Comma 2 2 2 2 5 2" xfId="39379" xr:uid="{896B6135-2421-49C7-B0DA-511589EA97F4}"/>
    <cellStyle name="Comma 2 2 2 2 6" xfId="8706" xr:uid="{00000000-0005-0000-0000-000002220000}"/>
    <cellStyle name="Comma 2 2 2 2 6 2" xfId="39380" xr:uid="{C754A1B2-F8FB-4B79-B114-281B31333D46}"/>
    <cellStyle name="Comma 2 2 2 2 7" xfId="39373" xr:uid="{02BAB094-4B49-4D91-883B-A92D1F612933}"/>
    <cellStyle name="Comma 2 2 2 3" xfId="8707" xr:uid="{00000000-0005-0000-0000-000003220000}"/>
    <cellStyle name="Comma 2 2 2 3 2" xfId="8708" xr:uid="{00000000-0005-0000-0000-000004220000}"/>
    <cellStyle name="Comma 2 2 2 3 2 2" xfId="8709" xr:uid="{00000000-0005-0000-0000-000005220000}"/>
    <cellStyle name="Comma 2 2 2 3 2 2 2" xfId="39383" xr:uid="{FCB15405-322D-4105-9A09-4BF8CB00F479}"/>
    <cellStyle name="Comma 2 2 2 3 2 3" xfId="39382" xr:uid="{AD26925F-D0F8-463B-BD02-01099D9B4EC2}"/>
    <cellStyle name="Comma 2 2 2 3 3" xfId="8710" xr:uid="{00000000-0005-0000-0000-000006220000}"/>
    <cellStyle name="Comma 2 2 2 3 3 2" xfId="39384" xr:uid="{A577CE68-D186-4049-81E4-5FDBF6AF579D}"/>
    <cellStyle name="Comma 2 2 2 3 4" xfId="8711" xr:uid="{00000000-0005-0000-0000-000007220000}"/>
    <cellStyle name="Comma 2 2 2 3 4 2" xfId="39385" xr:uid="{C1D28049-F8BD-4798-B57F-759069F94B96}"/>
    <cellStyle name="Comma 2 2 2 3 5" xfId="39381" xr:uid="{FA016448-1183-48CC-8646-E349A2E728AD}"/>
    <cellStyle name="Comma 2 2 2 4" xfId="8712" xr:uid="{00000000-0005-0000-0000-000008220000}"/>
    <cellStyle name="Comma 2 2 2 4 2" xfId="8713" xr:uid="{00000000-0005-0000-0000-000009220000}"/>
    <cellStyle name="Comma 2 2 2 4 2 2" xfId="39387" xr:uid="{DC1DB213-27B8-488E-9B46-2C2C72A327C0}"/>
    <cellStyle name="Comma 2 2 2 4 3" xfId="39386" xr:uid="{800C149A-EC30-4E90-B267-B21A4F167F2A}"/>
    <cellStyle name="Comma 2 2 2 5" xfId="8714" xr:uid="{00000000-0005-0000-0000-00000A220000}"/>
    <cellStyle name="Comma 2 2 2 5 2" xfId="8715" xr:uid="{00000000-0005-0000-0000-00000B220000}"/>
    <cellStyle name="Comma 2 2 2 5 2 2" xfId="39389" xr:uid="{28A5747E-6BF5-45B7-B81E-62030C6A1EFE}"/>
    <cellStyle name="Comma 2 2 2 5 3" xfId="39388" xr:uid="{D8622072-5405-4BFD-A503-B290BECAEA20}"/>
    <cellStyle name="Comma 2 2 2 6" xfId="8716" xr:uid="{00000000-0005-0000-0000-00000C220000}"/>
    <cellStyle name="Comma 2 2 2 6 2" xfId="8717" xr:uid="{00000000-0005-0000-0000-00000D220000}"/>
    <cellStyle name="Comma 2 2 2 6 2 2" xfId="39391" xr:uid="{D31EA73E-486A-4A9F-8108-2AAB947F36C8}"/>
    <cellStyle name="Comma 2 2 2 6 3" xfId="39390" xr:uid="{6BDF0D61-3239-47BB-B8D4-E10077E2AA77}"/>
    <cellStyle name="Comma 2 2 2 7" xfId="8718" xr:uid="{00000000-0005-0000-0000-00000E220000}"/>
    <cellStyle name="Comma 2 2 2 7 2" xfId="8719" xr:uid="{00000000-0005-0000-0000-00000F220000}"/>
    <cellStyle name="Comma 2 2 2 7 2 2" xfId="39393" xr:uid="{E1A8494C-ABD4-4D73-8F6B-A595193FE78C}"/>
    <cellStyle name="Comma 2 2 2 7 3" xfId="39392" xr:uid="{124943B5-730D-4B08-AD7B-3181975FFF99}"/>
    <cellStyle name="Comma 2 2 2 8" xfId="8720" xr:uid="{00000000-0005-0000-0000-000010220000}"/>
    <cellStyle name="Comma 2 2 2 8 2" xfId="39394" xr:uid="{2C21CB26-5A6E-4DBD-BFBB-A00D0CA98680}"/>
    <cellStyle name="Comma 2 2 2 9" xfId="8721" xr:uid="{00000000-0005-0000-0000-000011220000}"/>
    <cellStyle name="Comma 2 2 2 9 2" xfId="39395" xr:uid="{DBE3737F-6BB0-478F-A3A7-5843BA6D811D}"/>
    <cellStyle name="Comma 2 2 20" xfId="8722" xr:uid="{00000000-0005-0000-0000-000012220000}"/>
    <cellStyle name="Comma 2 2 20 2" xfId="8723" xr:uid="{00000000-0005-0000-0000-000013220000}"/>
    <cellStyle name="Comma 2 2 20 2 2" xfId="39397" xr:uid="{D76A8C9F-5B56-4763-877E-8A10BB089A10}"/>
    <cellStyle name="Comma 2 2 20 3" xfId="39396" xr:uid="{500845B7-525A-45CC-975D-702194AE1DD7}"/>
    <cellStyle name="Comma 2 2 21" xfId="8724" xr:uid="{00000000-0005-0000-0000-000014220000}"/>
    <cellStyle name="Comma 2 2 21 2" xfId="39398" xr:uid="{AE0AD97C-514C-4579-8760-754A8CAC39A0}"/>
    <cellStyle name="Comma 2 2 22" xfId="8725" xr:uid="{00000000-0005-0000-0000-000015220000}"/>
    <cellStyle name="Comma 2 2 22 2" xfId="39399" xr:uid="{E6420520-E2F4-46B5-9A24-F77E8EE3629A}"/>
    <cellStyle name="Comma 2 2 23" xfId="8726" xr:uid="{00000000-0005-0000-0000-000016220000}"/>
    <cellStyle name="Comma 2 2 23 2" xfId="39400" xr:uid="{0E74E837-FDF8-4E08-816D-DCC6F3E297E9}"/>
    <cellStyle name="Comma 2 2 24" xfId="8727" xr:uid="{00000000-0005-0000-0000-000017220000}"/>
    <cellStyle name="Comma 2 2 24 2" xfId="39401" xr:uid="{06A76EEE-5577-4FAE-B407-25FB06686714}"/>
    <cellStyle name="Comma 2 2 25" xfId="8728" xr:uid="{00000000-0005-0000-0000-000018220000}"/>
    <cellStyle name="Comma 2 2 25 2" xfId="8729" xr:uid="{00000000-0005-0000-0000-000019220000}"/>
    <cellStyle name="Comma 2 2 25 2 2" xfId="39403" xr:uid="{A9E6110D-B96E-4B0F-A59B-BD6B1BE64CAA}"/>
    <cellStyle name="Comma 2 2 25 3" xfId="39402" xr:uid="{E40EDEF4-FE85-4942-B0D2-858EDDCFB4EE}"/>
    <cellStyle name="Comma 2 2 26" xfId="8730" xr:uid="{00000000-0005-0000-0000-00001A220000}"/>
    <cellStyle name="Comma 2 2 26 2" xfId="39404" xr:uid="{A38759B5-D308-45BE-9D97-80D199108A58}"/>
    <cellStyle name="Comma 2 2 26 3" xfId="8731" xr:uid="{00000000-0005-0000-0000-00001B220000}"/>
    <cellStyle name="Comma 2 2 26 3 2" xfId="39405" xr:uid="{79E60806-C0A7-44AB-AF7F-39FACD0EF8C9}"/>
    <cellStyle name="Comma 2 2 27" xfId="8732" xr:uid="{00000000-0005-0000-0000-00001C220000}"/>
    <cellStyle name="Comma 2 2 27 2" xfId="39406" xr:uid="{7FCC19B8-8FEC-4A61-823B-96CF683AF483}"/>
    <cellStyle name="Comma 2 2 28" xfId="8733" xr:uid="{00000000-0005-0000-0000-00001D220000}"/>
    <cellStyle name="Comma 2 2 28 2" xfId="39407" xr:uid="{25EFE9C2-7BCE-44CF-A809-366006653CBA}"/>
    <cellStyle name="Comma 2 2 29" xfId="8734" xr:uid="{00000000-0005-0000-0000-00001E220000}"/>
    <cellStyle name="Comma 2 2 29 2" xfId="39408" xr:uid="{B8F58958-3A31-46C9-A981-1654BD80C517}"/>
    <cellStyle name="Comma 2 2 3" xfId="8735" xr:uid="{00000000-0005-0000-0000-00001F220000}"/>
    <cellStyle name="Comma 2 2 3 10" xfId="8736" xr:uid="{00000000-0005-0000-0000-000020220000}"/>
    <cellStyle name="Comma 2 2 3 10 2" xfId="39410" xr:uid="{903E7B05-8481-4381-B854-9C043F524D51}"/>
    <cellStyle name="Comma 2 2 3 11" xfId="39409" xr:uid="{19501B3B-FE5E-446D-9336-A2CC2E2897CE}"/>
    <cellStyle name="Comma 2 2 3 2" xfId="8737" xr:uid="{00000000-0005-0000-0000-000021220000}"/>
    <cellStyle name="Comma 2 2 3 2 2" xfId="8738" xr:uid="{00000000-0005-0000-0000-000022220000}"/>
    <cellStyle name="Comma 2 2 3 2 2 2" xfId="8739" xr:uid="{00000000-0005-0000-0000-000023220000}"/>
    <cellStyle name="Comma 2 2 3 2 2 2 2" xfId="39413" xr:uid="{465B0463-A468-49C5-8E67-27FDBAEB79D6}"/>
    <cellStyle name="Comma 2 2 3 2 2 3" xfId="39412" xr:uid="{B12472C3-A42B-470F-A96B-DD19042FE3E8}"/>
    <cellStyle name="Comma 2 2 3 2 3" xfId="8740" xr:uid="{00000000-0005-0000-0000-000024220000}"/>
    <cellStyle name="Comma 2 2 3 2 3 2" xfId="39414" xr:uid="{31900030-1B0D-41B1-927A-51F7BE4D71DC}"/>
    <cellStyle name="Comma 2 2 3 2 4" xfId="8741" xr:uid="{00000000-0005-0000-0000-000025220000}"/>
    <cellStyle name="Comma 2 2 3 2 4 2" xfId="39415" xr:uid="{04C83083-8017-4DA9-8795-BD1471BDCC9A}"/>
    <cellStyle name="Comma 2 2 3 2 5" xfId="39411" xr:uid="{C9BB74B3-F6D6-40D2-B4FA-D8A33497870D}"/>
    <cellStyle name="Comma 2 2 3 3" xfId="8742" xr:uid="{00000000-0005-0000-0000-000026220000}"/>
    <cellStyle name="Comma 2 2 3 3 2" xfId="8743" xr:uid="{00000000-0005-0000-0000-000027220000}"/>
    <cellStyle name="Comma 2 2 3 3 2 2" xfId="39417" xr:uid="{2406C90D-189B-493A-AF8C-AA86C1A22FF7}"/>
    <cellStyle name="Comma 2 2 3 3 3" xfId="39416" xr:uid="{60D0E9A6-DEAE-4205-9F02-8EB5843E124B}"/>
    <cellStyle name="Comma 2 2 3 4" xfId="8744" xr:uid="{00000000-0005-0000-0000-000028220000}"/>
    <cellStyle name="Comma 2 2 3 4 2" xfId="8745" xr:uid="{00000000-0005-0000-0000-000029220000}"/>
    <cellStyle name="Comma 2 2 3 4 2 2" xfId="39419" xr:uid="{1D42FFE2-7FEB-4DED-8C68-4DFCFBE5E2E7}"/>
    <cellStyle name="Comma 2 2 3 4 3" xfId="39418" xr:uid="{B6CE8B81-E8F8-49A2-B5E9-181B0C7ADA29}"/>
    <cellStyle name="Comma 2 2 3 5" xfId="8746" xr:uid="{00000000-0005-0000-0000-00002A220000}"/>
    <cellStyle name="Comma 2 2 3 5 2" xfId="8747" xr:uid="{00000000-0005-0000-0000-00002B220000}"/>
    <cellStyle name="Comma 2 2 3 5 2 2" xfId="39421" xr:uid="{581D44E4-F603-4F2A-BCC0-710030CB1EBE}"/>
    <cellStyle name="Comma 2 2 3 5 3" xfId="39420" xr:uid="{DA908206-6CD9-41B1-8815-4B03143AC58F}"/>
    <cellStyle name="Comma 2 2 3 6" xfId="8748" xr:uid="{00000000-0005-0000-0000-00002C220000}"/>
    <cellStyle name="Comma 2 2 3 6 2" xfId="8749" xr:uid="{00000000-0005-0000-0000-00002D220000}"/>
    <cellStyle name="Comma 2 2 3 6 2 2" xfId="39423" xr:uid="{11CCEA20-C8AD-45EC-AA57-5E9E8682DEEC}"/>
    <cellStyle name="Comma 2 2 3 6 3" xfId="39422" xr:uid="{94922708-67DF-4DBE-8D0B-B6A6DD7B39F2}"/>
    <cellStyle name="Comma 2 2 3 7" xfId="8750" xr:uid="{00000000-0005-0000-0000-00002E220000}"/>
    <cellStyle name="Comma 2 2 3 7 2" xfId="39424" xr:uid="{EB19E725-5E7A-4F87-A7FF-431D56EDE045}"/>
    <cellStyle name="Comma 2 2 3 8" xfId="8751" xr:uid="{00000000-0005-0000-0000-00002F220000}"/>
    <cellStyle name="Comma 2 2 3 8 2" xfId="39425" xr:uid="{59AE796D-D0A4-4ABB-9C1E-BE748069665A}"/>
    <cellStyle name="Comma 2 2 3 9" xfId="8752" xr:uid="{00000000-0005-0000-0000-000030220000}"/>
    <cellStyle name="Comma 2 2 3 9 2" xfId="39426" xr:uid="{355B94A4-D152-4428-A2C3-490EC19245E8}"/>
    <cellStyle name="Comma 2 2 30" xfId="8753" xr:uid="{00000000-0005-0000-0000-000031220000}"/>
    <cellStyle name="Comma 2 2 30 2" xfId="39427" xr:uid="{135D0E92-4881-4835-8DBE-02FE0923E982}"/>
    <cellStyle name="Comma 2 2 31" xfId="8754" xr:uid="{00000000-0005-0000-0000-000032220000}"/>
    <cellStyle name="Comma 2 2 31 2" xfId="39428" xr:uid="{80B936DC-7B7C-4E5D-A8C9-9D492BA0A220}"/>
    <cellStyle name="Comma 2 2 32" xfId="8755" xr:uid="{00000000-0005-0000-0000-000033220000}"/>
    <cellStyle name="Comma 2 2 32 2" xfId="39429" xr:uid="{F9231B16-CA32-496B-A7A4-32BF309D2D65}"/>
    <cellStyle name="Comma 2 2 33" xfId="8756" xr:uid="{00000000-0005-0000-0000-000034220000}"/>
    <cellStyle name="Comma 2 2 33 2" xfId="39430" xr:uid="{5D2F503B-1517-46C8-A8DF-38B175B99CB7}"/>
    <cellStyle name="Comma 2 2 34" xfId="39339" xr:uid="{2102BAAC-B875-48FA-8D83-1DD08AA7BA2E}"/>
    <cellStyle name="Comma 2 2 35" xfId="8757" xr:uid="{00000000-0005-0000-0000-000035220000}"/>
    <cellStyle name="Comma 2 2 35 2" xfId="39431" xr:uid="{FBFE6FBD-1A34-4BAD-9942-E64D3A0F29E9}"/>
    <cellStyle name="Comma 2 2 4" xfId="8758" xr:uid="{00000000-0005-0000-0000-000036220000}"/>
    <cellStyle name="Comma 2 2 4 2" xfId="8759" xr:uid="{00000000-0005-0000-0000-000037220000}"/>
    <cellStyle name="Comma 2 2 4 2 2" xfId="8760" xr:uid="{00000000-0005-0000-0000-000038220000}"/>
    <cellStyle name="Comma 2 2 4 2 2 2" xfId="39434" xr:uid="{6846B100-D620-4194-A9B9-1852BCD11B5C}"/>
    <cellStyle name="Comma 2 2 4 2 3" xfId="39433" xr:uid="{ACAABB3A-1DCB-4EA8-904A-BFA220E7D32A}"/>
    <cellStyle name="Comma 2 2 4 3" xfId="8761" xr:uid="{00000000-0005-0000-0000-000039220000}"/>
    <cellStyle name="Comma 2 2 4 3 2" xfId="8762" xr:uid="{00000000-0005-0000-0000-00003A220000}"/>
    <cellStyle name="Comma 2 2 4 3 2 2" xfId="39436" xr:uid="{93A5950E-4DC4-423A-9652-7D5271ED27B6}"/>
    <cellStyle name="Comma 2 2 4 3 3" xfId="39435" xr:uid="{662AED1E-1718-4240-A9BC-FAAEF26DE3C3}"/>
    <cellStyle name="Comma 2 2 4 4" xfId="8763" xr:uid="{00000000-0005-0000-0000-00003B220000}"/>
    <cellStyle name="Comma 2 2 4 4 2" xfId="8764" xr:uid="{00000000-0005-0000-0000-00003C220000}"/>
    <cellStyle name="Comma 2 2 4 4 2 2" xfId="39438" xr:uid="{6901C1D7-ED32-4F95-AC47-1CB17CA6E768}"/>
    <cellStyle name="Comma 2 2 4 4 3" xfId="39437" xr:uid="{F72EFBA2-1AA0-44EB-B0F9-305827EFD9B4}"/>
    <cellStyle name="Comma 2 2 4 5" xfId="8765" xr:uid="{00000000-0005-0000-0000-00003D220000}"/>
    <cellStyle name="Comma 2 2 4 5 2" xfId="8766" xr:uid="{00000000-0005-0000-0000-00003E220000}"/>
    <cellStyle name="Comma 2 2 4 5 2 2" xfId="39440" xr:uid="{2FAF46B6-CD89-4E17-A1D7-FFF813804D90}"/>
    <cellStyle name="Comma 2 2 4 5 3" xfId="39439" xr:uid="{47FABE60-F89B-4732-B0B7-6DF4E42FF590}"/>
    <cellStyle name="Comma 2 2 4 6" xfId="8767" xr:uid="{00000000-0005-0000-0000-00003F220000}"/>
    <cellStyle name="Comma 2 2 4 6 2" xfId="39441" xr:uid="{919B4D9E-AB18-4927-994E-777AEB70C0E6}"/>
    <cellStyle name="Comma 2 2 4 7" xfId="39432" xr:uid="{5364176B-5BF2-4F85-836E-F112DB7C1D2B}"/>
    <cellStyle name="Comma 2 2 4 8" xfId="8768" xr:uid="{00000000-0005-0000-0000-000040220000}"/>
    <cellStyle name="Comma 2 2 4 8 2" xfId="39442" xr:uid="{CCFF506A-30B9-4F4C-AE73-084D69684295}"/>
    <cellStyle name="Comma 2 2 5" xfId="8769" xr:uid="{00000000-0005-0000-0000-000041220000}"/>
    <cellStyle name="Comma 2 2 5 2" xfId="8770" xr:uid="{00000000-0005-0000-0000-000042220000}"/>
    <cellStyle name="Comma 2 2 5 2 2" xfId="8771" xr:uid="{00000000-0005-0000-0000-000043220000}"/>
    <cellStyle name="Comma 2 2 5 2 2 2" xfId="39445" xr:uid="{3F1BAD7D-9967-4954-854C-7621A4C3CD12}"/>
    <cellStyle name="Comma 2 2 5 2 3" xfId="39444" xr:uid="{834F06A2-D3B1-4946-B5D7-A56BFD78C18E}"/>
    <cellStyle name="Comma 2 2 5 3" xfId="8772" xr:uid="{00000000-0005-0000-0000-000044220000}"/>
    <cellStyle name="Comma 2 2 5 3 2" xfId="8773" xr:uid="{00000000-0005-0000-0000-000045220000}"/>
    <cellStyle name="Comma 2 2 5 3 2 2" xfId="39447" xr:uid="{59E81F7C-2531-42D0-A6C6-FF408B523E6A}"/>
    <cellStyle name="Comma 2 2 5 3 3" xfId="39446" xr:uid="{2A3E2251-E772-40E0-993E-ADD86056A3AB}"/>
    <cellStyle name="Comma 2 2 5 4" xfId="8774" xr:uid="{00000000-0005-0000-0000-000046220000}"/>
    <cellStyle name="Comma 2 2 5 4 2" xfId="39448" xr:uid="{6733F725-0092-4D0B-BC2C-27192DBCCB5D}"/>
    <cellStyle name="Comma 2 2 5 5" xfId="8775" xr:uid="{00000000-0005-0000-0000-000047220000}"/>
    <cellStyle name="Comma 2 2 5 5 2" xfId="39449" xr:uid="{1C010DA0-0B1A-47D3-B490-0C284C13EB8D}"/>
    <cellStyle name="Comma 2 2 5 6" xfId="8776" xr:uid="{00000000-0005-0000-0000-000048220000}"/>
    <cellStyle name="Comma 2 2 5 6 2" xfId="39450" xr:uid="{C179D952-D585-4287-8CAE-3C3BA656A911}"/>
    <cellStyle name="Comma 2 2 5 7" xfId="39443" xr:uid="{C1FBBD8D-9B39-4B27-9A78-10ADC6D7DCAD}"/>
    <cellStyle name="Comma 2 2 6" xfId="8777" xr:uid="{00000000-0005-0000-0000-000049220000}"/>
    <cellStyle name="Comma 2 2 6 2" xfId="8778" xr:uid="{00000000-0005-0000-0000-00004A220000}"/>
    <cellStyle name="Comma 2 2 6 2 2" xfId="8779" xr:uid="{00000000-0005-0000-0000-00004B220000}"/>
    <cellStyle name="Comma 2 2 6 2 2 2" xfId="39453" xr:uid="{54E307CF-BFC1-4AC6-8720-8B8939EE6050}"/>
    <cellStyle name="Comma 2 2 6 2 3" xfId="39452" xr:uid="{FB6EE4B5-682B-47E9-95CA-AADC55BB4A98}"/>
    <cellStyle name="Comma 2 2 6 3" xfId="8780" xr:uid="{00000000-0005-0000-0000-00004C220000}"/>
    <cellStyle name="Comma 2 2 6 3 2" xfId="8781" xr:uid="{00000000-0005-0000-0000-00004D220000}"/>
    <cellStyle name="Comma 2 2 6 3 2 2" xfId="39455" xr:uid="{354CC633-1AEC-4B80-9CC3-AFF405F92D66}"/>
    <cellStyle name="Comma 2 2 6 3 3" xfId="39454" xr:uid="{3EA845C7-A5D0-4A42-9396-30F9CD931DFC}"/>
    <cellStyle name="Comma 2 2 6 4" xfId="8782" xr:uid="{00000000-0005-0000-0000-00004E220000}"/>
    <cellStyle name="Comma 2 2 6 4 2" xfId="39456" xr:uid="{2731C120-3D6B-4540-A351-05FFC25815F3}"/>
    <cellStyle name="Comma 2 2 6 5" xfId="8783" xr:uid="{00000000-0005-0000-0000-00004F220000}"/>
    <cellStyle name="Comma 2 2 6 5 2" xfId="39457" xr:uid="{9808D90E-4C2B-438F-9DF2-2D8839F319A9}"/>
    <cellStyle name="Comma 2 2 6 6" xfId="8784" xr:uid="{00000000-0005-0000-0000-000050220000}"/>
    <cellStyle name="Comma 2 2 6 6 2" xfId="39458" xr:uid="{29E38BBF-D224-439A-B90B-02BF79AC4B1E}"/>
    <cellStyle name="Comma 2 2 6 7" xfId="39451" xr:uid="{4351C5FC-3973-4897-89B6-75F2C7759775}"/>
    <cellStyle name="Comma 2 2 7" xfId="8785" xr:uid="{00000000-0005-0000-0000-000051220000}"/>
    <cellStyle name="Comma 2 2 7 2" xfId="8786" xr:uid="{00000000-0005-0000-0000-000052220000}"/>
    <cellStyle name="Comma 2 2 7 2 2" xfId="8787" xr:uid="{00000000-0005-0000-0000-000053220000}"/>
    <cellStyle name="Comma 2 2 7 2 2 2" xfId="39461" xr:uid="{EFAC50F2-97AE-4977-81E3-E030600E58A0}"/>
    <cellStyle name="Comma 2 2 7 2 3" xfId="39460" xr:uid="{776580C4-57BF-4C8C-ABE1-E5976AAE16B0}"/>
    <cellStyle name="Comma 2 2 7 3" xfId="8788" xr:uid="{00000000-0005-0000-0000-000054220000}"/>
    <cellStyle name="Comma 2 2 7 3 2" xfId="8789" xr:uid="{00000000-0005-0000-0000-000055220000}"/>
    <cellStyle name="Comma 2 2 7 3 2 2" xfId="39463" xr:uid="{924C8D59-7222-4F2C-B8D7-3342FAF05987}"/>
    <cellStyle name="Comma 2 2 7 3 3" xfId="39462" xr:uid="{A00B1077-A2D7-4782-8A48-CC895C8B3277}"/>
    <cellStyle name="Comma 2 2 7 4" xfId="8790" xr:uid="{00000000-0005-0000-0000-000056220000}"/>
    <cellStyle name="Comma 2 2 7 4 2" xfId="39464" xr:uid="{FE594FD4-0DA3-4922-80CF-0615180FE12C}"/>
    <cellStyle name="Comma 2 2 7 5" xfId="8791" xr:uid="{00000000-0005-0000-0000-000057220000}"/>
    <cellStyle name="Comma 2 2 7 5 2" xfId="8792" xr:uid="{00000000-0005-0000-0000-000058220000}"/>
    <cellStyle name="Comma 2 2 7 5 2 2" xfId="39466" xr:uid="{C8DA32E1-28CF-4A2B-958D-EAC633BD1064}"/>
    <cellStyle name="Comma 2 2 7 5 3" xfId="39465" xr:uid="{6083330A-E53C-4730-81EB-8D01042996A5}"/>
    <cellStyle name="Comma 2 2 7 6" xfId="8793" xr:uid="{00000000-0005-0000-0000-000059220000}"/>
    <cellStyle name="Comma 2 2 7 6 2" xfId="39467" xr:uid="{77E6C11F-2127-4442-AFB5-6DAD16657C7F}"/>
    <cellStyle name="Comma 2 2 7 7" xfId="39459" xr:uid="{627C2911-B14E-45A7-97B1-E791B154DD7E}"/>
    <cellStyle name="Comma 2 2 8" xfId="8794" xr:uid="{00000000-0005-0000-0000-00005A220000}"/>
    <cellStyle name="Comma 2 2 8 2" xfId="8795" xr:uid="{00000000-0005-0000-0000-00005B220000}"/>
    <cellStyle name="Comma 2 2 8 2 2" xfId="8796" xr:uid="{00000000-0005-0000-0000-00005C220000}"/>
    <cellStyle name="Comma 2 2 8 2 2 2" xfId="39470" xr:uid="{9E66952D-C433-44CB-8E42-80E901C2EC62}"/>
    <cellStyle name="Comma 2 2 8 2 3" xfId="39469" xr:uid="{E80D3153-B87A-421C-89A7-0CE5B7BE8AF1}"/>
    <cellStyle name="Comma 2 2 8 3" xfId="8797" xr:uid="{00000000-0005-0000-0000-00005D220000}"/>
    <cellStyle name="Comma 2 2 8 3 2" xfId="8798" xr:uid="{00000000-0005-0000-0000-00005E220000}"/>
    <cellStyle name="Comma 2 2 8 3 2 2" xfId="39472" xr:uid="{35B517CF-F2A6-43BD-A915-F31CA8B035CA}"/>
    <cellStyle name="Comma 2 2 8 3 3" xfId="39471" xr:uid="{459C1399-6FC6-420F-B187-29FA90786C25}"/>
    <cellStyle name="Comma 2 2 8 4" xfId="8799" xr:uid="{00000000-0005-0000-0000-00005F220000}"/>
    <cellStyle name="Comma 2 2 8 4 2" xfId="39473" xr:uid="{BA97592E-645E-4948-BCC7-80D608F83806}"/>
    <cellStyle name="Comma 2 2 8 5" xfId="8800" xr:uid="{00000000-0005-0000-0000-000060220000}"/>
    <cellStyle name="Comma 2 2 8 5 2" xfId="39474" xr:uid="{04525701-6B1C-4F6E-ABBB-290F38E3F051}"/>
    <cellStyle name="Comma 2 2 8 6" xfId="8801" xr:uid="{00000000-0005-0000-0000-000061220000}"/>
    <cellStyle name="Comma 2 2 8 6 2" xfId="39475" xr:uid="{A5CB0413-14E3-4AF4-A319-94397A2D28C9}"/>
    <cellStyle name="Comma 2 2 8 7" xfId="39468" xr:uid="{030F551A-D614-4590-B041-8918920CD4C7}"/>
    <cellStyle name="Comma 2 2 9" xfId="8802" xr:uid="{00000000-0005-0000-0000-000062220000}"/>
    <cellStyle name="Comma 2 2 9 2" xfId="39476" xr:uid="{87B10A83-79A4-4938-9CAD-A8A3FB3DD8BB}"/>
    <cellStyle name="Comma 2 20" xfId="8803" xr:uid="{00000000-0005-0000-0000-000063220000}"/>
    <cellStyle name="Comma 2 20 2" xfId="8804" xr:uid="{00000000-0005-0000-0000-000064220000}"/>
    <cellStyle name="Comma 2 20 2 2" xfId="39478" xr:uid="{6126E625-CC2E-4190-8193-564CF24CFAFA}"/>
    <cellStyle name="Comma 2 20 3" xfId="39477" xr:uid="{0524A2D0-72CD-4EB7-BBFF-D6750951F259}"/>
    <cellStyle name="Comma 2 21" xfId="8805" xr:uid="{00000000-0005-0000-0000-000065220000}"/>
    <cellStyle name="Comma 2 21 2" xfId="8806" xr:uid="{00000000-0005-0000-0000-000066220000}"/>
    <cellStyle name="Comma 2 21 2 2" xfId="39480" xr:uid="{6642DBAE-AA51-4FAB-8432-D973087002E6}"/>
    <cellStyle name="Comma 2 21 3" xfId="39479" xr:uid="{FEE5951A-DF75-440C-BB42-E95EB135CD79}"/>
    <cellStyle name="Comma 2 22" xfId="8807" xr:uid="{00000000-0005-0000-0000-000067220000}"/>
    <cellStyle name="Comma 2 22 2" xfId="39481" xr:uid="{3BD07332-57FF-44BD-91C7-3F7A0C0E145E}"/>
    <cellStyle name="Comma 2 23" xfId="8808" xr:uid="{00000000-0005-0000-0000-000068220000}"/>
    <cellStyle name="Comma 2 23 2" xfId="39482" xr:uid="{A0E42CB1-039B-450C-9380-7E861F218B2B}"/>
    <cellStyle name="Comma 2 24" xfId="8809" xr:uid="{00000000-0005-0000-0000-000069220000}"/>
    <cellStyle name="Comma 2 24 2" xfId="39483" xr:uid="{64CC6B16-ECBE-4CE9-AF8E-9B0E01C156B3}"/>
    <cellStyle name="Comma 2 25" xfId="8810" xr:uid="{00000000-0005-0000-0000-00006A220000}"/>
    <cellStyle name="Comma 2 25 2" xfId="39484" xr:uid="{7DAD7120-4255-4CC7-8F02-2139FF12F79F}"/>
    <cellStyle name="Comma 2 26" xfId="8811" xr:uid="{00000000-0005-0000-0000-00006B220000}"/>
    <cellStyle name="Comma 2 26 2" xfId="8812" xr:uid="{00000000-0005-0000-0000-00006C220000}"/>
    <cellStyle name="Comma 2 26 2 2" xfId="39486" xr:uid="{CF3C3521-2047-4BD6-BA0B-59ABD3A9869A}"/>
    <cellStyle name="Comma 2 26 3" xfId="39485" xr:uid="{D54347A5-6085-4524-B3E1-6C02840D9E70}"/>
    <cellStyle name="Comma 2 27" xfId="8813" xr:uid="{00000000-0005-0000-0000-00006D220000}"/>
    <cellStyle name="Comma 2 27 2" xfId="39487" xr:uid="{4F707319-A155-4714-BCF5-ED6BB0CCC0B3}"/>
    <cellStyle name="Comma 2 27 3" xfId="8814" xr:uid="{00000000-0005-0000-0000-00006E220000}"/>
    <cellStyle name="Comma 2 27 3 2" xfId="39488" xr:uid="{CD79B635-187A-4DCC-B145-9E8FC50FDC4A}"/>
    <cellStyle name="Comma 2 28" xfId="8815" xr:uid="{00000000-0005-0000-0000-00006F220000}"/>
    <cellStyle name="Comma 2 28 2" xfId="39489" xr:uid="{E5409EE3-4E74-4AE8-9F48-1E26119D766B}"/>
    <cellStyle name="Comma 2 29" xfId="8816" xr:uid="{00000000-0005-0000-0000-000070220000}"/>
    <cellStyle name="Comma 2 29 2" xfId="39490" xr:uid="{76C626B0-EE85-41B3-8C10-E0F509E38918}"/>
    <cellStyle name="Comma 2 3" xfId="8817" xr:uid="{00000000-0005-0000-0000-000071220000}"/>
    <cellStyle name="Comma 2 3 10" xfId="8818" xr:uid="{00000000-0005-0000-0000-000072220000}"/>
    <cellStyle name="Comma 2 3 10 2" xfId="8819" xr:uid="{00000000-0005-0000-0000-000073220000}"/>
    <cellStyle name="Comma 2 3 10 2 2" xfId="39493" xr:uid="{EC2467E9-8274-4D36-AA51-8DD77389F680}"/>
    <cellStyle name="Comma 2 3 10 3" xfId="39492" xr:uid="{C4367A1F-F83B-41E8-8B1D-6DD20AB8C771}"/>
    <cellStyle name="Comma 2 3 11" xfId="8820" xr:uid="{00000000-0005-0000-0000-000074220000}"/>
    <cellStyle name="Comma 2 3 11 2" xfId="8821" xr:uid="{00000000-0005-0000-0000-000075220000}"/>
    <cellStyle name="Comma 2 3 11 2 2" xfId="39495" xr:uid="{F0F1CBB8-E1E2-4D65-8D99-26226AB79EDC}"/>
    <cellStyle name="Comma 2 3 11 3" xfId="39494" xr:uid="{C1FD1AF0-AA3D-4EF1-97A7-E3E27715517A}"/>
    <cellStyle name="Comma 2 3 12" xfId="8822" xr:uid="{00000000-0005-0000-0000-000076220000}"/>
    <cellStyle name="Comma 2 3 12 2" xfId="8823" xr:uid="{00000000-0005-0000-0000-000077220000}"/>
    <cellStyle name="Comma 2 3 12 2 2" xfId="39497" xr:uid="{D9C7889F-82FF-4A4A-AB49-13C07545A1AD}"/>
    <cellStyle name="Comma 2 3 12 3" xfId="39496" xr:uid="{7A6697B6-4422-4D01-AF72-BD79EB1E8E67}"/>
    <cellStyle name="Comma 2 3 13" xfId="8824" xr:uid="{00000000-0005-0000-0000-000078220000}"/>
    <cellStyle name="Comma 2 3 13 2" xfId="8825" xr:uid="{00000000-0005-0000-0000-000079220000}"/>
    <cellStyle name="Comma 2 3 13 2 2" xfId="39499" xr:uid="{BF269774-6107-40C6-A34E-F16AF48288B6}"/>
    <cellStyle name="Comma 2 3 13 3" xfId="39498" xr:uid="{FB957B6B-D8EF-4682-A941-A434667E1736}"/>
    <cellStyle name="Comma 2 3 14" xfId="8826" xr:uid="{00000000-0005-0000-0000-00007A220000}"/>
    <cellStyle name="Comma 2 3 14 2" xfId="8827" xr:uid="{00000000-0005-0000-0000-00007B220000}"/>
    <cellStyle name="Comma 2 3 14 2 2" xfId="39501" xr:uid="{F48AD7AB-19D5-4E7E-9A6A-3D995B67B51D}"/>
    <cellStyle name="Comma 2 3 14 3" xfId="39500" xr:uid="{F6DA919E-AE12-4411-A18F-A7319E92CC98}"/>
    <cellStyle name="Comma 2 3 15" xfId="8828" xr:uid="{00000000-0005-0000-0000-00007C220000}"/>
    <cellStyle name="Comma 2 3 15 2" xfId="39502" xr:uid="{0FEDAD2C-4D40-4F1D-BF63-D6C65DEC0C13}"/>
    <cellStyle name="Comma 2 3 16" xfId="8829" xr:uid="{00000000-0005-0000-0000-00007D220000}"/>
    <cellStyle name="Comma 2 3 16 2" xfId="39503" xr:uid="{5D617F35-DF6D-4BD3-9084-532170C4F9E9}"/>
    <cellStyle name="Comma 2 3 17" xfId="8830" xr:uid="{00000000-0005-0000-0000-00007E220000}"/>
    <cellStyle name="Comma 2 3 17 2" xfId="39504" xr:uid="{03664454-6709-4F95-B1A3-1F1381F3CC1C}"/>
    <cellStyle name="Comma 2 3 18" xfId="8831" xr:uid="{00000000-0005-0000-0000-00007F220000}"/>
    <cellStyle name="Comma 2 3 18 2" xfId="39505" xr:uid="{127D5A51-3519-406C-9190-A1D1527E1266}"/>
    <cellStyle name="Comma 2 3 18 3" xfId="8832" xr:uid="{00000000-0005-0000-0000-000080220000}"/>
    <cellStyle name="Comma 2 3 18 3 2" xfId="39506" xr:uid="{761EF841-2440-4807-828B-7170AB20D0A5}"/>
    <cellStyle name="Comma 2 3 19" xfId="8833" xr:uid="{00000000-0005-0000-0000-000081220000}"/>
    <cellStyle name="Comma 2 3 19 2" xfId="39507" xr:uid="{278DFEC1-525C-417E-AD15-63B105CBD811}"/>
    <cellStyle name="Comma 2 3 2" xfId="8834" xr:uid="{00000000-0005-0000-0000-000082220000}"/>
    <cellStyle name="Comma 2 3 2 2" xfId="8835" xr:uid="{00000000-0005-0000-0000-000083220000}"/>
    <cellStyle name="Comma 2 3 2 2 2" xfId="8836" xr:uid="{00000000-0005-0000-0000-000084220000}"/>
    <cellStyle name="Comma 2 3 2 2 2 2" xfId="8837" xr:uid="{00000000-0005-0000-0000-000085220000}"/>
    <cellStyle name="Comma 2 3 2 2 2 2 2" xfId="39511" xr:uid="{D735ED02-C065-4D29-8D60-31A5BEF85111}"/>
    <cellStyle name="Comma 2 3 2 2 2 3" xfId="39510" xr:uid="{FBE08A9E-E74C-4043-A720-03CB55ACA968}"/>
    <cellStyle name="Comma 2 3 2 2 3" xfId="8838" xr:uid="{00000000-0005-0000-0000-000086220000}"/>
    <cellStyle name="Comma 2 3 2 2 3 2" xfId="39512" xr:uid="{DE533286-E1D2-4094-88AB-79E878DBDC53}"/>
    <cellStyle name="Comma 2 3 2 2 4" xfId="8839" xr:uid="{00000000-0005-0000-0000-000087220000}"/>
    <cellStyle name="Comma 2 3 2 2 4 2" xfId="39513" xr:uid="{E5D7318B-B520-4EF7-AFA6-56F937E731C0}"/>
    <cellStyle name="Comma 2 3 2 2 5" xfId="39509" xr:uid="{1622E2F8-9FBE-429A-BFC3-CC8BFFBC9DFE}"/>
    <cellStyle name="Comma 2 3 2 3" xfId="8840" xr:uid="{00000000-0005-0000-0000-000088220000}"/>
    <cellStyle name="Comma 2 3 2 3 2" xfId="8841" xr:uid="{00000000-0005-0000-0000-000089220000}"/>
    <cellStyle name="Comma 2 3 2 3 2 2" xfId="39515" xr:uid="{07FED610-9499-4226-BC4C-09292302E270}"/>
    <cellStyle name="Comma 2 3 2 3 3" xfId="39514" xr:uid="{BE4B955A-56CC-4BB2-9295-E92C7C5ADD5B}"/>
    <cellStyle name="Comma 2 3 2 4" xfId="8842" xr:uid="{00000000-0005-0000-0000-00008A220000}"/>
    <cellStyle name="Comma 2 3 2 4 2" xfId="8843" xr:uid="{00000000-0005-0000-0000-00008B220000}"/>
    <cellStyle name="Comma 2 3 2 4 2 2" xfId="39517" xr:uid="{FEA58C4B-7D4C-4E94-A94E-CAEBE0A08DB7}"/>
    <cellStyle name="Comma 2 3 2 4 3" xfId="39516" xr:uid="{6F216AA4-93E7-468A-BF8C-BF2A15E7FE81}"/>
    <cellStyle name="Comma 2 3 2 5" xfId="8844" xr:uid="{00000000-0005-0000-0000-00008C220000}"/>
    <cellStyle name="Comma 2 3 2 5 2" xfId="39518" xr:uid="{3AA3A678-B733-48CB-95F6-FC46D0779B6C}"/>
    <cellStyle name="Comma 2 3 2 6" xfId="8845" xr:uid="{00000000-0005-0000-0000-00008D220000}"/>
    <cellStyle name="Comma 2 3 2 6 2" xfId="8846" xr:uid="{00000000-0005-0000-0000-00008E220000}"/>
    <cellStyle name="Comma 2 3 2 6 2 2" xfId="39520" xr:uid="{406603C7-8232-4CC7-B017-70722C06848E}"/>
    <cellStyle name="Comma 2 3 2 6 3" xfId="39519" xr:uid="{CB32FA43-E6D9-4B55-8AE0-42611CCA3DC2}"/>
    <cellStyle name="Comma 2 3 2 7" xfId="8847" xr:uid="{00000000-0005-0000-0000-00008F220000}"/>
    <cellStyle name="Comma 2 3 2 7 2" xfId="39521" xr:uid="{87458E8F-A080-46A1-BFEB-5BDD6D371425}"/>
    <cellStyle name="Comma 2 3 2 8" xfId="39508" xr:uid="{0B72E577-2B1F-44CC-8CEB-E66091794EBC}"/>
    <cellStyle name="Comma 2 3 20" xfId="8848" xr:uid="{00000000-0005-0000-0000-000090220000}"/>
    <cellStyle name="Comma 2 3 20 2" xfId="39522" xr:uid="{C5622A6E-63A1-4B6A-857A-493D80197B56}"/>
    <cellStyle name="Comma 2 3 21" xfId="8849" xr:uid="{00000000-0005-0000-0000-000091220000}"/>
    <cellStyle name="Comma 2 3 21 2" xfId="39523" xr:uid="{36030AD5-7B34-4BDC-BC11-0F713AC45F5A}"/>
    <cellStyle name="Comma 2 3 22" xfId="39491" xr:uid="{884DFDAA-8F1F-43B7-AC59-1EB73309D75C}"/>
    <cellStyle name="Comma 2 3 23" xfId="8850" xr:uid="{00000000-0005-0000-0000-000092220000}"/>
    <cellStyle name="Comma 2 3 23 2" xfId="39524" xr:uid="{57024481-1246-4243-8444-EF6A2C3E9C87}"/>
    <cellStyle name="Comma 2 3 3" xfId="8851" xr:uid="{00000000-0005-0000-0000-000093220000}"/>
    <cellStyle name="Comma 2 3 3 2" xfId="8852" xr:uid="{00000000-0005-0000-0000-000094220000}"/>
    <cellStyle name="Comma 2 3 3 2 2" xfId="8853" xr:uid="{00000000-0005-0000-0000-000095220000}"/>
    <cellStyle name="Comma 2 3 3 2 2 2" xfId="39527" xr:uid="{6F38AD1B-B40D-4B1C-AA20-C04F81715ABA}"/>
    <cellStyle name="Comma 2 3 3 2 3" xfId="39526" xr:uid="{3B479A9A-9228-4F97-B672-78B3A280C82F}"/>
    <cellStyle name="Comma 2 3 3 3" xfId="8854" xr:uid="{00000000-0005-0000-0000-000096220000}"/>
    <cellStyle name="Comma 2 3 3 3 2" xfId="8855" xr:uid="{00000000-0005-0000-0000-000097220000}"/>
    <cellStyle name="Comma 2 3 3 3 2 2" xfId="39529" xr:uid="{BC2455D3-248D-4447-A664-2022AF8CE2C7}"/>
    <cellStyle name="Comma 2 3 3 3 3" xfId="39528" xr:uid="{8B42161B-01B4-4ACE-A909-B2CE90949262}"/>
    <cellStyle name="Comma 2 3 3 4" xfId="8856" xr:uid="{00000000-0005-0000-0000-000098220000}"/>
    <cellStyle name="Comma 2 3 3 4 2" xfId="39530" xr:uid="{8D2720CF-1546-4D04-B988-CA0484F4A881}"/>
    <cellStyle name="Comma 2 3 3 5" xfId="8857" xr:uid="{00000000-0005-0000-0000-000099220000}"/>
    <cellStyle name="Comma 2 3 3 5 2" xfId="39531" xr:uid="{2321158A-AA60-4E87-A65E-4CB6150E3390}"/>
    <cellStyle name="Comma 2 3 3 6" xfId="8858" xr:uid="{00000000-0005-0000-0000-00009A220000}"/>
    <cellStyle name="Comma 2 3 3 6 2" xfId="39532" xr:uid="{3AFAE718-4375-47E9-B2A2-C2F810BD05EA}"/>
    <cellStyle name="Comma 2 3 3 7" xfId="39525" xr:uid="{583B7B03-CBBA-4833-A8BA-E23E89CB6164}"/>
    <cellStyle name="Comma 2 3 4" xfId="8859" xr:uid="{00000000-0005-0000-0000-00009B220000}"/>
    <cellStyle name="Comma 2 3 4 2" xfId="8860" xr:uid="{00000000-0005-0000-0000-00009C220000}"/>
    <cellStyle name="Comma 2 3 4 2 2" xfId="8861" xr:uid="{00000000-0005-0000-0000-00009D220000}"/>
    <cellStyle name="Comma 2 3 4 2 2 2" xfId="39535" xr:uid="{6E81D061-B527-41AA-AEF5-FA02AD89F976}"/>
    <cellStyle name="Comma 2 3 4 2 3" xfId="39534" xr:uid="{DA8DF42C-F830-4A5C-9E63-FF91791D4A7F}"/>
    <cellStyle name="Comma 2 3 4 3" xfId="8862" xr:uid="{00000000-0005-0000-0000-00009E220000}"/>
    <cellStyle name="Comma 2 3 4 3 2" xfId="8863" xr:uid="{00000000-0005-0000-0000-00009F220000}"/>
    <cellStyle name="Comma 2 3 4 3 2 2" xfId="39537" xr:uid="{DB4D8297-8252-4E00-8A42-997DA893DBA1}"/>
    <cellStyle name="Comma 2 3 4 3 3" xfId="39536" xr:uid="{ECFEBBBB-168F-4D51-8BBE-D16CB79012F8}"/>
    <cellStyle name="Comma 2 3 4 4" xfId="8864" xr:uid="{00000000-0005-0000-0000-0000A0220000}"/>
    <cellStyle name="Comma 2 3 4 4 2" xfId="39538" xr:uid="{F6809ECE-4D32-4DD0-B267-EA7B7BC01B8A}"/>
    <cellStyle name="Comma 2 3 4 5" xfId="8865" xr:uid="{00000000-0005-0000-0000-0000A1220000}"/>
    <cellStyle name="Comma 2 3 4 5 2" xfId="39539" xr:uid="{3B805A7F-A3A6-4A84-8A4F-6AB8FC1B46BA}"/>
    <cellStyle name="Comma 2 3 4 6" xfId="8866" xr:uid="{00000000-0005-0000-0000-0000A2220000}"/>
    <cellStyle name="Comma 2 3 4 6 2" xfId="39540" xr:uid="{7DB75949-1F78-4DB0-AAD2-F928B6E413B3}"/>
    <cellStyle name="Comma 2 3 4 7" xfId="39533" xr:uid="{75B86116-992B-4006-BD6F-54134BE3B77A}"/>
    <cellStyle name="Comma 2 3 5" xfId="8867" xr:uid="{00000000-0005-0000-0000-0000A3220000}"/>
    <cellStyle name="Comma 2 3 5 2" xfId="8868" xr:uid="{00000000-0005-0000-0000-0000A4220000}"/>
    <cellStyle name="Comma 2 3 5 2 2" xfId="8869" xr:uid="{00000000-0005-0000-0000-0000A5220000}"/>
    <cellStyle name="Comma 2 3 5 2 2 2" xfId="8870" xr:uid="{00000000-0005-0000-0000-0000A6220000}"/>
    <cellStyle name="Comma 2 3 5 2 2 2 2" xfId="39544" xr:uid="{9DBB2899-CCE0-4BE8-B31C-3C5F738CEF18}"/>
    <cellStyle name="Comma 2 3 5 2 2 3" xfId="39543" xr:uid="{F0C8EB5B-C0E1-472C-A55F-6B38390858FF}"/>
    <cellStyle name="Comma 2 3 5 2 3" xfId="8871" xr:uid="{00000000-0005-0000-0000-0000A7220000}"/>
    <cellStyle name="Comma 2 3 5 2 3 2" xfId="8872" xr:uid="{00000000-0005-0000-0000-0000A8220000}"/>
    <cellStyle name="Comma 2 3 5 2 3 2 2" xfId="39546" xr:uid="{4BB1D4ED-515B-42E9-8AB9-FAE8E3444CDA}"/>
    <cellStyle name="Comma 2 3 5 2 3 3" xfId="39545" xr:uid="{065ABC8C-944A-4280-96D5-9A071ECDB77B}"/>
    <cellStyle name="Comma 2 3 5 2 4" xfId="8873" xr:uid="{00000000-0005-0000-0000-0000A9220000}"/>
    <cellStyle name="Comma 2 3 5 2 4 2" xfId="39547" xr:uid="{62F60495-D3BF-425E-AE75-4E1EF1D9F117}"/>
    <cellStyle name="Comma 2 3 5 2 5" xfId="8874" xr:uid="{00000000-0005-0000-0000-0000AA220000}"/>
    <cellStyle name="Comma 2 3 5 2 5 2" xfId="8875" xr:uid="{00000000-0005-0000-0000-0000AB220000}"/>
    <cellStyle name="Comma 2 3 5 2 5 2 2" xfId="39549" xr:uid="{98906C63-C1B5-4127-A5FF-50DE8C75709B}"/>
    <cellStyle name="Comma 2 3 5 2 5 3" xfId="39548" xr:uid="{D21B43B6-A43B-4954-8516-7D079FDFA2B6}"/>
    <cellStyle name="Comma 2 3 5 2 6" xfId="8876" xr:uid="{00000000-0005-0000-0000-0000AC220000}"/>
    <cellStyle name="Comma 2 3 5 2 6 2" xfId="39550" xr:uid="{871E11FC-D627-4E8E-A564-F3674DB82158}"/>
    <cellStyle name="Comma 2 3 5 2 7" xfId="39542" xr:uid="{6590E651-151D-4B60-B756-6CBC6CAAD849}"/>
    <cellStyle name="Comma 2 3 5 3" xfId="8877" xr:uid="{00000000-0005-0000-0000-0000AD220000}"/>
    <cellStyle name="Comma 2 3 5 3 2" xfId="8878" xr:uid="{00000000-0005-0000-0000-0000AE220000}"/>
    <cellStyle name="Comma 2 3 5 3 2 2" xfId="39552" xr:uid="{3322E7AF-22CC-4AF8-9B9A-EA21DE66254D}"/>
    <cellStyle name="Comma 2 3 5 3 3" xfId="39551" xr:uid="{92415733-E37A-45A4-94DF-E0F98392A3EE}"/>
    <cellStyle name="Comma 2 3 5 4" xfId="8879" xr:uid="{00000000-0005-0000-0000-0000AF220000}"/>
    <cellStyle name="Comma 2 3 5 4 2" xfId="8880" xr:uid="{00000000-0005-0000-0000-0000B0220000}"/>
    <cellStyle name="Comma 2 3 5 4 2 2" xfId="39554" xr:uid="{8D41FFE7-2BA5-4074-B473-3143DDA6C4F7}"/>
    <cellStyle name="Comma 2 3 5 4 3" xfId="39553" xr:uid="{572A44A4-7190-4968-86D0-820EA0621AB1}"/>
    <cellStyle name="Comma 2 3 5 5" xfId="8881" xr:uid="{00000000-0005-0000-0000-0000B1220000}"/>
    <cellStyle name="Comma 2 3 5 5 2" xfId="39555" xr:uid="{771329B6-688D-4F2C-BC76-A94FC6B9B96C}"/>
    <cellStyle name="Comma 2 3 5 6" xfId="8882" xr:uid="{00000000-0005-0000-0000-0000B2220000}"/>
    <cellStyle name="Comma 2 3 5 6 2" xfId="39556" xr:uid="{1342127A-640F-4F46-8F35-AEB919FB2329}"/>
    <cellStyle name="Comma 2 3 5 7" xfId="8883" xr:uid="{00000000-0005-0000-0000-0000B3220000}"/>
    <cellStyle name="Comma 2 3 5 7 2" xfId="39557" xr:uid="{1CEE90E1-541C-4597-A73C-F80320F1151D}"/>
    <cellStyle name="Comma 2 3 5 8" xfId="39541" xr:uid="{84592193-E3EE-426A-BC0D-E0B30D277B09}"/>
    <cellStyle name="Comma 2 3 6" xfId="8884" xr:uid="{00000000-0005-0000-0000-0000B4220000}"/>
    <cellStyle name="Comma 2 3 6 2" xfId="8885" xr:uid="{00000000-0005-0000-0000-0000B5220000}"/>
    <cellStyle name="Comma 2 3 6 2 2" xfId="8886" xr:uid="{00000000-0005-0000-0000-0000B6220000}"/>
    <cellStyle name="Comma 2 3 6 2 2 2" xfId="8887" xr:uid="{00000000-0005-0000-0000-0000B7220000}"/>
    <cellStyle name="Comma 2 3 6 2 2 2 2" xfId="39561" xr:uid="{6579C6CF-13C6-4319-8EEA-E53E2876245E}"/>
    <cellStyle name="Comma 2 3 6 2 2 3" xfId="39560" xr:uid="{3EA50AFC-B6BE-48CF-A833-97447E0BF180}"/>
    <cellStyle name="Comma 2 3 6 2 3" xfId="8888" xr:uid="{00000000-0005-0000-0000-0000B8220000}"/>
    <cellStyle name="Comma 2 3 6 2 3 2" xfId="8889" xr:uid="{00000000-0005-0000-0000-0000B9220000}"/>
    <cellStyle name="Comma 2 3 6 2 3 2 2" xfId="39563" xr:uid="{1195A558-8FA1-4453-BA29-610CC8E95B0B}"/>
    <cellStyle name="Comma 2 3 6 2 3 3" xfId="39562" xr:uid="{AD9792D2-BFE9-4A27-B6B6-82E725634EC4}"/>
    <cellStyle name="Comma 2 3 6 2 4" xfId="8890" xr:uid="{00000000-0005-0000-0000-0000BA220000}"/>
    <cellStyle name="Comma 2 3 6 2 4 2" xfId="39564" xr:uid="{C458C659-7CCC-4F90-8D28-D6EFCFC699CC}"/>
    <cellStyle name="Comma 2 3 6 2 5" xfId="8891" xr:uid="{00000000-0005-0000-0000-0000BB220000}"/>
    <cellStyle name="Comma 2 3 6 2 5 2" xfId="8892" xr:uid="{00000000-0005-0000-0000-0000BC220000}"/>
    <cellStyle name="Comma 2 3 6 2 5 2 2" xfId="39566" xr:uid="{4ABA1A39-5B89-498D-9A83-1B28A0F08AD0}"/>
    <cellStyle name="Comma 2 3 6 2 5 3" xfId="39565" xr:uid="{EBF64F33-302A-4FC6-A71E-83ADE2E0C174}"/>
    <cellStyle name="Comma 2 3 6 2 6" xfId="8893" xr:uid="{00000000-0005-0000-0000-0000BD220000}"/>
    <cellStyle name="Comma 2 3 6 2 6 2" xfId="39567" xr:uid="{D4FFCA6D-6691-426C-8922-09D06B8DA87B}"/>
    <cellStyle name="Comma 2 3 6 2 7" xfId="39559" xr:uid="{00A473B8-D1DA-479B-8FB2-B543C2BC4106}"/>
    <cellStyle name="Comma 2 3 6 3" xfId="8894" xr:uid="{00000000-0005-0000-0000-0000BE220000}"/>
    <cellStyle name="Comma 2 3 6 3 2" xfId="8895" xr:uid="{00000000-0005-0000-0000-0000BF220000}"/>
    <cellStyle name="Comma 2 3 6 3 2 2" xfId="39569" xr:uid="{D835EA9D-0057-4D0C-9858-FC8E0344F6D5}"/>
    <cellStyle name="Comma 2 3 6 3 3" xfId="39568" xr:uid="{EE6D111E-0733-4C4A-B3F9-0632323F44FC}"/>
    <cellStyle name="Comma 2 3 6 4" xfId="8896" xr:uid="{00000000-0005-0000-0000-0000C0220000}"/>
    <cellStyle name="Comma 2 3 6 4 2" xfId="8897" xr:uid="{00000000-0005-0000-0000-0000C1220000}"/>
    <cellStyle name="Comma 2 3 6 4 2 2" xfId="39571" xr:uid="{CD6D7A3B-65D4-4FFA-8DBB-2E840DA573F2}"/>
    <cellStyle name="Comma 2 3 6 4 3" xfId="39570" xr:uid="{C2C34556-F262-46F3-9EA6-78B7EA23CE16}"/>
    <cellStyle name="Comma 2 3 6 5" xfId="8898" xr:uid="{00000000-0005-0000-0000-0000C2220000}"/>
    <cellStyle name="Comma 2 3 6 5 2" xfId="39572" xr:uid="{F76F9484-CEF0-4D62-A8F9-78E7BE3369A6}"/>
    <cellStyle name="Comma 2 3 6 6" xfId="8899" xr:uid="{00000000-0005-0000-0000-0000C3220000}"/>
    <cellStyle name="Comma 2 3 6 6 2" xfId="39573" xr:uid="{2268CFEF-53D7-4B97-97EE-22B2183A2092}"/>
    <cellStyle name="Comma 2 3 6 7" xfId="8900" xr:uid="{00000000-0005-0000-0000-0000C4220000}"/>
    <cellStyle name="Comma 2 3 6 7 2" xfId="39574" xr:uid="{8A485E16-906F-4490-9959-FEBA55319B03}"/>
    <cellStyle name="Comma 2 3 6 8" xfId="39558" xr:uid="{E5E9585D-D48C-4765-B0A3-1596B317D878}"/>
    <cellStyle name="Comma 2 3 7" xfId="8901" xr:uid="{00000000-0005-0000-0000-0000C5220000}"/>
    <cellStyle name="Comma 2 3 7 2" xfId="8902" xr:uid="{00000000-0005-0000-0000-0000C6220000}"/>
    <cellStyle name="Comma 2 3 7 2 2" xfId="8903" xr:uid="{00000000-0005-0000-0000-0000C7220000}"/>
    <cellStyle name="Comma 2 3 7 2 2 2" xfId="39577" xr:uid="{209F6770-943C-475F-B0AC-03B13D43A9D7}"/>
    <cellStyle name="Comma 2 3 7 2 3" xfId="39576" xr:uid="{822734A2-BA42-4F8A-8B84-EAE8C4E5A15E}"/>
    <cellStyle name="Comma 2 3 7 3" xfId="8904" xr:uid="{00000000-0005-0000-0000-0000C8220000}"/>
    <cellStyle name="Comma 2 3 7 3 2" xfId="8905" xr:uid="{00000000-0005-0000-0000-0000C9220000}"/>
    <cellStyle name="Comma 2 3 7 3 2 2" xfId="39579" xr:uid="{694C25A9-9B6C-4E89-842B-393F23232651}"/>
    <cellStyle name="Comma 2 3 7 3 3" xfId="39578" xr:uid="{86FA7272-54BB-435F-9FE9-E30D53AE149A}"/>
    <cellStyle name="Comma 2 3 7 4" xfId="8906" xr:uid="{00000000-0005-0000-0000-0000CA220000}"/>
    <cellStyle name="Comma 2 3 7 4 2" xfId="39580" xr:uid="{AEF74CBA-CB71-4B10-870F-2D8AF2229FAD}"/>
    <cellStyle name="Comma 2 3 7 5" xfId="8907" xr:uid="{00000000-0005-0000-0000-0000CB220000}"/>
    <cellStyle name="Comma 2 3 7 5 2" xfId="39581" xr:uid="{D612554D-7871-4E18-86BB-847B9F980769}"/>
    <cellStyle name="Comma 2 3 7 6" xfId="8908" xr:uid="{00000000-0005-0000-0000-0000CC220000}"/>
    <cellStyle name="Comma 2 3 7 6 2" xfId="39582" xr:uid="{E3EFBEA5-0EC0-4282-BC99-ACCC97EAF5CE}"/>
    <cellStyle name="Comma 2 3 7 7" xfId="39575" xr:uid="{1EC43342-FEAB-418E-A348-AC9521C90041}"/>
    <cellStyle name="Comma 2 3 8" xfId="8909" xr:uid="{00000000-0005-0000-0000-0000CD220000}"/>
    <cellStyle name="Comma 2 3 8 2" xfId="8910" xr:uid="{00000000-0005-0000-0000-0000CE220000}"/>
    <cellStyle name="Comma 2 3 8 2 2" xfId="8911" xr:uid="{00000000-0005-0000-0000-0000CF220000}"/>
    <cellStyle name="Comma 2 3 8 2 2 2" xfId="39585" xr:uid="{FE4EF8FE-6A3C-4E46-80B8-8A3D92E9938C}"/>
    <cellStyle name="Comma 2 3 8 2 3" xfId="39584" xr:uid="{D6015F40-C0A1-462E-81C8-8AAAD289BD42}"/>
    <cellStyle name="Comma 2 3 8 3" xfId="8912" xr:uid="{00000000-0005-0000-0000-0000D0220000}"/>
    <cellStyle name="Comma 2 3 8 3 2" xfId="8913" xr:uid="{00000000-0005-0000-0000-0000D1220000}"/>
    <cellStyle name="Comma 2 3 8 3 2 2" xfId="39587" xr:uid="{814BB887-F9A0-4B80-A781-CFEC15B8D0D1}"/>
    <cellStyle name="Comma 2 3 8 3 3" xfId="39586" xr:uid="{2FD7827D-6D35-4E66-9D1C-F80BAA49E8D7}"/>
    <cellStyle name="Comma 2 3 8 4" xfId="8914" xr:uid="{00000000-0005-0000-0000-0000D2220000}"/>
    <cellStyle name="Comma 2 3 8 4 2" xfId="39588" xr:uid="{124A9D9E-DB19-44F3-95B6-B4148F7AF63F}"/>
    <cellStyle name="Comma 2 3 8 5" xfId="8915" xr:uid="{00000000-0005-0000-0000-0000D3220000}"/>
    <cellStyle name="Comma 2 3 8 5 2" xfId="8916" xr:uid="{00000000-0005-0000-0000-0000D4220000}"/>
    <cellStyle name="Comma 2 3 8 5 2 2" xfId="39590" xr:uid="{B690B09F-6179-4DB8-B462-7E774DF63B16}"/>
    <cellStyle name="Comma 2 3 8 5 3" xfId="39589" xr:uid="{DA52E831-D556-4423-84BD-938D19C06257}"/>
    <cellStyle name="Comma 2 3 8 6" xfId="8917" xr:uid="{00000000-0005-0000-0000-0000D5220000}"/>
    <cellStyle name="Comma 2 3 8 6 2" xfId="39591" xr:uid="{9BB7DDA7-0646-42A2-B05A-0C0F2D04542C}"/>
    <cellStyle name="Comma 2 3 8 7" xfId="39583" xr:uid="{DEF1F1C6-B3F8-4B0F-843C-A46541326E71}"/>
    <cellStyle name="Comma 2 3 9" xfId="8918" xr:uid="{00000000-0005-0000-0000-0000D6220000}"/>
    <cellStyle name="Comma 2 3 9 2" xfId="8919" xr:uid="{00000000-0005-0000-0000-0000D7220000}"/>
    <cellStyle name="Comma 2 3 9 2 2" xfId="8920" xr:uid="{00000000-0005-0000-0000-0000D8220000}"/>
    <cellStyle name="Comma 2 3 9 2 2 2" xfId="39594" xr:uid="{94E60794-83DD-410E-A523-FED81C68782A}"/>
    <cellStyle name="Comma 2 3 9 2 3" xfId="39593" xr:uid="{E99CA238-05C1-4D38-85C4-5AB455A88329}"/>
    <cellStyle name="Comma 2 3 9 3" xfId="8921" xr:uid="{00000000-0005-0000-0000-0000D9220000}"/>
    <cellStyle name="Comma 2 3 9 3 2" xfId="39595" xr:uid="{D4A3F724-57C1-4C2E-81E0-A167BB14B7F1}"/>
    <cellStyle name="Comma 2 3 9 4" xfId="8922" xr:uid="{00000000-0005-0000-0000-0000DA220000}"/>
    <cellStyle name="Comma 2 3 9 4 2" xfId="39596" xr:uid="{C2F796E7-F768-447E-AE2C-7A062381849E}"/>
    <cellStyle name="Comma 2 3 9 5" xfId="39592" xr:uid="{D1A9568D-0607-4A80-BC68-2F63AE4EF392}"/>
    <cellStyle name="Comma 2 30" xfId="8923" xr:uid="{00000000-0005-0000-0000-0000DB220000}"/>
    <cellStyle name="Comma 2 30 2" xfId="39597" xr:uid="{C30CBF9F-0585-4661-90B1-78642B019541}"/>
    <cellStyle name="Comma 2 31" xfId="8924" xr:uid="{00000000-0005-0000-0000-0000DC220000}"/>
    <cellStyle name="Comma 2 31 2" xfId="39598" xr:uid="{50839B84-9F66-4CC5-9724-388763CDBE2B}"/>
    <cellStyle name="Comma 2 32" xfId="8925" xr:uid="{00000000-0005-0000-0000-0000DD220000}"/>
    <cellStyle name="Comma 2 32 2" xfId="39599" xr:uid="{95CC3D9F-8C86-412E-98B2-833E536421C4}"/>
    <cellStyle name="Comma 2 33" xfId="8926" xr:uid="{00000000-0005-0000-0000-0000DE220000}"/>
    <cellStyle name="Comma 2 33 2" xfId="39600" xr:uid="{CE1D9BDB-7443-4A69-B7C5-02895799AB8E}"/>
    <cellStyle name="Comma 2 34" xfId="8927" xr:uid="{00000000-0005-0000-0000-0000DF220000}"/>
    <cellStyle name="Comma 2 34 2" xfId="39601" xr:uid="{AEB3A438-D836-4958-ABC0-89CA407F2661}"/>
    <cellStyle name="Comma 2 35" xfId="39302" xr:uid="{EDE30619-09B4-4879-926A-E3C1D0028D4F}"/>
    <cellStyle name="Comma 2 36" xfId="8928" xr:uid="{00000000-0005-0000-0000-0000E0220000}"/>
    <cellStyle name="Comma 2 36 2" xfId="39602" xr:uid="{13311566-676E-46A5-9E99-B56FD18CCBB8}"/>
    <cellStyle name="Comma 2 4" xfId="8929" xr:uid="{00000000-0005-0000-0000-0000E1220000}"/>
    <cellStyle name="Comma 2 4 10" xfId="39603" xr:uid="{B06539EE-6FB3-4A22-A8AB-9AFE3505D4CA}"/>
    <cellStyle name="Comma 2 4 2" xfId="8930" xr:uid="{00000000-0005-0000-0000-0000E2220000}"/>
    <cellStyle name="Comma 2 4 2 2" xfId="39604" xr:uid="{ADC8FB14-0500-423C-AA9B-5E229B7CD522}"/>
    <cellStyle name="Comma 2 4 3" xfId="8931" xr:uid="{00000000-0005-0000-0000-0000E3220000}"/>
    <cellStyle name="Comma 2 4 3 2" xfId="8932" xr:uid="{00000000-0005-0000-0000-0000E4220000}"/>
    <cellStyle name="Comma 2 4 3 2 2" xfId="8933" xr:uid="{00000000-0005-0000-0000-0000E5220000}"/>
    <cellStyle name="Comma 2 4 3 2 2 2" xfId="39607" xr:uid="{F5E44847-626D-41EB-B657-D81F27A2A728}"/>
    <cellStyle name="Comma 2 4 3 2 3" xfId="39606" xr:uid="{CC47319F-AAFB-4ECF-BA0F-2A5EE0B78A62}"/>
    <cellStyle name="Comma 2 4 3 3" xfId="8934" xr:uid="{00000000-0005-0000-0000-0000E6220000}"/>
    <cellStyle name="Comma 2 4 3 3 2" xfId="8935" xr:uid="{00000000-0005-0000-0000-0000E7220000}"/>
    <cellStyle name="Comma 2 4 3 3 2 2" xfId="39609" xr:uid="{36C16DB4-E183-4245-A0F2-50A5C0161508}"/>
    <cellStyle name="Comma 2 4 3 3 3" xfId="39608" xr:uid="{E5AF409A-9FAC-4C46-80C4-0D363D79C484}"/>
    <cellStyle name="Comma 2 4 3 4" xfId="8936" xr:uid="{00000000-0005-0000-0000-0000E8220000}"/>
    <cellStyle name="Comma 2 4 3 4 2" xfId="39610" xr:uid="{BA55F110-B6A6-4C8E-B63C-2F5B433BBFB1}"/>
    <cellStyle name="Comma 2 4 3 5" xfId="8937" xr:uid="{00000000-0005-0000-0000-0000E9220000}"/>
    <cellStyle name="Comma 2 4 3 5 2" xfId="39611" xr:uid="{D026911D-B42D-4017-B277-F662D9259DC9}"/>
    <cellStyle name="Comma 2 4 3 6" xfId="8938" xr:uid="{00000000-0005-0000-0000-0000EA220000}"/>
    <cellStyle name="Comma 2 4 3 6 2" xfId="39612" xr:uid="{91947C70-D98E-4E51-BEB5-A83FD4E3B4BE}"/>
    <cellStyle name="Comma 2 4 3 7" xfId="39605" xr:uid="{3EB0A002-2309-4809-B460-3A21D3EA4B04}"/>
    <cellStyle name="Comma 2 4 4" xfId="8939" xr:uid="{00000000-0005-0000-0000-0000EB220000}"/>
    <cellStyle name="Comma 2 4 4 2" xfId="8940" xr:uid="{00000000-0005-0000-0000-0000EC220000}"/>
    <cellStyle name="Comma 2 4 4 2 2" xfId="8941" xr:uid="{00000000-0005-0000-0000-0000ED220000}"/>
    <cellStyle name="Comma 2 4 4 2 2 2" xfId="39615" xr:uid="{0B4CCDD5-15F4-4462-B6D5-E8D69F2D3A19}"/>
    <cellStyle name="Comma 2 4 4 2 3" xfId="39614" xr:uid="{D5F099C8-67B6-4D88-B08B-982A102C350B}"/>
    <cellStyle name="Comma 2 4 4 3" xfId="39613" xr:uid="{601A13FE-CBAC-47BF-B654-B3528898EC39}"/>
    <cellStyle name="Comma 2 4 5" xfId="8942" xr:uid="{00000000-0005-0000-0000-0000EE220000}"/>
    <cellStyle name="Comma 2 4 5 2" xfId="8943" xr:uid="{00000000-0005-0000-0000-0000EF220000}"/>
    <cellStyle name="Comma 2 4 5 2 2" xfId="39617" xr:uid="{78B7FE8E-C443-4356-A51E-ED1E07814177}"/>
    <cellStyle name="Comma 2 4 5 3" xfId="39616" xr:uid="{2EB869D6-1542-44DF-80CC-769F4BC82E40}"/>
    <cellStyle name="Comma 2 4 6" xfId="8944" xr:uid="{00000000-0005-0000-0000-0000F0220000}"/>
    <cellStyle name="Comma 2 4 6 2" xfId="8945" xr:uid="{00000000-0005-0000-0000-0000F1220000}"/>
    <cellStyle name="Comma 2 4 6 2 2" xfId="39619" xr:uid="{649535E1-CB61-4E24-BD6A-204EB15089E2}"/>
    <cellStyle name="Comma 2 4 6 3" xfId="39618" xr:uid="{1AA3BE3C-49D5-4DCE-8E69-B780F66FD787}"/>
    <cellStyle name="Comma 2 4 7" xfId="8946" xr:uid="{00000000-0005-0000-0000-0000F2220000}"/>
    <cellStyle name="Comma 2 4 7 2" xfId="39620" xr:uid="{D4971F8C-FEBC-44D2-820C-8B1288B6C7A1}"/>
    <cellStyle name="Comma 2 4 8" xfId="8947" xr:uid="{00000000-0005-0000-0000-0000F3220000}"/>
    <cellStyle name="Comma 2 4 8 2" xfId="39621" xr:uid="{7347B9E8-6915-4A96-88F5-7495116024C8}"/>
    <cellStyle name="Comma 2 4 9" xfId="8948" xr:uid="{00000000-0005-0000-0000-0000F4220000}"/>
    <cellStyle name="Comma 2 4 9 2" xfId="39622" xr:uid="{407DC6D7-3023-41C3-89F7-19A897709B7D}"/>
    <cellStyle name="Comma 2 5" xfId="8949" xr:uid="{00000000-0005-0000-0000-0000F5220000}"/>
    <cellStyle name="Comma 2 5 10" xfId="8950" xr:uid="{00000000-0005-0000-0000-0000F6220000}"/>
    <cellStyle name="Comma 2 5 10 2" xfId="39624" xr:uid="{49CECA72-011C-4AFE-9CAD-45781B7281BB}"/>
    <cellStyle name="Comma 2 5 11" xfId="39623" xr:uid="{586E3447-F816-4C50-9B61-77DDAB5C029B}"/>
    <cellStyle name="Comma 2 5 2" xfId="8951" xr:uid="{00000000-0005-0000-0000-0000F7220000}"/>
    <cellStyle name="Comma 2 5 2 2" xfId="8952" xr:uid="{00000000-0005-0000-0000-0000F8220000}"/>
    <cellStyle name="Comma 2 5 2 2 2" xfId="8953" xr:uid="{00000000-0005-0000-0000-0000F9220000}"/>
    <cellStyle name="Comma 2 5 2 2 2 2" xfId="39627" xr:uid="{40123245-4602-453A-8ADB-BC5CFA719115}"/>
    <cellStyle name="Comma 2 5 2 2 3" xfId="39626" xr:uid="{FDF043C8-8328-4279-865A-74986B5BC328}"/>
    <cellStyle name="Comma 2 5 2 3" xfId="8954" xr:uid="{00000000-0005-0000-0000-0000FA220000}"/>
    <cellStyle name="Comma 2 5 2 3 2" xfId="8955" xr:uid="{00000000-0005-0000-0000-0000FB220000}"/>
    <cellStyle name="Comma 2 5 2 3 2 2" xfId="39629" xr:uid="{4B4EDF4D-C491-4579-91E6-FC8603D32D50}"/>
    <cellStyle name="Comma 2 5 2 3 3" xfId="39628" xr:uid="{C3BCB75F-9846-478C-8D5E-F98DF586244D}"/>
    <cellStyle name="Comma 2 5 2 4" xfId="8956" xr:uid="{00000000-0005-0000-0000-0000FC220000}"/>
    <cellStyle name="Comma 2 5 2 4 2" xfId="39630" xr:uid="{C791FD49-5B8B-40AD-B16D-698381B89508}"/>
    <cellStyle name="Comma 2 5 2 5" xfId="8957" xr:uid="{00000000-0005-0000-0000-0000FD220000}"/>
    <cellStyle name="Comma 2 5 2 5 2" xfId="8958" xr:uid="{00000000-0005-0000-0000-0000FE220000}"/>
    <cellStyle name="Comma 2 5 2 5 2 2" xfId="39632" xr:uid="{CDDF8B51-544E-4834-840A-E6983E5F0F74}"/>
    <cellStyle name="Comma 2 5 2 5 3" xfId="39631" xr:uid="{70C15E9A-6F2A-41EE-9206-A3791D2DBD71}"/>
    <cellStyle name="Comma 2 5 2 6" xfId="8959" xr:uid="{00000000-0005-0000-0000-0000FF220000}"/>
    <cellStyle name="Comma 2 5 2 6 2" xfId="39633" xr:uid="{BAFA81F3-7AA1-4FE7-85CD-06BFFD2723DA}"/>
    <cellStyle name="Comma 2 5 2 7" xfId="39625" xr:uid="{CFAE1022-B2CF-4C8E-B442-75A24AE15EF0}"/>
    <cellStyle name="Comma 2 5 3" xfId="8960" xr:uid="{00000000-0005-0000-0000-000000230000}"/>
    <cellStyle name="Comma 2 5 3 2" xfId="8961" xr:uid="{00000000-0005-0000-0000-000001230000}"/>
    <cellStyle name="Comma 2 5 3 2 2" xfId="8962" xr:uid="{00000000-0005-0000-0000-000002230000}"/>
    <cellStyle name="Comma 2 5 3 2 2 2" xfId="39636" xr:uid="{9948A0D3-1CEA-48B1-9A72-19944D123B2E}"/>
    <cellStyle name="Comma 2 5 3 2 3" xfId="39635" xr:uid="{B99D9C2C-6637-4E1A-8764-9C7B1CCA76AF}"/>
    <cellStyle name="Comma 2 5 3 3" xfId="8963" xr:uid="{00000000-0005-0000-0000-000003230000}"/>
    <cellStyle name="Comma 2 5 3 3 2" xfId="39637" xr:uid="{2BD40B2E-85AA-4D89-93E4-8B4CB20555E2}"/>
    <cellStyle name="Comma 2 5 3 4" xfId="8964" xr:uid="{00000000-0005-0000-0000-000004230000}"/>
    <cellStyle name="Comma 2 5 3 4 2" xfId="39638" xr:uid="{ED68A066-4784-4432-BC6C-7529A12D289C}"/>
    <cellStyle name="Comma 2 5 3 5" xfId="39634" xr:uid="{CB597F3D-45C9-4963-96EC-C5E0C5388176}"/>
    <cellStyle name="Comma 2 5 4" xfId="8965" xr:uid="{00000000-0005-0000-0000-000005230000}"/>
    <cellStyle name="Comma 2 5 4 2" xfId="8966" xr:uid="{00000000-0005-0000-0000-000006230000}"/>
    <cellStyle name="Comma 2 5 4 2 2" xfId="39640" xr:uid="{686D639D-7543-4994-B9C5-156C0E45250B}"/>
    <cellStyle name="Comma 2 5 4 3" xfId="39639" xr:uid="{215078EB-48FE-474C-A79C-666631F7564E}"/>
    <cellStyle name="Comma 2 5 5" xfId="8967" xr:uid="{00000000-0005-0000-0000-000007230000}"/>
    <cellStyle name="Comma 2 5 5 2" xfId="8968" xr:uid="{00000000-0005-0000-0000-000008230000}"/>
    <cellStyle name="Comma 2 5 5 2 2" xfId="39642" xr:uid="{0F5A2BBC-5419-48F6-98A9-5E48E4846BA1}"/>
    <cellStyle name="Comma 2 5 5 3" xfId="39641" xr:uid="{2AFBF005-67B4-4F2C-8F50-89F629BAE91D}"/>
    <cellStyle name="Comma 2 5 6" xfId="8969" xr:uid="{00000000-0005-0000-0000-000009230000}"/>
    <cellStyle name="Comma 2 5 6 2" xfId="8970" xr:uid="{00000000-0005-0000-0000-00000A230000}"/>
    <cellStyle name="Comma 2 5 6 2 2" xfId="39644" xr:uid="{3D92F026-036E-4A60-9BCB-CA12BFCC7D37}"/>
    <cellStyle name="Comma 2 5 6 3" xfId="39643" xr:uid="{1E868877-C9B5-4125-8E10-BBCCF2D8C916}"/>
    <cellStyle name="Comma 2 5 7" xfId="8971" xr:uid="{00000000-0005-0000-0000-00000B230000}"/>
    <cellStyle name="Comma 2 5 7 2" xfId="8972" xr:uid="{00000000-0005-0000-0000-00000C230000}"/>
    <cellStyle name="Comma 2 5 7 2 2" xfId="39646" xr:uid="{7E4FC90F-7834-465F-AF1E-F70B8325206E}"/>
    <cellStyle name="Comma 2 5 7 3" xfId="39645" xr:uid="{E9EBB806-E78E-43FD-B065-914D92FEF06A}"/>
    <cellStyle name="Comma 2 5 8" xfId="8973" xr:uid="{00000000-0005-0000-0000-00000D230000}"/>
    <cellStyle name="Comma 2 5 8 2" xfId="39647" xr:uid="{A7C533DD-0F7C-4150-8CA8-8A32AD9A2A69}"/>
    <cellStyle name="Comma 2 5 9" xfId="8974" xr:uid="{00000000-0005-0000-0000-00000E230000}"/>
    <cellStyle name="Comma 2 5 9 2" xfId="39648" xr:uid="{522199CD-3D17-4D0C-A54A-C2A9B5021CA5}"/>
    <cellStyle name="Comma 2 6" xfId="8975" xr:uid="{00000000-0005-0000-0000-00000F230000}"/>
    <cellStyle name="Comma 2 6 10" xfId="8976" xr:uid="{00000000-0005-0000-0000-000010230000}"/>
    <cellStyle name="Comma 2 6 10 2" xfId="8977" xr:uid="{00000000-0005-0000-0000-000011230000}"/>
    <cellStyle name="Comma 2 6 10 2 2" xfId="39651" xr:uid="{86BD0D8A-4DEA-4445-B381-A76973E6B76F}"/>
    <cellStyle name="Comma 2 6 10 3" xfId="39650" xr:uid="{9E254D42-0610-4594-9C4E-B62EEA105826}"/>
    <cellStyle name="Comma 2 6 11" xfId="8978" xr:uid="{00000000-0005-0000-0000-000012230000}"/>
    <cellStyle name="Comma 2 6 11 2" xfId="39652" xr:uid="{F50B6139-E09B-4B0D-94FE-AA7921C0523A}"/>
    <cellStyle name="Comma 2 6 12" xfId="39649" xr:uid="{1A8561DB-2286-405C-8EB8-A9BF408EBC61}"/>
    <cellStyle name="Comma 2 6 2" xfId="8979" xr:uid="{00000000-0005-0000-0000-000013230000}"/>
    <cellStyle name="Comma 2 6 2 2" xfId="8980" xr:uid="{00000000-0005-0000-0000-000014230000}"/>
    <cellStyle name="Comma 2 6 2 2 2" xfId="8981" xr:uid="{00000000-0005-0000-0000-000015230000}"/>
    <cellStyle name="Comma 2 6 2 2 2 2" xfId="39655" xr:uid="{F80F4FAB-9511-4A0B-AE2F-581F4CA83D60}"/>
    <cellStyle name="Comma 2 6 2 2 3" xfId="39654" xr:uid="{3AE9E3E6-43DC-4EBD-9628-5C5CAE7EEC73}"/>
    <cellStyle name="Comma 2 6 2 3" xfId="8982" xr:uid="{00000000-0005-0000-0000-000016230000}"/>
    <cellStyle name="Comma 2 6 2 3 2" xfId="8983" xr:uid="{00000000-0005-0000-0000-000017230000}"/>
    <cellStyle name="Comma 2 6 2 3 2 2" xfId="39657" xr:uid="{CB1B5572-313C-40A4-ACC4-E72912234AD0}"/>
    <cellStyle name="Comma 2 6 2 3 3" xfId="39656" xr:uid="{6AAA87E1-B480-4429-BF4D-78A043ABCE02}"/>
    <cellStyle name="Comma 2 6 2 4" xfId="8984" xr:uid="{00000000-0005-0000-0000-000018230000}"/>
    <cellStyle name="Comma 2 6 2 4 2" xfId="39658" xr:uid="{EA2042E4-AD65-4063-A018-559429369F4C}"/>
    <cellStyle name="Comma 2 6 2 5" xfId="8985" xr:uid="{00000000-0005-0000-0000-000019230000}"/>
    <cellStyle name="Comma 2 6 2 5 2" xfId="39659" xr:uid="{48BFBAD1-CD4B-4D7A-AAC8-BA5149085A3A}"/>
    <cellStyle name="Comma 2 6 2 6" xfId="8986" xr:uid="{00000000-0005-0000-0000-00001A230000}"/>
    <cellStyle name="Comma 2 6 2 6 2" xfId="39660" xr:uid="{C2945869-A83C-4506-998F-F753882D33A9}"/>
    <cellStyle name="Comma 2 6 2 7" xfId="39653" xr:uid="{1C25DFD8-C914-4D0E-8A35-07CCBFD7D7EC}"/>
    <cellStyle name="Comma 2 6 3" xfId="8987" xr:uid="{00000000-0005-0000-0000-00001B230000}"/>
    <cellStyle name="Comma 2 6 3 2" xfId="8988" xr:uid="{00000000-0005-0000-0000-00001C230000}"/>
    <cellStyle name="Comma 2 6 3 2 2" xfId="8989" xr:uid="{00000000-0005-0000-0000-00001D230000}"/>
    <cellStyle name="Comma 2 6 3 2 2 2" xfId="8990" xr:uid="{00000000-0005-0000-0000-00001E230000}"/>
    <cellStyle name="Comma 2 6 3 2 2 2 2" xfId="39664" xr:uid="{917A5023-9DC0-4611-A9E6-22706DFDB67B}"/>
    <cellStyle name="Comma 2 6 3 2 2 3" xfId="39663" xr:uid="{7A876927-443A-487C-B78B-D8445C3EFC1D}"/>
    <cellStyle name="Comma 2 6 3 2 3" xfId="8991" xr:uid="{00000000-0005-0000-0000-00001F230000}"/>
    <cellStyle name="Comma 2 6 3 2 3 2" xfId="8992" xr:uid="{00000000-0005-0000-0000-000020230000}"/>
    <cellStyle name="Comma 2 6 3 2 3 2 2" xfId="39666" xr:uid="{F442C104-5FEB-4CB6-ACA4-B27E1DF80578}"/>
    <cellStyle name="Comma 2 6 3 2 3 3" xfId="39665" xr:uid="{E71F8772-9887-46E0-BD82-5D2AC5598F45}"/>
    <cellStyle name="Comma 2 6 3 2 4" xfId="8993" xr:uid="{00000000-0005-0000-0000-000021230000}"/>
    <cellStyle name="Comma 2 6 3 2 4 2" xfId="39667" xr:uid="{0903FF10-D548-4210-8EC7-F0D2E4E920CB}"/>
    <cellStyle name="Comma 2 6 3 2 5" xfId="8994" xr:uid="{00000000-0005-0000-0000-000022230000}"/>
    <cellStyle name="Comma 2 6 3 2 5 2" xfId="8995" xr:uid="{00000000-0005-0000-0000-000023230000}"/>
    <cellStyle name="Comma 2 6 3 2 5 2 2" xfId="39669" xr:uid="{F54638A9-5656-46BC-B7DF-FBF8D476F73B}"/>
    <cellStyle name="Comma 2 6 3 2 5 3" xfId="39668" xr:uid="{18718FB6-986E-4EAD-B329-9091DEBA613E}"/>
    <cellStyle name="Comma 2 6 3 2 6" xfId="8996" xr:uid="{00000000-0005-0000-0000-000024230000}"/>
    <cellStyle name="Comma 2 6 3 2 6 2" xfId="39670" xr:uid="{68429747-A76B-479F-96B8-97B989A6D5FC}"/>
    <cellStyle name="Comma 2 6 3 2 7" xfId="39662" xr:uid="{41D3D89F-7AFB-4C59-A39C-836810DF084A}"/>
    <cellStyle name="Comma 2 6 3 3" xfId="8997" xr:uid="{00000000-0005-0000-0000-000025230000}"/>
    <cellStyle name="Comma 2 6 3 3 2" xfId="8998" xr:uid="{00000000-0005-0000-0000-000026230000}"/>
    <cellStyle name="Comma 2 6 3 3 2 2" xfId="39672" xr:uid="{0211D6B7-C783-4DB6-88E1-F5898D224519}"/>
    <cellStyle name="Comma 2 6 3 3 3" xfId="39671" xr:uid="{D8FC5E36-7D46-472B-AEE1-421A8FEFF490}"/>
    <cellStyle name="Comma 2 6 3 4" xfId="8999" xr:uid="{00000000-0005-0000-0000-000027230000}"/>
    <cellStyle name="Comma 2 6 3 4 2" xfId="9000" xr:uid="{00000000-0005-0000-0000-000028230000}"/>
    <cellStyle name="Comma 2 6 3 4 2 2" xfId="39674" xr:uid="{F2F9E7C2-4472-4DC6-816B-DDAFEFB273B0}"/>
    <cellStyle name="Comma 2 6 3 4 3" xfId="39673" xr:uid="{7441F7BB-135D-4EFB-8405-00F1A4FC8E6F}"/>
    <cellStyle name="Comma 2 6 3 5" xfId="9001" xr:uid="{00000000-0005-0000-0000-000029230000}"/>
    <cellStyle name="Comma 2 6 3 5 2" xfId="39675" xr:uid="{A9C18654-CD32-4DA5-AC62-9138944FC0DF}"/>
    <cellStyle name="Comma 2 6 3 6" xfId="9002" xr:uid="{00000000-0005-0000-0000-00002A230000}"/>
    <cellStyle name="Comma 2 6 3 6 2" xfId="39676" xr:uid="{30CA7C19-BF2C-43DD-9AE1-A82A26E01F1D}"/>
    <cellStyle name="Comma 2 6 3 7" xfId="9003" xr:uid="{00000000-0005-0000-0000-00002B230000}"/>
    <cellStyle name="Comma 2 6 3 7 2" xfId="39677" xr:uid="{F8F66E4C-1C68-490A-99D8-795A3A73449A}"/>
    <cellStyle name="Comma 2 6 3 8" xfId="39661" xr:uid="{7ED1FB81-808D-47EE-B62A-BF3B42478D57}"/>
    <cellStyle name="Comma 2 6 4" xfId="9004" xr:uid="{00000000-0005-0000-0000-00002C230000}"/>
    <cellStyle name="Comma 2 6 4 2" xfId="9005" xr:uid="{00000000-0005-0000-0000-00002D230000}"/>
    <cellStyle name="Comma 2 6 4 2 2" xfId="9006" xr:uid="{00000000-0005-0000-0000-00002E230000}"/>
    <cellStyle name="Comma 2 6 4 2 2 2" xfId="39680" xr:uid="{3D75022C-1CE3-4639-BA0B-9383E190645C}"/>
    <cellStyle name="Comma 2 6 4 2 3" xfId="39679" xr:uid="{AB438B39-9390-454C-922C-41D9B136795A}"/>
    <cellStyle name="Comma 2 6 4 3" xfId="9007" xr:uid="{00000000-0005-0000-0000-00002F230000}"/>
    <cellStyle name="Comma 2 6 4 3 2" xfId="9008" xr:uid="{00000000-0005-0000-0000-000030230000}"/>
    <cellStyle name="Comma 2 6 4 3 2 2" xfId="39682" xr:uid="{C5EA8964-F9EA-4D92-B5A0-B2E71E99CB2D}"/>
    <cellStyle name="Comma 2 6 4 3 3" xfId="39681" xr:uid="{9695996F-C8FF-4FD3-AA7F-5D2E41FE968C}"/>
    <cellStyle name="Comma 2 6 4 4" xfId="9009" xr:uid="{00000000-0005-0000-0000-000031230000}"/>
    <cellStyle name="Comma 2 6 4 4 2" xfId="39683" xr:uid="{56E2FF45-9836-4BD0-8AAF-210D39CCC5F5}"/>
    <cellStyle name="Comma 2 6 4 5" xfId="9010" xr:uid="{00000000-0005-0000-0000-000032230000}"/>
    <cellStyle name="Comma 2 6 4 5 2" xfId="39684" xr:uid="{CCA95A16-4D77-4988-9810-8A74C9C6EEE6}"/>
    <cellStyle name="Comma 2 6 4 6" xfId="9011" xr:uid="{00000000-0005-0000-0000-000033230000}"/>
    <cellStyle name="Comma 2 6 4 6 2" xfId="39685" xr:uid="{6355BAF7-B235-42CA-B3FE-9D334F3F704E}"/>
    <cellStyle name="Comma 2 6 4 7" xfId="39678" xr:uid="{5E498C9D-FC8A-4B24-9B4F-2EA8BCE7E8EE}"/>
    <cellStyle name="Comma 2 6 5" xfId="9012" xr:uid="{00000000-0005-0000-0000-000034230000}"/>
    <cellStyle name="Comma 2 6 5 2" xfId="9013" xr:uid="{00000000-0005-0000-0000-000035230000}"/>
    <cellStyle name="Comma 2 6 5 2 2" xfId="39687" xr:uid="{856F8A43-B99C-4056-B557-C1EC4FE282B4}"/>
    <cellStyle name="Comma 2 6 5 3" xfId="39686" xr:uid="{E6E5D409-4296-4DA6-AA99-A614DD8DC290}"/>
    <cellStyle name="Comma 2 6 6" xfId="9014" xr:uid="{00000000-0005-0000-0000-000036230000}"/>
    <cellStyle name="Comma 2 6 6 2" xfId="9015" xr:uid="{00000000-0005-0000-0000-000037230000}"/>
    <cellStyle name="Comma 2 6 6 2 2" xfId="39689" xr:uid="{FBEA7567-6742-4924-B2D9-D38EF95236A3}"/>
    <cellStyle name="Comma 2 6 6 3" xfId="39688" xr:uid="{474CF26C-CE43-48CE-8B71-B264DD48FED6}"/>
    <cellStyle name="Comma 2 6 7" xfId="9016" xr:uid="{00000000-0005-0000-0000-000038230000}"/>
    <cellStyle name="Comma 2 6 7 2" xfId="9017" xr:uid="{00000000-0005-0000-0000-000039230000}"/>
    <cellStyle name="Comma 2 6 7 2 2" xfId="39691" xr:uid="{3821ED48-B0AE-4BA7-B574-4F1633916FEF}"/>
    <cellStyle name="Comma 2 6 7 3" xfId="39690" xr:uid="{7E12AF4B-8736-4660-8410-E6660B6EBCBA}"/>
    <cellStyle name="Comma 2 6 8" xfId="9018" xr:uid="{00000000-0005-0000-0000-00003A230000}"/>
    <cellStyle name="Comma 2 6 8 2" xfId="9019" xr:uid="{00000000-0005-0000-0000-00003B230000}"/>
    <cellStyle name="Comma 2 6 8 2 2" xfId="39693" xr:uid="{33D99D47-9236-473F-A9FC-0053B615B3C5}"/>
    <cellStyle name="Comma 2 6 8 3" xfId="39692" xr:uid="{F0BB3D21-0227-4133-B37E-5A1D39ECCDC3}"/>
    <cellStyle name="Comma 2 6 9" xfId="9020" xr:uid="{00000000-0005-0000-0000-00003C230000}"/>
    <cellStyle name="Comma 2 6 9 2" xfId="39694" xr:uid="{CFE309F6-FE29-42BA-93ED-3FA5313CC6BA}"/>
    <cellStyle name="Comma 2 7" xfId="9021" xr:uid="{00000000-0005-0000-0000-00003D230000}"/>
    <cellStyle name="Comma 2 7 2" xfId="9022" xr:uid="{00000000-0005-0000-0000-00003E230000}"/>
    <cellStyle name="Comma 2 7 2 2" xfId="9023" xr:uid="{00000000-0005-0000-0000-00003F230000}"/>
    <cellStyle name="Comma 2 7 2 2 2" xfId="9024" xr:uid="{00000000-0005-0000-0000-000040230000}"/>
    <cellStyle name="Comma 2 7 2 2 2 2" xfId="39698" xr:uid="{C22E093D-7521-4F3A-B1C2-1129FEC2288B}"/>
    <cellStyle name="Comma 2 7 2 2 3" xfId="39697" xr:uid="{78ED75F8-B2B6-4301-9963-06BA55C14959}"/>
    <cellStyle name="Comma 2 7 2 3" xfId="9025" xr:uid="{00000000-0005-0000-0000-000041230000}"/>
    <cellStyle name="Comma 2 7 2 3 2" xfId="9026" xr:uid="{00000000-0005-0000-0000-000042230000}"/>
    <cellStyle name="Comma 2 7 2 3 2 2" xfId="39700" xr:uid="{692BC504-F9E7-4593-8E37-FF0F321D6818}"/>
    <cellStyle name="Comma 2 7 2 3 3" xfId="39699" xr:uid="{C5B9422D-4546-4863-91F8-A3F78A3E94FA}"/>
    <cellStyle name="Comma 2 7 2 4" xfId="9027" xr:uid="{00000000-0005-0000-0000-000043230000}"/>
    <cellStyle name="Comma 2 7 2 4 2" xfId="39701" xr:uid="{434BFC4D-FC21-4AFC-A51B-4B0C15E41180}"/>
    <cellStyle name="Comma 2 7 2 5" xfId="9028" xr:uid="{00000000-0005-0000-0000-000044230000}"/>
    <cellStyle name="Comma 2 7 2 5 2" xfId="39702" xr:uid="{9EEEB81E-7955-4531-A838-D27A011742C5}"/>
    <cellStyle name="Comma 2 7 2 6" xfId="9029" xr:uid="{00000000-0005-0000-0000-000045230000}"/>
    <cellStyle name="Comma 2 7 2 6 2" xfId="39703" xr:uid="{7D4571E0-77C4-4526-93DE-378FF5EDAB10}"/>
    <cellStyle name="Comma 2 7 2 7" xfId="39696" xr:uid="{0AC8E4DB-F497-4187-B563-09F05F1AE382}"/>
    <cellStyle name="Comma 2 7 3" xfId="9030" xr:uid="{00000000-0005-0000-0000-000046230000}"/>
    <cellStyle name="Comma 2 7 3 2" xfId="9031" xr:uid="{00000000-0005-0000-0000-000047230000}"/>
    <cellStyle name="Comma 2 7 3 2 2" xfId="39705" xr:uid="{FA9BC935-BDCF-4592-948C-8E3B97A23A05}"/>
    <cellStyle name="Comma 2 7 3 3" xfId="39704" xr:uid="{1F3FC5E4-5E4E-4718-A37C-DFD7E190D335}"/>
    <cellStyle name="Comma 2 7 4" xfId="9032" xr:uid="{00000000-0005-0000-0000-000048230000}"/>
    <cellStyle name="Comma 2 7 4 2" xfId="9033" xr:uid="{00000000-0005-0000-0000-000049230000}"/>
    <cellStyle name="Comma 2 7 4 2 2" xfId="39707" xr:uid="{FA0BC7D6-5A45-4420-8573-33C21A9112F8}"/>
    <cellStyle name="Comma 2 7 4 3" xfId="39706" xr:uid="{A9183A3C-3754-4F9F-9470-3909C25A8390}"/>
    <cellStyle name="Comma 2 7 5" xfId="9034" xr:uid="{00000000-0005-0000-0000-00004A230000}"/>
    <cellStyle name="Comma 2 7 5 2" xfId="39708" xr:uid="{739B5C83-B9D7-46CA-89C5-1D82137C9981}"/>
    <cellStyle name="Comma 2 7 6" xfId="9035" xr:uid="{00000000-0005-0000-0000-00004B230000}"/>
    <cellStyle name="Comma 2 7 6 2" xfId="39709" xr:uid="{D5AF107C-8024-4994-AEED-6E19BB0E5E5B}"/>
    <cellStyle name="Comma 2 7 7" xfId="9036" xr:uid="{00000000-0005-0000-0000-00004C230000}"/>
    <cellStyle name="Comma 2 7 7 2" xfId="39710" xr:uid="{74B26D1C-121F-4451-9620-B26230EC1F5F}"/>
    <cellStyle name="Comma 2 7 8" xfId="39695" xr:uid="{706C3DFD-FD54-4D93-9DBD-A55760E98D0C}"/>
    <cellStyle name="Comma 2 8" xfId="9037" xr:uid="{00000000-0005-0000-0000-00004D230000}"/>
    <cellStyle name="Comma 2 8 2" xfId="9038" xr:uid="{00000000-0005-0000-0000-00004E230000}"/>
    <cellStyle name="Comma 2 8 2 2" xfId="9039" xr:uid="{00000000-0005-0000-0000-00004F230000}"/>
    <cellStyle name="Comma 2 8 2 2 2" xfId="39713" xr:uid="{0EEE2839-CCB3-4303-909B-6BDBF7260CCD}"/>
    <cellStyle name="Comma 2 8 2 3" xfId="39712" xr:uid="{CB70F43F-2574-44FA-A9FC-2860D9BD2D32}"/>
    <cellStyle name="Comma 2 8 3" xfId="9040" xr:uid="{00000000-0005-0000-0000-000050230000}"/>
    <cellStyle name="Comma 2 8 3 2" xfId="9041" xr:uid="{00000000-0005-0000-0000-000051230000}"/>
    <cellStyle name="Comma 2 8 3 2 2" xfId="39715" xr:uid="{CA495C5E-AA4B-446B-A1C2-8A27F5ED56F2}"/>
    <cellStyle name="Comma 2 8 3 3" xfId="39714" xr:uid="{38893853-5F50-4C00-A395-64A31ED25F13}"/>
    <cellStyle name="Comma 2 8 4" xfId="9042" xr:uid="{00000000-0005-0000-0000-000052230000}"/>
    <cellStyle name="Comma 2 8 4 2" xfId="39716" xr:uid="{E2F7E819-31A2-4B1A-8F3A-92A74F3FE7E2}"/>
    <cellStyle name="Comma 2 8 5" xfId="9043" xr:uid="{00000000-0005-0000-0000-000053230000}"/>
    <cellStyle name="Comma 2 8 5 2" xfId="39717" xr:uid="{9620CCED-0DD3-4D96-AF5B-B151CB1A06C3}"/>
    <cellStyle name="Comma 2 8 6" xfId="9044" xr:uid="{00000000-0005-0000-0000-000054230000}"/>
    <cellStyle name="Comma 2 8 6 2" xfId="39718" xr:uid="{AC1DD0BE-4003-4C98-ACB4-8536F2F98AF1}"/>
    <cellStyle name="Comma 2 8 7" xfId="39711" xr:uid="{790B4923-C4BF-454B-B6E5-E0537270B689}"/>
    <cellStyle name="Comma 2 9" xfId="9045" xr:uid="{00000000-0005-0000-0000-000055230000}"/>
    <cellStyle name="Comma 2 9 2" xfId="9046" xr:uid="{00000000-0005-0000-0000-000056230000}"/>
    <cellStyle name="Comma 2 9 2 2" xfId="9047" xr:uid="{00000000-0005-0000-0000-000057230000}"/>
    <cellStyle name="Comma 2 9 2 2 2" xfId="39721" xr:uid="{3EC25C40-93A8-4D04-AE80-B9CF92BD0415}"/>
    <cellStyle name="Comma 2 9 2 3" xfId="39720" xr:uid="{14E77BE1-AEFB-42A6-B46A-04C93B7DE6B3}"/>
    <cellStyle name="Comma 2 9 3" xfId="9048" xr:uid="{00000000-0005-0000-0000-000058230000}"/>
    <cellStyle name="Comma 2 9 3 2" xfId="9049" xr:uid="{00000000-0005-0000-0000-000059230000}"/>
    <cellStyle name="Comma 2 9 3 2 2" xfId="39723" xr:uid="{A3474739-8611-443D-9D6D-560AF35759A0}"/>
    <cellStyle name="Comma 2 9 3 3" xfId="39722" xr:uid="{9D3CFA74-9F7C-4337-AA5E-14F5C70BB7F6}"/>
    <cellStyle name="Comma 2 9 4" xfId="9050" xr:uid="{00000000-0005-0000-0000-00005A230000}"/>
    <cellStyle name="Comma 2 9 4 2" xfId="39724" xr:uid="{6A67D5C7-1CE7-4A06-9A81-95BA28F5F19B}"/>
    <cellStyle name="Comma 2 9 5" xfId="9051" xr:uid="{00000000-0005-0000-0000-00005B230000}"/>
    <cellStyle name="Comma 2 9 5 2" xfId="9052" xr:uid="{00000000-0005-0000-0000-00005C230000}"/>
    <cellStyle name="Comma 2 9 5 2 2" xfId="39726" xr:uid="{734914CE-7B39-451A-9D5F-C67DA1898CA7}"/>
    <cellStyle name="Comma 2 9 5 3" xfId="39725" xr:uid="{9483188F-1C19-499B-BBBD-50FBC2E65DA6}"/>
    <cellStyle name="Comma 2 9 6" xfId="9053" xr:uid="{00000000-0005-0000-0000-00005D230000}"/>
    <cellStyle name="Comma 2 9 6 2" xfId="39727" xr:uid="{B858FC93-F127-4A57-8067-A2DB1A4E8E9B}"/>
    <cellStyle name="Comma 2 9 7" xfId="39719" xr:uid="{9EDE16B3-8159-43A7-87C3-6F391911263F}"/>
    <cellStyle name="Comma 2*" xfId="9054" xr:uid="{00000000-0005-0000-0000-00005E230000}"/>
    <cellStyle name="Comma 2* 2" xfId="9055" xr:uid="{00000000-0005-0000-0000-00005F230000}"/>
    <cellStyle name="Comma 2* 2 2" xfId="39729" xr:uid="{53289E8B-AB24-49A8-9240-5EEF2B226883}"/>
    <cellStyle name="Comma 2* 3" xfId="39728" xr:uid="{25EBC735-E39E-43DC-B5F6-8624C2F39286}"/>
    <cellStyle name="Comma 2_ADJS 33 Capitalized Interest - Jan 2013" xfId="9056" xr:uid="{00000000-0005-0000-0000-000060230000}"/>
    <cellStyle name="Comma 20" xfId="9057" xr:uid="{00000000-0005-0000-0000-000061230000}"/>
    <cellStyle name="Comma 20 2" xfId="9058" xr:uid="{00000000-0005-0000-0000-000062230000}"/>
    <cellStyle name="Comma 20 2 2" xfId="9059" xr:uid="{00000000-0005-0000-0000-000063230000}"/>
    <cellStyle name="Comma 20 2 2 2" xfId="9060" xr:uid="{00000000-0005-0000-0000-000064230000}"/>
    <cellStyle name="Comma 20 2 2 2 2" xfId="39733" xr:uid="{4DA71DED-D95A-4434-8555-A47234124DAF}"/>
    <cellStyle name="Comma 20 2 2 3" xfId="39732" xr:uid="{434BE659-0144-4321-9907-592721413144}"/>
    <cellStyle name="Comma 20 2 3" xfId="9061" xr:uid="{00000000-0005-0000-0000-000065230000}"/>
    <cellStyle name="Comma 20 2 3 2" xfId="9062" xr:uid="{00000000-0005-0000-0000-000066230000}"/>
    <cellStyle name="Comma 20 2 3 2 2" xfId="39735" xr:uid="{A22FC0F9-87FE-4240-89A8-98BABF9425CE}"/>
    <cellStyle name="Comma 20 2 3 3" xfId="39734" xr:uid="{38AA95D7-32F6-4823-92B5-DCD1D8418A3C}"/>
    <cellStyle name="Comma 20 2 4" xfId="9063" xr:uid="{00000000-0005-0000-0000-000067230000}"/>
    <cellStyle name="Comma 20 2 4 2" xfId="39736" xr:uid="{2D2BE99B-52DC-4329-A5CE-6FE2DA3F7270}"/>
    <cellStyle name="Comma 20 2 5" xfId="9064" xr:uid="{00000000-0005-0000-0000-000068230000}"/>
    <cellStyle name="Comma 20 2 5 2" xfId="39737" xr:uid="{F2B5CC87-6B38-4C5B-B99B-B7E38D18FF14}"/>
    <cellStyle name="Comma 20 2 6" xfId="9065" xr:uid="{00000000-0005-0000-0000-000069230000}"/>
    <cellStyle name="Comma 20 2 6 2" xfId="39738" xr:uid="{24CFD678-530D-4702-94BE-3C7E1354BDDD}"/>
    <cellStyle name="Comma 20 2 7" xfId="39731" xr:uid="{FCF848AA-2428-42D8-83E8-B3602462CF85}"/>
    <cellStyle name="Comma 20 3" xfId="9066" xr:uid="{00000000-0005-0000-0000-00006A230000}"/>
    <cellStyle name="Comma 20 3 2" xfId="9067" xr:uid="{00000000-0005-0000-0000-00006B230000}"/>
    <cellStyle name="Comma 20 3 2 2" xfId="39740" xr:uid="{61E667A7-F580-43D6-AAAB-D0112936532F}"/>
    <cellStyle name="Comma 20 3 3" xfId="39739" xr:uid="{6D8D6CA0-2CC9-453E-B118-01B2DCF5A464}"/>
    <cellStyle name="Comma 20 4" xfId="9068" xr:uid="{00000000-0005-0000-0000-00006C230000}"/>
    <cellStyle name="Comma 20 4 2" xfId="9069" xr:uid="{00000000-0005-0000-0000-00006D230000}"/>
    <cellStyle name="Comma 20 4 2 2" xfId="39742" xr:uid="{D6C3B9B0-E283-4F40-933D-AE9C235050E7}"/>
    <cellStyle name="Comma 20 4 3" xfId="39741" xr:uid="{1D8B4B1A-47AC-4C35-8FE7-174A6B4F6325}"/>
    <cellStyle name="Comma 20 5" xfId="9070" xr:uid="{00000000-0005-0000-0000-00006E230000}"/>
    <cellStyle name="Comma 20 5 2" xfId="39743" xr:uid="{26EEE264-0418-473D-9AD2-12A55F19DA34}"/>
    <cellStyle name="Comma 20 6" xfId="9071" xr:uid="{00000000-0005-0000-0000-00006F230000}"/>
    <cellStyle name="Comma 20 6 2" xfId="9072" xr:uid="{00000000-0005-0000-0000-000070230000}"/>
    <cellStyle name="Comma 20 6 2 2" xfId="39745" xr:uid="{4F8D0910-F4FD-4751-8A01-959BB9E365A5}"/>
    <cellStyle name="Comma 20 6 3" xfId="39744" xr:uid="{A8FE83D0-80E8-4910-BD59-1B427FD0611C}"/>
    <cellStyle name="Comma 20 7" xfId="9073" xr:uid="{00000000-0005-0000-0000-000071230000}"/>
    <cellStyle name="Comma 20 7 2" xfId="39746" xr:uid="{31529E08-F417-48C6-9A2B-0CAB37CC4F64}"/>
    <cellStyle name="Comma 20 8" xfId="39730" xr:uid="{3FD34899-E216-4741-BAEE-30E67F648A54}"/>
    <cellStyle name="Comma 20 9" xfId="9074" xr:uid="{00000000-0005-0000-0000-000072230000}"/>
    <cellStyle name="Comma 20 9 2" xfId="39747" xr:uid="{8448BF38-B3DF-4B63-A960-E4DA33FFBAAB}"/>
    <cellStyle name="Comma 200" xfId="9075" xr:uid="{00000000-0005-0000-0000-000073230000}"/>
    <cellStyle name="Comma 200 2" xfId="9076" xr:uid="{00000000-0005-0000-0000-000074230000}"/>
    <cellStyle name="Comma 200 2 2" xfId="9077" xr:uid="{00000000-0005-0000-0000-000075230000}"/>
    <cellStyle name="Comma 200 2 2 2" xfId="39750" xr:uid="{2026A7AD-74E8-4D15-A619-E78432A171C5}"/>
    <cellStyle name="Comma 200 2 3" xfId="39749" xr:uid="{F2F2A0F4-0BC5-422A-A53D-B88A4ABF0191}"/>
    <cellStyle name="Comma 200 3" xfId="9078" xr:uid="{00000000-0005-0000-0000-000076230000}"/>
    <cellStyle name="Comma 200 3 2" xfId="9079" xr:uid="{00000000-0005-0000-0000-000077230000}"/>
    <cellStyle name="Comma 200 3 2 2" xfId="39752" xr:uid="{2DEDAF3C-4D98-4F54-9845-49D36AD5074D}"/>
    <cellStyle name="Comma 200 3 3" xfId="39751" xr:uid="{F4C144A0-D182-4671-9165-FA518251C8E0}"/>
    <cellStyle name="Comma 200 4" xfId="9080" xr:uid="{00000000-0005-0000-0000-000078230000}"/>
    <cellStyle name="Comma 200 4 2" xfId="39753" xr:uid="{5385F1E3-CAD2-4A9F-9B46-1834B36D6611}"/>
    <cellStyle name="Comma 200 5" xfId="9081" xr:uid="{00000000-0005-0000-0000-000079230000}"/>
    <cellStyle name="Comma 200 5 2" xfId="39754" xr:uid="{230665DA-0F81-45F6-A3D5-AD04A2E46F6C}"/>
    <cellStyle name="Comma 200 6" xfId="9082" xr:uid="{00000000-0005-0000-0000-00007A230000}"/>
    <cellStyle name="Comma 200 6 2" xfId="39755" xr:uid="{B40EC5CD-D843-4722-97A8-9D31B4E3A93A}"/>
    <cellStyle name="Comma 200 7" xfId="39748" xr:uid="{2B0721CD-2D8A-43FF-9176-9BDA8945B2B6}"/>
    <cellStyle name="Comma 201" xfId="9083" xr:uid="{00000000-0005-0000-0000-00007B230000}"/>
    <cellStyle name="Comma 201 2" xfId="9084" xr:uid="{00000000-0005-0000-0000-00007C230000}"/>
    <cellStyle name="Comma 201 2 2" xfId="9085" xr:uid="{00000000-0005-0000-0000-00007D230000}"/>
    <cellStyle name="Comma 201 2 2 2" xfId="39758" xr:uid="{7AC0D837-25AF-4B11-A397-EB67E8CD082E}"/>
    <cellStyle name="Comma 201 2 3" xfId="39757" xr:uid="{68D0560C-7086-4422-A9C0-3459FA172CF7}"/>
    <cellStyle name="Comma 201 3" xfId="9086" xr:uid="{00000000-0005-0000-0000-00007E230000}"/>
    <cellStyle name="Comma 201 3 2" xfId="9087" xr:uid="{00000000-0005-0000-0000-00007F230000}"/>
    <cellStyle name="Comma 201 3 2 2" xfId="39760" xr:uid="{A526FABB-3A5C-4434-8F7E-7705E5BA0235}"/>
    <cellStyle name="Comma 201 3 3" xfId="39759" xr:uid="{C6B8FF76-8FCA-480A-A142-49AA520ED8E7}"/>
    <cellStyle name="Comma 201 4" xfId="9088" xr:uid="{00000000-0005-0000-0000-000080230000}"/>
    <cellStyle name="Comma 201 4 2" xfId="39761" xr:uid="{9930E144-8CEE-4B9E-A858-80B536F91F8C}"/>
    <cellStyle name="Comma 201 5" xfId="9089" xr:uid="{00000000-0005-0000-0000-000081230000}"/>
    <cellStyle name="Comma 201 5 2" xfId="39762" xr:uid="{E8328876-14DB-4C18-A444-ABF597A1531D}"/>
    <cellStyle name="Comma 201 6" xfId="9090" xr:uid="{00000000-0005-0000-0000-000082230000}"/>
    <cellStyle name="Comma 201 6 2" xfId="39763" xr:uid="{1563D022-1AFC-4F25-B293-4784529950CB}"/>
    <cellStyle name="Comma 201 7" xfId="39756" xr:uid="{E2660C8E-1A67-4507-A59F-D26B3E583D3B}"/>
    <cellStyle name="Comma 202" xfId="9091" xr:uid="{00000000-0005-0000-0000-000083230000}"/>
    <cellStyle name="Comma 202 2" xfId="9092" xr:uid="{00000000-0005-0000-0000-000084230000}"/>
    <cellStyle name="Comma 202 2 2" xfId="9093" xr:uid="{00000000-0005-0000-0000-000085230000}"/>
    <cellStyle name="Comma 202 2 2 2" xfId="39766" xr:uid="{2B569E94-D906-475D-A360-BA3ECDAF771E}"/>
    <cellStyle name="Comma 202 2 3" xfId="39765" xr:uid="{EBE8ED92-F8FF-4EC2-A110-FD88FC65CA8C}"/>
    <cellStyle name="Comma 202 3" xfId="9094" xr:uid="{00000000-0005-0000-0000-000086230000}"/>
    <cellStyle name="Comma 202 3 2" xfId="9095" xr:uid="{00000000-0005-0000-0000-000087230000}"/>
    <cellStyle name="Comma 202 3 2 2" xfId="39768" xr:uid="{385003D5-F820-4E90-B7AD-EB432997A36C}"/>
    <cellStyle name="Comma 202 3 3" xfId="39767" xr:uid="{3BDEADC1-B7B9-42E2-BE3F-EC414C1852C5}"/>
    <cellStyle name="Comma 202 4" xfId="9096" xr:uid="{00000000-0005-0000-0000-000088230000}"/>
    <cellStyle name="Comma 202 4 2" xfId="39769" xr:uid="{5B6E9E5A-1346-434B-85E6-1B0BFB025D8F}"/>
    <cellStyle name="Comma 202 5" xfId="9097" xr:uid="{00000000-0005-0000-0000-000089230000}"/>
    <cellStyle name="Comma 202 5 2" xfId="39770" xr:uid="{5AC46E95-6B82-4A7E-9FEC-56269451EA39}"/>
    <cellStyle name="Comma 202 6" xfId="9098" xr:uid="{00000000-0005-0000-0000-00008A230000}"/>
    <cellStyle name="Comma 202 6 2" xfId="39771" xr:uid="{4EEDF458-3986-4E9E-8846-D6EF7185D1B2}"/>
    <cellStyle name="Comma 202 7" xfId="39764" xr:uid="{15C2833C-8EA0-4CAD-8F5F-DD1205C288F8}"/>
    <cellStyle name="Comma 203" xfId="9099" xr:uid="{00000000-0005-0000-0000-00008B230000}"/>
    <cellStyle name="Comma 203 2" xfId="9100" xr:uid="{00000000-0005-0000-0000-00008C230000}"/>
    <cellStyle name="Comma 203 2 2" xfId="9101" xr:uid="{00000000-0005-0000-0000-00008D230000}"/>
    <cellStyle name="Comma 203 2 2 2" xfId="39774" xr:uid="{5765D73F-F75C-4DC4-A76C-D283561756C4}"/>
    <cellStyle name="Comma 203 2 3" xfId="39773" xr:uid="{21B11BC8-60B8-459A-95FD-E26B4EA2EC7F}"/>
    <cellStyle name="Comma 203 3" xfId="9102" xr:uid="{00000000-0005-0000-0000-00008E230000}"/>
    <cellStyle name="Comma 203 3 2" xfId="9103" xr:uid="{00000000-0005-0000-0000-00008F230000}"/>
    <cellStyle name="Comma 203 3 2 2" xfId="39776" xr:uid="{BF2E46D3-0A2F-4B91-9F01-DA01C80C2752}"/>
    <cellStyle name="Comma 203 3 3" xfId="39775" xr:uid="{59B4C7F3-FF42-46FB-884F-1C4BBF28EE6F}"/>
    <cellStyle name="Comma 203 4" xfId="9104" xr:uid="{00000000-0005-0000-0000-000090230000}"/>
    <cellStyle name="Comma 203 4 2" xfId="39777" xr:uid="{4837A3AA-8850-4FF3-B7A0-7265A92626E3}"/>
    <cellStyle name="Comma 203 5" xfId="9105" xr:uid="{00000000-0005-0000-0000-000091230000}"/>
    <cellStyle name="Comma 203 5 2" xfId="9106" xr:uid="{00000000-0005-0000-0000-000092230000}"/>
    <cellStyle name="Comma 203 5 2 2" xfId="39779" xr:uid="{55F59BF6-09A9-4569-8F24-359B2E0A837C}"/>
    <cellStyle name="Comma 203 5 3" xfId="39778" xr:uid="{EDB9EEAC-B94B-4B85-A0D5-FA10BE969A7E}"/>
    <cellStyle name="Comma 203 6" xfId="9107" xr:uid="{00000000-0005-0000-0000-000093230000}"/>
    <cellStyle name="Comma 203 6 2" xfId="39780" xr:uid="{A737CD2C-6A32-4741-9F6E-F8B3BB9E9F0D}"/>
    <cellStyle name="Comma 203 7" xfId="39772" xr:uid="{81603702-339F-4824-807B-F9EAC2810807}"/>
    <cellStyle name="Comma 204" xfId="9108" xr:uid="{00000000-0005-0000-0000-000094230000}"/>
    <cellStyle name="Comma 204 2" xfId="9109" xr:uid="{00000000-0005-0000-0000-000095230000}"/>
    <cellStyle name="Comma 204 2 2" xfId="9110" xr:uid="{00000000-0005-0000-0000-000096230000}"/>
    <cellStyle name="Comma 204 2 2 2" xfId="39783" xr:uid="{D184CC57-4C55-4E29-99FB-1237E1190D0E}"/>
    <cellStyle name="Comma 204 2 3" xfId="39782" xr:uid="{59890DB7-3786-48DB-A2DC-03966963C18A}"/>
    <cellStyle name="Comma 204 3" xfId="9111" xr:uid="{00000000-0005-0000-0000-000097230000}"/>
    <cellStyle name="Comma 204 3 2" xfId="9112" xr:uid="{00000000-0005-0000-0000-000098230000}"/>
    <cellStyle name="Comma 204 3 2 2" xfId="39785" xr:uid="{DCE43A87-4943-424E-89CD-B709FF5E2096}"/>
    <cellStyle name="Comma 204 3 3" xfId="39784" xr:uid="{59F18CD2-B8EC-4F35-BA5C-4F31F66E53FB}"/>
    <cellStyle name="Comma 204 4" xfId="9113" xr:uid="{00000000-0005-0000-0000-000099230000}"/>
    <cellStyle name="Comma 204 4 2" xfId="39786" xr:uid="{21B502EE-BFE7-464F-92DE-2D3B36583A51}"/>
    <cellStyle name="Comma 204 5" xfId="9114" xr:uid="{00000000-0005-0000-0000-00009A230000}"/>
    <cellStyle name="Comma 204 5 2" xfId="39787" xr:uid="{FDA97921-4FBC-42D5-96CD-80B6B7053C09}"/>
    <cellStyle name="Comma 204 6" xfId="9115" xr:uid="{00000000-0005-0000-0000-00009B230000}"/>
    <cellStyle name="Comma 204 6 2" xfId="39788" xr:uid="{3A477105-E575-46D1-91F8-29C51E327544}"/>
    <cellStyle name="Comma 204 7" xfId="39781" xr:uid="{AE13B62C-DE2A-4166-ABDC-0C6D7B75FEB4}"/>
    <cellStyle name="Comma 205" xfId="9116" xr:uid="{00000000-0005-0000-0000-00009C230000}"/>
    <cellStyle name="Comma 205 2" xfId="9117" xr:uid="{00000000-0005-0000-0000-00009D230000}"/>
    <cellStyle name="Comma 205 2 2" xfId="9118" xr:uid="{00000000-0005-0000-0000-00009E230000}"/>
    <cellStyle name="Comma 205 2 2 2" xfId="39791" xr:uid="{4A54AADF-39DB-430C-B698-6D85EB58809A}"/>
    <cellStyle name="Comma 205 2 3" xfId="39790" xr:uid="{3B809F54-45A5-4921-BBFF-EB7CC693742A}"/>
    <cellStyle name="Comma 205 3" xfId="9119" xr:uid="{00000000-0005-0000-0000-00009F230000}"/>
    <cellStyle name="Comma 205 3 2" xfId="9120" xr:uid="{00000000-0005-0000-0000-0000A0230000}"/>
    <cellStyle name="Comma 205 3 2 2" xfId="39793" xr:uid="{E57F39C7-23D9-4C29-B2E5-3D1ED62C8580}"/>
    <cellStyle name="Comma 205 3 3" xfId="39792" xr:uid="{417A3D30-2A0A-4F6C-959D-0C8C358793D2}"/>
    <cellStyle name="Comma 205 4" xfId="9121" xr:uid="{00000000-0005-0000-0000-0000A1230000}"/>
    <cellStyle name="Comma 205 4 2" xfId="39794" xr:uid="{B4243B1C-865D-4644-9D9B-1B5DCD5F80B4}"/>
    <cellStyle name="Comma 205 5" xfId="9122" xr:uid="{00000000-0005-0000-0000-0000A2230000}"/>
    <cellStyle name="Comma 205 5 2" xfId="9123" xr:uid="{00000000-0005-0000-0000-0000A3230000}"/>
    <cellStyle name="Comma 205 5 2 2" xfId="39796" xr:uid="{611814AB-524B-4A76-AE56-BB6140FBF0C2}"/>
    <cellStyle name="Comma 205 5 3" xfId="39795" xr:uid="{81708F52-CE85-40F9-BE86-02C3F29DC622}"/>
    <cellStyle name="Comma 205 6" xfId="9124" xr:uid="{00000000-0005-0000-0000-0000A4230000}"/>
    <cellStyle name="Comma 205 6 2" xfId="39797" xr:uid="{9796FA7A-CBFD-4D0D-8854-B656674E0920}"/>
    <cellStyle name="Comma 205 7" xfId="39789" xr:uid="{2F9B1A81-D50E-4611-B6C6-472E68B62569}"/>
    <cellStyle name="Comma 206" xfId="9125" xr:uid="{00000000-0005-0000-0000-0000A5230000}"/>
    <cellStyle name="Comma 206 2" xfId="9126" xr:uid="{00000000-0005-0000-0000-0000A6230000}"/>
    <cellStyle name="Comma 206 2 2" xfId="9127" xr:uid="{00000000-0005-0000-0000-0000A7230000}"/>
    <cellStyle name="Comma 206 2 2 2" xfId="39800" xr:uid="{E768CB68-824E-4800-B6AD-E7E46B87E6BF}"/>
    <cellStyle name="Comma 206 2 3" xfId="39799" xr:uid="{6F59205D-2132-4D1E-A93C-426052D8AD22}"/>
    <cellStyle name="Comma 206 3" xfId="9128" xr:uid="{00000000-0005-0000-0000-0000A8230000}"/>
    <cellStyle name="Comma 206 3 2" xfId="9129" xr:uid="{00000000-0005-0000-0000-0000A9230000}"/>
    <cellStyle name="Comma 206 3 2 2" xfId="39802" xr:uid="{5FBA9CD9-525A-4D62-92BE-EEBD3A36795F}"/>
    <cellStyle name="Comma 206 3 3" xfId="39801" xr:uid="{09BE5FAA-CF64-4334-AAC1-93141F6A6BE7}"/>
    <cellStyle name="Comma 206 4" xfId="9130" xr:uid="{00000000-0005-0000-0000-0000AA230000}"/>
    <cellStyle name="Comma 206 4 2" xfId="39803" xr:uid="{26A17DC6-BA6C-45DB-8C76-1380985FDA6E}"/>
    <cellStyle name="Comma 206 5" xfId="9131" xr:uid="{00000000-0005-0000-0000-0000AB230000}"/>
    <cellStyle name="Comma 206 5 2" xfId="39804" xr:uid="{5A473995-CE3D-4942-845A-9C1A727F3E76}"/>
    <cellStyle name="Comma 206 6" xfId="9132" xr:uid="{00000000-0005-0000-0000-0000AC230000}"/>
    <cellStyle name="Comma 206 6 2" xfId="39805" xr:uid="{62A09500-4851-4CCE-B09C-EA6EE94CB133}"/>
    <cellStyle name="Comma 206 7" xfId="39798" xr:uid="{A961B56F-3615-44D9-8E07-73EA8361588D}"/>
    <cellStyle name="Comma 207" xfId="9133" xr:uid="{00000000-0005-0000-0000-0000AD230000}"/>
    <cellStyle name="Comma 207 2" xfId="9134" xr:uid="{00000000-0005-0000-0000-0000AE230000}"/>
    <cellStyle name="Comma 207 2 2" xfId="9135" xr:uid="{00000000-0005-0000-0000-0000AF230000}"/>
    <cellStyle name="Comma 207 2 2 2" xfId="39808" xr:uid="{B9C724AD-5A94-4DEA-B67E-CDCC18AE0A7D}"/>
    <cellStyle name="Comma 207 2 3" xfId="39807" xr:uid="{0F5118E3-2185-4EBD-B9BE-AD78464A0241}"/>
    <cellStyle name="Comma 207 3" xfId="9136" xr:uid="{00000000-0005-0000-0000-0000B0230000}"/>
    <cellStyle name="Comma 207 3 2" xfId="9137" xr:uid="{00000000-0005-0000-0000-0000B1230000}"/>
    <cellStyle name="Comma 207 3 2 2" xfId="39810" xr:uid="{1E11A98F-354D-4965-8D17-C6A96110E689}"/>
    <cellStyle name="Comma 207 3 3" xfId="39809" xr:uid="{CA276AFF-E1F8-45D1-A77B-E1F2BE908DD7}"/>
    <cellStyle name="Comma 207 4" xfId="9138" xr:uid="{00000000-0005-0000-0000-0000B2230000}"/>
    <cellStyle name="Comma 207 4 2" xfId="39811" xr:uid="{A364D312-D52C-420A-8AB7-B32438752BDE}"/>
    <cellStyle name="Comma 207 5" xfId="9139" xr:uid="{00000000-0005-0000-0000-0000B3230000}"/>
    <cellStyle name="Comma 207 5 2" xfId="39812" xr:uid="{D5B6CCE2-197F-4A31-B3E3-26AADF3E8E1F}"/>
    <cellStyle name="Comma 207 6" xfId="9140" xr:uid="{00000000-0005-0000-0000-0000B4230000}"/>
    <cellStyle name="Comma 207 6 2" xfId="39813" xr:uid="{28BA26F6-C0B9-489E-BFE1-570C16D34193}"/>
    <cellStyle name="Comma 207 7" xfId="39806" xr:uid="{F1C5F87A-56A8-4860-8662-B48F97B025B4}"/>
    <cellStyle name="Comma 208" xfId="9141" xr:uid="{00000000-0005-0000-0000-0000B5230000}"/>
    <cellStyle name="Comma 208 2" xfId="9142" xr:uid="{00000000-0005-0000-0000-0000B6230000}"/>
    <cellStyle name="Comma 208 2 2" xfId="9143" xr:uid="{00000000-0005-0000-0000-0000B7230000}"/>
    <cellStyle name="Comma 208 2 2 2" xfId="39816" xr:uid="{08478DB6-F480-4FF5-B2CF-11E0D2C2501E}"/>
    <cellStyle name="Comma 208 2 3" xfId="39815" xr:uid="{A23E1169-8E56-4451-BA0F-A543B7D15272}"/>
    <cellStyle name="Comma 208 3" xfId="9144" xr:uid="{00000000-0005-0000-0000-0000B8230000}"/>
    <cellStyle name="Comma 208 3 2" xfId="9145" xr:uid="{00000000-0005-0000-0000-0000B9230000}"/>
    <cellStyle name="Comma 208 3 2 2" xfId="39818" xr:uid="{0E78D4B8-17E0-4774-9616-8BC61F5E00ED}"/>
    <cellStyle name="Comma 208 3 3" xfId="39817" xr:uid="{61F072FD-BD42-41FE-ADF8-98EB97A02B3D}"/>
    <cellStyle name="Comma 208 4" xfId="9146" xr:uid="{00000000-0005-0000-0000-0000BA230000}"/>
    <cellStyle name="Comma 208 4 2" xfId="39819" xr:uid="{79A3C19A-1E69-4E70-A23B-0B1B0053A7BC}"/>
    <cellStyle name="Comma 208 5" xfId="9147" xr:uid="{00000000-0005-0000-0000-0000BB230000}"/>
    <cellStyle name="Comma 208 5 2" xfId="39820" xr:uid="{0DDA6ECB-C450-4CC5-9AF9-EB43A1BE5CF0}"/>
    <cellStyle name="Comma 208 6" xfId="9148" xr:uid="{00000000-0005-0000-0000-0000BC230000}"/>
    <cellStyle name="Comma 208 6 2" xfId="39821" xr:uid="{9474E159-B3ED-4164-A02B-A988A18FABFD}"/>
    <cellStyle name="Comma 208 7" xfId="39814" xr:uid="{49E8CC2F-11A7-44F5-A1B1-6712D38CDE1E}"/>
    <cellStyle name="Comma 209" xfId="9149" xr:uid="{00000000-0005-0000-0000-0000BD230000}"/>
    <cellStyle name="Comma 209 2" xfId="9150" xr:uid="{00000000-0005-0000-0000-0000BE230000}"/>
    <cellStyle name="Comma 209 2 2" xfId="9151" xr:uid="{00000000-0005-0000-0000-0000BF230000}"/>
    <cellStyle name="Comma 209 2 2 2" xfId="39824" xr:uid="{814B2D25-6783-404A-95DF-C39B63D43035}"/>
    <cellStyle name="Comma 209 2 3" xfId="39823" xr:uid="{F2833557-EA25-4330-8CFA-1765A0DE35BD}"/>
    <cellStyle name="Comma 209 3" xfId="9152" xr:uid="{00000000-0005-0000-0000-0000C0230000}"/>
    <cellStyle name="Comma 209 3 2" xfId="9153" xr:uid="{00000000-0005-0000-0000-0000C1230000}"/>
    <cellStyle name="Comma 209 3 2 2" xfId="39826" xr:uid="{C8CFDF70-513F-4290-B02C-CB241D3F47D9}"/>
    <cellStyle name="Comma 209 3 3" xfId="39825" xr:uid="{D151B38A-C49F-4208-BEEC-622821DDF5B9}"/>
    <cellStyle name="Comma 209 4" xfId="9154" xr:uid="{00000000-0005-0000-0000-0000C2230000}"/>
    <cellStyle name="Comma 209 4 2" xfId="39827" xr:uid="{E2469169-889E-4165-8FFC-4C122E3C67FA}"/>
    <cellStyle name="Comma 209 5" xfId="9155" xr:uid="{00000000-0005-0000-0000-0000C3230000}"/>
    <cellStyle name="Comma 209 5 2" xfId="39828" xr:uid="{E3ADDCAF-DA6D-429A-96C8-285639D770DD}"/>
    <cellStyle name="Comma 209 6" xfId="9156" xr:uid="{00000000-0005-0000-0000-0000C4230000}"/>
    <cellStyle name="Comma 209 6 2" xfId="39829" xr:uid="{A48AE6E1-3C8A-4033-B04E-2DE9263E0C0F}"/>
    <cellStyle name="Comma 209 7" xfId="39822" xr:uid="{9ADFF8EC-1E41-47C1-84DB-EAF20C27E09B}"/>
    <cellStyle name="Comma 21" xfId="9157" xr:uid="{00000000-0005-0000-0000-0000C5230000}"/>
    <cellStyle name="Comma 21 2" xfId="9158" xr:uid="{00000000-0005-0000-0000-0000C6230000}"/>
    <cellStyle name="Comma 21 2 2" xfId="9159" xr:uid="{00000000-0005-0000-0000-0000C7230000}"/>
    <cellStyle name="Comma 21 2 2 2" xfId="9160" xr:uid="{00000000-0005-0000-0000-0000C8230000}"/>
    <cellStyle name="Comma 21 2 2 2 2" xfId="39833" xr:uid="{DE036C87-51CA-4C78-8998-B83718695D31}"/>
    <cellStyle name="Comma 21 2 2 3" xfId="39832" xr:uid="{8E190100-696B-48AE-8770-16ADB22BA2E1}"/>
    <cellStyle name="Comma 21 2 3" xfId="9161" xr:uid="{00000000-0005-0000-0000-0000C9230000}"/>
    <cellStyle name="Comma 21 2 3 2" xfId="9162" xr:uid="{00000000-0005-0000-0000-0000CA230000}"/>
    <cellStyle name="Comma 21 2 3 2 2" xfId="39835" xr:uid="{85D047D3-F464-4787-886A-CBD651E63FF8}"/>
    <cellStyle name="Comma 21 2 3 3" xfId="39834" xr:uid="{1D894CF0-3D44-456F-9B44-5BA70447167B}"/>
    <cellStyle name="Comma 21 2 4" xfId="9163" xr:uid="{00000000-0005-0000-0000-0000CB230000}"/>
    <cellStyle name="Comma 21 2 4 2" xfId="39836" xr:uid="{8CA7D08D-C4A2-41A4-A099-A87C8B70E514}"/>
    <cellStyle name="Comma 21 2 5" xfId="9164" xr:uid="{00000000-0005-0000-0000-0000CC230000}"/>
    <cellStyle name="Comma 21 2 5 2" xfId="39837" xr:uid="{0342698C-CAF6-4549-A49C-9BD2C291F043}"/>
    <cellStyle name="Comma 21 2 6" xfId="9165" xr:uid="{00000000-0005-0000-0000-0000CD230000}"/>
    <cellStyle name="Comma 21 2 6 2" xfId="39838" xr:uid="{409C493F-C1A9-480B-A5D7-EC84F0EF0D8B}"/>
    <cellStyle name="Comma 21 2 7" xfId="39831" xr:uid="{C578A3AA-4A01-4869-948E-D830F29E0148}"/>
    <cellStyle name="Comma 21 3" xfId="9166" xr:uid="{00000000-0005-0000-0000-0000CE230000}"/>
    <cellStyle name="Comma 21 3 2" xfId="9167" xr:uid="{00000000-0005-0000-0000-0000CF230000}"/>
    <cellStyle name="Comma 21 3 2 2" xfId="39840" xr:uid="{C6202B9E-3222-4350-8DFD-394FD2AD6357}"/>
    <cellStyle name="Comma 21 3 3" xfId="39839" xr:uid="{708221EB-C2CB-427A-BEA7-B2AC2816F60A}"/>
    <cellStyle name="Comma 21 4" xfId="9168" xr:uid="{00000000-0005-0000-0000-0000D0230000}"/>
    <cellStyle name="Comma 21 4 2" xfId="9169" xr:uid="{00000000-0005-0000-0000-0000D1230000}"/>
    <cellStyle name="Comma 21 4 2 2" xfId="39842" xr:uid="{7E6C5AB1-F4D5-4652-8EF7-CE78C49AA93A}"/>
    <cellStyle name="Comma 21 4 3" xfId="39841" xr:uid="{222F0281-952E-4A93-B294-4F4B3A106A11}"/>
    <cellStyle name="Comma 21 5" xfId="9170" xr:uid="{00000000-0005-0000-0000-0000D2230000}"/>
    <cellStyle name="Comma 21 5 2" xfId="39843" xr:uid="{E77F2237-62F9-49C9-A0FA-A0F8C1945C9A}"/>
    <cellStyle name="Comma 21 6" xfId="9171" xr:uid="{00000000-0005-0000-0000-0000D3230000}"/>
    <cellStyle name="Comma 21 6 2" xfId="9172" xr:uid="{00000000-0005-0000-0000-0000D4230000}"/>
    <cellStyle name="Comma 21 6 2 2" xfId="39845" xr:uid="{480B5137-8099-4FB2-B430-1F5157A76317}"/>
    <cellStyle name="Comma 21 6 3" xfId="39844" xr:uid="{6689E904-9E42-4207-B918-326AA17FBCC7}"/>
    <cellStyle name="Comma 21 7" xfId="9173" xr:uid="{00000000-0005-0000-0000-0000D5230000}"/>
    <cellStyle name="Comma 21 7 2" xfId="39846" xr:uid="{0A62A830-CE3B-46D3-ABE8-81D4595773CA}"/>
    <cellStyle name="Comma 21 8" xfId="39830" xr:uid="{844F78E7-3B03-4543-B5E3-394F141023EA}"/>
    <cellStyle name="Comma 21 9" xfId="9174" xr:uid="{00000000-0005-0000-0000-0000D6230000}"/>
    <cellStyle name="Comma 21 9 2" xfId="39847" xr:uid="{BE68F7D4-4FC6-4339-9A80-13CE0431C9C7}"/>
    <cellStyle name="Comma 210" xfId="9175" xr:uid="{00000000-0005-0000-0000-0000D7230000}"/>
    <cellStyle name="Comma 210 2" xfId="9176" xr:uid="{00000000-0005-0000-0000-0000D8230000}"/>
    <cellStyle name="Comma 210 2 2" xfId="9177" xr:uid="{00000000-0005-0000-0000-0000D9230000}"/>
    <cellStyle name="Comma 210 2 2 2" xfId="39850" xr:uid="{D3FCAD2A-5B70-40E0-BA1E-C11DD64B9573}"/>
    <cellStyle name="Comma 210 2 3" xfId="39849" xr:uid="{87B78790-6633-4064-8188-92E6BB42B187}"/>
    <cellStyle name="Comma 210 3" xfId="9178" xr:uid="{00000000-0005-0000-0000-0000DA230000}"/>
    <cellStyle name="Comma 210 3 2" xfId="9179" xr:uid="{00000000-0005-0000-0000-0000DB230000}"/>
    <cellStyle name="Comma 210 3 2 2" xfId="39852" xr:uid="{BA9E6286-9169-4789-9C3B-872F386C546C}"/>
    <cellStyle name="Comma 210 3 3" xfId="39851" xr:uid="{50D1E6FE-79EF-4063-84F4-5F807563E3AC}"/>
    <cellStyle name="Comma 210 4" xfId="9180" xr:uid="{00000000-0005-0000-0000-0000DC230000}"/>
    <cellStyle name="Comma 210 4 2" xfId="39853" xr:uid="{09DAE8F3-A640-4142-A830-55D18E0BCE96}"/>
    <cellStyle name="Comma 210 5" xfId="9181" xr:uid="{00000000-0005-0000-0000-0000DD230000}"/>
    <cellStyle name="Comma 210 5 2" xfId="39854" xr:uid="{3EFA388B-53CF-41D3-83C2-B6318B9A1000}"/>
    <cellStyle name="Comma 210 6" xfId="9182" xr:uid="{00000000-0005-0000-0000-0000DE230000}"/>
    <cellStyle name="Comma 210 6 2" xfId="39855" xr:uid="{4E389281-945A-4C9C-BC59-FFDA67664DE3}"/>
    <cellStyle name="Comma 210 7" xfId="39848" xr:uid="{D54171E5-AA97-4FE4-A53B-84B9643B6BA9}"/>
    <cellStyle name="Comma 211" xfId="9183" xr:uid="{00000000-0005-0000-0000-0000DF230000}"/>
    <cellStyle name="Comma 211 2" xfId="9184" xr:uid="{00000000-0005-0000-0000-0000E0230000}"/>
    <cellStyle name="Comma 211 2 2" xfId="9185" xr:uid="{00000000-0005-0000-0000-0000E1230000}"/>
    <cellStyle name="Comma 211 2 2 2" xfId="39858" xr:uid="{1994AB21-77DB-41D4-A9FB-A4F135A01EE9}"/>
    <cellStyle name="Comma 211 2 3" xfId="39857" xr:uid="{1EB1D9C9-2DEE-4E04-B187-E99214C19A9B}"/>
    <cellStyle name="Comma 211 3" xfId="9186" xr:uid="{00000000-0005-0000-0000-0000E2230000}"/>
    <cellStyle name="Comma 211 3 2" xfId="9187" xr:uid="{00000000-0005-0000-0000-0000E3230000}"/>
    <cellStyle name="Comma 211 3 2 2" xfId="39860" xr:uid="{C5CF82DC-BA7B-4C60-8F3A-9AF12D72CA5A}"/>
    <cellStyle name="Comma 211 3 3" xfId="39859" xr:uid="{D61FF116-91E7-4F64-8BDB-2A38D249961B}"/>
    <cellStyle name="Comma 211 4" xfId="9188" xr:uid="{00000000-0005-0000-0000-0000E4230000}"/>
    <cellStyle name="Comma 211 4 2" xfId="39861" xr:uid="{A7CB9B46-F7AF-4945-8324-F5C4E6D29CC8}"/>
    <cellStyle name="Comma 211 5" xfId="9189" xr:uid="{00000000-0005-0000-0000-0000E5230000}"/>
    <cellStyle name="Comma 211 5 2" xfId="39862" xr:uid="{36FC87BD-8C43-4973-94F9-332708C16B8D}"/>
    <cellStyle name="Comma 211 6" xfId="9190" xr:uid="{00000000-0005-0000-0000-0000E6230000}"/>
    <cellStyle name="Comma 211 6 2" xfId="39863" xr:uid="{9C041717-E58C-48D6-A6A5-CA43A18301DB}"/>
    <cellStyle name="Comma 211 7" xfId="39856" xr:uid="{D922DC56-F1BB-4252-8293-5227213E7813}"/>
    <cellStyle name="Comma 212" xfId="9191" xr:uid="{00000000-0005-0000-0000-0000E7230000}"/>
    <cellStyle name="Comma 212 2" xfId="9192" xr:uid="{00000000-0005-0000-0000-0000E8230000}"/>
    <cellStyle name="Comma 212 2 2" xfId="9193" xr:uid="{00000000-0005-0000-0000-0000E9230000}"/>
    <cellStyle name="Comma 212 2 2 2" xfId="39866" xr:uid="{C9756703-F56B-42D8-A085-E8121D6FC407}"/>
    <cellStyle name="Comma 212 2 3" xfId="39865" xr:uid="{C9528920-9F01-40B2-97DE-B7ACEF9C29F7}"/>
    <cellStyle name="Comma 212 3" xfId="9194" xr:uid="{00000000-0005-0000-0000-0000EA230000}"/>
    <cellStyle name="Comma 212 3 2" xfId="9195" xr:uid="{00000000-0005-0000-0000-0000EB230000}"/>
    <cellStyle name="Comma 212 3 2 2" xfId="39868" xr:uid="{C176DB9D-9935-471A-9F4B-4BCE42979347}"/>
    <cellStyle name="Comma 212 3 3" xfId="39867" xr:uid="{A7F95B95-D2B4-4920-9834-DB1B8986539C}"/>
    <cellStyle name="Comma 212 4" xfId="9196" xr:uid="{00000000-0005-0000-0000-0000EC230000}"/>
    <cellStyle name="Comma 212 4 2" xfId="39869" xr:uid="{51624CD3-D0DC-4C24-B1D5-4E9A5D872D85}"/>
    <cellStyle name="Comma 212 5" xfId="9197" xr:uid="{00000000-0005-0000-0000-0000ED230000}"/>
    <cellStyle name="Comma 212 5 2" xfId="39870" xr:uid="{4EA6EF0F-06C3-437F-8B3A-0729CFD11F69}"/>
    <cellStyle name="Comma 212 6" xfId="9198" xr:uid="{00000000-0005-0000-0000-0000EE230000}"/>
    <cellStyle name="Comma 212 6 2" xfId="39871" xr:uid="{232F347C-0997-4162-9570-25CF22E6BD1B}"/>
    <cellStyle name="Comma 212 7" xfId="39864" xr:uid="{2CD50548-88EC-4C6A-809C-D4509747FABA}"/>
    <cellStyle name="Comma 213" xfId="9199" xr:uid="{00000000-0005-0000-0000-0000EF230000}"/>
    <cellStyle name="Comma 213 2" xfId="9200" xr:uid="{00000000-0005-0000-0000-0000F0230000}"/>
    <cellStyle name="Comma 213 2 2" xfId="9201" xr:uid="{00000000-0005-0000-0000-0000F1230000}"/>
    <cellStyle name="Comma 213 2 2 2" xfId="39874" xr:uid="{E9C89F71-4710-45F2-8FD5-7FAB8F1A8A70}"/>
    <cellStyle name="Comma 213 2 3" xfId="39873" xr:uid="{830A0E01-F43B-4898-BE0B-256269498371}"/>
    <cellStyle name="Comma 213 3" xfId="9202" xr:uid="{00000000-0005-0000-0000-0000F2230000}"/>
    <cellStyle name="Comma 213 3 2" xfId="9203" xr:uid="{00000000-0005-0000-0000-0000F3230000}"/>
    <cellStyle name="Comma 213 3 2 2" xfId="39876" xr:uid="{0AC4ED8A-57A2-49B0-AF2B-D31D9557D426}"/>
    <cellStyle name="Comma 213 3 3" xfId="39875" xr:uid="{64BFC17D-4BDB-4B8F-83D3-B1957E170915}"/>
    <cellStyle name="Comma 213 4" xfId="9204" xr:uid="{00000000-0005-0000-0000-0000F4230000}"/>
    <cellStyle name="Comma 213 4 2" xfId="39877" xr:uid="{C88851D7-B0F4-4217-8AC6-0BF0B0CACB82}"/>
    <cellStyle name="Comma 213 5" xfId="9205" xr:uid="{00000000-0005-0000-0000-0000F5230000}"/>
    <cellStyle name="Comma 213 5 2" xfId="39878" xr:uid="{B99271BE-2B53-47C3-9F20-57A4FB6460B7}"/>
    <cellStyle name="Comma 213 6" xfId="9206" xr:uid="{00000000-0005-0000-0000-0000F6230000}"/>
    <cellStyle name="Comma 213 6 2" xfId="39879" xr:uid="{3C1AF486-11AB-4707-965F-3768BF4E0D99}"/>
    <cellStyle name="Comma 213 7" xfId="39872" xr:uid="{6440C0D8-6F66-4C2D-8268-1B564BDACFD7}"/>
    <cellStyle name="Comma 214" xfId="9207" xr:uid="{00000000-0005-0000-0000-0000F7230000}"/>
    <cellStyle name="Comma 214 2" xfId="9208" xr:uid="{00000000-0005-0000-0000-0000F8230000}"/>
    <cellStyle name="Comma 214 2 2" xfId="9209" xr:uid="{00000000-0005-0000-0000-0000F9230000}"/>
    <cellStyle name="Comma 214 2 2 2" xfId="39882" xr:uid="{F36BADD7-2C7F-4B7E-B922-400DBDE19D60}"/>
    <cellStyle name="Comma 214 2 3" xfId="39881" xr:uid="{BD0C0583-D185-45E2-92AE-17EA28D09307}"/>
    <cellStyle name="Comma 214 3" xfId="9210" xr:uid="{00000000-0005-0000-0000-0000FA230000}"/>
    <cellStyle name="Comma 214 3 2" xfId="9211" xr:uid="{00000000-0005-0000-0000-0000FB230000}"/>
    <cellStyle name="Comma 214 3 2 2" xfId="39884" xr:uid="{3909942C-F591-4400-89A5-50E8BD2CBE8D}"/>
    <cellStyle name="Comma 214 3 3" xfId="39883" xr:uid="{1E7DAA07-8B24-4AA8-94F1-02BD67D489F2}"/>
    <cellStyle name="Comma 214 4" xfId="9212" xr:uid="{00000000-0005-0000-0000-0000FC230000}"/>
    <cellStyle name="Comma 214 4 2" xfId="39885" xr:uid="{CECB4E8D-8636-43C7-97B1-10BA5D5D9CA2}"/>
    <cellStyle name="Comma 214 5" xfId="9213" xr:uid="{00000000-0005-0000-0000-0000FD230000}"/>
    <cellStyle name="Comma 214 5 2" xfId="39886" xr:uid="{5E287854-A640-467D-A2ED-82C73406F095}"/>
    <cellStyle name="Comma 214 6" xfId="9214" xr:uid="{00000000-0005-0000-0000-0000FE230000}"/>
    <cellStyle name="Comma 214 6 2" xfId="39887" xr:uid="{BF737BD7-35F0-44FE-8A1F-A753E7A3F20B}"/>
    <cellStyle name="Comma 214 7" xfId="39880" xr:uid="{F18871E5-2EA4-42F9-A66F-6689633B81CA}"/>
    <cellStyle name="Comma 215" xfId="9215" xr:uid="{00000000-0005-0000-0000-0000FF230000}"/>
    <cellStyle name="Comma 215 2" xfId="9216" xr:uid="{00000000-0005-0000-0000-000000240000}"/>
    <cellStyle name="Comma 215 2 2" xfId="9217" xr:uid="{00000000-0005-0000-0000-000001240000}"/>
    <cellStyle name="Comma 215 2 2 2" xfId="39890" xr:uid="{678B7029-6AA3-43DE-A735-A4DF4AE66510}"/>
    <cellStyle name="Comma 215 2 3" xfId="39889" xr:uid="{468C9FD6-98DF-4FE9-805A-6864F9F3BB4E}"/>
    <cellStyle name="Comma 215 3" xfId="9218" xr:uid="{00000000-0005-0000-0000-000002240000}"/>
    <cellStyle name="Comma 215 3 2" xfId="9219" xr:uid="{00000000-0005-0000-0000-000003240000}"/>
    <cellStyle name="Comma 215 3 2 2" xfId="39892" xr:uid="{5136CFAC-9EFB-4D60-900F-CEE3F2A377EE}"/>
    <cellStyle name="Comma 215 3 3" xfId="39891" xr:uid="{431F8AC6-D212-43DA-A3E0-065653A32032}"/>
    <cellStyle name="Comma 215 4" xfId="9220" xr:uid="{00000000-0005-0000-0000-000004240000}"/>
    <cellStyle name="Comma 215 4 2" xfId="39893" xr:uid="{02970438-3DB6-466C-AE3E-3BDE023E9E7C}"/>
    <cellStyle name="Comma 215 5" xfId="9221" xr:uid="{00000000-0005-0000-0000-000005240000}"/>
    <cellStyle name="Comma 215 5 2" xfId="39894" xr:uid="{038E8151-D9D0-469D-BE65-8B427B1266EB}"/>
    <cellStyle name="Comma 215 6" xfId="9222" xr:uid="{00000000-0005-0000-0000-000006240000}"/>
    <cellStyle name="Comma 215 6 2" xfId="39895" xr:uid="{04A36AE9-92E4-428C-9BDA-97FD01ECB331}"/>
    <cellStyle name="Comma 215 7" xfId="39888" xr:uid="{22A4C763-DAAD-4E74-9B69-3919013D7603}"/>
    <cellStyle name="Comma 216" xfId="9223" xr:uid="{00000000-0005-0000-0000-000007240000}"/>
    <cellStyle name="Comma 216 2" xfId="9224" xr:uid="{00000000-0005-0000-0000-000008240000}"/>
    <cellStyle name="Comma 216 2 2" xfId="9225" xr:uid="{00000000-0005-0000-0000-000009240000}"/>
    <cellStyle name="Comma 216 2 2 2" xfId="39898" xr:uid="{19172672-CF9F-4A8E-BE14-5392128FF86F}"/>
    <cellStyle name="Comma 216 2 3" xfId="39897" xr:uid="{0767C931-C9DE-40F1-8061-9971104BE4F1}"/>
    <cellStyle name="Comma 216 3" xfId="9226" xr:uid="{00000000-0005-0000-0000-00000A240000}"/>
    <cellStyle name="Comma 216 3 2" xfId="9227" xr:uid="{00000000-0005-0000-0000-00000B240000}"/>
    <cellStyle name="Comma 216 3 2 2" xfId="39900" xr:uid="{456A3B05-98F0-4017-A7E8-E541620E9382}"/>
    <cellStyle name="Comma 216 3 3" xfId="39899" xr:uid="{79EAF171-DC2B-4843-8A3D-9EBEE6388ECD}"/>
    <cellStyle name="Comma 216 4" xfId="9228" xr:uid="{00000000-0005-0000-0000-00000C240000}"/>
    <cellStyle name="Comma 216 4 2" xfId="39901" xr:uid="{70C86A06-4922-426D-987F-B9A9B7F79A34}"/>
    <cellStyle name="Comma 216 5" xfId="9229" xr:uid="{00000000-0005-0000-0000-00000D240000}"/>
    <cellStyle name="Comma 216 5 2" xfId="39902" xr:uid="{B8B8865E-5085-4690-BE0C-B198085BB4E5}"/>
    <cellStyle name="Comma 216 6" xfId="9230" xr:uid="{00000000-0005-0000-0000-00000E240000}"/>
    <cellStyle name="Comma 216 6 2" xfId="39903" xr:uid="{AFD344F8-2E41-4E9D-95EB-D9E199873451}"/>
    <cellStyle name="Comma 216 7" xfId="39896" xr:uid="{F0C997B0-B0D6-4BF9-9978-B125B0B03DA6}"/>
    <cellStyle name="Comma 217" xfId="9231" xr:uid="{00000000-0005-0000-0000-00000F240000}"/>
    <cellStyle name="Comma 217 2" xfId="9232" xr:uid="{00000000-0005-0000-0000-000010240000}"/>
    <cellStyle name="Comma 217 2 2" xfId="9233" xr:uid="{00000000-0005-0000-0000-000011240000}"/>
    <cellStyle name="Comma 217 2 2 2" xfId="39906" xr:uid="{CBEF3DD5-2EC6-4657-B6EF-7F5D86408501}"/>
    <cellStyle name="Comma 217 2 3" xfId="39905" xr:uid="{A32F31D2-37B7-4955-A49E-1235617864F5}"/>
    <cellStyle name="Comma 217 3" xfId="9234" xr:uid="{00000000-0005-0000-0000-000012240000}"/>
    <cellStyle name="Comma 217 3 2" xfId="9235" xr:uid="{00000000-0005-0000-0000-000013240000}"/>
    <cellStyle name="Comma 217 3 2 2" xfId="39908" xr:uid="{1DFFB1A0-8ECB-4840-AEF1-839E6F322FEE}"/>
    <cellStyle name="Comma 217 3 3" xfId="39907" xr:uid="{DDCE1566-01BF-4480-A4F5-A4C395C7156D}"/>
    <cellStyle name="Comma 217 4" xfId="9236" xr:uid="{00000000-0005-0000-0000-000014240000}"/>
    <cellStyle name="Comma 217 4 2" xfId="39909" xr:uid="{B29931DC-9BF1-4D16-9B49-4B3A3977E9B2}"/>
    <cellStyle name="Comma 217 5" xfId="9237" xr:uid="{00000000-0005-0000-0000-000015240000}"/>
    <cellStyle name="Comma 217 5 2" xfId="39910" xr:uid="{4CD799E1-21FD-40D7-B3ED-4FE199A2F4E6}"/>
    <cellStyle name="Comma 217 6" xfId="9238" xr:uid="{00000000-0005-0000-0000-000016240000}"/>
    <cellStyle name="Comma 217 6 2" xfId="39911" xr:uid="{41B377DD-EFC0-4646-8E95-1C391AF4A630}"/>
    <cellStyle name="Comma 217 7" xfId="39904" xr:uid="{CE68F04A-65B6-4F36-9F8D-358777F16D04}"/>
    <cellStyle name="Comma 218" xfId="9239" xr:uid="{00000000-0005-0000-0000-000017240000}"/>
    <cellStyle name="Comma 218 2" xfId="9240" xr:uid="{00000000-0005-0000-0000-000018240000}"/>
    <cellStyle name="Comma 218 2 2" xfId="9241" xr:uid="{00000000-0005-0000-0000-000019240000}"/>
    <cellStyle name="Comma 218 2 2 2" xfId="39914" xr:uid="{020639A0-007B-4D91-9E4F-B8C7DED9D581}"/>
    <cellStyle name="Comma 218 2 3" xfId="39913" xr:uid="{CE9674AE-8B32-44D4-9FC6-F41B2CE69F28}"/>
    <cellStyle name="Comma 218 3" xfId="9242" xr:uid="{00000000-0005-0000-0000-00001A240000}"/>
    <cellStyle name="Comma 218 3 2" xfId="9243" xr:uid="{00000000-0005-0000-0000-00001B240000}"/>
    <cellStyle name="Comma 218 3 2 2" xfId="39916" xr:uid="{2DEF0FC8-82C7-4ECA-A404-2DB3ADF42F64}"/>
    <cellStyle name="Comma 218 3 3" xfId="39915" xr:uid="{99202776-9E79-45F0-B1E8-CF276E580E89}"/>
    <cellStyle name="Comma 218 4" xfId="9244" xr:uid="{00000000-0005-0000-0000-00001C240000}"/>
    <cellStyle name="Comma 218 4 2" xfId="39917" xr:uid="{4F598BCE-237B-4B41-AB63-C5261B4E48FE}"/>
    <cellStyle name="Comma 218 5" xfId="9245" xr:uid="{00000000-0005-0000-0000-00001D240000}"/>
    <cellStyle name="Comma 218 5 2" xfId="39918" xr:uid="{571AB117-DF8E-4F87-B71A-2BC6584CFDA1}"/>
    <cellStyle name="Comma 218 6" xfId="9246" xr:uid="{00000000-0005-0000-0000-00001E240000}"/>
    <cellStyle name="Comma 218 6 2" xfId="39919" xr:uid="{001C550C-A149-4FFB-82B3-3692C384F006}"/>
    <cellStyle name="Comma 218 7" xfId="39912" xr:uid="{A3798B5F-CCCD-4F9F-A0ED-58474A74435E}"/>
    <cellStyle name="Comma 219" xfId="9247" xr:uid="{00000000-0005-0000-0000-00001F240000}"/>
    <cellStyle name="Comma 219 2" xfId="9248" xr:uid="{00000000-0005-0000-0000-000020240000}"/>
    <cellStyle name="Comma 219 2 2" xfId="9249" xr:uid="{00000000-0005-0000-0000-000021240000}"/>
    <cellStyle name="Comma 219 2 2 2" xfId="39922" xr:uid="{7AAB4B1F-45FE-414C-AC54-9998A16BA85C}"/>
    <cellStyle name="Comma 219 2 3" xfId="39921" xr:uid="{6B95F4A8-C179-410C-AC59-9B5358C10C11}"/>
    <cellStyle name="Comma 219 3" xfId="9250" xr:uid="{00000000-0005-0000-0000-000022240000}"/>
    <cellStyle name="Comma 219 3 2" xfId="9251" xr:uid="{00000000-0005-0000-0000-000023240000}"/>
    <cellStyle name="Comma 219 3 2 2" xfId="39924" xr:uid="{DE8563B1-DCAE-4731-A859-C49419A467F5}"/>
    <cellStyle name="Comma 219 3 3" xfId="39923" xr:uid="{20828507-1478-4CA6-B231-539A2B63D641}"/>
    <cellStyle name="Comma 219 4" xfId="9252" xr:uid="{00000000-0005-0000-0000-000024240000}"/>
    <cellStyle name="Comma 219 4 2" xfId="39925" xr:uid="{13047297-7F50-4C3A-86A7-6359430B7868}"/>
    <cellStyle name="Comma 219 5" xfId="9253" xr:uid="{00000000-0005-0000-0000-000025240000}"/>
    <cellStyle name="Comma 219 5 2" xfId="39926" xr:uid="{736B1CCF-BE9E-4978-A86D-3120AAAA4E1D}"/>
    <cellStyle name="Comma 219 6" xfId="9254" xr:uid="{00000000-0005-0000-0000-000026240000}"/>
    <cellStyle name="Comma 219 6 2" xfId="39927" xr:uid="{67EC43DA-6764-4DC6-84AB-262DB1D74170}"/>
    <cellStyle name="Comma 219 7" xfId="39920" xr:uid="{320A2079-F3FB-4587-998C-6B5F5AB2E5CF}"/>
    <cellStyle name="Comma 22" xfId="9255" xr:uid="{00000000-0005-0000-0000-000027240000}"/>
    <cellStyle name="Comma 22 2" xfId="9256" xr:uid="{00000000-0005-0000-0000-000028240000}"/>
    <cellStyle name="Comma 22 2 2" xfId="9257" xr:uid="{00000000-0005-0000-0000-000029240000}"/>
    <cellStyle name="Comma 22 2 2 2" xfId="9258" xr:uid="{00000000-0005-0000-0000-00002A240000}"/>
    <cellStyle name="Comma 22 2 2 2 2" xfId="39931" xr:uid="{149D8488-A151-46EB-B37A-1B2BCF20A757}"/>
    <cellStyle name="Comma 22 2 2 3" xfId="39930" xr:uid="{3B5E701D-7DF2-4B67-9299-B0822191421C}"/>
    <cellStyle name="Comma 22 2 3" xfId="9259" xr:uid="{00000000-0005-0000-0000-00002B240000}"/>
    <cellStyle name="Comma 22 2 3 2" xfId="9260" xr:uid="{00000000-0005-0000-0000-00002C240000}"/>
    <cellStyle name="Comma 22 2 3 2 2" xfId="39933" xr:uid="{42F94AB6-414F-43FC-B596-A715BD3C230D}"/>
    <cellStyle name="Comma 22 2 3 3" xfId="39932" xr:uid="{9C4E1D17-9B4E-42C5-BC2B-A0BE0E0A9F3C}"/>
    <cellStyle name="Comma 22 2 4" xfId="9261" xr:uid="{00000000-0005-0000-0000-00002D240000}"/>
    <cellStyle name="Comma 22 2 4 2" xfId="39934" xr:uid="{3B68504C-E305-47E7-9A53-F21DE4F37E94}"/>
    <cellStyle name="Comma 22 2 5" xfId="9262" xr:uid="{00000000-0005-0000-0000-00002E240000}"/>
    <cellStyle name="Comma 22 2 5 2" xfId="39935" xr:uid="{F7E4A13B-6226-4C9C-9143-C050B33630C8}"/>
    <cellStyle name="Comma 22 2 6" xfId="9263" xr:uid="{00000000-0005-0000-0000-00002F240000}"/>
    <cellStyle name="Comma 22 2 6 2" xfId="39936" xr:uid="{08DEB32B-7C3B-4EBB-8BF5-CB4A2E995CCB}"/>
    <cellStyle name="Comma 22 2 7" xfId="39929" xr:uid="{097B1ABC-8AAA-4784-B69C-B74AF6793F39}"/>
    <cellStyle name="Comma 22 3" xfId="9264" xr:uid="{00000000-0005-0000-0000-000030240000}"/>
    <cellStyle name="Comma 22 3 2" xfId="9265" xr:uid="{00000000-0005-0000-0000-000031240000}"/>
    <cellStyle name="Comma 22 3 2 2" xfId="39938" xr:uid="{7D430FF6-B1D6-409B-9C44-761AFB6F0A34}"/>
    <cellStyle name="Comma 22 3 3" xfId="39937" xr:uid="{0ED356FD-22BB-4CEB-A045-593242ED704F}"/>
    <cellStyle name="Comma 22 4" xfId="9266" xr:uid="{00000000-0005-0000-0000-000032240000}"/>
    <cellStyle name="Comma 22 4 2" xfId="9267" xr:uid="{00000000-0005-0000-0000-000033240000}"/>
    <cellStyle name="Comma 22 4 2 2" xfId="39940" xr:uid="{529B0650-FC9A-4815-8CF9-76A8F1940E47}"/>
    <cellStyle name="Comma 22 4 3" xfId="39939" xr:uid="{1AB1AF18-B2D3-4CFD-9EAE-4AE1D9C4DDD5}"/>
    <cellStyle name="Comma 22 5" xfId="9268" xr:uid="{00000000-0005-0000-0000-000034240000}"/>
    <cellStyle name="Comma 22 5 2" xfId="39941" xr:uid="{20C2EFD4-A209-4D92-BEF4-77EE6303E546}"/>
    <cellStyle name="Comma 22 6" xfId="9269" xr:uid="{00000000-0005-0000-0000-000035240000}"/>
    <cellStyle name="Comma 22 6 2" xfId="9270" xr:uid="{00000000-0005-0000-0000-000036240000}"/>
    <cellStyle name="Comma 22 6 2 2" xfId="39943" xr:uid="{4B032D27-3C92-4210-AB7F-D9D8B67E8A76}"/>
    <cellStyle name="Comma 22 6 3" xfId="39942" xr:uid="{E098D45B-1BAB-451D-A6AB-721577B822DF}"/>
    <cellStyle name="Comma 22 7" xfId="9271" xr:uid="{00000000-0005-0000-0000-000037240000}"/>
    <cellStyle name="Comma 22 7 2" xfId="39944" xr:uid="{911C21B9-B4A4-4E78-A29C-5A40FB4D4A91}"/>
    <cellStyle name="Comma 22 8" xfId="39928" xr:uid="{947E3E0E-1AF6-47FB-9EC7-37AA7E1C0D44}"/>
    <cellStyle name="Comma 22 9" xfId="9272" xr:uid="{00000000-0005-0000-0000-000038240000}"/>
    <cellStyle name="Comma 22 9 2" xfId="39945" xr:uid="{1F75D225-8C01-4510-89E2-4C663AA0C7AE}"/>
    <cellStyle name="Comma 220" xfId="9273" xr:uid="{00000000-0005-0000-0000-000039240000}"/>
    <cellStyle name="Comma 220 2" xfId="9274" xr:uid="{00000000-0005-0000-0000-00003A240000}"/>
    <cellStyle name="Comma 220 2 2" xfId="9275" xr:uid="{00000000-0005-0000-0000-00003B240000}"/>
    <cellStyle name="Comma 220 2 2 2" xfId="39948" xr:uid="{844905DE-46BD-4AA0-8B7C-0365DB97D992}"/>
    <cellStyle name="Comma 220 2 3" xfId="39947" xr:uid="{5176C311-3BFE-4CAA-A535-4E0D589424AD}"/>
    <cellStyle name="Comma 220 3" xfId="9276" xr:uid="{00000000-0005-0000-0000-00003C240000}"/>
    <cellStyle name="Comma 220 3 2" xfId="9277" xr:uid="{00000000-0005-0000-0000-00003D240000}"/>
    <cellStyle name="Comma 220 3 2 2" xfId="39950" xr:uid="{F5185BC0-9203-4C4C-91C9-4C51F3DB28A1}"/>
    <cellStyle name="Comma 220 3 3" xfId="39949" xr:uid="{7AD9BFB7-FDE7-449E-8BB8-BF44516B8EF2}"/>
    <cellStyle name="Comma 220 4" xfId="9278" xr:uid="{00000000-0005-0000-0000-00003E240000}"/>
    <cellStyle name="Comma 220 4 2" xfId="39951" xr:uid="{C1A3E9CD-4EEB-4881-B453-3D3292C705EC}"/>
    <cellStyle name="Comma 220 5" xfId="9279" xr:uid="{00000000-0005-0000-0000-00003F240000}"/>
    <cellStyle name="Comma 220 5 2" xfId="39952" xr:uid="{49FB54DA-A62A-43EC-A26C-710B89330535}"/>
    <cellStyle name="Comma 220 6" xfId="9280" xr:uid="{00000000-0005-0000-0000-000040240000}"/>
    <cellStyle name="Comma 220 6 2" xfId="39953" xr:uid="{68E30A72-759F-4CA5-B3A7-7E2434ACA392}"/>
    <cellStyle name="Comma 220 7" xfId="39946" xr:uid="{987B2716-4198-4B4A-B861-95C7CCA1252A}"/>
    <cellStyle name="Comma 221" xfId="9281" xr:uid="{00000000-0005-0000-0000-000041240000}"/>
    <cellStyle name="Comma 221 2" xfId="9282" xr:uid="{00000000-0005-0000-0000-000042240000}"/>
    <cellStyle name="Comma 221 2 2" xfId="9283" xr:uid="{00000000-0005-0000-0000-000043240000}"/>
    <cellStyle name="Comma 221 2 2 2" xfId="39956" xr:uid="{8E8575FA-17CA-4A6F-A8DB-E77C38DDAC5D}"/>
    <cellStyle name="Comma 221 2 3" xfId="39955" xr:uid="{4F7C4EFC-2960-46CF-91C5-9DDB4289450A}"/>
    <cellStyle name="Comma 221 3" xfId="9284" xr:uid="{00000000-0005-0000-0000-000044240000}"/>
    <cellStyle name="Comma 221 3 2" xfId="9285" xr:uid="{00000000-0005-0000-0000-000045240000}"/>
    <cellStyle name="Comma 221 3 2 2" xfId="39958" xr:uid="{EC7C5DC1-BB33-4986-8859-33033D948887}"/>
    <cellStyle name="Comma 221 3 3" xfId="39957" xr:uid="{69B1787C-280A-4BD7-A6B7-9111E2B51895}"/>
    <cellStyle name="Comma 221 4" xfId="9286" xr:uid="{00000000-0005-0000-0000-000046240000}"/>
    <cellStyle name="Comma 221 4 2" xfId="39959" xr:uid="{6A179BFA-F0F7-4EC0-B019-C3E512B3A5E7}"/>
    <cellStyle name="Comma 221 5" xfId="9287" xr:uid="{00000000-0005-0000-0000-000047240000}"/>
    <cellStyle name="Comma 221 5 2" xfId="39960" xr:uid="{E4419362-78D2-4302-A5A3-D971A3D3FFF1}"/>
    <cellStyle name="Comma 221 6" xfId="9288" xr:uid="{00000000-0005-0000-0000-000048240000}"/>
    <cellStyle name="Comma 221 6 2" xfId="39961" xr:uid="{3BB4B206-3C1C-4C4B-B782-D9BBB3487DEE}"/>
    <cellStyle name="Comma 221 7" xfId="39954" xr:uid="{C7ED36EC-38CA-49D6-9515-E5EB69D35C72}"/>
    <cellStyle name="Comma 222" xfId="9289" xr:uid="{00000000-0005-0000-0000-000049240000}"/>
    <cellStyle name="Comma 222 2" xfId="9290" xr:uid="{00000000-0005-0000-0000-00004A240000}"/>
    <cellStyle name="Comma 222 2 2" xfId="9291" xr:uid="{00000000-0005-0000-0000-00004B240000}"/>
    <cellStyle name="Comma 222 2 2 2" xfId="39964" xr:uid="{A5755BE7-1150-4900-B222-78933EFFEC35}"/>
    <cellStyle name="Comma 222 2 3" xfId="39963" xr:uid="{E60D60A6-19E6-4B57-AE03-DD305F38251B}"/>
    <cellStyle name="Comma 222 3" xfId="9292" xr:uid="{00000000-0005-0000-0000-00004C240000}"/>
    <cellStyle name="Comma 222 3 2" xfId="9293" xr:uid="{00000000-0005-0000-0000-00004D240000}"/>
    <cellStyle name="Comma 222 3 2 2" xfId="39966" xr:uid="{81455662-6CA9-4A08-BAC8-3D910C534DED}"/>
    <cellStyle name="Comma 222 3 3" xfId="39965" xr:uid="{4F916E99-93C7-4990-80D8-5294A42EDB03}"/>
    <cellStyle name="Comma 222 4" xfId="9294" xr:uid="{00000000-0005-0000-0000-00004E240000}"/>
    <cellStyle name="Comma 222 4 2" xfId="39967" xr:uid="{59A29569-4FE3-47EF-8FC2-9DF970BC4CDF}"/>
    <cellStyle name="Comma 222 5" xfId="9295" xr:uid="{00000000-0005-0000-0000-00004F240000}"/>
    <cellStyle name="Comma 222 5 2" xfId="39968" xr:uid="{C6145DAC-FC1B-4EA3-BFBD-DCEAB57B1B53}"/>
    <cellStyle name="Comma 222 6" xfId="9296" xr:uid="{00000000-0005-0000-0000-000050240000}"/>
    <cellStyle name="Comma 222 6 2" xfId="39969" xr:uid="{BF2701EC-7A0A-473C-9330-E4849FA455E9}"/>
    <cellStyle name="Comma 222 7" xfId="39962" xr:uid="{DE5296D8-C1B9-4475-AB37-2487EC28991E}"/>
    <cellStyle name="Comma 223" xfId="9297" xr:uid="{00000000-0005-0000-0000-000051240000}"/>
    <cellStyle name="Comma 223 2" xfId="9298" xr:uid="{00000000-0005-0000-0000-000052240000}"/>
    <cellStyle name="Comma 223 2 2" xfId="9299" xr:uid="{00000000-0005-0000-0000-000053240000}"/>
    <cellStyle name="Comma 223 2 2 2" xfId="39972" xr:uid="{252F8315-6FEF-45EF-BE0F-D3078B704088}"/>
    <cellStyle name="Comma 223 2 3" xfId="39971" xr:uid="{C0F32631-7119-42B3-AE40-985213CE055B}"/>
    <cellStyle name="Comma 223 3" xfId="9300" xr:uid="{00000000-0005-0000-0000-000054240000}"/>
    <cellStyle name="Comma 223 3 2" xfId="9301" xr:uid="{00000000-0005-0000-0000-000055240000}"/>
    <cellStyle name="Comma 223 3 2 2" xfId="39974" xr:uid="{E460BC72-93C0-41B1-A8AE-12F46CC6D91D}"/>
    <cellStyle name="Comma 223 3 3" xfId="39973" xr:uid="{AD1AFF79-9D44-4660-83F8-597D24BF8F7E}"/>
    <cellStyle name="Comma 223 4" xfId="9302" xr:uid="{00000000-0005-0000-0000-000056240000}"/>
    <cellStyle name="Comma 223 4 2" xfId="39975" xr:uid="{C17A2598-2F47-47E5-863C-C127598C1BE6}"/>
    <cellStyle name="Comma 223 5" xfId="9303" xr:uid="{00000000-0005-0000-0000-000057240000}"/>
    <cellStyle name="Comma 223 5 2" xfId="39976" xr:uid="{9A836DC9-F0DC-4E50-825B-C15F4185EE42}"/>
    <cellStyle name="Comma 223 6" xfId="9304" xr:uid="{00000000-0005-0000-0000-000058240000}"/>
    <cellStyle name="Comma 223 6 2" xfId="39977" xr:uid="{91BDC61D-239E-472F-A43E-3711D01E1738}"/>
    <cellStyle name="Comma 223 7" xfId="39970" xr:uid="{35267C19-FEC6-4D40-88A9-D777CBB9B2BB}"/>
    <cellStyle name="Comma 224" xfId="9305" xr:uid="{00000000-0005-0000-0000-000059240000}"/>
    <cellStyle name="Comma 224 2" xfId="9306" xr:uid="{00000000-0005-0000-0000-00005A240000}"/>
    <cellStyle name="Comma 224 2 2" xfId="9307" xr:uid="{00000000-0005-0000-0000-00005B240000}"/>
    <cellStyle name="Comma 224 2 2 2" xfId="39980" xr:uid="{8F66B565-841B-4A6D-B8A4-5D4D9C0B1CDF}"/>
    <cellStyle name="Comma 224 2 3" xfId="39979" xr:uid="{A34128E1-0B1F-4CF4-A229-2EF67FC40E7D}"/>
    <cellStyle name="Comma 224 3" xfId="9308" xr:uid="{00000000-0005-0000-0000-00005C240000}"/>
    <cellStyle name="Comma 224 3 2" xfId="9309" xr:uid="{00000000-0005-0000-0000-00005D240000}"/>
    <cellStyle name="Comma 224 3 2 2" xfId="39982" xr:uid="{4DF11CE3-F36F-4CA1-A021-BBD929B7BA9D}"/>
    <cellStyle name="Comma 224 3 3" xfId="39981" xr:uid="{58FF229C-C725-4FE6-9038-FCA4865CDDE3}"/>
    <cellStyle name="Comma 224 4" xfId="9310" xr:uid="{00000000-0005-0000-0000-00005E240000}"/>
    <cellStyle name="Comma 224 4 2" xfId="39983" xr:uid="{7E8B5A50-2461-40A0-8E5A-083142E8900A}"/>
    <cellStyle name="Comma 224 5" xfId="9311" xr:uid="{00000000-0005-0000-0000-00005F240000}"/>
    <cellStyle name="Comma 224 5 2" xfId="39984" xr:uid="{5140E811-EC03-4369-B45C-0943515FBD71}"/>
    <cellStyle name="Comma 224 6" xfId="9312" xr:uid="{00000000-0005-0000-0000-000060240000}"/>
    <cellStyle name="Comma 224 6 2" xfId="39985" xr:uid="{42042D2B-FC72-457E-8BA5-351C652B3988}"/>
    <cellStyle name="Comma 224 7" xfId="39978" xr:uid="{9A6A117A-646B-4353-9F1B-3C7D9E6D3F11}"/>
    <cellStyle name="Comma 225" xfId="9313" xr:uid="{00000000-0005-0000-0000-000061240000}"/>
    <cellStyle name="Comma 225 2" xfId="9314" xr:uid="{00000000-0005-0000-0000-000062240000}"/>
    <cellStyle name="Comma 225 2 2" xfId="9315" xr:uid="{00000000-0005-0000-0000-000063240000}"/>
    <cellStyle name="Comma 225 2 2 2" xfId="39988" xr:uid="{3929079C-B469-48C1-A582-E33CED9B5D37}"/>
    <cellStyle name="Comma 225 2 3" xfId="39987" xr:uid="{312ADE74-C410-425E-9C9C-6706324115C6}"/>
    <cellStyle name="Comma 225 3" xfId="9316" xr:uid="{00000000-0005-0000-0000-000064240000}"/>
    <cellStyle name="Comma 225 3 2" xfId="9317" xr:uid="{00000000-0005-0000-0000-000065240000}"/>
    <cellStyle name="Comma 225 3 2 2" xfId="39990" xr:uid="{7D4DEAE5-0EEF-40ED-A078-0DC1762F1A34}"/>
    <cellStyle name="Comma 225 3 3" xfId="39989" xr:uid="{B4B10B8C-5644-4274-9C21-F3FD8E073096}"/>
    <cellStyle name="Comma 225 4" xfId="9318" xr:uid="{00000000-0005-0000-0000-000066240000}"/>
    <cellStyle name="Comma 225 4 2" xfId="39991" xr:uid="{3A39D889-2DE6-4EB9-A492-8C6D590037CC}"/>
    <cellStyle name="Comma 225 5" xfId="9319" xr:uid="{00000000-0005-0000-0000-000067240000}"/>
    <cellStyle name="Comma 225 5 2" xfId="39992" xr:uid="{2BDFA903-E746-4423-BBD2-AC594DEA5EFD}"/>
    <cellStyle name="Comma 225 6" xfId="9320" xr:uid="{00000000-0005-0000-0000-000068240000}"/>
    <cellStyle name="Comma 225 6 2" xfId="39993" xr:uid="{4CD83DF9-68FE-41DD-B4AC-66FF6AD31CA2}"/>
    <cellStyle name="Comma 225 7" xfId="39986" xr:uid="{552981D8-C0CA-4784-A683-F6D14F22F9B1}"/>
    <cellStyle name="Comma 226" xfId="9321" xr:uid="{00000000-0005-0000-0000-000069240000}"/>
    <cellStyle name="Comma 226 2" xfId="9322" xr:uid="{00000000-0005-0000-0000-00006A240000}"/>
    <cellStyle name="Comma 226 2 2" xfId="9323" xr:uid="{00000000-0005-0000-0000-00006B240000}"/>
    <cellStyle name="Comma 226 2 2 2" xfId="39996" xr:uid="{46D7A7C2-4095-479A-B058-E26B9F83E60D}"/>
    <cellStyle name="Comma 226 2 3" xfId="39995" xr:uid="{9C159AB1-3030-489E-BAC4-6C69A442EC57}"/>
    <cellStyle name="Comma 226 3" xfId="9324" xr:uid="{00000000-0005-0000-0000-00006C240000}"/>
    <cellStyle name="Comma 226 3 2" xfId="9325" xr:uid="{00000000-0005-0000-0000-00006D240000}"/>
    <cellStyle name="Comma 226 3 2 2" xfId="39998" xr:uid="{7095E8E5-6A48-4E4E-81F4-1A5B709517C0}"/>
    <cellStyle name="Comma 226 3 3" xfId="39997" xr:uid="{CC48A4F1-F51F-48BF-82E5-981093334629}"/>
    <cellStyle name="Comma 226 4" xfId="9326" xr:uid="{00000000-0005-0000-0000-00006E240000}"/>
    <cellStyle name="Comma 226 4 2" xfId="39999" xr:uid="{A8B2EB8D-AD95-4141-9FE7-97AAF5F719BF}"/>
    <cellStyle name="Comma 226 5" xfId="9327" xr:uid="{00000000-0005-0000-0000-00006F240000}"/>
    <cellStyle name="Comma 226 5 2" xfId="40000" xr:uid="{AF3B0754-8E46-479A-BA05-73D800B7E6B1}"/>
    <cellStyle name="Comma 226 6" xfId="9328" xr:uid="{00000000-0005-0000-0000-000070240000}"/>
    <cellStyle name="Comma 226 6 2" xfId="40001" xr:uid="{D748A4F3-4F88-4133-BFF3-E3A071370C99}"/>
    <cellStyle name="Comma 226 7" xfId="39994" xr:uid="{B5C2B0BE-3F74-4B1C-BD4C-3ED25DC62982}"/>
    <cellStyle name="Comma 227" xfId="9329" xr:uid="{00000000-0005-0000-0000-000071240000}"/>
    <cellStyle name="Comma 227 2" xfId="9330" xr:uid="{00000000-0005-0000-0000-000072240000}"/>
    <cellStyle name="Comma 227 2 2" xfId="9331" xr:uid="{00000000-0005-0000-0000-000073240000}"/>
    <cellStyle name="Comma 227 2 2 2" xfId="40004" xr:uid="{BAF4C7FB-A626-4246-B3CB-1CBD30EAD221}"/>
    <cellStyle name="Comma 227 2 3" xfId="40003" xr:uid="{2555C84B-3D3B-4D25-A5A8-62A93097C6D0}"/>
    <cellStyle name="Comma 227 3" xfId="9332" xr:uid="{00000000-0005-0000-0000-000074240000}"/>
    <cellStyle name="Comma 227 3 2" xfId="9333" xr:uid="{00000000-0005-0000-0000-000075240000}"/>
    <cellStyle name="Comma 227 3 2 2" xfId="40006" xr:uid="{138E4D80-0947-4533-8CEE-4E2B5430FABF}"/>
    <cellStyle name="Comma 227 3 3" xfId="40005" xr:uid="{7E14FFA1-0040-44B2-AACA-A2553542F85D}"/>
    <cellStyle name="Comma 227 4" xfId="9334" xr:uid="{00000000-0005-0000-0000-000076240000}"/>
    <cellStyle name="Comma 227 4 2" xfId="40007" xr:uid="{F8D00C13-603B-494D-814C-862273B97CCA}"/>
    <cellStyle name="Comma 227 5" xfId="9335" xr:uid="{00000000-0005-0000-0000-000077240000}"/>
    <cellStyle name="Comma 227 5 2" xfId="40008" xr:uid="{F82A0720-8804-44F4-8AC1-156368045A70}"/>
    <cellStyle name="Comma 227 6" xfId="9336" xr:uid="{00000000-0005-0000-0000-000078240000}"/>
    <cellStyle name="Comma 227 6 2" xfId="40009" xr:uid="{EAB0BF02-0B95-47F2-B1FA-2C9E44A3DA61}"/>
    <cellStyle name="Comma 227 7" xfId="40002" xr:uid="{03C5FE5D-800F-4523-9AB4-FEC8C80C0902}"/>
    <cellStyle name="Comma 228" xfId="9337" xr:uid="{00000000-0005-0000-0000-000079240000}"/>
    <cellStyle name="Comma 228 2" xfId="9338" xr:uid="{00000000-0005-0000-0000-00007A240000}"/>
    <cellStyle name="Comma 228 2 2" xfId="9339" xr:uid="{00000000-0005-0000-0000-00007B240000}"/>
    <cellStyle name="Comma 228 2 2 2" xfId="40012" xr:uid="{3BC0A189-02C1-40A0-8279-5ECC3556B104}"/>
    <cellStyle name="Comma 228 2 3" xfId="40011" xr:uid="{F8FD531C-DCAD-4DA4-AC58-743D078C309B}"/>
    <cellStyle name="Comma 228 3" xfId="9340" xr:uid="{00000000-0005-0000-0000-00007C240000}"/>
    <cellStyle name="Comma 228 3 2" xfId="9341" xr:uid="{00000000-0005-0000-0000-00007D240000}"/>
    <cellStyle name="Comma 228 3 2 2" xfId="40014" xr:uid="{C9F34B1C-29C7-40D7-84AA-2A32CE16C4D5}"/>
    <cellStyle name="Comma 228 3 3" xfId="40013" xr:uid="{78301F33-D29E-40FE-8249-CF6085FB564C}"/>
    <cellStyle name="Comma 228 4" xfId="9342" xr:uid="{00000000-0005-0000-0000-00007E240000}"/>
    <cellStyle name="Comma 228 4 2" xfId="40015" xr:uid="{CD53299D-F297-4715-A8D8-05C33875ECAB}"/>
    <cellStyle name="Comma 228 5" xfId="9343" xr:uid="{00000000-0005-0000-0000-00007F240000}"/>
    <cellStyle name="Comma 228 5 2" xfId="40016" xr:uid="{42CB2A23-D040-49D6-984A-9BEDB77E5070}"/>
    <cellStyle name="Comma 228 6" xfId="9344" xr:uid="{00000000-0005-0000-0000-000080240000}"/>
    <cellStyle name="Comma 228 6 2" xfId="40017" xr:uid="{D5BE27A6-2E06-4AA2-9265-39614E1EA0AF}"/>
    <cellStyle name="Comma 228 7" xfId="40010" xr:uid="{66FC4549-0140-47D4-B3A2-D224D4F4787F}"/>
    <cellStyle name="Comma 229" xfId="9345" xr:uid="{00000000-0005-0000-0000-000081240000}"/>
    <cellStyle name="Comma 229 2" xfId="9346" xr:uid="{00000000-0005-0000-0000-000082240000}"/>
    <cellStyle name="Comma 229 2 2" xfId="9347" xr:uid="{00000000-0005-0000-0000-000083240000}"/>
    <cellStyle name="Comma 229 2 2 2" xfId="40020" xr:uid="{1B8E3975-7A77-4A85-912D-F030D819FD6F}"/>
    <cellStyle name="Comma 229 2 3" xfId="40019" xr:uid="{C739ADAA-9D57-4AF7-BF67-C708D950134D}"/>
    <cellStyle name="Comma 229 3" xfId="9348" xr:uid="{00000000-0005-0000-0000-000084240000}"/>
    <cellStyle name="Comma 229 3 2" xfId="9349" xr:uid="{00000000-0005-0000-0000-000085240000}"/>
    <cellStyle name="Comma 229 3 2 2" xfId="40022" xr:uid="{1C13248F-AD03-4F75-A123-172701018FB0}"/>
    <cellStyle name="Comma 229 3 3" xfId="40021" xr:uid="{B0596DC0-2E3F-4686-A851-C9FEEFC04D4C}"/>
    <cellStyle name="Comma 229 4" xfId="9350" xr:uid="{00000000-0005-0000-0000-000086240000}"/>
    <cellStyle name="Comma 229 4 2" xfId="40023" xr:uid="{F8A70AB0-C6DB-4DB5-B59C-2B684C14BCB5}"/>
    <cellStyle name="Comma 229 5" xfId="9351" xr:uid="{00000000-0005-0000-0000-000087240000}"/>
    <cellStyle name="Comma 229 5 2" xfId="40024" xr:uid="{7A84657D-9034-4A82-9F91-579BDDF51C0B}"/>
    <cellStyle name="Comma 229 6" xfId="9352" xr:uid="{00000000-0005-0000-0000-000088240000}"/>
    <cellStyle name="Comma 229 6 2" xfId="40025" xr:uid="{60A9EF11-2D19-4FDE-82E6-33BC4FE3B5EC}"/>
    <cellStyle name="Comma 229 7" xfId="40018" xr:uid="{18727F09-3450-4407-8FFD-D6C33AF2A90A}"/>
    <cellStyle name="Comma 23" xfId="9353" xr:uid="{00000000-0005-0000-0000-000089240000}"/>
    <cellStyle name="Comma 23 2" xfId="9354" xr:uid="{00000000-0005-0000-0000-00008A240000}"/>
    <cellStyle name="Comma 23 2 2" xfId="9355" xr:uid="{00000000-0005-0000-0000-00008B240000}"/>
    <cellStyle name="Comma 23 2 2 2" xfId="9356" xr:uid="{00000000-0005-0000-0000-00008C240000}"/>
    <cellStyle name="Comma 23 2 2 2 2" xfId="40029" xr:uid="{3D321262-1E65-4CC7-92C6-5E3CB3256F28}"/>
    <cellStyle name="Comma 23 2 2 3" xfId="40028" xr:uid="{D8DA3632-9A79-46E6-AF31-3D9234E11582}"/>
    <cellStyle name="Comma 23 2 3" xfId="9357" xr:uid="{00000000-0005-0000-0000-00008D240000}"/>
    <cellStyle name="Comma 23 2 3 2" xfId="9358" xr:uid="{00000000-0005-0000-0000-00008E240000}"/>
    <cellStyle name="Comma 23 2 3 2 2" xfId="40031" xr:uid="{C4EC01C1-1EA8-46BC-B9BD-0649726E813B}"/>
    <cellStyle name="Comma 23 2 3 3" xfId="40030" xr:uid="{F2319363-6F6B-44B1-86B8-644D410316E6}"/>
    <cellStyle name="Comma 23 2 4" xfId="9359" xr:uid="{00000000-0005-0000-0000-00008F240000}"/>
    <cellStyle name="Comma 23 2 4 2" xfId="40032" xr:uid="{E09F8B0E-C072-4E2D-8B83-CE5518554717}"/>
    <cellStyle name="Comma 23 2 5" xfId="9360" xr:uid="{00000000-0005-0000-0000-000090240000}"/>
    <cellStyle name="Comma 23 2 5 2" xfId="40033" xr:uid="{A024338F-7883-4209-9635-CA7157BF18FC}"/>
    <cellStyle name="Comma 23 2 6" xfId="9361" xr:uid="{00000000-0005-0000-0000-000091240000}"/>
    <cellStyle name="Comma 23 2 6 2" xfId="40034" xr:uid="{AD7CD0B3-5BC5-4988-A33B-AE47507C1E94}"/>
    <cellStyle name="Comma 23 2 7" xfId="40027" xr:uid="{B5D4B459-4D72-4745-AA3F-64937B76681A}"/>
    <cellStyle name="Comma 23 3" xfId="9362" xr:uid="{00000000-0005-0000-0000-000092240000}"/>
    <cellStyle name="Comma 23 3 2" xfId="9363" xr:uid="{00000000-0005-0000-0000-000093240000}"/>
    <cellStyle name="Comma 23 3 2 2" xfId="40036" xr:uid="{04976EF4-8101-4F4B-B7D6-C9C654D96154}"/>
    <cellStyle name="Comma 23 3 3" xfId="40035" xr:uid="{CF8563C2-F067-45DB-AE70-A9F5D1CDA2E0}"/>
    <cellStyle name="Comma 23 4" xfId="9364" xr:uid="{00000000-0005-0000-0000-000094240000}"/>
    <cellStyle name="Comma 23 4 2" xfId="9365" xr:uid="{00000000-0005-0000-0000-000095240000}"/>
    <cellStyle name="Comma 23 4 2 2" xfId="40038" xr:uid="{2A71916D-148D-4F9F-9306-23B361ED5603}"/>
    <cellStyle name="Comma 23 4 3" xfId="40037" xr:uid="{CFAEE0DF-2A23-4E7B-9938-6EF5DA2134B0}"/>
    <cellStyle name="Comma 23 5" xfId="9366" xr:uid="{00000000-0005-0000-0000-000096240000}"/>
    <cellStyle name="Comma 23 5 2" xfId="40039" xr:uid="{B323A1D7-8C17-496F-B178-4DC58A612F9D}"/>
    <cellStyle name="Comma 23 6" xfId="9367" xr:uid="{00000000-0005-0000-0000-000097240000}"/>
    <cellStyle name="Comma 23 6 2" xfId="9368" xr:uid="{00000000-0005-0000-0000-000098240000}"/>
    <cellStyle name="Comma 23 6 2 2" xfId="40041" xr:uid="{DD4B976B-72D4-434A-8ECE-15F48632C08C}"/>
    <cellStyle name="Comma 23 6 3" xfId="40040" xr:uid="{2DC678EB-E750-4191-ABAA-DEC9D8241530}"/>
    <cellStyle name="Comma 23 7" xfId="9369" xr:uid="{00000000-0005-0000-0000-000099240000}"/>
    <cellStyle name="Comma 23 7 2" xfId="40042" xr:uid="{B11DB261-E9BD-4C37-84E7-3BEEBA5E31EC}"/>
    <cellStyle name="Comma 23 8" xfId="40026" xr:uid="{A745B3B9-320E-45FA-86CC-4EBF22B451D8}"/>
    <cellStyle name="Comma 230" xfId="9370" xr:uid="{00000000-0005-0000-0000-00009A240000}"/>
    <cellStyle name="Comma 230 2" xfId="9371" xr:uid="{00000000-0005-0000-0000-00009B240000}"/>
    <cellStyle name="Comma 230 2 2" xfId="9372" xr:uid="{00000000-0005-0000-0000-00009C240000}"/>
    <cellStyle name="Comma 230 2 2 2" xfId="40045" xr:uid="{91D666F4-61E8-4E16-B10C-852407785540}"/>
    <cellStyle name="Comma 230 2 3" xfId="40044" xr:uid="{DFCE8B67-C979-433C-9CD9-002614361A92}"/>
    <cellStyle name="Comma 230 3" xfId="9373" xr:uid="{00000000-0005-0000-0000-00009D240000}"/>
    <cellStyle name="Comma 230 3 2" xfId="9374" xr:uid="{00000000-0005-0000-0000-00009E240000}"/>
    <cellStyle name="Comma 230 3 2 2" xfId="40047" xr:uid="{2384EBD1-AF46-4107-8BAF-06D8D6FF86B3}"/>
    <cellStyle name="Comma 230 3 3" xfId="40046" xr:uid="{F93D94DE-DEB1-4D7D-ACC8-CE66BB6A44FD}"/>
    <cellStyle name="Comma 230 4" xfId="9375" xr:uid="{00000000-0005-0000-0000-00009F240000}"/>
    <cellStyle name="Comma 230 4 2" xfId="40048" xr:uid="{C3FAD444-3F5B-419D-A323-F9682CF18C5E}"/>
    <cellStyle name="Comma 230 5" xfId="9376" xr:uid="{00000000-0005-0000-0000-0000A0240000}"/>
    <cellStyle name="Comma 230 5 2" xfId="40049" xr:uid="{50FCD925-0879-4ECE-ABA6-EF085F4D0E60}"/>
    <cellStyle name="Comma 230 6" xfId="9377" xr:uid="{00000000-0005-0000-0000-0000A1240000}"/>
    <cellStyle name="Comma 230 6 2" xfId="40050" xr:uid="{EAFC91CD-A1D9-46E2-87AC-350DA82A2CF5}"/>
    <cellStyle name="Comma 230 7" xfId="40043" xr:uid="{F7EC00D7-AC4C-4EB8-8814-598CDB2CB147}"/>
    <cellStyle name="Comma 231" xfId="9378" xr:uid="{00000000-0005-0000-0000-0000A2240000}"/>
    <cellStyle name="Comma 231 2" xfId="9379" xr:uid="{00000000-0005-0000-0000-0000A3240000}"/>
    <cellStyle name="Comma 231 2 2" xfId="9380" xr:uid="{00000000-0005-0000-0000-0000A4240000}"/>
    <cellStyle name="Comma 231 2 2 2" xfId="40053" xr:uid="{06791C6F-EA0D-4710-B410-0C1C941DFEA2}"/>
    <cellStyle name="Comma 231 2 3" xfId="40052" xr:uid="{33CC3828-4A9A-4C91-9EBC-8C9524D03BE9}"/>
    <cellStyle name="Comma 231 3" xfId="9381" xr:uid="{00000000-0005-0000-0000-0000A5240000}"/>
    <cellStyle name="Comma 231 3 2" xfId="9382" xr:uid="{00000000-0005-0000-0000-0000A6240000}"/>
    <cellStyle name="Comma 231 3 2 2" xfId="40055" xr:uid="{D4C5ED0C-49B3-4717-AF30-1A930D777126}"/>
    <cellStyle name="Comma 231 3 3" xfId="40054" xr:uid="{6C08D0C1-9792-44AF-AE7F-0EAF56885198}"/>
    <cellStyle name="Comma 231 4" xfId="9383" xr:uid="{00000000-0005-0000-0000-0000A7240000}"/>
    <cellStyle name="Comma 231 4 2" xfId="40056" xr:uid="{D46B5CEA-32CD-4138-B474-9F549C0E7ED5}"/>
    <cellStyle name="Comma 231 5" xfId="9384" xr:uid="{00000000-0005-0000-0000-0000A8240000}"/>
    <cellStyle name="Comma 231 5 2" xfId="40057" xr:uid="{4D66932F-28F1-461E-B6CE-D1BB8D6DBEBF}"/>
    <cellStyle name="Comma 231 6" xfId="9385" xr:uid="{00000000-0005-0000-0000-0000A9240000}"/>
    <cellStyle name="Comma 231 6 2" xfId="40058" xr:uid="{1A9C619C-BADD-4C52-89A5-CEA5CCF011B7}"/>
    <cellStyle name="Comma 231 7" xfId="40051" xr:uid="{1F64B8CC-2515-4F50-90BC-33BFE9F5F0F9}"/>
    <cellStyle name="Comma 232" xfId="9386" xr:uid="{00000000-0005-0000-0000-0000AA240000}"/>
    <cellStyle name="Comma 232 2" xfId="9387" xr:uid="{00000000-0005-0000-0000-0000AB240000}"/>
    <cellStyle name="Comma 232 2 2" xfId="9388" xr:uid="{00000000-0005-0000-0000-0000AC240000}"/>
    <cellStyle name="Comma 232 2 2 2" xfId="40061" xr:uid="{C1B957DD-538E-4D72-A543-AA347F5D329B}"/>
    <cellStyle name="Comma 232 2 3" xfId="40060" xr:uid="{49D27532-E10B-4B02-80E3-2F03F5439684}"/>
    <cellStyle name="Comma 232 3" xfId="9389" xr:uid="{00000000-0005-0000-0000-0000AD240000}"/>
    <cellStyle name="Comma 232 3 2" xfId="9390" xr:uid="{00000000-0005-0000-0000-0000AE240000}"/>
    <cellStyle name="Comma 232 3 2 2" xfId="40063" xr:uid="{81F1CAC7-160C-42AB-8D1D-8D636C1D3951}"/>
    <cellStyle name="Comma 232 3 3" xfId="40062" xr:uid="{1274774B-3EBA-40FD-8861-EA4753ED1490}"/>
    <cellStyle name="Comma 232 4" xfId="9391" xr:uid="{00000000-0005-0000-0000-0000AF240000}"/>
    <cellStyle name="Comma 232 4 2" xfId="40064" xr:uid="{41B5B8C8-3091-4552-83F2-6D8C28F55FF2}"/>
    <cellStyle name="Comma 232 5" xfId="9392" xr:uid="{00000000-0005-0000-0000-0000B0240000}"/>
    <cellStyle name="Comma 232 5 2" xfId="40065" xr:uid="{2D707A47-398F-4EE0-9B1C-4171395244EE}"/>
    <cellStyle name="Comma 232 6" xfId="9393" xr:uid="{00000000-0005-0000-0000-0000B1240000}"/>
    <cellStyle name="Comma 232 6 2" xfId="40066" xr:uid="{2C29E47A-3514-42CF-8A88-6DE22B096030}"/>
    <cellStyle name="Comma 232 7" xfId="40059" xr:uid="{947E2A8C-00FA-4D5C-800F-E00CB6AE96B1}"/>
    <cellStyle name="Comma 233" xfId="9394" xr:uid="{00000000-0005-0000-0000-0000B2240000}"/>
    <cellStyle name="Comma 233 2" xfId="9395" xr:uid="{00000000-0005-0000-0000-0000B3240000}"/>
    <cellStyle name="Comma 233 2 2" xfId="9396" xr:uid="{00000000-0005-0000-0000-0000B4240000}"/>
    <cellStyle name="Comma 233 2 2 2" xfId="40069" xr:uid="{6003D8B9-660B-4364-855A-871FCA4572AF}"/>
    <cellStyle name="Comma 233 2 3" xfId="40068" xr:uid="{287FE36D-F588-4C13-9456-D9921478459D}"/>
    <cellStyle name="Comma 233 3" xfId="9397" xr:uid="{00000000-0005-0000-0000-0000B5240000}"/>
    <cellStyle name="Comma 233 3 2" xfId="9398" xr:uid="{00000000-0005-0000-0000-0000B6240000}"/>
    <cellStyle name="Comma 233 3 2 2" xfId="40071" xr:uid="{28AA5C1C-BA14-4B4F-BCB9-0DD1151B58E9}"/>
    <cellStyle name="Comma 233 3 3" xfId="40070" xr:uid="{C5B8BBEC-F1DB-4985-952D-7E4E17968D79}"/>
    <cellStyle name="Comma 233 4" xfId="9399" xr:uid="{00000000-0005-0000-0000-0000B7240000}"/>
    <cellStyle name="Comma 233 4 2" xfId="40072" xr:uid="{9BF9019D-78A8-49A9-97E8-C0C94576B11E}"/>
    <cellStyle name="Comma 233 5" xfId="9400" xr:uid="{00000000-0005-0000-0000-0000B8240000}"/>
    <cellStyle name="Comma 233 5 2" xfId="40073" xr:uid="{76E16A3C-56C3-4C71-AC30-5C5CD1EF20A6}"/>
    <cellStyle name="Comma 233 6" xfId="9401" xr:uid="{00000000-0005-0000-0000-0000B9240000}"/>
    <cellStyle name="Comma 233 6 2" xfId="40074" xr:uid="{2D2616D4-DCB1-47FF-B4ED-81B697B3EB39}"/>
    <cellStyle name="Comma 233 7" xfId="40067" xr:uid="{42ACD86A-878A-407C-9FD5-D7A0519D49BE}"/>
    <cellStyle name="Comma 234" xfId="9402" xr:uid="{00000000-0005-0000-0000-0000BA240000}"/>
    <cellStyle name="Comma 234 2" xfId="9403" xr:uid="{00000000-0005-0000-0000-0000BB240000}"/>
    <cellStyle name="Comma 234 2 2" xfId="9404" xr:uid="{00000000-0005-0000-0000-0000BC240000}"/>
    <cellStyle name="Comma 234 2 2 2" xfId="40077" xr:uid="{BBF7A0FA-3E58-4768-B8AC-E72270EC991E}"/>
    <cellStyle name="Comma 234 2 3" xfId="40076" xr:uid="{2143E637-9711-4C88-8674-32D53A6E0596}"/>
    <cellStyle name="Comma 234 3" xfId="9405" xr:uid="{00000000-0005-0000-0000-0000BD240000}"/>
    <cellStyle name="Comma 234 3 2" xfId="9406" xr:uid="{00000000-0005-0000-0000-0000BE240000}"/>
    <cellStyle name="Comma 234 3 2 2" xfId="40079" xr:uid="{FD7F6E1B-FC17-4A3E-8B3C-7DB116E8C2EF}"/>
    <cellStyle name="Comma 234 3 3" xfId="40078" xr:uid="{7A6C50E2-E4C9-49F9-B133-7CB1B0CECC16}"/>
    <cellStyle name="Comma 234 4" xfId="9407" xr:uid="{00000000-0005-0000-0000-0000BF240000}"/>
    <cellStyle name="Comma 234 4 2" xfId="40080" xr:uid="{2CB8AB85-5B1F-4CE8-A836-484C0E9B7791}"/>
    <cellStyle name="Comma 234 5" xfId="9408" xr:uid="{00000000-0005-0000-0000-0000C0240000}"/>
    <cellStyle name="Comma 234 5 2" xfId="40081" xr:uid="{ABC0FB4A-27FC-4C85-9EE0-95E8E2219679}"/>
    <cellStyle name="Comma 234 6" xfId="9409" xr:uid="{00000000-0005-0000-0000-0000C1240000}"/>
    <cellStyle name="Comma 234 6 2" xfId="40082" xr:uid="{01410865-DAE5-403F-9501-3150666F4368}"/>
    <cellStyle name="Comma 234 7" xfId="40075" xr:uid="{CDF14301-715A-4244-9D6C-E2975CC0121A}"/>
    <cellStyle name="Comma 235" xfId="9410" xr:uid="{00000000-0005-0000-0000-0000C2240000}"/>
    <cellStyle name="Comma 235 2" xfId="9411" xr:uid="{00000000-0005-0000-0000-0000C3240000}"/>
    <cellStyle name="Comma 235 2 2" xfId="9412" xr:uid="{00000000-0005-0000-0000-0000C4240000}"/>
    <cellStyle name="Comma 235 2 2 2" xfId="40085" xr:uid="{06522923-B942-4624-A779-41FFD259B255}"/>
    <cellStyle name="Comma 235 2 3" xfId="40084" xr:uid="{E4EA6385-1FAD-4BAC-BA92-9C8352586FD9}"/>
    <cellStyle name="Comma 235 3" xfId="9413" xr:uid="{00000000-0005-0000-0000-0000C5240000}"/>
    <cellStyle name="Comma 235 3 2" xfId="9414" xr:uid="{00000000-0005-0000-0000-0000C6240000}"/>
    <cellStyle name="Comma 235 3 2 2" xfId="40087" xr:uid="{85FEFCAB-FBB6-405C-97B1-6BB51FE5162A}"/>
    <cellStyle name="Comma 235 3 3" xfId="40086" xr:uid="{22388AF8-8B9E-4263-AD96-4594D0039C9C}"/>
    <cellStyle name="Comma 235 4" xfId="9415" xr:uid="{00000000-0005-0000-0000-0000C7240000}"/>
    <cellStyle name="Comma 235 4 2" xfId="40088" xr:uid="{BEA16015-EF68-412C-8D02-9E9442993FE5}"/>
    <cellStyle name="Comma 235 5" xfId="9416" xr:uid="{00000000-0005-0000-0000-0000C8240000}"/>
    <cellStyle name="Comma 235 5 2" xfId="40089" xr:uid="{4177733A-C5C2-4EB6-B2B2-DF49723C6485}"/>
    <cellStyle name="Comma 235 6" xfId="9417" xr:uid="{00000000-0005-0000-0000-0000C9240000}"/>
    <cellStyle name="Comma 235 6 2" xfId="40090" xr:uid="{3AFFA879-C9D4-4718-A96E-59A2AD242BBC}"/>
    <cellStyle name="Comma 235 7" xfId="40083" xr:uid="{313D5D60-EB61-4CD1-992E-E642021E37B1}"/>
    <cellStyle name="Comma 236" xfId="9418" xr:uid="{00000000-0005-0000-0000-0000CA240000}"/>
    <cellStyle name="Comma 236 2" xfId="9419" xr:uid="{00000000-0005-0000-0000-0000CB240000}"/>
    <cellStyle name="Comma 236 2 2" xfId="9420" xr:uid="{00000000-0005-0000-0000-0000CC240000}"/>
    <cellStyle name="Comma 236 2 2 2" xfId="40093" xr:uid="{29686EDE-A82A-4AF4-B8EF-C85E04BF5050}"/>
    <cellStyle name="Comma 236 2 3" xfId="40092" xr:uid="{80A9F604-11F6-4831-BA0D-7A6DCEE3BA89}"/>
    <cellStyle name="Comma 236 3" xfId="9421" xr:uid="{00000000-0005-0000-0000-0000CD240000}"/>
    <cellStyle name="Comma 236 3 2" xfId="9422" xr:uid="{00000000-0005-0000-0000-0000CE240000}"/>
    <cellStyle name="Comma 236 3 2 2" xfId="40095" xr:uid="{375D8544-6433-4A51-93D2-FDF4C0C3E232}"/>
    <cellStyle name="Comma 236 3 3" xfId="40094" xr:uid="{526DDA18-EE67-465A-B277-9F8B8575E004}"/>
    <cellStyle name="Comma 236 4" xfId="9423" xr:uid="{00000000-0005-0000-0000-0000CF240000}"/>
    <cellStyle name="Comma 236 4 2" xfId="40096" xr:uid="{3724F4BC-1E80-465D-94EE-D8B56CBCBBFE}"/>
    <cellStyle name="Comma 236 5" xfId="9424" xr:uid="{00000000-0005-0000-0000-0000D0240000}"/>
    <cellStyle name="Comma 236 5 2" xfId="40097" xr:uid="{8A0C0C63-436B-4360-B481-8D35225ABA7A}"/>
    <cellStyle name="Comma 236 6" xfId="9425" xr:uid="{00000000-0005-0000-0000-0000D1240000}"/>
    <cellStyle name="Comma 236 6 2" xfId="40098" xr:uid="{8A8A1DD9-C0FD-437C-B4ED-375015FE7B27}"/>
    <cellStyle name="Comma 236 7" xfId="40091" xr:uid="{75A2414B-F297-4DA2-99EC-067419BB6896}"/>
    <cellStyle name="Comma 237" xfId="9426" xr:uid="{00000000-0005-0000-0000-0000D2240000}"/>
    <cellStyle name="Comma 237 2" xfId="9427" xr:uid="{00000000-0005-0000-0000-0000D3240000}"/>
    <cellStyle name="Comma 237 2 2" xfId="9428" xr:uid="{00000000-0005-0000-0000-0000D4240000}"/>
    <cellStyle name="Comma 237 2 2 2" xfId="40101" xr:uid="{0ACF3471-DD0B-48FD-9418-CC2C2B960D5B}"/>
    <cellStyle name="Comma 237 2 3" xfId="40100" xr:uid="{EE8CCF04-E09B-4640-8AAE-F9DC6246619D}"/>
    <cellStyle name="Comma 237 3" xfId="9429" xr:uid="{00000000-0005-0000-0000-0000D5240000}"/>
    <cellStyle name="Comma 237 3 2" xfId="9430" xr:uid="{00000000-0005-0000-0000-0000D6240000}"/>
    <cellStyle name="Comma 237 3 2 2" xfId="40103" xr:uid="{8EEA9C38-428B-4B3B-AE57-5833F7841994}"/>
    <cellStyle name="Comma 237 3 3" xfId="40102" xr:uid="{7771EC43-C5C7-4A1C-89F7-E310AC6DE6B9}"/>
    <cellStyle name="Comma 237 4" xfId="9431" xr:uid="{00000000-0005-0000-0000-0000D7240000}"/>
    <cellStyle name="Comma 237 4 2" xfId="40104" xr:uid="{2B256461-04DB-4E0D-91D1-EDD31F9F1049}"/>
    <cellStyle name="Comma 237 5" xfId="9432" xr:uid="{00000000-0005-0000-0000-0000D8240000}"/>
    <cellStyle name="Comma 237 5 2" xfId="40105" xr:uid="{89D8F9E9-77CC-442A-8233-24D07094CC09}"/>
    <cellStyle name="Comma 237 6" xfId="9433" xr:uid="{00000000-0005-0000-0000-0000D9240000}"/>
    <cellStyle name="Comma 237 6 2" xfId="40106" xr:uid="{46EE85C3-F557-420B-8960-9C31BC0BF8E6}"/>
    <cellStyle name="Comma 237 7" xfId="40099" xr:uid="{08F8C288-4992-4BAD-9234-29C50139DEF0}"/>
    <cellStyle name="Comma 238" xfId="9434" xr:uid="{00000000-0005-0000-0000-0000DA240000}"/>
    <cellStyle name="Comma 238 2" xfId="9435" xr:uid="{00000000-0005-0000-0000-0000DB240000}"/>
    <cellStyle name="Comma 238 2 2" xfId="9436" xr:uid="{00000000-0005-0000-0000-0000DC240000}"/>
    <cellStyle name="Comma 238 2 2 2" xfId="40109" xr:uid="{3A119B9B-F363-4F2E-9C49-43C87A90940D}"/>
    <cellStyle name="Comma 238 2 3" xfId="40108" xr:uid="{EE652A10-08F5-407C-AF30-3292D8808104}"/>
    <cellStyle name="Comma 238 3" xfId="9437" xr:uid="{00000000-0005-0000-0000-0000DD240000}"/>
    <cellStyle name="Comma 238 3 2" xfId="9438" xr:uid="{00000000-0005-0000-0000-0000DE240000}"/>
    <cellStyle name="Comma 238 3 2 2" xfId="40111" xr:uid="{633E0441-78EB-4F6B-9175-5F4F4D14D2AB}"/>
    <cellStyle name="Comma 238 3 3" xfId="40110" xr:uid="{226A5CCA-3682-4C56-9F04-7FD086ACCB58}"/>
    <cellStyle name="Comma 238 4" xfId="9439" xr:uid="{00000000-0005-0000-0000-0000DF240000}"/>
    <cellStyle name="Comma 238 4 2" xfId="40112" xr:uid="{FCE00BBA-E4BD-40E0-B8D2-456AC24BD4EB}"/>
    <cellStyle name="Comma 238 5" xfId="9440" xr:uid="{00000000-0005-0000-0000-0000E0240000}"/>
    <cellStyle name="Comma 238 5 2" xfId="40113" xr:uid="{DCDFB86C-3407-4BA1-8BFE-7C7A5BE0732E}"/>
    <cellStyle name="Comma 238 6" xfId="9441" xr:uid="{00000000-0005-0000-0000-0000E1240000}"/>
    <cellStyle name="Comma 238 6 2" xfId="40114" xr:uid="{5169ED29-F213-499E-8F32-42ECEE1F484D}"/>
    <cellStyle name="Comma 238 7" xfId="40107" xr:uid="{7F371E42-12A5-40C8-BCCB-BDA263B20927}"/>
    <cellStyle name="Comma 239" xfId="9442" xr:uid="{00000000-0005-0000-0000-0000E2240000}"/>
    <cellStyle name="Comma 239 2" xfId="9443" xr:uid="{00000000-0005-0000-0000-0000E3240000}"/>
    <cellStyle name="Comma 239 2 2" xfId="9444" xr:uid="{00000000-0005-0000-0000-0000E4240000}"/>
    <cellStyle name="Comma 239 2 2 2" xfId="40117" xr:uid="{17231220-851D-437B-9B6A-BCA04D083503}"/>
    <cellStyle name="Comma 239 2 3" xfId="40116" xr:uid="{76C6812A-1C21-43C4-AF22-31B17725369B}"/>
    <cellStyle name="Comma 239 3" xfId="9445" xr:uid="{00000000-0005-0000-0000-0000E5240000}"/>
    <cellStyle name="Comma 239 3 2" xfId="9446" xr:uid="{00000000-0005-0000-0000-0000E6240000}"/>
    <cellStyle name="Comma 239 3 2 2" xfId="40119" xr:uid="{2D7A84B3-B87C-4E3D-A582-B21A463A6C5C}"/>
    <cellStyle name="Comma 239 3 3" xfId="40118" xr:uid="{9641ED89-D008-4587-8D43-CB3F28C2B161}"/>
    <cellStyle name="Comma 239 4" xfId="9447" xr:uid="{00000000-0005-0000-0000-0000E7240000}"/>
    <cellStyle name="Comma 239 4 2" xfId="40120" xr:uid="{A8E08F94-E0FD-4EB0-A56B-9CB166E07B5B}"/>
    <cellStyle name="Comma 239 5" xfId="9448" xr:uid="{00000000-0005-0000-0000-0000E8240000}"/>
    <cellStyle name="Comma 239 5 2" xfId="40121" xr:uid="{B0355EB0-3518-45FC-9A9D-6342955538A6}"/>
    <cellStyle name="Comma 239 6" xfId="9449" xr:uid="{00000000-0005-0000-0000-0000E9240000}"/>
    <cellStyle name="Comma 239 6 2" xfId="40122" xr:uid="{E89CBD2A-3CAB-47FA-BD53-FF0EA58B3C8A}"/>
    <cellStyle name="Comma 239 7" xfId="40115" xr:uid="{B16BB744-F592-480B-BCAD-47D0CCBA23F8}"/>
    <cellStyle name="Comma 24" xfId="9450" xr:uid="{00000000-0005-0000-0000-0000EA240000}"/>
    <cellStyle name="Comma 24 2" xfId="9451" xr:uid="{00000000-0005-0000-0000-0000EB240000}"/>
    <cellStyle name="Comma 24 2 2" xfId="9452" xr:uid="{00000000-0005-0000-0000-0000EC240000}"/>
    <cellStyle name="Comma 24 2 2 2" xfId="9453" xr:uid="{00000000-0005-0000-0000-0000ED240000}"/>
    <cellStyle name="Comma 24 2 2 2 2" xfId="40126" xr:uid="{641D95C9-A172-4651-BF92-38947513A472}"/>
    <cellStyle name="Comma 24 2 2 3" xfId="40125" xr:uid="{2B39DABA-14CA-47DC-A3AB-D8EE6EB231F2}"/>
    <cellStyle name="Comma 24 2 3" xfId="9454" xr:uid="{00000000-0005-0000-0000-0000EE240000}"/>
    <cellStyle name="Comma 24 2 3 2" xfId="9455" xr:uid="{00000000-0005-0000-0000-0000EF240000}"/>
    <cellStyle name="Comma 24 2 3 2 2" xfId="40128" xr:uid="{16B6CD38-3DBF-47CB-B095-172C4C56C178}"/>
    <cellStyle name="Comma 24 2 3 3" xfId="40127" xr:uid="{02B23198-C3FA-475E-A9B3-6FDAFFC1C0BF}"/>
    <cellStyle name="Comma 24 2 4" xfId="9456" xr:uid="{00000000-0005-0000-0000-0000F0240000}"/>
    <cellStyle name="Comma 24 2 4 2" xfId="40129" xr:uid="{747193F5-A212-4F46-857A-6D6928701EBB}"/>
    <cellStyle name="Comma 24 2 5" xfId="9457" xr:uid="{00000000-0005-0000-0000-0000F1240000}"/>
    <cellStyle name="Comma 24 2 5 2" xfId="40130" xr:uid="{5ED1DFB4-CBDE-4AB0-B6A9-5A961394A29B}"/>
    <cellStyle name="Comma 24 2 6" xfId="9458" xr:uid="{00000000-0005-0000-0000-0000F2240000}"/>
    <cellStyle name="Comma 24 2 6 2" xfId="40131" xr:uid="{957599F9-F181-4D4E-A87F-35B4ED7C27DF}"/>
    <cellStyle name="Comma 24 2 7" xfId="40124" xr:uid="{6FA2D7B2-CA2F-4EA6-9E3C-49F0BF436207}"/>
    <cellStyle name="Comma 24 3" xfId="9459" xr:uid="{00000000-0005-0000-0000-0000F3240000}"/>
    <cellStyle name="Comma 24 3 2" xfId="9460" xr:uid="{00000000-0005-0000-0000-0000F4240000}"/>
    <cellStyle name="Comma 24 3 2 2" xfId="40133" xr:uid="{E4337546-CCD1-4F65-9893-3F62D381F5C3}"/>
    <cellStyle name="Comma 24 3 3" xfId="40132" xr:uid="{C7D5425C-82F8-4486-9BB5-3E83CAE49CCB}"/>
    <cellStyle name="Comma 24 4" xfId="9461" xr:uid="{00000000-0005-0000-0000-0000F5240000}"/>
    <cellStyle name="Comma 24 4 2" xfId="9462" xr:uid="{00000000-0005-0000-0000-0000F6240000}"/>
    <cellStyle name="Comma 24 4 2 2" xfId="40135" xr:uid="{09E911AF-8E9C-474B-9644-98E3A8F6397C}"/>
    <cellStyle name="Comma 24 4 3" xfId="40134" xr:uid="{B00F3E93-4D63-4755-8725-88575C6A0413}"/>
    <cellStyle name="Comma 24 5" xfId="9463" xr:uid="{00000000-0005-0000-0000-0000F7240000}"/>
    <cellStyle name="Comma 24 5 2" xfId="40136" xr:uid="{AE417362-CD8B-4C4E-8E7C-778E6AE78B2A}"/>
    <cellStyle name="Comma 24 6" xfId="9464" xr:uid="{00000000-0005-0000-0000-0000F8240000}"/>
    <cellStyle name="Comma 24 6 2" xfId="9465" xr:uid="{00000000-0005-0000-0000-0000F9240000}"/>
    <cellStyle name="Comma 24 6 2 2" xfId="40138" xr:uid="{99F7CF28-ABD7-43E5-9597-984EDA4852EF}"/>
    <cellStyle name="Comma 24 6 3" xfId="40137" xr:uid="{A058464D-72FC-44DE-8CD8-3E56EA03E567}"/>
    <cellStyle name="Comma 24 7" xfId="9466" xr:uid="{00000000-0005-0000-0000-0000FA240000}"/>
    <cellStyle name="Comma 24 7 2" xfId="40139" xr:uid="{DE58987E-0A20-4F8B-B755-FCABF84B82D3}"/>
    <cellStyle name="Comma 24 8" xfId="40123" xr:uid="{F58EA5F8-02BC-4BF9-AF99-17AF2749A450}"/>
    <cellStyle name="Comma 240" xfId="9467" xr:uid="{00000000-0005-0000-0000-0000FB240000}"/>
    <cellStyle name="Comma 240 2" xfId="9468" xr:uid="{00000000-0005-0000-0000-0000FC240000}"/>
    <cellStyle name="Comma 240 2 2" xfId="9469" xr:uid="{00000000-0005-0000-0000-0000FD240000}"/>
    <cellStyle name="Comma 240 2 2 2" xfId="40142" xr:uid="{DA24780B-CE8A-4722-A602-E572F97C358F}"/>
    <cellStyle name="Comma 240 2 3" xfId="40141" xr:uid="{A272B61A-7BF2-4C41-BD85-677BDDA83FD2}"/>
    <cellStyle name="Comma 240 3" xfId="9470" xr:uid="{00000000-0005-0000-0000-0000FE240000}"/>
    <cellStyle name="Comma 240 3 2" xfId="9471" xr:uid="{00000000-0005-0000-0000-0000FF240000}"/>
    <cellStyle name="Comma 240 3 2 2" xfId="40144" xr:uid="{D40D4ABD-B828-44E7-A3FA-40B4CF92B7C5}"/>
    <cellStyle name="Comma 240 3 3" xfId="40143" xr:uid="{2416F3BE-E52E-4AD8-A69F-EAA893081036}"/>
    <cellStyle name="Comma 240 4" xfId="9472" xr:uid="{00000000-0005-0000-0000-000000250000}"/>
    <cellStyle name="Comma 240 4 2" xfId="40145" xr:uid="{DF154DC2-D9DD-4824-94D7-38CF7A58EB42}"/>
    <cellStyle name="Comma 240 5" xfId="9473" xr:uid="{00000000-0005-0000-0000-000001250000}"/>
    <cellStyle name="Comma 240 5 2" xfId="40146" xr:uid="{AED4FF7E-02A8-45B3-8E47-95AF88501317}"/>
    <cellStyle name="Comma 240 6" xfId="9474" xr:uid="{00000000-0005-0000-0000-000002250000}"/>
    <cellStyle name="Comma 240 6 2" xfId="40147" xr:uid="{2C843DE5-3D8E-451E-B21D-4C2399637692}"/>
    <cellStyle name="Comma 240 7" xfId="40140" xr:uid="{2D4636F2-1B13-4E3C-97DE-3DBA1B3D60F8}"/>
    <cellStyle name="Comma 241" xfId="9475" xr:uid="{00000000-0005-0000-0000-000003250000}"/>
    <cellStyle name="Comma 241 2" xfId="9476" xr:uid="{00000000-0005-0000-0000-000004250000}"/>
    <cellStyle name="Comma 241 2 2" xfId="9477" xr:uid="{00000000-0005-0000-0000-000005250000}"/>
    <cellStyle name="Comma 241 2 2 2" xfId="40150" xr:uid="{7BF508CD-E7C4-4286-BD56-A0E6621B53CE}"/>
    <cellStyle name="Comma 241 2 3" xfId="40149" xr:uid="{B359CCFF-85F4-4BA6-BEFB-C61785FB9627}"/>
    <cellStyle name="Comma 241 3" xfId="9478" xr:uid="{00000000-0005-0000-0000-000006250000}"/>
    <cellStyle name="Comma 241 3 2" xfId="9479" xr:uid="{00000000-0005-0000-0000-000007250000}"/>
    <cellStyle name="Comma 241 3 2 2" xfId="40152" xr:uid="{67DA6330-60E8-42B3-901F-6B2EB124EB2A}"/>
    <cellStyle name="Comma 241 3 3" xfId="40151" xr:uid="{6AD62D9D-A751-45E5-AA48-5CDB53CB3E5D}"/>
    <cellStyle name="Comma 241 4" xfId="9480" xr:uid="{00000000-0005-0000-0000-000008250000}"/>
    <cellStyle name="Comma 241 4 2" xfId="40153" xr:uid="{94CFCF33-1AFC-4AD2-A7D1-62A44145819C}"/>
    <cellStyle name="Comma 241 5" xfId="9481" xr:uid="{00000000-0005-0000-0000-000009250000}"/>
    <cellStyle name="Comma 241 5 2" xfId="40154" xr:uid="{C87BA09A-BE1D-404F-B2BF-59D544F358FD}"/>
    <cellStyle name="Comma 241 6" xfId="9482" xr:uid="{00000000-0005-0000-0000-00000A250000}"/>
    <cellStyle name="Comma 241 6 2" xfId="40155" xr:uid="{89E77B22-9C24-49BF-B862-761B08055662}"/>
    <cellStyle name="Comma 241 7" xfId="40148" xr:uid="{1513F09F-63D0-48E4-823F-0C14B15BC777}"/>
    <cellStyle name="Comma 242" xfId="9483" xr:uid="{00000000-0005-0000-0000-00000B250000}"/>
    <cellStyle name="Comma 242 2" xfId="9484" xr:uid="{00000000-0005-0000-0000-00000C250000}"/>
    <cellStyle name="Comma 242 2 2" xfId="9485" xr:uid="{00000000-0005-0000-0000-00000D250000}"/>
    <cellStyle name="Comma 242 2 2 2" xfId="40158" xr:uid="{2C23B5C5-B802-44CA-AE5C-B6496DD572C1}"/>
    <cellStyle name="Comma 242 2 3" xfId="40157" xr:uid="{0F1C0390-BC8C-41D9-91F9-4FA5082C8967}"/>
    <cellStyle name="Comma 242 3" xfId="9486" xr:uid="{00000000-0005-0000-0000-00000E250000}"/>
    <cellStyle name="Comma 242 3 2" xfId="9487" xr:uid="{00000000-0005-0000-0000-00000F250000}"/>
    <cellStyle name="Comma 242 3 2 2" xfId="40160" xr:uid="{C592EC4B-7F38-4717-8361-0B3563D00641}"/>
    <cellStyle name="Comma 242 3 3" xfId="40159" xr:uid="{FFB08F4E-FEF2-4858-8911-F6D1A45E02E2}"/>
    <cellStyle name="Comma 242 4" xfId="9488" xr:uid="{00000000-0005-0000-0000-000010250000}"/>
    <cellStyle name="Comma 242 4 2" xfId="40161" xr:uid="{D9144FB0-A39A-4D0F-9537-E92C6CB131BF}"/>
    <cellStyle name="Comma 242 5" xfId="9489" xr:uid="{00000000-0005-0000-0000-000011250000}"/>
    <cellStyle name="Comma 242 5 2" xfId="40162" xr:uid="{31397960-354E-4A5D-871D-BDF584F28261}"/>
    <cellStyle name="Comma 242 6" xfId="9490" xr:uid="{00000000-0005-0000-0000-000012250000}"/>
    <cellStyle name="Comma 242 6 2" xfId="40163" xr:uid="{26E53A82-7E4F-4963-9EEB-CDE6DD580BED}"/>
    <cellStyle name="Comma 242 7" xfId="40156" xr:uid="{64A19EF2-854F-41B8-8211-8A010A45EDFD}"/>
    <cellStyle name="Comma 243" xfId="9491" xr:uid="{00000000-0005-0000-0000-000013250000}"/>
    <cellStyle name="Comma 243 2" xfId="9492" xr:uid="{00000000-0005-0000-0000-000014250000}"/>
    <cellStyle name="Comma 243 2 2" xfId="9493" xr:uid="{00000000-0005-0000-0000-000015250000}"/>
    <cellStyle name="Comma 243 2 2 2" xfId="40166" xr:uid="{C6CA2B8D-8A04-4A43-8983-52BAB10D5888}"/>
    <cellStyle name="Comma 243 2 3" xfId="40165" xr:uid="{F87FEE79-BE9A-48D5-A9B0-96E32DDDEC0A}"/>
    <cellStyle name="Comma 243 3" xfId="9494" xr:uid="{00000000-0005-0000-0000-000016250000}"/>
    <cellStyle name="Comma 243 3 2" xfId="9495" xr:uid="{00000000-0005-0000-0000-000017250000}"/>
    <cellStyle name="Comma 243 3 2 2" xfId="40168" xr:uid="{8DFEEB0D-2362-466D-BBAB-09434180BA2B}"/>
    <cellStyle name="Comma 243 3 3" xfId="40167" xr:uid="{A8E39E7A-C1F0-405A-B26D-930B0BE11C58}"/>
    <cellStyle name="Comma 243 4" xfId="9496" xr:uid="{00000000-0005-0000-0000-000018250000}"/>
    <cellStyle name="Comma 243 4 2" xfId="40169" xr:uid="{C09F6350-B586-4139-9B55-DDA1329D57B7}"/>
    <cellStyle name="Comma 243 5" xfId="9497" xr:uid="{00000000-0005-0000-0000-000019250000}"/>
    <cellStyle name="Comma 243 5 2" xfId="40170" xr:uid="{6A70609A-F78C-48B1-AD6E-4F3B0BF10867}"/>
    <cellStyle name="Comma 243 6" xfId="9498" xr:uid="{00000000-0005-0000-0000-00001A250000}"/>
    <cellStyle name="Comma 243 6 2" xfId="40171" xr:uid="{3E61540A-F9F4-4276-8B7B-2A80FC6A89C7}"/>
    <cellStyle name="Comma 243 7" xfId="40164" xr:uid="{20227737-EFED-4A39-9FCF-52001C2D8D6A}"/>
    <cellStyle name="Comma 244" xfId="9499" xr:uid="{00000000-0005-0000-0000-00001B250000}"/>
    <cellStyle name="Comma 244 2" xfId="9500" xr:uid="{00000000-0005-0000-0000-00001C250000}"/>
    <cellStyle name="Comma 244 2 2" xfId="9501" xr:uid="{00000000-0005-0000-0000-00001D250000}"/>
    <cellStyle name="Comma 244 2 2 2" xfId="40174" xr:uid="{943A3D6D-04E8-4461-8483-52B9C2F47DA8}"/>
    <cellStyle name="Comma 244 2 3" xfId="40173" xr:uid="{8AE5E2C5-FF92-4B80-801B-CAE758604326}"/>
    <cellStyle name="Comma 244 3" xfId="9502" xr:uid="{00000000-0005-0000-0000-00001E250000}"/>
    <cellStyle name="Comma 244 3 2" xfId="9503" xr:uid="{00000000-0005-0000-0000-00001F250000}"/>
    <cellStyle name="Comma 244 3 2 2" xfId="40176" xr:uid="{1B83BEC2-15AC-4615-94F3-B6BDF6C1EE25}"/>
    <cellStyle name="Comma 244 3 3" xfId="40175" xr:uid="{E22A1EDD-42F5-4585-93DA-9539397AED7D}"/>
    <cellStyle name="Comma 244 4" xfId="9504" xr:uid="{00000000-0005-0000-0000-000020250000}"/>
    <cellStyle name="Comma 244 4 2" xfId="40177" xr:uid="{58BEBF3A-B45F-4AC9-9605-D8C6D43D0A19}"/>
    <cellStyle name="Comma 244 5" xfId="9505" xr:uid="{00000000-0005-0000-0000-000021250000}"/>
    <cellStyle name="Comma 244 5 2" xfId="40178" xr:uid="{9DCC637B-4938-480E-A033-CFC376C73397}"/>
    <cellStyle name="Comma 244 6" xfId="9506" xr:uid="{00000000-0005-0000-0000-000022250000}"/>
    <cellStyle name="Comma 244 6 2" xfId="40179" xr:uid="{9E14223E-C18D-4CD3-9F6D-13631589F5EB}"/>
    <cellStyle name="Comma 244 7" xfId="40172" xr:uid="{C50C8656-493D-4140-9879-C3E7698B63F0}"/>
    <cellStyle name="Comma 245" xfId="9507" xr:uid="{00000000-0005-0000-0000-000023250000}"/>
    <cellStyle name="Comma 245 2" xfId="9508" xr:uid="{00000000-0005-0000-0000-000024250000}"/>
    <cellStyle name="Comma 245 2 2" xfId="9509" xr:uid="{00000000-0005-0000-0000-000025250000}"/>
    <cellStyle name="Comma 245 2 2 2" xfId="40182" xr:uid="{19CEC66B-AA50-4C83-B646-20999DDA5362}"/>
    <cellStyle name="Comma 245 2 3" xfId="40181" xr:uid="{85BD0305-5718-483D-B386-B4BD25B99F14}"/>
    <cellStyle name="Comma 245 3" xfId="9510" xr:uid="{00000000-0005-0000-0000-000026250000}"/>
    <cellStyle name="Comma 245 3 2" xfId="9511" xr:uid="{00000000-0005-0000-0000-000027250000}"/>
    <cellStyle name="Comma 245 3 2 2" xfId="40184" xr:uid="{99E271DB-6E6B-4743-80FA-DA1A2DA7697A}"/>
    <cellStyle name="Comma 245 3 3" xfId="40183" xr:uid="{AF375157-9487-4F9E-AC40-D69046927BED}"/>
    <cellStyle name="Comma 245 4" xfId="9512" xr:uid="{00000000-0005-0000-0000-000028250000}"/>
    <cellStyle name="Comma 245 4 2" xfId="40185" xr:uid="{724A6D0E-DDCC-40FD-ACAB-C497B5F1E578}"/>
    <cellStyle name="Comma 245 5" xfId="9513" xr:uid="{00000000-0005-0000-0000-000029250000}"/>
    <cellStyle name="Comma 245 5 2" xfId="40186" xr:uid="{9BB5A3D3-781D-4394-8DA2-5E9C28CAEEEF}"/>
    <cellStyle name="Comma 245 6" xfId="9514" xr:uid="{00000000-0005-0000-0000-00002A250000}"/>
    <cellStyle name="Comma 245 6 2" xfId="40187" xr:uid="{C0435710-90B8-4A4F-9CD9-54E83B95FB7B}"/>
    <cellStyle name="Comma 245 7" xfId="40180" xr:uid="{C46C0575-59AF-4B66-98DC-2C80FC94DFAD}"/>
    <cellStyle name="Comma 246" xfId="9515" xr:uid="{00000000-0005-0000-0000-00002B250000}"/>
    <cellStyle name="Comma 246 2" xfId="9516" xr:uid="{00000000-0005-0000-0000-00002C250000}"/>
    <cellStyle name="Comma 246 2 2" xfId="9517" xr:uid="{00000000-0005-0000-0000-00002D250000}"/>
    <cellStyle name="Comma 246 2 2 2" xfId="40190" xr:uid="{B8B1DA59-BBF7-4972-847B-B4CC99712F3D}"/>
    <cellStyle name="Comma 246 2 3" xfId="40189" xr:uid="{CBBF85D9-3C4A-4AD6-AD26-19A153C71752}"/>
    <cellStyle name="Comma 246 3" xfId="9518" xr:uid="{00000000-0005-0000-0000-00002E250000}"/>
    <cellStyle name="Comma 246 3 2" xfId="9519" xr:uid="{00000000-0005-0000-0000-00002F250000}"/>
    <cellStyle name="Comma 246 3 2 2" xfId="40192" xr:uid="{6BD10CCE-C482-4DFF-BA4B-11367537A1A9}"/>
    <cellStyle name="Comma 246 3 3" xfId="40191" xr:uid="{4767DD06-23B4-4F8A-9EA6-F5F813BC7A93}"/>
    <cellStyle name="Comma 246 4" xfId="9520" xr:uid="{00000000-0005-0000-0000-000030250000}"/>
    <cellStyle name="Comma 246 4 2" xfId="40193" xr:uid="{446DBDD8-3C02-4C0C-8BB0-26F3099560AA}"/>
    <cellStyle name="Comma 246 5" xfId="9521" xr:uid="{00000000-0005-0000-0000-000031250000}"/>
    <cellStyle name="Comma 246 5 2" xfId="40194" xr:uid="{76FE0EE1-F062-4FDD-847C-FACE6B0495B4}"/>
    <cellStyle name="Comma 246 6" xfId="9522" xr:uid="{00000000-0005-0000-0000-000032250000}"/>
    <cellStyle name="Comma 246 6 2" xfId="40195" xr:uid="{390DC9DA-A5DC-437D-A18B-EEA7F46112E3}"/>
    <cellStyle name="Comma 246 7" xfId="40188" xr:uid="{1F5EB379-975E-49B2-9566-DB40EA2804D2}"/>
    <cellStyle name="Comma 247" xfId="9523" xr:uid="{00000000-0005-0000-0000-000033250000}"/>
    <cellStyle name="Comma 247 2" xfId="9524" xr:uid="{00000000-0005-0000-0000-000034250000}"/>
    <cellStyle name="Comma 247 2 2" xfId="9525" xr:uid="{00000000-0005-0000-0000-000035250000}"/>
    <cellStyle name="Comma 247 2 2 2" xfId="40198" xr:uid="{7022A449-087A-4B7D-9024-A55E61A8B7C9}"/>
    <cellStyle name="Comma 247 2 3" xfId="40197" xr:uid="{11AFD251-3026-4833-A095-2F5E42270136}"/>
    <cellStyle name="Comma 247 3" xfId="9526" xr:uid="{00000000-0005-0000-0000-000036250000}"/>
    <cellStyle name="Comma 247 3 2" xfId="9527" xr:uid="{00000000-0005-0000-0000-000037250000}"/>
    <cellStyle name="Comma 247 3 2 2" xfId="40200" xr:uid="{DAAEBDBE-0B9E-4B56-9275-EB21EDF3E5A5}"/>
    <cellStyle name="Comma 247 3 3" xfId="40199" xr:uid="{F2A2452E-586D-4603-A52B-FA3D66849DFA}"/>
    <cellStyle name="Comma 247 4" xfId="9528" xr:uid="{00000000-0005-0000-0000-000038250000}"/>
    <cellStyle name="Comma 247 4 2" xfId="40201" xr:uid="{EE3FC917-AF94-4E6C-AB70-65F67597E06E}"/>
    <cellStyle name="Comma 247 5" xfId="9529" xr:uid="{00000000-0005-0000-0000-000039250000}"/>
    <cellStyle name="Comma 247 5 2" xfId="40202" xr:uid="{29D6CAA1-7712-4B60-8DE9-558E3C0D1FEA}"/>
    <cellStyle name="Comma 247 6" xfId="9530" xr:uid="{00000000-0005-0000-0000-00003A250000}"/>
    <cellStyle name="Comma 247 6 2" xfId="40203" xr:uid="{AEA88D34-500F-4785-A03B-99B2015BBC48}"/>
    <cellStyle name="Comma 247 7" xfId="40196" xr:uid="{E3159425-2199-4641-98DD-5847EEBD22B9}"/>
    <cellStyle name="Comma 248" xfId="9531" xr:uid="{00000000-0005-0000-0000-00003B250000}"/>
    <cellStyle name="Comma 248 2" xfId="9532" xr:uid="{00000000-0005-0000-0000-00003C250000}"/>
    <cellStyle name="Comma 248 2 2" xfId="9533" xr:uid="{00000000-0005-0000-0000-00003D250000}"/>
    <cellStyle name="Comma 248 2 2 2" xfId="40206" xr:uid="{EC7880A4-36F9-45C1-A60E-B32F4611FD1D}"/>
    <cellStyle name="Comma 248 2 3" xfId="40205" xr:uid="{56052D96-E180-42DC-BB66-2E6FC7E400EE}"/>
    <cellStyle name="Comma 248 3" xfId="9534" xr:uid="{00000000-0005-0000-0000-00003E250000}"/>
    <cellStyle name="Comma 248 3 2" xfId="9535" xr:uid="{00000000-0005-0000-0000-00003F250000}"/>
    <cellStyle name="Comma 248 3 2 2" xfId="40208" xr:uid="{4FF6212B-9FEE-45F6-BD75-EB688F3FF881}"/>
    <cellStyle name="Comma 248 3 3" xfId="40207" xr:uid="{B205F29C-EEA2-49A5-BC18-5C82B5D81937}"/>
    <cellStyle name="Comma 248 4" xfId="9536" xr:uid="{00000000-0005-0000-0000-000040250000}"/>
    <cellStyle name="Comma 248 4 2" xfId="40209" xr:uid="{04B120F3-93EE-44E4-8C3D-893543F32295}"/>
    <cellStyle name="Comma 248 5" xfId="9537" xr:uid="{00000000-0005-0000-0000-000041250000}"/>
    <cellStyle name="Comma 248 5 2" xfId="40210" xr:uid="{A53F9B25-BFA3-4C1F-85A2-82CA2E78668C}"/>
    <cellStyle name="Comma 248 6" xfId="9538" xr:uid="{00000000-0005-0000-0000-000042250000}"/>
    <cellStyle name="Comma 248 6 2" xfId="40211" xr:uid="{9564153A-44F0-4268-BE31-A3D994016BB7}"/>
    <cellStyle name="Comma 248 7" xfId="40204" xr:uid="{B45342B5-7A1A-42FD-9A6D-1E16C7586B7C}"/>
    <cellStyle name="Comma 249" xfId="9539" xr:uid="{00000000-0005-0000-0000-000043250000}"/>
    <cellStyle name="Comma 249 2" xfId="9540" xr:uid="{00000000-0005-0000-0000-000044250000}"/>
    <cellStyle name="Comma 249 2 2" xfId="9541" xr:uid="{00000000-0005-0000-0000-000045250000}"/>
    <cellStyle name="Comma 249 2 2 2" xfId="40214" xr:uid="{E401B3F6-6CBA-4338-B68F-C9981637C90B}"/>
    <cellStyle name="Comma 249 2 3" xfId="40213" xr:uid="{ABF0FFB9-D969-4CA8-97AF-DEFD426F98EE}"/>
    <cellStyle name="Comma 249 3" xfId="9542" xr:uid="{00000000-0005-0000-0000-000046250000}"/>
    <cellStyle name="Comma 249 3 2" xfId="9543" xr:uid="{00000000-0005-0000-0000-000047250000}"/>
    <cellStyle name="Comma 249 3 2 2" xfId="40216" xr:uid="{D6804F8A-CEBC-4D45-BDA9-D0ACC89AD0D8}"/>
    <cellStyle name="Comma 249 3 3" xfId="40215" xr:uid="{76F3F036-DC80-46C6-85B3-43FB4345810F}"/>
    <cellStyle name="Comma 249 4" xfId="9544" xr:uid="{00000000-0005-0000-0000-000048250000}"/>
    <cellStyle name="Comma 249 4 2" xfId="40217" xr:uid="{26833493-3861-435F-8E34-CE34B8140B70}"/>
    <cellStyle name="Comma 249 5" xfId="9545" xr:uid="{00000000-0005-0000-0000-000049250000}"/>
    <cellStyle name="Comma 249 5 2" xfId="40218" xr:uid="{74BB401D-7961-48E5-A9E1-79AEF089264E}"/>
    <cellStyle name="Comma 249 6" xfId="9546" xr:uid="{00000000-0005-0000-0000-00004A250000}"/>
    <cellStyle name="Comma 249 6 2" xfId="40219" xr:uid="{07C4F6B3-92CA-466D-A6F7-FF3F927BE62E}"/>
    <cellStyle name="Comma 249 7" xfId="40212" xr:uid="{0F2778E3-04DA-4204-BA5D-42BB9249E3A2}"/>
    <cellStyle name="Comma 25" xfId="9547" xr:uid="{00000000-0005-0000-0000-00004B250000}"/>
    <cellStyle name="Comma 25 2" xfId="9548" xr:uid="{00000000-0005-0000-0000-00004C250000}"/>
    <cellStyle name="Comma 25 2 2" xfId="9549" xr:uid="{00000000-0005-0000-0000-00004D250000}"/>
    <cellStyle name="Comma 25 2 2 2" xfId="9550" xr:uid="{00000000-0005-0000-0000-00004E250000}"/>
    <cellStyle name="Comma 25 2 2 2 2" xfId="40223" xr:uid="{0CD6ED90-9DF0-4747-90BA-AB829C2FD787}"/>
    <cellStyle name="Comma 25 2 2 3" xfId="40222" xr:uid="{E99E491D-CDAD-448D-9C2F-D6EE4E8892BF}"/>
    <cellStyle name="Comma 25 2 3" xfId="9551" xr:uid="{00000000-0005-0000-0000-00004F250000}"/>
    <cellStyle name="Comma 25 2 3 2" xfId="9552" xr:uid="{00000000-0005-0000-0000-000050250000}"/>
    <cellStyle name="Comma 25 2 3 2 2" xfId="40225" xr:uid="{F5B3713A-1CA7-4270-8FD2-2D437D08A90A}"/>
    <cellStyle name="Comma 25 2 3 3" xfId="40224" xr:uid="{B078B124-A52A-41EF-AE0B-9D4D7DA5C4F1}"/>
    <cellStyle name="Comma 25 2 4" xfId="9553" xr:uid="{00000000-0005-0000-0000-000051250000}"/>
    <cellStyle name="Comma 25 2 4 2" xfId="40226" xr:uid="{DC564872-E0C0-4AD6-A9AE-2E1E804F6954}"/>
    <cellStyle name="Comma 25 2 5" xfId="9554" xr:uid="{00000000-0005-0000-0000-000052250000}"/>
    <cellStyle name="Comma 25 2 5 2" xfId="40227" xr:uid="{6F72A656-5D8D-43C9-8A39-8FEB3FE5EB16}"/>
    <cellStyle name="Comma 25 2 6" xfId="9555" xr:uid="{00000000-0005-0000-0000-000053250000}"/>
    <cellStyle name="Comma 25 2 6 2" xfId="40228" xr:uid="{AB987747-DF71-420B-88B3-A37FD112A778}"/>
    <cellStyle name="Comma 25 2 7" xfId="40221" xr:uid="{477E66D9-481B-46A3-BF71-C81385AECFC9}"/>
    <cellStyle name="Comma 25 3" xfId="9556" xr:uid="{00000000-0005-0000-0000-000054250000}"/>
    <cellStyle name="Comma 25 3 2" xfId="9557" xr:uid="{00000000-0005-0000-0000-000055250000}"/>
    <cellStyle name="Comma 25 3 2 2" xfId="40230" xr:uid="{4CFDD6CE-8661-4E9B-A460-E43B87C3B0E8}"/>
    <cellStyle name="Comma 25 3 3" xfId="40229" xr:uid="{1CE1CF0F-EDE6-43E8-A81C-0D9D8DD77A50}"/>
    <cellStyle name="Comma 25 4" xfId="9558" xr:uid="{00000000-0005-0000-0000-000056250000}"/>
    <cellStyle name="Comma 25 4 2" xfId="9559" xr:uid="{00000000-0005-0000-0000-000057250000}"/>
    <cellStyle name="Comma 25 4 2 2" xfId="40232" xr:uid="{CA0C48F7-E5A3-4C5E-80D1-79034C4EDD91}"/>
    <cellStyle name="Comma 25 4 3" xfId="40231" xr:uid="{F9A0F04A-0389-4057-8D00-5EA3600C7626}"/>
    <cellStyle name="Comma 25 5" xfId="9560" xr:uid="{00000000-0005-0000-0000-000058250000}"/>
    <cellStyle name="Comma 25 5 2" xfId="40233" xr:uid="{4FE73AA3-B847-4028-9940-10133813FD02}"/>
    <cellStyle name="Comma 25 6" xfId="9561" xr:uid="{00000000-0005-0000-0000-000059250000}"/>
    <cellStyle name="Comma 25 6 2" xfId="9562" xr:uid="{00000000-0005-0000-0000-00005A250000}"/>
    <cellStyle name="Comma 25 6 2 2" xfId="40235" xr:uid="{4DC1E953-68E5-4642-B481-DC8EDB6446F4}"/>
    <cellStyle name="Comma 25 6 3" xfId="40234" xr:uid="{335AF00A-0AD6-452E-9CC5-BD6E41079429}"/>
    <cellStyle name="Comma 25 7" xfId="9563" xr:uid="{00000000-0005-0000-0000-00005B250000}"/>
    <cellStyle name="Comma 25 7 2" xfId="40236" xr:uid="{6D153CCE-0DA3-4893-84B2-AB628920FA6F}"/>
    <cellStyle name="Comma 25 8" xfId="40220" xr:uid="{A8406025-2587-4EC3-8234-513A22AF427D}"/>
    <cellStyle name="Comma 250" xfId="9564" xr:uid="{00000000-0005-0000-0000-00005C250000}"/>
    <cellStyle name="Comma 250 2" xfId="9565" xr:uid="{00000000-0005-0000-0000-00005D250000}"/>
    <cellStyle name="Comma 250 2 2" xfId="9566" xr:uid="{00000000-0005-0000-0000-00005E250000}"/>
    <cellStyle name="Comma 250 2 2 2" xfId="40239" xr:uid="{4A4CD510-7A34-4960-BFB7-7304DB6CE7A9}"/>
    <cellStyle name="Comma 250 2 3" xfId="40238" xr:uid="{5B940029-87B9-4C9E-B8A0-E62E54AC763A}"/>
    <cellStyle name="Comma 250 3" xfId="9567" xr:uid="{00000000-0005-0000-0000-00005F250000}"/>
    <cellStyle name="Comma 250 3 2" xfId="9568" xr:uid="{00000000-0005-0000-0000-000060250000}"/>
    <cellStyle name="Comma 250 3 2 2" xfId="40241" xr:uid="{E8647681-C342-4867-A30B-CFB556EDA573}"/>
    <cellStyle name="Comma 250 3 3" xfId="40240" xr:uid="{8567C0B8-8FA0-4EEE-B28E-FE2137FBA08A}"/>
    <cellStyle name="Comma 250 4" xfId="9569" xr:uid="{00000000-0005-0000-0000-000061250000}"/>
    <cellStyle name="Comma 250 4 2" xfId="40242" xr:uid="{C4B1D277-07C1-4F5C-B235-BC4B98B3660B}"/>
    <cellStyle name="Comma 250 5" xfId="9570" xr:uid="{00000000-0005-0000-0000-000062250000}"/>
    <cellStyle name="Comma 250 5 2" xfId="40243" xr:uid="{24C40BF2-CA07-42B1-9A00-CDDDF314C579}"/>
    <cellStyle name="Comma 250 6" xfId="9571" xr:uid="{00000000-0005-0000-0000-000063250000}"/>
    <cellStyle name="Comma 250 6 2" xfId="40244" xr:uid="{E3BC1D78-E092-48BF-BB46-5263530CF4E6}"/>
    <cellStyle name="Comma 250 7" xfId="40237" xr:uid="{E4090033-D998-4C55-B80C-3D05C2A0EEEF}"/>
    <cellStyle name="Comma 251" xfId="9572" xr:uid="{00000000-0005-0000-0000-000064250000}"/>
    <cellStyle name="Comma 251 2" xfId="9573" xr:uid="{00000000-0005-0000-0000-000065250000}"/>
    <cellStyle name="Comma 251 2 2" xfId="9574" xr:uid="{00000000-0005-0000-0000-000066250000}"/>
    <cellStyle name="Comma 251 2 2 2" xfId="40247" xr:uid="{BF64C47C-3F30-48C3-A54F-18DF9F7174EE}"/>
    <cellStyle name="Comma 251 2 3" xfId="40246" xr:uid="{39A0544F-79C2-490A-B5EE-619B5AD22264}"/>
    <cellStyle name="Comma 251 3" xfId="9575" xr:uid="{00000000-0005-0000-0000-000067250000}"/>
    <cellStyle name="Comma 251 3 2" xfId="9576" xr:uid="{00000000-0005-0000-0000-000068250000}"/>
    <cellStyle name="Comma 251 3 2 2" xfId="40249" xr:uid="{B5AC256F-893E-4478-AC78-1D27E2206389}"/>
    <cellStyle name="Comma 251 3 3" xfId="40248" xr:uid="{A90175AF-8206-4563-AF4E-A30FAA96F999}"/>
    <cellStyle name="Comma 251 4" xfId="9577" xr:uid="{00000000-0005-0000-0000-000069250000}"/>
    <cellStyle name="Comma 251 4 2" xfId="40250" xr:uid="{208837DB-E408-4943-B366-6942169BA0C2}"/>
    <cellStyle name="Comma 251 5" xfId="9578" xr:uid="{00000000-0005-0000-0000-00006A250000}"/>
    <cellStyle name="Comma 251 5 2" xfId="40251" xr:uid="{C055D261-F4E6-44CE-8562-BEF5D050A7CE}"/>
    <cellStyle name="Comma 251 6" xfId="9579" xr:uid="{00000000-0005-0000-0000-00006B250000}"/>
    <cellStyle name="Comma 251 6 2" xfId="40252" xr:uid="{1145AC92-AD64-43BE-B0FD-C95AFEBC3674}"/>
    <cellStyle name="Comma 251 7" xfId="40245" xr:uid="{AA58876B-F680-4697-A191-E0478271D6C4}"/>
    <cellStyle name="Comma 252" xfId="9580" xr:uid="{00000000-0005-0000-0000-00006C250000}"/>
    <cellStyle name="Comma 252 2" xfId="9581" xr:uid="{00000000-0005-0000-0000-00006D250000}"/>
    <cellStyle name="Comma 252 2 2" xfId="9582" xr:uid="{00000000-0005-0000-0000-00006E250000}"/>
    <cellStyle name="Comma 252 2 2 2" xfId="40255" xr:uid="{6198AACA-BA0A-4D4C-9916-2978872C7C41}"/>
    <cellStyle name="Comma 252 2 3" xfId="40254" xr:uid="{7082FB2B-2780-4ADB-9E73-561A5613169F}"/>
    <cellStyle name="Comma 252 3" xfId="9583" xr:uid="{00000000-0005-0000-0000-00006F250000}"/>
    <cellStyle name="Comma 252 3 2" xfId="9584" xr:uid="{00000000-0005-0000-0000-000070250000}"/>
    <cellStyle name="Comma 252 3 2 2" xfId="40257" xr:uid="{173FCBFA-DF99-4C60-9544-09603086F4DD}"/>
    <cellStyle name="Comma 252 3 3" xfId="40256" xr:uid="{42A085E9-0334-4B61-AA38-51EFED43F31C}"/>
    <cellStyle name="Comma 252 4" xfId="9585" xr:uid="{00000000-0005-0000-0000-000071250000}"/>
    <cellStyle name="Comma 252 4 2" xfId="40258" xr:uid="{832BB4C0-017B-413E-A8A5-B5A481205E72}"/>
    <cellStyle name="Comma 252 5" xfId="9586" xr:uid="{00000000-0005-0000-0000-000072250000}"/>
    <cellStyle name="Comma 252 5 2" xfId="40259" xr:uid="{7F9B5F69-6A79-462D-988C-B296219D2D94}"/>
    <cellStyle name="Comma 252 6" xfId="9587" xr:uid="{00000000-0005-0000-0000-000073250000}"/>
    <cellStyle name="Comma 252 6 2" xfId="40260" xr:uid="{D0079391-EEE1-4657-8D2F-44DEBE300490}"/>
    <cellStyle name="Comma 252 7" xfId="40253" xr:uid="{07560D65-9F3A-4C36-B87F-C7E83D0A73E2}"/>
    <cellStyle name="Comma 253" xfId="9588" xr:uid="{00000000-0005-0000-0000-000074250000}"/>
    <cellStyle name="Comma 253 2" xfId="9589" xr:uid="{00000000-0005-0000-0000-000075250000}"/>
    <cellStyle name="Comma 253 2 2" xfId="9590" xr:uid="{00000000-0005-0000-0000-000076250000}"/>
    <cellStyle name="Comma 253 2 2 2" xfId="40263" xr:uid="{8F9DE29F-0B0E-4DB6-96C3-7267380952E9}"/>
    <cellStyle name="Comma 253 2 3" xfId="40262" xr:uid="{1FCE858B-4DE7-4CC3-B208-E473C3A2AEAD}"/>
    <cellStyle name="Comma 253 3" xfId="9591" xr:uid="{00000000-0005-0000-0000-000077250000}"/>
    <cellStyle name="Comma 253 3 2" xfId="9592" xr:uid="{00000000-0005-0000-0000-000078250000}"/>
    <cellStyle name="Comma 253 3 2 2" xfId="40265" xr:uid="{48DC8297-131A-4514-9F0D-3F87710712E7}"/>
    <cellStyle name="Comma 253 3 3" xfId="40264" xr:uid="{7D364C0F-47B4-474D-AF45-728FFC9BA632}"/>
    <cellStyle name="Comma 253 4" xfId="9593" xr:uid="{00000000-0005-0000-0000-000079250000}"/>
    <cellStyle name="Comma 253 4 2" xfId="40266" xr:uid="{7D9F46F8-0FAB-4537-AB1D-1ECA3AF9C73D}"/>
    <cellStyle name="Comma 253 5" xfId="9594" xr:uid="{00000000-0005-0000-0000-00007A250000}"/>
    <cellStyle name="Comma 253 5 2" xfId="40267" xr:uid="{5C879577-9934-4A85-B929-A7DB8988D733}"/>
    <cellStyle name="Comma 253 6" xfId="9595" xr:uid="{00000000-0005-0000-0000-00007B250000}"/>
    <cellStyle name="Comma 253 6 2" xfId="40268" xr:uid="{A72FFFEE-2642-4B0F-8144-DBBD02FFA0DD}"/>
    <cellStyle name="Comma 253 7" xfId="40261" xr:uid="{560DEEB6-1F21-45D0-96DD-7F4B989BD332}"/>
    <cellStyle name="Comma 254" xfId="9596" xr:uid="{00000000-0005-0000-0000-00007C250000}"/>
    <cellStyle name="Comma 254 2" xfId="9597" xr:uid="{00000000-0005-0000-0000-00007D250000}"/>
    <cellStyle name="Comma 254 2 2" xfId="9598" xr:uid="{00000000-0005-0000-0000-00007E250000}"/>
    <cellStyle name="Comma 254 2 2 2" xfId="40271" xr:uid="{9C3CF14D-2681-4627-8EF1-662D834E48A3}"/>
    <cellStyle name="Comma 254 2 3" xfId="40270" xr:uid="{777501C0-CD07-4827-A481-6DE8148F9AA0}"/>
    <cellStyle name="Comma 254 3" xfId="9599" xr:uid="{00000000-0005-0000-0000-00007F250000}"/>
    <cellStyle name="Comma 254 3 2" xfId="9600" xr:uid="{00000000-0005-0000-0000-000080250000}"/>
    <cellStyle name="Comma 254 3 2 2" xfId="40273" xr:uid="{65DBC449-6018-4658-A501-4F639035781D}"/>
    <cellStyle name="Comma 254 3 3" xfId="40272" xr:uid="{4590D005-347C-47A1-8038-5470FEAA6801}"/>
    <cellStyle name="Comma 254 4" xfId="9601" xr:uid="{00000000-0005-0000-0000-000081250000}"/>
    <cellStyle name="Comma 254 4 2" xfId="40274" xr:uid="{2DF8A3F4-8996-4681-96F7-1FE33F3CD27E}"/>
    <cellStyle name="Comma 254 5" xfId="9602" xr:uid="{00000000-0005-0000-0000-000082250000}"/>
    <cellStyle name="Comma 254 5 2" xfId="40275" xr:uid="{6EA8999C-A519-4821-8DA8-510FBD14B7C1}"/>
    <cellStyle name="Comma 254 6" xfId="9603" xr:uid="{00000000-0005-0000-0000-000083250000}"/>
    <cellStyle name="Comma 254 6 2" xfId="40276" xr:uid="{E4CC0F70-C845-4495-9B9B-2BEC1E3B0E1C}"/>
    <cellStyle name="Comma 254 7" xfId="40269" xr:uid="{99D9C9EA-0865-4A3D-B3A3-E1E616ED722E}"/>
    <cellStyle name="Comma 255" xfId="9604" xr:uid="{00000000-0005-0000-0000-000084250000}"/>
    <cellStyle name="Comma 255 2" xfId="9605" xr:uid="{00000000-0005-0000-0000-000085250000}"/>
    <cellStyle name="Comma 255 2 2" xfId="9606" xr:uid="{00000000-0005-0000-0000-000086250000}"/>
    <cellStyle name="Comma 255 2 2 2" xfId="9607" xr:uid="{00000000-0005-0000-0000-000087250000}"/>
    <cellStyle name="Comma 255 2 2 2 2" xfId="40280" xr:uid="{3F6252A4-14EA-4AF5-BBE8-65C190B0444D}"/>
    <cellStyle name="Comma 255 2 2 3" xfId="40279" xr:uid="{62C44F87-DF1B-4309-90DE-4A5C1BD7B8D7}"/>
    <cellStyle name="Comma 255 2 3" xfId="9608" xr:uid="{00000000-0005-0000-0000-000088250000}"/>
    <cellStyle name="Comma 255 2 3 2" xfId="9609" xr:uid="{00000000-0005-0000-0000-000089250000}"/>
    <cellStyle name="Comma 255 2 3 2 2" xfId="40282" xr:uid="{CD837705-558A-4B10-A5FC-6108BAAB6310}"/>
    <cellStyle name="Comma 255 2 3 3" xfId="40281" xr:uid="{0FF876D9-D04E-48C6-A8C4-5E789AB1DD20}"/>
    <cellStyle name="Comma 255 2 4" xfId="9610" xr:uid="{00000000-0005-0000-0000-00008A250000}"/>
    <cellStyle name="Comma 255 2 4 2" xfId="40283" xr:uid="{83C9E255-5255-497A-AE24-A7A53B34439C}"/>
    <cellStyle name="Comma 255 2 5" xfId="9611" xr:uid="{00000000-0005-0000-0000-00008B250000}"/>
    <cellStyle name="Comma 255 2 5 2" xfId="40284" xr:uid="{7FCFB861-C03E-412E-AD72-BBB6F0B1DE4C}"/>
    <cellStyle name="Comma 255 2 6" xfId="9612" xr:uid="{00000000-0005-0000-0000-00008C250000}"/>
    <cellStyle name="Comma 255 2 6 2" xfId="40285" xr:uid="{485EC9C6-F0BD-49CC-9CF2-DB26BC32AC28}"/>
    <cellStyle name="Comma 255 2 7" xfId="40278" xr:uid="{D22B5276-C673-41A5-B092-A4D3830D06E7}"/>
    <cellStyle name="Comma 255 3" xfId="9613" xr:uid="{00000000-0005-0000-0000-00008D250000}"/>
    <cellStyle name="Comma 255 3 2" xfId="9614" xr:uid="{00000000-0005-0000-0000-00008E250000}"/>
    <cellStyle name="Comma 255 3 2 2" xfId="40287" xr:uid="{D3B1B091-B41B-4F00-84C2-3C4AFC89C374}"/>
    <cellStyle name="Comma 255 3 3" xfId="40286" xr:uid="{8CFE2512-A51A-4458-A0CB-F99096752123}"/>
    <cellStyle name="Comma 255 4" xfId="9615" xr:uid="{00000000-0005-0000-0000-00008F250000}"/>
    <cellStyle name="Comma 255 4 2" xfId="9616" xr:uid="{00000000-0005-0000-0000-000090250000}"/>
    <cellStyle name="Comma 255 4 2 2" xfId="40289" xr:uid="{B120DCCE-5FA1-40DA-AAE2-71E72B1F9763}"/>
    <cellStyle name="Comma 255 4 3" xfId="40288" xr:uid="{D079E076-4B19-48AC-98B5-05FD0B28C6DC}"/>
    <cellStyle name="Comma 255 5" xfId="9617" xr:uid="{00000000-0005-0000-0000-000091250000}"/>
    <cellStyle name="Comma 255 5 2" xfId="40290" xr:uid="{DE0C88AD-1E6B-4C30-A505-0AAB86467897}"/>
    <cellStyle name="Comma 255 6" xfId="9618" xr:uid="{00000000-0005-0000-0000-000092250000}"/>
    <cellStyle name="Comma 255 6 2" xfId="40291" xr:uid="{89339FA3-DE03-44A3-85DD-29A02468D939}"/>
    <cellStyle name="Comma 255 7" xfId="9619" xr:uid="{00000000-0005-0000-0000-000093250000}"/>
    <cellStyle name="Comma 255 7 2" xfId="40292" xr:uid="{B9EF8E12-02BF-47C7-A987-A8F47B3D6F5D}"/>
    <cellStyle name="Comma 255 8" xfId="40277" xr:uid="{631D0F34-6F87-4530-B3E0-699DE8E79CFF}"/>
    <cellStyle name="Comma 256" xfId="9620" xr:uid="{00000000-0005-0000-0000-000094250000}"/>
    <cellStyle name="Comma 256 2" xfId="9621" xr:uid="{00000000-0005-0000-0000-000095250000}"/>
    <cellStyle name="Comma 256 2 2" xfId="9622" xr:uid="{00000000-0005-0000-0000-000096250000}"/>
    <cellStyle name="Comma 256 2 2 2" xfId="40295" xr:uid="{76821E85-4DD5-45EB-B27D-63FE0BC66730}"/>
    <cellStyle name="Comma 256 2 3" xfId="40294" xr:uid="{38908C1A-756E-4BD5-AF05-567CB70022D7}"/>
    <cellStyle name="Comma 256 3" xfId="9623" xr:uid="{00000000-0005-0000-0000-000097250000}"/>
    <cellStyle name="Comma 256 3 2" xfId="9624" xr:uid="{00000000-0005-0000-0000-000098250000}"/>
    <cellStyle name="Comma 256 3 2 2" xfId="40297" xr:uid="{1D06BFB4-1A05-4523-B764-B79CE100E8CE}"/>
    <cellStyle name="Comma 256 3 3" xfId="40296" xr:uid="{41A36000-974E-4494-BD9F-1565BCC2FA0F}"/>
    <cellStyle name="Comma 256 4" xfId="9625" xr:uid="{00000000-0005-0000-0000-000099250000}"/>
    <cellStyle name="Comma 256 4 2" xfId="40298" xr:uid="{869A269D-04EA-403E-AA16-768EBEFB1172}"/>
    <cellStyle name="Comma 256 5" xfId="9626" xr:uid="{00000000-0005-0000-0000-00009A250000}"/>
    <cellStyle name="Comma 256 5 2" xfId="40299" xr:uid="{E1DB88C5-E611-4BA2-830A-B3ECC52C777E}"/>
    <cellStyle name="Comma 256 6" xfId="9627" xr:uid="{00000000-0005-0000-0000-00009B250000}"/>
    <cellStyle name="Comma 256 6 2" xfId="40300" xr:uid="{D1C057A0-1350-4637-B399-2590349985AA}"/>
    <cellStyle name="Comma 256 7" xfId="40293" xr:uid="{C624EF91-D440-42A7-B6CE-7B0EA5E62B37}"/>
    <cellStyle name="Comma 257" xfId="9628" xr:uid="{00000000-0005-0000-0000-00009C250000}"/>
    <cellStyle name="Comma 257 2" xfId="9629" xr:uid="{00000000-0005-0000-0000-00009D250000}"/>
    <cellStyle name="Comma 257 2 2" xfId="9630" xr:uid="{00000000-0005-0000-0000-00009E250000}"/>
    <cellStyle name="Comma 257 2 2 2" xfId="40303" xr:uid="{C696C5DB-11F5-4C15-9B3F-03B1E4F40458}"/>
    <cellStyle name="Comma 257 2 3" xfId="40302" xr:uid="{F3DCD4E2-63A4-4747-B868-AA7048DDF6AB}"/>
    <cellStyle name="Comma 257 3" xfId="9631" xr:uid="{00000000-0005-0000-0000-00009F250000}"/>
    <cellStyle name="Comma 257 3 2" xfId="9632" xr:uid="{00000000-0005-0000-0000-0000A0250000}"/>
    <cellStyle name="Comma 257 3 2 2" xfId="40305" xr:uid="{921D3467-6129-4912-8053-040FEF6E4B81}"/>
    <cellStyle name="Comma 257 3 3" xfId="40304" xr:uid="{7A485810-384F-4AF8-8828-27C936E758DC}"/>
    <cellStyle name="Comma 257 4" xfId="9633" xr:uid="{00000000-0005-0000-0000-0000A1250000}"/>
    <cellStyle name="Comma 257 4 2" xfId="40306" xr:uid="{B4E84470-B436-4CE1-B800-0468D13764C2}"/>
    <cellStyle name="Comma 257 5" xfId="9634" xr:uid="{00000000-0005-0000-0000-0000A2250000}"/>
    <cellStyle name="Comma 257 5 2" xfId="40307" xr:uid="{9E074774-6DB3-4D8C-90DD-CDA70BD8536A}"/>
    <cellStyle name="Comma 257 6" xfId="9635" xr:uid="{00000000-0005-0000-0000-0000A3250000}"/>
    <cellStyle name="Comma 257 6 2" xfId="40308" xr:uid="{74AD8E28-A00A-4CB6-A645-A666FE59FE48}"/>
    <cellStyle name="Comma 257 7" xfId="40301" xr:uid="{3FB402F3-8F2E-455A-817E-FC5325A3E394}"/>
    <cellStyle name="Comma 258" xfId="9636" xr:uid="{00000000-0005-0000-0000-0000A4250000}"/>
    <cellStyle name="Comma 258 2" xfId="9637" xr:uid="{00000000-0005-0000-0000-0000A5250000}"/>
    <cellStyle name="Comma 258 2 2" xfId="9638" xr:uid="{00000000-0005-0000-0000-0000A6250000}"/>
    <cellStyle name="Comma 258 2 2 2" xfId="40311" xr:uid="{FF93E5B2-F95C-4FD7-A6D8-B1796201004A}"/>
    <cellStyle name="Comma 258 2 3" xfId="40310" xr:uid="{92AC5196-5BCE-4C76-B18A-1BB9C12ED1EB}"/>
    <cellStyle name="Comma 258 3" xfId="9639" xr:uid="{00000000-0005-0000-0000-0000A7250000}"/>
    <cellStyle name="Comma 258 3 2" xfId="9640" xr:uid="{00000000-0005-0000-0000-0000A8250000}"/>
    <cellStyle name="Comma 258 3 2 2" xfId="40313" xr:uid="{1CBC3BD9-F860-48B7-8183-4A2360B0DC77}"/>
    <cellStyle name="Comma 258 3 3" xfId="40312" xr:uid="{0BD8F058-0840-48DF-843A-68EFF2FF67F6}"/>
    <cellStyle name="Comma 258 4" xfId="9641" xr:uid="{00000000-0005-0000-0000-0000A9250000}"/>
    <cellStyle name="Comma 258 4 2" xfId="40314" xr:uid="{FECA36ED-11F5-4247-891F-1D205225A8EC}"/>
    <cellStyle name="Comma 258 5" xfId="9642" xr:uid="{00000000-0005-0000-0000-0000AA250000}"/>
    <cellStyle name="Comma 258 5 2" xfId="40315" xr:uid="{231AAEF1-A65B-4B27-89EA-973F1C6F1E8B}"/>
    <cellStyle name="Comma 258 6" xfId="9643" xr:uid="{00000000-0005-0000-0000-0000AB250000}"/>
    <cellStyle name="Comma 258 6 2" xfId="40316" xr:uid="{0ED93324-3CD0-415F-A6BC-AD6EC8A62B80}"/>
    <cellStyle name="Comma 258 7" xfId="40309" xr:uid="{8C17E879-815F-49F8-BE27-1A5F9420631E}"/>
    <cellStyle name="Comma 259" xfId="9644" xr:uid="{00000000-0005-0000-0000-0000AC250000}"/>
    <cellStyle name="Comma 259 2" xfId="9645" xr:uid="{00000000-0005-0000-0000-0000AD250000}"/>
    <cellStyle name="Comma 259 2 2" xfId="9646" xr:uid="{00000000-0005-0000-0000-0000AE250000}"/>
    <cellStyle name="Comma 259 2 2 2" xfId="40319" xr:uid="{A37D7A63-3D98-4B25-9A6F-822B6BE8C20C}"/>
    <cellStyle name="Comma 259 2 3" xfId="40318" xr:uid="{097B914E-92FC-4435-8C37-EAC0B45A878E}"/>
    <cellStyle name="Comma 259 3" xfId="9647" xr:uid="{00000000-0005-0000-0000-0000AF250000}"/>
    <cellStyle name="Comma 259 3 2" xfId="9648" xr:uid="{00000000-0005-0000-0000-0000B0250000}"/>
    <cellStyle name="Comma 259 3 2 2" xfId="40321" xr:uid="{EE0470C9-CD76-4F19-979F-670CE976F8A8}"/>
    <cellStyle name="Comma 259 3 3" xfId="40320" xr:uid="{25356FDB-29E4-4905-B05D-9591A449FAA8}"/>
    <cellStyle name="Comma 259 4" xfId="9649" xr:uid="{00000000-0005-0000-0000-0000B1250000}"/>
    <cellStyle name="Comma 259 4 2" xfId="40322" xr:uid="{C1761812-A7CE-493E-A8A3-28674F76A456}"/>
    <cellStyle name="Comma 259 5" xfId="9650" xr:uid="{00000000-0005-0000-0000-0000B2250000}"/>
    <cellStyle name="Comma 259 5 2" xfId="40323" xr:uid="{E026BF87-1D05-4C6A-A86A-C95B095E2C8D}"/>
    <cellStyle name="Comma 259 6" xfId="9651" xr:uid="{00000000-0005-0000-0000-0000B3250000}"/>
    <cellStyle name="Comma 259 6 2" xfId="40324" xr:uid="{009A0C8A-D45B-40B8-ACA3-94C0121831FF}"/>
    <cellStyle name="Comma 259 7" xfId="40317" xr:uid="{4BD4EF95-60A1-45E7-84EA-BEFE00A15F6D}"/>
    <cellStyle name="Comma 26" xfId="9652" xr:uid="{00000000-0005-0000-0000-0000B4250000}"/>
    <cellStyle name="Comma 26 2" xfId="9653" xr:uid="{00000000-0005-0000-0000-0000B5250000}"/>
    <cellStyle name="Comma 26 2 2" xfId="9654" xr:uid="{00000000-0005-0000-0000-0000B6250000}"/>
    <cellStyle name="Comma 26 2 2 2" xfId="9655" xr:uid="{00000000-0005-0000-0000-0000B7250000}"/>
    <cellStyle name="Comma 26 2 2 2 2" xfId="40328" xr:uid="{E119EF18-8DAE-47DB-A9A0-D5166C09CF23}"/>
    <cellStyle name="Comma 26 2 2 3" xfId="40327" xr:uid="{9B717CD5-2947-4789-AD34-13369274897D}"/>
    <cellStyle name="Comma 26 2 3" xfId="9656" xr:uid="{00000000-0005-0000-0000-0000B8250000}"/>
    <cellStyle name="Comma 26 2 3 2" xfId="9657" xr:uid="{00000000-0005-0000-0000-0000B9250000}"/>
    <cellStyle name="Comma 26 2 3 2 2" xfId="40330" xr:uid="{E5734B9E-1624-49A9-9A12-FA9EEBA1FC84}"/>
    <cellStyle name="Comma 26 2 3 3" xfId="40329" xr:uid="{3AC0FFF3-8DEA-4F12-B43D-D98A0A36FA21}"/>
    <cellStyle name="Comma 26 2 4" xfId="9658" xr:uid="{00000000-0005-0000-0000-0000BA250000}"/>
    <cellStyle name="Comma 26 2 4 2" xfId="40331" xr:uid="{15E61B53-FDDF-44A5-A792-715653FEB024}"/>
    <cellStyle name="Comma 26 2 5" xfId="9659" xr:uid="{00000000-0005-0000-0000-0000BB250000}"/>
    <cellStyle name="Comma 26 2 5 2" xfId="9660" xr:uid="{00000000-0005-0000-0000-0000BC250000}"/>
    <cellStyle name="Comma 26 2 5 2 2" xfId="40333" xr:uid="{4282BEC3-5A54-4A35-8588-634B6636BBBE}"/>
    <cellStyle name="Comma 26 2 5 3" xfId="40332" xr:uid="{7BA775A5-DA9D-4340-A8DE-81A3A8BF5395}"/>
    <cellStyle name="Comma 26 2 6" xfId="9661" xr:uid="{00000000-0005-0000-0000-0000BD250000}"/>
    <cellStyle name="Comma 26 2 6 2" xfId="40334" xr:uid="{916AEC67-C051-481E-B54E-27744E7DB368}"/>
    <cellStyle name="Comma 26 2 7" xfId="40326" xr:uid="{4079BA59-FF41-400C-9173-9D82453374D3}"/>
    <cellStyle name="Comma 26 3" xfId="9662" xr:uid="{00000000-0005-0000-0000-0000BE250000}"/>
    <cellStyle name="Comma 26 3 2" xfId="9663" xr:uid="{00000000-0005-0000-0000-0000BF250000}"/>
    <cellStyle name="Comma 26 3 2 2" xfId="40336" xr:uid="{04A0F104-7F82-4B96-8C93-E71BC65CEB29}"/>
    <cellStyle name="Comma 26 3 3" xfId="40335" xr:uid="{385CDE89-DBD8-4811-A8A1-D87B8CBA3865}"/>
    <cellStyle name="Comma 26 4" xfId="9664" xr:uid="{00000000-0005-0000-0000-0000C0250000}"/>
    <cellStyle name="Comma 26 4 2" xfId="9665" xr:uid="{00000000-0005-0000-0000-0000C1250000}"/>
    <cellStyle name="Comma 26 4 2 2" xfId="40338" xr:uid="{4B8CFBBD-DAF2-408E-AA4F-8A5CD5A27F38}"/>
    <cellStyle name="Comma 26 4 3" xfId="40337" xr:uid="{93B9170D-5AEE-4FA0-A7C9-6C8178BC2F90}"/>
    <cellStyle name="Comma 26 5" xfId="9666" xr:uid="{00000000-0005-0000-0000-0000C2250000}"/>
    <cellStyle name="Comma 26 5 2" xfId="40339" xr:uid="{B74B50C5-F10D-4242-90A1-28DBDE640D39}"/>
    <cellStyle name="Comma 26 6" xfId="9667" xr:uid="{00000000-0005-0000-0000-0000C3250000}"/>
    <cellStyle name="Comma 26 6 2" xfId="9668" xr:uid="{00000000-0005-0000-0000-0000C4250000}"/>
    <cellStyle name="Comma 26 6 2 2" xfId="40341" xr:uid="{7FE100E6-7F89-425A-A686-42A2DF2165E8}"/>
    <cellStyle name="Comma 26 6 3" xfId="40340" xr:uid="{D162F808-A15A-4E3D-9570-E5726BFB16B9}"/>
    <cellStyle name="Comma 26 7" xfId="9669" xr:uid="{00000000-0005-0000-0000-0000C5250000}"/>
    <cellStyle name="Comma 26 7 2" xfId="40342" xr:uid="{00373CEF-11DF-4DBE-BA8C-246A4527F545}"/>
    <cellStyle name="Comma 26 8" xfId="40325" xr:uid="{6AC75B91-DE71-408E-86B0-35CE2763286A}"/>
    <cellStyle name="Comma 260" xfId="9670" xr:uid="{00000000-0005-0000-0000-0000C6250000}"/>
    <cellStyle name="Comma 260 2" xfId="9671" xr:uid="{00000000-0005-0000-0000-0000C7250000}"/>
    <cellStyle name="Comma 260 2 2" xfId="9672" xr:uid="{00000000-0005-0000-0000-0000C8250000}"/>
    <cellStyle name="Comma 260 2 2 2" xfId="40345" xr:uid="{9AACE344-D2E8-4EE5-A43B-CC06A54E44F9}"/>
    <cellStyle name="Comma 260 2 3" xfId="40344" xr:uid="{4FC912CD-14A8-4F01-BA3F-02309DF0F387}"/>
    <cellStyle name="Comma 260 3" xfId="9673" xr:uid="{00000000-0005-0000-0000-0000C9250000}"/>
    <cellStyle name="Comma 260 3 2" xfId="9674" xr:uid="{00000000-0005-0000-0000-0000CA250000}"/>
    <cellStyle name="Comma 260 3 2 2" xfId="40347" xr:uid="{518886F1-D082-4F54-BFDF-C6D5D4ADC248}"/>
    <cellStyle name="Comma 260 3 3" xfId="40346" xr:uid="{2242BF17-17BB-440D-B1EF-6A96D4D603B1}"/>
    <cellStyle name="Comma 260 4" xfId="9675" xr:uid="{00000000-0005-0000-0000-0000CB250000}"/>
    <cellStyle name="Comma 260 4 2" xfId="40348" xr:uid="{11F89419-A2FB-451C-9791-77F2F639A1D7}"/>
    <cellStyle name="Comma 260 5" xfId="9676" xr:uid="{00000000-0005-0000-0000-0000CC250000}"/>
    <cellStyle name="Comma 260 5 2" xfId="40349" xr:uid="{ADF119FD-2926-437E-BC43-93A68EBD55D5}"/>
    <cellStyle name="Comma 260 6" xfId="9677" xr:uid="{00000000-0005-0000-0000-0000CD250000}"/>
    <cellStyle name="Comma 260 6 2" xfId="40350" xr:uid="{E37A9330-6C8B-4B83-8135-3BC3D091C36F}"/>
    <cellStyle name="Comma 260 7" xfId="40343" xr:uid="{48B7D652-F270-4F77-8CE2-DACDC119BA39}"/>
    <cellStyle name="Comma 261" xfId="9678" xr:uid="{00000000-0005-0000-0000-0000CE250000}"/>
    <cellStyle name="Comma 261 2" xfId="9679" xr:uid="{00000000-0005-0000-0000-0000CF250000}"/>
    <cellStyle name="Comma 261 2 2" xfId="9680" xr:uid="{00000000-0005-0000-0000-0000D0250000}"/>
    <cellStyle name="Comma 261 2 2 2" xfId="40353" xr:uid="{5CA983C0-9D7B-462D-90A7-64DF61FEF6F5}"/>
    <cellStyle name="Comma 261 2 3" xfId="40352" xr:uid="{D71C1F3D-1F9C-4BDC-BCAB-37845FA33169}"/>
    <cellStyle name="Comma 261 3" xfId="9681" xr:uid="{00000000-0005-0000-0000-0000D1250000}"/>
    <cellStyle name="Comma 261 3 2" xfId="9682" xr:uid="{00000000-0005-0000-0000-0000D2250000}"/>
    <cellStyle name="Comma 261 3 2 2" xfId="40355" xr:uid="{682E24D4-7A72-48D0-BDE7-4D088E23C1AE}"/>
    <cellStyle name="Comma 261 3 3" xfId="40354" xr:uid="{D42B1CBD-7834-44A8-AEA2-66C61AC43582}"/>
    <cellStyle name="Comma 261 4" xfId="9683" xr:uid="{00000000-0005-0000-0000-0000D3250000}"/>
    <cellStyle name="Comma 261 4 2" xfId="40356" xr:uid="{FA2FE5FA-3B76-4197-8B7C-22AF2DBD9627}"/>
    <cellStyle name="Comma 261 5" xfId="9684" xr:uid="{00000000-0005-0000-0000-0000D4250000}"/>
    <cellStyle name="Comma 261 5 2" xfId="40357" xr:uid="{9BFD379F-9475-47C0-BBA7-3B92CD7354E5}"/>
    <cellStyle name="Comma 261 6" xfId="9685" xr:uid="{00000000-0005-0000-0000-0000D5250000}"/>
    <cellStyle name="Comma 261 6 2" xfId="40358" xr:uid="{795C6ED0-23DF-4C36-9D78-88107882B79E}"/>
    <cellStyle name="Comma 261 7" xfId="40351" xr:uid="{4C8D44DF-8D68-4202-939D-E9C569386117}"/>
    <cellStyle name="Comma 262" xfId="9686" xr:uid="{00000000-0005-0000-0000-0000D6250000}"/>
    <cellStyle name="Comma 262 2" xfId="9687" xr:uid="{00000000-0005-0000-0000-0000D7250000}"/>
    <cellStyle name="Comma 262 2 2" xfId="9688" xr:uid="{00000000-0005-0000-0000-0000D8250000}"/>
    <cellStyle name="Comma 262 2 2 2" xfId="40361" xr:uid="{A531C300-010B-4754-9761-2E2C3CDEAB55}"/>
    <cellStyle name="Comma 262 2 3" xfId="40360" xr:uid="{7997E64F-01FE-47C3-9E34-F5CF3ECF5E5F}"/>
    <cellStyle name="Comma 262 3" xfId="9689" xr:uid="{00000000-0005-0000-0000-0000D9250000}"/>
    <cellStyle name="Comma 262 3 2" xfId="9690" xr:uid="{00000000-0005-0000-0000-0000DA250000}"/>
    <cellStyle name="Comma 262 3 2 2" xfId="40363" xr:uid="{3935D04D-056E-4A0F-911E-C46F53A3CCCE}"/>
    <cellStyle name="Comma 262 3 3" xfId="40362" xr:uid="{B5D348C0-A42D-4226-9F55-3FB166267A82}"/>
    <cellStyle name="Comma 262 4" xfId="9691" xr:uid="{00000000-0005-0000-0000-0000DB250000}"/>
    <cellStyle name="Comma 262 4 2" xfId="40364" xr:uid="{1EB965BC-4902-4F42-8EF6-27288721D401}"/>
    <cellStyle name="Comma 262 5" xfId="9692" xr:uid="{00000000-0005-0000-0000-0000DC250000}"/>
    <cellStyle name="Comma 262 5 2" xfId="40365" xr:uid="{46C4307D-9FE5-44E4-9134-71BB443C9719}"/>
    <cellStyle name="Comma 262 6" xfId="9693" xr:uid="{00000000-0005-0000-0000-0000DD250000}"/>
    <cellStyle name="Comma 262 6 2" xfId="40366" xr:uid="{425D2B04-7F3E-431D-AFC2-2CED59194731}"/>
    <cellStyle name="Comma 262 7" xfId="40359" xr:uid="{4857AD6C-D931-4B38-9325-CE66C464B900}"/>
    <cellStyle name="Comma 263" xfId="9694" xr:uid="{00000000-0005-0000-0000-0000DE250000}"/>
    <cellStyle name="Comma 263 2" xfId="9695" xr:uid="{00000000-0005-0000-0000-0000DF250000}"/>
    <cellStyle name="Comma 263 2 2" xfId="9696" xr:uid="{00000000-0005-0000-0000-0000E0250000}"/>
    <cellStyle name="Comma 263 2 2 2" xfId="40369" xr:uid="{21C2E037-CBEF-4E52-A7A1-62A65E1EC6D1}"/>
    <cellStyle name="Comma 263 2 3" xfId="40368" xr:uid="{866D2AFD-004B-47A3-A3C8-3B751F44E681}"/>
    <cellStyle name="Comma 263 3" xfId="9697" xr:uid="{00000000-0005-0000-0000-0000E1250000}"/>
    <cellStyle name="Comma 263 3 2" xfId="9698" xr:uid="{00000000-0005-0000-0000-0000E2250000}"/>
    <cellStyle name="Comma 263 3 2 2" xfId="40371" xr:uid="{01C33F33-6EA7-4B7E-A257-A93919CDC4C6}"/>
    <cellStyle name="Comma 263 3 3" xfId="40370" xr:uid="{573A8159-5680-4C87-8FA7-0DB5A092A35E}"/>
    <cellStyle name="Comma 263 4" xfId="9699" xr:uid="{00000000-0005-0000-0000-0000E3250000}"/>
    <cellStyle name="Comma 263 4 2" xfId="40372" xr:uid="{A0B906E0-F94F-45F8-95AC-311B9FD4745A}"/>
    <cellStyle name="Comma 263 5" xfId="9700" xr:uid="{00000000-0005-0000-0000-0000E4250000}"/>
    <cellStyle name="Comma 263 5 2" xfId="40373" xr:uid="{5816DA13-A173-49C1-AE5C-6A8523275FFD}"/>
    <cellStyle name="Comma 263 6" xfId="9701" xr:uid="{00000000-0005-0000-0000-0000E5250000}"/>
    <cellStyle name="Comma 263 6 2" xfId="40374" xr:uid="{E780562B-5751-4A83-A346-B01B5D8AFC11}"/>
    <cellStyle name="Comma 263 7" xfId="40367" xr:uid="{E6EA73E2-B0DA-4C25-AC06-20816484E2C5}"/>
    <cellStyle name="Comma 264" xfId="9702" xr:uid="{00000000-0005-0000-0000-0000E6250000}"/>
    <cellStyle name="Comma 264 2" xfId="9703" xr:uid="{00000000-0005-0000-0000-0000E7250000}"/>
    <cellStyle name="Comma 264 2 2" xfId="9704" xr:uid="{00000000-0005-0000-0000-0000E8250000}"/>
    <cellStyle name="Comma 264 2 2 2" xfId="40377" xr:uid="{56AFED01-877E-4F94-B729-D38FC7EAA12E}"/>
    <cellStyle name="Comma 264 2 3" xfId="40376" xr:uid="{23AFE598-8B8F-42B0-9671-8A70590A142A}"/>
    <cellStyle name="Comma 264 3" xfId="9705" xr:uid="{00000000-0005-0000-0000-0000E9250000}"/>
    <cellStyle name="Comma 264 3 2" xfId="9706" xr:uid="{00000000-0005-0000-0000-0000EA250000}"/>
    <cellStyle name="Comma 264 3 2 2" xfId="40379" xr:uid="{684E2C9D-3BF6-4FAA-9D64-6DCCF57D3E38}"/>
    <cellStyle name="Comma 264 3 3" xfId="40378" xr:uid="{8BC0AB16-047C-4DDD-A037-E5CAB36E9374}"/>
    <cellStyle name="Comma 264 4" xfId="9707" xr:uid="{00000000-0005-0000-0000-0000EB250000}"/>
    <cellStyle name="Comma 264 4 2" xfId="40380" xr:uid="{8BB67EB6-2370-4B77-86BC-FD61769D5412}"/>
    <cellStyle name="Comma 264 5" xfId="9708" xr:uid="{00000000-0005-0000-0000-0000EC250000}"/>
    <cellStyle name="Comma 264 5 2" xfId="40381" xr:uid="{7995BBE5-8787-455C-BFED-CF89BE681BAE}"/>
    <cellStyle name="Comma 264 6" xfId="9709" xr:uid="{00000000-0005-0000-0000-0000ED250000}"/>
    <cellStyle name="Comma 264 6 2" xfId="40382" xr:uid="{4C76A685-F556-495E-96B0-F84421D1697E}"/>
    <cellStyle name="Comma 264 7" xfId="40375" xr:uid="{D17C6553-7ABE-43E5-835F-6661C3E232ED}"/>
    <cellStyle name="Comma 265" xfId="9710" xr:uid="{00000000-0005-0000-0000-0000EE250000}"/>
    <cellStyle name="Comma 265 2" xfId="9711" xr:uid="{00000000-0005-0000-0000-0000EF250000}"/>
    <cellStyle name="Comma 265 2 2" xfId="9712" xr:uid="{00000000-0005-0000-0000-0000F0250000}"/>
    <cellStyle name="Comma 265 2 2 2" xfId="40385" xr:uid="{8B2E145D-D25D-442F-8AEA-A91F5ECE16E1}"/>
    <cellStyle name="Comma 265 2 3" xfId="40384" xr:uid="{F2D341E7-3A4D-47F3-9E7A-B7570E0B6441}"/>
    <cellStyle name="Comma 265 3" xfId="9713" xr:uid="{00000000-0005-0000-0000-0000F1250000}"/>
    <cellStyle name="Comma 265 3 2" xfId="9714" xr:uid="{00000000-0005-0000-0000-0000F2250000}"/>
    <cellStyle name="Comma 265 3 2 2" xfId="40387" xr:uid="{B5202BBA-6AD1-4BAB-9E16-9067CACB7C6B}"/>
    <cellStyle name="Comma 265 3 3" xfId="40386" xr:uid="{8FF4CE91-ADE9-4A33-AA2C-7B28B60AB863}"/>
    <cellStyle name="Comma 265 4" xfId="9715" xr:uid="{00000000-0005-0000-0000-0000F3250000}"/>
    <cellStyle name="Comma 265 4 2" xfId="40388" xr:uid="{40C436C7-B4C3-4AC5-B2E8-48E815667F83}"/>
    <cellStyle name="Comma 265 5" xfId="9716" xr:uid="{00000000-0005-0000-0000-0000F4250000}"/>
    <cellStyle name="Comma 265 5 2" xfId="40389" xr:uid="{BFEA916F-90E5-4518-9C20-AE8CEBEA4E4B}"/>
    <cellStyle name="Comma 265 6" xfId="9717" xr:uid="{00000000-0005-0000-0000-0000F5250000}"/>
    <cellStyle name="Comma 265 6 2" xfId="40390" xr:uid="{F566D12D-AFCC-4255-B82A-62C49C3B1198}"/>
    <cellStyle name="Comma 265 7" xfId="40383" xr:uid="{26B270D4-B859-410C-A023-B79F76D29E9D}"/>
    <cellStyle name="Comma 266" xfId="9718" xr:uid="{00000000-0005-0000-0000-0000F6250000}"/>
    <cellStyle name="Comma 266 2" xfId="9719" xr:uid="{00000000-0005-0000-0000-0000F7250000}"/>
    <cellStyle name="Comma 266 2 2" xfId="9720" xr:uid="{00000000-0005-0000-0000-0000F8250000}"/>
    <cellStyle name="Comma 266 2 2 2" xfId="40393" xr:uid="{20DC6519-1CE8-4F1C-87F3-CCE9CDCD0310}"/>
    <cellStyle name="Comma 266 2 3" xfId="40392" xr:uid="{ACB44B86-3DF3-4A67-8D5B-10F92644B096}"/>
    <cellStyle name="Comma 266 3" xfId="9721" xr:uid="{00000000-0005-0000-0000-0000F9250000}"/>
    <cellStyle name="Comma 266 3 2" xfId="9722" xr:uid="{00000000-0005-0000-0000-0000FA250000}"/>
    <cellStyle name="Comma 266 3 2 2" xfId="40395" xr:uid="{5F2DD593-36C4-4668-97D2-07DF58B47F01}"/>
    <cellStyle name="Comma 266 3 3" xfId="40394" xr:uid="{DC31751C-F8B9-404A-83B7-9CE4E4A4C537}"/>
    <cellStyle name="Comma 266 4" xfId="9723" xr:uid="{00000000-0005-0000-0000-0000FB250000}"/>
    <cellStyle name="Comma 266 4 2" xfId="40396" xr:uid="{25777F4E-26F2-4E1C-8B2C-5ADBAC4866D9}"/>
    <cellStyle name="Comma 266 5" xfId="9724" xr:uid="{00000000-0005-0000-0000-0000FC250000}"/>
    <cellStyle name="Comma 266 5 2" xfId="40397" xr:uid="{56E00760-598B-4204-AC1A-313C80B63F13}"/>
    <cellStyle name="Comma 266 6" xfId="9725" xr:uid="{00000000-0005-0000-0000-0000FD250000}"/>
    <cellStyle name="Comma 266 6 2" xfId="40398" xr:uid="{5DCE10BB-766D-4411-B0F9-F763EA0AD79A}"/>
    <cellStyle name="Comma 266 7" xfId="40391" xr:uid="{3857452E-FB71-40C3-949E-CF02C3D522D0}"/>
    <cellStyle name="Comma 267" xfId="9726" xr:uid="{00000000-0005-0000-0000-0000FE250000}"/>
    <cellStyle name="Comma 267 2" xfId="9727" xr:uid="{00000000-0005-0000-0000-0000FF250000}"/>
    <cellStyle name="Comma 267 2 2" xfId="9728" xr:uid="{00000000-0005-0000-0000-000000260000}"/>
    <cellStyle name="Comma 267 2 2 2" xfId="40401" xr:uid="{F7696B2A-51E9-4EF6-8C8F-16A9DA60D16F}"/>
    <cellStyle name="Comma 267 2 3" xfId="40400" xr:uid="{6B5AF670-0CED-4F8E-B637-9372420E8084}"/>
    <cellStyle name="Comma 267 3" xfId="9729" xr:uid="{00000000-0005-0000-0000-000001260000}"/>
    <cellStyle name="Comma 267 3 2" xfId="9730" xr:uid="{00000000-0005-0000-0000-000002260000}"/>
    <cellStyle name="Comma 267 3 2 2" xfId="40403" xr:uid="{4759CDD6-D22F-4AEC-9282-3FDAE55BE6FE}"/>
    <cellStyle name="Comma 267 3 3" xfId="40402" xr:uid="{2F9B3E87-95E2-45BB-866A-28CD242B362D}"/>
    <cellStyle name="Comma 267 4" xfId="9731" xr:uid="{00000000-0005-0000-0000-000003260000}"/>
    <cellStyle name="Comma 267 4 2" xfId="40404" xr:uid="{82B2F51F-0908-48D2-B289-A33003BA4D1D}"/>
    <cellStyle name="Comma 267 5" xfId="9732" xr:uid="{00000000-0005-0000-0000-000004260000}"/>
    <cellStyle name="Comma 267 5 2" xfId="40405" xr:uid="{82AAB213-B29A-48A5-A033-93CB6338F159}"/>
    <cellStyle name="Comma 267 6" xfId="9733" xr:uid="{00000000-0005-0000-0000-000005260000}"/>
    <cellStyle name="Comma 267 6 2" xfId="40406" xr:uid="{8154010D-A293-45D4-838E-3CA79B198B7E}"/>
    <cellStyle name="Comma 267 7" xfId="40399" xr:uid="{D2CAC3CD-DD77-45F4-B565-90EF9FA17D67}"/>
    <cellStyle name="Comma 268" xfId="9734" xr:uid="{00000000-0005-0000-0000-000006260000}"/>
    <cellStyle name="Comma 268 2" xfId="9735" xr:uid="{00000000-0005-0000-0000-000007260000}"/>
    <cellStyle name="Comma 268 2 2" xfId="9736" xr:uid="{00000000-0005-0000-0000-000008260000}"/>
    <cellStyle name="Comma 268 2 2 2" xfId="40409" xr:uid="{D900FA52-061D-4250-BEB9-913764B69FC4}"/>
    <cellStyle name="Comma 268 2 3" xfId="40408" xr:uid="{0A1B582B-67FC-444D-9BD6-EC407F1E59E1}"/>
    <cellStyle name="Comma 268 3" xfId="9737" xr:uid="{00000000-0005-0000-0000-000009260000}"/>
    <cellStyle name="Comma 268 3 2" xfId="9738" xr:uid="{00000000-0005-0000-0000-00000A260000}"/>
    <cellStyle name="Comma 268 3 2 2" xfId="40411" xr:uid="{42ACD3C8-218A-4B7F-A534-AA7D851D6142}"/>
    <cellStyle name="Comma 268 3 3" xfId="40410" xr:uid="{560E3501-07B0-4F62-B146-1EE5B6940830}"/>
    <cellStyle name="Comma 268 4" xfId="9739" xr:uid="{00000000-0005-0000-0000-00000B260000}"/>
    <cellStyle name="Comma 268 4 2" xfId="40412" xr:uid="{CDBEC152-A0DB-488E-9B4E-F477EAFD2CFF}"/>
    <cellStyle name="Comma 268 5" xfId="9740" xr:uid="{00000000-0005-0000-0000-00000C260000}"/>
    <cellStyle name="Comma 268 5 2" xfId="40413" xr:uid="{706D70F6-C627-465B-AAC7-41511AD093D6}"/>
    <cellStyle name="Comma 268 6" xfId="9741" xr:uid="{00000000-0005-0000-0000-00000D260000}"/>
    <cellStyle name="Comma 268 6 2" xfId="40414" xr:uid="{32A68413-6492-4C7D-B414-94A0DF5EF39F}"/>
    <cellStyle name="Comma 268 7" xfId="40407" xr:uid="{D65D2779-1935-44CC-9909-25B577228468}"/>
    <cellStyle name="Comma 269" xfId="9742" xr:uid="{00000000-0005-0000-0000-00000E260000}"/>
    <cellStyle name="Comma 269 2" xfId="9743" xr:uid="{00000000-0005-0000-0000-00000F260000}"/>
    <cellStyle name="Comma 269 2 2" xfId="9744" xr:uid="{00000000-0005-0000-0000-000010260000}"/>
    <cellStyle name="Comma 269 2 2 2" xfId="40417" xr:uid="{D27FBFFE-92CE-42B2-9664-A2FB5FA0AE19}"/>
    <cellStyle name="Comma 269 2 3" xfId="40416" xr:uid="{40F1BE72-93DA-43EF-8E12-4177FFFEBB23}"/>
    <cellStyle name="Comma 269 3" xfId="9745" xr:uid="{00000000-0005-0000-0000-000011260000}"/>
    <cellStyle name="Comma 269 3 2" xfId="9746" xr:uid="{00000000-0005-0000-0000-000012260000}"/>
    <cellStyle name="Comma 269 3 2 2" xfId="40419" xr:uid="{1749387F-0996-47E8-A056-86919D7ADC84}"/>
    <cellStyle name="Comma 269 3 3" xfId="40418" xr:uid="{0935F927-C561-4CEF-856B-0BE3B499B2EC}"/>
    <cellStyle name="Comma 269 4" xfId="9747" xr:uid="{00000000-0005-0000-0000-000013260000}"/>
    <cellStyle name="Comma 269 4 2" xfId="40420" xr:uid="{6CF230EC-F776-4CFA-A4F7-C916E592CE2F}"/>
    <cellStyle name="Comma 269 5" xfId="9748" xr:uid="{00000000-0005-0000-0000-000014260000}"/>
    <cellStyle name="Comma 269 5 2" xfId="40421" xr:uid="{76525BA6-6588-4DC9-83FF-B0DAB917D697}"/>
    <cellStyle name="Comma 269 6" xfId="9749" xr:uid="{00000000-0005-0000-0000-000015260000}"/>
    <cellStyle name="Comma 269 6 2" xfId="40422" xr:uid="{2C774CF3-584B-4060-A259-73C3F4888C99}"/>
    <cellStyle name="Comma 269 7" xfId="40415" xr:uid="{0789CC02-00F2-43C3-B89D-AC82E0498834}"/>
    <cellStyle name="Comma 27" xfId="9750" xr:uid="{00000000-0005-0000-0000-000016260000}"/>
    <cellStyle name="Comma 27 2" xfId="9751" xr:uid="{00000000-0005-0000-0000-000017260000}"/>
    <cellStyle name="Comma 27 2 2" xfId="9752" xr:uid="{00000000-0005-0000-0000-000018260000}"/>
    <cellStyle name="Comma 27 2 2 2" xfId="9753" xr:uid="{00000000-0005-0000-0000-000019260000}"/>
    <cellStyle name="Comma 27 2 2 2 2" xfId="40426" xr:uid="{A7B5134E-D6C2-4E85-AB0C-ADE2136FC832}"/>
    <cellStyle name="Comma 27 2 2 3" xfId="40425" xr:uid="{0B238B47-257B-43B2-910B-6FCB1AE2D480}"/>
    <cellStyle name="Comma 27 2 3" xfId="9754" xr:uid="{00000000-0005-0000-0000-00001A260000}"/>
    <cellStyle name="Comma 27 2 3 2" xfId="9755" xr:uid="{00000000-0005-0000-0000-00001B260000}"/>
    <cellStyle name="Comma 27 2 3 2 2" xfId="40428" xr:uid="{BB5F2768-7701-481B-B01D-91BC0E8D21A6}"/>
    <cellStyle name="Comma 27 2 3 3" xfId="40427" xr:uid="{817F746A-24EB-4D70-B93D-D5204F6AC7B5}"/>
    <cellStyle name="Comma 27 2 4" xfId="9756" xr:uid="{00000000-0005-0000-0000-00001C260000}"/>
    <cellStyle name="Comma 27 2 4 2" xfId="40429" xr:uid="{A8DBA629-F25D-400B-84EF-BE364ED26FA6}"/>
    <cellStyle name="Comma 27 2 5" xfId="9757" xr:uid="{00000000-0005-0000-0000-00001D260000}"/>
    <cellStyle name="Comma 27 2 5 2" xfId="9758" xr:uid="{00000000-0005-0000-0000-00001E260000}"/>
    <cellStyle name="Comma 27 2 5 2 2" xfId="40431" xr:uid="{1FA94A35-694D-4E93-AE9B-C7B1359BDBAD}"/>
    <cellStyle name="Comma 27 2 5 3" xfId="40430" xr:uid="{CD308CF6-B329-4D3D-81EB-B3FE7298126F}"/>
    <cellStyle name="Comma 27 2 6" xfId="9759" xr:uid="{00000000-0005-0000-0000-00001F260000}"/>
    <cellStyle name="Comma 27 2 6 2" xfId="40432" xr:uid="{729AF1B3-A361-4891-A52D-03A8083DAB89}"/>
    <cellStyle name="Comma 27 2 7" xfId="40424" xr:uid="{E2D4664F-24E5-4652-9F2F-4C8C2A9F3B4E}"/>
    <cellStyle name="Comma 27 3" xfId="9760" xr:uid="{00000000-0005-0000-0000-000020260000}"/>
    <cellStyle name="Comma 27 3 2" xfId="9761" xr:uid="{00000000-0005-0000-0000-000021260000}"/>
    <cellStyle name="Comma 27 3 2 2" xfId="40434" xr:uid="{F42FDEC8-7E76-435E-87B1-7D8934504653}"/>
    <cellStyle name="Comma 27 3 3" xfId="40433" xr:uid="{B262203A-E30B-4D23-B8B6-5243DFDE7FA5}"/>
    <cellStyle name="Comma 27 4" xfId="9762" xr:uid="{00000000-0005-0000-0000-000022260000}"/>
    <cellStyle name="Comma 27 4 2" xfId="9763" xr:uid="{00000000-0005-0000-0000-000023260000}"/>
    <cellStyle name="Comma 27 4 2 2" xfId="40436" xr:uid="{5F8E9C4A-2D36-4013-A616-6F78F012BCD2}"/>
    <cellStyle name="Comma 27 4 3" xfId="40435" xr:uid="{94627B82-1E24-4930-8C57-0452AC588FC5}"/>
    <cellStyle name="Comma 27 5" xfId="9764" xr:uid="{00000000-0005-0000-0000-000024260000}"/>
    <cellStyle name="Comma 27 5 2" xfId="40437" xr:uid="{A522A2BF-97B4-4C1D-9DBD-72E393505847}"/>
    <cellStyle name="Comma 27 6" xfId="9765" xr:uid="{00000000-0005-0000-0000-000025260000}"/>
    <cellStyle name="Comma 27 6 2" xfId="9766" xr:uid="{00000000-0005-0000-0000-000026260000}"/>
    <cellStyle name="Comma 27 6 2 2" xfId="40439" xr:uid="{3D9B35E2-A543-456D-8535-07AF8FF87947}"/>
    <cellStyle name="Comma 27 6 3" xfId="40438" xr:uid="{561EF708-2DE0-493C-A372-5005CF2B03A1}"/>
    <cellStyle name="Comma 27 7" xfId="9767" xr:uid="{00000000-0005-0000-0000-000027260000}"/>
    <cellStyle name="Comma 27 7 2" xfId="40440" xr:uid="{A5A6B2C3-0302-4C5F-BEE7-F2C410982F68}"/>
    <cellStyle name="Comma 27 8" xfId="40423" xr:uid="{5EDC9207-D027-44C5-BD25-94F5B0295C4B}"/>
    <cellStyle name="Comma 270" xfId="9768" xr:uid="{00000000-0005-0000-0000-000028260000}"/>
    <cellStyle name="Comma 270 2" xfId="9769" xr:uid="{00000000-0005-0000-0000-000029260000}"/>
    <cellStyle name="Comma 270 2 2" xfId="9770" xr:uid="{00000000-0005-0000-0000-00002A260000}"/>
    <cellStyle name="Comma 270 2 2 2" xfId="40443" xr:uid="{26322B2E-D7B0-4082-A999-D229003CE4B1}"/>
    <cellStyle name="Comma 270 2 3" xfId="40442" xr:uid="{07798CDA-E58C-4A49-A60F-9B9E7AC07797}"/>
    <cellStyle name="Comma 270 3" xfId="9771" xr:uid="{00000000-0005-0000-0000-00002B260000}"/>
    <cellStyle name="Comma 270 3 2" xfId="9772" xr:uid="{00000000-0005-0000-0000-00002C260000}"/>
    <cellStyle name="Comma 270 3 2 2" xfId="40445" xr:uid="{3934481B-46F3-4F2D-897E-85F3D528EE19}"/>
    <cellStyle name="Comma 270 3 3" xfId="40444" xr:uid="{C7799FB3-4BA9-4329-AACE-F72340FD46D9}"/>
    <cellStyle name="Comma 270 4" xfId="9773" xr:uid="{00000000-0005-0000-0000-00002D260000}"/>
    <cellStyle name="Comma 270 4 2" xfId="40446" xr:uid="{E10DB227-15FC-4FF9-9B1C-6D0B50BD77FB}"/>
    <cellStyle name="Comma 270 5" xfId="9774" xr:uid="{00000000-0005-0000-0000-00002E260000}"/>
    <cellStyle name="Comma 270 5 2" xfId="40447" xr:uid="{012E3FA8-1666-457C-87AD-D5CFA52C2FC9}"/>
    <cellStyle name="Comma 270 6" xfId="9775" xr:uid="{00000000-0005-0000-0000-00002F260000}"/>
    <cellStyle name="Comma 270 6 2" xfId="40448" xr:uid="{EBAD1B94-6775-4ACD-818C-F71875297D96}"/>
    <cellStyle name="Comma 270 7" xfId="40441" xr:uid="{699DE82F-E5A2-49C2-B0D6-51A68FBA83DF}"/>
    <cellStyle name="Comma 271" xfId="9776" xr:uid="{00000000-0005-0000-0000-000030260000}"/>
    <cellStyle name="Comma 271 2" xfId="9777" xr:uid="{00000000-0005-0000-0000-000031260000}"/>
    <cellStyle name="Comma 271 2 2" xfId="9778" xr:uid="{00000000-0005-0000-0000-000032260000}"/>
    <cellStyle name="Comma 271 2 2 2" xfId="40451" xr:uid="{42FEAE92-06D2-473F-B3B9-EFF7660EA4CA}"/>
    <cellStyle name="Comma 271 2 3" xfId="40450" xr:uid="{00433965-07BA-4736-87BE-4F67127D7E6D}"/>
    <cellStyle name="Comma 271 3" xfId="9779" xr:uid="{00000000-0005-0000-0000-000033260000}"/>
    <cellStyle name="Comma 271 3 2" xfId="9780" xr:uid="{00000000-0005-0000-0000-000034260000}"/>
    <cellStyle name="Comma 271 3 2 2" xfId="40453" xr:uid="{858F15C3-DC9B-4169-B165-3B35FCB031A7}"/>
    <cellStyle name="Comma 271 3 3" xfId="40452" xr:uid="{9341A692-43C6-4DBD-A5AE-0DBF4373D11F}"/>
    <cellStyle name="Comma 271 4" xfId="9781" xr:uid="{00000000-0005-0000-0000-000035260000}"/>
    <cellStyle name="Comma 271 4 2" xfId="40454" xr:uid="{72E7A1B5-4547-40E1-B65B-733C0A873CEF}"/>
    <cellStyle name="Comma 271 5" xfId="9782" xr:uid="{00000000-0005-0000-0000-000036260000}"/>
    <cellStyle name="Comma 271 5 2" xfId="40455" xr:uid="{38C56194-53DA-4A55-9BFB-042FB32219FD}"/>
    <cellStyle name="Comma 271 6" xfId="9783" xr:uid="{00000000-0005-0000-0000-000037260000}"/>
    <cellStyle name="Comma 271 6 2" xfId="40456" xr:uid="{57D1D66E-2781-4B6C-8BE4-9F74146D5468}"/>
    <cellStyle name="Comma 271 7" xfId="40449" xr:uid="{CFB11651-5855-45C4-9493-837C7F7EEF22}"/>
    <cellStyle name="Comma 272" xfId="9784" xr:uid="{00000000-0005-0000-0000-000038260000}"/>
    <cellStyle name="Comma 272 2" xfId="9785" xr:uid="{00000000-0005-0000-0000-000039260000}"/>
    <cellStyle name="Comma 272 2 2" xfId="9786" xr:uid="{00000000-0005-0000-0000-00003A260000}"/>
    <cellStyle name="Comma 272 2 2 2" xfId="40459" xr:uid="{4F3996FA-1A9A-4943-9175-E402802A2DE5}"/>
    <cellStyle name="Comma 272 2 3" xfId="40458" xr:uid="{657E5411-CAAB-4821-83B4-6D347589C1A5}"/>
    <cellStyle name="Comma 272 3" xfId="9787" xr:uid="{00000000-0005-0000-0000-00003B260000}"/>
    <cellStyle name="Comma 272 3 2" xfId="9788" xr:uid="{00000000-0005-0000-0000-00003C260000}"/>
    <cellStyle name="Comma 272 3 2 2" xfId="40461" xr:uid="{515488FC-3363-45FF-B458-3EEEC22FE86C}"/>
    <cellStyle name="Comma 272 3 3" xfId="40460" xr:uid="{999849B0-64BA-4956-AA03-10353352E020}"/>
    <cellStyle name="Comma 272 4" xfId="9789" xr:uid="{00000000-0005-0000-0000-00003D260000}"/>
    <cellStyle name="Comma 272 4 2" xfId="40462" xr:uid="{4FC99E4C-D34A-4553-9959-8BB96EA272FA}"/>
    <cellStyle name="Comma 272 5" xfId="9790" xr:uid="{00000000-0005-0000-0000-00003E260000}"/>
    <cellStyle name="Comma 272 5 2" xfId="40463" xr:uid="{A6580EA9-45F9-4D84-9294-EB5B77636380}"/>
    <cellStyle name="Comma 272 6" xfId="9791" xr:uid="{00000000-0005-0000-0000-00003F260000}"/>
    <cellStyle name="Comma 272 6 2" xfId="40464" xr:uid="{F0864879-DC22-4BE3-A14E-CD41D9AABFAF}"/>
    <cellStyle name="Comma 272 7" xfId="40457" xr:uid="{44C0FF1F-458C-4E4F-BF3E-CE5460182DEF}"/>
    <cellStyle name="Comma 273" xfId="9792" xr:uid="{00000000-0005-0000-0000-000040260000}"/>
    <cellStyle name="Comma 273 2" xfId="9793" xr:uid="{00000000-0005-0000-0000-000041260000}"/>
    <cellStyle name="Comma 273 2 2" xfId="9794" xr:uid="{00000000-0005-0000-0000-000042260000}"/>
    <cellStyle name="Comma 273 2 2 2" xfId="40467" xr:uid="{5FA92CDA-97E6-4FEC-9294-F90FE28C35E5}"/>
    <cellStyle name="Comma 273 2 3" xfId="40466" xr:uid="{D407BDC3-86BE-4CE5-80F5-5175FDCBACE6}"/>
    <cellStyle name="Comma 273 3" xfId="9795" xr:uid="{00000000-0005-0000-0000-000043260000}"/>
    <cellStyle name="Comma 273 3 2" xfId="9796" xr:uid="{00000000-0005-0000-0000-000044260000}"/>
    <cellStyle name="Comma 273 3 2 2" xfId="40469" xr:uid="{9F953241-1215-4651-A350-3825F7533DC4}"/>
    <cellStyle name="Comma 273 3 3" xfId="40468" xr:uid="{B89013A4-174B-499A-8D02-E8A5F1178C86}"/>
    <cellStyle name="Comma 273 4" xfId="9797" xr:uid="{00000000-0005-0000-0000-000045260000}"/>
    <cellStyle name="Comma 273 4 2" xfId="40470" xr:uid="{16CD57D5-D76F-4E94-BFF5-E443D54C2CC0}"/>
    <cellStyle name="Comma 273 5" xfId="9798" xr:uid="{00000000-0005-0000-0000-000046260000}"/>
    <cellStyle name="Comma 273 5 2" xfId="40471" xr:uid="{0945DDC7-91C2-4C44-80CE-4DA14E1C338E}"/>
    <cellStyle name="Comma 273 6" xfId="9799" xr:uid="{00000000-0005-0000-0000-000047260000}"/>
    <cellStyle name="Comma 273 6 2" xfId="40472" xr:uid="{FA7DF42D-1980-49C7-A756-DF9C438E278A}"/>
    <cellStyle name="Comma 273 7" xfId="40465" xr:uid="{3F4FF09C-80B7-45B8-B20D-67DB74C287A5}"/>
    <cellStyle name="Comma 274" xfId="9800" xr:uid="{00000000-0005-0000-0000-000048260000}"/>
    <cellStyle name="Comma 274 2" xfId="9801" xr:uid="{00000000-0005-0000-0000-000049260000}"/>
    <cellStyle name="Comma 274 2 2" xfId="9802" xr:uid="{00000000-0005-0000-0000-00004A260000}"/>
    <cellStyle name="Comma 274 2 2 2" xfId="40475" xr:uid="{0D1B5AE9-8227-42D5-A351-2B089E230FB7}"/>
    <cellStyle name="Comma 274 2 3" xfId="40474" xr:uid="{41B69DC5-437E-49F2-A480-D37D76DAB325}"/>
    <cellStyle name="Comma 274 3" xfId="9803" xr:uid="{00000000-0005-0000-0000-00004B260000}"/>
    <cellStyle name="Comma 274 3 2" xfId="9804" xr:uid="{00000000-0005-0000-0000-00004C260000}"/>
    <cellStyle name="Comma 274 3 2 2" xfId="40477" xr:uid="{481C38F7-3849-43F8-B676-164C882C2776}"/>
    <cellStyle name="Comma 274 3 3" xfId="40476" xr:uid="{4E535ADC-B5AB-4E1D-965D-E2368A50FF80}"/>
    <cellStyle name="Comma 274 4" xfId="9805" xr:uid="{00000000-0005-0000-0000-00004D260000}"/>
    <cellStyle name="Comma 274 4 2" xfId="40478" xr:uid="{6DD0DAA5-94A2-4FC7-924C-43432A5A924F}"/>
    <cellStyle name="Comma 274 5" xfId="9806" xr:uid="{00000000-0005-0000-0000-00004E260000}"/>
    <cellStyle name="Comma 274 5 2" xfId="40479" xr:uid="{C5FB9E40-C1BC-44FC-BB88-495B329526D7}"/>
    <cellStyle name="Comma 274 6" xfId="9807" xr:uid="{00000000-0005-0000-0000-00004F260000}"/>
    <cellStyle name="Comma 274 6 2" xfId="40480" xr:uid="{410DDDB7-290D-4084-B47B-BD0E8EF053A8}"/>
    <cellStyle name="Comma 274 7" xfId="40473" xr:uid="{B50211B8-7EA3-4DEB-B36C-E6E323FE489F}"/>
    <cellStyle name="Comma 275" xfId="9808" xr:uid="{00000000-0005-0000-0000-000050260000}"/>
    <cellStyle name="Comma 275 2" xfId="9809" xr:uid="{00000000-0005-0000-0000-000051260000}"/>
    <cellStyle name="Comma 275 2 2" xfId="9810" xr:uid="{00000000-0005-0000-0000-000052260000}"/>
    <cellStyle name="Comma 275 2 2 2" xfId="40483" xr:uid="{E622D135-746B-4542-B4C6-DB5C8EAD6693}"/>
    <cellStyle name="Comma 275 2 3" xfId="40482" xr:uid="{13595F36-7313-4AD1-8382-2AE8213050B8}"/>
    <cellStyle name="Comma 275 3" xfId="9811" xr:uid="{00000000-0005-0000-0000-000053260000}"/>
    <cellStyle name="Comma 275 3 2" xfId="9812" xr:uid="{00000000-0005-0000-0000-000054260000}"/>
    <cellStyle name="Comma 275 3 2 2" xfId="40485" xr:uid="{08C22BBF-C2FF-4789-B8A1-F9AE4B604655}"/>
    <cellStyle name="Comma 275 3 3" xfId="40484" xr:uid="{4307545C-5C19-4765-BDC3-74A47C914F18}"/>
    <cellStyle name="Comma 275 4" xfId="9813" xr:uid="{00000000-0005-0000-0000-000055260000}"/>
    <cellStyle name="Comma 275 4 2" xfId="40486" xr:uid="{8EFD5C33-9AD0-4166-820B-43610C1AA6AC}"/>
    <cellStyle name="Comma 275 5" xfId="9814" xr:uid="{00000000-0005-0000-0000-000056260000}"/>
    <cellStyle name="Comma 275 5 2" xfId="9815" xr:uid="{00000000-0005-0000-0000-000057260000}"/>
    <cellStyle name="Comma 275 5 2 2" xfId="40488" xr:uid="{3218E74C-158E-4F87-9678-2C349A721DF8}"/>
    <cellStyle name="Comma 275 5 3" xfId="40487" xr:uid="{5A5C6A01-F1B8-4379-A35B-7EA35D5F56F6}"/>
    <cellStyle name="Comma 275 6" xfId="9816" xr:uid="{00000000-0005-0000-0000-000058260000}"/>
    <cellStyle name="Comma 275 6 2" xfId="40489" xr:uid="{BF382850-0351-46C9-B9F9-828EA74FC588}"/>
    <cellStyle name="Comma 275 7" xfId="40481" xr:uid="{470B0EC0-85B4-48A8-ABC9-AF47B5FBB9ED}"/>
    <cellStyle name="Comma 276" xfId="9817" xr:uid="{00000000-0005-0000-0000-000059260000}"/>
    <cellStyle name="Comma 276 2" xfId="9818" xr:uid="{00000000-0005-0000-0000-00005A260000}"/>
    <cellStyle name="Comma 276 2 2" xfId="9819" xr:uid="{00000000-0005-0000-0000-00005B260000}"/>
    <cellStyle name="Comma 276 2 2 2" xfId="40492" xr:uid="{A012B1E3-A094-42CE-BC78-C5A4A72A2EAF}"/>
    <cellStyle name="Comma 276 2 3" xfId="40491" xr:uid="{264EF213-3540-4B3F-9BD8-6F6045B57A6F}"/>
    <cellStyle name="Comma 276 3" xfId="9820" xr:uid="{00000000-0005-0000-0000-00005C260000}"/>
    <cellStyle name="Comma 276 3 2" xfId="40493" xr:uid="{438FCD3D-C26B-4816-BB92-AA5ACBC1ED1F}"/>
    <cellStyle name="Comma 276 4" xfId="9821" xr:uid="{00000000-0005-0000-0000-00005D260000}"/>
    <cellStyle name="Comma 276 4 2" xfId="9822" xr:uid="{00000000-0005-0000-0000-00005E260000}"/>
    <cellStyle name="Comma 276 4 2 2" xfId="40495" xr:uid="{F73B4BCE-7BC1-4B1D-9CC0-B755E8ED5198}"/>
    <cellStyle name="Comma 276 4 3" xfId="40494" xr:uid="{D98F3261-943F-4AC6-9CF8-AB628C87C71E}"/>
    <cellStyle name="Comma 276 5" xfId="9823" xr:uid="{00000000-0005-0000-0000-00005F260000}"/>
    <cellStyle name="Comma 276 5 2" xfId="40496" xr:uid="{C1231B13-3EC0-4026-80A6-16604D351C0D}"/>
    <cellStyle name="Comma 276 6" xfId="40490" xr:uid="{6273A0B9-5E87-44FF-9AAA-0FB6BF44279A}"/>
    <cellStyle name="Comma 277" xfId="9824" xr:uid="{00000000-0005-0000-0000-000060260000}"/>
    <cellStyle name="Comma 277 2" xfId="9825" xr:uid="{00000000-0005-0000-0000-000061260000}"/>
    <cellStyle name="Comma 277 2 2" xfId="40498" xr:uid="{5304279E-D315-4E54-965A-9FE4865F4917}"/>
    <cellStyle name="Comma 277 3" xfId="9826" xr:uid="{00000000-0005-0000-0000-000062260000}"/>
    <cellStyle name="Comma 277 3 2" xfId="40499" xr:uid="{835C9913-83D0-4A99-873C-93D429AA5B5F}"/>
    <cellStyle name="Comma 277 4" xfId="9827" xr:uid="{00000000-0005-0000-0000-000063260000}"/>
    <cellStyle name="Comma 277 4 2" xfId="40500" xr:uid="{49311AFE-B2BE-48FB-9E44-4B750D369BCE}"/>
    <cellStyle name="Comma 277 5" xfId="40497" xr:uid="{1D2CA5FA-0D35-42EF-9175-23EAF3134FB4}"/>
    <cellStyle name="Comma 278" xfId="9828" xr:uid="{00000000-0005-0000-0000-000064260000}"/>
    <cellStyle name="Comma 278 2" xfId="9829" xr:uid="{00000000-0005-0000-0000-000065260000}"/>
    <cellStyle name="Comma 278 2 2" xfId="40502" xr:uid="{6B79C1FD-CFEA-435F-9BAE-E8ECFFDC49C9}"/>
    <cellStyle name="Comma 278 3" xfId="40501" xr:uid="{85DA7F53-56E9-422F-8669-325732A14C8B}"/>
    <cellStyle name="Comma 279" xfId="9830" xr:uid="{00000000-0005-0000-0000-000066260000}"/>
    <cellStyle name="Comma 279 2" xfId="9831" xr:uid="{00000000-0005-0000-0000-000067260000}"/>
    <cellStyle name="Comma 279 2 2" xfId="40504" xr:uid="{C0521C7D-DC73-411C-BC4B-5AD049B74102}"/>
    <cellStyle name="Comma 279 3" xfId="40503" xr:uid="{3C831BA2-4BC1-4032-A5E8-8735E5945C70}"/>
    <cellStyle name="Comma 28" xfId="9832" xr:uid="{00000000-0005-0000-0000-000068260000}"/>
    <cellStyle name="Comma 28 2" xfId="9833" xr:uid="{00000000-0005-0000-0000-000069260000}"/>
    <cellStyle name="Comma 28 2 2" xfId="9834" xr:uid="{00000000-0005-0000-0000-00006A260000}"/>
    <cellStyle name="Comma 28 2 2 2" xfId="9835" xr:uid="{00000000-0005-0000-0000-00006B260000}"/>
    <cellStyle name="Comma 28 2 2 2 2" xfId="40508" xr:uid="{98C365AA-099E-4624-B3AE-1612689CBF46}"/>
    <cellStyle name="Comma 28 2 2 3" xfId="40507" xr:uid="{9AA0CBCF-6999-48FA-8CF7-3778E98D6BB8}"/>
    <cellStyle name="Comma 28 2 3" xfId="9836" xr:uid="{00000000-0005-0000-0000-00006C260000}"/>
    <cellStyle name="Comma 28 2 3 2" xfId="9837" xr:uid="{00000000-0005-0000-0000-00006D260000}"/>
    <cellStyle name="Comma 28 2 3 2 2" xfId="40510" xr:uid="{EF225E42-0C0F-48A6-B9BB-2F7EC2429F88}"/>
    <cellStyle name="Comma 28 2 3 3" xfId="40509" xr:uid="{706F986B-5FC7-47A5-970C-E3705DCB2BE0}"/>
    <cellStyle name="Comma 28 2 4" xfId="9838" xr:uid="{00000000-0005-0000-0000-00006E260000}"/>
    <cellStyle name="Comma 28 2 4 2" xfId="40511" xr:uid="{7E89EF32-4FFE-4BEF-921D-3E2CF8BE3D6A}"/>
    <cellStyle name="Comma 28 2 5" xfId="9839" xr:uid="{00000000-0005-0000-0000-00006F260000}"/>
    <cellStyle name="Comma 28 2 5 2" xfId="40512" xr:uid="{AFFAA47B-7D88-43E0-BDB1-7E6E37456617}"/>
    <cellStyle name="Comma 28 2 6" xfId="9840" xr:uid="{00000000-0005-0000-0000-000070260000}"/>
    <cellStyle name="Comma 28 2 6 2" xfId="40513" xr:uid="{9DEE9F2E-638B-4050-B85C-B1FB8D177940}"/>
    <cellStyle name="Comma 28 2 7" xfId="40506" xr:uid="{D8B991A8-4822-40FB-9353-A147D5C543A0}"/>
    <cellStyle name="Comma 28 3" xfId="9841" xr:uid="{00000000-0005-0000-0000-000071260000}"/>
    <cellStyle name="Comma 28 3 2" xfId="9842" xr:uid="{00000000-0005-0000-0000-000072260000}"/>
    <cellStyle name="Comma 28 3 2 2" xfId="40515" xr:uid="{E2B5FBE1-F554-4DF7-B1C3-85374ADB1D3A}"/>
    <cellStyle name="Comma 28 3 3" xfId="40514" xr:uid="{63425296-9BE8-4264-BACD-A80AF8CCBEF1}"/>
    <cellStyle name="Comma 28 4" xfId="9843" xr:uid="{00000000-0005-0000-0000-000073260000}"/>
    <cellStyle name="Comma 28 4 2" xfId="9844" xr:uid="{00000000-0005-0000-0000-000074260000}"/>
    <cellStyle name="Comma 28 4 2 2" xfId="40517" xr:uid="{B4A68F2C-2EDD-4A5B-BF7C-7B107FAD564A}"/>
    <cellStyle name="Comma 28 4 3" xfId="40516" xr:uid="{CE775DCA-4C2B-4712-AB97-962B883C9CC4}"/>
    <cellStyle name="Comma 28 5" xfId="9845" xr:uid="{00000000-0005-0000-0000-000075260000}"/>
    <cellStyle name="Comma 28 5 2" xfId="40518" xr:uid="{59D67327-0AB1-40AC-9E00-88B2F5CCD0C7}"/>
    <cellStyle name="Comma 28 6" xfId="9846" xr:uid="{00000000-0005-0000-0000-000076260000}"/>
    <cellStyle name="Comma 28 6 2" xfId="9847" xr:uid="{00000000-0005-0000-0000-000077260000}"/>
    <cellStyle name="Comma 28 6 2 2" xfId="40520" xr:uid="{7CC7B691-4331-427A-A542-4558184786E7}"/>
    <cellStyle name="Comma 28 6 3" xfId="40519" xr:uid="{68480915-0C76-4017-B791-22DC85411659}"/>
    <cellStyle name="Comma 28 7" xfId="9848" xr:uid="{00000000-0005-0000-0000-000078260000}"/>
    <cellStyle name="Comma 28 7 2" xfId="40521" xr:uid="{78391721-9BBA-4A6D-ACD3-78869C52089A}"/>
    <cellStyle name="Comma 28 8" xfId="40505" xr:uid="{34425704-E4DC-4719-BCAC-999CADA0B915}"/>
    <cellStyle name="Comma 280" xfId="9849" xr:uid="{00000000-0005-0000-0000-000079260000}"/>
    <cellStyle name="Comma 280 2" xfId="9850" xr:uid="{00000000-0005-0000-0000-00007A260000}"/>
    <cellStyle name="Comma 280 2 2" xfId="40523" xr:uid="{37B0C8F1-E1F2-4E27-B6D7-442FD924DA6E}"/>
    <cellStyle name="Comma 280 3" xfId="40522" xr:uid="{95DA20FA-89F4-4B32-B1EA-750B4385EB41}"/>
    <cellStyle name="Comma 281" xfId="9851" xr:uid="{00000000-0005-0000-0000-00007B260000}"/>
    <cellStyle name="Comma 281 2" xfId="9852" xr:uid="{00000000-0005-0000-0000-00007C260000}"/>
    <cellStyle name="Comma 281 2 2" xfId="40525" xr:uid="{640991B0-F1A8-431A-9163-AB5B00C64CCD}"/>
    <cellStyle name="Comma 281 3" xfId="40524" xr:uid="{83B8AD6E-BA17-4AFF-838D-63A9F6B5E0E8}"/>
    <cellStyle name="Comma 282" xfId="9853" xr:uid="{00000000-0005-0000-0000-00007D260000}"/>
    <cellStyle name="Comma 282 2" xfId="9854" xr:uid="{00000000-0005-0000-0000-00007E260000}"/>
    <cellStyle name="Comma 282 2 2" xfId="40527" xr:uid="{4B7406CA-F60B-4291-9B06-FADD8E63825B}"/>
    <cellStyle name="Comma 282 3" xfId="40526" xr:uid="{20CABDC8-6DBD-4464-A1E7-C051D1EF71D0}"/>
    <cellStyle name="Comma 283" xfId="9855" xr:uid="{00000000-0005-0000-0000-00007F260000}"/>
    <cellStyle name="Comma 283 2" xfId="9856" xr:uid="{00000000-0005-0000-0000-000080260000}"/>
    <cellStyle name="Comma 283 2 2" xfId="40529" xr:uid="{BAD5CF5E-B7D9-4945-851A-E7EEE40B64D7}"/>
    <cellStyle name="Comma 283 3" xfId="40528" xr:uid="{EFBDDC75-EA84-4AD0-95B3-FBAFD7EF6631}"/>
    <cellStyle name="Comma 284" xfId="9857" xr:uid="{00000000-0005-0000-0000-000081260000}"/>
    <cellStyle name="Comma 284 2" xfId="9858" xr:uid="{00000000-0005-0000-0000-000082260000}"/>
    <cellStyle name="Comma 284 2 2" xfId="40531" xr:uid="{0FE16E59-BE34-4692-8770-F751A308EE1A}"/>
    <cellStyle name="Comma 284 3" xfId="40530" xr:uid="{F5AA4251-DE59-478D-8610-116591957B3D}"/>
    <cellStyle name="Comma 285" xfId="9859" xr:uid="{00000000-0005-0000-0000-000083260000}"/>
    <cellStyle name="Comma 285 2" xfId="9860" xr:uid="{00000000-0005-0000-0000-000084260000}"/>
    <cellStyle name="Comma 285 2 2" xfId="40533" xr:uid="{67C43B1E-8E56-4E1D-A868-0412016D33BA}"/>
    <cellStyle name="Comma 285 3" xfId="40532" xr:uid="{D5A28857-3968-4F21-BEA7-E26C8B3B0D4A}"/>
    <cellStyle name="Comma 286" xfId="9861" xr:uid="{00000000-0005-0000-0000-000085260000}"/>
    <cellStyle name="Comma 286 2" xfId="9862" xr:uid="{00000000-0005-0000-0000-000086260000}"/>
    <cellStyle name="Comma 286 2 2" xfId="40535" xr:uid="{4FFBA052-50EA-4F58-A07F-90C816AAF830}"/>
    <cellStyle name="Comma 286 3" xfId="40534" xr:uid="{7D7B267C-7F3D-4D74-A4A4-5505A15D9DA9}"/>
    <cellStyle name="Comma 287" xfId="9863" xr:uid="{00000000-0005-0000-0000-000087260000}"/>
    <cellStyle name="Comma 287 2" xfId="9864" xr:uid="{00000000-0005-0000-0000-000088260000}"/>
    <cellStyle name="Comma 287 2 2" xfId="40537" xr:uid="{AA2FBBA0-D435-43B4-AE95-C4786D4D5270}"/>
    <cellStyle name="Comma 287 3" xfId="40536" xr:uid="{41D19193-E087-433C-A248-BCE0032D7EE8}"/>
    <cellStyle name="Comma 288" xfId="9865" xr:uid="{00000000-0005-0000-0000-000089260000}"/>
    <cellStyle name="Comma 288 2" xfId="9866" xr:uid="{00000000-0005-0000-0000-00008A260000}"/>
    <cellStyle name="Comma 288 2 2" xfId="40539" xr:uid="{E52CA376-AAFC-4E51-8906-2FF788FE908A}"/>
    <cellStyle name="Comma 288 3" xfId="40538" xr:uid="{128EA25D-E866-4B58-9666-916E18D5A194}"/>
    <cellStyle name="Comma 289" xfId="9867" xr:uid="{00000000-0005-0000-0000-00008B260000}"/>
    <cellStyle name="Comma 289 2" xfId="9868" xr:uid="{00000000-0005-0000-0000-00008C260000}"/>
    <cellStyle name="Comma 289 2 2" xfId="40541" xr:uid="{8EDB4D4E-0359-4A39-A932-9A8871D68770}"/>
    <cellStyle name="Comma 289 3" xfId="40540" xr:uid="{B920D2FE-7D73-4FFA-B85D-B429F4A493FC}"/>
    <cellStyle name="Comma 29" xfId="9869" xr:uid="{00000000-0005-0000-0000-00008D260000}"/>
    <cellStyle name="Comma 29 2" xfId="9870" xr:uid="{00000000-0005-0000-0000-00008E260000}"/>
    <cellStyle name="Comma 29 2 2" xfId="9871" xr:uid="{00000000-0005-0000-0000-00008F260000}"/>
    <cellStyle name="Comma 29 2 2 2" xfId="9872" xr:uid="{00000000-0005-0000-0000-000090260000}"/>
    <cellStyle name="Comma 29 2 2 2 2" xfId="40545" xr:uid="{7465D144-A998-42E5-BA69-51AE140C26B6}"/>
    <cellStyle name="Comma 29 2 2 3" xfId="40544" xr:uid="{FCBDEB02-65AB-41FB-8C57-020A6B72528B}"/>
    <cellStyle name="Comma 29 2 3" xfId="9873" xr:uid="{00000000-0005-0000-0000-000091260000}"/>
    <cellStyle name="Comma 29 2 3 2" xfId="9874" xr:uid="{00000000-0005-0000-0000-000092260000}"/>
    <cellStyle name="Comma 29 2 3 2 2" xfId="40547" xr:uid="{6B83715A-432F-4EE1-A05F-76C5B385C913}"/>
    <cellStyle name="Comma 29 2 3 3" xfId="40546" xr:uid="{3110481E-2243-4E3E-A9E4-01B7208A07F6}"/>
    <cellStyle name="Comma 29 2 4" xfId="9875" xr:uid="{00000000-0005-0000-0000-000093260000}"/>
    <cellStyle name="Comma 29 2 4 2" xfId="40548" xr:uid="{B59D7E60-1CD0-4C69-B9A8-CEF1479E2683}"/>
    <cellStyle name="Comma 29 2 5" xfId="9876" xr:uid="{00000000-0005-0000-0000-000094260000}"/>
    <cellStyle name="Comma 29 2 5 2" xfId="40549" xr:uid="{D9823555-AFAA-4F2D-B43D-2FA6D9009CB4}"/>
    <cellStyle name="Comma 29 2 6" xfId="9877" xr:uid="{00000000-0005-0000-0000-000095260000}"/>
    <cellStyle name="Comma 29 2 6 2" xfId="40550" xr:uid="{9A5785A5-45A9-4E21-8DC1-7371A67A3B96}"/>
    <cellStyle name="Comma 29 2 7" xfId="40543" xr:uid="{3AB41F25-102A-441C-A249-BA9C4B2085DD}"/>
    <cellStyle name="Comma 29 3" xfId="9878" xr:uid="{00000000-0005-0000-0000-000096260000}"/>
    <cellStyle name="Comma 29 3 2" xfId="9879" xr:uid="{00000000-0005-0000-0000-000097260000}"/>
    <cellStyle name="Comma 29 3 2 2" xfId="40552" xr:uid="{52EFC9B8-71F4-4CA8-8DC2-75728FFCEF9B}"/>
    <cellStyle name="Comma 29 3 3" xfId="40551" xr:uid="{0264A1B8-A931-464B-BB2C-E0A57CB1F2F7}"/>
    <cellStyle name="Comma 29 4" xfId="9880" xr:uid="{00000000-0005-0000-0000-000098260000}"/>
    <cellStyle name="Comma 29 4 2" xfId="9881" xr:uid="{00000000-0005-0000-0000-000099260000}"/>
    <cellStyle name="Comma 29 4 2 2" xfId="40554" xr:uid="{62FDDCD7-F171-4405-9C9B-387A00DBC294}"/>
    <cellStyle name="Comma 29 4 3" xfId="40553" xr:uid="{9BAB0FEC-8CB2-47EC-8B18-3E6DA38D96A3}"/>
    <cellStyle name="Comma 29 5" xfId="9882" xr:uid="{00000000-0005-0000-0000-00009A260000}"/>
    <cellStyle name="Comma 29 5 2" xfId="40555" xr:uid="{A90DF65E-3D8C-4E03-88D6-3A70F73CADC2}"/>
    <cellStyle name="Comma 29 6" xfId="9883" xr:uid="{00000000-0005-0000-0000-00009B260000}"/>
    <cellStyle name="Comma 29 6 2" xfId="9884" xr:uid="{00000000-0005-0000-0000-00009C260000}"/>
    <cellStyle name="Comma 29 6 2 2" xfId="40557" xr:uid="{14FBC5E4-F037-44DA-BDD0-611EF65790E4}"/>
    <cellStyle name="Comma 29 6 3" xfId="40556" xr:uid="{BC8FCB6B-66DA-4F8B-B8B0-40EC186489B3}"/>
    <cellStyle name="Comma 29 7" xfId="9885" xr:uid="{00000000-0005-0000-0000-00009D260000}"/>
    <cellStyle name="Comma 29 7 2" xfId="40558" xr:uid="{924DBAF8-7097-4B5E-9FB9-604284D41DDA}"/>
    <cellStyle name="Comma 29 8" xfId="40542" xr:uid="{4B8AA37A-721B-4F59-AC37-7F1E218B6FC3}"/>
    <cellStyle name="Comma 290" xfId="9886" xr:uid="{00000000-0005-0000-0000-00009E260000}"/>
    <cellStyle name="Comma 290 2" xfId="9887" xr:uid="{00000000-0005-0000-0000-00009F260000}"/>
    <cellStyle name="Comma 290 2 2" xfId="40560" xr:uid="{EC7D0CDA-32E6-4C52-B842-35EB887182BF}"/>
    <cellStyle name="Comma 290 3" xfId="40559" xr:uid="{CCCF4F19-A003-4B25-80B4-85B697DB7A9E}"/>
    <cellStyle name="Comma 291" xfId="9888" xr:uid="{00000000-0005-0000-0000-0000A0260000}"/>
    <cellStyle name="Comma 291 2" xfId="9889" xr:uid="{00000000-0005-0000-0000-0000A1260000}"/>
    <cellStyle name="Comma 291 2 2" xfId="40562" xr:uid="{5887722A-1EED-41FA-9D1E-6E3A6CE6DD7A}"/>
    <cellStyle name="Comma 291 3" xfId="40561" xr:uid="{7D346D80-EABD-4AE1-AFC1-7F811B843778}"/>
    <cellStyle name="Comma 292" xfId="9890" xr:uid="{00000000-0005-0000-0000-0000A2260000}"/>
    <cellStyle name="Comma 292 2" xfId="9891" xr:uid="{00000000-0005-0000-0000-0000A3260000}"/>
    <cellStyle name="Comma 292 2 2" xfId="40564" xr:uid="{4363C19B-31C9-4390-B01C-305604726D88}"/>
    <cellStyle name="Comma 292 3" xfId="40563" xr:uid="{8DE74C38-F537-46DB-9D70-7EC832EDC62A}"/>
    <cellStyle name="Comma 293" xfId="9892" xr:uid="{00000000-0005-0000-0000-0000A4260000}"/>
    <cellStyle name="Comma 293 2" xfId="9893" xr:uid="{00000000-0005-0000-0000-0000A5260000}"/>
    <cellStyle name="Comma 293 2 2" xfId="40566" xr:uid="{43E9193F-AE66-4336-8A81-98FBD657E0DB}"/>
    <cellStyle name="Comma 293 3" xfId="40565" xr:uid="{3467270A-3908-4FE7-81DB-2853BADB2696}"/>
    <cellStyle name="Comma 294" xfId="9894" xr:uid="{00000000-0005-0000-0000-0000A6260000}"/>
    <cellStyle name="Comma 294 2" xfId="9895" xr:uid="{00000000-0005-0000-0000-0000A7260000}"/>
    <cellStyle name="Comma 294 2 2" xfId="40568" xr:uid="{3BCC9EC3-2FB6-444D-9529-603FA7711FF9}"/>
    <cellStyle name="Comma 294 3" xfId="40567" xr:uid="{B6BA55D8-88FF-49AF-A397-D5737831942F}"/>
    <cellStyle name="Comma 295" xfId="9896" xr:uid="{00000000-0005-0000-0000-0000A8260000}"/>
    <cellStyle name="Comma 295 2" xfId="9897" xr:uid="{00000000-0005-0000-0000-0000A9260000}"/>
    <cellStyle name="Comma 295 2 2" xfId="40570" xr:uid="{8F34B3EC-A799-4D24-B961-799D031BCE4F}"/>
    <cellStyle name="Comma 295 3" xfId="40569" xr:uid="{18C821DA-5CBC-418E-9123-0CDA7086C61D}"/>
    <cellStyle name="Comma 296" xfId="9898" xr:uid="{00000000-0005-0000-0000-0000AA260000}"/>
    <cellStyle name="Comma 296 2" xfId="40571" xr:uid="{62042EA8-D59E-4B8E-B412-C2B669BCDB3A}"/>
    <cellStyle name="Comma 297" xfId="9899" xr:uid="{00000000-0005-0000-0000-0000AB260000}"/>
    <cellStyle name="Comma 297 2" xfId="40572" xr:uid="{10EBC544-9128-4064-93AF-6CF8B3B4BFF3}"/>
    <cellStyle name="Comma 298" xfId="9900" xr:uid="{00000000-0005-0000-0000-0000AC260000}"/>
    <cellStyle name="Comma 298 2" xfId="40573" xr:uid="{3C695CD1-A565-4EBE-A73F-05E1D8506620}"/>
    <cellStyle name="Comma 299" xfId="9901" xr:uid="{00000000-0005-0000-0000-0000AD260000}"/>
    <cellStyle name="Comma 299 2" xfId="9902" xr:uid="{00000000-0005-0000-0000-0000AE260000}"/>
    <cellStyle name="Comma 299 2 2" xfId="40575" xr:uid="{97D314C5-19FC-4391-A884-6AA7E08A8630}"/>
    <cellStyle name="Comma 299 3" xfId="40574" xr:uid="{687282BF-C76D-4D16-90E1-A00266C5326F}"/>
    <cellStyle name="Comma 3" xfId="9903" xr:uid="{00000000-0005-0000-0000-0000AF260000}"/>
    <cellStyle name="Comma 3 10" xfId="9904" xr:uid="{00000000-0005-0000-0000-0000B0260000}"/>
    <cellStyle name="Comma 3 10 2" xfId="9905" xr:uid="{00000000-0005-0000-0000-0000B1260000}"/>
    <cellStyle name="Comma 3 10 2 2" xfId="9906" xr:uid="{00000000-0005-0000-0000-0000B2260000}"/>
    <cellStyle name="Comma 3 10 2 2 2" xfId="40579" xr:uid="{6F9E22FB-3887-4C4B-AC39-F29E4F6AD301}"/>
    <cellStyle name="Comma 3 10 2 3" xfId="40578" xr:uid="{DCB3E8CE-F29A-4C2C-AF90-CC869B2798F8}"/>
    <cellStyle name="Comma 3 10 3" xfId="9907" xr:uid="{00000000-0005-0000-0000-0000B3260000}"/>
    <cellStyle name="Comma 3 10 3 2" xfId="9908" xr:uid="{00000000-0005-0000-0000-0000B4260000}"/>
    <cellStyle name="Comma 3 10 3 2 2" xfId="40581" xr:uid="{B89A8041-7735-4598-AFE1-06D7AA653E29}"/>
    <cellStyle name="Comma 3 10 3 3" xfId="40580" xr:uid="{6FD413C9-6518-42D9-9212-727513E05438}"/>
    <cellStyle name="Comma 3 10 4" xfId="9909" xr:uid="{00000000-0005-0000-0000-0000B5260000}"/>
    <cellStyle name="Comma 3 10 4 2" xfId="40582" xr:uid="{289B7F5B-2052-4C09-A31D-D811D111D711}"/>
    <cellStyle name="Comma 3 10 5" xfId="9910" xr:uid="{00000000-0005-0000-0000-0000B6260000}"/>
    <cellStyle name="Comma 3 10 5 2" xfId="40583" xr:uid="{BCFC1D38-0207-4E59-B59C-386BECFB4184}"/>
    <cellStyle name="Comma 3 10 6" xfId="40577" xr:uid="{98479362-1E59-4C4E-ACE1-8DB4214E76FF}"/>
    <cellStyle name="Comma 3 11" xfId="9911" xr:uid="{00000000-0005-0000-0000-0000B7260000}"/>
    <cellStyle name="Comma 3 11 2" xfId="9912" xr:uid="{00000000-0005-0000-0000-0000B8260000}"/>
    <cellStyle name="Comma 3 11 2 2" xfId="9913" xr:uid="{00000000-0005-0000-0000-0000B9260000}"/>
    <cellStyle name="Comma 3 11 2 2 2" xfId="40586" xr:uid="{52639A03-361C-4CC8-BA59-2443FA69658F}"/>
    <cellStyle name="Comma 3 11 2 3" xfId="40585" xr:uid="{A16F8628-A8EE-420A-BADC-E13030FA47EA}"/>
    <cellStyle name="Comma 3 11 3" xfId="9914" xr:uid="{00000000-0005-0000-0000-0000BA260000}"/>
    <cellStyle name="Comma 3 11 3 2" xfId="40587" xr:uid="{D5198E32-BC62-42DB-BEC1-5E0568207A6B}"/>
    <cellStyle name="Comma 3 11 4" xfId="9915" xr:uid="{00000000-0005-0000-0000-0000BB260000}"/>
    <cellStyle name="Comma 3 11 4 2" xfId="40588" xr:uid="{E324AB9D-295D-4E49-931D-090E4D4F79AE}"/>
    <cellStyle name="Comma 3 11 5" xfId="40584" xr:uid="{7500703B-F718-4681-87B4-112D4CE56B47}"/>
    <cellStyle name="Comma 3 12" xfId="9916" xr:uid="{00000000-0005-0000-0000-0000BC260000}"/>
    <cellStyle name="Comma 3 12 2" xfId="9917" xr:uid="{00000000-0005-0000-0000-0000BD260000}"/>
    <cellStyle name="Comma 3 12 2 2" xfId="40590" xr:uid="{0084574F-1557-4EFE-9086-5C948B09C8A2}"/>
    <cellStyle name="Comma 3 12 3" xfId="9918" xr:uid="{00000000-0005-0000-0000-0000BE260000}"/>
    <cellStyle name="Comma 3 12 3 2" xfId="40591" xr:uid="{ED6CE648-528C-4699-8713-9501A185B970}"/>
    <cellStyle name="Comma 3 12 4" xfId="40589" xr:uid="{201D04BC-8A21-4293-BF79-847B3B5BEFBA}"/>
    <cellStyle name="Comma 3 13" xfId="9919" xr:uid="{00000000-0005-0000-0000-0000BF260000}"/>
    <cellStyle name="Comma 3 13 2" xfId="9920" xr:uid="{00000000-0005-0000-0000-0000C0260000}"/>
    <cellStyle name="Comma 3 13 2 2" xfId="40593" xr:uid="{5FD4A890-7868-40F9-B3E4-B699D6285A87}"/>
    <cellStyle name="Comma 3 13 3" xfId="40592" xr:uid="{F3F485ED-1E60-437B-A7DD-FE120219317C}"/>
    <cellStyle name="Comma 3 14" xfId="9921" xr:uid="{00000000-0005-0000-0000-0000C1260000}"/>
    <cellStyle name="Comma 3 14 2" xfId="9922" xr:uid="{00000000-0005-0000-0000-0000C2260000}"/>
    <cellStyle name="Comma 3 14 2 2" xfId="40595" xr:uid="{01B04C10-6243-4DEA-951E-36EF7E446CE5}"/>
    <cellStyle name="Comma 3 14 3" xfId="40594" xr:uid="{B3130DEB-ADC6-46D6-81FE-EB2903A0415F}"/>
    <cellStyle name="Comma 3 15" xfId="9923" xr:uid="{00000000-0005-0000-0000-0000C3260000}"/>
    <cellStyle name="Comma 3 15 2" xfId="9924" xr:uid="{00000000-0005-0000-0000-0000C4260000}"/>
    <cellStyle name="Comma 3 15 2 2" xfId="40597" xr:uid="{B4DB5914-08A3-4BFE-B79A-B5A118A77156}"/>
    <cellStyle name="Comma 3 15 3" xfId="40596" xr:uid="{1CD1C361-A774-4EE9-AE08-A9688537F148}"/>
    <cellStyle name="Comma 3 16" xfId="9925" xr:uid="{00000000-0005-0000-0000-0000C5260000}"/>
    <cellStyle name="Comma 3 16 2" xfId="9926" xr:uid="{00000000-0005-0000-0000-0000C6260000}"/>
    <cellStyle name="Comma 3 16 2 2" xfId="40599" xr:uid="{FF25C878-7C28-49EB-BAED-E5771D95D9BB}"/>
    <cellStyle name="Comma 3 16 3" xfId="40598" xr:uid="{B95BAB65-74D6-480E-AD80-F41BC8AB5B51}"/>
    <cellStyle name="Comma 3 17" xfId="9927" xr:uid="{00000000-0005-0000-0000-0000C7260000}"/>
    <cellStyle name="Comma 3 17 2" xfId="9928" xr:uid="{00000000-0005-0000-0000-0000C8260000}"/>
    <cellStyle name="Comma 3 17 2 2" xfId="40601" xr:uid="{149123A9-775E-42AF-8F51-17FA2F59F530}"/>
    <cellStyle name="Comma 3 17 3" xfId="40600" xr:uid="{F3E2BBA6-6E1E-450C-8AC1-494679EF6AFA}"/>
    <cellStyle name="Comma 3 18" xfId="9929" xr:uid="{00000000-0005-0000-0000-0000C9260000}"/>
    <cellStyle name="Comma 3 18 2" xfId="9930" xr:uid="{00000000-0005-0000-0000-0000CA260000}"/>
    <cellStyle name="Comma 3 18 2 2" xfId="40603" xr:uid="{A6072B3D-EA85-47B1-B2E2-3924CDA0D6E3}"/>
    <cellStyle name="Comma 3 18 3" xfId="40602" xr:uid="{0B29088B-DAAD-482D-9F33-C7F5720FD07D}"/>
    <cellStyle name="Comma 3 19" xfId="9931" xr:uid="{00000000-0005-0000-0000-0000CB260000}"/>
    <cellStyle name="Comma 3 19 2" xfId="9932" xr:uid="{00000000-0005-0000-0000-0000CC260000}"/>
    <cellStyle name="Comma 3 19 2 2" xfId="40605" xr:uid="{7EF7720A-FD38-409D-B65E-DC5EF4D93467}"/>
    <cellStyle name="Comma 3 19 3" xfId="40604" xr:uid="{C06F7AD4-B906-42FE-BB54-59D2F3B5CF56}"/>
    <cellStyle name="Comma 3 2" xfId="9933" xr:uid="{00000000-0005-0000-0000-0000CD260000}"/>
    <cellStyle name="Comma 3 2 10" xfId="9934" xr:uid="{00000000-0005-0000-0000-0000CE260000}"/>
    <cellStyle name="Comma 3 2 10 2" xfId="9935" xr:uid="{00000000-0005-0000-0000-0000CF260000}"/>
    <cellStyle name="Comma 3 2 10 2 2" xfId="9936" xr:uid="{00000000-0005-0000-0000-0000D0260000}"/>
    <cellStyle name="Comma 3 2 10 2 2 2" xfId="40609" xr:uid="{608B6C39-3093-47CD-B248-BEB9D05D33E6}"/>
    <cellStyle name="Comma 3 2 10 2 3" xfId="40608" xr:uid="{857419E4-1830-4E33-B37A-85F2F11AD6B5}"/>
    <cellStyle name="Comma 3 2 10 3" xfId="9937" xr:uid="{00000000-0005-0000-0000-0000D1260000}"/>
    <cellStyle name="Comma 3 2 10 3 2" xfId="9938" xr:uid="{00000000-0005-0000-0000-0000D2260000}"/>
    <cellStyle name="Comma 3 2 10 3 2 2" xfId="40611" xr:uid="{508B2644-0516-4684-A935-2B4A15E21A41}"/>
    <cellStyle name="Comma 3 2 10 3 3" xfId="40610" xr:uid="{81F809F7-1D68-48AE-9115-4A28B76CDE05}"/>
    <cellStyle name="Comma 3 2 10 4" xfId="9939" xr:uid="{00000000-0005-0000-0000-0000D3260000}"/>
    <cellStyle name="Comma 3 2 10 4 2" xfId="40612" xr:uid="{89C494C4-1A75-4D95-835B-C96A7B80CC93}"/>
    <cellStyle name="Comma 3 2 10 5" xfId="9940" xr:uid="{00000000-0005-0000-0000-0000D4260000}"/>
    <cellStyle name="Comma 3 2 10 5 2" xfId="40613" xr:uid="{EAB74A42-5916-46F2-8246-6611AFB91F82}"/>
    <cellStyle name="Comma 3 2 10 6" xfId="9941" xr:uid="{00000000-0005-0000-0000-0000D5260000}"/>
    <cellStyle name="Comma 3 2 10 6 2" xfId="40614" xr:uid="{5B203187-EED8-4AFB-8AEC-DC36B6D9A812}"/>
    <cellStyle name="Comma 3 2 10 7" xfId="40607" xr:uid="{D34EBE78-32CF-4973-8906-FF26A655F3C0}"/>
    <cellStyle name="Comma 3 2 11" xfId="9942" xr:uid="{00000000-0005-0000-0000-0000D6260000}"/>
    <cellStyle name="Comma 3 2 11 2" xfId="9943" xr:uid="{00000000-0005-0000-0000-0000D7260000}"/>
    <cellStyle name="Comma 3 2 11 2 2" xfId="9944" xr:uid="{00000000-0005-0000-0000-0000D8260000}"/>
    <cellStyle name="Comma 3 2 11 2 2 2" xfId="40617" xr:uid="{C4A9D90B-D6BE-4830-BAA5-5F2D413E081D}"/>
    <cellStyle name="Comma 3 2 11 2 3" xfId="40616" xr:uid="{732B0F1D-6097-4195-97A6-F00C4CD9FE1C}"/>
    <cellStyle name="Comma 3 2 11 3" xfId="9945" xr:uid="{00000000-0005-0000-0000-0000D9260000}"/>
    <cellStyle name="Comma 3 2 11 3 2" xfId="9946" xr:uid="{00000000-0005-0000-0000-0000DA260000}"/>
    <cellStyle name="Comma 3 2 11 3 2 2" xfId="40619" xr:uid="{53DC2E2C-9247-4514-9384-878E6E9E4041}"/>
    <cellStyle name="Comma 3 2 11 3 3" xfId="40618" xr:uid="{8E58B31A-5FEE-43B2-8CBB-F269F46F618B}"/>
    <cellStyle name="Comma 3 2 11 4" xfId="9947" xr:uid="{00000000-0005-0000-0000-0000DB260000}"/>
    <cellStyle name="Comma 3 2 11 4 2" xfId="40620" xr:uid="{0FAAB6F9-A386-4EC0-87EC-2F9AFC4BA5FA}"/>
    <cellStyle name="Comma 3 2 11 5" xfId="9948" xr:uid="{00000000-0005-0000-0000-0000DC260000}"/>
    <cellStyle name="Comma 3 2 11 5 2" xfId="40621" xr:uid="{F4ADFD50-B962-4785-B1DD-9804BB0B408A}"/>
    <cellStyle name="Comma 3 2 11 6" xfId="40615" xr:uid="{65F5B9B9-071C-47D1-9FCD-F85974990D4E}"/>
    <cellStyle name="Comma 3 2 12" xfId="9949" xr:uid="{00000000-0005-0000-0000-0000DD260000}"/>
    <cellStyle name="Comma 3 2 12 2" xfId="9950" xr:uid="{00000000-0005-0000-0000-0000DE260000}"/>
    <cellStyle name="Comma 3 2 12 2 2" xfId="9951" xr:uid="{00000000-0005-0000-0000-0000DF260000}"/>
    <cellStyle name="Comma 3 2 12 2 2 2" xfId="40624" xr:uid="{EFE23D96-8D60-43B9-A59E-174FD9985D64}"/>
    <cellStyle name="Comma 3 2 12 2 3" xfId="40623" xr:uid="{3EFDBAFE-7DA5-4775-B9B8-03B1B20D4831}"/>
    <cellStyle name="Comma 3 2 12 3" xfId="9952" xr:uid="{00000000-0005-0000-0000-0000E0260000}"/>
    <cellStyle name="Comma 3 2 12 3 2" xfId="40625" xr:uid="{EB6BE3FE-AD46-4024-962E-F80DCC4DFC62}"/>
    <cellStyle name="Comma 3 2 12 4" xfId="9953" xr:uid="{00000000-0005-0000-0000-0000E1260000}"/>
    <cellStyle name="Comma 3 2 12 4 2" xfId="40626" xr:uid="{1563F33C-3412-4978-BD87-D1A58C22797E}"/>
    <cellStyle name="Comma 3 2 12 5" xfId="40622" xr:uid="{32B306DE-65CB-470D-953D-213E54BBCC46}"/>
    <cellStyle name="Comma 3 2 13" xfId="9954" xr:uid="{00000000-0005-0000-0000-0000E2260000}"/>
    <cellStyle name="Comma 3 2 13 2" xfId="9955" xr:uid="{00000000-0005-0000-0000-0000E3260000}"/>
    <cellStyle name="Comma 3 2 13 2 2" xfId="40628" xr:uid="{54909BCD-7F30-4C04-9FD9-58038B4AEF51}"/>
    <cellStyle name="Comma 3 2 13 3" xfId="9956" xr:uid="{00000000-0005-0000-0000-0000E4260000}"/>
    <cellStyle name="Comma 3 2 13 3 2" xfId="40629" xr:uid="{BB11EEFC-F279-4039-A034-16E197E5CEE2}"/>
    <cellStyle name="Comma 3 2 13 4" xfId="40627" xr:uid="{42B6DD3D-9A1C-4C55-A30B-61F4FC874510}"/>
    <cellStyle name="Comma 3 2 14" xfId="9957" xr:uid="{00000000-0005-0000-0000-0000E5260000}"/>
    <cellStyle name="Comma 3 2 14 2" xfId="9958" xr:uid="{00000000-0005-0000-0000-0000E6260000}"/>
    <cellStyle name="Comma 3 2 14 2 2" xfId="40631" xr:uid="{EBA0FCE8-8A05-4EC0-986D-0E33D26F8D12}"/>
    <cellStyle name="Comma 3 2 14 3" xfId="40630" xr:uid="{D5BB55C6-E636-4781-B4BC-2BFDD8FDF763}"/>
    <cellStyle name="Comma 3 2 15" xfId="9959" xr:uid="{00000000-0005-0000-0000-0000E7260000}"/>
    <cellStyle name="Comma 3 2 15 2" xfId="9960" xr:uid="{00000000-0005-0000-0000-0000E8260000}"/>
    <cellStyle name="Comma 3 2 15 2 2" xfId="40633" xr:uid="{83BBA8D9-E2CB-489B-8FE8-801B58FB6B25}"/>
    <cellStyle name="Comma 3 2 15 3" xfId="40632" xr:uid="{332D3280-E286-4A77-ADE2-AC2392532250}"/>
    <cellStyle name="Comma 3 2 16" xfId="9961" xr:uid="{00000000-0005-0000-0000-0000E9260000}"/>
    <cellStyle name="Comma 3 2 16 2" xfId="9962" xr:uid="{00000000-0005-0000-0000-0000EA260000}"/>
    <cellStyle name="Comma 3 2 16 2 2" xfId="40635" xr:uid="{CE4F1DA0-216E-4675-8AED-A3027B80A4F8}"/>
    <cellStyle name="Comma 3 2 16 3" xfId="40634" xr:uid="{C7199C49-6DDA-4A50-B988-53A5C540E613}"/>
    <cellStyle name="Comma 3 2 17" xfId="9963" xr:uid="{00000000-0005-0000-0000-0000EB260000}"/>
    <cellStyle name="Comma 3 2 17 2" xfId="9964" xr:uid="{00000000-0005-0000-0000-0000EC260000}"/>
    <cellStyle name="Comma 3 2 17 2 2" xfId="40637" xr:uid="{CDD143FB-91E1-4B7C-88AC-2B112CA486EB}"/>
    <cellStyle name="Comma 3 2 17 3" xfId="40636" xr:uid="{726BD8F7-7412-427A-BB69-B5A50A203DFB}"/>
    <cellStyle name="Comma 3 2 18" xfId="9965" xr:uid="{00000000-0005-0000-0000-0000ED260000}"/>
    <cellStyle name="Comma 3 2 18 2" xfId="9966" xr:uid="{00000000-0005-0000-0000-0000EE260000}"/>
    <cellStyle name="Comma 3 2 18 2 2" xfId="40639" xr:uid="{707795ED-29C0-4611-A543-427A155DBC3F}"/>
    <cellStyle name="Comma 3 2 18 3" xfId="40638" xr:uid="{E8D0C59E-FC1E-4F31-9A91-742C645C1F4E}"/>
    <cellStyle name="Comma 3 2 19" xfId="9967" xr:uid="{00000000-0005-0000-0000-0000EF260000}"/>
    <cellStyle name="Comma 3 2 19 2" xfId="9968" xr:uid="{00000000-0005-0000-0000-0000F0260000}"/>
    <cellStyle name="Comma 3 2 19 2 2" xfId="40641" xr:uid="{B63F3721-B7C5-40B6-9058-BEA9D52617F2}"/>
    <cellStyle name="Comma 3 2 19 3" xfId="40640" xr:uid="{1CFD5863-EC12-4A63-89E1-639C1F51DA0A}"/>
    <cellStyle name="Comma 3 2 2" xfId="9969" xr:uid="{00000000-0005-0000-0000-0000F1260000}"/>
    <cellStyle name="Comma 3 2 2 10" xfId="9970" xr:uid="{00000000-0005-0000-0000-0000F2260000}"/>
    <cellStyle name="Comma 3 2 2 10 2" xfId="40643" xr:uid="{97CFE7FF-240B-4BB3-89B6-84204CE59AAB}"/>
    <cellStyle name="Comma 3 2 2 11" xfId="9971" xr:uid="{00000000-0005-0000-0000-0000F3260000}"/>
    <cellStyle name="Comma 3 2 2 11 2" xfId="40644" xr:uid="{32D12AE3-3AED-4112-B254-DFFC5EE5241B}"/>
    <cellStyle name="Comma 3 2 2 12" xfId="40642" xr:uid="{5A58A8C2-F995-45B8-AC41-4AF045444742}"/>
    <cellStyle name="Comma 3 2 2 2" xfId="9972" xr:uid="{00000000-0005-0000-0000-0000F4260000}"/>
    <cellStyle name="Comma 3 2 2 2 2" xfId="9973" xr:uid="{00000000-0005-0000-0000-0000F5260000}"/>
    <cellStyle name="Comma 3 2 2 2 2 2" xfId="9974" xr:uid="{00000000-0005-0000-0000-0000F6260000}"/>
    <cellStyle name="Comma 3 2 2 2 2 2 2" xfId="40647" xr:uid="{CCA5F7ED-B518-47E5-B725-9FBB4AE66DFA}"/>
    <cellStyle name="Comma 3 2 2 2 2 3" xfId="40646" xr:uid="{9098FCF2-6A1B-4455-8AE1-E9E3E04314A7}"/>
    <cellStyle name="Comma 3 2 2 2 3" xfId="9975" xr:uid="{00000000-0005-0000-0000-0000F7260000}"/>
    <cellStyle name="Comma 3 2 2 2 3 2" xfId="40648" xr:uid="{5508A81E-592D-44E5-994C-F7BC34F53BB1}"/>
    <cellStyle name="Comma 3 2 2 2 4" xfId="9976" xr:uid="{00000000-0005-0000-0000-0000F8260000}"/>
    <cellStyle name="Comma 3 2 2 2 4 2" xfId="40649" xr:uid="{0B9EE002-03DB-4C91-9147-5D01B06156C6}"/>
    <cellStyle name="Comma 3 2 2 2 5" xfId="40645" xr:uid="{2B0193BD-A980-4467-AA50-E6D0FACA3B32}"/>
    <cellStyle name="Comma 3 2 2 3" xfId="9977" xr:uid="{00000000-0005-0000-0000-0000F9260000}"/>
    <cellStyle name="Comma 3 2 2 3 2" xfId="9978" xr:uid="{00000000-0005-0000-0000-0000FA260000}"/>
    <cellStyle name="Comma 3 2 2 3 2 2" xfId="40651" xr:uid="{EE99DD67-FDD2-4C18-B0C8-0A223220B30B}"/>
    <cellStyle name="Comma 3 2 2 3 3" xfId="40650" xr:uid="{C0C72BF9-E796-446D-8002-CA68380B01DD}"/>
    <cellStyle name="Comma 3 2 2 4" xfId="9979" xr:uid="{00000000-0005-0000-0000-0000FB260000}"/>
    <cellStyle name="Comma 3 2 2 4 2" xfId="9980" xr:uid="{00000000-0005-0000-0000-0000FC260000}"/>
    <cellStyle name="Comma 3 2 2 4 2 2" xfId="40653" xr:uid="{7FB0478C-5D19-4549-B30F-59BA554B3CF5}"/>
    <cellStyle name="Comma 3 2 2 4 3" xfId="40652" xr:uid="{629AA40B-E8EB-45B1-9421-552FBB82B1D7}"/>
    <cellStyle name="Comma 3 2 2 5" xfId="9981" xr:uid="{00000000-0005-0000-0000-0000FD260000}"/>
    <cellStyle name="Comma 3 2 2 5 2" xfId="9982" xr:uid="{00000000-0005-0000-0000-0000FE260000}"/>
    <cellStyle name="Comma 3 2 2 5 2 2" xfId="40655" xr:uid="{2221AABF-08FD-4313-BE4B-6C59D1C5BD2E}"/>
    <cellStyle name="Comma 3 2 2 5 3" xfId="40654" xr:uid="{4070C8F0-CECC-4335-A27E-8D9C86FD43A1}"/>
    <cellStyle name="Comma 3 2 2 6" xfId="9983" xr:uid="{00000000-0005-0000-0000-0000FF260000}"/>
    <cellStyle name="Comma 3 2 2 6 2" xfId="9984" xr:uid="{00000000-0005-0000-0000-000000270000}"/>
    <cellStyle name="Comma 3 2 2 6 2 2" xfId="40657" xr:uid="{95A6B22B-208C-4AFD-9F12-3F69BD9CA32E}"/>
    <cellStyle name="Comma 3 2 2 6 3" xfId="40656" xr:uid="{7C9B5B98-52F4-43E9-8C22-3E34D83A15AD}"/>
    <cellStyle name="Comma 3 2 2 7" xfId="9985" xr:uid="{00000000-0005-0000-0000-000001270000}"/>
    <cellStyle name="Comma 3 2 2 7 2" xfId="40658" xr:uid="{A67A9FAB-75A4-4522-B296-28FDDC3E4371}"/>
    <cellStyle name="Comma 3 2 2 8" xfId="9986" xr:uid="{00000000-0005-0000-0000-000002270000}"/>
    <cellStyle name="Comma 3 2 2 8 2" xfId="40659" xr:uid="{7336DCA7-12D0-44EA-B5F8-2C683ED087AE}"/>
    <cellStyle name="Comma 3 2 2 9" xfId="9987" xr:uid="{00000000-0005-0000-0000-000003270000}"/>
    <cellStyle name="Comma 3 2 2 9 2" xfId="40660" xr:uid="{2E194F14-EC0E-4F45-ABA8-B72FED130291}"/>
    <cellStyle name="Comma 3 2 20" xfId="9988" xr:uid="{00000000-0005-0000-0000-000004270000}"/>
    <cellStyle name="Comma 3 2 20 2" xfId="9989" xr:uid="{00000000-0005-0000-0000-000005270000}"/>
    <cellStyle name="Comma 3 2 20 2 2" xfId="40662" xr:uid="{5E0AD299-C1E2-4CC7-A993-ADFBEE1D6058}"/>
    <cellStyle name="Comma 3 2 20 3" xfId="40661" xr:uid="{3746B4BD-20BF-41B3-A4BA-168F3F28DCDA}"/>
    <cellStyle name="Comma 3 2 21" xfId="9990" xr:uid="{00000000-0005-0000-0000-000006270000}"/>
    <cellStyle name="Comma 3 2 21 2" xfId="9991" xr:uid="{00000000-0005-0000-0000-000007270000}"/>
    <cellStyle name="Comma 3 2 21 2 2" xfId="40664" xr:uid="{965C6D52-BAFF-4890-BAAA-E22393B700C8}"/>
    <cellStyle name="Comma 3 2 21 3" xfId="40663" xr:uid="{F930FCFB-03BB-495D-9D2A-CF57A4B3A1CA}"/>
    <cellStyle name="Comma 3 2 22" xfId="9992" xr:uid="{00000000-0005-0000-0000-000008270000}"/>
    <cellStyle name="Comma 3 2 22 2" xfId="40665" xr:uid="{942E5277-4633-4FFA-B857-CBE523A49A15}"/>
    <cellStyle name="Comma 3 2 23" xfId="9993" xr:uid="{00000000-0005-0000-0000-000009270000}"/>
    <cellStyle name="Comma 3 2 23 2" xfId="40666" xr:uid="{F1DECC46-2C9C-4287-BFEC-F4AB1C79C92F}"/>
    <cellStyle name="Comma 3 2 24" xfId="9994" xr:uid="{00000000-0005-0000-0000-00000A270000}"/>
    <cellStyle name="Comma 3 2 24 2" xfId="40667" xr:uid="{C12A5354-EF01-41A1-86C3-08C537B52597}"/>
    <cellStyle name="Comma 3 2 25" xfId="9995" xr:uid="{00000000-0005-0000-0000-00000B270000}"/>
    <cellStyle name="Comma 3 2 25 2" xfId="40668" xr:uid="{EA16DD7D-F239-4BCE-BA16-2027C020FB2D}"/>
    <cellStyle name="Comma 3 2 26" xfId="9996" xr:uid="{00000000-0005-0000-0000-00000C270000}"/>
    <cellStyle name="Comma 3 2 26 2" xfId="9997" xr:uid="{00000000-0005-0000-0000-00000D270000}"/>
    <cellStyle name="Comma 3 2 26 2 2" xfId="40670" xr:uid="{9DA5D872-0FC0-4586-83A2-787CC9D6D4FF}"/>
    <cellStyle name="Comma 3 2 26 3" xfId="40669" xr:uid="{D39E27C6-1F09-4A06-92F1-00B9B36B61B2}"/>
    <cellStyle name="Comma 3 2 27" xfId="9998" xr:uid="{00000000-0005-0000-0000-00000E270000}"/>
    <cellStyle name="Comma 3 2 27 2" xfId="40671" xr:uid="{5D9019F8-80EA-49DE-9153-63F686EEB473}"/>
    <cellStyle name="Comma 3 2 27 3" xfId="9999" xr:uid="{00000000-0005-0000-0000-00000F270000}"/>
    <cellStyle name="Comma 3 2 27 3 2" xfId="40672" xr:uid="{0D51336C-13B6-4C09-A898-42D974307967}"/>
    <cellStyle name="Comma 3 2 28" xfId="10000" xr:uid="{00000000-0005-0000-0000-000010270000}"/>
    <cellStyle name="Comma 3 2 28 2" xfId="40673" xr:uid="{CD40478A-54EC-4F25-B454-AC79CD88AF6B}"/>
    <cellStyle name="Comma 3 2 29" xfId="10001" xr:uid="{00000000-0005-0000-0000-000011270000}"/>
    <cellStyle name="Comma 3 2 29 2" xfId="40674" xr:uid="{A646B6D6-5823-4CB7-8AD4-941447D4384C}"/>
    <cellStyle name="Comma 3 2 3" xfId="10002" xr:uid="{00000000-0005-0000-0000-000012270000}"/>
    <cellStyle name="Comma 3 2 3 10" xfId="40675" xr:uid="{08879F28-A1B5-4342-AB9F-949B783E67D4}"/>
    <cellStyle name="Comma 3 2 3 2" xfId="10003" xr:uid="{00000000-0005-0000-0000-000013270000}"/>
    <cellStyle name="Comma 3 2 3 2 2" xfId="10004" xr:uid="{00000000-0005-0000-0000-000014270000}"/>
    <cellStyle name="Comma 3 2 3 2 2 2" xfId="10005" xr:uid="{00000000-0005-0000-0000-000015270000}"/>
    <cellStyle name="Comma 3 2 3 2 2 2 2" xfId="40678" xr:uid="{419FF45B-2EBF-4174-B266-7BD1765E162B}"/>
    <cellStyle name="Comma 3 2 3 2 2 3" xfId="40677" xr:uid="{DBFC1B19-3095-45FE-9A46-C6AB34C25F14}"/>
    <cellStyle name="Comma 3 2 3 2 3" xfId="10006" xr:uid="{00000000-0005-0000-0000-000016270000}"/>
    <cellStyle name="Comma 3 2 3 2 3 2" xfId="40679" xr:uid="{B2280EF2-90DA-458D-AB33-08EB359718ED}"/>
    <cellStyle name="Comma 3 2 3 2 4" xfId="10007" xr:uid="{00000000-0005-0000-0000-000017270000}"/>
    <cellStyle name="Comma 3 2 3 2 4 2" xfId="40680" xr:uid="{FCBD5514-4184-4E72-8FD4-2987E1DB9906}"/>
    <cellStyle name="Comma 3 2 3 2 5" xfId="40676" xr:uid="{A9BCC4AE-24A9-4963-B4E2-BB05BE7972F8}"/>
    <cellStyle name="Comma 3 2 3 3" xfId="10008" xr:uid="{00000000-0005-0000-0000-000018270000}"/>
    <cellStyle name="Comma 3 2 3 3 2" xfId="10009" xr:uid="{00000000-0005-0000-0000-000019270000}"/>
    <cellStyle name="Comma 3 2 3 3 2 2" xfId="40682" xr:uid="{DE80730F-8D5C-4D7E-BFA3-DEBD30617880}"/>
    <cellStyle name="Comma 3 2 3 3 3" xfId="40681" xr:uid="{103E0045-9B3A-46D0-93B3-6520C1C0E99F}"/>
    <cellStyle name="Comma 3 2 3 4" xfId="10010" xr:uid="{00000000-0005-0000-0000-00001A270000}"/>
    <cellStyle name="Comma 3 2 3 4 2" xfId="10011" xr:uid="{00000000-0005-0000-0000-00001B270000}"/>
    <cellStyle name="Comma 3 2 3 4 2 2" xfId="40684" xr:uid="{9CC6E5DD-976E-49FF-884E-D2ECBA9E1BFF}"/>
    <cellStyle name="Comma 3 2 3 4 3" xfId="40683" xr:uid="{C4331CC6-1D58-4A92-86F8-86024CA766FF}"/>
    <cellStyle name="Comma 3 2 3 5" xfId="10012" xr:uid="{00000000-0005-0000-0000-00001C270000}"/>
    <cellStyle name="Comma 3 2 3 5 2" xfId="10013" xr:uid="{00000000-0005-0000-0000-00001D270000}"/>
    <cellStyle name="Comma 3 2 3 5 2 2" xfId="40686" xr:uid="{53608993-5EBA-40A2-91C1-6EB4B68AD0AC}"/>
    <cellStyle name="Comma 3 2 3 5 3" xfId="40685" xr:uid="{99354EA4-9118-4270-B65E-D974A82E9B06}"/>
    <cellStyle name="Comma 3 2 3 6" xfId="10014" xr:uid="{00000000-0005-0000-0000-00001E270000}"/>
    <cellStyle name="Comma 3 2 3 6 2" xfId="40687" xr:uid="{C64E256F-BB65-47CA-B121-7AC38C982DD3}"/>
    <cellStyle name="Comma 3 2 3 7" xfId="10015" xr:uid="{00000000-0005-0000-0000-00001F270000}"/>
    <cellStyle name="Comma 3 2 3 7 2" xfId="40688" xr:uid="{55DC59EF-91E6-452C-9DA0-B05DE6D2AB54}"/>
    <cellStyle name="Comma 3 2 3 8" xfId="10016" xr:uid="{00000000-0005-0000-0000-000020270000}"/>
    <cellStyle name="Comma 3 2 3 8 2" xfId="40689" xr:uid="{F64EDB7C-D5AC-4F1F-8A45-670ED4052EB3}"/>
    <cellStyle name="Comma 3 2 3 9" xfId="10017" xr:uid="{00000000-0005-0000-0000-000021270000}"/>
    <cellStyle name="Comma 3 2 3 9 2" xfId="40690" xr:uid="{ACE91D54-B73E-4603-AE92-6DBC80F5D56B}"/>
    <cellStyle name="Comma 3 2 30" xfId="10018" xr:uid="{00000000-0005-0000-0000-000022270000}"/>
    <cellStyle name="Comma 3 2 30 2" xfId="40691" xr:uid="{CD008485-6366-4CB9-A9A4-147A6D7319D5}"/>
    <cellStyle name="Comma 3 2 31" xfId="10019" xr:uid="{00000000-0005-0000-0000-000023270000}"/>
    <cellStyle name="Comma 3 2 31 2" xfId="40692" xr:uid="{902CC1D6-2C76-43B7-8850-43CB76DB4DFE}"/>
    <cellStyle name="Comma 3 2 32" xfId="10020" xr:uid="{00000000-0005-0000-0000-000024270000}"/>
    <cellStyle name="Comma 3 2 32 2" xfId="40693" xr:uid="{95AD42CE-B07E-4EEC-86AD-271EAA2E61EC}"/>
    <cellStyle name="Comma 3 2 33" xfId="10021" xr:uid="{00000000-0005-0000-0000-000025270000}"/>
    <cellStyle name="Comma 3 2 33 2" xfId="40694" xr:uid="{FE672F6D-E563-4D0F-A105-30874FA827C1}"/>
    <cellStyle name="Comma 3 2 34" xfId="10022" xr:uid="{00000000-0005-0000-0000-000026270000}"/>
    <cellStyle name="Comma 3 2 34 2" xfId="40695" xr:uid="{96F070FE-2DDD-48C4-AAFC-8877CABF55C2}"/>
    <cellStyle name="Comma 3 2 35" xfId="40606" xr:uid="{79059142-9425-4455-AD76-47CA22DAA9A6}"/>
    <cellStyle name="Comma 3 2 36" xfId="10023" xr:uid="{00000000-0005-0000-0000-000027270000}"/>
    <cellStyle name="Comma 3 2 36 2" xfId="40696" xr:uid="{A0414F50-8ED7-49F0-AF12-BF8C84AB6D2D}"/>
    <cellStyle name="Comma 3 2 4" xfId="10024" xr:uid="{00000000-0005-0000-0000-000028270000}"/>
    <cellStyle name="Comma 3 2 4 10" xfId="40697" xr:uid="{FFF91EF4-51B9-4D69-86B6-7DE3340A8364}"/>
    <cellStyle name="Comma 3 2 4 11" xfId="10025" xr:uid="{00000000-0005-0000-0000-000029270000}"/>
    <cellStyle name="Comma 3 2 4 11 2" xfId="40698" xr:uid="{5B3FFDA8-8AAA-4C60-8DBD-1783FD886EBF}"/>
    <cellStyle name="Comma 3 2 4 2" xfId="10026" xr:uid="{00000000-0005-0000-0000-00002A270000}"/>
    <cellStyle name="Comma 3 2 4 2 2" xfId="10027" xr:uid="{00000000-0005-0000-0000-00002B270000}"/>
    <cellStyle name="Comma 3 2 4 2 2 2" xfId="10028" xr:uid="{00000000-0005-0000-0000-00002C270000}"/>
    <cellStyle name="Comma 3 2 4 2 2 2 2" xfId="40701" xr:uid="{F417C6E7-9026-4085-8A5C-C2FEDB240BEE}"/>
    <cellStyle name="Comma 3 2 4 2 2 3" xfId="40700" xr:uid="{C8616D4A-5CD2-4F7F-965F-4485795B1476}"/>
    <cellStyle name="Comma 3 2 4 2 3" xfId="10029" xr:uid="{00000000-0005-0000-0000-00002D270000}"/>
    <cellStyle name="Comma 3 2 4 2 3 2" xfId="10030" xr:uid="{00000000-0005-0000-0000-00002E270000}"/>
    <cellStyle name="Comma 3 2 4 2 3 2 2" xfId="40703" xr:uid="{3013376F-849D-4B5B-BD11-5BA153BD0E02}"/>
    <cellStyle name="Comma 3 2 4 2 3 3" xfId="40702" xr:uid="{DD6AB45B-8A09-440A-8A7E-C316ED984639}"/>
    <cellStyle name="Comma 3 2 4 2 4" xfId="10031" xr:uid="{00000000-0005-0000-0000-00002F270000}"/>
    <cellStyle name="Comma 3 2 4 2 4 2" xfId="40704" xr:uid="{FED3CACE-DF5A-485C-943B-024C0C4C9CC1}"/>
    <cellStyle name="Comma 3 2 4 2 5" xfId="10032" xr:uid="{00000000-0005-0000-0000-000030270000}"/>
    <cellStyle name="Comma 3 2 4 2 5 2" xfId="40705" xr:uid="{E0B8028C-ACC6-41C3-95A0-8544EB84FA07}"/>
    <cellStyle name="Comma 3 2 4 2 6" xfId="10033" xr:uid="{00000000-0005-0000-0000-000031270000}"/>
    <cellStyle name="Comma 3 2 4 2 6 2" xfId="40706" xr:uid="{51F929E5-E1F8-4121-87B9-F34F32080819}"/>
    <cellStyle name="Comma 3 2 4 2 7" xfId="40699" xr:uid="{5DB32BDE-5032-4BF0-9315-FC511C3DA449}"/>
    <cellStyle name="Comma 3 2 4 3" xfId="10034" xr:uid="{00000000-0005-0000-0000-000032270000}"/>
    <cellStyle name="Comma 3 2 4 3 2" xfId="10035" xr:uid="{00000000-0005-0000-0000-000033270000}"/>
    <cellStyle name="Comma 3 2 4 3 2 2" xfId="10036" xr:uid="{00000000-0005-0000-0000-000034270000}"/>
    <cellStyle name="Comma 3 2 4 3 2 2 2" xfId="10037" xr:uid="{00000000-0005-0000-0000-000035270000}"/>
    <cellStyle name="Comma 3 2 4 3 2 2 2 2" xfId="40710" xr:uid="{9FE66B47-C1CC-48C2-8774-FF372448E255}"/>
    <cellStyle name="Comma 3 2 4 3 2 2 3" xfId="40709" xr:uid="{1C680137-1436-42C5-BBC3-32656E7AA32F}"/>
    <cellStyle name="Comma 3 2 4 3 2 3" xfId="10038" xr:uid="{00000000-0005-0000-0000-000036270000}"/>
    <cellStyle name="Comma 3 2 4 3 2 3 2" xfId="10039" xr:uid="{00000000-0005-0000-0000-000037270000}"/>
    <cellStyle name="Comma 3 2 4 3 2 3 2 2" xfId="40712" xr:uid="{F3F6F5AF-E3C2-4F7B-9771-747FA8EFDE52}"/>
    <cellStyle name="Comma 3 2 4 3 2 3 3" xfId="40711" xr:uid="{2055B9CD-5A61-4EA1-B22F-D71B284F336E}"/>
    <cellStyle name="Comma 3 2 4 3 2 4" xfId="10040" xr:uid="{00000000-0005-0000-0000-000038270000}"/>
    <cellStyle name="Comma 3 2 4 3 2 4 2" xfId="40713" xr:uid="{C1B7E9A0-2CCE-45BE-8968-19F032687DBC}"/>
    <cellStyle name="Comma 3 2 4 3 2 5" xfId="10041" xr:uid="{00000000-0005-0000-0000-000039270000}"/>
    <cellStyle name="Comma 3 2 4 3 2 5 2" xfId="40714" xr:uid="{3E8CA56F-426B-4334-8FC4-70C90E6FB6A9}"/>
    <cellStyle name="Comma 3 2 4 3 2 6" xfId="10042" xr:uid="{00000000-0005-0000-0000-00003A270000}"/>
    <cellStyle name="Comma 3 2 4 3 2 6 2" xfId="40715" xr:uid="{DAC021F6-876D-4A67-9EDB-63A796B80E24}"/>
    <cellStyle name="Comma 3 2 4 3 2 7" xfId="40708" xr:uid="{3B7447C2-DB28-41D6-993C-1BCA42EB301E}"/>
    <cellStyle name="Comma 3 2 4 3 3" xfId="10043" xr:uid="{00000000-0005-0000-0000-00003B270000}"/>
    <cellStyle name="Comma 3 2 4 3 3 2" xfId="10044" xr:uid="{00000000-0005-0000-0000-00003C270000}"/>
    <cellStyle name="Comma 3 2 4 3 3 2 2" xfId="40717" xr:uid="{918040D4-C863-4480-8AAA-E60DBF0459F6}"/>
    <cellStyle name="Comma 3 2 4 3 3 3" xfId="40716" xr:uid="{CD1E83C0-9B5C-481E-A03F-6B6F9B5C862F}"/>
    <cellStyle name="Comma 3 2 4 3 4" xfId="10045" xr:uid="{00000000-0005-0000-0000-00003D270000}"/>
    <cellStyle name="Comma 3 2 4 3 4 2" xfId="10046" xr:uid="{00000000-0005-0000-0000-00003E270000}"/>
    <cellStyle name="Comma 3 2 4 3 4 2 2" xfId="40719" xr:uid="{7F21420C-6026-4E35-BF51-6DB50B25E35A}"/>
    <cellStyle name="Comma 3 2 4 3 4 3" xfId="40718" xr:uid="{9B50176B-94FA-4947-9699-512FEBDF2C50}"/>
    <cellStyle name="Comma 3 2 4 3 5" xfId="10047" xr:uid="{00000000-0005-0000-0000-00003F270000}"/>
    <cellStyle name="Comma 3 2 4 3 5 2" xfId="40720" xr:uid="{75B8A99A-A666-40D4-8C1A-62F7467C1B34}"/>
    <cellStyle name="Comma 3 2 4 3 6" xfId="10048" xr:uid="{00000000-0005-0000-0000-000040270000}"/>
    <cellStyle name="Comma 3 2 4 3 6 2" xfId="40721" xr:uid="{A3A8F60D-1326-49DB-925A-749A1CED5893}"/>
    <cellStyle name="Comma 3 2 4 3 7" xfId="10049" xr:uid="{00000000-0005-0000-0000-000041270000}"/>
    <cellStyle name="Comma 3 2 4 3 7 2" xfId="40722" xr:uid="{95DE769C-796F-4E5D-921F-AA0A8844ACF0}"/>
    <cellStyle name="Comma 3 2 4 3 8" xfId="40707" xr:uid="{8917BB07-B68D-4879-8692-1BDD62127177}"/>
    <cellStyle name="Comma 3 2 4 4" xfId="10050" xr:uid="{00000000-0005-0000-0000-000042270000}"/>
    <cellStyle name="Comma 3 2 4 4 2" xfId="10051" xr:uid="{00000000-0005-0000-0000-000043270000}"/>
    <cellStyle name="Comma 3 2 4 4 2 2" xfId="10052" xr:uid="{00000000-0005-0000-0000-000044270000}"/>
    <cellStyle name="Comma 3 2 4 4 2 2 2" xfId="40725" xr:uid="{896A0443-C30F-4DB8-9771-CA242105022E}"/>
    <cellStyle name="Comma 3 2 4 4 2 3" xfId="40724" xr:uid="{A54472A7-EA44-494C-8084-EDBDC8991181}"/>
    <cellStyle name="Comma 3 2 4 4 3" xfId="10053" xr:uid="{00000000-0005-0000-0000-000045270000}"/>
    <cellStyle name="Comma 3 2 4 4 3 2" xfId="10054" xr:uid="{00000000-0005-0000-0000-000046270000}"/>
    <cellStyle name="Comma 3 2 4 4 3 2 2" xfId="40727" xr:uid="{BBB29902-320A-4076-B9C0-F3A1E9C7C2D4}"/>
    <cellStyle name="Comma 3 2 4 4 3 3" xfId="40726" xr:uid="{60CCC13B-2445-42FF-B5EB-DFFE4CE6CBC6}"/>
    <cellStyle name="Comma 3 2 4 4 4" xfId="10055" xr:uid="{00000000-0005-0000-0000-000047270000}"/>
    <cellStyle name="Comma 3 2 4 4 4 2" xfId="40728" xr:uid="{F8133FE6-7B46-46D8-9A48-8D2E6A6C97D2}"/>
    <cellStyle name="Comma 3 2 4 4 5" xfId="10056" xr:uid="{00000000-0005-0000-0000-000048270000}"/>
    <cellStyle name="Comma 3 2 4 4 5 2" xfId="40729" xr:uid="{F32CD9D4-6B75-4AD1-9BB0-4D9D2598C201}"/>
    <cellStyle name="Comma 3 2 4 4 6" xfId="10057" xr:uid="{00000000-0005-0000-0000-000049270000}"/>
    <cellStyle name="Comma 3 2 4 4 6 2" xfId="40730" xr:uid="{FAC5B068-B7C8-4C87-AB3A-04896314B2D7}"/>
    <cellStyle name="Comma 3 2 4 4 7" xfId="40723" xr:uid="{ED96BD1D-EE74-42DD-B7B6-464570473296}"/>
    <cellStyle name="Comma 3 2 4 5" xfId="10058" xr:uid="{00000000-0005-0000-0000-00004A270000}"/>
    <cellStyle name="Comma 3 2 4 5 2" xfId="10059" xr:uid="{00000000-0005-0000-0000-00004B270000}"/>
    <cellStyle name="Comma 3 2 4 5 2 2" xfId="40732" xr:uid="{F4F274D8-ADA5-4D6C-BB7F-9C39710095DA}"/>
    <cellStyle name="Comma 3 2 4 5 3" xfId="40731" xr:uid="{8C1B6FCE-AF48-4B55-9B8D-61B7B70149ED}"/>
    <cellStyle name="Comma 3 2 4 6" xfId="10060" xr:uid="{00000000-0005-0000-0000-00004C270000}"/>
    <cellStyle name="Comma 3 2 4 6 2" xfId="10061" xr:uid="{00000000-0005-0000-0000-00004D270000}"/>
    <cellStyle name="Comma 3 2 4 6 2 2" xfId="40734" xr:uid="{7DDAA42A-5248-40F0-8EA9-EB6148CDF829}"/>
    <cellStyle name="Comma 3 2 4 6 3" xfId="40733" xr:uid="{7FAFCCE0-2F08-48DB-947A-4D158D992493}"/>
    <cellStyle name="Comma 3 2 4 7" xfId="10062" xr:uid="{00000000-0005-0000-0000-00004E270000}"/>
    <cellStyle name="Comma 3 2 4 7 2" xfId="10063" xr:uid="{00000000-0005-0000-0000-00004F270000}"/>
    <cellStyle name="Comma 3 2 4 7 2 2" xfId="40736" xr:uid="{58698F65-A0AA-4A96-AEB1-F33F1A542C31}"/>
    <cellStyle name="Comma 3 2 4 7 3" xfId="40735" xr:uid="{6DD2C2D1-DA2D-45AC-9C27-43207F3ED5F5}"/>
    <cellStyle name="Comma 3 2 4 8" xfId="10064" xr:uid="{00000000-0005-0000-0000-000050270000}"/>
    <cellStyle name="Comma 3 2 4 8 2" xfId="10065" xr:uid="{00000000-0005-0000-0000-000051270000}"/>
    <cellStyle name="Comma 3 2 4 8 2 2" xfId="40738" xr:uid="{2FBA8E6C-9940-456E-8BF7-E39286325AFC}"/>
    <cellStyle name="Comma 3 2 4 8 3" xfId="40737" xr:uid="{D6F3F7FD-29F0-44DF-A549-6F0ED183B086}"/>
    <cellStyle name="Comma 3 2 4 9" xfId="10066" xr:uid="{00000000-0005-0000-0000-000052270000}"/>
    <cellStyle name="Comma 3 2 4 9 2" xfId="40739" xr:uid="{02DF5EC9-E404-4099-9658-1055F3ADF9E6}"/>
    <cellStyle name="Comma 3 2 5" xfId="10067" xr:uid="{00000000-0005-0000-0000-000053270000}"/>
    <cellStyle name="Comma 3 2 5 2" xfId="10068" xr:uid="{00000000-0005-0000-0000-000054270000}"/>
    <cellStyle name="Comma 3 2 5 2 2" xfId="10069" xr:uid="{00000000-0005-0000-0000-000055270000}"/>
    <cellStyle name="Comma 3 2 5 2 2 2" xfId="40742" xr:uid="{39CD3371-CA3A-40B4-8F06-A3EB7D4254A1}"/>
    <cellStyle name="Comma 3 2 5 2 3" xfId="40741" xr:uid="{9EAE35B3-878A-4E3E-B248-229A5B137057}"/>
    <cellStyle name="Comma 3 2 5 3" xfId="10070" xr:uid="{00000000-0005-0000-0000-000056270000}"/>
    <cellStyle name="Comma 3 2 5 3 2" xfId="10071" xr:uid="{00000000-0005-0000-0000-000057270000}"/>
    <cellStyle name="Comma 3 2 5 3 2 2" xfId="40744" xr:uid="{D6B6E737-8473-4C17-8C9F-5C02FB5F6D06}"/>
    <cellStyle name="Comma 3 2 5 3 3" xfId="40743" xr:uid="{BEE0E312-6199-4EFD-96AA-39D1DB7E7DC3}"/>
    <cellStyle name="Comma 3 2 5 4" xfId="10072" xr:uid="{00000000-0005-0000-0000-000058270000}"/>
    <cellStyle name="Comma 3 2 5 4 2" xfId="40745" xr:uid="{619462C1-5D5F-49F2-9518-9FC0058153FA}"/>
    <cellStyle name="Comma 3 2 5 5" xfId="10073" xr:uid="{00000000-0005-0000-0000-000059270000}"/>
    <cellStyle name="Comma 3 2 5 5 2" xfId="40746" xr:uid="{45032004-9252-47F6-A68D-A0FDC6700108}"/>
    <cellStyle name="Comma 3 2 5 6" xfId="10074" xr:uid="{00000000-0005-0000-0000-00005A270000}"/>
    <cellStyle name="Comma 3 2 5 6 2" xfId="40747" xr:uid="{B05F0F11-F5DB-43C3-B34E-AC784B1CCE54}"/>
    <cellStyle name="Comma 3 2 5 7" xfId="40740" xr:uid="{2081508D-9960-49DB-9E2B-11963D40C65B}"/>
    <cellStyle name="Comma 3 2 6" xfId="10075" xr:uid="{00000000-0005-0000-0000-00005B270000}"/>
    <cellStyle name="Comma 3 2 6 2" xfId="10076" xr:uid="{00000000-0005-0000-0000-00005C270000}"/>
    <cellStyle name="Comma 3 2 6 2 2" xfId="10077" xr:uid="{00000000-0005-0000-0000-00005D270000}"/>
    <cellStyle name="Comma 3 2 6 2 2 2" xfId="10078" xr:uid="{00000000-0005-0000-0000-00005E270000}"/>
    <cellStyle name="Comma 3 2 6 2 2 2 2" xfId="40751" xr:uid="{19F8D4CB-5960-44C0-95E6-468EE2F81B74}"/>
    <cellStyle name="Comma 3 2 6 2 2 3" xfId="40750" xr:uid="{8F757B83-7137-4D9D-86EC-44F150D5A44F}"/>
    <cellStyle name="Comma 3 2 6 2 3" xfId="10079" xr:uid="{00000000-0005-0000-0000-00005F270000}"/>
    <cellStyle name="Comma 3 2 6 2 3 2" xfId="10080" xr:uid="{00000000-0005-0000-0000-000060270000}"/>
    <cellStyle name="Comma 3 2 6 2 3 2 2" xfId="40753" xr:uid="{5751BE77-828F-4F01-A853-5AB34BE567AA}"/>
    <cellStyle name="Comma 3 2 6 2 3 3" xfId="40752" xr:uid="{6B0E8B4E-171C-476B-8908-9CDD5A44BA08}"/>
    <cellStyle name="Comma 3 2 6 2 4" xfId="10081" xr:uid="{00000000-0005-0000-0000-000061270000}"/>
    <cellStyle name="Comma 3 2 6 2 4 2" xfId="40754" xr:uid="{81D237E7-6F15-4B9C-AAED-A57C22EA7A6C}"/>
    <cellStyle name="Comma 3 2 6 2 5" xfId="10082" xr:uid="{00000000-0005-0000-0000-000062270000}"/>
    <cellStyle name="Comma 3 2 6 2 5 2" xfId="40755" xr:uid="{7030ED97-A76C-443D-9965-C6FA1DE225C8}"/>
    <cellStyle name="Comma 3 2 6 2 6" xfId="10083" xr:uid="{00000000-0005-0000-0000-000063270000}"/>
    <cellStyle name="Comma 3 2 6 2 6 2" xfId="40756" xr:uid="{A89DCC98-C0DA-4BD6-BF36-52DCFB886FF5}"/>
    <cellStyle name="Comma 3 2 6 2 7" xfId="40749" xr:uid="{6F80D727-E173-44FA-B831-F7E744E5F3BA}"/>
    <cellStyle name="Comma 3 2 6 3" xfId="10084" xr:uid="{00000000-0005-0000-0000-000064270000}"/>
    <cellStyle name="Comma 3 2 6 3 2" xfId="10085" xr:uid="{00000000-0005-0000-0000-000065270000}"/>
    <cellStyle name="Comma 3 2 6 3 2 2" xfId="10086" xr:uid="{00000000-0005-0000-0000-000066270000}"/>
    <cellStyle name="Comma 3 2 6 3 2 2 2" xfId="40759" xr:uid="{94860FB3-4CB7-42CC-B08E-67CA99E21ED3}"/>
    <cellStyle name="Comma 3 2 6 3 2 3" xfId="40758" xr:uid="{9015DE6A-702E-4AF4-9BCC-B7554AB74E14}"/>
    <cellStyle name="Comma 3 2 6 3 3" xfId="10087" xr:uid="{00000000-0005-0000-0000-000067270000}"/>
    <cellStyle name="Comma 3 2 6 3 3 2" xfId="10088" xr:uid="{00000000-0005-0000-0000-000068270000}"/>
    <cellStyle name="Comma 3 2 6 3 3 2 2" xfId="40761" xr:uid="{477C6C90-9044-46F0-8635-0D5687CD5450}"/>
    <cellStyle name="Comma 3 2 6 3 3 3" xfId="40760" xr:uid="{F2985CA9-90D8-4F29-B58A-342196452B25}"/>
    <cellStyle name="Comma 3 2 6 3 4" xfId="10089" xr:uid="{00000000-0005-0000-0000-000069270000}"/>
    <cellStyle name="Comma 3 2 6 3 4 2" xfId="40762" xr:uid="{101CCBB8-39E0-46FA-B2EF-FBD7F9E62B4F}"/>
    <cellStyle name="Comma 3 2 6 3 5" xfId="10090" xr:uid="{00000000-0005-0000-0000-00006A270000}"/>
    <cellStyle name="Comma 3 2 6 3 5 2" xfId="40763" xr:uid="{9442FD8D-F9C9-43E3-8E08-3E6AE8E8F9E4}"/>
    <cellStyle name="Comma 3 2 6 3 6" xfId="10091" xr:uid="{00000000-0005-0000-0000-00006B270000}"/>
    <cellStyle name="Comma 3 2 6 3 6 2" xfId="40764" xr:uid="{C89DDEC2-1F41-45FC-B53A-7215D4593975}"/>
    <cellStyle name="Comma 3 2 6 3 7" xfId="40757" xr:uid="{DEA2EDD9-666C-40F4-9BD3-FC50FA2BE6C0}"/>
    <cellStyle name="Comma 3 2 6 4" xfId="10092" xr:uid="{00000000-0005-0000-0000-00006C270000}"/>
    <cellStyle name="Comma 3 2 6 4 2" xfId="10093" xr:uid="{00000000-0005-0000-0000-00006D270000}"/>
    <cellStyle name="Comma 3 2 6 4 2 2" xfId="40766" xr:uid="{EE228D33-4216-4CF7-AE48-8A364176C43F}"/>
    <cellStyle name="Comma 3 2 6 4 3" xfId="40765" xr:uid="{5C945316-9E77-439C-B92D-78E1098A664E}"/>
    <cellStyle name="Comma 3 2 6 5" xfId="10094" xr:uid="{00000000-0005-0000-0000-00006E270000}"/>
    <cellStyle name="Comma 3 2 6 5 2" xfId="10095" xr:uid="{00000000-0005-0000-0000-00006F270000}"/>
    <cellStyle name="Comma 3 2 6 5 2 2" xfId="40768" xr:uid="{F78BE4D8-91F4-4673-8398-D98568594423}"/>
    <cellStyle name="Comma 3 2 6 5 3" xfId="40767" xr:uid="{C97E422C-B978-4ACC-B646-EC2CA1F21271}"/>
    <cellStyle name="Comma 3 2 6 6" xfId="10096" xr:uid="{00000000-0005-0000-0000-000070270000}"/>
    <cellStyle name="Comma 3 2 6 6 2" xfId="40769" xr:uid="{88817163-BE7B-4F47-992A-37F6CF43AF9F}"/>
    <cellStyle name="Comma 3 2 6 7" xfId="10097" xr:uid="{00000000-0005-0000-0000-000071270000}"/>
    <cellStyle name="Comma 3 2 6 7 2" xfId="40770" xr:uid="{5CBCE7DE-B27E-47A2-ACE0-CD10A264D70D}"/>
    <cellStyle name="Comma 3 2 6 8" xfId="10098" xr:uid="{00000000-0005-0000-0000-000072270000}"/>
    <cellStyle name="Comma 3 2 6 8 2" xfId="40771" xr:uid="{4F1B0156-535B-4C93-A26F-139A17CC7A8E}"/>
    <cellStyle name="Comma 3 2 6 9" xfId="40748" xr:uid="{01FD76CD-80B1-4836-A2FE-5C831F39260D}"/>
    <cellStyle name="Comma 3 2 7" xfId="10099" xr:uid="{00000000-0005-0000-0000-000073270000}"/>
    <cellStyle name="Comma 3 2 7 2" xfId="10100" xr:uid="{00000000-0005-0000-0000-000074270000}"/>
    <cellStyle name="Comma 3 2 7 2 2" xfId="10101" xr:uid="{00000000-0005-0000-0000-000075270000}"/>
    <cellStyle name="Comma 3 2 7 2 2 2" xfId="10102" xr:uid="{00000000-0005-0000-0000-000076270000}"/>
    <cellStyle name="Comma 3 2 7 2 2 2 2" xfId="40775" xr:uid="{2D27B999-8A13-409D-A01C-4274A83DEDC3}"/>
    <cellStyle name="Comma 3 2 7 2 2 3" xfId="40774" xr:uid="{D153E09D-EC98-4BE1-AD4B-81967042C185}"/>
    <cellStyle name="Comma 3 2 7 2 3" xfId="10103" xr:uid="{00000000-0005-0000-0000-000077270000}"/>
    <cellStyle name="Comma 3 2 7 2 3 2" xfId="10104" xr:uid="{00000000-0005-0000-0000-000078270000}"/>
    <cellStyle name="Comma 3 2 7 2 3 2 2" xfId="40777" xr:uid="{315DE9C5-1A4D-4339-BA60-9252957A39D8}"/>
    <cellStyle name="Comma 3 2 7 2 3 3" xfId="40776" xr:uid="{94112338-4D45-4816-BB68-8BFE816CBC9A}"/>
    <cellStyle name="Comma 3 2 7 2 4" xfId="10105" xr:uid="{00000000-0005-0000-0000-000079270000}"/>
    <cellStyle name="Comma 3 2 7 2 4 2" xfId="40778" xr:uid="{77619290-FDA9-49D4-BDB6-E473458B89CB}"/>
    <cellStyle name="Comma 3 2 7 2 5" xfId="10106" xr:uid="{00000000-0005-0000-0000-00007A270000}"/>
    <cellStyle name="Comma 3 2 7 2 5 2" xfId="10107" xr:uid="{00000000-0005-0000-0000-00007B270000}"/>
    <cellStyle name="Comma 3 2 7 2 5 2 2" xfId="40780" xr:uid="{28522D50-65E2-4BE7-BF4F-8F6E0C2985DD}"/>
    <cellStyle name="Comma 3 2 7 2 5 3" xfId="40779" xr:uid="{BBE8C9CA-5FA9-4962-8E9A-AF4EC97927A0}"/>
    <cellStyle name="Comma 3 2 7 2 6" xfId="10108" xr:uid="{00000000-0005-0000-0000-00007C270000}"/>
    <cellStyle name="Comma 3 2 7 2 6 2" xfId="40781" xr:uid="{1962014E-328B-4793-86FB-FED556DC31F6}"/>
    <cellStyle name="Comma 3 2 7 2 7" xfId="40773" xr:uid="{5F952AB3-EFCE-41E0-93E2-C32EBE63536B}"/>
    <cellStyle name="Comma 3 2 7 3" xfId="10109" xr:uid="{00000000-0005-0000-0000-00007D270000}"/>
    <cellStyle name="Comma 3 2 7 3 2" xfId="10110" xr:uid="{00000000-0005-0000-0000-00007E270000}"/>
    <cellStyle name="Comma 3 2 7 3 2 2" xfId="40783" xr:uid="{DB1907E8-1289-4D4D-911A-8471387E8A2B}"/>
    <cellStyle name="Comma 3 2 7 3 3" xfId="40782" xr:uid="{A2370C35-1A95-40BF-8D1B-91C64A598D61}"/>
    <cellStyle name="Comma 3 2 7 4" xfId="10111" xr:uid="{00000000-0005-0000-0000-00007F270000}"/>
    <cellStyle name="Comma 3 2 7 4 2" xfId="10112" xr:uid="{00000000-0005-0000-0000-000080270000}"/>
    <cellStyle name="Comma 3 2 7 4 2 2" xfId="40785" xr:uid="{A6E3EA78-EB94-486B-A132-B0695D213C0E}"/>
    <cellStyle name="Comma 3 2 7 4 3" xfId="40784" xr:uid="{C02B5A62-3A2E-4869-974E-6312B9C53BE7}"/>
    <cellStyle name="Comma 3 2 7 5" xfId="10113" xr:uid="{00000000-0005-0000-0000-000081270000}"/>
    <cellStyle name="Comma 3 2 7 5 2" xfId="40786" xr:uid="{5631D7FC-B629-491E-A5D7-5DC61E3353ED}"/>
    <cellStyle name="Comma 3 2 7 6" xfId="10114" xr:uid="{00000000-0005-0000-0000-000082270000}"/>
    <cellStyle name="Comma 3 2 7 6 2" xfId="40787" xr:uid="{9DBC0228-0A66-458A-9F7A-D29686B0C0A7}"/>
    <cellStyle name="Comma 3 2 7 7" xfId="10115" xr:uid="{00000000-0005-0000-0000-000083270000}"/>
    <cellStyle name="Comma 3 2 7 7 2" xfId="40788" xr:uid="{1642468D-5804-42CF-A6F0-77A6AEA278C9}"/>
    <cellStyle name="Comma 3 2 7 8" xfId="40772" xr:uid="{3AF38378-D986-4ABC-BA6B-E2529E65B029}"/>
    <cellStyle name="Comma 3 2 8" xfId="10116" xr:uid="{00000000-0005-0000-0000-000084270000}"/>
    <cellStyle name="Comma 3 2 8 2" xfId="10117" xr:uid="{00000000-0005-0000-0000-000085270000}"/>
    <cellStyle name="Comma 3 2 8 2 2" xfId="10118" xr:uid="{00000000-0005-0000-0000-000086270000}"/>
    <cellStyle name="Comma 3 2 8 2 2 2" xfId="10119" xr:uid="{00000000-0005-0000-0000-000087270000}"/>
    <cellStyle name="Comma 3 2 8 2 2 2 2" xfId="40792" xr:uid="{29C8C160-DB8D-4D57-B821-3A5539981687}"/>
    <cellStyle name="Comma 3 2 8 2 2 3" xfId="40791" xr:uid="{B14B6782-B7F3-4D8A-8D73-894CFCE7F7D9}"/>
    <cellStyle name="Comma 3 2 8 2 3" xfId="10120" xr:uid="{00000000-0005-0000-0000-000088270000}"/>
    <cellStyle name="Comma 3 2 8 2 3 2" xfId="10121" xr:uid="{00000000-0005-0000-0000-000089270000}"/>
    <cellStyle name="Comma 3 2 8 2 3 2 2" xfId="40794" xr:uid="{8A214ADB-4E82-4D4F-9639-6B6D8A1267D1}"/>
    <cellStyle name="Comma 3 2 8 2 3 3" xfId="40793" xr:uid="{8C0B6E3E-181A-45DE-BEED-DE5D377D2795}"/>
    <cellStyle name="Comma 3 2 8 2 4" xfId="10122" xr:uid="{00000000-0005-0000-0000-00008A270000}"/>
    <cellStyle name="Comma 3 2 8 2 4 2" xfId="40795" xr:uid="{386E1BFF-4969-4F79-9F47-47A61CB905FF}"/>
    <cellStyle name="Comma 3 2 8 2 5" xfId="10123" xr:uid="{00000000-0005-0000-0000-00008B270000}"/>
    <cellStyle name="Comma 3 2 8 2 5 2" xfId="10124" xr:uid="{00000000-0005-0000-0000-00008C270000}"/>
    <cellStyle name="Comma 3 2 8 2 5 2 2" xfId="40797" xr:uid="{4BBE6BE7-DDC5-4C80-95C3-CA990BC2786D}"/>
    <cellStyle name="Comma 3 2 8 2 5 3" xfId="40796" xr:uid="{461402C4-410B-4DD8-A58C-1D97D7D67C60}"/>
    <cellStyle name="Comma 3 2 8 2 6" xfId="10125" xr:uid="{00000000-0005-0000-0000-00008D270000}"/>
    <cellStyle name="Comma 3 2 8 2 6 2" xfId="40798" xr:uid="{0F41AF52-5DE1-40B0-93E7-17665115FC70}"/>
    <cellStyle name="Comma 3 2 8 2 7" xfId="40790" xr:uid="{527EE64D-ECB3-4C6E-8F14-0BE1D13A826A}"/>
    <cellStyle name="Comma 3 2 8 3" xfId="10126" xr:uid="{00000000-0005-0000-0000-00008E270000}"/>
    <cellStyle name="Comma 3 2 8 3 2" xfId="10127" xr:uid="{00000000-0005-0000-0000-00008F270000}"/>
    <cellStyle name="Comma 3 2 8 3 2 2" xfId="40800" xr:uid="{4D4E79B5-1720-4DAB-9472-96683B2BB5B8}"/>
    <cellStyle name="Comma 3 2 8 3 3" xfId="40799" xr:uid="{A6EEDF70-6887-4606-8A56-BADFF7B0BF8B}"/>
    <cellStyle name="Comma 3 2 8 4" xfId="10128" xr:uid="{00000000-0005-0000-0000-000090270000}"/>
    <cellStyle name="Comma 3 2 8 4 2" xfId="10129" xr:uid="{00000000-0005-0000-0000-000091270000}"/>
    <cellStyle name="Comma 3 2 8 4 2 2" xfId="40802" xr:uid="{9986C087-7909-4574-9699-15E6B1AAC687}"/>
    <cellStyle name="Comma 3 2 8 4 3" xfId="40801" xr:uid="{61920AEB-0991-4F72-B25D-C9EF54A18D72}"/>
    <cellStyle name="Comma 3 2 8 5" xfId="10130" xr:uid="{00000000-0005-0000-0000-000092270000}"/>
    <cellStyle name="Comma 3 2 8 5 2" xfId="40803" xr:uid="{85203F5F-F6AD-4A65-A209-C4D09CB3F6DF}"/>
    <cellStyle name="Comma 3 2 8 6" xfId="10131" xr:uid="{00000000-0005-0000-0000-000093270000}"/>
    <cellStyle name="Comma 3 2 8 6 2" xfId="40804" xr:uid="{C4221DAB-43AB-4E74-8B6B-89C2737764E4}"/>
    <cellStyle name="Comma 3 2 8 7" xfId="10132" xr:uid="{00000000-0005-0000-0000-000094270000}"/>
    <cellStyle name="Comma 3 2 8 7 2" xfId="40805" xr:uid="{01C402BC-8491-44B1-8209-19EDDD4EB0F8}"/>
    <cellStyle name="Comma 3 2 8 8" xfId="40789" xr:uid="{748D0021-C687-4709-803B-B9232C8E1E13}"/>
    <cellStyle name="Comma 3 2 9" xfId="10133" xr:uid="{00000000-0005-0000-0000-000095270000}"/>
    <cellStyle name="Comma 3 2 9 2" xfId="10134" xr:uid="{00000000-0005-0000-0000-000096270000}"/>
    <cellStyle name="Comma 3 2 9 2 2" xfId="10135" xr:uid="{00000000-0005-0000-0000-000097270000}"/>
    <cellStyle name="Comma 3 2 9 2 2 2" xfId="10136" xr:uid="{00000000-0005-0000-0000-000098270000}"/>
    <cellStyle name="Comma 3 2 9 2 2 2 2" xfId="40809" xr:uid="{45F7366F-9250-4EC7-8BC9-5159651AEB4C}"/>
    <cellStyle name="Comma 3 2 9 2 2 3" xfId="40808" xr:uid="{559D0438-1A3B-4787-9571-B6EA1CD5F41D}"/>
    <cellStyle name="Comma 3 2 9 2 3" xfId="10137" xr:uid="{00000000-0005-0000-0000-000099270000}"/>
    <cellStyle name="Comma 3 2 9 2 3 2" xfId="10138" xr:uid="{00000000-0005-0000-0000-00009A270000}"/>
    <cellStyle name="Comma 3 2 9 2 3 2 2" xfId="40811" xr:uid="{504F1327-C11D-4877-A151-BC67D497ED65}"/>
    <cellStyle name="Comma 3 2 9 2 3 3" xfId="40810" xr:uid="{6A6DD0CA-96C0-4983-A1D0-67D0795742DE}"/>
    <cellStyle name="Comma 3 2 9 2 4" xfId="10139" xr:uid="{00000000-0005-0000-0000-00009B270000}"/>
    <cellStyle name="Comma 3 2 9 2 4 2" xfId="40812" xr:uid="{107B450C-4565-450A-ACEC-EB7966B5F31A}"/>
    <cellStyle name="Comma 3 2 9 2 5" xfId="10140" xr:uid="{00000000-0005-0000-0000-00009C270000}"/>
    <cellStyle name="Comma 3 2 9 2 5 2" xfId="40813" xr:uid="{9FDB1C3D-B8A0-4792-BF75-47A06B8038BE}"/>
    <cellStyle name="Comma 3 2 9 2 6" xfId="10141" xr:uid="{00000000-0005-0000-0000-00009D270000}"/>
    <cellStyle name="Comma 3 2 9 2 6 2" xfId="40814" xr:uid="{CA8FD65C-B7CC-4563-B1B9-D327FD4566FE}"/>
    <cellStyle name="Comma 3 2 9 2 7" xfId="40807" xr:uid="{E4BB35DE-6DB8-472F-B523-9071062E2542}"/>
    <cellStyle name="Comma 3 2 9 3" xfId="10142" xr:uid="{00000000-0005-0000-0000-00009E270000}"/>
    <cellStyle name="Comma 3 2 9 3 2" xfId="10143" xr:uid="{00000000-0005-0000-0000-00009F270000}"/>
    <cellStyle name="Comma 3 2 9 3 2 2" xfId="40816" xr:uid="{5584E89E-5987-488F-B804-866982D5AC0A}"/>
    <cellStyle name="Comma 3 2 9 3 3" xfId="40815" xr:uid="{632452EC-5B55-465D-9845-29BF27B71D49}"/>
    <cellStyle name="Comma 3 2 9 4" xfId="10144" xr:uid="{00000000-0005-0000-0000-0000A0270000}"/>
    <cellStyle name="Comma 3 2 9 4 2" xfId="10145" xr:uid="{00000000-0005-0000-0000-0000A1270000}"/>
    <cellStyle name="Comma 3 2 9 4 2 2" xfId="40818" xr:uid="{23C8AD32-26D9-4B8C-B000-F7C507D919CE}"/>
    <cellStyle name="Comma 3 2 9 4 3" xfId="40817" xr:uid="{94353893-30E0-4CCC-A249-8AA1FE68B8FD}"/>
    <cellStyle name="Comma 3 2 9 5" xfId="10146" xr:uid="{00000000-0005-0000-0000-0000A2270000}"/>
    <cellStyle name="Comma 3 2 9 5 2" xfId="40819" xr:uid="{85409285-3244-4894-9F1D-0CD6C59E9828}"/>
    <cellStyle name="Comma 3 2 9 6" xfId="10147" xr:uid="{00000000-0005-0000-0000-0000A3270000}"/>
    <cellStyle name="Comma 3 2 9 6 2" xfId="40820" xr:uid="{8033A6BB-5342-44DB-BB5C-BA41891A124C}"/>
    <cellStyle name="Comma 3 2 9 7" xfId="10148" xr:uid="{00000000-0005-0000-0000-0000A4270000}"/>
    <cellStyle name="Comma 3 2 9 7 2" xfId="40821" xr:uid="{1FF2F25B-2418-4CC0-AF8F-8A57EBB2D35B}"/>
    <cellStyle name="Comma 3 2 9 8" xfId="40806" xr:uid="{A16831D3-06C7-42A8-8163-A25ED2B7DFB1}"/>
    <cellStyle name="Comma 3 20" xfId="10149" xr:uid="{00000000-0005-0000-0000-0000A5270000}"/>
    <cellStyle name="Comma 3 20 2" xfId="10150" xr:uid="{00000000-0005-0000-0000-0000A6270000}"/>
    <cellStyle name="Comma 3 20 2 2" xfId="40823" xr:uid="{EE6040C7-7BEF-44A6-A0D4-2E3A19453B64}"/>
    <cellStyle name="Comma 3 20 3" xfId="40822" xr:uid="{09DC26AF-ED9B-4BE5-AB1D-AA6C6BE14CAC}"/>
    <cellStyle name="Comma 3 21" xfId="10151" xr:uid="{00000000-0005-0000-0000-0000A7270000}"/>
    <cellStyle name="Comma 3 21 2" xfId="40824" xr:uid="{1C437D74-9829-4108-B89F-935BADCAEE77}"/>
    <cellStyle name="Comma 3 22" xfId="10152" xr:uid="{00000000-0005-0000-0000-0000A8270000}"/>
    <cellStyle name="Comma 3 22 2" xfId="40825" xr:uid="{759CC272-6B40-405D-830A-C7D502B51B6F}"/>
    <cellStyle name="Comma 3 23" xfId="10153" xr:uid="{00000000-0005-0000-0000-0000A9270000}"/>
    <cellStyle name="Comma 3 23 2" xfId="40826" xr:uid="{15FD8A3B-5644-40AB-A7E1-325F36574554}"/>
    <cellStyle name="Comma 3 24" xfId="10154" xr:uid="{00000000-0005-0000-0000-0000AA270000}"/>
    <cellStyle name="Comma 3 24 2" xfId="40827" xr:uid="{78E7BE0F-B320-4747-8BF6-FB57303BD7B0}"/>
    <cellStyle name="Comma 3 25" xfId="10155" xr:uid="{00000000-0005-0000-0000-0000AB270000}"/>
    <cellStyle name="Comma 3 25 2" xfId="10156" xr:uid="{00000000-0005-0000-0000-0000AC270000}"/>
    <cellStyle name="Comma 3 25 2 2" xfId="40829" xr:uid="{53CFE71A-C284-4128-AC3B-CF7746988B68}"/>
    <cellStyle name="Comma 3 25 3" xfId="40828" xr:uid="{F7F6676A-F9D0-4B76-AB38-823ADC2BBEA3}"/>
    <cellStyle name="Comma 3 26" xfId="10157" xr:uid="{00000000-0005-0000-0000-0000AD270000}"/>
    <cellStyle name="Comma 3 26 2" xfId="40830" xr:uid="{04121B89-4A7C-4F2C-8DE6-507D87DE084F}"/>
    <cellStyle name="Comma 3 26 3" xfId="10158" xr:uid="{00000000-0005-0000-0000-0000AE270000}"/>
    <cellStyle name="Comma 3 26 3 2" xfId="40831" xr:uid="{5B9D8E9A-2951-4485-B815-678F1F40BDF7}"/>
    <cellStyle name="Comma 3 27" xfId="10159" xr:uid="{00000000-0005-0000-0000-0000AF270000}"/>
    <cellStyle name="Comma 3 27 2" xfId="40832" xr:uid="{FC6A2220-ACA6-478A-B83B-433577D2D2DE}"/>
    <cellStyle name="Comma 3 28" xfId="10160" xr:uid="{00000000-0005-0000-0000-0000B0270000}"/>
    <cellStyle name="Comma 3 28 2" xfId="40833" xr:uid="{0ED68A95-C3D2-4F85-B33A-4E81DC0FB890}"/>
    <cellStyle name="Comma 3 29" xfId="10161" xr:uid="{00000000-0005-0000-0000-0000B1270000}"/>
    <cellStyle name="Comma 3 29 2" xfId="40834" xr:uid="{607847D1-0735-4833-A98C-C459F8E5695D}"/>
    <cellStyle name="Comma 3 3" xfId="10162" xr:uid="{00000000-0005-0000-0000-0000B2270000}"/>
    <cellStyle name="Comma 3 3 10" xfId="10163" xr:uid="{00000000-0005-0000-0000-0000B3270000}"/>
    <cellStyle name="Comma 3 3 10 2" xfId="10164" xr:uid="{00000000-0005-0000-0000-0000B4270000}"/>
    <cellStyle name="Comma 3 3 10 2 2" xfId="40837" xr:uid="{F4875592-1664-424C-BD42-216F35C3B93C}"/>
    <cellStyle name="Comma 3 3 10 3" xfId="40836" xr:uid="{56EE1687-C346-481A-9B27-331D1FC792B3}"/>
    <cellStyle name="Comma 3 3 11" xfId="10165" xr:uid="{00000000-0005-0000-0000-0000B5270000}"/>
    <cellStyle name="Comma 3 3 11 2" xfId="40838" xr:uid="{51B26808-D8BE-45BC-8CFD-BE4E7C8476C3}"/>
    <cellStyle name="Comma 3 3 12" xfId="10166" xr:uid="{00000000-0005-0000-0000-0000B6270000}"/>
    <cellStyle name="Comma 3 3 12 2" xfId="40839" xr:uid="{E4DCB54E-EC22-4A8E-BFC4-CA1FD31F000D}"/>
    <cellStyle name="Comma 3 3 13" xfId="10167" xr:uid="{00000000-0005-0000-0000-0000B7270000}"/>
    <cellStyle name="Comma 3 3 13 2" xfId="40840" xr:uid="{E88D87A7-C8D9-4AC6-9427-FEDBC4ECF922}"/>
    <cellStyle name="Comma 3 3 14" xfId="10168" xr:uid="{00000000-0005-0000-0000-0000B8270000}"/>
    <cellStyle name="Comma 3 3 14 2" xfId="40841" xr:uid="{5424458D-12FC-4DE9-AF80-079E80AC1816}"/>
    <cellStyle name="Comma 3 3 15" xfId="10169" xr:uid="{00000000-0005-0000-0000-0000B9270000}"/>
    <cellStyle name="Comma 3 3 15 2" xfId="40842" xr:uid="{0BF5A5BF-1890-4315-AFC5-CBF73BCF6B25}"/>
    <cellStyle name="Comma 3 3 16" xfId="10170" xr:uid="{00000000-0005-0000-0000-0000BA270000}"/>
    <cellStyle name="Comma 3 3 16 2" xfId="40843" xr:uid="{8498B063-A41C-4972-8E4D-D5ABDA4AD6E1}"/>
    <cellStyle name="Comma 3 3 17" xfId="10171" xr:uid="{00000000-0005-0000-0000-0000BB270000}"/>
    <cellStyle name="Comma 3 3 17 2" xfId="40844" xr:uid="{F8CB91C1-EF13-4778-A4D7-C73503E44462}"/>
    <cellStyle name="Comma 3 3 18" xfId="40835" xr:uid="{9FD2FDD3-CFE8-4C4C-9FBB-31A00AEF0D2A}"/>
    <cellStyle name="Comma 3 3 19" xfId="10172" xr:uid="{00000000-0005-0000-0000-0000BC270000}"/>
    <cellStyle name="Comma 3 3 19 2" xfId="40845" xr:uid="{041678FB-3D06-45A9-B160-7297867446CF}"/>
    <cellStyle name="Comma 3 3 2" xfId="10173" xr:uid="{00000000-0005-0000-0000-0000BD270000}"/>
    <cellStyle name="Comma 3 3 2 2" xfId="10174" xr:uid="{00000000-0005-0000-0000-0000BE270000}"/>
    <cellStyle name="Comma 3 3 2 2 2" xfId="10175" xr:uid="{00000000-0005-0000-0000-0000BF270000}"/>
    <cellStyle name="Comma 3 3 2 2 2 2" xfId="40848" xr:uid="{F285E5CA-5CF0-4081-B798-DF8267749CF1}"/>
    <cellStyle name="Comma 3 3 2 2 3" xfId="40847" xr:uid="{942A2FA0-CEFA-414A-A218-ACB26533B01B}"/>
    <cellStyle name="Comma 3 3 2 3" xfId="10176" xr:uid="{00000000-0005-0000-0000-0000C0270000}"/>
    <cellStyle name="Comma 3 3 2 3 2" xfId="10177" xr:uid="{00000000-0005-0000-0000-0000C1270000}"/>
    <cellStyle name="Comma 3 3 2 3 2 2" xfId="40850" xr:uid="{05B21A75-6AC7-48D9-9CBD-572B1979F964}"/>
    <cellStyle name="Comma 3 3 2 3 3" xfId="40849" xr:uid="{43881AD4-310C-405E-90F0-4A8EBCF79B31}"/>
    <cellStyle name="Comma 3 3 2 4" xfId="10178" xr:uid="{00000000-0005-0000-0000-0000C2270000}"/>
    <cellStyle name="Comma 3 3 2 4 2" xfId="40851" xr:uid="{5536D920-B436-4EBD-90B3-B2E4065AA2E0}"/>
    <cellStyle name="Comma 3 3 2 5" xfId="10179" xr:uid="{00000000-0005-0000-0000-0000C3270000}"/>
    <cellStyle name="Comma 3 3 2 5 2" xfId="40852" xr:uid="{8F8D875B-2246-441B-9AB9-FF59C13F3240}"/>
    <cellStyle name="Comma 3 3 2 6" xfId="10180" xr:uid="{00000000-0005-0000-0000-0000C4270000}"/>
    <cellStyle name="Comma 3 3 2 6 2" xfId="40853" xr:uid="{AC110BD5-F223-4006-8394-B83888114B59}"/>
    <cellStyle name="Comma 3 3 2 7" xfId="40846" xr:uid="{596EB828-909A-4785-817D-72423EC22FE3}"/>
    <cellStyle name="Comma 3 3 3" xfId="10181" xr:uid="{00000000-0005-0000-0000-0000C5270000}"/>
    <cellStyle name="Comma 3 3 3 10" xfId="40854" xr:uid="{049B0370-DB20-49E9-96B5-B0DBF93D8000}"/>
    <cellStyle name="Comma 3 3 3 2" xfId="10182" xr:uid="{00000000-0005-0000-0000-0000C6270000}"/>
    <cellStyle name="Comma 3 3 3 2 2" xfId="10183" xr:uid="{00000000-0005-0000-0000-0000C7270000}"/>
    <cellStyle name="Comma 3 3 3 2 2 2" xfId="10184" xr:uid="{00000000-0005-0000-0000-0000C8270000}"/>
    <cellStyle name="Comma 3 3 3 2 2 2 2" xfId="40857" xr:uid="{3337F5BD-4FA5-4278-A9D7-0CAFD8401374}"/>
    <cellStyle name="Comma 3 3 3 2 2 3" xfId="40856" xr:uid="{F22B7C5F-CC12-4698-9D09-849BE9CACE40}"/>
    <cellStyle name="Comma 3 3 3 2 3" xfId="10185" xr:uid="{00000000-0005-0000-0000-0000C9270000}"/>
    <cellStyle name="Comma 3 3 3 2 3 2" xfId="10186" xr:uid="{00000000-0005-0000-0000-0000CA270000}"/>
    <cellStyle name="Comma 3 3 3 2 3 2 2" xfId="40859" xr:uid="{34DCACE0-810F-4A14-ABE0-E5E87050BBF1}"/>
    <cellStyle name="Comma 3 3 3 2 3 3" xfId="40858" xr:uid="{9F33275F-4FE5-4880-87F4-8FC60A759113}"/>
    <cellStyle name="Comma 3 3 3 2 4" xfId="10187" xr:uid="{00000000-0005-0000-0000-0000CB270000}"/>
    <cellStyle name="Comma 3 3 3 2 4 2" xfId="40860" xr:uid="{E3053C68-68DE-40AF-8421-A34D5BD699FF}"/>
    <cellStyle name="Comma 3 3 3 2 5" xfId="10188" xr:uid="{00000000-0005-0000-0000-0000CC270000}"/>
    <cellStyle name="Comma 3 3 3 2 5 2" xfId="40861" xr:uid="{A623F88A-1515-419B-A522-86E906F390F6}"/>
    <cellStyle name="Comma 3 3 3 2 6" xfId="10189" xr:uid="{00000000-0005-0000-0000-0000CD270000}"/>
    <cellStyle name="Comma 3 3 3 2 6 2" xfId="40862" xr:uid="{ABCC8B67-944E-469A-BDD4-3579D91E9F40}"/>
    <cellStyle name="Comma 3 3 3 2 7" xfId="40855" xr:uid="{374D5438-185D-4070-8ECC-6E02D4A92602}"/>
    <cellStyle name="Comma 3 3 3 3" xfId="10190" xr:uid="{00000000-0005-0000-0000-0000CE270000}"/>
    <cellStyle name="Comma 3 3 3 3 2" xfId="10191" xr:uid="{00000000-0005-0000-0000-0000CF270000}"/>
    <cellStyle name="Comma 3 3 3 3 2 2" xfId="10192" xr:uid="{00000000-0005-0000-0000-0000D0270000}"/>
    <cellStyle name="Comma 3 3 3 3 2 2 2" xfId="10193" xr:uid="{00000000-0005-0000-0000-0000D1270000}"/>
    <cellStyle name="Comma 3 3 3 3 2 2 2 2" xfId="40866" xr:uid="{E6367E99-6F71-4F5A-A22B-FCB6FE73096C}"/>
    <cellStyle name="Comma 3 3 3 3 2 2 3" xfId="40865" xr:uid="{3343D7B9-2B34-4358-BBD4-141418FD0A8C}"/>
    <cellStyle name="Comma 3 3 3 3 2 3" xfId="10194" xr:uid="{00000000-0005-0000-0000-0000D2270000}"/>
    <cellStyle name="Comma 3 3 3 3 2 3 2" xfId="10195" xr:uid="{00000000-0005-0000-0000-0000D3270000}"/>
    <cellStyle name="Comma 3 3 3 3 2 3 2 2" xfId="40868" xr:uid="{3C1C20F1-FB16-473E-92A5-ADFA770B56F4}"/>
    <cellStyle name="Comma 3 3 3 3 2 3 3" xfId="40867" xr:uid="{BDAA2FC9-A476-4627-B2F5-0E914F1A1265}"/>
    <cellStyle name="Comma 3 3 3 3 2 4" xfId="10196" xr:uid="{00000000-0005-0000-0000-0000D4270000}"/>
    <cellStyle name="Comma 3 3 3 3 2 4 2" xfId="40869" xr:uid="{73F5C3AA-8621-45F2-85FF-1E3D40F66085}"/>
    <cellStyle name="Comma 3 3 3 3 2 5" xfId="10197" xr:uid="{00000000-0005-0000-0000-0000D5270000}"/>
    <cellStyle name="Comma 3 3 3 3 2 5 2" xfId="10198" xr:uid="{00000000-0005-0000-0000-0000D6270000}"/>
    <cellStyle name="Comma 3 3 3 3 2 5 2 2" xfId="40871" xr:uid="{3CA8CE0F-F0CA-4297-9520-2F86E6ADB82C}"/>
    <cellStyle name="Comma 3 3 3 3 2 5 3" xfId="40870" xr:uid="{08AAE8BA-841C-4C32-B48B-179D400BBEAB}"/>
    <cellStyle name="Comma 3 3 3 3 2 6" xfId="10199" xr:uid="{00000000-0005-0000-0000-0000D7270000}"/>
    <cellStyle name="Comma 3 3 3 3 2 6 2" xfId="40872" xr:uid="{B8482FD6-0507-484D-8E1B-CA5FA5E7424E}"/>
    <cellStyle name="Comma 3 3 3 3 2 7" xfId="40864" xr:uid="{A87B7DEE-116D-4303-807D-3CE75E50407B}"/>
    <cellStyle name="Comma 3 3 3 3 3" xfId="10200" xr:uid="{00000000-0005-0000-0000-0000D8270000}"/>
    <cellStyle name="Comma 3 3 3 3 3 2" xfId="10201" xr:uid="{00000000-0005-0000-0000-0000D9270000}"/>
    <cellStyle name="Comma 3 3 3 3 3 2 2" xfId="40874" xr:uid="{0BE08B3A-D391-4066-A3B0-9E4365616CC7}"/>
    <cellStyle name="Comma 3 3 3 3 3 3" xfId="40873" xr:uid="{236A4749-AC7B-4D5A-8C4C-A8C2D3628BEC}"/>
    <cellStyle name="Comma 3 3 3 3 4" xfId="10202" xr:uid="{00000000-0005-0000-0000-0000DA270000}"/>
    <cellStyle name="Comma 3 3 3 3 4 2" xfId="10203" xr:uid="{00000000-0005-0000-0000-0000DB270000}"/>
    <cellStyle name="Comma 3 3 3 3 4 2 2" xfId="40876" xr:uid="{3CDBDFE7-D7FF-4D83-8BE4-7DF275A2FAC0}"/>
    <cellStyle name="Comma 3 3 3 3 4 3" xfId="40875" xr:uid="{52802BA2-152F-4555-8F2F-615026829DDE}"/>
    <cellStyle name="Comma 3 3 3 3 5" xfId="10204" xr:uid="{00000000-0005-0000-0000-0000DC270000}"/>
    <cellStyle name="Comma 3 3 3 3 5 2" xfId="40877" xr:uid="{CD4ABCBF-A963-484C-A14A-B664655AE8C3}"/>
    <cellStyle name="Comma 3 3 3 3 6" xfId="10205" xr:uid="{00000000-0005-0000-0000-0000DD270000}"/>
    <cellStyle name="Comma 3 3 3 3 6 2" xfId="10206" xr:uid="{00000000-0005-0000-0000-0000DE270000}"/>
    <cellStyle name="Comma 3 3 3 3 6 2 2" xfId="40879" xr:uid="{DF9CA121-664B-4CB7-B22B-B862A207130B}"/>
    <cellStyle name="Comma 3 3 3 3 6 3" xfId="40878" xr:uid="{464E797E-46CE-443D-BFC1-CA5304F6619C}"/>
    <cellStyle name="Comma 3 3 3 3 7" xfId="10207" xr:uid="{00000000-0005-0000-0000-0000DF270000}"/>
    <cellStyle name="Comma 3 3 3 3 7 2" xfId="40880" xr:uid="{5ABCB7F2-B96C-44C9-B7D6-1D5BD4C9C031}"/>
    <cellStyle name="Comma 3 3 3 3 8" xfId="40863" xr:uid="{87527055-0A35-48D4-8071-AD4A00B69F2A}"/>
    <cellStyle name="Comma 3 3 3 4" xfId="10208" xr:uid="{00000000-0005-0000-0000-0000E0270000}"/>
    <cellStyle name="Comma 3 3 3 4 2" xfId="10209" xr:uid="{00000000-0005-0000-0000-0000E1270000}"/>
    <cellStyle name="Comma 3 3 3 4 2 2" xfId="10210" xr:uid="{00000000-0005-0000-0000-0000E2270000}"/>
    <cellStyle name="Comma 3 3 3 4 2 2 2" xfId="40883" xr:uid="{9B7B2E3D-6B5C-4FA3-A6A9-279484DEE237}"/>
    <cellStyle name="Comma 3 3 3 4 2 3" xfId="40882" xr:uid="{9B22FBF8-50FC-4E9E-82E0-4B40282400AC}"/>
    <cellStyle name="Comma 3 3 3 4 3" xfId="10211" xr:uid="{00000000-0005-0000-0000-0000E3270000}"/>
    <cellStyle name="Comma 3 3 3 4 3 2" xfId="10212" xr:uid="{00000000-0005-0000-0000-0000E4270000}"/>
    <cellStyle name="Comma 3 3 3 4 3 2 2" xfId="40885" xr:uid="{60BC46FF-CDED-4D9E-AA79-39DBB8D6EDC4}"/>
    <cellStyle name="Comma 3 3 3 4 3 3" xfId="40884" xr:uid="{1EFD8025-CCB8-4AD4-8710-74C873E61FC0}"/>
    <cellStyle name="Comma 3 3 3 4 4" xfId="10213" xr:uid="{00000000-0005-0000-0000-0000E5270000}"/>
    <cellStyle name="Comma 3 3 3 4 4 2" xfId="40886" xr:uid="{93DCE5A9-8A19-4ED9-9F7A-F29717E7536A}"/>
    <cellStyle name="Comma 3 3 3 4 5" xfId="10214" xr:uid="{00000000-0005-0000-0000-0000E6270000}"/>
    <cellStyle name="Comma 3 3 3 4 5 2" xfId="40887" xr:uid="{A5013B12-2CFB-408A-91D3-F052B264280D}"/>
    <cellStyle name="Comma 3 3 3 4 6" xfId="10215" xr:uid="{00000000-0005-0000-0000-0000E7270000}"/>
    <cellStyle name="Comma 3 3 3 4 6 2" xfId="40888" xr:uid="{7B5B6690-3803-4016-8FEA-569C503263F4}"/>
    <cellStyle name="Comma 3 3 3 4 7" xfId="40881" xr:uid="{B7A23EC6-9DFE-4CE9-B0D4-DE2A8824D575}"/>
    <cellStyle name="Comma 3 3 3 5" xfId="10216" xr:uid="{00000000-0005-0000-0000-0000E8270000}"/>
    <cellStyle name="Comma 3 3 3 5 2" xfId="10217" xr:uid="{00000000-0005-0000-0000-0000E9270000}"/>
    <cellStyle name="Comma 3 3 3 5 2 2" xfId="40890" xr:uid="{2B29D893-AFC0-4964-BF15-6B08D491EE69}"/>
    <cellStyle name="Comma 3 3 3 5 3" xfId="40889" xr:uid="{403C59D7-DBD3-4F34-968D-965068E19B15}"/>
    <cellStyle name="Comma 3 3 3 6" xfId="10218" xr:uid="{00000000-0005-0000-0000-0000EA270000}"/>
    <cellStyle name="Comma 3 3 3 6 2" xfId="10219" xr:uid="{00000000-0005-0000-0000-0000EB270000}"/>
    <cellStyle name="Comma 3 3 3 6 2 2" xfId="40892" xr:uid="{3E3609E0-63E2-4568-AC67-B62A9209A01B}"/>
    <cellStyle name="Comma 3 3 3 6 3" xfId="40891" xr:uid="{66047D0A-B245-47C0-8CAE-56F143D88E8F}"/>
    <cellStyle name="Comma 3 3 3 7" xfId="10220" xr:uid="{00000000-0005-0000-0000-0000EC270000}"/>
    <cellStyle name="Comma 3 3 3 7 2" xfId="40893" xr:uid="{944F4B7B-5355-41EB-8703-37F5A14D6920}"/>
    <cellStyle name="Comma 3 3 3 8" xfId="10221" xr:uid="{00000000-0005-0000-0000-0000ED270000}"/>
    <cellStyle name="Comma 3 3 3 8 2" xfId="40894" xr:uid="{AB4EACF6-45DF-4E32-A2F5-CD3C37A5D288}"/>
    <cellStyle name="Comma 3 3 3 9" xfId="10222" xr:uid="{00000000-0005-0000-0000-0000EE270000}"/>
    <cellStyle name="Comma 3 3 3 9 2" xfId="40895" xr:uid="{6B76CB90-BADF-4FDD-B07B-A6A2DB641792}"/>
    <cellStyle name="Comma 3 3 4" xfId="10223" xr:uid="{00000000-0005-0000-0000-0000EF270000}"/>
    <cellStyle name="Comma 3 3 4 2" xfId="10224" xr:uid="{00000000-0005-0000-0000-0000F0270000}"/>
    <cellStyle name="Comma 3 3 4 2 2" xfId="10225" xr:uid="{00000000-0005-0000-0000-0000F1270000}"/>
    <cellStyle name="Comma 3 3 4 2 2 2" xfId="40898" xr:uid="{85F30186-351A-4126-BED9-7BCA522E048E}"/>
    <cellStyle name="Comma 3 3 4 2 3" xfId="40897" xr:uid="{66E7D284-57B1-408D-8E69-E77BB67683CC}"/>
    <cellStyle name="Comma 3 3 4 3" xfId="10226" xr:uid="{00000000-0005-0000-0000-0000F2270000}"/>
    <cellStyle name="Comma 3 3 4 3 2" xfId="10227" xr:uid="{00000000-0005-0000-0000-0000F3270000}"/>
    <cellStyle name="Comma 3 3 4 3 2 2" xfId="40900" xr:uid="{4BFD9324-7A38-4B3B-AAE9-63AAE81A89E8}"/>
    <cellStyle name="Comma 3 3 4 3 3" xfId="40899" xr:uid="{16845935-4B22-48CA-9739-6439DDDC7201}"/>
    <cellStyle name="Comma 3 3 4 4" xfId="10228" xr:uid="{00000000-0005-0000-0000-0000F4270000}"/>
    <cellStyle name="Comma 3 3 4 4 2" xfId="40901" xr:uid="{190A3D97-22B2-4AB8-8594-34D580B85ACC}"/>
    <cellStyle name="Comma 3 3 4 5" xfId="10229" xr:uid="{00000000-0005-0000-0000-0000F5270000}"/>
    <cellStyle name="Comma 3 3 4 5 2" xfId="10230" xr:uid="{00000000-0005-0000-0000-0000F6270000}"/>
    <cellStyle name="Comma 3 3 4 5 2 2" xfId="40903" xr:uid="{2E434E34-AB5F-413D-860B-BEB85A9FCE2F}"/>
    <cellStyle name="Comma 3 3 4 5 3" xfId="40902" xr:uid="{7F2639D1-749D-40D4-96E0-B555D398C8A9}"/>
    <cellStyle name="Comma 3 3 4 6" xfId="10231" xr:uid="{00000000-0005-0000-0000-0000F7270000}"/>
    <cellStyle name="Comma 3 3 4 6 2" xfId="40904" xr:uid="{336FCAC0-6C85-4FBB-B9C1-385D2C91B393}"/>
    <cellStyle name="Comma 3 3 4 7" xfId="40896" xr:uid="{7E8396B5-7A12-403A-8457-99D9F2C9B8CB}"/>
    <cellStyle name="Comma 3 3 5" xfId="10232" xr:uid="{00000000-0005-0000-0000-0000F8270000}"/>
    <cellStyle name="Comma 3 3 5 2" xfId="10233" xr:uid="{00000000-0005-0000-0000-0000F9270000}"/>
    <cellStyle name="Comma 3 3 5 2 2" xfId="10234" xr:uid="{00000000-0005-0000-0000-0000FA270000}"/>
    <cellStyle name="Comma 3 3 5 2 2 2" xfId="10235" xr:uid="{00000000-0005-0000-0000-0000FB270000}"/>
    <cellStyle name="Comma 3 3 5 2 2 2 2" xfId="40908" xr:uid="{127EE83D-4839-40D9-BAAE-2E4B2B0D9E5B}"/>
    <cellStyle name="Comma 3 3 5 2 2 3" xfId="40907" xr:uid="{821AB2AF-408F-433D-A022-DE6736EFC7EC}"/>
    <cellStyle name="Comma 3 3 5 2 3" xfId="10236" xr:uid="{00000000-0005-0000-0000-0000FC270000}"/>
    <cellStyle name="Comma 3 3 5 2 3 2" xfId="10237" xr:uid="{00000000-0005-0000-0000-0000FD270000}"/>
    <cellStyle name="Comma 3 3 5 2 3 2 2" xfId="40910" xr:uid="{6F60D820-03CA-4351-9042-00B0D1DF7888}"/>
    <cellStyle name="Comma 3 3 5 2 3 3" xfId="40909" xr:uid="{01199C7C-CF26-4F8A-B1F0-A0A6A62A1E9D}"/>
    <cellStyle name="Comma 3 3 5 2 4" xfId="10238" xr:uid="{00000000-0005-0000-0000-0000FE270000}"/>
    <cellStyle name="Comma 3 3 5 2 4 2" xfId="40911" xr:uid="{E4B6CC3A-9B5D-4101-9022-D0D0A3FB6167}"/>
    <cellStyle name="Comma 3 3 5 2 5" xfId="10239" xr:uid="{00000000-0005-0000-0000-0000FF270000}"/>
    <cellStyle name="Comma 3 3 5 2 5 2" xfId="10240" xr:uid="{00000000-0005-0000-0000-000000280000}"/>
    <cellStyle name="Comma 3 3 5 2 5 2 2" xfId="40913" xr:uid="{CAE46DAA-A854-4548-8339-5710CA0E29CF}"/>
    <cellStyle name="Comma 3 3 5 2 5 3" xfId="40912" xr:uid="{3B885472-E158-489D-B3CC-6E9C344E42F0}"/>
    <cellStyle name="Comma 3 3 5 2 6" xfId="10241" xr:uid="{00000000-0005-0000-0000-000001280000}"/>
    <cellStyle name="Comma 3 3 5 2 6 2" xfId="40914" xr:uid="{39368F32-44AC-423C-B41D-19392B3C685E}"/>
    <cellStyle name="Comma 3 3 5 2 7" xfId="40906" xr:uid="{FF90E13A-1880-45D3-B40D-A32F1E65B537}"/>
    <cellStyle name="Comma 3 3 5 3" xfId="10242" xr:uid="{00000000-0005-0000-0000-000002280000}"/>
    <cellStyle name="Comma 3 3 5 3 2" xfId="10243" xr:uid="{00000000-0005-0000-0000-000003280000}"/>
    <cellStyle name="Comma 3 3 5 3 2 2" xfId="10244" xr:uid="{00000000-0005-0000-0000-000004280000}"/>
    <cellStyle name="Comma 3 3 5 3 2 2 2" xfId="40917" xr:uid="{F1B6FBB4-9157-42AD-86C5-580963A4D9DC}"/>
    <cellStyle name="Comma 3 3 5 3 2 3" xfId="40916" xr:uid="{4EB3EB18-DB82-45D4-BE79-008B7E41976C}"/>
    <cellStyle name="Comma 3 3 5 3 3" xfId="10245" xr:uid="{00000000-0005-0000-0000-000005280000}"/>
    <cellStyle name="Comma 3 3 5 3 3 2" xfId="10246" xr:uid="{00000000-0005-0000-0000-000006280000}"/>
    <cellStyle name="Comma 3 3 5 3 3 2 2" xfId="40919" xr:uid="{6AA17424-C04A-4826-BDE4-EE07498C80B8}"/>
    <cellStyle name="Comma 3 3 5 3 3 3" xfId="40918" xr:uid="{89507D51-8232-433C-9BEF-D0DA68CA26CD}"/>
    <cellStyle name="Comma 3 3 5 3 4" xfId="10247" xr:uid="{00000000-0005-0000-0000-000007280000}"/>
    <cellStyle name="Comma 3 3 5 3 4 2" xfId="40920" xr:uid="{7856A460-3B70-43E8-94B3-2129E8D5646B}"/>
    <cellStyle name="Comma 3 3 5 3 5" xfId="10248" xr:uid="{00000000-0005-0000-0000-000008280000}"/>
    <cellStyle name="Comma 3 3 5 3 5 2" xfId="40921" xr:uid="{DA32E961-96F6-4C62-B216-0FBB982867EB}"/>
    <cellStyle name="Comma 3 3 5 3 6" xfId="10249" xr:uid="{00000000-0005-0000-0000-000009280000}"/>
    <cellStyle name="Comma 3 3 5 3 6 2" xfId="40922" xr:uid="{9F1524F7-388D-4BEB-8E92-D4B33AF03E1E}"/>
    <cellStyle name="Comma 3 3 5 3 7" xfId="40915" xr:uid="{055CDEFA-2830-405C-8A3D-48B160E36F4A}"/>
    <cellStyle name="Comma 3 3 5 4" xfId="10250" xr:uid="{00000000-0005-0000-0000-00000A280000}"/>
    <cellStyle name="Comma 3 3 5 4 2" xfId="10251" xr:uid="{00000000-0005-0000-0000-00000B280000}"/>
    <cellStyle name="Comma 3 3 5 4 2 2" xfId="40924" xr:uid="{F165C387-C35E-4633-9440-7F36AB0F3E33}"/>
    <cellStyle name="Comma 3 3 5 4 3" xfId="40923" xr:uid="{3F5A9339-1C2A-468E-88B2-0684957265D0}"/>
    <cellStyle name="Comma 3 3 5 5" xfId="10252" xr:uid="{00000000-0005-0000-0000-00000C280000}"/>
    <cellStyle name="Comma 3 3 5 5 2" xfId="10253" xr:uid="{00000000-0005-0000-0000-00000D280000}"/>
    <cellStyle name="Comma 3 3 5 5 2 2" xfId="40926" xr:uid="{2DCCAA10-4E50-4BFE-B7CC-AA22EE36AF84}"/>
    <cellStyle name="Comma 3 3 5 5 3" xfId="40925" xr:uid="{5383892C-4AD0-4F7F-9078-D637DA22A2A2}"/>
    <cellStyle name="Comma 3 3 5 6" xfId="10254" xr:uid="{00000000-0005-0000-0000-00000E280000}"/>
    <cellStyle name="Comma 3 3 5 6 2" xfId="40927" xr:uid="{761A65D7-DEBD-4288-A435-5DF5D21CA5FE}"/>
    <cellStyle name="Comma 3 3 5 7" xfId="10255" xr:uid="{00000000-0005-0000-0000-00000F280000}"/>
    <cellStyle name="Comma 3 3 5 7 2" xfId="10256" xr:uid="{00000000-0005-0000-0000-000010280000}"/>
    <cellStyle name="Comma 3 3 5 7 2 2" xfId="40929" xr:uid="{9EF1FA50-D6A4-4225-B283-E642FCD4E715}"/>
    <cellStyle name="Comma 3 3 5 7 3" xfId="40928" xr:uid="{C8132112-D55E-4B90-9578-10929FAC3B0B}"/>
    <cellStyle name="Comma 3 3 5 8" xfId="10257" xr:uid="{00000000-0005-0000-0000-000011280000}"/>
    <cellStyle name="Comma 3 3 5 8 2" xfId="40930" xr:uid="{2488C5CE-203D-47F4-8112-5BE39C24C48D}"/>
    <cellStyle name="Comma 3 3 5 9" xfId="40905" xr:uid="{1DB0D509-8D7B-42DE-8504-8476F1649C24}"/>
    <cellStyle name="Comma 3 3 6" xfId="10258" xr:uid="{00000000-0005-0000-0000-000012280000}"/>
    <cellStyle name="Comma 3 3 6 2" xfId="10259" xr:uid="{00000000-0005-0000-0000-000013280000}"/>
    <cellStyle name="Comma 3 3 6 2 2" xfId="10260" xr:uid="{00000000-0005-0000-0000-000014280000}"/>
    <cellStyle name="Comma 3 3 6 2 2 2" xfId="40933" xr:uid="{86FFC906-31B1-4081-BEBE-E0E44B7D1596}"/>
    <cellStyle name="Comma 3 3 6 2 3" xfId="40932" xr:uid="{6380E6FC-7227-42A5-B363-EFFC871EABA6}"/>
    <cellStyle name="Comma 3 3 6 3" xfId="10261" xr:uid="{00000000-0005-0000-0000-000015280000}"/>
    <cellStyle name="Comma 3 3 6 3 2" xfId="40934" xr:uid="{5296C880-8FC2-4D98-A57D-F2415F640D38}"/>
    <cellStyle name="Comma 3 3 6 4" xfId="10262" xr:uid="{00000000-0005-0000-0000-000016280000}"/>
    <cellStyle name="Comma 3 3 6 4 2" xfId="40935" xr:uid="{4F1F1ED4-4B8D-4E1E-B98F-86AF6BA66578}"/>
    <cellStyle name="Comma 3 3 6 5" xfId="40931" xr:uid="{4738E3A2-DEE0-46E2-97CD-C536101760F2}"/>
    <cellStyle name="Comma 3 3 7" xfId="10263" xr:uid="{00000000-0005-0000-0000-000017280000}"/>
    <cellStyle name="Comma 3 3 7 2" xfId="10264" xr:uid="{00000000-0005-0000-0000-000018280000}"/>
    <cellStyle name="Comma 3 3 7 2 2" xfId="40937" xr:uid="{F75AA13C-0CE3-45D5-B7F6-8F9B012C3AC4}"/>
    <cellStyle name="Comma 3 3 7 3" xfId="40936" xr:uid="{29BE1956-6F53-491D-83E7-BEDBB44B2D97}"/>
    <cellStyle name="Comma 3 3 8" xfId="10265" xr:uid="{00000000-0005-0000-0000-000019280000}"/>
    <cellStyle name="Comma 3 3 8 2" xfId="10266" xr:uid="{00000000-0005-0000-0000-00001A280000}"/>
    <cellStyle name="Comma 3 3 8 2 2" xfId="40939" xr:uid="{76C58548-801F-4C8B-88DE-C47BAC140225}"/>
    <cellStyle name="Comma 3 3 8 3" xfId="40938" xr:uid="{4D5D1CD0-08F0-4AB2-864E-8F620D7A7D76}"/>
    <cellStyle name="Comma 3 3 9" xfId="10267" xr:uid="{00000000-0005-0000-0000-00001B280000}"/>
    <cellStyle name="Comma 3 3 9 2" xfId="10268" xr:uid="{00000000-0005-0000-0000-00001C280000}"/>
    <cellStyle name="Comma 3 3 9 2 2" xfId="40941" xr:uid="{99E50C0E-9524-4072-B8C0-4E5E4473A7A7}"/>
    <cellStyle name="Comma 3 3 9 3" xfId="40940" xr:uid="{2C55E0B6-45C1-4290-A2DC-2F147B303BDD}"/>
    <cellStyle name="Comma 3 30" xfId="10269" xr:uid="{00000000-0005-0000-0000-00001D280000}"/>
    <cellStyle name="Comma 3 30 2" xfId="40942" xr:uid="{8E2C83E5-5B3A-4312-B1F6-86B83C057588}"/>
    <cellStyle name="Comma 3 31" xfId="10270" xr:uid="{00000000-0005-0000-0000-00001E280000}"/>
    <cellStyle name="Comma 3 31 2" xfId="40943" xr:uid="{0327895C-23D5-4DCE-934D-C3525F34A255}"/>
    <cellStyle name="Comma 3 32" xfId="10271" xr:uid="{00000000-0005-0000-0000-00001F280000}"/>
    <cellStyle name="Comma 3 32 2" xfId="40944" xr:uid="{54C73C82-B8A1-4100-8698-74485B53C48D}"/>
    <cellStyle name="Comma 3 33" xfId="10272" xr:uid="{00000000-0005-0000-0000-000020280000}"/>
    <cellStyle name="Comma 3 33 2" xfId="40945" xr:uid="{F3C74D42-1696-4504-9AA5-153B40F9617A}"/>
    <cellStyle name="Comma 3 34" xfId="40576" xr:uid="{1E832C20-8448-4EE7-A574-7977D751D6A7}"/>
    <cellStyle name="Comma 3 35" xfId="10273" xr:uid="{00000000-0005-0000-0000-000021280000}"/>
    <cellStyle name="Comma 3 35 2" xfId="40946" xr:uid="{A8286E73-63CC-4B2D-9788-CDB896E2F7BA}"/>
    <cellStyle name="Comma 3 4" xfId="10274" xr:uid="{00000000-0005-0000-0000-000022280000}"/>
    <cellStyle name="Comma 3 4 10" xfId="10275" xr:uid="{00000000-0005-0000-0000-000023280000}"/>
    <cellStyle name="Comma 3 4 10 2" xfId="10276" xr:uid="{00000000-0005-0000-0000-000024280000}"/>
    <cellStyle name="Comma 3 4 10 2 2" xfId="40949" xr:uid="{84A7CE85-D022-47A4-ABEE-6BF8067173ED}"/>
    <cellStyle name="Comma 3 4 10 3" xfId="40948" xr:uid="{91CC77B7-A15A-44D7-9456-E600C701CC3F}"/>
    <cellStyle name="Comma 3 4 11" xfId="10277" xr:uid="{00000000-0005-0000-0000-000025280000}"/>
    <cellStyle name="Comma 3 4 11 2" xfId="40950" xr:uid="{05445EE4-2F1F-4FF9-94AD-ACFB8ABDEA65}"/>
    <cellStyle name="Comma 3 4 12" xfId="10278" xr:uid="{00000000-0005-0000-0000-000026280000}"/>
    <cellStyle name="Comma 3 4 12 2" xfId="40951" xr:uid="{1CB33BA5-7003-4225-B3B4-D70A2C4CDF92}"/>
    <cellStyle name="Comma 3 4 13" xfId="10279" xr:uid="{00000000-0005-0000-0000-000027280000}"/>
    <cellStyle name="Comma 3 4 13 2" xfId="40952" xr:uid="{7056C7C2-9F70-42E8-8851-5D05CB69513F}"/>
    <cellStyle name="Comma 3 4 14" xfId="10280" xr:uid="{00000000-0005-0000-0000-000028280000}"/>
    <cellStyle name="Comma 3 4 14 2" xfId="40953" xr:uid="{2FEC27DC-D2FC-45EB-8C67-9D4ABBAA4662}"/>
    <cellStyle name="Comma 3 4 15" xfId="40947" xr:uid="{A20C6DF7-C627-490B-A030-F7AC89AE51E0}"/>
    <cellStyle name="Comma 3 4 2" xfId="10281" xr:uid="{00000000-0005-0000-0000-000029280000}"/>
    <cellStyle name="Comma 3 4 2 2" xfId="10282" xr:uid="{00000000-0005-0000-0000-00002A280000}"/>
    <cellStyle name="Comma 3 4 2 2 2" xfId="10283" xr:uid="{00000000-0005-0000-0000-00002B280000}"/>
    <cellStyle name="Comma 3 4 2 2 2 2" xfId="40956" xr:uid="{4A6359B6-CA92-4E55-AEA1-4C77C2238FEB}"/>
    <cellStyle name="Comma 3 4 2 2 3" xfId="40955" xr:uid="{A8C136B1-CD45-4F07-BC76-0CD9A057388C}"/>
    <cellStyle name="Comma 3 4 2 3" xfId="10284" xr:uid="{00000000-0005-0000-0000-00002C280000}"/>
    <cellStyle name="Comma 3 4 2 3 2" xfId="10285" xr:uid="{00000000-0005-0000-0000-00002D280000}"/>
    <cellStyle name="Comma 3 4 2 3 2 2" xfId="40958" xr:uid="{5E768AC7-C9E8-4677-ACF1-94D05203EB8C}"/>
    <cellStyle name="Comma 3 4 2 3 3" xfId="40957" xr:uid="{4898E146-D235-41D5-A5D2-CFB090CE8193}"/>
    <cellStyle name="Comma 3 4 2 4" xfId="10286" xr:uid="{00000000-0005-0000-0000-00002E280000}"/>
    <cellStyle name="Comma 3 4 2 4 2" xfId="40959" xr:uid="{5C420064-1C2C-4642-9D75-66CF0C76D055}"/>
    <cellStyle name="Comma 3 4 2 5" xfId="10287" xr:uid="{00000000-0005-0000-0000-00002F280000}"/>
    <cellStyle name="Comma 3 4 2 5 2" xfId="10288" xr:uid="{00000000-0005-0000-0000-000030280000}"/>
    <cellStyle name="Comma 3 4 2 5 2 2" xfId="40961" xr:uid="{4E671DBB-191A-407A-B8E0-765DB3537DD3}"/>
    <cellStyle name="Comma 3 4 2 5 3" xfId="40960" xr:uid="{25576952-64EE-4BFD-87C7-C06F53155066}"/>
    <cellStyle name="Comma 3 4 2 6" xfId="10289" xr:uid="{00000000-0005-0000-0000-000031280000}"/>
    <cellStyle name="Comma 3 4 2 6 2" xfId="40962" xr:uid="{758817FB-5376-4CE9-88E9-7AB42F624092}"/>
    <cellStyle name="Comma 3 4 2 7" xfId="40954" xr:uid="{076AF810-F83D-4DFE-A0EC-1063A5CA0D24}"/>
    <cellStyle name="Comma 3 4 3" xfId="10290" xr:uid="{00000000-0005-0000-0000-000032280000}"/>
    <cellStyle name="Comma 3 4 3 10" xfId="40963" xr:uid="{4D215B5A-FF85-4A95-8883-A66FBB5B2662}"/>
    <cellStyle name="Comma 3 4 3 2" xfId="10291" xr:uid="{00000000-0005-0000-0000-000033280000}"/>
    <cellStyle name="Comma 3 4 3 2 2" xfId="10292" xr:uid="{00000000-0005-0000-0000-000034280000}"/>
    <cellStyle name="Comma 3 4 3 2 2 2" xfId="10293" xr:uid="{00000000-0005-0000-0000-000035280000}"/>
    <cellStyle name="Comma 3 4 3 2 2 2 2" xfId="40966" xr:uid="{D9784C98-7463-4D8A-835F-9C08BB6E1836}"/>
    <cellStyle name="Comma 3 4 3 2 2 3" xfId="40965" xr:uid="{5DB2E2DE-BD88-4701-9F91-A60E2DEFA83F}"/>
    <cellStyle name="Comma 3 4 3 2 3" xfId="10294" xr:uid="{00000000-0005-0000-0000-000036280000}"/>
    <cellStyle name="Comma 3 4 3 2 3 2" xfId="10295" xr:uid="{00000000-0005-0000-0000-000037280000}"/>
    <cellStyle name="Comma 3 4 3 2 3 2 2" xfId="40968" xr:uid="{B1A971F7-5338-4632-8B5E-3447CFA18D83}"/>
    <cellStyle name="Comma 3 4 3 2 3 3" xfId="40967" xr:uid="{941C0B79-E54E-4AB7-BE34-92F50F542401}"/>
    <cellStyle name="Comma 3 4 3 2 4" xfId="10296" xr:uid="{00000000-0005-0000-0000-000038280000}"/>
    <cellStyle name="Comma 3 4 3 2 4 2" xfId="40969" xr:uid="{E91D1414-00F7-40CF-AC8B-E0B218F08010}"/>
    <cellStyle name="Comma 3 4 3 2 5" xfId="10297" xr:uid="{00000000-0005-0000-0000-000039280000}"/>
    <cellStyle name="Comma 3 4 3 2 5 2" xfId="10298" xr:uid="{00000000-0005-0000-0000-00003A280000}"/>
    <cellStyle name="Comma 3 4 3 2 5 2 2" xfId="40971" xr:uid="{2D695FEF-F5A7-495F-AFF4-1845D35672AF}"/>
    <cellStyle name="Comma 3 4 3 2 5 3" xfId="40970" xr:uid="{1803B86B-9250-4D1D-A0B2-E9DE2C1349F9}"/>
    <cellStyle name="Comma 3 4 3 2 6" xfId="10299" xr:uid="{00000000-0005-0000-0000-00003B280000}"/>
    <cellStyle name="Comma 3 4 3 2 6 2" xfId="40972" xr:uid="{B10E4104-1E4B-4207-8DE7-5A32E82CAA99}"/>
    <cellStyle name="Comma 3 4 3 2 7" xfId="40964" xr:uid="{74B6A842-666E-4ACA-A84F-BE99DD15A500}"/>
    <cellStyle name="Comma 3 4 3 3" xfId="10300" xr:uid="{00000000-0005-0000-0000-00003C280000}"/>
    <cellStyle name="Comma 3 4 3 3 2" xfId="10301" xr:uid="{00000000-0005-0000-0000-00003D280000}"/>
    <cellStyle name="Comma 3 4 3 3 2 2" xfId="10302" xr:uid="{00000000-0005-0000-0000-00003E280000}"/>
    <cellStyle name="Comma 3 4 3 3 2 2 2" xfId="10303" xr:uid="{00000000-0005-0000-0000-00003F280000}"/>
    <cellStyle name="Comma 3 4 3 3 2 2 2 2" xfId="40976" xr:uid="{00DD6ED3-79E8-4C92-A119-AC75980CE870}"/>
    <cellStyle name="Comma 3 4 3 3 2 2 3" xfId="40975" xr:uid="{97A887EB-62E5-4769-9624-7594DF5C1609}"/>
    <cellStyle name="Comma 3 4 3 3 2 3" xfId="10304" xr:uid="{00000000-0005-0000-0000-000040280000}"/>
    <cellStyle name="Comma 3 4 3 3 2 3 2" xfId="10305" xr:uid="{00000000-0005-0000-0000-000041280000}"/>
    <cellStyle name="Comma 3 4 3 3 2 3 2 2" xfId="40978" xr:uid="{74B1F5EB-41F8-4A80-9B2A-2BBAA7EC32D8}"/>
    <cellStyle name="Comma 3 4 3 3 2 3 3" xfId="40977" xr:uid="{FFE92DE7-5D1C-485A-90D9-3761E9E233DD}"/>
    <cellStyle name="Comma 3 4 3 3 2 4" xfId="10306" xr:uid="{00000000-0005-0000-0000-000042280000}"/>
    <cellStyle name="Comma 3 4 3 3 2 4 2" xfId="40979" xr:uid="{7ADFC562-9A24-4F42-AAA3-80B042E5FBD1}"/>
    <cellStyle name="Comma 3 4 3 3 2 5" xfId="10307" xr:uid="{00000000-0005-0000-0000-000043280000}"/>
    <cellStyle name="Comma 3 4 3 3 2 5 2" xfId="10308" xr:uid="{00000000-0005-0000-0000-000044280000}"/>
    <cellStyle name="Comma 3 4 3 3 2 5 2 2" xfId="40981" xr:uid="{850CF69A-12B2-4756-9F93-A651FF1BB552}"/>
    <cellStyle name="Comma 3 4 3 3 2 5 3" xfId="40980" xr:uid="{EB97B6B7-77C6-4059-9FCE-CF0891A6FB82}"/>
    <cellStyle name="Comma 3 4 3 3 2 6" xfId="10309" xr:uid="{00000000-0005-0000-0000-000045280000}"/>
    <cellStyle name="Comma 3 4 3 3 2 6 2" xfId="40982" xr:uid="{8323E9E4-D555-4859-9311-FA70BFE4EB37}"/>
    <cellStyle name="Comma 3 4 3 3 2 7" xfId="40974" xr:uid="{50E3E698-BC56-4F98-8F90-4BD8A9D78B1B}"/>
    <cellStyle name="Comma 3 4 3 3 3" xfId="10310" xr:uid="{00000000-0005-0000-0000-000046280000}"/>
    <cellStyle name="Comma 3 4 3 3 3 2" xfId="10311" xr:uid="{00000000-0005-0000-0000-000047280000}"/>
    <cellStyle name="Comma 3 4 3 3 3 2 2" xfId="40984" xr:uid="{461436A0-51C4-4C8D-A301-56B8C0DF959C}"/>
    <cellStyle name="Comma 3 4 3 3 3 3" xfId="40983" xr:uid="{3981D45C-A737-429B-B02F-A4F6FD7BE741}"/>
    <cellStyle name="Comma 3 4 3 3 4" xfId="10312" xr:uid="{00000000-0005-0000-0000-000048280000}"/>
    <cellStyle name="Comma 3 4 3 3 4 2" xfId="10313" xr:uid="{00000000-0005-0000-0000-000049280000}"/>
    <cellStyle name="Comma 3 4 3 3 4 2 2" xfId="40986" xr:uid="{A77975F3-B424-4130-A55B-D0DAF45E4916}"/>
    <cellStyle name="Comma 3 4 3 3 4 3" xfId="40985" xr:uid="{2973D5B3-C4A5-4D48-A335-5ACD0647FEAC}"/>
    <cellStyle name="Comma 3 4 3 3 5" xfId="10314" xr:uid="{00000000-0005-0000-0000-00004A280000}"/>
    <cellStyle name="Comma 3 4 3 3 5 2" xfId="40987" xr:uid="{8706BFB5-7C32-446B-9156-7E89FBCB637A}"/>
    <cellStyle name="Comma 3 4 3 3 6" xfId="10315" xr:uid="{00000000-0005-0000-0000-00004B280000}"/>
    <cellStyle name="Comma 3 4 3 3 6 2" xfId="40988" xr:uid="{613C559B-7F19-426C-9B0C-663E4E292EB2}"/>
    <cellStyle name="Comma 3 4 3 3 7" xfId="10316" xr:uid="{00000000-0005-0000-0000-00004C280000}"/>
    <cellStyle name="Comma 3 4 3 3 7 2" xfId="40989" xr:uid="{DD46322B-89A5-4F93-A4B0-A4F643815FC4}"/>
    <cellStyle name="Comma 3 4 3 3 8" xfId="40973" xr:uid="{105E6266-C2AB-4865-9997-A18912E651C7}"/>
    <cellStyle name="Comma 3 4 3 4" xfId="10317" xr:uid="{00000000-0005-0000-0000-00004D280000}"/>
    <cellStyle name="Comma 3 4 3 4 2" xfId="10318" xr:uid="{00000000-0005-0000-0000-00004E280000}"/>
    <cellStyle name="Comma 3 4 3 4 2 2" xfId="10319" xr:uid="{00000000-0005-0000-0000-00004F280000}"/>
    <cellStyle name="Comma 3 4 3 4 2 2 2" xfId="40992" xr:uid="{601572A4-0B10-4374-90FB-FF3542BBE48E}"/>
    <cellStyle name="Comma 3 4 3 4 2 3" xfId="40991" xr:uid="{4A4E4A1C-F83D-4E3C-BF41-5B49EE108944}"/>
    <cellStyle name="Comma 3 4 3 4 3" xfId="10320" xr:uid="{00000000-0005-0000-0000-000050280000}"/>
    <cellStyle name="Comma 3 4 3 4 3 2" xfId="10321" xr:uid="{00000000-0005-0000-0000-000051280000}"/>
    <cellStyle name="Comma 3 4 3 4 3 2 2" xfId="40994" xr:uid="{2A4D6384-88FE-44FF-A1D0-F3065D7CBF3A}"/>
    <cellStyle name="Comma 3 4 3 4 3 3" xfId="40993" xr:uid="{358E1D07-3319-4399-8C97-4062AA7CCE50}"/>
    <cellStyle name="Comma 3 4 3 4 4" xfId="10322" xr:uid="{00000000-0005-0000-0000-000052280000}"/>
    <cellStyle name="Comma 3 4 3 4 4 2" xfId="40995" xr:uid="{5642B01F-A59D-4C7F-8E8C-E2885768CB48}"/>
    <cellStyle name="Comma 3 4 3 4 5" xfId="10323" xr:uid="{00000000-0005-0000-0000-000053280000}"/>
    <cellStyle name="Comma 3 4 3 4 5 2" xfId="40996" xr:uid="{46BA60D1-D70C-4E5B-BDDB-CC2BBB6AB5F3}"/>
    <cellStyle name="Comma 3 4 3 4 6" xfId="10324" xr:uid="{00000000-0005-0000-0000-000054280000}"/>
    <cellStyle name="Comma 3 4 3 4 6 2" xfId="40997" xr:uid="{5C7960D5-F4FA-4094-A8B5-381DA8822D1F}"/>
    <cellStyle name="Comma 3 4 3 4 7" xfId="40990" xr:uid="{3945BEC3-21A8-446F-8B1F-F801C7AE3B6C}"/>
    <cellStyle name="Comma 3 4 3 5" xfId="10325" xr:uid="{00000000-0005-0000-0000-000055280000}"/>
    <cellStyle name="Comma 3 4 3 5 2" xfId="10326" xr:uid="{00000000-0005-0000-0000-000056280000}"/>
    <cellStyle name="Comma 3 4 3 5 2 2" xfId="40999" xr:uid="{1E955E06-8EFE-4A6A-A441-F36DFB11D7EF}"/>
    <cellStyle name="Comma 3 4 3 5 3" xfId="40998" xr:uid="{3E7D89A8-3FDA-405E-8BC6-EC0ADD2A2B85}"/>
    <cellStyle name="Comma 3 4 3 6" xfId="10327" xr:uid="{00000000-0005-0000-0000-000057280000}"/>
    <cellStyle name="Comma 3 4 3 6 2" xfId="10328" xr:uid="{00000000-0005-0000-0000-000058280000}"/>
    <cellStyle name="Comma 3 4 3 6 2 2" xfId="41001" xr:uid="{3C9A1F48-C8D6-4B76-8D24-8F0F45F85666}"/>
    <cellStyle name="Comma 3 4 3 6 3" xfId="41000" xr:uid="{8BBBF506-DE1E-4187-BE0D-9CA01464DA4C}"/>
    <cellStyle name="Comma 3 4 3 7" xfId="10329" xr:uid="{00000000-0005-0000-0000-000059280000}"/>
    <cellStyle name="Comma 3 4 3 7 2" xfId="41002" xr:uid="{EA162E6E-D256-4147-AA6E-D24A45191F31}"/>
    <cellStyle name="Comma 3 4 3 8" xfId="10330" xr:uid="{00000000-0005-0000-0000-00005A280000}"/>
    <cellStyle name="Comma 3 4 3 8 2" xfId="10331" xr:uid="{00000000-0005-0000-0000-00005B280000}"/>
    <cellStyle name="Comma 3 4 3 8 2 2" xfId="41004" xr:uid="{A444E122-CCFD-4C84-8FC3-D94AE8E5406D}"/>
    <cellStyle name="Comma 3 4 3 8 3" xfId="41003" xr:uid="{9DE88880-0FB8-4860-8476-221CCFD9ACF8}"/>
    <cellStyle name="Comma 3 4 3 9" xfId="10332" xr:uid="{00000000-0005-0000-0000-00005C280000}"/>
    <cellStyle name="Comma 3 4 3 9 2" xfId="41005" xr:uid="{D446AC97-7E59-4579-8FFE-162B649471E8}"/>
    <cellStyle name="Comma 3 4 4" xfId="10333" xr:uid="{00000000-0005-0000-0000-00005D280000}"/>
    <cellStyle name="Comma 3 4 4 2" xfId="10334" xr:uid="{00000000-0005-0000-0000-00005E280000}"/>
    <cellStyle name="Comma 3 4 4 2 2" xfId="10335" xr:uid="{00000000-0005-0000-0000-00005F280000}"/>
    <cellStyle name="Comma 3 4 4 2 2 2" xfId="41008" xr:uid="{7DB5F3B2-CFBE-4B28-9747-08EE710725B3}"/>
    <cellStyle name="Comma 3 4 4 2 3" xfId="41007" xr:uid="{7152975B-E900-4C30-BD4F-332C1DB22FF4}"/>
    <cellStyle name="Comma 3 4 4 3" xfId="10336" xr:uid="{00000000-0005-0000-0000-000060280000}"/>
    <cellStyle name="Comma 3 4 4 3 2" xfId="10337" xr:uid="{00000000-0005-0000-0000-000061280000}"/>
    <cellStyle name="Comma 3 4 4 3 2 2" xfId="41010" xr:uid="{DE944456-FA13-4D17-9794-0436A9D61E51}"/>
    <cellStyle name="Comma 3 4 4 3 3" xfId="41009" xr:uid="{1AA58472-4371-4E74-8811-52F0837DD08B}"/>
    <cellStyle name="Comma 3 4 4 4" xfId="10338" xr:uid="{00000000-0005-0000-0000-000062280000}"/>
    <cellStyle name="Comma 3 4 4 4 2" xfId="41011" xr:uid="{E922E61A-DF1A-459C-9BEC-209800A7233C}"/>
    <cellStyle name="Comma 3 4 4 5" xfId="10339" xr:uid="{00000000-0005-0000-0000-000063280000}"/>
    <cellStyle name="Comma 3 4 4 5 2" xfId="10340" xr:uid="{00000000-0005-0000-0000-000064280000}"/>
    <cellStyle name="Comma 3 4 4 5 2 2" xfId="41013" xr:uid="{32B93B79-F3F2-4F22-B961-DF102D28C918}"/>
    <cellStyle name="Comma 3 4 4 5 3" xfId="41012" xr:uid="{8D6740A3-9676-4FBD-A9DA-B691B5F1AA4E}"/>
    <cellStyle name="Comma 3 4 4 6" xfId="10341" xr:uid="{00000000-0005-0000-0000-000065280000}"/>
    <cellStyle name="Comma 3 4 4 6 2" xfId="41014" xr:uid="{E9F030DA-16CC-41BB-812F-8BABFE057431}"/>
    <cellStyle name="Comma 3 4 4 7" xfId="41006" xr:uid="{C5E089CF-808F-4625-AD3F-9E8AE7175FB7}"/>
    <cellStyle name="Comma 3 4 5" xfId="10342" xr:uid="{00000000-0005-0000-0000-000066280000}"/>
    <cellStyle name="Comma 3 4 5 2" xfId="10343" xr:uid="{00000000-0005-0000-0000-000067280000}"/>
    <cellStyle name="Comma 3 4 5 2 2" xfId="10344" xr:uid="{00000000-0005-0000-0000-000068280000}"/>
    <cellStyle name="Comma 3 4 5 2 2 2" xfId="10345" xr:uid="{00000000-0005-0000-0000-000069280000}"/>
    <cellStyle name="Comma 3 4 5 2 2 2 2" xfId="41018" xr:uid="{D897D223-6193-4742-B06F-F6F9DC75C770}"/>
    <cellStyle name="Comma 3 4 5 2 2 3" xfId="41017" xr:uid="{F79CDF5D-E443-400F-9403-F777769D79C3}"/>
    <cellStyle name="Comma 3 4 5 2 3" xfId="10346" xr:uid="{00000000-0005-0000-0000-00006A280000}"/>
    <cellStyle name="Comma 3 4 5 2 3 2" xfId="10347" xr:uid="{00000000-0005-0000-0000-00006B280000}"/>
    <cellStyle name="Comma 3 4 5 2 3 2 2" xfId="41020" xr:uid="{BFD1F3C8-8ADE-4D42-A521-F618AE24D227}"/>
    <cellStyle name="Comma 3 4 5 2 3 3" xfId="41019" xr:uid="{250BE432-37A1-4538-AC6B-C73D1B308C29}"/>
    <cellStyle name="Comma 3 4 5 2 4" xfId="10348" xr:uid="{00000000-0005-0000-0000-00006C280000}"/>
    <cellStyle name="Comma 3 4 5 2 4 2" xfId="41021" xr:uid="{75CCDC99-3110-4192-9AC4-5F2F171333AA}"/>
    <cellStyle name="Comma 3 4 5 2 5" xfId="10349" xr:uid="{00000000-0005-0000-0000-00006D280000}"/>
    <cellStyle name="Comma 3 4 5 2 5 2" xfId="10350" xr:uid="{00000000-0005-0000-0000-00006E280000}"/>
    <cellStyle name="Comma 3 4 5 2 5 2 2" xfId="41023" xr:uid="{B646F532-7667-44FE-8102-ED8168004209}"/>
    <cellStyle name="Comma 3 4 5 2 5 3" xfId="41022" xr:uid="{99E34E84-607B-4619-966A-DEB3E589A696}"/>
    <cellStyle name="Comma 3 4 5 2 6" xfId="10351" xr:uid="{00000000-0005-0000-0000-00006F280000}"/>
    <cellStyle name="Comma 3 4 5 2 6 2" xfId="41024" xr:uid="{26E2A61F-DB32-43F9-80AA-2DA936DA7D7A}"/>
    <cellStyle name="Comma 3 4 5 2 7" xfId="41016" xr:uid="{ABC3BC2F-40C2-423A-8C7B-6D0E92322DEA}"/>
    <cellStyle name="Comma 3 4 5 3" xfId="10352" xr:uid="{00000000-0005-0000-0000-000070280000}"/>
    <cellStyle name="Comma 3 4 5 3 2" xfId="10353" xr:uid="{00000000-0005-0000-0000-000071280000}"/>
    <cellStyle name="Comma 3 4 5 3 2 2" xfId="10354" xr:uid="{00000000-0005-0000-0000-000072280000}"/>
    <cellStyle name="Comma 3 4 5 3 2 2 2" xfId="41027" xr:uid="{20464AB9-1571-4D3A-83FC-84FB34BD234F}"/>
    <cellStyle name="Comma 3 4 5 3 2 3" xfId="41026" xr:uid="{1D028385-7CFA-4A06-86E2-078D1BD8004C}"/>
    <cellStyle name="Comma 3 4 5 3 3" xfId="10355" xr:uid="{00000000-0005-0000-0000-000073280000}"/>
    <cellStyle name="Comma 3 4 5 3 3 2" xfId="10356" xr:uid="{00000000-0005-0000-0000-000074280000}"/>
    <cellStyle name="Comma 3 4 5 3 3 2 2" xfId="41029" xr:uid="{6C5CE9C1-EEE5-4742-A54B-CB784CFB9146}"/>
    <cellStyle name="Comma 3 4 5 3 3 3" xfId="41028" xr:uid="{00496183-2D7A-4044-BDD2-2C167E3AD426}"/>
    <cellStyle name="Comma 3 4 5 3 4" xfId="10357" xr:uid="{00000000-0005-0000-0000-000075280000}"/>
    <cellStyle name="Comma 3 4 5 3 4 2" xfId="41030" xr:uid="{259564CB-7005-43FF-B9A6-083B8B1B6D61}"/>
    <cellStyle name="Comma 3 4 5 3 5" xfId="10358" xr:uid="{00000000-0005-0000-0000-000076280000}"/>
    <cellStyle name="Comma 3 4 5 3 5 2" xfId="41031" xr:uid="{FC9BD984-DED6-47DF-BA5B-E59BD9D67FD0}"/>
    <cellStyle name="Comma 3 4 5 3 6" xfId="10359" xr:uid="{00000000-0005-0000-0000-000077280000}"/>
    <cellStyle name="Comma 3 4 5 3 6 2" xfId="41032" xr:uid="{C8E8A9B9-7402-4616-9B54-2132F19E57A0}"/>
    <cellStyle name="Comma 3 4 5 3 7" xfId="41025" xr:uid="{A17AA8C5-FAD6-49E2-8AAF-76F99391ED4F}"/>
    <cellStyle name="Comma 3 4 5 4" xfId="10360" xr:uid="{00000000-0005-0000-0000-000078280000}"/>
    <cellStyle name="Comma 3 4 5 4 2" xfId="10361" xr:uid="{00000000-0005-0000-0000-000079280000}"/>
    <cellStyle name="Comma 3 4 5 4 2 2" xfId="41034" xr:uid="{1623B972-0C27-4C2D-B9BE-3F171E779524}"/>
    <cellStyle name="Comma 3 4 5 4 3" xfId="41033" xr:uid="{2D901A96-DA00-4F23-9A6B-39CF1295CA62}"/>
    <cellStyle name="Comma 3 4 5 5" xfId="10362" xr:uid="{00000000-0005-0000-0000-00007A280000}"/>
    <cellStyle name="Comma 3 4 5 5 2" xfId="10363" xr:uid="{00000000-0005-0000-0000-00007B280000}"/>
    <cellStyle name="Comma 3 4 5 5 2 2" xfId="41036" xr:uid="{085CB68F-1EF2-4980-8DF8-547D89696BC6}"/>
    <cellStyle name="Comma 3 4 5 5 3" xfId="41035" xr:uid="{AB012628-5187-4B82-A7D3-6EDBED5C925A}"/>
    <cellStyle name="Comma 3 4 5 6" xfId="10364" xr:uid="{00000000-0005-0000-0000-00007C280000}"/>
    <cellStyle name="Comma 3 4 5 6 2" xfId="41037" xr:uid="{BD32D2C5-EC16-45DE-974A-3BAD30BCCE9C}"/>
    <cellStyle name="Comma 3 4 5 7" xfId="10365" xr:uid="{00000000-0005-0000-0000-00007D280000}"/>
    <cellStyle name="Comma 3 4 5 7 2" xfId="10366" xr:uid="{00000000-0005-0000-0000-00007E280000}"/>
    <cellStyle name="Comma 3 4 5 7 2 2" xfId="41039" xr:uid="{A7A50CC5-815E-4864-9CEE-4DB725303109}"/>
    <cellStyle name="Comma 3 4 5 7 3" xfId="41038" xr:uid="{40F61BCD-E228-4368-B8E3-5BF6056EE393}"/>
    <cellStyle name="Comma 3 4 5 8" xfId="10367" xr:uid="{00000000-0005-0000-0000-00007F280000}"/>
    <cellStyle name="Comma 3 4 5 8 2" xfId="41040" xr:uid="{8EECEFDB-536D-4E5F-8515-177B63EFC836}"/>
    <cellStyle name="Comma 3 4 5 9" xfId="41015" xr:uid="{1AA76AA6-F918-4948-81C1-2A201151BDEE}"/>
    <cellStyle name="Comma 3 4 6" xfId="10368" xr:uid="{00000000-0005-0000-0000-000080280000}"/>
    <cellStyle name="Comma 3 4 6 2" xfId="10369" xr:uid="{00000000-0005-0000-0000-000081280000}"/>
    <cellStyle name="Comma 3 4 6 2 2" xfId="10370" xr:uid="{00000000-0005-0000-0000-000082280000}"/>
    <cellStyle name="Comma 3 4 6 2 2 2" xfId="41043" xr:uid="{9995C5EB-D2CE-4261-AE8B-5F9BF10ECFAA}"/>
    <cellStyle name="Comma 3 4 6 2 3" xfId="41042" xr:uid="{E066E754-EF53-4AD3-9C18-422EE3C1F740}"/>
    <cellStyle name="Comma 3 4 6 3" xfId="10371" xr:uid="{00000000-0005-0000-0000-000083280000}"/>
    <cellStyle name="Comma 3 4 6 3 2" xfId="41044" xr:uid="{F233E0D7-04C9-4474-AC4F-EE2B27BF3B0E}"/>
    <cellStyle name="Comma 3 4 6 4" xfId="10372" xr:uid="{00000000-0005-0000-0000-000084280000}"/>
    <cellStyle name="Comma 3 4 6 4 2" xfId="41045" xr:uid="{EB8C7F45-5D1C-442A-B56B-A56F1511BF42}"/>
    <cellStyle name="Comma 3 4 6 5" xfId="41041" xr:uid="{8A6FFAB2-370A-48AF-96FF-E0FDAA81C7D0}"/>
    <cellStyle name="Comma 3 4 7" xfId="10373" xr:uid="{00000000-0005-0000-0000-000085280000}"/>
    <cellStyle name="Comma 3 4 7 2" xfId="10374" xr:uid="{00000000-0005-0000-0000-000086280000}"/>
    <cellStyle name="Comma 3 4 7 2 2" xfId="41047" xr:uid="{7133997F-0C15-4FFF-B062-86A6056CD92B}"/>
    <cellStyle name="Comma 3 4 7 3" xfId="41046" xr:uid="{97737248-C8AC-48EA-921D-5DA8D1C94AB6}"/>
    <cellStyle name="Comma 3 4 8" xfId="10375" xr:uid="{00000000-0005-0000-0000-000087280000}"/>
    <cellStyle name="Comma 3 4 8 2" xfId="10376" xr:uid="{00000000-0005-0000-0000-000088280000}"/>
    <cellStyle name="Comma 3 4 8 2 2" xfId="41049" xr:uid="{DAD460BD-C3A5-43BA-BBEF-EBAE0DA2071D}"/>
    <cellStyle name="Comma 3 4 8 3" xfId="41048" xr:uid="{55DC18B5-8644-47B0-A5B1-B6364E8D9111}"/>
    <cellStyle name="Comma 3 4 9" xfId="10377" xr:uid="{00000000-0005-0000-0000-000089280000}"/>
    <cellStyle name="Comma 3 4 9 2" xfId="10378" xr:uid="{00000000-0005-0000-0000-00008A280000}"/>
    <cellStyle name="Comma 3 4 9 2 2" xfId="41051" xr:uid="{55624437-3125-41C5-88BD-B82F7CB0F83B}"/>
    <cellStyle name="Comma 3 4 9 3" xfId="41050" xr:uid="{6DE0C975-2863-491D-B7B1-A78C0CDC2005}"/>
    <cellStyle name="Comma 3 5" xfId="10379" xr:uid="{00000000-0005-0000-0000-00008B280000}"/>
    <cellStyle name="Comma 3 5 10" xfId="10380" xr:uid="{00000000-0005-0000-0000-00008C280000}"/>
    <cellStyle name="Comma 3 5 10 2" xfId="41053" xr:uid="{6A7D0391-6D5A-4D67-87DB-9AD48C5F3062}"/>
    <cellStyle name="Comma 3 5 11" xfId="10381" xr:uid="{00000000-0005-0000-0000-00008D280000}"/>
    <cellStyle name="Comma 3 5 11 2" xfId="41054" xr:uid="{246AB0A9-AC18-4A31-BB33-31059F08D268}"/>
    <cellStyle name="Comma 3 5 12" xfId="10382" xr:uid="{00000000-0005-0000-0000-00008E280000}"/>
    <cellStyle name="Comma 3 5 12 2" xfId="41055" xr:uid="{B5E237E1-A406-4D61-B627-6A2A369829CB}"/>
    <cellStyle name="Comma 3 5 13" xfId="41052" xr:uid="{6FA9110E-2D10-4D68-87FF-4E2D0A18FB60}"/>
    <cellStyle name="Comma 3 5 2" xfId="10383" xr:uid="{00000000-0005-0000-0000-00008F280000}"/>
    <cellStyle name="Comma 3 5 2 10" xfId="41056" xr:uid="{3A7280B9-B56A-4FB1-9352-611701D5F0B4}"/>
    <cellStyle name="Comma 3 5 2 2" xfId="10384" xr:uid="{00000000-0005-0000-0000-000090280000}"/>
    <cellStyle name="Comma 3 5 2 2 2" xfId="10385" xr:uid="{00000000-0005-0000-0000-000091280000}"/>
    <cellStyle name="Comma 3 5 2 2 2 2" xfId="10386" xr:uid="{00000000-0005-0000-0000-000092280000}"/>
    <cellStyle name="Comma 3 5 2 2 2 2 2" xfId="41059" xr:uid="{AC2B9B1B-5B78-46D2-A1A0-94ECD3C9F87A}"/>
    <cellStyle name="Comma 3 5 2 2 2 3" xfId="41058" xr:uid="{0C4C7E31-7707-48C7-8BA0-5445828FBA0A}"/>
    <cellStyle name="Comma 3 5 2 2 3" xfId="10387" xr:uid="{00000000-0005-0000-0000-000093280000}"/>
    <cellStyle name="Comma 3 5 2 2 3 2" xfId="10388" xr:uid="{00000000-0005-0000-0000-000094280000}"/>
    <cellStyle name="Comma 3 5 2 2 3 2 2" xfId="41061" xr:uid="{AEFB872C-85F9-43C9-9968-8A61D937AF8A}"/>
    <cellStyle name="Comma 3 5 2 2 3 3" xfId="41060" xr:uid="{ADE317AB-CFE3-4CB4-83CC-F5FC17534F46}"/>
    <cellStyle name="Comma 3 5 2 2 4" xfId="10389" xr:uid="{00000000-0005-0000-0000-000095280000}"/>
    <cellStyle name="Comma 3 5 2 2 4 2" xfId="41062" xr:uid="{3F8BAE93-13E3-43E3-AC22-4F39B400938A}"/>
    <cellStyle name="Comma 3 5 2 2 5" xfId="10390" xr:uid="{00000000-0005-0000-0000-000096280000}"/>
    <cellStyle name="Comma 3 5 2 2 5 2" xfId="10391" xr:uid="{00000000-0005-0000-0000-000097280000}"/>
    <cellStyle name="Comma 3 5 2 2 5 2 2" xfId="41064" xr:uid="{9472F092-F956-428E-84E8-A946B8AA6F75}"/>
    <cellStyle name="Comma 3 5 2 2 5 3" xfId="41063" xr:uid="{5D344A7E-F2BF-4AE1-A79B-DABA51D0BBF6}"/>
    <cellStyle name="Comma 3 5 2 2 6" xfId="10392" xr:uid="{00000000-0005-0000-0000-000098280000}"/>
    <cellStyle name="Comma 3 5 2 2 6 2" xfId="41065" xr:uid="{04221F11-770C-4D8D-A8EC-707BC24CB1B9}"/>
    <cellStyle name="Comma 3 5 2 2 7" xfId="41057" xr:uid="{3826227E-9E67-4B88-B26D-1BA8B4983C6F}"/>
    <cellStyle name="Comma 3 5 2 3" xfId="10393" xr:uid="{00000000-0005-0000-0000-000099280000}"/>
    <cellStyle name="Comma 3 5 2 3 2" xfId="10394" xr:uid="{00000000-0005-0000-0000-00009A280000}"/>
    <cellStyle name="Comma 3 5 2 3 2 2" xfId="10395" xr:uid="{00000000-0005-0000-0000-00009B280000}"/>
    <cellStyle name="Comma 3 5 2 3 2 2 2" xfId="10396" xr:uid="{00000000-0005-0000-0000-00009C280000}"/>
    <cellStyle name="Comma 3 5 2 3 2 2 2 2" xfId="41069" xr:uid="{79423655-0BAB-442D-BE58-B4B824682240}"/>
    <cellStyle name="Comma 3 5 2 3 2 2 3" xfId="41068" xr:uid="{5DDBA48C-29BE-4755-8926-9C4560A0D3B3}"/>
    <cellStyle name="Comma 3 5 2 3 2 3" xfId="10397" xr:uid="{00000000-0005-0000-0000-00009D280000}"/>
    <cellStyle name="Comma 3 5 2 3 2 3 2" xfId="10398" xr:uid="{00000000-0005-0000-0000-00009E280000}"/>
    <cellStyle name="Comma 3 5 2 3 2 3 2 2" xfId="41071" xr:uid="{39296305-3378-493A-9D05-96C67A680123}"/>
    <cellStyle name="Comma 3 5 2 3 2 3 3" xfId="41070" xr:uid="{945CA469-7804-4915-8644-AB50A44BEFFD}"/>
    <cellStyle name="Comma 3 5 2 3 2 4" xfId="10399" xr:uid="{00000000-0005-0000-0000-00009F280000}"/>
    <cellStyle name="Comma 3 5 2 3 2 4 2" xfId="41072" xr:uid="{ED3AC394-1DC5-4AE7-A179-3792675457D1}"/>
    <cellStyle name="Comma 3 5 2 3 2 5" xfId="10400" xr:uid="{00000000-0005-0000-0000-0000A0280000}"/>
    <cellStyle name="Comma 3 5 2 3 2 5 2" xfId="10401" xr:uid="{00000000-0005-0000-0000-0000A1280000}"/>
    <cellStyle name="Comma 3 5 2 3 2 5 2 2" xfId="41074" xr:uid="{3C04398D-5CB4-4EAA-A7A4-5B8B36FA2D38}"/>
    <cellStyle name="Comma 3 5 2 3 2 5 3" xfId="41073" xr:uid="{7063768A-CE1F-411A-BDC7-670AA43E76B3}"/>
    <cellStyle name="Comma 3 5 2 3 2 6" xfId="10402" xr:uid="{00000000-0005-0000-0000-0000A2280000}"/>
    <cellStyle name="Comma 3 5 2 3 2 6 2" xfId="41075" xr:uid="{BCF24CF8-10D1-4513-8C83-77267054BC18}"/>
    <cellStyle name="Comma 3 5 2 3 2 7" xfId="41067" xr:uid="{2882A242-44E0-4106-9261-32BFC4FB631F}"/>
    <cellStyle name="Comma 3 5 2 3 3" xfId="10403" xr:uid="{00000000-0005-0000-0000-0000A3280000}"/>
    <cellStyle name="Comma 3 5 2 3 3 2" xfId="10404" xr:uid="{00000000-0005-0000-0000-0000A4280000}"/>
    <cellStyle name="Comma 3 5 2 3 3 2 2" xfId="41077" xr:uid="{F96D8276-3DB8-43D4-894C-1BC60C48EA56}"/>
    <cellStyle name="Comma 3 5 2 3 3 3" xfId="41076" xr:uid="{DE0BE027-8AE3-4143-BF26-6CABDAC550B1}"/>
    <cellStyle name="Comma 3 5 2 3 4" xfId="10405" xr:uid="{00000000-0005-0000-0000-0000A5280000}"/>
    <cellStyle name="Comma 3 5 2 3 4 2" xfId="10406" xr:uid="{00000000-0005-0000-0000-0000A6280000}"/>
    <cellStyle name="Comma 3 5 2 3 4 2 2" xfId="41079" xr:uid="{1A7B2F6B-9CE0-42D1-AECE-A771AAFF8F1B}"/>
    <cellStyle name="Comma 3 5 2 3 4 3" xfId="41078" xr:uid="{BF022C33-3BC8-43F4-A4D7-DF6F24FE3306}"/>
    <cellStyle name="Comma 3 5 2 3 5" xfId="10407" xr:uid="{00000000-0005-0000-0000-0000A7280000}"/>
    <cellStyle name="Comma 3 5 2 3 5 2" xfId="41080" xr:uid="{3F749295-3FE5-4407-87D5-B51A683C6CCA}"/>
    <cellStyle name="Comma 3 5 2 3 6" xfId="10408" xr:uid="{00000000-0005-0000-0000-0000A8280000}"/>
    <cellStyle name="Comma 3 5 2 3 6 2" xfId="10409" xr:uid="{00000000-0005-0000-0000-0000A9280000}"/>
    <cellStyle name="Comma 3 5 2 3 6 2 2" xfId="41082" xr:uid="{43F6D4CD-4833-44FE-91D4-D1B1AE3BA7BF}"/>
    <cellStyle name="Comma 3 5 2 3 6 3" xfId="41081" xr:uid="{0CF597C1-90FB-424B-8538-774045D6B493}"/>
    <cellStyle name="Comma 3 5 2 3 7" xfId="10410" xr:uid="{00000000-0005-0000-0000-0000AA280000}"/>
    <cellStyle name="Comma 3 5 2 3 7 2" xfId="41083" xr:uid="{DB0AFD99-E750-4DE4-9DCD-D2DDA2697AA4}"/>
    <cellStyle name="Comma 3 5 2 3 8" xfId="41066" xr:uid="{32D528AA-4532-4558-A57B-342DE46BD13F}"/>
    <cellStyle name="Comma 3 5 2 4" xfId="10411" xr:uid="{00000000-0005-0000-0000-0000AB280000}"/>
    <cellStyle name="Comma 3 5 2 4 2" xfId="10412" xr:uid="{00000000-0005-0000-0000-0000AC280000}"/>
    <cellStyle name="Comma 3 5 2 4 2 2" xfId="10413" xr:uid="{00000000-0005-0000-0000-0000AD280000}"/>
    <cellStyle name="Comma 3 5 2 4 2 2 2" xfId="41086" xr:uid="{E048CDC6-7E50-4AA8-A37E-6FA1DB05610E}"/>
    <cellStyle name="Comma 3 5 2 4 2 3" xfId="41085" xr:uid="{16E819FF-2BE4-405F-A4A9-403FB2F49DDE}"/>
    <cellStyle name="Comma 3 5 2 4 3" xfId="10414" xr:uid="{00000000-0005-0000-0000-0000AE280000}"/>
    <cellStyle name="Comma 3 5 2 4 3 2" xfId="10415" xr:uid="{00000000-0005-0000-0000-0000AF280000}"/>
    <cellStyle name="Comma 3 5 2 4 3 2 2" xfId="41088" xr:uid="{508779E1-D8D0-4F49-B6B6-343A6B57966C}"/>
    <cellStyle name="Comma 3 5 2 4 3 3" xfId="41087" xr:uid="{2AB16CDE-15AE-411C-810F-F7CD93223E7A}"/>
    <cellStyle name="Comma 3 5 2 4 4" xfId="10416" xr:uid="{00000000-0005-0000-0000-0000B0280000}"/>
    <cellStyle name="Comma 3 5 2 4 4 2" xfId="41089" xr:uid="{65373FD4-EEBD-4610-B7A0-380F1F3356B9}"/>
    <cellStyle name="Comma 3 5 2 4 5" xfId="10417" xr:uid="{00000000-0005-0000-0000-0000B1280000}"/>
    <cellStyle name="Comma 3 5 2 4 5 2" xfId="41090" xr:uid="{BA73EDD2-E850-4C04-A3B8-93A72989FB39}"/>
    <cellStyle name="Comma 3 5 2 4 6" xfId="10418" xr:uid="{00000000-0005-0000-0000-0000B2280000}"/>
    <cellStyle name="Comma 3 5 2 4 6 2" xfId="41091" xr:uid="{9560671B-1E71-4304-85BC-2AE0112B7325}"/>
    <cellStyle name="Comma 3 5 2 4 7" xfId="41084" xr:uid="{11D8887A-F51E-4276-AEC7-F608166F4D69}"/>
    <cellStyle name="Comma 3 5 2 5" xfId="10419" xr:uid="{00000000-0005-0000-0000-0000B3280000}"/>
    <cellStyle name="Comma 3 5 2 5 2" xfId="10420" xr:uid="{00000000-0005-0000-0000-0000B4280000}"/>
    <cellStyle name="Comma 3 5 2 5 2 2" xfId="41093" xr:uid="{47D90409-7082-481B-A38D-152E8AF54B44}"/>
    <cellStyle name="Comma 3 5 2 5 3" xfId="41092" xr:uid="{3DD500C3-2B81-4350-89D8-53907D47D71C}"/>
    <cellStyle name="Comma 3 5 2 6" xfId="10421" xr:uid="{00000000-0005-0000-0000-0000B5280000}"/>
    <cellStyle name="Comma 3 5 2 6 2" xfId="10422" xr:uid="{00000000-0005-0000-0000-0000B6280000}"/>
    <cellStyle name="Comma 3 5 2 6 2 2" xfId="41095" xr:uid="{0ECF5455-85C7-4D47-8512-8B0C587835E7}"/>
    <cellStyle name="Comma 3 5 2 6 3" xfId="41094" xr:uid="{E5BBF53A-2E2F-4567-A9D8-7F3F4BA9F2D3}"/>
    <cellStyle name="Comma 3 5 2 7" xfId="10423" xr:uid="{00000000-0005-0000-0000-0000B7280000}"/>
    <cellStyle name="Comma 3 5 2 7 2" xfId="41096" xr:uid="{110A3E41-4C6D-47C4-BBF7-B71ABA64EF89}"/>
    <cellStyle name="Comma 3 5 2 8" xfId="10424" xr:uid="{00000000-0005-0000-0000-0000B8280000}"/>
    <cellStyle name="Comma 3 5 2 8 2" xfId="10425" xr:uid="{00000000-0005-0000-0000-0000B9280000}"/>
    <cellStyle name="Comma 3 5 2 8 2 2" xfId="41098" xr:uid="{A004D161-C2D8-4401-BC67-C544D736D4BA}"/>
    <cellStyle name="Comma 3 5 2 8 3" xfId="41097" xr:uid="{05948F3F-3F4C-4054-9639-C8DFA2EDF547}"/>
    <cellStyle name="Comma 3 5 2 9" xfId="10426" xr:uid="{00000000-0005-0000-0000-0000BA280000}"/>
    <cellStyle name="Comma 3 5 2 9 2" xfId="41099" xr:uid="{469A9ECB-D1D8-4D46-8392-3D5E9ED92B06}"/>
    <cellStyle name="Comma 3 5 3" xfId="10427" xr:uid="{00000000-0005-0000-0000-0000BB280000}"/>
    <cellStyle name="Comma 3 5 3 2" xfId="10428" xr:uid="{00000000-0005-0000-0000-0000BC280000}"/>
    <cellStyle name="Comma 3 5 3 2 2" xfId="10429" xr:uid="{00000000-0005-0000-0000-0000BD280000}"/>
    <cellStyle name="Comma 3 5 3 2 2 2" xfId="41102" xr:uid="{DA259DE6-A6CC-4C67-9225-33F00EE57A83}"/>
    <cellStyle name="Comma 3 5 3 2 3" xfId="41101" xr:uid="{CA0AB4CC-4C79-4613-8BDB-AA84092CAD9A}"/>
    <cellStyle name="Comma 3 5 3 3" xfId="10430" xr:uid="{00000000-0005-0000-0000-0000BE280000}"/>
    <cellStyle name="Comma 3 5 3 3 2" xfId="10431" xr:uid="{00000000-0005-0000-0000-0000BF280000}"/>
    <cellStyle name="Comma 3 5 3 3 2 2" xfId="41104" xr:uid="{643FDA37-0703-4295-9C00-DBC0F872C3B5}"/>
    <cellStyle name="Comma 3 5 3 3 3" xfId="41103" xr:uid="{02F7D469-10E1-402A-B951-ABDEC7F17265}"/>
    <cellStyle name="Comma 3 5 3 4" xfId="10432" xr:uid="{00000000-0005-0000-0000-0000C0280000}"/>
    <cellStyle name="Comma 3 5 3 4 2" xfId="41105" xr:uid="{B43D104E-EADD-43E9-B947-A2AC07237657}"/>
    <cellStyle name="Comma 3 5 3 5" xfId="10433" xr:uid="{00000000-0005-0000-0000-0000C1280000}"/>
    <cellStyle name="Comma 3 5 3 5 2" xfId="10434" xr:uid="{00000000-0005-0000-0000-0000C2280000}"/>
    <cellStyle name="Comma 3 5 3 5 2 2" xfId="41107" xr:uid="{86F0717A-3917-42D9-BBC1-0EB7B4A59B6C}"/>
    <cellStyle name="Comma 3 5 3 5 3" xfId="41106" xr:uid="{4F9A1067-CE18-4E15-952C-EE438EB1A883}"/>
    <cellStyle name="Comma 3 5 3 6" xfId="10435" xr:uid="{00000000-0005-0000-0000-0000C3280000}"/>
    <cellStyle name="Comma 3 5 3 6 2" xfId="41108" xr:uid="{919A724A-3D95-4F3E-AE1D-6F2A50B0CBEC}"/>
    <cellStyle name="Comma 3 5 3 7" xfId="41100" xr:uid="{8B260D9B-BA32-460C-B1D6-5FD3F8C59F4C}"/>
    <cellStyle name="Comma 3 5 4" xfId="10436" xr:uid="{00000000-0005-0000-0000-0000C4280000}"/>
    <cellStyle name="Comma 3 5 4 2" xfId="10437" xr:uid="{00000000-0005-0000-0000-0000C5280000}"/>
    <cellStyle name="Comma 3 5 4 2 2" xfId="10438" xr:uid="{00000000-0005-0000-0000-0000C6280000}"/>
    <cellStyle name="Comma 3 5 4 2 2 2" xfId="10439" xr:uid="{00000000-0005-0000-0000-0000C7280000}"/>
    <cellStyle name="Comma 3 5 4 2 2 2 2" xfId="41112" xr:uid="{3213DCE9-D56B-4E60-9498-407653FC7F8A}"/>
    <cellStyle name="Comma 3 5 4 2 2 3" xfId="41111" xr:uid="{B18C9EE7-FA6E-4B7D-BFBB-9DBAEFD8BE45}"/>
    <cellStyle name="Comma 3 5 4 2 3" xfId="10440" xr:uid="{00000000-0005-0000-0000-0000C8280000}"/>
    <cellStyle name="Comma 3 5 4 2 3 2" xfId="10441" xr:uid="{00000000-0005-0000-0000-0000C9280000}"/>
    <cellStyle name="Comma 3 5 4 2 3 2 2" xfId="41114" xr:uid="{A6E9EE5E-AB1B-4CB3-BC31-D885871A2D8B}"/>
    <cellStyle name="Comma 3 5 4 2 3 3" xfId="41113" xr:uid="{575D76F0-84F2-4905-9134-D343A4FDE60A}"/>
    <cellStyle name="Comma 3 5 4 2 4" xfId="10442" xr:uid="{00000000-0005-0000-0000-0000CA280000}"/>
    <cellStyle name="Comma 3 5 4 2 4 2" xfId="41115" xr:uid="{6D494E0D-1B9C-4A72-9B24-67E8F50F2B91}"/>
    <cellStyle name="Comma 3 5 4 2 5" xfId="10443" xr:uid="{00000000-0005-0000-0000-0000CB280000}"/>
    <cellStyle name="Comma 3 5 4 2 5 2" xfId="41116" xr:uid="{677B56F8-D303-4AD2-A74E-3369F48BD289}"/>
    <cellStyle name="Comma 3 5 4 2 6" xfId="10444" xr:uid="{00000000-0005-0000-0000-0000CC280000}"/>
    <cellStyle name="Comma 3 5 4 2 6 2" xfId="41117" xr:uid="{B3037A54-7B2D-4459-A08C-9DC9C466B941}"/>
    <cellStyle name="Comma 3 5 4 2 7" xfId="41110" xr:uid="{7EC116AB-6642-49F1-A5AA-7838062AA7E2}"/>
    <cellStyle name="Comma 3 5 4 3" xfId="10445" xr:uid="{00000000-0005-0000-0000-0000CD280000}"/>
    <cellStyle name="Comma 3 5 4 3 2" xfId="10446" xr:uid="{00000000-0005-0000-0000-0000CE280000}"/>
    <cellStyle name="Comma 3 5 4 3 2 2" xfId="10447" xr:uid="{00000000-0005-0000-0000-0000CF280000}"/>
    <cellStyle name="Comma 3 5 4 3 2 2 2" xfId="41120" xr:uid="{D329FC89-EFAD-4A8E-94EF-5F0CB5C323B4}"/>
    <cellStyle name="Comma 3 5 4 3 2 3" xfId="41119" xr:uid="{80AE6875-4D04-4A36-9831-11EDBE078C73}"/>
    <cellStyle name="Comma 3 5 4 3 3" xfId="10448" xr:uid="{00000000-0005-0000-0000-0000D0280000}"/>
    <cellStyle name="Comma 3 5 4 3 3 2" xfId="10449" xr:uid="{00000000-0005-0000-0000-0000D1280000}"/>
    <cellStyle name="Comma 3 5 4 3 3 2 2" xfId="41122" xr:uid="{CCD083E4-2DA4-4F89-B9FD-EA60B72376D9}"/>
    <cellStyle name="Comma 3 5 4 3 3 3" xfId="41121" xr:uid="{E1D46418-CF3F-44CD-ABEE-845B512928A1}"/>
    <cellStyle name="Comma 3 5 4 3 4" xfId="10450" xr:uid="{00000000-0005-0000-0000-0000D2280000}"/>
    <cellStyle name="Comma 3 5 4 3 4 2" xfId="41123" xr:uid="{B6652C87-355B-4BBF-B6EA-A3E8AA6826A8}"/>
    <cellStyle name="Comma 3 5 4 3 5" xfId="10451" xr:uid="{00000000-0005-0000-0000-0000D3280000}"/>
    <cellStyle name="Comma 3 5 4 3 5 2" xfId="41124" xr:uid="{C5F71CDF-EB20-435B-B266-EBEA17644793}"/>
    <cellStyle name="Comma 3 5 4 3 6" xfId="10452" xr:uid="{00000000-0005-0000-0000-0000D4280000}"/>
    <cellStyle name="Comma 3 5 4 3 6 2" xfId="41125" xr:uid="{AD6018DD-6357-405F-8BDC-177A6BA75E98}"/>
    <cellStyle name="Comma 3 5 4 3 7" xfId="41118" xr:uid="{562B7997-1BA3-4538-8A0B-14B90A59B55C}"/>
    <cellStyle name="Comma 3 5 4 4" xfId="10453" xr:uid="{00000000-0005-0000-0000-0000D5280000}"/>
    <cellStyle name="Comma 3 5 4 4 2" xfId="10454" xr:uid="{00000000-0005-0000-0000-0000D6280000}"/>
    <cellStyle name="Comma 3 5 4 4 2 2" xfId="41127" xr:uid="{5122A7D7-6B5E-4AA3-BCF3-4B4263EDBC96}"/>
    <cellStyle name="Comma 3 5 4 4 3" xfId="41126" xr:uid="{E5D9BC34-02D1-4827-AB06-AF89E6F4D1E7}"/>
    <cellStyle name="Comma 3 5 4 5" xfId="10455" xr:uid="{00000000-0005-0000-0000-0000D7280000}"/>
    <cellStyle name="Comma 3 5 4 5 2" xfId="10456" xr:uid="{00000000-0005-0000-0000-0000D8280000}"/>
    <cellStyle name="Comma 3 5 4 5 2 2" xfId="41129" xr:uid="{763477D5-D78F-4313-9D3F-CB56D6666B5A}"/>
    <cellStyle name="Comma 3 5 4 5 3" xfId="41128" xr:uid="{C260803C-6CE0-4C7D-897A-FF914855AA04}"/>
    <cellStyle name="Comma 3 5 4 6" xfId="10457" xr:uid="{00000000-0005-0000-0000-0000D9280000}"/>
    <cellStyle name="Comma 3 5 4 6 2" xfId="41130" xr:uid="{1AB95C5E-623D-4B39-9640-62DD910C8E0B}"/>
    <cellStyle name="Comma 3 5 4 7" xfId="10458" xr:uid="{00000000-0005-0000-0000-0000DA280000}"/>
    <cellStyle name="Comma 3 5 4 7 2" xfId="10459" xr:uid="{00000000-0005-0000-0000-0000DB280000}"/>
    <cellStyle name="Comma 3 5 4 7 2 2" xfId="41132" xr:uid="{6D56C6AD-E3C6-4A1E-9543-7FD1AFA35D94}"/>
    <cellStyle name="Comma 3 5 4 7 3" xfId="41131" xr:uid="{E96B662E-ADD8-4D60-90CB-459B744B7201}"/>
    <cellStyle name="Comma 3 5 4 8" xfId="10460" xr:uid="{00000000-0005-0000-0000-0000DC280000}"/>
    <cellStyle name="Comma 3 5 4 8 2" xfId="41133" xr:uid="{309681B4-4742-45DB-8592-9ADFB5EE3639}"/>
    <cellStyle name="Comma 3 5 4 9" xfId="41109" xr:uid="{94CC8354-BBDC-4ED9-BF1C-CC881571E986}"/>
    <cellStyle name="Comma 3 5 5" xfId="10461" xr:uid="{00000000-0005-0000-0000-0000DD280000}"/>
    <cellStyle name="Comma 3 5 5 2" xfId="10462" xr:uid="{00000000-0005-0000-0000-0000DE280000}"/>
    <cellStyle name="Comma 3 5 5 2 2" xfId="10463" xr:uid="{00000000-0005-0000-0000-0000DF280000}"/>
    <cellStyle name="Comma 3 5 5 2 2 2" xfId="41136" xr:uid="{3503B353-7D99-4C9E-A3AB-41D097FE7390}"/>
    <cellStyle name="Comma 3 5 5 2 3" xfId="41135" xr:uid="{149AB089-DDEE-43A6-A09E-E625A721D9FC}"/>
    <cellStyle name="Comma 3 5 5 3" xfId="10464" xr:uid="{00000000-0005-0000-0000-0000E0280000}"/>
    <cellStyle name="Comma 3 5 5 3 2" xfId="41137" xr:uid="{454DF1D5-1F0C-4049-ADB9-A9760313E741}"/>
    <cellStyle name="Comma 3 5 5 4" xfId="10465" xr:uid="{00000000-0005-0000-0000-0000E1280000}"/>
    <cellStyle name="Comma 3 5 5 4 2" xfId="41138" xr:uid="{AAD40396-D7BF-4639-B270-AC2B3D598AAB}"/>
    <cellStyle name="Comma 3 5 5 5" xfId="41134" xr:uid="{634131DA-A272-4500-BE64-E505F1C492EB}"/>
    <cellStyle name="Comma 3 5 6" xfId="10466" xr:uid="{00000000-0005-0000-0000-0000E2280000}"/>
    <cellStyle name="Comma 3 5 6 2" xfId="10467" xr:uid="{00000000-0005-0000-0000-0000E3280000}"/>
    <cellStyle name="Comma 3 5 6 2 2" xfId="41140" xr:uid="{3BBFCC54-7F89-442F-8563-A368B03C81EC}"/>
    <cellStyle name="Comma 3 5 6 3" xfId="41139" xr:uid="{596DF113-DDFB-49CC-8F4E-74E1FCF9E82C}"/>
    <cellStyle name="Comma 3 5 7" xfId="10468" xr:uid="{00000000-0005-0000-0000-0000E4280000}"/>
    <cellStyle name="Comma 3 5 7 2" xfId="10469" xr:uid="{00000000-0005-0000-0000-0000E5280000}"/>
    <cellStyle name="Comma 3 5 7 2 2" xfId="41142" xr:uid="{B1E751B4-C13E-4A5B-B99D-C0802F9403BA}"/>
    <cellStyle name="Comma 3 5 7 3" xfId="41141" xr:uid="{18F982A9-71B4-4534-848E-2E351A925C37}"/>
    <cellStyle name="Comma 3 5 8" xfId="10470" xr:uid="{00000000-0005-0000-0000-0000E6280000}"/>
    <cellStyle name="Comma 3 5 8 2" xfId="10471" xr:uid="{00000000-0005-0000-0000-0000E7280000}"/>
    <cellStyle name="Comma 3 5 8 2 2" xfId="41144" xr:uid="{1FEB1799-F52A-4D72-8576-3D8D787A666B}"/>
    <cellStyle name="Comma 3 5 8 3" xfId="41143" xr:uid="{C0EA18B3-17A9-4416-BA26-677755F99179}"/>
    <cellStyle name="Comma 3 5 9" xfId="10472" xr:uid="{00000000-0005-0000-0000-0000E8280000}"/>
    <cellStyle name="Comma 3 5 9 2" xfId="10473" xr:uid="{00000000-0005-0000-0000-0000E9280000}"/>
    <cellStyle name="Comma 3 5 9 2 2" xfId="41146" xr:uid="{4ECC832F-C367-454A-B34B-DFDE15696134}"/>
    <cellStyle name="Comma 3 5 9 3" xfId="41145" xr:uid="{9CCF3D38-3818-49F1-9FBD-26F5515A57C3}"/>
    <cellStyle name="Comma 3 6" xfId="10474" xr:uid="{00000000-0005-0000-0000-0000EA280000}"/>
    <cellStyle name="Comma 3 6 10" xfId="10475" xr:uid="{00000000-0005-0000-0000-0000EB280000}"/>
    <cellStyle name="Comma 3 6 10 2" xfId="41148" xr:uid="{7C8B961E-A66C-468E-8020-F4FB9FA56B33}"/>
    <cellStyle name="Comma 3 6 11" xfId="10476" xr:uid="{00000000-0005-0000-0000-0000EC280000}"/>
    <cellStyle name="Comma 3 6 11 2" xfId="41149" xr:uid="{BCE39997-CF41-456D-B3B5-6FB44A87DCE2}"/>
    <cellStyle name="Comma 3 6 12" xfId="41147" xr:uid="{0B25A00D-28C5-439C-9A9D-94DDE81685CC}"/>
    <cellStyle name="Comma 3 6 2" xfId="10477" xr:uid="{00000000-0005-0000-0000-0000ED280000}"/>
    <cellStyle name="Comma 3 6 2 10" xfId="41150" xr:uid="{46A0408D-1BA4-4F5C-8D02-5D370DA7CE4A}"/>
    <cellStyle name="Comma 3 6 2 2" xfId="10478" xr:uid="{00000000-0005-0000-0000-0000EE280000}"/>
    <cellStyle name="Comma 3 6 2 2 2" xfId="10479" xr:uid="{00000000-0005-0000-0000-0000EF280000}"/>
    <cellStyle name="Comma 3 6 2 2 2 2" xfId="10480" xr:uid="{00000000-0005-0000-0000-0000F0280000}"/>
    <cellStyle name="Comma 3 6 2 2 2 2 2" xfId="41153" xr:uid="{9F4D156A-F5B2-451C-8325-C034B244DD4E}"/>
    <cellStyle name="Comma 3 6 2 2 2 3" xfId="41152" xr:uid="{97110FAB-78FA-49E2-8250-11152B00874D}"/>
    <cellStyle name="Comma 3 6 2 2 3" xfId="10481" xr:uid="{00000000-0005-0000-0000-0000F1280000}"/>
    <cellStyle name="Comma 3 6 2 2 3 2" xfId="10482" xr:uid="{00000000-0005-0000-0000-0000F2280000}"/>
    <cellStyle name="Comma 3 6 2 2 3 2 2" xfId="41155" xr:uid="{BB977F70-0A11-4A6C-97CA-7C553C01EA5D}"/>
    <cellStyle name="Comma 3 6 2 2 3 3" xfId="41154" xr:uid="{DFF389BA-199E-49B7-9FB7-F2EFE337A4BE}"/>
    <cellStyle name="Comma 3 6 2 2 4" xfId="10483" xr:uid="{00000000-0005-0000-0000-0000F3280000}"/>
    <cellStyle name="Comma 3 6 2 2 4 2" xfId="41156" xr:uid="{3646B762-6614-4A84-994C-972916A00429}"/>
    <cellStyle name="Comma 3 6 2 2 5" xfId="10484" xr:uid="{00000000-0005-0000-0000-0000F4280000}"/>
    <cellStyle name="Comma 3 6 2 2 5 2" xfId="41157" xr:uid="{32BD6BE2-69B8-40F6-BD5E-4423764575BE}"/>
    <cellStyle name="Comma 3 6 2 2 6" xfId="10485" xr:uid="{00000000-0005-0000-0000-0000F5280000}"/>
    <cellStyle name="Comma 3 6 2 2 6 2" xfId="41158" xr:uid="{25DA2888-0810-42E0-B388-E159C7E951F7}"/>
    <cellStyle name="Comma 3 6 2 2 7" xfId="41151" xr:uid="{3A9DDA44-524E-45F5-9ED9-7246E506CFB8}"/>
    <cellStyle name="Comma 3 6 2 3" xfId="10486" xr:uid="{00000000-0005-0000-0000-0000F6280000}"/>
    <cellStyle name="Comma 3 6 2 3 2" xfId="10487" xr:uid="{00000000-0005-0000-0000-0000F7280000}"/>
    <cellStyle name="Comma 3 6 2 3 2 2" xfId="10488" xr:uid="{00000000-0005-0000-0000-0000F8280000}"/>
    <cellStyle name="Comma 3 6 2 3 2 2 2" xfId="10489" xr:uid="{00000000-0005-0000-0000-0000F9280000}"/>
    <cellStyle name="Comma 3 6 2 3 2 2 2 2" xfId="41162" xr:uid="{F821B7E2-D7D7-4ADF-88AB-1295583A61F3}"/>
    <cellStyle name="Comma 3 6 2 3 2 2 3" xfId="41161" xr:uid="{69CD69E8-FD2C-44FC-B9AC-86FBBFB38335}"/>
    <cellStyle name="Comma 3 6 2 3 2 3" xfId="10490" xr:uid="{00000000-0005-0000-0000-0000FA280000}"/>
    <cellStyle name="Comma 3 6 2 3 2 3 2" xfId="10491" xr:uid="{00000000-0005-0000-0000-0000FB280000}"/>
    <cellStyle name="Comma 3 6 2 3 2 3 2 2" xfId="41164" xr:uid="{A60A586E-EBAA-499F-8BE5-AB89C74478B4}"/>
    <cellStyle name="Comma 3 6 2 3 2 3 3" xfId="41163" xr:uid="{3FAAA1AC-4F27-4946-9266-26FF68CFEABD}"/>
    <cellStyle name="Comma 3 6 2 3 2 4" xfId="10492" xr:uid="{00000000-0005-0000-0000-0000FC280000}"/>
    <cellStyle name="Comma 3 6 2 3 2 4 2" xfId="41165" xr:uid="{559627A0-014B-47DD-8B83-079EC8952B86}"/>
    <cellStyle name="Comma 3 6 2 3 2 5" xfId="10493" xr:uid="{00000000-0005-0000-0000-0000FD280000}"/>
    <cellStyle name="Comma 3 6 2 3 2 5 2" xfId="41166" xr:uid="{A9F6AD8F-9590-4E90-860F-CE7C30FE5579}"/>
    <cellStyle name="Comma 3 6 2 3 2 6" xfId="10494" xr:uid="{00000000-0005-0000-0000-0000FE280000}"/>
    <cellStyle name="Comma 3 6 2 3 2 6 2" xfId="41167" xr:uid="{3B22A70C-3BC7-48F6-AB28-8C65688AD8B6}"/>
    <cellStyle name="Comma 3 6 2 3 2 7" xfId="41160" xr:uid="{B0D28FD1-709F-44E7-89B5-78DA86535FFA}"/>
    <cellStyle name="Comma 3 6 2 3 3" xfId="10495" xr:uid="{00000000-0005-0000-0000-0000FF280000}"/>
    <cellStyle name="Comma 3 6 2 3 3 2" xfId="10496" xr:uid="{00000000-0005-0000-0000-000000290000}"/>
    <cellStyle name="Comma 3 6 2 3 3 2 2" xfId="41169" xr:uid="{6E7C8E43-5A4C-4935-8E41-2D5F602FC8C9}"/>
    <cellStyle name="Comma 3 6 2 3 3 3" xfId="41168" xr:uid="{D9550F90-F68B-4326-AD43-C483F9AD6C76}"/>
    <cellStyle name="Comma 3 6 2 3 4" xfId="10497" xr:uid="{00000000-0005-0000-0000-000001290000}"/>
    <cellStyle name="Comma 3 6 2 3 4 2" xfId="10498" xr:uid="{00000000-0005-0000-0000-000002290000}"/>
    <cellStyle name="Comma 3 6 2 3 4 2 2" xfId="41171" xr:uid="{B6AA8EE3-8D4B-482A-B5CC-BD4743BDC6AB}"/>
    <cellStyle name="Comma 3 6 2 3 4 3" xfId="41170" xr:uid="{7C312AC6-BC33-4B37-A4DD-C06F5F33A36A}"/>
    <cellStyle name="Comma 3 6 2 3 5" xfId="10499" xr:uid="{00000000-0005-0000-0000-000003290000}"/>
    <cellStyle name="Comma 3 6 2 3 5 2" xfId="41172" xr:uid="{87848D83-AFFC-4C43-BD26-C09B5288454D}"/>
    <cellStyle name="Comma 3 6 2 3 6" xfId="10500" xr:uid="{00000000-0005-0000-0000-000004290000}"/>
    <cellStyle name="Comma 3 6 2 3 6 2" xfId="41173" xr:uid="{9DEEC465-D095-40C0-B93E-D5154524C1E0}"/>
    <cellStyle name="Comma 3 6 2 3 7" xfId="10501" xr:uid="{00000000-0005-0000-0000-000005290000}"/>
    <cellStyle name="Comma 3 6 2 3 7 2" xfId="41174" xr:uid="{C82B752D-F482-495F-B5D4-6523822281F4}"/>
    <cellStyle name="Comma 3 6 2 3 8" xfId="41159" xr:uid="{82151F4A-FF42-4B7F-B5A7-FE0524B5506A}"/>
    <cellStyle name="Comma 3 6 2 4" xfId="10502" xr:uid="{00000000-0005-0000-0000-000006290000}"/>
    <cellStyle name="Comma 3 6 2 4 2" xfId="10503" xr:uid="{00000000-0005-0000-0000-000007290000}"/>
    <cellStyle name="Comma 3 6 2 4 2 2" xfId="10504" xr:uid="{00000000-0005-0000-0000-000008290000}"/>
    <cellStyle name="Comma 3 6 2 4 2 2 2" xfId="41177" xr:uid="{1FFFBF08-595D-4201-934B-ADE15DCFC31C}"/>
    <cellStyle name="Comma 3 6 2 4 2 3" xfId="41176" xr:uid="{F5BB2703-4526-4759-8D72-19E5DEE709BA}"/>
    <cellStyle name="Comma 3 6 2 4 3" xfId="10505" xr:uid="{00000000-0005-0000-0000-000009290000}"/>
    <cellStyle name="Comma 3 6 2 4 3 2" xfId="10506" xr:uid="{00000000-0005-0000-0000-00000A290000}"/>
    <cellStyle name="Comma 3 6 2 4 3 2 2" xfId="41179" xr:uid="{37570EF0-252B-4E63-9E6F-E6AD3071D3C5}"/>
    <cellStyle name="Comma 3 6 2 4 3 3" xfId="41178" xr:uid="{C507721F-1E54-482E-B480-C48C1800893F}"/>
    <cellStyle name="Comma 3 6 2 4 4" xfId="10507" xr:uid="{00000000-0005-0000-0000-00000B290000}"/>
    <cellStyle name="Comma 3 6 2 4 4 2" xfId="41180" xr:uid="{ACB9145E-6AB7-4605-A79F-CB00FFE051BA}"/>
    <cellStyle name="Comma 3 6 2 4 5" xfId="10508" xr:uid="{00000000-0005-0000-0000-00000C290000}"/>
    <cellStyle name="Comma 3 6 2 4 5 2" xfId="41181" xr:uid="{2A90367F-D7F7-4D3A-BCB9-FC297FF00D12}"/>
    <cellStyle name="Comma 3 6 2 4 6" xfId="10509" xr:uid="{00000000-0005-0000-0000-00000D290000}"/>
    <cellStyle name="Comma 3 6 2 4 6 2" xfId="41182" xr:uid="{4D05F215-9646-4F16-A459-9CDE5EB1A5AF}"/>
    <cellStyle name="Comma 3 6 2 4 7" xfId="41175" xr:uid="{7DA9B186-F5A1-4235-ABEB-5EAE1ECD69F0}"/>
    <cellStyle name="Comma 3 6 2 5" xfId="10510" xr:uid="{00000000-0005-0000-0000-00000E290000}"/>
    <cellStyle name="Comma 3 6 2 5 2" xfId="10511" xr:uid="{00000000-0005-0000-0000-00000F290000}"/>
    <cellStyle name="Comma 3 6 2 5 2 2" xfId="41184" xr:uid="{5BF77897-093C-4F57-AA96-2D7C228CD50E}"/>
    <cellStyle name="Comma 3 6 2 5 3" xfId="41183" xr:uid="{DB47D0F9-3A05-4FD3-AB99-6AD42EF3283D}"/>
    <cellStyle name="Comma 3 6 2 6" xfId="10512" xr:uid="{00000000-0005-0000-0000-000010290000}"/>
    <cellStyle name="Comma 3 6 2 6 2" xfId="10513" xr:uid="{00000000-0005-0000-0000-000011290000}"/>
    <cellStyle name="Comma 3 6 2 6 2 2" xfId="41186" xr:uid="{9AF86BED-3167-47CD-9F0F-82FE1900977A}"/>
    <cellStyle name="Comma 3 6 2 6 3" xfId="41185" xr:uid="{3F723681-AAF1-44E9-9008-CE96A5EDE195}"/>
    <cellStyle name="Comma 3 6 2 7" xfId="10514" xr:uid="{00000000-0005-0000-0000-000012290000}"/>
    <cellStyle name="Comma 3 6 2 7 2" xfId="41187" xr:uid="{A581F45B-9D7C-4973-B39A-4A298BD7D2E9}"/>
    <cellStyle name="Comma 3 6 2 8" xfId="10515" xr:uid="{00000000-0005-0000-0000-000013290000}"/>
    <cellStyle name="Comma 3 6 2 8 2" xfId="41188" xr:uid="{5CCC677E-21DB-4BB8-AD98-00EA307E8283}"/>
    <cellStyle name="Comma 3 6 2 9" xfId="10516" xr:uid="{00000000-0005-0000-0000-000014290000}"/>
    <cellStyle name="Comma 3 6 2 9 2" xfId="41189" xr:uid="{33313077-86FE-4DEE-969B-EDB8128E639F}"/>
    <cellStyle name="Comma 3 6 3" xfId="10517" xr:uid="{00000000-0005-0000-0000-000015290000}"/>
    <cellStyle name="Comma 3 6 3 2" xfId="10518" xr:uid="{00000000-0005-0000-0000-000016290000}"/>
    <cellStyle name="Comma 3 6 3 2 2" xfId="10519" xr:uid="{00000000-0005-0000-0000-000017290000}"/>
    <cellStyle name="Comma 3 6 3 2 2 2" xfId="41192" xr:uid="{ACF01F8C-8E79-41D0-AC5F-3DC8AECD35C5}"/>
    <cellStyle name="Comma 3 6 3 2 3" xfId="41191" xr:uid="{7B79306E-63EE-4F86-925D-3936FC38DADC}"/>
    <cellStyle name="Comma 3 6 3 3" xfId="10520" xr:uid="{00000000-0005-0000-0000-000018290000}"/>
    <cellStyle name="Comma 3 6 3 3 2" xfId="10521" xr:uid="{00000000-0005-0000-0000-000019290000}"/>
    <cellStyle name="Comma 3 6 3 3 2 2" xfId="41194" xr:uid="{249C928D-E447-4F54-AEC6-5E1BF992DE10}"/>
    <cellStyle name="Comma 3 6 3 3 3" xfId="41193" xr:uid="{4133A201-CCDD-4007-8D37-44CAAC788230}"/>
    <cellStyle name="Comma 3 6 3 4" xfId="10522" xr:uid="{00000000-0005-0000-0000-00001A290000}"/>
    <cellStyle name="Comma 3 6 3 4 2" xfId="41195" xr:uid="{7FD773A1-C903-43EF-8D60-CD2C5D01211D}"/>
    <cellStyle name="Comma 3 6 3 5" xfId="10523" xr:uid="{00000000-0005-0000-0000-00001B290000}"/>
    <cellStyle name="Comma 3 6 3 5 2" xfId="41196" xr:uid="{6501D230-AA17-443B-8186-606B5A0C6648}"/>
    <cellStyle name="Comma 3 6 3 6" xfId="10524" xr:uid="{00000000-0005-0000-0000-00001C290000}"/>
    <cellStyle name="Comma 3 6 3 6 2" xfId="41197" xr:uid="{BC74E80E-645C-4635-89C6-DC3E834F49AA}"/>
    <cellStyle name="Comma 3 6 3 7" xfId="41190" xr:uid="{A98A09EE-101D-4619-9EF1-A71238C06EC0}"/>
    <cellStyle name="Comma 3 6 4" xfId="10525" xr:uid="{00000000-0005-0000-0000-00001D290000}"/>
    <cellStyle name="Comma 3 6 4 2" xfId="10526" xr:uid="{00000000-0005-0000-0000-00001E290000}"/>
    <cellStyle name="Comma 3 6 4 2 2" xfId="10527" xr:uid="{00000000-0005-0000-0000-00001F290000}"/>
    <cellStyle name="Comma 3 6 4 2 2 2" xfId="10528" xr:uid="{00000000-0005-0000-0000-000020290000}"/>
    <cellStyle name="Comma 3 6 4 2 2 2 2" xfId="41201" xr:uid="{D3FB2515-5B5A-4F80-87FA-B9AC982FE1F6}"/>
    <cellStyle name="Comma 3 6 4 2 2 3" xfId="41200" xr:uid="{B58F7B0E-3D16-4FA1-AFF1-08D5AF6B8DF3}"/>
    <cellStyle name="Comma 3 6 4 2 3" xfId="10529" xr:uid="{00000000-0005-0000-0000-000021290000}"/>
    <cellStyle name="Comma 3 6 4 2 3 2" xfId="10530" xr:uid="{00000000-0005-0000-0000-000022290000}"/>
    <cellStyle name="Comma 3 6 4 2 3 2 2" xfId="41203" xr:uid="{31431137-16FD-4657-9C88-165876DA5CC3}"/>
    <cellStyle name="Comma 3 6 4 2 3 3" xfId="41202" xr:uid="{84FF3C5C-DC23-40E5-A1B7-F9A00DB6F443}"/>
    <cellStyle name="Comma 3 6 4 2 4" xfId="10531" xr:uid="{00000000-0005-0000-0000-000023290000}"/>
    <cellStyle name="Comma 3 6 4 2 4 2" xfId="41204" xr:uid="{945400C8-C567-482C-BA4D-E96BF9237B10}"/>
    <cellStyle name="Comma 3 6 4 2 5" xfId="10532" xr:uid="{00000000-0005-0000-0000-000024290000}"/>
    <cellStyle name="Comma 3 6 4 2 5 2" xfId="41205" xr:uid="{76723D6B-19F1-4EAD-A7DE-06D204BA4157}"/>
    <cellStyle name="Comma 3 6 4 2 6" xfId="10533" xr:uid="{00000000-0005-0000-0000-000025290000}"/>
    <cellStyle name="Comma 3 6 4 2 6 2" xfId="41206" xr:uid="{A672B9F9-857F-4AD4-9AD2-609A2E06EA31}"/>
    <cellStyle name="Comma 3 6 4 2 7" xfId="41199" xr:uid="{BB82AD1E-548C-4F9A-AED7-060111D3AD2C}"/>
    <cellStyle name="Comma 3 6 4 3" xfId="10534" xr:uid="{00000000-0005-0000-0000-000026290000}"/>
    <cellStyle name="Comma 3 6 4 3 2" xfId="10535" xr:uid="{00000000-0005-0000-0000-000027290000}"/>
    <cellStyle name="Comma 3 6 4 3 2 2" xfId="10536" xr:uid="{00000000-0005-0000-0000-000028290000}"/>
    <cellStyle name="Comma 3 6 4 3 2 2 2" xfId="41209" xr:uid="{DB693176-B72A-41A1-B60D-702C66AE075C}"/>
    <cellStyle name="Comma 3 6 4 3 2 3" xfId="41208" xr:uid="{1851B26C-72CD-48BB-B3B8-5F20FFC9C164}"/>
    <cellStyle name="Comma 3 6 4 3 3" xfId="10537" xr:uid="{00000000-0005-0000-0000-000029290000}"/>
    <cellStyle name="Comma 3 6 4 3 3 2" xfId="10538" xr:uid="{00000000-0005-0000-0000-00002A290000}"/>
    <cellStyle name="Comma 3 6 4 3 3 2 2" xfId="41211" xr:uid="{B8CBF905-CD68-48EA-87B7-891BA129F8AE}"/>
    <cellStyle name="Comma 3 6 4 3 3 3" xfId="41210" xr:uid="{AE73E62E-D149-4F85-9BEA-5CC5883FAEBA}"/>
    <cellStyle name="Comma 3 6 4 3 4" xfId="10539" xr:uid="{00000000-0005-0000-0000-00002B290000}"/>
    <cellStyle name="Comma 3 6 4 3 4 2" xfId="41212" xr:uid="{00671DF3-3668-48DF-9FDC-1E81C13F430F}"/>
    <cellStyle name="Comma 3 6 4 3 5" xfId="10540" xr:uid="{00000000-0005-0000-0000-00002C290000}"/>
    <cellStyle name="Comma 3 6 4 3 5 2" xfId="41213" xr:uid="{59522FD4-CA2C-49B0-BF6B-17D47AE574B2}"/>
    <cellStyle name="Comma 3 6 4 3 6" xfId="10541" xr:uid="{00000000-0005-0000-0000-00002D290000}"/>
    <cellStyle name="Comma 3 6 4 3 6 2" xfId="41214" xr:uid="{1BCC4BD9-8A39-4577-A03C-E5BB216C807C}"/>
    <cellStyle name="Comma 3 6 4 3 7" xfId="41207" xr:uid="{34B1189A-F97F-4CD0-940C-1261603576EE}"/>
    <cellStyle name="Comma 3 6 4 4" xfId="10542" xr:uid="{00000000-0005-0000-0000-00002E290000}"/>
    <cellStyle name="Comma 3 6 4 4 2" xfId="10543" xr:uid="{00000000-0005-0000-0000-00002F290000}"/>
    <cellStyle name="Comma 3 6 4 4 2 2" xfId="41216" xr:uid="{E95634C5-F7CF-4C1B-96B4-8E60E2F9FA97}"/>
    <cellStyle name="Comma 3 6 4 4 3" xfId="41215" xr:uid="{5DF15BDB-2DC4-448E-8AC8-36149EAAB207}"/>
    <cellStyle name="Comma 3 6 4 5" xfId="10544" xr:uid="{00000000-0005-0000-0000-000030290000}"/>
    <cellStyle name="Comma 3 6 4 5 2" xfId="10545" xr:uid="{00000000-0005-0000-0000-000031290000}"/>
    <cellStyle name="Comma 3 6 4 5 2 2" xfId="41218" xr:uid="{3BFBB79F-2FA4-4745-BDA9-1D485633BA52}"/>
    <cellStyle name="Comma 3 6 4 5 3" xfId="41217" xr:uid="{0E2DD37D-E7F6-476B-8EB5-4F414E373ADE}"/>
    <cellStyle name="Comma 3 6 4 6" xfId="10546" xr:uid="{00000000-0005-0000-0000-000032290000}"/>
    <cellStyle name="Comma 3 6 4 6 2" xfId="41219" xr:uid="{4D63C6E2-900B-4F02-A144-AD24BAC1E717}"/>
    <cellStyle name="Comma 3 6 4 7" xfId="10547" xr:uid="{00000000-0005-0000-0000-000033290000}"/>
    <cellStyle name="Comma 3 6 4 7 2" xfId="41220" xr:uid="{57D513A1-ED21-4D07-A09A-815164FC8740}"/>
    <cellStyle name="Comma 3 6 4 8" xfId="10548" xr:uid="{00000000-0005-0000-0000-000034290000}"/>
    <cellStyle name="Comma 3 6 4 8 2" xfId="41221" xr:uid="{5807961C-06E4-40F5-B19F-DD0B3A414EFD}"/>
    <cellStyle name="Comma 3 6 4 9" xfId="41198" xr:uid="{BA748D54-1506-4FB4-8723-357732D2E9E7}"/>
    <cellStyle name="Comma 3 6 5" xfId="10549" xr:uid="{00000000-0005-0000-0000-000035290000}"/>
    <cellStyle name="Comma 3 6 5 2" xfId="10550" xr:uid="{00000000-0005-0000-0000-000036290000}"/>
    <cellStyle name="Comma 3 6 5 2 2" xfId="41223" xr:uid="{A2035CB8-2E04-4C82-B30F-BA3F4BB83887}"/>
    <cellStyle name="Comma 3 6 5 3" xfId="41222" xr:uid="{7F056073-382C-4B03-A998-7981185B1452}"/>
    <cellStyle name="Comma 3 6 6" xfId="10551" xr:uid="{00000000-0005-0000-0000-000037290000}"/>
    <cellStyle name="Comma 3 6 6 2" xfId="10552" xr:uid="{00000000-0005-0000-0000-000038290000}"/>
    <cellStyle name="Comma 3 6 6 2 2" xfId="41225" xr:uid="{3C27297C-53B1-4CBD-8BBA-645721FE47DB}"/>
    <cellStyle name="Comma 3 6 6 3" xfId="41224" xr:uid="{6B7F94FB-CE58-4864-B6F2-B9083C4286BA}"/>
    <cellStyle name="Comma 3 6 7" xfId="10553" xr:uid="{00000000-0005-0000-0000-000039290000}"/>
    <cellStyle name="Comma 3 6 7 2" xfId="10554" xr:uid="{00000000-0005-0000-0000-00003A290000}"/>
    <cellStyle name="Comma 3 6 7 2 2" xfId="41227" xr:uid="{B5319225-5B7B-4FB3-9E06-41699A01E772}"/>
    <cellStyle name="Comma 3 6 7 3" xfId="41226" xr:uid="{376FEBAD-4FDA-4FD5-95BB-B75E1D8CF135}"/>
    <cellStyle name="Comma 3 6 8" xfId="10555" xr:uid="{00000000-0005-0000-0000-00003B290000}"/>
    <cellStyle name="Comma 3 6 8 2" xfId="10556" xr:uid="{00000000-0005-0000-0000-00003C290000}"/>
    <cellStyle name="Comma 3 6 8 2 2" xfId="41229" xr:uid="{474DD2AC-14F3-485E-9187-221F16E91ED4}"/>
    <cellStyle name="Comma 3 6 8 3" xfId="41228" xr:uid="{F06ED8B8-2077-48DC-9AD4-1A8107854238}"/>
    <cellStyle name="Comma 3 6 9" xfId="10557" xr:uid="{00000000-0005-0000-0000-00003D290000}"/>
    <cellStyle name="Comma 3 6 9 2" xfId="41230" xr:uid="{EB97A749-59B0-4DBA-8911-24921C5189F3}"/>
    <cellStyle name="Comma 3 7" xfId="10558" xr:uid="{00000000-0005-0000-0000-00003E290000}"/>
    <cellStyle name="Comma 3 7 2" xfId="10559" xr:uid="{00000000-0005-0000-0000-00003F290000}"/>
    <cellStyle name="Comma 3 7 2 2" xfId="10560" xr:uid="{00000000-0005-0000-0000-000040290000}"/>
    <cellStyle name="Comma 3 7 2 2 2" xfId="41233" xr:uid="{A8EAAA93-AEDF-4C5D-AD9B-AF7A669EFE67}"/>
    <cellStyle name="Comma 3 7 2 3" xfId="41232" xr:uid="{847053C9-8DFC-4AD5-BB7B-BA21D945A87E}"/>
    <cellStyle name="Comma 3 7 3" xfId="10561" xr:uid="{00000000-0005-0000-0000-000041290000}"/>
    <cellStyle name="Comma 3 7 3 2" xfId="10562" xr:uid="{00000000-0005-0000-0000-000042290000}"/>
    <cellStyle name="Comma 3 7 3 2 2" xfId="41235" xr:uid="{E8F4F564-DA11-48A3-9BB6-DA46BFAED0F1}"/>
    <cellStyle name="Comma 3 7 3 3" xfId="41234" xr:uid="{365356A9-7DBC-4A7C-AC4F-68700A8B470F}"/>
    <cellStyle name="Comma 3 7 4" xfId="10563" xr:uid="{00000000-0005-0000-0000-000043290000}"/>
    <cellStyle name="Comma 3 7 4 2" xfId="41236" xr:uid="{E5A4F75A-3213-497A-AA7B-D1A7FB148FF8}"/>
    <cellStyle name="Comma 3 7 5" xfId="10564" xr:uid="{00000000-0005-0000-0000-000044290000}"/>
    <cellStyle name="Comma 3 7 5 2" xfId="41237" xr:uid="{EB444C5C-8015-4730-8A9E-F470D7D21CE6}"/>
    <cellStyle name="Comma 3 7 6" xfId="10565" xr:uid="{00000000-0005-0000-0000-000045290000}"/>
    <cellStyle name="Comma 3 7 6 2" xfId="41238" xr:uid="{60BCC3A0-92B5-4C02-BD16-70DEA94740B1}"/>
    <cellStyle name="Comma 3 7 7" xfId="41231" xr:uid="{8E0E76E9-0C62-4A95-9670-A1183F433CF8}"/>
    <cellStyle name="Comma 3 8" xfId="10566" xr:uid="{00000000-0005-0000-0000-000046290000}"/>
    <cellStyle name="Comma 3 8 2" xfId="10567" xr:uid="{00000000-0005-0000-0000-000047290000}"/>
    <cellStyle name="Comma 3 8 2 2" xfId="10568" xr:uid="{00000000-0005-0000-0000-000048290000}"/>
    <cellStyle name="Comma 3 8 2 2 2" xfId="41241" xr:uid="{24663F58-E951-4EA1-8A90-97160AF388D6}"/>
    <cellStyle name="Comma 3 8 2 3" xfId="41240" xr:uid="{EA400C6E-28F5-4302-BC00-B8FD8316A2E3}"/>
    <cellStyle name="Comma 3 8 3" xfId="10569" xr:uid="{00000000-0005-0000-0000-000049290000}"/>
    <cellStyle name="Comma 3 8 3 2" xfId="10570" xr:uid="{00000000-0005-0000-0000-00004A290000}"/>
    <cellStyle name="Comma 3 8 3 2 2" xfId="41243" xr:uid="{7C8A60AD-C531-4B93-A5A8-47F713265183}"/>
    <cellStyle name="Comma 3 8 3 3" xfId="41242" xr:uid="{12D5AB94-1C3F-4995-A121-638DE1FAF626}"/>
    <cellStyle name="Comma 3 8 4" xfId="10571" xr:uid="{00000000-0005-0000-0000-00004B290000}"/>
    <cellStyle name="Comma 3 8 4 2" xfId="41244" xr:uid="{DB6296BC-0CBA-4D36-B319-509519FA22B4}"/>
    <cellStyle name="Comma 3 8 5" xfId="10572" xr:uid="{00000000-0005-0000-0000-00004C290000}"/>
    <cellStyle name="Comma 3 8 5 2" xfId="41245" xr:uid="{4BDA6EE2-7575-43AD-A3E2-3660405087AC}"/>
    <cellStyle name="Comma 3 8 6" xfId="10573" xr:uid="{00000000-0005-0000-0000-00004D290000}"/>
    <cellStyle name="Comma 3 8 6 2" xfId="41246" xr:uid="{FAC44285-3768-4150-AC26-F7702D57F840}"/>
    <cellStyle name="Comma 3 8 7" xfId="41239" xr:uid="{7E332AE4-3361-4FE1-9928-995994046E2E}"/>
    <cellStyle name="Comma 3 9" xfId="10574" xr:uid="{00000000-0005-0000-0000-00004E290000}"/>
    <cellStyle name="Comma 3 9 2" xfId="10575" xr:uid="{00000000-0005-0000-0000-00004F290000}"/>
    <cellStyle name="Comma 3 9 2 2" xfId="10576" xr:uid="{00000000-0005-0000-0000-000050290000}"/>
    <cellStyle name="Comma 3 9 2 2 2" xfId="41249" xr:uid="{DB6059E8-B7BA-45E6-9912-0E15117B4FFB}"/>
    <cellStyle name="Comma 3 9 2 3" xfId="41248" xr:uid="{BBEECE9B-3262-49A6-829D-45D84055BA2A}"/>
    <cellStyle name="Comma 3 9 3" xfId="10577" xr:uid="{00000000-0005-0000-0000-000051290000}"/>
    <cellStyle name="Comma 3 9 3 2" xfId="10578" xr:uid="{00000000-0005-0000-0000-000052290000}"/>
    <cellStyle name="Comma 3 9 3 2 2" xfId="41251" xr:uid="{8325B243-C0A2-443E-AD3C-21CEB37CE7EB}"/>
    <cellStyle name="Comma 3 9 3 3" xfId="41250" xr:uid="{EB6516EC-36BC-41EC-8318-23C40EEC57B9}"/>
    <cellStyle name="Comma 3 9 4" xfId="10579" xr:uid="{00000000-0005-0000-0000-000053290000}"/>
    <cellStyle name="Comma 3 9 4 2" xfId="41252" xr:uid="{5670AD6E-C284-4F00-B087-1DFC5ECCBB3F}"/>
    <cellStyle name="Comma 3 9 5" xfId="10580" xr:uid="{00000000-0005-0000-0000-000054290000}"/>
    <cellStyle name="Comma 3 9 5 2" xfId="10581" xr:uid="{00000000-0005-0000-0000-000055290000}"/>
    <cellStyle name="Comma 3 9 5 2 2" xfId="41254" xr:uid="{F2C1D9D8-9AC7-4A5F-8A38-AC9AAE3E74D8}"/>
    <cellStyle name="Comma 3 9 5 3" xfId="41253" xr:uid="{709EEC5C-C4BA-466F-843B-D46D7C93A4C7}"/>
    <cellStyle name="Comma 3 9 6" xfId="10582" xr:uid="{00000000-0005-0000-0000-000056290000}"/>
    <cellStyle name="Comma 3 9 6 2" xfId="41255" xr:uid="{45226313-D47B-4CD3-AC3F-454D4B3A3DD7}"/>
    <cellStyle name="Comma 3 9 7" xfId="41247" xr:uid="{17843C63-68BB-43EC-81C2-E7EE714DCC90}"/>
    <cellStyle name="Comma 3*" xfId="10583" xr:uid="{00000000-0005-0000-0000-000057290000}"/>
    <cellStyle name="Comma 3* 2" xfId="10584" xr:uid="{00000000-0005-0000-0000-000058290000}"/>
    <cellStyle name="Comma 3* 2 2" xfId="41257" xr:uid="{83068EC6-47E4-4B15-AC31-3A1CBB130C00}"/>
    <cellStyle name="Comma 3* 3" xfId="41256" xr:uid="{904A89F2-1223-4D1F-9304-98E1542E6F60}"/>
    <cellStyle name="Comma 30" xfId="10585" xr:uid="{00000000-0005-0000-0000-000059290000}"/>
    <cellStyle name="Comma 30 2" xfId="10586" xr:uid="{00000000-0005-0000-0000-00005A290000}"/>
    <cellStyle name="Comma 30 2 2" xfId="10587" xr:uid="{00000000-0005-0000-0000-00005B290000}"/>
    <cellStyle name="Comma 30 2 2 2" xfId="10588" xr:uid="{00000000-0005-0000-0000-00005C290000}"/>
    <cellStyle name="Comma 30 2 2 2 2" xfId="41261" xr:uid="{3C35DA07-EEAB-4B58-9D15-22E337F156F5}"/>
    <cellStyle name="Comma 30 2 2 3" xfId="41260" xr:uid="{B1BC2FE3-5A07-48AA-A48D-3C9FF1A26AD4}"/>
    <cellStyle name="Comma 30 2 3" xfId="10589" xr:uid="{00000000-0005-0000-0000-00005D290000}"/>
    <cellStyle name="Comma 30 2 3 2" xfId="10590" xr:uid="{00000000-0005-0000-0000-00005E290000}"/>
    <cellStyle name="Comma 30 2 3 2 2" xfId="41263" xr:uid="{A7F8F2FD-75D5-45BD-91DB-BC4CB1813C7F}"/>
    <cellStyle name="Comma 30 2 3 3" xfId="41262" xr:uid="{E0BED30F-CE3D-49A2-B228-15E48800D4EA}"/>
    <cellStyle name="Comma 30 2 4" xfId="10591" xr:uid="{00000000-0005-0000-0000-00005F290000}"/>
    <cellStyle name="Comma 30 2 4 2" xfId="41264" xr:uid="{EC79018A-6B85-46AC-B0E0-4955152FF3F9}"/>
    <cellStyle name="Comma 30 2 5" xfId="10592" xr:uid="{00000000-0005-0000-0000-000060290000}"/>
    <cellStyle name="Comma 30 2 5 2" xfId="41265" xr:uid="{2AA679A9-CE59-4ECB-8D94-80FCD3208FE5}"/>
    <cellStyle name="Comma 30 2 6" xfId="10593" xr:uid="{00000000-0005-0000-0000-000061290000}"/>
    <cellStyle name="Comma 30 2 6 2" xfId="41266" xr:uid="{24AA0DCB-F317-4C4C-9726-4709CDD46A3A}"/>
    <cellStyle name="Comma 30 2 7" xfId="41259" xr:uid="{9092DF48-CC27-4908-AE7A-34B951E5B4BF}"/>
    <cellStyle name="Comma 30 3" xfId="10594" xr:uid="{00000000-0005-0000-0000-000062290000}"/>
    <cellStyle name="Comma 30 3 2" xfId="10595" xr:uid="{00000000-0005-0000-0000-000063290000}"/>
    <cellStyle name="Comma 30 3 2 2" xfId="41268" xr:uid="{3082EBD3-8DB9-492E-9EA5-F307593C1E4B}"/>
    <cellStyle name="Comma 30 3 3" xfId="41267" xr:uid="{E62CFD1B-4FCE-48A5-A3BC-E6E4A2B649E6}"/>
    <cellStyle name="Comma 30 4" xfId="10596" xr:uid="{00000000-0005-0000-0000-000064290000}"/>
    <cellStyle name="Comma 30 4 2" xfId="10597" xr:uid="{00000000-0005-0000-0000-000065290000}"/>
    <cellStyle name="Comma 30 4 2 2" xfId="41270" xr:uid="{6460784D-4423-4348-BAA6-64948E1415E4}"/>
    <cellStyle name="Comma 30 4 3" xfId="41269" xr:uid="{FE1B0283-5A51-4380-8F5C-A7FFBB173BE1}"/>
    <cellStyle name="Comma 30 5" xfId="10598" xr:uid="{00000000-0005-0000-0000-000066290000}"/>
    <cellStyle name="Comma 30 5 2" xfId="41271" xr:uid="{896A4BCB-ACE6-45B8-BE5F-78CF75B0976F}"/>
    <cellStyle name="Comma 30 6" xfId="10599" xr:uid="{00000000-0005-0000-0000-000067290000}"/>
    <cellStyle name="Comma 30 6 2" xfId="10600" xr:uid="{00000000-0005-0000-0000-000068290000}"/>
    <cellStyle name="Comma 30 6 2 2" xfId="41273" xr:uid="{72553AAB-B10C-42F2-88BA-28133869B713}"/>
    <cellStyle name="Comma 30 6 3" xfId="41272" xr:uid="{FE2D9AB4-21B3-40DD-9705-4D9F4075EAA0}"/>
    <cellStyle name="Comma 30 7" xfId="10601" xr:uid="{00000000-0005-0000-0000-000069290000}"/>
    <cellStyle name="Comma 30 7 2" xfId="41274" xr:uid="{CE408DF1-BD00-4DC6-91EB-C25BD0487EAD}"/>
    <cellStyle name="Comma 30 8" xfId="41258" xr:uid="{EA400E09-68C6-40D0-A459-4F6AB15C8D20}"/>
    <cellStyle name="Comma 300" xfId="10602" xr:uid="{00000000-0005-0000-0000-00006A290000}"/>
    <cellStyle name="Comma 300 2" xfId="41275" xr:uid="{740BF83D-343D-419D-B2B1-7D166C82E16D}"/>
    <cellStyle name="Comma 300 3" xfId="10603" xr:uid="{00000000-0005-0000-0000-00006B290000}"/>
    <cellStyle name="Comma 300 3 2" xfId="41276" xr:uid="{894975EA-BA12-4B29-850A-2C0A0D1ED623}"/>
    <cellStyle name="Comma 301" xfId="10604" xr:uid="{00000000-0005-0000-0000-00006C290000}"/>
    <cellStyle name="Comma 301 2" xfId="41277" xr:uid="{178CA224-C45E-48B7-8010-5C5478E27B95}"/>
    <cellStyle name="Comma 302" xfId="10605" xr:uid="{00000000-0005-0000-0000-00006D290000}"/>
    <cellStyle name="Comma 302 2" xfId="41278" xr:uid="{364088D1-C0C8-455A-B3B6-D6B70407C5CC}"/>
    <cellStyle name="Comma 303" xfId="10606" xr:uid="{00000000-0005-0000-0000-00006E290000}"/>
    <cellStyle name="Comma 303 2" xfId="41279" xr:uid="{33BA75B1-E43C-41D6-B12B-12844707D50E}"/>
    <cellStyle name="Comma 304" xfId="10607" xr:uid="{00000000-0005-0000-0000-00006F290000}"/>
    <cellStyle name="Comma 304 2" xfId="41280" xr:uid="{A68CE583-0FFC-46AF-8CCF-F42CB6986A77}"/>
    <cellStyle name="Comma 305" xfId="10608" xr:uid="{00000000-0005-0000-0000-000070290000}"/>
    <cellStyle name="Comma 305 2" xfId="41281" xr:uid="{193D7010-645A-4934-B044-5EE61DA8E4BC}"/>
    <cellStyle name="Comma 306" xfId="10609" xr:uid="{00000000-0005-0000-0000-000071290000}"/>
    <cellStyle name="Comma 306 2" xfId="41282" xr:uid="{50003921-6C38-4ED8-9584-D96B0DB54069}"/>
    <cellStyle name="Comma 307" xfId="10610" xr:uid="{00000000-0005-0000-0000-000072290000}"/>
    <cellStyle name="Comma 307 2" xfId="41283" xr:uid="{846E930E-C7CF-47E4-ADBA-8910CF8AB4EA}"/>
    <cellStyle name="Comma 308" xfId="10611" xr:uid="{00000000-0005-0000-0000-000073290000}"/>
    <cellStyle name="Comma 308 2" xfId="41284" xr:uid="{25783B7A-5DA4-42A9-9CA7-8C1F5EA89E9A}"/>
    <cellStyle name="Comma 309" xfId="10612" xr:uid="{00000000-0005-0000-0000-000074290000}"/>
    <cellStyle name="Comma 309 2" xfId="41285" xr:uid="{E48D1FEA-D424-480C-8BC6-0454005B1486}"/>
    <cellStyle name="Comma 31" xfId="10613" xr:uid="{00000000-0005-0000-0000-000075290000}"/>
    <cellStyle name="Comma 31 2" xfId="10614" xr:uid="{00000000-0005-0000-0000-000076290000}"/>
    <cellStyle name="Comma 31 2 2" xfId="10615" xr:uid="{00000000-0005-0000-0000-000077290000}"/>
    <cellStyle name="Comma 31 2 2 2" xfId="10616" xr:uid="{00000000-0005-0000-0000-000078290000}"/>
    <cellStyle name="Comma 31 2 2 2 2" xfId="41289" xr:uid="{8F305633-CCB5-42E7-8E1E-7D66AD33C68B}"/>
    <cellStyle name="Comma 31 2 2 3" xfId="41288" xr:uid="{389F5629-F609-4DFA-B88E-1F1DE07D4B1F}"/>
    <cellStyle name="Comma 31 2 3" xfId="10617" xr:uid="{00000000-0005-0000-0000-000079290000}"/>
    <cellStyle name="Comma 31 2 3 2" xfId="10618" xr:uid="{00000000-0005-0000-0000-00007A290000}"/>
    <cellStyle name="Comma 31 2 3 2 2" xfId="41291" xr:uid="{4C74D567-59AE-4540-9FF5-2DF9B2A04366}"/>
    <cellStyle name="Comma 31 2 3 3" xfId="41290" xr:uid="{DD9E5B1E-5785-48FA-B8E5-5E5119D16ADD}"/>
    <cellStyle name="Comma 31 2 4" xfId="10619" xr:uid="{00000000-0005-0000-0000-00007B290000}"/>
    <cellStyle name="Comma 31 2 4 2" xfId="41292" xr:uid="{FFA71638-5C8E-49BB-B91C-53112B9E525F}"/>
    <cellStyle name="Comma 31 2 5" xfId="10620" xr:uid="{00000000-0005-0000-0000-00007C290000}"/>
    <cellStyle name="Comma 31 2 5 2" xfId="41293" xr:uid="{FB9341AC-9D40-46A2-B16B-D0C0403ECA38}"/>
    <cellStyle name="Comma 31 2 6" xfId="10621" xr:uid="{00000000-0005-0000-0000-00007D290000}"/>
    <cellStyle name="Comma 31 2 6 2" xfId="41294" xr:uid="{77582325-D731-4EBA-B011-824BCCFAEBE3}"/>
    <cellStyle name="Comma 31 2 7" xfId="41287" xr:uid="{278CD21E-A9DA-4D52-8C2C-D85186FB2FA9}"/>
    <cellStyle name="Comma 31 3" xfId="10622" xr:uid="{00000000-0005-0000-0000-00007E290000}"/>
    <cellStyle name="Comma 31 3 2" xfId="10623" xr:uid="{00000000-0005-0000-0000-00007F290000}"/>
    <cellStyle name="Comma 31 3 2 2" xfId="41296" xr:uid="{62BCCC92-45A7-463F-98D0-9F9045D37F12}"/>
    <cellStyle name="Comma 31 3 3" xfId="41295" xr:uid="{F1227EBA-006B-4F55-809A-49CE082C6FD3}"/>
    <cellStyle name="Comma 31 4" xfId="10624" xr:uid="{00000000-0005-0000-0000-000080290000}"/>
    <cellStyle name="Comma 31 4 2" xfId="10625" xr:uid="{00000000-0005-0000-0000-000081290000}"/>
    <cellStyle name="Comma 31 4 2 2" xfId="41298" xr:uid="{A80E912A-9E3C-46FA-A281-C6FCCD2CC1D3}"/>
    <cellStyle name="Comma 31 4 3" xfId="41297" xr:uid="{BFF708A3-B462-412D-9F9D-D6BCF28C30E8}"/>
    <cellStyle name="Comma 31 5" xfId="10626" xr:uid="{00000000-0005-0000-0000-000082290000}"/>
    <cellStyle name="Comma 31 5 2" xfId="41299" xr:uid="{4FCBB184-0004-4080-9B15-EA3BBE071714}"/>
    <cellStyle name="Comma 31 6" xfId="10627" xr:uid="{00000000-0005-0000-0000-000083290000}"/>
    <cellStyle name="Comma 31 6 2" xfId="10628" xr:uid="{00000000-0005-0000-0000-000084290000}"/>
    <cellStyle name="Comma 31 6 2 2" xfId="41301" xr:uid="{6841A0CF-78A5-4C66-97CA-A83E9F617359}"/>
    <cellStyle name="Comma 31 6 3" xfId="41300" xr:uid="{724548F9-AA7D-4260-85F3-B94A1D8F4080}"/>
    <cellStyle name="Comma 31 7" xfId="10629" xr:uid="{00000000-0005-0000-0000-000085290000}"/>
    <cellStyle name="Comma 31 7 2" xfId="41302" xr:uid="{8A66A7D3-6555-4491-8712-9D1EC5BDFCA4}"/>
    <cellStyle name="Comma 31 8" xfId="41286" xr:uid="{F4FE9C2D-B6E6-4889-BE11-2728CE0301A0}"/>
    <cellStyle name="Comma 310" xfId="10630" xr:uid="{00000000-0005-0000-0000-000086290000}"/>
    <cellStyle name="Comma 310 2" xfId="41303" xr:uid="{9E95ADAE-347A-4694-AA19-3296AD0AE4E8}"/>
    <cellStyle name="Comma 311" xfId="10631" xr:uid="{00000000-0005-0000-0000-000087290000}"/>
    <cellStyle name="Comma 311 2" xfId="41304" xr:uid="{1BA5BA56-EC00-4C8E-BDF3-3E8161CEA704}"/>
    <cellStyle name="Comma 312" xfId="10632" xr:uid="{00000000-0005-0000-0000-000088290000}"/>
    <cellStyle name="Comma 312 2" xfId="41305" xr:uid="{2D75749B-4EF9-447F-A30F-3EB052D766E9}"/>
    <cellStyle name="Comma 313" xfId="10633" xr:uid="{00000000-0005-0000-0000-000089290000}"/>
    <cellStyle name="Comma 313 2" xfId="41306" xr:uid="{142C5F40-D534-4D3A-A350-C2F2B71B1894}"/>
    <cellStyle name="Comma 314" xfId="10634" xr:uid="{00000000-0005-0000-0000-00008A290000}"/>
    <cellStyle name="Comma 314 2" xfId="41307" xr:uid="{BE5D75F2-9AEA-4799-BBEA-89CD4524A0D4}"/>
    <cellStyle name="Comma 315" xfId="10635" xr:uid="{00000000-0005-0000-0000-00008B290000}"/>
    <cellStyle name="Comma 315 2" xfId="41308" xr:uid="{15BF38EC-E16B-4049-94EE-CD8D2FB651C9}"/>
    <cellStyle name="Comma 316" xfId="10636" xr:uid="{00000000-0005-0000-0000-00008C290000}"/>
    <cellStyle name="Comma 316 2" xfId="41309" xr:uid="{18F4EFFF-1894-41FC-B6AF-55F71599A7AD}"/>
    <cellStyle name="Comma 317" xfId="10637" xr:uid="{00000000-0005-0000-0000-00008D290000}"/>
    <cellStyle name="Comma 317 2" xfId="41310" xr:uid="{64CC365B-07B6-43E5-A925-490E3BFED183}"/>
    <cellStyle name="Comma 318" xfId="10638" xr:uid="{00000000-0005-0000-0000-00008E290000}"/>
    <cellStyle name="Comma 318 2" xfId="41311" xr:uid="{93AF6DBB-AAE1-4354-8160-F162426724C4}"/>
    <cellStyle name="Comma 319" xfId="36268" xr:uid="{B85E6959-9904-42B2-9D4B-3D4168B1A723}"/>
    <cellStyle name="Comma 32" xfId="10639" xr:uid="{00000000-0005-0000-0000-00008F290000}"/>
    <cellStyle name="Comma 32 2" xfId="10640" xr:uid="{00000000-0005-0000-0000-000090290000}"/>
    <cellStyle name="Comma 32 2 2" xfId="10641" xr:uid="{00000000-0005-0000-0000-000091290000}"/>
    <cellStyle name="Comma 32 2 2 2" xfId="10642" xr:uid="{00000000-0005-0000-0000-000092290000}"/>
    <cellStyle name="Comma 32 2 2 2 2" xfId="41315" xr:uid="{DB9CEEB5-169E-4DFC-8E4E-AC8085E9FD23}"/>
    <cellStyle name="Comma 32 2 2 3" xfId="41314" xr:uid="{AF6EFE26-D806-4572-9D83-591090455F44}"/>
    <cellStyle name="Comma 32 2 3" xfId="10643" xr:uid="{00000000-0005-0000-0000-000093290000}"/>
    <cellStyle name="Comma 32 2 3 2" xfId="10644" xr:uid="{00000000-0005-0000-0000-000094290000}"/>
    <cellStyle name="Comma 32 2 3 2 2" xfId="41317" xr:uid="{AEB61B4D-8F2F-4BD4-AA31-3067B72FE11B}"/>
    <cellStyle name="Comma 32 2 3 3" xfId="41316" xr:uid="{B9E91BDF-A73F-423B-BA64-9013F6BA0CCD}"/>
    <cellStyle name="Comma 32 2 4" xfId="10645" xr:uid="{00000000-0005-0000-0000-000095290000}"/>
    <cellStyle name="Comma 32 2 4 2" xfId="41318" xr:uid="{90D72C84-4596-4140-83F4-98A863DD1C22}"/>
    <cellStyle name="Comma 32 2 5" xfId="10646" xr:uid="{00000000-0005-0000-0000-000096290000}"/>
    <cellStyle name="Comma 32 2 5 2" xfId="41319" xr:uid="{DD927F8E-A8BD-46E0-A2E3-06B0CC6F356A}"/>
    <cellStyle name="Comma 32 2 6" xfId="10647" xr:uid="{00000000-0005-0000-0000-000097290000}"/>
    <cellStyle name="Comma 32 2 6 2" xfId="41320" xr:uid="{CB9BE9E3-AACB-485D-AFB9-4DEB95C2ABEB}"/>
    <cellStyle name="Comma 32 2 7" xfId="41313" xr:uid="{20B97A97-0987-4BA6-B8B4-60C7A759D1E5}"/>
    <cellStyle name="Comma 32 3" xfId="10648" xr:uid="{00000000-0005-0000-0000-000098290000}"/>
    <cellStyle name="Comma 32 3 2" xfId="10649" xr:uid="{00000000-0005-0000-0000-000099290000}"/>
    <cellStyle name="Comma 32 3 2 2" xfId="41322" xr:uid="{6292E9C0-15CF-4C62-8B67-E82999F5BB08}"/>
    <cellStyle name="Comma 32 3 3" xfId="41321" xr:uid="{00DC8FE0-8627-4369-8A2C-5F469067463E}"/>
    <cellStyle name="Comma 32 4" xfId="10650" xr:uid="{00000000-0005-0000-0000-00009A290000}"/>
    <cellStyle name="Comma 32 4 2" xfId="10651" xr:uid="{00000000-0005-0000-0000-00009B290000}"/>
    <cellStyle name="Comma 32 4 2 2" xfId="41324" xr:uid="{3FA17ECA-C027-4433-8800-F66652233A46}"/>
    <cellStyle name="Comma 32 4 3" xfId="41323" xr:uid="{60ACD15D-BF94-4232-BB81-88DE570CA216}"/>
    <cellStyle name="Comma 32 5" xfId="10652" xr:uid="{00000000-0005-0000-0000-00009C290000}"/>
    <cellStyle name="Comma 32 5 2" xfId="41325" xr:uid="{9C334FEF-4F84-4337-A2CC-D9F8288E96B9}"/>
    <cellStyle name="Comma 32 6" xfId="10653" xr:uid="{00000000-0005-0000-0000-00009D290000}"/>
    <cellStyle name="Comma 32 6 2" xfId="10654" xr:uid="{00000000-0005-0000-0000-00009E290000}"/>
    <cellStyle name="Comma 32 6 2 2" xfId="41327" xr:uid="{37617DC8-E5CD-44F6-9E2A-38F0C5542756}"/>
    <cellStyle name="Comma 32 6 3" xfId="41326" xr:uid="{0460775C-718E-4258-8C0A-C12120C1099F}"/>
    <cellStyle name="Comma 32 7" xfId="10655" xr:uid="{00000000-0005-0000-0000-00009F290000}"/>
    <cellStyle name="Comma 32 7 2" xfId="41328" xr:uid="{CC8E7E52-E644-453F-8D06-5609EA8F3F69}"/>
    <cellStyle name="Comma 32 8" xfId="41312" xr:uid="{3E224735-D268-4050-8200-B179C64DB333}"/>
    <cellStyle name="Comma 33" xfId="10656" xr:uid="{00000000-0005-0000-0000-0000A0290000}"/>
    <cellStyle name="Comma 33 2" xfId="10657" xr:uid="{00000000-0005-0000-0000-0000A1290000}"/>
    <cellStyle name="Comma 33 2 2" xfId="10658" xr:uid="{00000000-0005-0000-0000-0000A2290000}"/>
    <cellStyle name="Comma 33 2 2 2" xfId="10659" xr:uid="{00000000-0005-0000-0000-0000A3290000}"/>
    <cellStyle name="Comma 33 2 2 2 2" xfId="41332" xr:uid="{66CAFE68-C387-4066-A938-3B747AA68706}"/>
    <cellStyle name="Comma 33 2 2 3" xfId="41331" xr:uid="{4C52C8B7-D3EE-41DD-8A90-161F28C968FA}"/>
    <cellStyle name="Comma 33 2 3" xfId="10660" xr:uid="{00000000-0005-0000-0000-0000A4290000}"/>
    <cellStyle name="Comma 33 2 3 2" xfId="10661" xr:uid="{00000000-0005-0000-0000-0000A5290000}"/>
    <cellStyle name="Comma 33 2 3 2 2" xfId="41334" xr:uid="{F33E1BE4-7D8F-4708-8EBB-34CAF0515C9A}"/>
    <cellStyle name="Comma 33 2 3 3" xfId="41333" xr:uid="{62A7D766-5120-4859-AA72-43B6D2D3CEA5}"/>
    <cellStyle name="Comma 33 2 4" xfId="10662" xr:uid="{00000000-0005-0000-0000-0000A6290000}"/>
    <cellStyle name="Comma 33 2 4 2" xfId="41335" xr:uid="{F920446F-C28F-43AC-9E62-A9DAB8A31D82}"/>
    <cellStyle name="Comma 33 2 5" xfId="10663" xr:uid="{00000000-0005-0000-0000-0000A7290000}"/>
    <cellStyle name="Comma 33 2 5 2" xfId="41336" xr:uid="{E7037502-F358-411A-BDE1-C598E58EFD8D}"/>
    <cellStyle name="Comma 33 2 6" xfId="10664" xr:uid="{00000000-0005-0000-0000-0000A8290000}"/>
    <cellStyle name="Comma 33 2 6 2" xfId="41337" xr:uid="{BB1B3CE8-8A31-4BC5-BB03-B54FD06B75D2}"/>
    <cellStyle name="Comma 33 2 7" xfId="41330" xr:uid="{0DC93927-AD03-478D-907C-56E9A351EAD7}"/>
    <cellStyle name="Comma 33 3" xfId="10665" xr:uid="{00000000-0005-0000-0000-0000A9290000}"/>
    <cellStyle name="Comma 33 3 2" xfId="10666" xr:uid="{00000000-0005-0000-0000-0000AA290000}"/>
    <cellStyle name="Comma 33 3 2 2" xfId="41339" xr:uid="{0741FE5B-8B31-4A18-B2E4-1947E2481356}"/>
    <cellStyle name="Comma 33 3 3" xfId="41338" xr:uid="{A6AD6BD8-F37B-4F3F-845D-3F6C606561C0}"/>
    <cellStyle name="Comma 33 4" xfId="10667" xr:uid="{00000000-0005-0000-0000-0000AB290000}"/>
    <cellStyle name="Comma 33 4 2" xfId="10668" xr:uid="{00000000-0005-0000-0000-0000AC290000}"/>
    <cellStyle name="Comma 33 4 2 2" xfId="41341" xr:uid="{2298574A-C9BD-4B57-928C-B0587E207E3D}"/>
    <cellStyle name="Comma 33 4 3" xfId="41340" xr:uid="{691C55D7-389F-4350-B65E-D92AE7CE6E54}"/>
    <cellStyle name="Comma 33 5" xfId="10669" xr:uid="{00000000-0005-0000-0000-0000AD290000}"/>
    <cellStyle name="Comma 33 5 2" xfId="41342" xr:uid="{143E427F-3D48-497A-9707-A9DA7F499105}"/>
    <cellStyle name="Comma 33 6" xfId="10670" xr:uid="{00000000-0005-0000-0000-0000AE290000}"/>
    <cellStyle name="Comma 33 6 2" xfId="10671" xr:uid="{00000000-0005-0000-0000-0000AF290000}"/>
    <cellStyle name="Comma 33 6 2 2" xfId="41344" xr:uid="{3DFFF698-C859-4373-B17E-45E8E9079B1E}"/>
    <cellStyle name="Comma 33 6 3" xfId="41343" xr:uid="{EF6B3D6D-4384-4A40-AA47-4632855CADCF}"/>
    <cellStyle name="Comma 33 7" xfId="10672" xr:uid="{00000000-0005-0000-0000-0000B0290000}"/>
    <cellStyle name="Comma 33 7 2" xfId="41345" xr:uid="{E269121D-4B9F-41F0-B98D-A440F00CA1FF}"/>
    <cellStyle name="Comma 33 8" xfId="41329" xr:uid="{1CF781E3-5393-41DA-968F-07F71CC29165}"/>
    <cellStyle name="Comma 34" xfId="10673" xr:uid="{00000000-0005-0000-0000-0000B1290000}"/>
    <cellStyle name="Comma 34 2" xfId="10674" xr:uid="{00000000-0005-0000-0000-0000B2290000}"/>
    <cellStyle name="Comma 34 2 2" xfId="10675" xr:uid="{00000000-0005-0000-0000-0000B3290000}"/>
    <cellStyle name="Comma 34 2 2 2" xfId="10676" xr:uid="{00000000-0005-0000-0000-0000B4290000}"/>
    <cellStyle name="Comma 34 2 2 2 2" xfId="41349" xr:uid="{C7CDD619-AAA0-4461-89EB-0DE82A7E872A}"/>
    <cellStyle name="Comma 34 2 2 3" xfId="41348" xr:uid="{4FF9DBDA-E64B-4B06-8BBD-7B59607A8CB0}"/>
    <cellStyle name="Comma 34 2 3" xfId="10677" xr:uid="{00000000-0005-0000-0000-0000B5290000}"/>
    <cellStyle name="Comma 34 2 3 2" xfId="10678" xr:uid="{00000000-0005-0000-0000-0000B6290000}"/>
    <cellStyle name="Comma 34 2 3 2 2" xfId="41351" xr:uid="{ED9B5436-5F0F-4204-9BB6-D3F30111D068}"/>
    <cellStyle name="Comma 34 2 3 3" xfId="41350" xr:uid="{F0B6DBB0-AB14-4E64-8177-854EC6E702DD}"/>
    <cellStyle name="Comma 34 2 4" xfId="10679" xr:uid="{00000000-0005-0000-0000-0000B7290000}"/>
    <cellStyle name="Comma 34 2 4 2" xfId="41352" xr:uid="{80A2C140-DF51-43AD-B284-A8D1BED78BD9}"/>
    <cellStyle name="Comma 34 2 5" xfId="10680" xr:uid="{00000000-0005-0000-0000-0000B8290000}"/>
    <cellStyle name="Comma 34 2 5 2" xfId="41353" xr:uid="{76ED9FDD-A2E1-4596-A4E9-A5D8C2033E74}"/>
    <cellStyle name="Comma 34 2 6" xfId="10681" xr:uid="{00000000-0005-0000-0000-0000B9290000}"/>
    <cellStyle name="Comma 34 2 6 2" xfId="41354" xr:uid="{5F024842-C921-4112-AA56-4C38594E688A}"/>
    <cellStyle name="Comma 34 2 7" xfId="41347" xr:uid="{C78601CC-C540-4F86-8EC9-D50C9CB3B128}"/>
    <cellStyle name="Comma 34 3" xfId="10682" xr:uid="{00000000-0005-0000-0000-0000BA290000}"/>
    <cellStyle name="Comma 34 3 2" xfId="10683" xr:uid="{00000000-0005-0000-0000-0000BB290000}"/>
    <cellStyle name="Comma 34 3 2 2" xfId="41356" xr:uid="{20C27711-A4EF-4A97-91A0-E7CD7EBF8C6D}"/>
    <cellStyle name="Comma 34 3 3" xfId="41355" xr:uid="{40B62362-143E-42F6-986C-2AF3CF7967B7}"/>
    <cellStyle name="Comma 34 4" xfId="10684" xr:uid="{00000000-0005-0000-0000-0000BC290000}"/>
    <cellStyle name="Comma 34 4 2" xfId="10685" xr:uid="{00000000-0005-0000-0000-0000BD290000}"/>
    <cellStyle name="Comma 34 4 2 2" xfId="41358" xr:uid="{E0B591D8-75D5-48E0-98CE-8FBFEF542794}"/>
    <cellStyle name="Comma 34 4 3" xfId="41357" xr:uid="{C386AE62-EBA2-4768-AEF8-504ABFFFE74D}"/>
    <cellStyle name="Comma 34 5" xfId="10686" xr:uid="{00000000-0005-0000-0000-0000BE290000}"/>
    <cellStyle name="Comma 34 5 2" xfId="41359" xr:uid="{C3E0B5C7-5B6D-49C7-A52E-AC0351441C73}"/>
    <cellStyle name="Comma 34 6" xfId="10687" xr:uid="{00000000-0005-0000-0000-0000BF290000}"/>
    <cellStyle name="Comma 34 6 2" xfId="10688" xr:uid="{00000000-0005-0000-0000-0000C0290000}"/>
    <cellStyle name="Comma 34 6 2 2" xfId="41361" xr:uid="{EE4E7356-592B-4A8D-A45F-332C9E2B926A}"/>
    <cellStyle name="Comma 34 6 3" xfId="41360" xr:uid="{1E0F2484-1F52-47FB-87BC-8FFDDA891B44}"/>
    <cellStyle name="Comma 34 7" xfId="10689" xr:uid="{00000000-0005-0000-0000-0000C1290000}"/>
    <cellStyle name="Comma 34 7 2" xfId="41362" xr:uid="{63D1A9AA-C7F1-44B8-9938-35112E0408F6}"/>
    <cellStyle name="Comma 34 8" xfId="41346" xr:uid="{86142D29-96DC-4A06-938B-FABA47F30D81}"/>
    <cellStyle name="Comma 35" xfId="10690" xr:uid="{00000000-0005-0000-0000-0000C2290000}"/>
    <cellStyle name="Comma 35 2" xfId="10691" xr:uid="{00000000-0005-0000-0000-0000C3290000}"/>
    <cellStyle name="Comma 35 2 2" xfId="10692" xr:uid="{00000000-0005-0000-0000-0000C4290000}"/>
    <cellStyle name="Comma 35 2 2 2" xfId="10693" xr:uid="{00000000-0005-0000-0000-0000C5290000}"/>
    <cellStyle name="Comma 35 2 2 2 2" xfId="41366" xr:uid="{14CF0C41-E68F-436B-A615-B7FEA95137C6}"/>
    <cellStyle name="Comma 35 2 2 3" xfId="41365" xr:uid="{75629C8B-AC5F-4157-B91D-7FD87FD2A26D}"/>
    <cellStyle name="Comma 35 2 3" xfId="10694" xr:uid="{00000000-0005-0000-0000-0000C6290000}"/>
    <cellStyle name="Comma 35 2 3 2" xfId="10695" xr:uid="{00000000-0005-0000-0000-0000C7290000}"/>
    <cellStyle name="Comma 35 2 3 2 2" xfId="41368" xr:uid="{743D9B19-91F9-40FA-A886-300D1D1E749D}"/>
    <cellStyle name="Comma 35 2 3 3" xfId="41367" xr:uid="{E64D6342-8259-4D04-8490-10F426BAC71C}"/>
    <cellStyle name="Comma 35 2 4" xfId="10696" xr:uid="{00000000-0005-0000-0000-0000C8290000}"/>
    <cellStyle name="Comma 35 2 4 2" xfId="41369" xr:uid="{883E6377-C226-4CF3-8127-0BDF0FD263EA}"/>
    <cellStyle name="Comma 35 2 5" xfId="10697" xr:uid="{00000000-0005-0000-0000-0000C9290000}"/>
    <cellStyle name="Comma 35 2 5 2" xfId="41370" xr:uid="{023D74A1-A31B-4836-B226-6949051BA54A}"/>
    <cellStyle name="Comma 35 2 6" xfId="10698" xr:uid="{00000000-0005-0000-0000-0000CA290000}"/>
    <cellStyle name="Comma 35 2 6 2" xfId="41371" xr:uid="{964A16E1-E102-4DCA-A3F3-AA96E44E449C}"/>
    <cellStyle name="Comma 35 2 7" xfId="41364" xr:uid="{2E1C50C3-47A2-4951-AAFD-4158A51DAD6B}"/>
    <cellStyle name="Comma 35 3" xfId="10699" xr:uid="{00000000-0005-0000-0000-0000CB290000}"/>
    <cellStyle name="Comma 35 3 2" xfId="10700" xr:uid="{00000000-0005-0000-0000-0000CC290000}"/>
    <cellStyle name="Comma 35 3 2 2" xfId="41373" xr:uid="{9B5242C8-361D-4133-814C-1BFA059F4E99}"/>
    <cellStyle name="Comma 35 3 3" xfId="41372" xr:uid="{56A2C081-A24C-4933-8FE4-8A54CEE0D19F}"/>
    <cellStyle name="Comma 35 4" xfId="10701" xr:uid="{00000000-0005-0000-0000-0000CD290000}"/>
    <cellStyle name="Comma 35 4 2" xfId="10702" xr:uid="{00000000-0005-0000-0000-0000CE290000}"/>
    <cellStyle name="Comma 35 4 2 2" xfId="41375" xr:uid="{CB0D3A83-FA81-4287-AB9C-BA42D0553B03}"/>
    <cellStyle name="Comma 35 4 3" xfId="41374" xr:uid="{DF49D65F-333A-432B-BFA8-F84C05B4E1ED}"/>
    <cellStyle name="Comma 35 5" xfId="10703" xr:uid="{00000000-0005-0000-0000-0000CF290000}"/>
    <cellStyle name="Comma 35 5 2" xfId="41376" xr:uid="{9717F6F7-9003-44CF-9E93-85B2C238DCAF}"/>
    <cellStyle name="Comma 35 6" xfId="10704" xr:uid="{00000000-0005-0000-0000-0000D0290000}"/>
    <cellStyle name="Comma 35 6 2" xfId="10705" xr:uid="{00000000-0005-0000-0000-0000D1290000}"/>
    <cellStyle name="Comma 35 6 2 2" xfId="41378" xr:uid="{4E61F80E-C87B-4AD7-9FB7-D11E96D20F48}"/>
    <cellStyle name="Comma 35 6 3" xfId="41377" xr:uid="{E0FFCFF2-22CE-4DB2-9896-582894133B9B}"/>
    <cellStyle name="Comma 35 7" xfId="10706" xr:uid="{00000000-0005-0000-0000-0000D2290000}"/>
    <cellStyle name="Comma 35 7 2" xfId="41379" xr:uid="{66A6B2D4-3839-4063-BA5D-89FA87D24343}"/>
    <cellStyle name="Comma 35 8" xfId="41363" xr:uid="{A6F43C64-FC17-4BB6-8A7E-F26E150FF19C}"/>
    <cellStyle name="Comma 36" xfId="10707" xr:uid="{00000000-0005-0000-0000-0000D3290000}"/>
    <cellStyle name="Comma 36 10" xfId="41380" xr:uid="{FB65BED5-75C5-48EC-8C64-65371BFDE612}"/>
    <cellStyle name="Comma 36 2" xfId="10708" xr:uid="{00000000-0005-0000-0000-0000D4290000}"/>
    <cellStyle name="Comma 36 2 2" xfId="10709" xr:uid="{00000000-0005-0000-0000-0000D5290000}"/>
    <cellStyle name="Comma 36 2 2 2" xfId="10710" xr:uid="{00000000-0005-0000-0000-0000D6290000}"/>
    <cellStyle name="Comma 36 2 2 2 2" xfId="41383" xr:uid="{65E8A0E4-77B1-43A9-B332-045C39FB4139}"/>
    <cellStyle name="Comma 36 2 2 3" xfId="41382" xr:uid="{BF293DA6-2075-4AD3-8BE8-3212937BF5B3}"/>
    <cellStyle name="Comma 36 2 3" xfId="10711" xr:uid="{00000000-0005-0000-0000-0000D7290000}"/>
    <cellStyle name="Comma 36 2 3 2" xfId="10712" xr:uid="{00000000-0005-0000-0000-0000D8290000}"/>
    <cellStyle name="Comma 36 2 3 2 2" xfId="41385" xr:uid="{457432AE-FA2A-44E6-B52A-CD9F67CFBE06}"/>
    <cellStyle name="Comma 36 2 3 3" xfId="41384" xr:uid="{6D8552C5-A97C-4BEC-9B7F-20CF7E0B904E}"/>
    <cellStyle name="Comma 36 2 4" xfId="10713" xr:uid="{00000000-0005-0000-0000-0000D9290000}"/>
    <cellStyle name="Comma 36 2 4 2" xfId="41386" xr:uid="{2F7F6A68-85F7-4B91-AD55-629F6267E8F7}"/>
    <cellStyle name="Comma 36 2 5" xfId="10714" xr:uid="{00000000-0005-0000-0000-0000DA290000}"/>
    <cellStyle name="Comma 36 2 5 2" xfId="41387" xr:uid="{3F832D39-A511-4963-A68F-08682032A40F}"/>
    <cellStyle name="Comma 36 2 6" xfId="10715" xr:uid="{00000000-0005-0000-0000-0000DB290000}"/>
    <cellStyle name="Comma 36 2 6 2" xfId="41388" xr:uid="{FF250051-29C5-43CA-B271-0A055A652C59}"/>
    <cellStyle name="Comma 36 2 7" xfId="41381" xr:uid="{9C09CC67-B8D3-445A-9FEC-A6A8EF8FB6D8}"/>
    <cellStyle name="Comma 36 3" xfId="10716" xr:uid="{00000000-0005-0000-0000-0000DC290000}"/>
    <cellStyle name="Comma 36 3 2" xfId="10717" xr:uid="{00000000-0005-0000-0000-0000DD290000}"/>
    <cellStyle name="Comma 36 3 2 2" xfId="10718" xr:uid="{00000000-0005-0000-0000-0000DE290000}"/>
    <cellStyle name="Comma 36 3 2 2 2" xfId="41391" xr:uid="{290F6415-A173-48A6-9130-D4B9FFC71209}"/>
    <cellStyle name="Comma 36 3 2 3" xfId="41390" xr:uid="{4EC8D31B-E81E-4CB0-B6F5-610E2EE3E20B}"/>
    <cellStyle name="Comma 36 3 3" xfId="10719" xr:uid="{00000000-0005-0000-0000-0000DF290000}"/>
    <cellStyle name="Comma 36 3 3 2" xfId="10720" xr:uid="{00000000-0005-0000-0000-0000E0290000}"/>
    <cellStyle name="Comma 36 3 3 2 2" xfId="41393" xr:uid="{8E661442-567F-4933-A639-C44041406345}"/>
    <cellStyle name="Comma 36 3 3 3" xfId="41392" xr:uid="{037E2052-8F82-41B6-85E8-21A51ACD91D1}"/>
    <cellStyle name="Comma 36 3 4" xfId="10721" xr:uid="{00000000-0005-0000-0000-0000E1290000}"/>
    <cellStyle name="Comma 36 3 4 2" xfId="41394" xr:uid="{05467519-E55A-4C2E-812B-336C3677C73E}"/>
    <cellStyle name="Comma 36 3 5" xfId="10722" xr:uid="{00000000-0005-0000-0000-0000E2290000}"/>
    <cellStyle name="Comma 36 3 5 2" xfId="41395" xr:uid="{19878C9F-D39F-4A25-8587-72474961B525}"/>
    <cellStyle name="Comma 36 3 6" xfId="10723" xr:uid="{00000000-0005-0000-0000-0000E3290000}"/>
    <cellStyle name="Comma 36 3 6 2" xfId="41396" xr:uid="{CBDF3B1A-7088-4A19-919E-CECE679114A1}"/>
    <cellStyle name="Comma 36 3 7" xfId="41389" xr:uid="{84D776CB-0EA5-4932-96A2-5DF23898A7C9}"/>
    <cellStyle name="Comma 36 4" xfId="10724" xr:uid="{00000000-0005-0000-0000-0000E4290000}"/>
    <cellStyle name="Comma 36 4 2" xfId="10725" xr:uid="{00000000-0005-0000-0000-0000E5290000}"/>
    <cellStyle name="Comma 36 4 2 2" xfId="10726" xr:uid="{00000000-0005-0000-0000-0000E6290000}"/>
    <cellStyle name="Comma 36 4 2 2 2" xfId="41399" xr:uid="{FC6E1529-AA1D-4E44-A457-68B6A6DD6A5F}"/>
    <cellStyle name="Comma 36 4 2 3" xfId="41398" xr:uid="{0497D90A-0CC6-4AD2-8CCA-F0D8AAB685EF}"/>
    <cellStyle name="Comma 36 4 3" xfId="10727" xr:uid="{00000000-0005-0000-0000-0000E7290000}"/>
    <cellStyle name="Comma 36 4 3 2" xfId="10728" xr:uid="{00000000-0005-0000-0000-0000E8290000}"/>
    <cellStyle name="Comma 36 4 3 2 2" xfId="41401" xr:uid="{97B24942-2620-48E6-B5EF-110EB2DD2718}"/>
    <cellStyle name="Comma 36 4 3 3" xfId="41400" xr:uid="{AC5485E9-C551-4F79-A315-0EB9337143AE}"/>
    <cellStyle name="Comma 36 4 4" xfId="10729" xr:uid="{00000000-0005-0000-0000-0000E9290000}"/>
    <cellStyle name="Comma 36 4 4 2" xfId="41402" xr:uid="{9A57C8FB-0D6A-427E-88B3-215051EB12FD}"/>
    <cellStyle name="Comma 36 4 5" xfId="10730" xr:uid="{00000000-0005-0000-0000-0000EA290000}"/>
    <cellStyle name="Comma 36 4 5 2" xfId="41403" xr:uid="{65568BD1-82A7-4E69-BC76-1B262055198B}"/>
    <cellStyle name="Comma 36 4 6" xfId="10731" xr:uid="{00000000-0005-0000-0000-0000EB290000}"/>
    <cellStyle name="Comma 36 4 6 2" xfId="41404" xr:uid="{4CD9DD63-2EAF-4987-BB10-93F24C401007}"/>
    <cellStyle name="Comma 36 4 7" xfId="41397" xr:uid="{355D75CB-3E8C-4C73-9734-19E671D6889A}"/>
    <cellStyle name="Comma 36 5" xfId="10732" xr:uid="{00000000-0005-0000-0000-0000EC290000}"/>
    <cellStyle name="Comma 36 5 2" xfId="10733" xr:uid="{00000000-0005-0000-0000-0000ED290000}"/>
    <cellStyle name="Comma 36 5 2 2" xfId="41406" xr:uid="{2AF99F90-9B80-4142-B0B6-25DD55B73A79}"/>
    <cellStyle name="Comma 36 5 3" xfId="41405" xr:uid="{D4592363-E71E-40D2-8251-6323F85A7365}"/>
    <cellStyle name="Comma 36 6" xfId="10734" xr:uid="{00000000-0005-0000-0000-0000EE290000}"/>
    <cellStyle name="Comma 36 6 2" xfId="10735" xr:uid="{00000000-0005-0000-0000-0000EF290000}"/>
    <cellStyle name="Comma 36 6 2 2" xfId="41408" xr:uid="{451E971B-0586-4BC3-B192-84326E20B991}"/>
    <cellStyle name="Comma 36 6 3" xfId="41407" xr:uid="{C3FFC21A-D800-4864-9DB7-4601CB7C40A3}"/>
    <cellStyle name="Comma 36 7" xfId="10736" xr:uid="{00000000-0005-0000-0000-0000F0290000}"/>
    <cellStyle name="Comma 36 7 2" xfId="41409" xr:uid="{AFBBCF84-5809-47F7-AB9A-497C80535F85}"/>
    <cellStyle name="Comma 36 8" xfId="10737" xr:uid="{00000000-0005-0000-0000-0000F1290000}"/>
    <cellStyle name="Comma 36 8 2" xfId="10738" xr:uid="{00000000-0005-0000-0000-0000F2290000}"/>
    <cellStyle name="Comma 36 8 2 2" xfId="41411" xr:uid="{C40ACD12-1084-42F9-B0FF-AB16EE2BCB3D}"/>
    <cellStyle name="Comma 36 8 3" xfId="41410" xr:uid="{383783DF-771E-4A2E-B9CF-75A7BC0C1DB1}"/>
    <cellStyle name="Comma 36 9" xfId="10739" xr:uid="{00000000-0005-0000-0000-0000F3290000}"/>
    <cellStyle name="Comma 36 9 2" xfId="41412" xr:uid="{D5A6D7F0-F791-45A7-8177-B54B3139E558}"/>
    <cellStyle name="Comma 37" xfId="10740" xr:uid="{00000000-0005-0000-0000-0000F4290000}"/>
    <cellStyle name="Comma 37 2" xfId="10741" xr:uid="{00000000-0005-0000-0000-0000F5290000}"/>
    <cellStyle name="Comma 37 2 2" xfId="10742" xr:uid="{00000000-0005-0000-0000-0000F6290000}"/>
    <cellStyle name="Comma 37 2 2 2" xfId="10743" xr:uid="{00000000-0005-0000-0000-0000F7290000}"/>
    <cellStyle name="Comma 37 2 2 2 2" xfId="41416" xr:uid="{E5A9269D-8462-471D-91F3-4459D21D1FFC}"/>
    <cellStyle name="Comma 37 2 2 3" xfId="41415" xr:uid="{3BE61719-C28E-48DF-A51F-573602B9745A}"/>
    <cellStyle name="Comma 37 2 3" xfId="10744" xr:uid="{00000000-0005-0000-0000-0000F8290000}"/>
    <cellStyle name="Comma 37 2 3 2" xfId="10745" xr:uid="{00000000-0005-0000-0000-0000F9290000}"/>
    <cellStyle name="Comma 37 2 3 2 2" xfId="41418" xr:uid="{9FBABE76-C70F-46E0-9802-E7430E7FDFC4}"/>
    <cellStyle name="Comma 37 2 3 3" xfId="41417" xr:uid="{A98EFF98-A03B-4EF6-A599-8DE7C1AB0B8A}"/>
    <cellStyle name="Comma 37 2 4" xfId="10746" xr:uid="{00000000-0005-0000-0000-0000FA290000}"/>
    <cellStyle name="Comma 37 2 4 2" xfId="41419" xr:uid="{A0C03C43-665E-41CF-B1CA-EFC9D4D9E791}"/>
    <cellStyle name="Comma 37 2 5" xfId="10747" xr:uid="{00000000-0005-0000-0000-0000FB290000}"/>
    <cellStyle name="Comma 37 2 5 2" xfId="41420" xr:uid="{C7663B86-1539-43C8-9FEF-CDF2B536D8D4}"/>
    <cellStyle name="Comma 37 2 6" xfId="10748" xr:uid="{00000000-0005-0000-0000-0000FC290000}"/>
    <cellStyle name="Comma 37 2 6 2" xfId="41421" xr:uid="{043E01C9-F733-41B1-9EBD-9E26447C910C}"/>
    <cellStyle name="Comma 37 2 7" xfId="41414" xr:uid="{FFB50504-30BF-4771-B43C-3085F8E165AF}"/>
    <cellStyle name="Comma 37 3" xfId="10749" xr:uid="{00000000-0005-0000-0000-0000FD290000}"/>
    <cellStyle name="Comma 37 3 2" xfId="10750" xr:uid="{00000000-0005-0000-0000-0000FE290000}"/>
    <cellStyle name="Comma 37 3 2 2" xfId="10751" xr:uid="{00000000-0005-0000-0000-0000FF290000}"/>
    <cellStyle name="Comma 37 3 2 2 2" xfId="41424" xr:uid="{82D4FCCB-D077-4E8A-B744-C0B741150BD6}"/>
    <cellStyle name="Comma 37 3 2 3" xfId="41423" xr:uid="{2598D45E-3411-4EEF-B3E5-477356EB6C41}"/>
    <cellStyle name="Comma 37 3 3" xfId="10752" xr:uid="{00000000-0005-0000-0000-0000002A0000}"/>
    <cellStyle name="Comma 37 3 3 2" xfId="10753" xr:uid="{00000000-0005-0000-0000-0000012A0000}"/>
    <cellStyle name="Comma 37 3 3 2 2" xfId="41426" xr:uid="{3054DC83-4185-4B75-A22B-54BFA7662DCB}"/>
    <cellStyle name="Comma 37 3 3 3" xfId="41425" xr:uid="{355447A9-E69B-4890-8C42-8D052EB8E729}"/>
    <cellStyle name="Comma 37 3 4" xfId="10754" xr:uid="{00000000-0005-0000-0000-0000022A0000}"/>
    <cellStyle name="Comma 37 3 4 2" xfId="41427" xr:uid="{B298C0F5-527C-4839-8E87-E6EB0BE25B63}"/>
    <cellStyle name="Comma 37 3 5" xfId="10755" xr:uid="{00000000-0005-0000-0000-0000032A0000}"/>
    <cellStyle name="Comma 37 3 5 2" xfId="41428" xr:uid="{6571CA1E-B585-4A0A-86FC-13EE1B6198DA}"/>
    <cellStyle name="Comma 37 3 6" xfId="10756" xr:uid="{00000000-0005-0000-0000-0000042A0000}"/>
    <cellStyle name="Comma 37 3 6 2" xfId="41429" xr:uid="{222F97A4-78B4-4C40-AED4-FD08893A61DB}"/>
    <cellStyle name="Comma 37 3 7" xfId="41422" xr:uid="{D6B06550-A96C-4958-931D-8A77C03E0C26}"/>
    <cellStyle name="Comma 37 4" xfId="10757" xr:uid="{00000000-0005-0000-0000-0000052A0000}"/>
    <cellStyle name="Comma 37 4 2" xfId="10758" xr:uid="{00000000-0005-0000-0000-0000062A0000}"/>
    <cellStyle name="Comma 37 4 2 2" xfId="41431" xr:uid="{CE836219-8716-4D5F-8032-9ECACEC660D2}"/>
    <cellStyle name="Comma 37 4 3" xfId="41430" xr:uid="{4721FE4D-4BA5-4CEA-AC35-F2F412F5A185}"/>
    <cellStyle name="Comma 37 5" xfId="10759" xr:uid="{00000000-0005-0000-0000-0000072A0000}"/>
    <cellStyle name="Comma 37 5 2" xfId="10760" xr:uid="{00000000-0005-0000-0000-0000082A0000}"/>
    <cellStyle name="Comma 37 5 2 2" xfId="41433" xr:uid="{7E9C33EA-C1F9-4758-A959-259D9A96F670}"/>
    <cellStyle name="Comma 37 5 3" xfId="41432" xr:uid="{9D085291-E724-4326-85B9-5B1B9651174C}"/>
    <cellStyle name="Comma 37 6" xfId="10761" xr:uid="{00000000-0005-0000-0000-0000092A0000}"/>
    <cellStyle name="Comma 37 6 2" xfId="41434" xr:uid="{072F86D9-C00A-4EAD-9C58-8059F48FE7FA}"/>
    <cellStyle name="Comma 37 7" xfId="10762" xr:uid="{00000000-0005-0000-0000-00000A2A0000}"/>
    <cellStyle name="Comma 37 7 2" xfId="10763" xr:uid="{00000000-0005-0000-0000-00000B2A0000}"/>
    <cellStyle name="Comma 37 7 2 2" xfId="41436" xr:uid="{D53460AF-9C36-41AA-B57B-802583A7764F}"/>
    <cellStyle name="Comma 37 7 3" xfId="41435" xr:uid="{1A20809B-A82C-41B3-813F-587AE249CB03}"/>
    <cellStyle name="Comma 37 8" xfId="10764" xr:uid="{00000000-0005-0000-0000-00000C2A0000}"/>
    <cellStyle name="Comma 37 8 2" xfId="41437" xr:uid="{2AEE055B-F978-4237-9557-020C77AEEC6C}"/>
    <cellStyle name="Comma 37 9" xfId="41413" xr:uid="{E4FA1521-1274-4EB8-BF9E-F9FCE46D45A2}"/>
    <cellStyle name="Comma 38" xfId="10765" xr:uid="{00000000-0005-0000-0000-00000D2A0000}"/>
    <cellStyle name="Comma 38 2" xfId="10766" xr:uid="{00000000-0005-0000-0000-00000E2A0000}"/>
    <cellStyle name="Comma 38 2 2" xfId="10767" xr:uid="{00000000-0005-0000-0000-00000F2A0000}"/>
    <cellStyle name="Comma 38 2 2 2" xfId="10768" xr:uid="{00000000-0005-0000-0000-0000102A0000}"/>
    <cellStyle name="Comma 38 2 2 2 2" xfId="41441" xr:uid="{31D1CDC3-FF56-40BE-BABF-96378FB0758D}"/>
    <cellStyle name="Comma 38 2 2 3" xfId="41440" xr:uid="{42D1F4A8-8F4D-4DC4-A898-9354649613EF}"/>
    <cellStyle name="Comma 38 2 3" xfId="10769" xr:uid="{00000000-0005-0000-0000-0000112A0000}"/>
    <cellStyle name="Comma 38 2 3 2" xfId="10770" xr:uid="{00000000-0005-0000-0000-0000122A0000}"/>
    <cellStyle name="Comma 38 2 3 2 2" xfId="41443" xr:uid="{DD190860-56C2-4468-BB86-C58C6A744264}"/>
    <cellStyle name="Comma 38 2 3 3" xfId="41442" xr:uid="{BECBE02A-14E1-4C84-8DC2-D6A1603A92AA}"/>
    <cellStyle name="Comma 38 2 4" xfId="10771" xr:uid="{00000000-0005-0000-0000-0000132A0000}"/>
    <cellStyle name="Comma 38 2 4 2" xfId="41444" xr:uid="{CBD0D67D-B0D2-4E6D-B687-109C62283E22}"/>
    <cellStyle name="Comma 38 2 5" xfId="10772" xr:uid="{00000000-0005-0000-0000-0000142A0000}"/>
    <cellStyle name="Comma 38 2 5 2" xfId="41445" xr:uid="{F20BE663-1727-4F07-BDC7-4035112E806A}"/>
    <cellStyle name="Comma 38 2 6" xfId="10773" xr:uid="{00000000-0005-0000-0000-0000152A0000}"/>
    <cellStyle name="Comma 38 2 6 2" xfId="41446" xr:uid="{B1A02636-D761-43ED-B23C-B6256045D017}"/>
    <cellStyle name="Comma 38 2 7" xfId="41439" xr:uid="{01502C08-30E4-4224-A0D2-45E841DDD3EA}"/>
    <cellStyle name="Comma 38 3" xfId="10774" xr:uid="{00000000-0005-0000-0000-0000162A0000}"/>
    <cellStyle name="Comma 38 3 2" xfId="10775" xr:uid="{00000000-0005-0000-0000-0000172A0000}"/>
    <cellStyle name="Comma 38 3 2 2" xfId="10776" xr:uid="{00000000-0005-0000-0000-0000182A0000}"/>
    <cellStyle name="Comma 38 3 2 2 2" xfId="41449" xr:uid="{6F14FF48-20D4-49A2-8802-FA67B577EB03}"/>
    <cellStyle name="Comma 38 3 2 3" xfId="41448" xr:uid="{E977295A-3EF4-4A39-8A39-13756D2CD261}"/>
    <cellStyle name="Comma 38 3 3" xfId="10777" xr:uid="{00000000-0005-0000-0000-0000192A0000}"/>
    <cellStyle name="Comma 38 3 3 2" xfId="10778" xr:uid="{00000000-0005-0000-0000-00001A2A0000}"/>
    <cellStyle name="Comma 38 3 3 2 2" xfId="41451" xr:uid="{E7E24304-0B7B-4A9B-AD62-CBB16CA6C69C}"/>
    <cellStyle name="Comma 38 3 3 3" xfId="41450" xr:uid="{BF03EFB7-0CC9-4AF8-99BD-C8A58766EF78}"/>
    <cellStyle name="Comma 38 3 4" xfId="10779" xr:uid="{00000000-0005-0000-0000-00001B2A0000}"/>
    <cellStyle name="Comma 38 3 4 2" xfId="41452" xr:uid="{418026A4-C4C8-437E-9F84-1D0FA91759DE}"/>
    <cellStyle name="Comma 38 3 5" xfId="10780" xr:uid="{00000000-0005-0000-0000-00001C2A0000}"/>
    <cellStyle name="Comma 38 3 5 2" xfId="41453" xr:uid="{43437618-B67B-46EF-BB4E-1098B31DA320}"/>
    <cellStyle name="Comma 38 3 6" xfId="10781" xr:uid="{00000000-0005-0000-0000-00001D2A0000}"/>
    <cellStyle name="Comma 38 3 6 2" xfId="41454" xr:uid="{D4EEABC7-C809-4636-AFE8-A9A4CE41DD04}"/>
    <cellStyle name="Comma 38 3 7" xfId="41447" xr:uid="{B47E6455-3763-489C-8276-18DFB72E3FA5}"/>
    <cellStyle name="Comma 38 4" xfId="10782" xr:uid="{00000000-0005-0000-0000-00001E2A0000}"/>
    <cellStyle name="Comma 38 4 2" xfId="10783" xr:uid="{00000000-0005-0000-0000-00001F2A0000}"/>
    <cellStyle name="Comma 38 4 2 2" xfId="41456" xr:uid="{6BA0092E-3A34-4A34-A8FD-B6729C4249F4}"/>
    <cellStyle name="Comma 38 4 3" xfId="41455" xr:uid="{E4CEC500-9F73-4663-AF0C-490C1B9A10A7}"/>
    <cellStyle name="Comma 38 5" xfId="10784" xr:uid="{00000000-0005-0000-0000-0000202A0000}"/>
    <cellStyle name="Comma 38 5 2" xfId="10785" xr:uid="{00000000-0005-0000-0000-0000212A0000}"/>
    <cellStyle name="Comma 38 5 2 2" xfId="41458" xr:uid="{0C5D5A0B-3482-4459-B150-7146E970B545}"/>
    <cellStyle name="Comma 38 5 3" xfId="41457" xr:uid="{9CAAEDE3-3DA9-40A5-82A5-71AB9003D396}"/>
    <cellStyle name="Comma 38 6" xfId="10786" xr:uid="{00000000-0005-0000-0000-0000222A0000}"/>
    <cellStyle name="Comma 38 6 2" xfId="41459" xr:uid="{F53FC045-DA4D-4132-91F4-226EF5B92546}"/>
    <cellStyle name="Comma 38 7" xfId="10787" xr:uid="{00000000-0005-0000-0000-0000232A0000}"/>
    <cellStyle name="Comma 38 7 2" xfId="10788" xr:uid="{00000000-0005-0000-0000-0000242A0000}"/>
    <cellStyle name="Comma 38 7 2 2" xfId="41461" xr:uid="{8292BDD7-E420-423A-851B-2591EDD9837C}"/>
    <cellStyle name="Comma 38 7 3" xfId="41460" xr:uid="{C935AABF-8957-42A6-A521-5555C6565523}"/>
    <cellStyle name="Comma 38 8" xfId="10789" xr:uid="{00000000-0005-0000-0000-0000252A0000}"/>
    <cellStyle name="Comma 38 8 2" xfId="41462" xr:uid="{28ACBE9C-4A87-4625-8AD1-4F7762278EBD}"/>
    <cellStyle name="Comma 38 9" xfId="41438" xr:uid="{5A426E97-DD2B-4C98-89B5-551C7A987543}"/>
    <cellStyle name="Comma 39" xfId="10790" xr:uid="{00000000-0005-0000-0000-0000262A0000}"/>
    <cellStyle name="Comma 39 2" xfId="10791" xr:uid="{00000000-0005-0000-0000-0000272A0000}"/>
    <cellStyle name="Comma 39 2 2" xfId="10792" xr:uid="{00000000-0005-0000-0000-0000282A0000}"/>
    <cellStyle name="Comma 39 2 2 2" xfId="10793" xr:uid="{00000000-0005-0000-0000-0000292A0000}"/>
    <cellStyle name="Comma 39 2 2 2 2" xfId="41466" xr:uid="{51F62FF5-415F-4C27-AEFB-9E422F8D846A}"/>
    <cellStyle name="Comma 39 2 2 3" xfId="41465" xr:uid="{B171BDC5-2026-44B7-86E7-74C0B89948BB}"/>
    <cellStyle name="Comma 39 2 3" xfId="10794" xr:uid="{00000000-0005-0000-0000-00002A2A0000}"/>
    <cellStyle name="Comma 39 2 3 2" xfId="10795" xr:uid="{00000000-0005-0000-0000-00002B2A0000}"/>
    <cellStyle name="Comma 39 2 3 2 2" xfId="41468" xr:uid="{E99FFDB5-C18E-4252-A916-81391E72E5BD}"/>
    <cellStyle name="Comma 39 2 3 3" xfId="41467" xr:uid="{CC108983-5912-4975-A23B-C34FAED145E8}"/>
    <cellStyle name="Comma 39 2 4" xfId="10796" xr:uid="{00000000-0005-0000-0000-00002C2A0000}"/>
    <cellStyle name="Comma 39 2 4 2" xfId="41469" xr:uid="{FC66D206-BCC3-4434-B3C0-F1AADB52D503}"/>
    <cellStyle name="Comma 39 2 5" xfId="10797" xr:uid="{00000000-0005-0000-0000-00002D2A0000}"/>
    <cellStyle name="Comma 39 2 5 2" xfId="10798" xr:uid="{00000000-0005-0000-0000-00002E2A0000}"/>
    <cellStyle name="Comma 39 2 5 2 2" xfId="41471" xr:uid="{AA6DF6F9-0173-40DF-9E00-0AD3DE721AD8}"/>
    <cellStyle name="Comma 39 2 5 3" xfId="41470" xr:uid="{C292B442-8760-4792-8D1A-0B9695A16ACD}"/>
    <cellStyle name="Comma 39 2 6" xfId="10799" xr:uid="{00000000-0005-0000-0000-00002F2A0000}"/>
    <cellStyle name="Comma 39 2 6 2" xfId="41472" xr:uid="{6C74A88C-A318-4EE1-A7E2-450B53533B51}"/>
    <cellStyle name="Comma 39 2 7" xfId="41464" xr:uid="{FCDBA8C1-958D-42FD-8E2F-1DEB5C738BF9}"/>
    <cellStyle name="Comma 39 3" xfId="10800" xr:uid="{00000000-0005-0000-0000-0000302A0000}"/>
    <cellStyle name="Comma 39 3 2" xfId="10801" xr:uid="{00000000-0005-0000-0000-0000312A0000}"/>
    <cellStyle name="Comma 39 3 2 2" xfId="10802" xr:uid="{00000000-0005-0000-0000-0000322A0000}"/>
    <cellStyle name="Comma 39 3 2 2 2" xfId="41475" xr:uid="{86A9B0D3-E681-4FC2-B5DD-845E0604C44F}"/>
    <cellStyle name="Comma 39 3 2 3" xfId="41474" xr:uid="{3E9F1002-A7F1-4E23-8229-77E6E16C125E}"/>
    <cellStyle name="Comma 39 3 3" xfId="10803" xr:uid="{00000000-0005-0000-0000-0000332A0000}"/>
    <cellStyle name="Comma 39 3 3 2" xfId="10804" xr:uid="{00000000-0005-0000-0000-0000342A0000}"/>
    <cellStyle name="Comma 39 3 3 2 2" xfId="41477" xr:uid="{A67A2203-8502-43B4-A92C-7F5F91FA9E0C}"/>
    <cellStyle name="Comma 39 3 3 3" xfId="41476" xr:uid="{A987C913-034B-4953-B1DB-5E00E68C091B}"/>
    <cellStyle name="Comma 39 3 4" xfId="10805" xr:uid="{00000000-0005-0000-0000-0000352A0000}"/>
    <cellStyle name="Comma 39 3 4 2" xfId="41478" xr:uid="{4588B5A5-6969-4CCA-BCB3-829E87906D5A}"/>
    <cellStyle name="Comma 39 3 5" xfId="10806" xr:uid="{00000000-0005-0000-0000-0000362A0000}"/>
    <cellStyle name="Comma 39 3 5 2" xfId="41479" xr:uid="{186BC924-0D25-4F1A-981D-92C8837B9719}"/>
    <cellStyle name="Comma 39 3 6" xfId="10807" xr:uid="{00000000-0005-0000-0000-0000372A0000}"/>
    <cellStyle name="Comma 39 3 6 2" xfId="41480" xr:uid="{78E59D7C-A9F3-4141-B558-E0F3BE2534AF}"/>
    <cellStyle name="Comma 39 3 7" xfId="41473" xr:uid="{0FB611E7-B541-4F0B-AC8C-7971B8E53E05}"/>
    <cellStyle name="Comma 39 4" xfId="10808" xr:uid="{00000000-0005-0000-0000-0000382A0000}"/>
    <cellStyle name="Comma 39 4 2" xfId="10809" xr:uid="{00000000-0005-0000-0000-0000392A0000}"/>
    <cellStyle name="Comma 39 4 2 2" xfId="41482" xr:uid="{9F6AAEDA-5894-4A1B-8C1C-40090FBA191E}"/>
    <cellStyle name="Comma 39 4 3" xfId="41481" xr:uid="{C0C07DF1-4C7E-4FC7-84FC-DAA05FC49179}"/>
    <cellStyle name="Comma 39 5" xfId="10810" xr:uid="{00000000-0005-0000-0000-00003A2A0000}"/>
    <cellStyle name="Comma 39 5 2" xfId="10811" xr:uid="{00000000-0005-0000-0000-00003B2A0000}"/>
    <cellStyle name="Comma 39 5 2 2" xfId="41484" xr:uid="{F915B425-9187-4B0B-A9DF-EC163EF3D3B3}"/>
    <cellStyle name="Comma 39 5 3" xfId="41483" xr:uid="{6355AC81-2EDB-481F-A866-839556EA59E2}"/>
    <cellStyle name="Comma 39 6" xfId="10812" xr:uid="{00000000-0005-0000-0000-00003C2A0000}"/>
    <cellStyle name="Comma 39 6 2" xfId="41485" xr:uid="{7B4A6AD5-4DCD-473D-84CF-73C7FEBD49E2}"/>
    <cellStyle name="Comma 39 7" xfId="10813" xr:uid="{00000000-0005-0000-0000-00003D2A0000}"/>
    <cellStyle name="Comma 39 7 2" xfId="10814" xr:uid="{00000000-0005-0000-0000-00003E2A0000}"/>
    <cellStyle name="Comma 39 7 2 2" xfId="41487" xr:uid="{4B727E80-87B1-449E-8A02-F04607EFDE47}"/>
    <cellStyle name="Comma 39 7 3" xfId="41486" xr:uid="{0EC3EB99-D1EA-464F-9F44-E90C1CE26AF3}"/>
    <cellStyle name="Comma 39 8" xfId="10815" xr:uid="{00000000-0005-0000-0000-00003F2A0000}"/>
    <cellStyle name="Comma 39 8 2" xfId="41488" xr:uid="{4FA296FE-C96E-4458-9C31-A567575FE96B}"/>
    <cellStyle name="Comma 39 9" xfId="41463" xr:uid="{C13FFBD0-F8BA-49BE-AD5A-EAE2953FD2C6}"/>
    <cellStyle name="Comma 4" xfId="10816" xr:uid="{00000000-0005-0000-0000-0000402A0000}"/>
    <cellStyle name="Comma 4 10" xfId="10817" xr:uid="{00000000-0005-0000-0000-0000412A0000}"/>
    <cellStyle name="Comma 4 10 2" xfId="10818" xr:uid="{00000000-0005-0000-0000-0000422A0000}"/>
    <cellStyle name="Comma 4 10 2 2" xfId="10819" xr:uid="{00000000-0005-0000-0000-0000432A0000}"/>
    <cellStyle name="Comma 4 10 2 2 2" xfId="41492" xr:uid="{CF70302C-814B-4D2B-A716-5C8EDE599702}"/>
    <cellStyle name="Comma 4 10 2 3" xfId="41491" xr:uid="{4558F345-236B-41D1-92A4-E6C199061F7A}"/>
    <cellStyle name="Comma 4 10 3" xfId="10820" xr:uid="{00000000-0005-0000-0000-0000442A0000}"/>
    <cellStyle name="Comma 4 10 3 2" xfId="41493" xr:uid="{8254DC69-9B7F-402C-8090-BB11A0373388}"/>
    <cellStyle name="Comma 4 10 4" xfId="10821" xr:uid="{00000000-0005-0000-0000-0000452A0000}"/>
    <cellStyle name="Comma 4 10 4 2" xfId="41494" xr:uid="{6F937021-7713-473F-B3AA-BC6D76627E0F}"/>
    <cellStyle name="Comma 4 10 5" xfId="41490" xr:uid="{23259F33-608C-4D4E-A8A7-BD950E91394B}"/>
    <cellStyle name="Comma 4 11" xfId="10822" xr:uid="{00000000-0005-0000-0000-0000462A0000}"/>
    <cellStyle name="Comma 4 11 2" xfId="10823" xr:uid="{00000000-0005-0000-0000-0000472A0000}"/>
    <cellStyle name="Comma 4 11 2 2" xfId="41496" xr:uid="{3B5107B2-B48D-434A-A9D5-A8FE24AE71F2}"/>
    <cellStyle name="Comma 4 11 3" xfId="10824" xr:uid="{00000000-0005-0000-0000-0000482A0000}"/>
    <cellStyle name="Comma 4 11 3 2" xfId="41497" xr:uid="{58D8CD3F-49D1-412E-8FEF-7F5E9B9DEF28}"/>
    <cellStyle name="Comma 4 11 4" xfId="41495" xr:uid="{8753492A-09A5-488E-A7B0-ADF04C3AE085}"/>
    <cellStyle name="Comma 4 12" xfId="10825" xr:uid="{00000000-0005-0000-0000-0000492A0000}"/>
    <cellStyle name="Comma 4 12 2" xfId="10826" xr:uid="{00000000-0005-0000-0000-00004A2A0000}"/>
    <cellStyle name="Comma 4 12 2 2" xfId="41499" xr:uid="{0318C884-9EFA-48E9-8A5F-5EC133B798B9}"/>
    <cellStyle name="Comma 4 12 3" xfId="41498" xr:uid="{C2EA5B72-5540-4453-B378-702DB41FBC7F}"/>
    <cellStyle name="Comma 4 13" xfId="10827" xr:uid="{00000000-0005-0000-0000-00004B2A0000}"/>
    <cellStyle name="Comma 4 13 2" xfId="10828" xr:uid="{00000000-0005-0000-0000-00004C2A0000}"/>
    <cellStyle name="Comma 4 13 2 2" xfId="41501" xr:uid="{B3F0B015-AC69-4B30-A990-8AB0825A277C}"/>
    <cellStyle name="Comma 4 13 3" xfId="41500" xr:uid="{61BE1EC4-66B9-467A-A20C-C053B0011053}"/>
    <cellStyle name="Comma 4 14" xfId="10829" xr:uid="{00000000-0005-0000-0000-00004D2A0000}"/>
    <cellStyle name="Comma 4 14 2" xfId="10830" xr:uid="{00000000-0005-0000-0000-00004E2A0000}"/>
    <cellStyle name="Comma 4 14 2 2" xfId="41503" xr:uid="{3EBDFCD7-C329-460D-99D1-086281DA457B}"/>
    <cellStyle name="Comma 4 14 3" xfId="41502" xr:uid="{4186F734-6218-43D5-81E1-BCC15871A1F6}"/>
    <cellStyle name="Comma 4 15" xfId="10831" xr:uid="{00000000-0005-0000-0000-00004F2A0000}"/>
    <cellStyle name="Comma 4 15 2" xfId="10832" xr:uid="{00000000-0005-0000-0000-0000502A0000}"/>
    <cellStyle name="Comma 4 15 2 2" xfId="41505" xr:uid="{CDD1D617-7D7C-4301-802D-BC45DDA817DD}"/>
    <cellStyle name="Comma 4 15 3" xfId="41504" xr:uid="{0C067F90-AD94-442B-B1E5-2E2177798FF2}"/>
    <cellStyle name="Comma 4 16" xfId="10833" xr:uid="{00000000-0005-0000-0000-0000512A0000}"/>
    <cellStyle name="Comma 4 16 2" xfId="10834" xr:uid="{00000000-0005-0000-0000-0000522A0000}"/>
    <cellStyle name="Comma 4 16 2 2" xfId="41507" xr:uid="{FC35938F-0930-46FE-96EE-CD876D5EC1BD}"/>
    <cellStyle name="Comma 4 16 3" xfId="41506" xr:uid="{427DE401-6CC1-44DA-9875-FF29DBE09617}"/>
    <cellStyle name="Comma 4 17" xfId="10835" xr:uid="{00000000-0005-0000-0000-0000532A0000}"/>
    <cellStyle name="Comma 4 17 2" xfId="10836" xr:uid="{00000000-0005-0000-0000-0000542A0000}"/>
    <cellStyle name="Comma 4 17 2 2" xfId="41509" xr:uid="{A995BF05-DD5B-4563-BFAD-43350B211259}"/>
    <cellStyle name="Comma 4 17 3" xfId="41508" xr:uid="{51A5A210-CCAA-453E-ABA9-ACCAD13549A5}"/>
    <cellStyle name="Comma 4 18" xfId="10837" xr:uid="{00000000-0005-0000-0000-0000552A0000}"/>
    <cellStyle name="Comma 4 18 2" xfId="10838" xr:uid="{00000000-0005-0000-0000-0000562A0000}"/>
    <cellStyle name="Comma 4 18 2 2" xfId="41511" xr:uid="{CC0A604D-38A6-454C-98AA-7A20D8D67E7F}"/>
    <cellStyle name="Comma 4 18 3" xfId="41510" xr:uid="{01A1A839-5775-404F-8C9F-FBE93EC2E2A1}"/>
    <cellStyle name="Comma 4 19" xfId="10839" xr:uid="{00000000-0005-0000-0000-0000572A0000}"/>
    <cellStyle name="Comma 4 19 2" xfId="10840" xr:uid="{00000000-0005-0000-0000-0000582A0000}"/>
    <cellStyle name="Comma 4 19 2 2" xfId="41513" xr:uid="{2015B498-E0CE-45FC-A0FD-C01E7BAD9EF8}"/>
    <cellStyle name="Comma 4 19 3" xfId="41512" xr:uid="{76D7715A-00E4-412C-AFC7-EA2F64D02A7A}"/>
    <cellStyle name="Comma 4 2" xfId="10841" xr:uid="{00000000-0005-0000-0000-0000592A0000}"/>
    <cellStyle name="Comma 4 2 10" xfId="10842" xr:uid="{00000000-0005-0000-0000-00005A2A0000}"/>
    <cellStyle name="Comma 4 2 10 2" xfId="41515" xr:uid="{D9AFF574-95BA-447E-818F-C583600830EB}"/>
    <cellStyle name="Comma 4 2 11" xfId="10843" xr:uid="{00000000-0005-0000-0000-00005B2A0000}"/>
    <cellStyle name="Comma 4 2 11 2" xfId="41516" xr:uid="{060EB70A-8457-4B1B-8E54-C9312CA1E72F}"/>
    <cellStyle name="Comma 4 2 12" xfId="41514" xr:uid="{8643395D-DB60-48D7-AD06-7F1908F57794}"/>
    <cellStyle name="Comma 4 2 2" xfId="10844" xr:uid="{00000000-0005-0000-0000-00005C2A0000}"/>
    <cellStyle name="Comma 4 2 2 2" xfId="10845" xr:uid="{00000000-0005-0000-0000-00005D2A0000}"/>
    <cellStyle name="Comma 4 2 2 2 2" xfId="10846" xr:uid="{00000000-0005-0000-0000-00005E2A0000}"/>
    <cellStyle name="Comma 4 2 2 2 2 2" xfId="41519" xr:uid="{ABABF898-581E-4A7D-9A18-AD3C66109B34}"/>
    <cellStyle name="Comma 4 2 2 2 3" xfId="41518" xr:uid="{DB4CC7EE-67EE-4AD8-9D70-C31004BDE2ED}"/>
    <cellStyle name="Comma 4 2 2 3" xfId="10847" xr:uid="{00000000-0005-0000-0000-00005F2A0000}"/>
    <cellStyle name="Comma 4 2 2 3 2" xfId="41520" xr:uid="{F2577767-4214-4B3F-99D7-38459B5AE309}"/>
    <cellStyle name="Comma 4 2 2 4" xfId="10848" xr:uid="{00000000-0005-0000-0000-0000602A0000}"/>
    <cellStyle name="Comma 4 2 2 4 2" xfId="41521" xr:uid="{EF88543C-9F95-4F95-A5C7-4FF801C804F4}"/>
    <cellStyle name="Comma 4 2 2 5" xfId="41517" xr:uid="{867AA159-82C1-4DBF-8D9F-E6D1BEE1245A}"/>
    <cellStyle name="Comma 4 2 3" xfId="10849" xr:uid="{00000000-0005-0000-0000-0000612A0000}"/>
    <cellStyle name="Comma 4 2 3 2" xfId="10850" xr:uid="{00000000-0005-0000-0000-0000622A0000}"/>
    <cellStyle name="Comma 4 2 3 2 2" xfId="41523" xr:uid="{9920F23C-BD26-4325-BE55-2FB896E599C3}"/>
    <cellStyle name="Comma 4 2 3 3" xfId="41522" xr:uid="{07F219DA-2697-4B5F-B186-138A9DCD3F86}"/>
    <cellStyle name="Comma 4 2 4" xfId="10851" xr:uid="{00000000-0005-0000-0000-0000632A0000}"/>
    <cellStyle name="Comma 4 2 4 2" xfId="10852" xr:uid="{00000000-0005-0000-0000-0000642A0000}"/>
    <cellStyle name="Comma 4 2 4 2 2" xfId="41525" xr:uid="{20E51F59-0DB0-42AA-91AA-E2F3B6B64ACC}"/>
    <cellStyle name="Comma 4 2 4 3" xfId="41524" xr:uid="{5F8D48D6-76D4-48FE-AD51-24337C8A4D3A}"/>
    <cellStyle name="Comma 4 2 5" xfId="10853" xr:uid="{00000000-0005-0000-0000-0000652A0000}"/>
    <cellStyle name="Comma 4 2 5 2" xfId="10854" xr:uid="{00000000-0005-0000-0000-0000662A0000}"/>
    <cellStyle name="Comma 4 2 5 2 2" xfId="41527" xr:uid="{F17718CE-5FB4-4DC5-B91F-7A86C999F33A}"/>
    <cellStyle name="Comma 4 2 5 3" xfId="41526" xr:uid="{03458CEC-97C8-42A5-8ACE-C41B41A2C742}"/>
    <cellStyle name="Comma 4 2 6" xfId="10855" xr:uid="{00000000-0005-0000-0000-0000672A0000}"/>
    <cellStyle name="Comma 4 2 6 2" xfId="10856" xr:uid="{00000000-0005-0000-0000-0000682A0000}"/>
    <cellStyle name="Comma 4 2 6 2 2" xfId="41529" xr:uid="{AC2303E8-ED8E-47CA-99A9-F29C3DCBB6AA}"/>
    <cellStyle name="Comma 4 2 6 3" xfId="41528" xr:uid="{1EAEBDC7-2E16-4D0D-A8FF-2979D9D6FD4E}"/>
    <cellStyle name="Comma 4 2 7" xfId="10857" xr:uid="{00000000-0005-0000-0000-0000692A0000}"/>
    <cellStyle name="Comma 4 2 7 2" xfId="41530" xr:uid="{C05FD5C2-0E29-4A80-85A3-1271E6BB43BB}"/>
    <cellStyle name="Comma 4 2 8" xfId="10858" xr:uid="{00000000-0005-0000-0000-00006A2A0000}"/>
    <cellStyle name="Comma 4 2 8 2" xfId="41531" xr:uid="{C75A7F7C-7963-463B-ABBB-AE69BDC3C781}"/>
    <cellStyle name="Comma 4 2 9" xfId="10859" xr:uid="{00000000-0005-0000-0000-00006B2A0000}"/>
    <cellStyle name="Comma 4 2 9 2" xfId="41532" xr:uid="{56AB3A11-6A5E-40AF-99EF-0536C87D0460}"/>
    <cellStyle name="Comma 4 20" xfId="10860" xr:uid="{00000000-0005-0000-0000-00006C2A0000}"/>
    <cellStyle name="Comma 4 20 2" xfId="41533" xr:uid="{B6A42CEF-E736-4E2D-A834-D9E2B7DFFB70}"/>
    <cellStyle name="Comma 4 21" xfId="10861" xr:uid="{00000000-0005-0000-0000-00006D2A0000}"/>
    <cellStyle name="Comma 4 21 2" xfId="41534" xr:uid="{B4369368-C8B7-4189-9128-C53BF0596552}"/>
    <cellStyle name="Comma 4 22" xfId="10862" xr:uid="{00000000-0005-0000-0000-00006E2A0000}"/>
    <cellStyle name="Comma 4 22 2" xfId="41535" xr:uid="{4BE9E631-AD43-485B-9A04-A71E6B3851FB}"/>
    <cellStyle name="Comma 4 23" xfId="10863" xr:uid="{00000000-0005-0000-0000-00006F2A0000}"/>
    <cellStyle name="Comma 4 23 2" xfId="41536" xr:uid="{A8625061-A58D-4016-B6CE-5AB160722DE4}"/>
    <cellStyle name="Comma 4 24" xfId="10864" xr:uid="{00000000-0005-0000-0000-0000702A0000}"/>
    <cellStyle name="Comma 4 24 2" xfId="10865" xr:uid="{00000000-0005-0000-0000-0000712A0000}"/>
    <cellStyle name="Comma 4 24 2 2" xfId="41538" xr:uid="{83000C50-B29E-42E3-8243-A73CE4543F53}"/>
    <cellStyle name="Comma 4 24 3" xfId="41537" xr:uid="{550B984F-2F4C-45DA-9CFF-58A31A925E6A}"/>
    <cellStyle name="Comma 4 25" xfId="10866" xr:uid="{00000000-0005-0000-0000-0000722A0000}"/>
    <cellStyle name="Comma 4 25 2" xfId="41539" xr:uid="{FCDA13FD-9992-4344-B83B-76C7A7FBA89F}"/>
    <cellStyle name="Comma 4 25 3" xfId="10867" xr:uid="{00000000-0005-0000-0000-0000732A0000}"/>
    <cellStyle name="Comma 4 25 3 2" xfId="41540" xr:uid="{47488542-7CC9-4DD5-8841-223FC024B57C}"/>
    <cellStyle name="Comma 4 26" xfId="10868" xr:uid="{00000000-0005-0000-0000-0000742A0000}"/>
    <cellStyle name="Comma 4 26 2" xfId="41541" xr:uid="{D06A9E98-FEF7-40E8-BABC-06433AF41043}"/>
    <cellStyle name="Comma 4 27" xfId="10869" xr:uid="{00000000-0005-0000-0000-0000752A0000}"/>
    <cellStyle name="Comma 4 27 2" xfId="41542" xr:uid="{A279211C-ED61-463C-BA49-DDCA190AE0F6}"/>
    <cellStyle name="Comma 4 28" xfId="10870" xr:uid="{00000000-0005-0000-0000-0000762A0000}"/>
    <cellStyle name="Comma 4 28 2" xfId="41543" xr:uid="{63664C52-FB23-46B7-82CA-C762B0C7A823}"/>
    <cellStyle name="Comma 4 29" xfId="10871" xr:uid="{00000000-0005-0000-0000-0000772A0000}"/>
    <cellStyle name="Comma 4 29 2" xfId="41544" xr:uid="{B9BB697A-A518-4EB8-8ED7-734828601282}"/>
    <cellStyle name="Comma 4 3" xfId="10872" xr:uid="{00000000-0005-0000-0000-0000782A0000}"/>
    <cellStyle name="Comma 4 3 10" xfId="10873" xr:uid="{00000000-0005-0000-0000-0000792A0000}"/>
    <cellStyle name="Comma 4 3 10 2" xfId="41546" xr:uid="{89D6ADA4-46A9-4902-8A36-8BB9C632D620}"/>
    <cellStyle name="Comma 4 3 11" xfId="10874" xr:uid="{00000000-0005-0000-0000-00007A2A0000}"/>
    <cellStyle name="Comma 4 3 11 2" xfId="41547" xr:uid="{A5CB7A23-3553-47C3-B9F2-F110AFFC8903}"/>
    <cellStyle name="Comma 4 3 12" xfId="10875" xr:uid="{00000000-0005-0000-0000-00007B2A0000}"/>
    <cellStyle name="Comma 4 3 12 2" xfId="41548" xr:uid="{7F9CC106-7407-4562-8769-2B15593CC1EB}"/>
    <cellStyle name="Comma 4 3 13" xfId="41545" xr:uid="{163D7649-1177-4AA5-BE6C-18BF6001091C}"/>
    <cellStyle name="Comma 4 3 2" xfId="10876" xr:uid="{00000000-0005-0000-0000-00007C2A0000}"/>
    <cellStyle name="Comma 4 3 2 2" xfId="10877" xr:uid="{00000000-0005-0000-0000-00007D2A0000}"/>
    <cellStyle name="Comma 4 3 2 2 2" xfId="10878" xr:uid="{00000000-0005-0000-0000-00007E2A0000}"/>
    <cellStyle name="Comma 4 3 2 2 2 2" xfId="41551" xr:uid="{4771584A-A19F-4DBE-97C6-B4AA40D27F09}"/>
    <cellStyle name="Comma 4 3 2 2 3" xfId="41550" xr:uid="{7F91C2E1-60EE-47E0-BDEC-328FE5E923EF}"/>
    <cellStyle name="Comma 4 3 2 3" xfId="10879" xr:uid="{00000000-0005-0000-0000-00007F2A0000}"/>
    <cellStyle name="Comma 4 3 2 3 2" xfId="10880" xr:uid="{00000000-0005-0000-0000-0000802A0000}"/>
    <cellStyle name="Comma 4 3 2 3 2 2" xfId="41553" xr:uid="{C0A7A52D-C796-437D-A695-C674600EFD09}"/>
    <cellStyle name="Comma 4 3 2 3 3" xfId="41552" xr:uid="{DA1FA6AD-4C4D-4266-97E4-608A74FA4103}"/>
    <cellStyle name="Comma 4 3 2 4" xfId="10881" xr:uid="{00000000-0005-0000-0000-0000812A0000}"/>
    <cellStyle name="Comma 4 3 2 4 2" xfId="41554" xr:uid="{9CF4BF0C-B15F-4324-83C6-12A7374E0C9C}"/>
    <cellStyle name="Comma 4 3 2 5" xfId="10882" xr:uid="{00000000-0005-0000-0000-0000822A0000}"/>
    <cellStyle name="Comma 4 3 2 5 2" xfId="41555" xr:uid="{36ABD1C3-97DE-487D-BF03-75C8D96E3C91}"/>
    <cellStyle name="Comma 4 3 2 6" xfId="10883" xr:uid="{00000000-0005-0000-0000-0000832A0000}"/>
    <cellStyle name="Comma 4 3 2 6 2" xfId="41556" xr:uid="{F5D5F50C-C76E-4F87-B2B1-D2C6ECF908B8}"/>
    <cellStyle name="Comma 4 3 2 7" xfId="41549" xr:uid="{07FE8E90-120A-4EBD-870B-30B33419AF97}"/>
    <cellStyle name="Comma 4 3 3" xfId="10884" xr:uid="{00000000-0005-0000-0000-0000842A0000}"/>
    <cellStyle name="Comma 4 3 3 2" xfId="10885" xr:uid="{00000000-0005-0000-0000-0000852A0000}"/>
    <cellStyle name="Comma 4 3 3 2 2" xfId="10886" xr:uid="{00000000-0005-0000-0000-0000862A0000}"/>
    <cellStyle name="Comma 4 3 3 2 2 2" xfId="10887" xr:uid="{00000000-0005-0000-0000-0000872A0000}"/>
    <cellStyle name="Comma 4 3 3 2 2 2 2" xfId="41560" xr:uid="{8E52805B-A4A5-411C-9A67-04EAAC3E639D}"/>
    <cellStyle name="Comma 4 3 3 2 2 3" xfId="41559" xr:uid="{14104E8D-B405-46B5-8815-945DCBA20C62}"/>
    <cellStyle name="Comma 4 3 3 2 3" xfId="10888" xr:uid="{00000000-0005-0000-0000-0000882A0000}"/>
    <cellStyle name="Comma 4 3 3 2 3 2" xfId="10889" xr:uid="{00000000-0005-0000-0000-0000892A0000}"/>
    <cellStyle name="Comma 4 3 3 2 3 2 2" xfId="41562" xr:uid="{BB6BBCD1-744F-461C-9279-8BEEC49F52BB}"/>
    <cellStyle name="Comma 4 3 3 2 3 3" xfId="41561" xr:uid="{C0429CF2-BA7C-4B28-8FC7-57AD32C97B50}"/>
    <cellStyle name="Comma 4 3 3 2 4" xfId="10890" xr:uid="{00000000-0005-0000-0000-00008A2A0000}"/>
    <cellStyle name="Comma 4 3 3 2 4 2" xfId="41563" xr:uid="{E90EC81A-D2C4-4E0A-81BE-42434D9238FB}"/>
    <cellStyle name="Comma 4 3 3 2 5" xfId="10891" xr:uid="{00000000-0005-0000-0000-00008B2A0000}"/>
    <cellStyle name="Comma 4 3 3 2 5 2" xfId="41564" xr:uid="{A090BF3B-00D2-45D5-9A27-34417317BDEB}"/>
    <cellStyle name="Comma 4 3 3 2 6" xfId="10892" xr:uid="{00000000-0005-0000-0000-00008C2A0000}"/>
    <cellStyle name="Comma 4 3 3 2 6 2" xfId="41565" xr:uid="{A895D026-9EA7-4C5D-8C1D-7C0B032656E2}"/>
    <cellStyle name="Comma 4 3 3 2 7" xfId="41558" xr:uid="{B28220D6-6CBB-456F-8459-6B7ECDCBECE4}"/>
    <cellStyle name="Comma 4 3 3 3" xfId="10893" xr:uid="{00000000-0005-0000-0000-00008D2A0000}"/>
    <cellStyle name="Comma 4 3 3 3 2" xfId="10894" xr:uid="{00000000-0005-0000-0000-00008E2A0000}"/>
    <cellStyle name="Comma 4 3 3 3 2 2" xfId="41567" xr:uid="{3FDCE77F-172C-49D3-9F48-B7771E637D3D}"/>
    <cellStyle name="Comma 4 3 3 3 3" xfId="41566" xr:uid="{00075080-F3B8-46BC-83CE-07DB5B08C20B}"/>
    <cellStyle name="Comma 4 3 3 4" xfId="10895" xr:uid="{00000000-0005-0000-0000-00008F2A0000}"/>
    <cellStyle name="Comma 4 3 3 4 2" xfId="10896" xr:uid="{00000000-0005-0000-0000-0000902A0000}"/>
    <cellStyle name="Comma 4 3 3 4 2 2" xfId="41569" xr:uid="{B4044355-0B59-481D-961F-742E311D9E51}"/>
    <cellStyle name="Comma 4 3 3 4 3" xfId="41568" xr:uid="{2A6AC7BA-ECD1-494A-A368-AA6CEE31FB5D}"/>
    <cellStyle name="Comma 4 3 3 5" xfId="10897" xr:uid="{00000000-0005-0000-0000-0000912A0000}"/>
    <cellStyle name="Comma 4 3 3 5 2" xfId="41570" xr:uid="{7DD539F7-E51A-462E-8C8C-222FCFAA723A}"/>
    <cellStyle name="Comma 4 3 3 6" xfId="10898" xr:uid="{00000000-0005-0000-0000-0000922A0000}"/>
    <cellStyle name="Comma 4 3 3 6 2" xfId="41571" xr:uid="{4547DDBD-C8F6-47B0-BCF6-2BC0D79507A0}"/>
    <cellStyle name="Comma 4 3 3 7" xfId="10899" xr:uid="{00000000-0005-0000-0000-0000932A0000}"/>
    <cellStyle name="Comma 4 3 3 7 2" xfId="41572" xr:uid="{FFD35461-20DA-4293-83DF-20F54A3817D3}"/>
    <cellStyle name="Comma 4 3 3 8" xfId="41557" xr:uid="{6EFE9CEA-D61C-47EE-A627-E43CEF3C8DC3}"/>
    <cellStyle name="Comma 4 3 4" xfId="10900" xr:uid="{00000000-0005-0000-0000-0000942A0000}"/>
    <cellStyle name="Comma 4 3 4 2" xfId="10901" xr:uid="{00000000-0005-0000-0000-0000952A0000}"/>
    <cellStyle name="Comma 4 3 4 2 2" xfId="10902" xr:uid="{00000000-0005-0000-0000-0000962A0000}"/>
    <cellStyle name="Comma 4 3 4 2 2 2" xfId="41575" xr:uid="{848A6434-5F51-452B-9444-B52382C4F202}"/>
    <cellStyle name="Comma 4 3 4 2 3" xfId="41574" xr:uid="{045486C1-70CE-4E73-A57F-FCCEC9513EC5}"/>
    <cellStyle name="Comma 4 3 4 3" xfId="10903" xr:uid="{00000000-0005-0000-0000-0000972A0000}"/>
    <cellStyle name="Comma 4 3 4 3 2" xfId="10904" xr:uid="{00000000-0005-0000-0000-0000982A0000}"/>
    <cellStyle name="Comma 4 3 4 3 2 2" xfId="41577" xr:uid="{EE7D3B2E-F8AE-4867-8A48-4B1592608714}"/>
    <cellStyle name="Comma 4 3 4 3 3" xfId="41576" xr:uid="{503403FD-0925-426C-A996-42135778D8BF}"/>
    <cellStyle name="Comma 4 3 4 4" xfId="10905" xr:uid="{00000000-0005-0000-0000-0000992A0000}"/>
    <cellStyle name="Comma 4 3 4 4 2" xfId="41578" xr:uid="{814A5EF5-DFA6-4ADE-B711-72B9C44E6655}"/>
    <cellStyle name="Comma 4 3 4 5" xfId="10906" xr:uid="{00000000-0005-0000-0000-00009A2A0000}"/>
    <cellStyle name="Comma 4 3 4 5 2" xfId="41579" xr:uid="{55ED4EAC-F856-4156-AC6E-6391897523F9}"/>
    <cellStyle name="Comma 4 3 4 6" xfId="10907" xr:uid="{00000000-0005-0000-0000-00009B2A0000}"/>
    <cellStyle name="Comma 4 3 4 6 2" xfId="41580" xr:uid="{E99E75D7-8957-46E0-BB0F-9BB4FB8E8D9F}"/>
    <cellStyle name="Comma 4 3 4 7" xfId="41573" xr:uid="{E84CB9A0-980F-48A2-B1B7-1447913BA85F}"/>
    <cellStyle name="Comma 4 3 5" xfId="10908" xr:uid="{00000000-0005-0000-0000-00009C2A0000}"/>
    <cellStyle name="Comma 4 3 5 2" xfId="10909" xr:uid="{00000000-0005-0000-0000-00009D2A0000}"/>
    <cellStyle name="Comma 4 3 5 2 2" xfId="10910" xr:uid="{00000000-0005-0000-0000-00009E2A0000}"/>
    <cellStyle name="Comma 4 3 5 2 2 2" xfId="41583" xr:uid="{C64F4203-F4D0-4183-A751-07B583DA5011}"/>
    <cellStyle name="Comma 4 3 5 2 3" xfId="41582" xr:uid="{8A4E2C84-748E-46AB-948F-AE4BF31CABB5}"/>
    <cellStyle name="Comma 4 3 5 3" xfId="10911" xr:uid="{00000000-0005-0000-0000-00009F2A0000}"/>
    <cellStyle name="Comma 4 3 5 3 2" xfId="41584" xr:uid="{579DB4BA-2D7C-41DD-8227-34F3D80788D4}"/>
    <cellStyle name="Comma 4 3 5 4" xfId="10912" xr:uid="{00000000-0005-0000-0000-0000A02A0000}"/>
    <cellStyle name="Comma 4 3 5 4 2" xfId="41585" xr:uid="{BE193C49-2E43-461E-B7A6-5C93DE19BCA6}"/>
    <cellStyle name="Comma 4 3 5 5" xfId="41581" xr:uid="{1B0E74AD-15A2-4AD3-8696-06BE80375CCB}"/>
    <cellStyle name="Comma 4 3 6" xfId="10913" xr:uid="{00000000-0005-0000-0000-0000A12A0000}"/>
    <cellStyle name="Comma 4 3 6 2" xfId="10914" xr:uid="{00000000-0005-0000-0000-0000A22A0000}"/>
    <cellStyle name="Comma 4 3 6 2 2" xfId="41587" xr:uid="{5E878C4A-78CE-4901-8634-A86DBA9EF994}"/>
    <cellStyle name="Comma 4 3 6 3" xfId="41586" xr:uid="{7A8E9F29-5F37-4126-85AC-81FB4EAA2B21}"/>
    <cellStyle name="Comma 4 3 7" xfId="10915" xr:uid="{00000000-0005-0000-0000-0000A32A0000}"/>
    <cellStyle name="Comma 4 3 7 2" xfId="10916" xr:uid="{00000000-0005-0000-0000-0000A42A0000}"/>
    <cellStyle name="Comma 4 3 7 2 2" xfId="41589" xr:uid="{F5B18B44-BA1E-4D79-85D2-D62B8DE040AA}"/>
    <cellStyle name="Comma 4 3 7 3" xfId="41588" xr:uid="{DEF2225E-1E96-49D3-AE7B-41B5563DDF2A}"/>
    <cellStyle name="Comma 4 3 8" xfId="10917" xr:uid="{00000000-0005-0000-0000-0000A52A0000}"/>
    <cellStyle name="Comma 4 3 8 2" xfId="10918" xr:uid="{00000000-0005-0000-0000-0000A62A0000}"/>
    <cellStyle name="Comma 4 3 8 2 2" xfId="41591" xr:uid="{F21AEF65-074F-42BF-A4BF-B438EAD0071C}"/>
    <cellStyle name="Comma 4 3 8 3" xfId="41590" xr:uid="{F96A905C-EEFA-4224-9383-A4AC1A72ED8A}"/>
    <cellStyle name="Comma 4 3 9" xfId="10919" xr:uid="{00000000-0005-0000-0000-0000A72A0000}"/>
    <cellStyle name="Comma 4 3 9 2" xfId="41592" xr:uid="{432FEF9B-8F54-431E-95A8-DA8F7C08B709}"/>
    <cellStyle name="Comma 4 30" xfId="10920" xr:uid="{00000000-0005-0000-0000-0000A82A0000}"/>
    <cellStyle name="Comma 4 30 2" xfId="41593" xr:uid="{139DD5AB-CA19-499F-9159-A4E4D8E833F3}"/>
    <cellStyle name="Comma 4 31" xfId="10921" xr:uid="{00000000-0005-0000-0000-0000A92A0000}"/>
    <cellStyle name="Comma 4 31 2" xfId="41594" xr:uid="{49160968-0D68-4A49-A6CA-5AE159D96933}"/>
    <cellStyle name="Comma 4 32" xfId="10922" xr:uid="{00000000-0005-0000-0000-0000AA2A0000}"/>
    <cellStyle name="Comma 4 32 2" xfId="41595" xr:uid="{549C0D8D-47A1-45AC-B759-556C78C54BA5}"/>
    <cellStyle name="Comma 4 33" xfId="41489" xr:uid="{479F583D-6438-4E81-B24F-633B496DE436}"/>
    <cellStyle name="Comma 4 34" xfId="10923" xr:uid="{00000000-0005-0000-0000-0000AB2A0000}"/>
    <cellStyle name="Comma 4 34 2" xfId="41596" xr:uid="{EBFD2934-25F2-4007-B9B8-031BC068D147}"/>
    <cellStyle name="Comma 4 4" xfId="10924" xr:uid="{00000000-0005-0000-0000-0000AC2A0000}"/>
    <cellStyle name="Comma 4 4 2" xfId="10925" xr:uid="{00000000-0005-0000-0000-0000AD2A0000}"/>
    <cellStyle name="Comma 4 4 2 2" xfId="10926" xr:uid="{00000000-0005-0000-0000-0000AE2A0000}"/>
    <cellStyle name="Comma 4 4 2 2 2" xfId="10927" xr:uid="{00000000-0005-0000-0000-0000AF2A0000}"/>
    <cellStyle name="Comma 4 4 2 2 2 2" xfId="41600" xr:uid="{93E3189A-CD63-4408-AC93-C73216E4956E}"/>
    <cellStyle name="Comma 4 4 2 2 3" xfId="41599" xr:uid="{615DC9FC-45CC-49CB-AA08-F1C690F9B00F}"/>
    <cellStyle name="Comma 4 4 2 3" xfId="10928" xr:uid="{00000000-0005-0000-0000-0000B02A0000}"/>
    <cellStyle name="Comma 4 4 2 3 2" xfId="10929" xr:uid="{00000000-0005-0000-0000-0000B12A0000}"/>
    <cellStyle name="Comma 4 4 2 3 2 2" xfId="41602" xr:uid="{8ABC44E1-C470-453D-BD8E-A18A9AE378F4}"/>
    <cellStyle name="Comma 4 4 2 3 3" xfId="41601" xr:uid="{45619C65-E676-4C0C-AA85-1D0A47150635}"/>
    <cellStyle name="Comma 4 4 2 4" xfId="10930" xr:uid="{00000000-0005-0000-0000-0000B22A0000}"/>
    <cellStyle name="Comma 4 4 2 4 2" xfId="41603" xr:uid="{84050FF3-3AAF-42BF-AEEE-4FDB04CF557D}"/>
    <cellStyle name="Comma 4 4 2 5" xfId="10931" xr:uid="{00000000-0005-0000-0000-0000B32A0000}"/>
    <cellStyle name="Comma 4 4 2 5 2" xfId="41604" xr:uid="{97B868BC-2162-437F-9F9C-283B3B8696DB}"/>
    <cellStyle name="Comma 4 4 2 6" xfId="10932" xr:uid="{00000000-0005-0000-0000-0000B42A0000}"/>
    <cellStyle name="Comma 4 4 2 6 2" xfId="41605" xr:uid="{53A75427-3FA3-4C89-AC7A-2315FB4D5851}"/>
    <cellStyle name="Comma 4 4 2 7" xfId="41598" xr:uid="{446D6362-4619-46D9-8A22-AA984EAE7311}"/>
    <cellStyle name="Comma 4 4 3" xfId="10933" xr:uid="{00000000-0005-0000-0000-0000B52A0000}"/>
    <cellStyle name="Comma 4 4 3 2" xfId="10934" xr:uid="{00000000-0005-0000-0000-0000B62A0000}"/>
    <cellStyle name="Comma 4 4 3 2 2" xfId="41607" xr:uid="{9378BD15-6965-4A73-AF35-2042D35907D6}"/>
    <cellStyle name="Comma 4 4 3 3" xfId="41606" xr:uid="{22FBE780-09D5-4B80-AEA4-112B46E522B8}"/>
    <cellStyle name="Comma 4 4 4" xfId="10935" xr:uid="{00000000-0005-0000-0000-0000B72A0000}"/>
    <cellStyle name="Comma 4 4 4 2" xfId="10936" xr:uid="{00000000-0005-0000-0000-0000B82A0000}"/>
    <cellStyle name="Comma 4 4 4 2 2" xfId="41609" xr:uid="{8CB9C073-DDFF-4EE7-AE45-8338433B0AE6}"/>
    <cellStyle name="Comma 4 4 4 3" xfId="41608" xr:uid="{DE019B2B-C9E4-4EFC-9526-3BED1418D946}"/>
    <cellStyle name="Comma 4 4 5" xfId="10937" xr:uid="{00000000-0005-0000-0000-0000B92A0000}"/>
    <cellStyle name="Comma 4 4 5 2" xfId="10938" xr:uid="{00000000-0005-0000-0000-0000BA2A0000}"/>
    <cellStyle name="Comma 4 4 5 2 2" xfId="41611" xr:uid="{1CDC7ED7-1B92-4C70-A86D-57858293F19A}"/>
    <cellStyle name="Comma 4 4 5 3" xfId="41610" xr:uid="{A9CA0A1D-0720-46D5-A1CF-285E16E72A40}"/>
    <cellStyle name="Comma 4 4 6" xfId="10939" xr:uid="{00000000-0005-0000-0000-0000BB2A0000}"/>
    <cellStyle name="Comma 4 4 6 2" xfId="10940" xr:uid="{00000000-0005-0000-0000-0000BC2A0000}"/>
    <cellStyle name="Comma 4 4 6 2 2" xfId="41613" xr:uid="{DD35CDDE-510D-4B9F-B1DD-5160766399D9}"/>
    <cellStyle name="Comma 4 4 6 3" xfId="41612" xr:uid="{E89C3EFD-5066-4204-9BD7-038F0D014FCE}"/>
    <cellStyle name="Comma 4 4 7" xfId="10941" xr:uid="{00000000-0005-0000-0000-0000BD2A0000}"/>
    <cellStyle name="Comma 4 4 7 2" xfId="41614" xr:uid="{5311CE50-D015-4EBB-BA84-69F32D411E37}"/>
    <cellStyle name="Comma 4 4 8" xfId="41597" xr:uid="{D50F8F39-D394-4B97-BA21-DAD295CF645A}"/>
    <cellStyle name="Comma 4 4 9" xfId="10942" xr:uid="{00000000-0005-0000-0000-0000BE2A0000}"/>
    <cellStyle name="Comma 4 4 9 2" xfId="41615" xr:uid="{9D8929AA-EACE-4419-87BB-AD9DB4FC84A4}"/>
    <cellStyle name="Comma 4 5" xfId="10943" xr:uid="{00000000-0005-0000-0000-0000BF2A0000}"/>
    <cellStyle name="Comma 4 5 2" xfId="10944" xr:uid="{00000000-0005-0000-0000-0000C02A0000}"/>
    <cellStyle name="Comma 4 5 2 2" xfId="10945" xr:uid="{00000000-0005-0000-0000-0000C12A0000}"/>
    <cellStyle name="Comma 4 5 2 2 2" xfId="41618" xr:uid="{65C1934D-DDEA-42EF-9BBD-507EB4C27D33}"/>
    <cellStyle name="Comma 4 5 2 3" xfId="41617" xr:uid="{C58399EC-6CD0-4221-A3F2-51BD121A19C8}"/>
    <cellStyle name="Comma 4 5 3" xfId="10946" xr:uid="{00000000-0005-0000-0000-0000C22A0000}"/>
    <cellStyle name="Comma 4 5 3 2" xfId="10947" xr:uid="{00000000-0005-0000-0000-0000C32A0000}"/>
    <cellStyle name="Comma 4 5 3 2 2" xfId="41620" xr:uid="{6F588268-E4D8-412B-8F0C-65B70EB0CC9B}"/>
    <cellStyle name="Comma 4 5 3 3" xfId="41619" xr:uid="{9EE2FDE6-1047-4522-BE8B-F0588F0AFCBA}"/>
    <cellStyle name="Comma 4 5 4" xfId="10948" xr:uid="{00000000-0005-0000-0000-0000C42A0000}"/>
    <cellStyle name="Comma 4 5 4 2" xfId="41621" xr:uid="{DA70D1FB-15ED-40A1-A31D-BA453AAC66D0}"/>
    <cellStyle name="Comma 4 5 5" xfId="10949" xr:uid="{00000000-0005-0000-0000-0000C52A0000}"/>
    <cellStyle name="Comma 4 5 5 2" xfId="41622" xr:uid="{CCABE0DB-622C-4079-A4F5-4E9BAFA1B1B8}"/>
    <cellStyle name="Comma 4 5 6" xfId="10950" xr:uid="{00000000-0005-0000-0000-0000C62A0000}"/>
    <cellStyle name="Comma 4 5 6 2" xfId="41623" xr:uid="{B2AD0F04-7F9A-49A8-A35E-52F786BB8D6D}"/>
    <cellStyle name="Comma 4 5 7" xfId="41616" xr:uid="{A3A74FD5-E813-4A2E-9D22-014827BDB4D3}"/>
    <cellStyle name="Comma 4 6" xfId="10951" xr:uid="{00000000-0005-0000-0000-0000C72A0000}"/>
    <cellStyle name="Comma 4 6 2" xfId="10952" xr:uid="{00000000-0005-0000-0000-0000C82A0000}"/>
    <cellStyle name="Comma 4 6 2 2" xfId="10953" xr:uid="{00000000-0005-0000-0000-0000C92A0000}"/>
    <cellStyle name="Comma 4 6 2 2 2" xfId="10954" xr:uid="{00000000-0005-0000-0000-0000CA2A0000}"/>
    <cellStyle name="Comma 4 6 2 2 2 2" xfId="41627" xr:uid="{AC09A665-087E-4E28-B027-8BF1BCE20FFD}"/>
    <cellStyle name="Comma 4 6 2 2 3" xfId="41626" xr:uid="{27A79F50-3293-4EF1-B864-F2BFF6539E34}"/>
    <cellStyle name="Comma 4 6 2 3" xfId="10955" xr:uid="{00000000-0005-0000-0000-0000CB2A0000}"/>
    <cellStyle name="Comma 4 6 2 3 2" xfId="10956" xr:uid="{00000000-0005-0000-0000-0000CC2A0000}"/>
    <cellStyle name="Comma 4 6 2 3 2 2" xfId="41629" xr:uid="{9AD122A7-63D3-42C9-A9BC-EF77FA2CAAE7}"/>
    <cellStyle name="Comma 4 6 2 3 3" xfId="41628" xr:uid="{578A92E6-C745-4C58-A5DC-4835AF39528A}"/>
    <cellStyle name="Comma 4 6 2 4" xfId="10957" xr:uid="{00000000-0005-0000-0000-0000CD2A0000}"/>
    <cellStyle name="Comma 4 6 2 4 2" xfId="41630" xr:uid="{C1E254FE-E751-4A37-95F9-BF706C6F523C}"/>
    <cellStyle name="Comma 4 6 2 5" xfId="10958" xr:uid="{00000000-0005-0000-0000-0000CE2A0000}"/>
    <cellStyle name="Comma 4 6 2 5 2" xfId="41631" xr:uid="{3E509AAC-6DE6-40CA-BA66-092261AE7DE0}"/>
    <cellStyle name="Comma 4 6 2 6" xfId="10959" xr:uid="{00000000-0005-0000-0000-0000CF2A0000}"/>
    <cellStyle name="Comma 4 6 2 6 2" xfId="41632" xr:uid="{68022F79-1024-49D5-B6BC-CB51FDAB04B5}"/>
    <cellStyle name="Comma 4 6 2 7" xfId="41625" xr:uid="{D3E1EA88-6B9D-4C49-B84C-1AAE7E30D059}"/>
    <cellStyle name="Comma 4 6 3" xfId="10960" xr:uid="{00000000-0005-0000-0000-0000D02A0000}"/>
    <cellStyle name="Comma 4 6 3 2" xfId="10961" xr:uid="{00000000-0005-0000-0000-0000D12A0000}"/>
    <cellStyle name="Comma 4 6 3 2 2" xfId="10962" xr:uid="{00000000-0005-0000-0000-0000D22A0000}"/>
    <cellStyle name="Comma 4 6 3 2 2 2" xfId="41635" xr:uid="{EEB01C0D-CE34-4B5D-8515-3711B66C06DB}"/>
    <cellStyle name="Comma 4 6 3 2 3" xfId="41634" xr:uid="{95C18D38-423B-4688-BEC2-59BE3EF0F5F0}"/>
    <cellStyle name="Comma 4 6 3 3" xfId="10963" xr:uid="{00000000-0005-0000-0000-0000D32A0000}"/>
    <cellStyle name="Comma 4 6 3 3 2" xfId="10964" xr:uid="{00000000-0005-0000-0000-0000D42A0000}"/>
    <cellStyle name="Comma 4 6 3 3 2 2" xfId="41637" xr:uid="{5C0E08E9-095E-4A28-9D88-E999F81DDAFD}"/>
    <cellStyle name="Comma 4 6 3 3 3" xfId="41636" xr:uid="{68C2C9F1-6FE2-4CA1-A8C7-907A8314A9FD}"/>
    <cellStyle name="Comma 4 6 3 4" xfId="10965" xr:uid="{00000000-0005-0000-0000-0000D52A0000}"/>
    <cellStyle name="Comma 4 6 3 4 2" xfId="41638" xr:uid="{912D91BE-3A29-466A-95BE-D1E9B7446826}"/>
    <cellStyle name="Comma 4 6 3 5" xfId="10966" xr:uid="{00000000-0005-0000-0000-0000D62A0000}"/>
    <cellStyle name="Comma 4 6 3 5 2" xfId="41639" xr:uid="{5467B81E-68C5-4244-A5B6-88C5740B4C53}"/>
    <cellStyle name="Comma 4 6 3 6" xfId="10967" xr:uid="{00000000-0005-0000-0000-0000D72A0000}"/>
    <cellStyle name="Comma 4 6 3 6 2" xfId="41640" xr:uid="{D2AECC65-1EEE-4DAB-98A0-5E48CFF774BC}"/>
    <cellStyle name="Comma 4 6 3 7" xfId="41633" xr:uid="{079ACA28-C2ED-4972-B1C1-BE748FAE9132}"/>
    <cellStyle name="Comma 4 6 4" xfId="10968" xr:uid="{00000000-0005-0000-0000-0000D82A0000}"/>
    <cellStyle name="Comma 4 6 4 2" xfId="10969" xr:uid="{00000000-0005-0000-0000-0000D92A0000}"/>
    <cellStyle name="Comma 4 6 4 2 2" xfId="41642" xr:uid="{42C74D87-D99C-406F-8D06-CED8DF0500E8}"/>
    <cellStyle name="Comma 4 6 4 3" xfId="41641" xr:uid="{2D1EBC63-6A60-4A04-99E0-8F929C905405}"/>
    <cellStyle name="Comma 4 6 5" xfId="10970" xr:uid="{00000000-0005-0000-0000-0000DA2A0000}"/>
    <cellStyle name="Comma 4 6 5 2" xfId="10971" xr:uid="{00000000-0005-0000-0000-0000DB2A0000}"/>
    <cellStyle name="Comma 4 6 5 2 2" xfId="41644" xr:uid="{EA6F704B-264F-4582-9FA6-D0CDF52926DF}"/>
    <cellStyle name="Comma 4 6 5 3" xfId="41643" xr:uid="{6596A9AA-0218-48E8-A205-C01CFF50CA8D}"/>
    <cellStyle name="Comma 4 6 6" xfId="10972" xr:uid="{00000000-0005-0000-0000-0000DC2A0000}"/>
    <cellStyle name="Comma 4 6 6 2" xfId="41645" xr:uid="{522AE2A7-5D65-4039-97C6-BC200174AE8E}"/>
    <cellStyle name="Comma 4 6 7" xfId="10973" xr:uid="{00000000-0005-0000-0000-0000DD2A0000}"/>
    <cellStyle name="Comma 4 6 7 2" xfId="41646" xr:uid="{C18AECA2-4048-4F8F-B0F9-4D5185C3C2FD}"/>
    <cellStyle name="Comma 4 6 8" xfId="10974" xr:uid="{00000000-0005-0000-0000-0000DE2A0000}"/>
    <cellStyle name="Comma 4 6 8 2" xfId="41647" xr:uid="{4DB676C9-8645-4778-8EFB-61509B6EBE01}"/>
    <cellStyle name="Comma 4 6 9" xfId="41624" xr:uid="{86BE0395-14A0-438B-A2CF-9CBBA0286643}"/>
    <cellStyle name="Comma 4 7" xfId="10975" xr:uid="{00000000-0005-0000-0000-0000DF2A0000}"/>
    <cellStyle name="Comma 4 7 2" xfId="10976" xr:uid="{00000000-0005-0000-0000-0000E02A0000}"/>
    <cellStyle name="Comma 4 7 2 2" xfId="10977" xr:uid="{00000000-0005-0000-0000-0000E12A0000}"/>
    <cellStyle name="Comma 4 7 2 2 2" xfId="41650" xr:uid="{49E0A3FF-541A-44D5-A7A6-C1FD14AA4051}"/>
    <cellStyle name="Comma 4 7 2 3" xfId="41649" xr:uid="{ECD3B117-1D44-4F8C-B4E9-9AE2CCE38453}"/>
    <cellStyle name="Comma 4 7 3" xfId="10978" xr:uid="{00000000-0005-0000-0000-0000E22A0000}"/>
    <cellStyle name="Comma 4 7 3 2" xfId="10979" xr:uid="{00000000-0005-0000-0000-0000E32A0000}"/>
    <cellStyle name="Comma 4 7 3 2 2" xfId="41652" xr:uid="{910E8167-FBC4-499C-AEBA-3D6BC7285D9D}"/>
    <cellStyle name="Comma 4 7 3 3" xfId="41651" xr:uid="{8F6D022C-47E5-4C54-A900-5F71667BABF2}"/>
    <cellStyle name="Comma 4 7 4" xfId="10980" xr:uid="{00000000-0005-0000-0000-0000E42A0000}"/>
    <cellStyle name="Comma 4 7 4 2" xfId="41653" xr:uid="{DB26DE69-E4D3-4C40-A16D-D2BB6E4AE7DF}"/>
    <cellStyle name="Comma 4 7 5" xfId="10981" xr:uid="{00000000-0005-0000-0000-0000E52A0000}"/>
    <cellStyle name="Comma 4 7 5 2" xfId="41654" xr:uid="{040F07C7-9D5D-45E0-8A71-0431FA711344}"/>
    <cellStyle name="Comma 4 7 6" xfId="10982" xr:uid="{00000000-0005-0000-0000-0000E62A0000}"/>
    <cellStyle name="Comma 4 7 6 2" xfId="41655" xr:uid="{3E7F6C08-DAF6-45C5-9300-F014EC632588}"/>
    <cellStyle name="Comma 4 7 7" xfId="41648" xr:uid="{C8B12B0F-5571-4196-A3D1-CF6BC4914161}"/>
    <cellStyle name="Comma 4 8" xfId="10983" xr:uid="{00000000-0005-0000-0000-0000E72A0000}"/>
    <cellStyle name="Comma 4 8 2" xfId="10984" xr:uid="{00000000-0005-0000-0000-0000E82A0000}"/>
    <cellStyle name="Comma 4 8 2 2" xfId="10985" xr:uid="{00000000-0005-0000-0000-0000E92A0000}"/>
    <cellStyle name="Comma 4 8 2 2 2" xfId="41658" xr:uid="{CA305971-BD1F-4ADB-AFFB-3346704F0CA3}"/>
    <cellStyle name="Comma 4 8 2 3" xfId="41657" xr:uid="{C485B034-28E9-4BD4-B72F-85185F39AE6B}"/>
    <cellStyle name="Comma 4 8 3" xfId="10986" xr:uid="{00000000-0005-0000-0000-0000EA2A0000}"/>
    <cellStyle name="Comma 4 8 3 2" xfId="10987" xr:uid="{00000000-0005-0000-0000-0000EB2A0000}"/>
    <cellStyle name="Comma 4 8 3 2 2" xfId="41660" xr:uid="{9790955E-6040-4919-8626-F4159E38D03E}"/>
    <cellStyle name="Comma 4 8 3 3" xfId="41659" xr:uid="{7A6576B0-261C-4280-91C8-24AD8DEE405A}"/>
    <cellStyle name="Comma 4 8 4" xfId="10988" xr:uid="{00000000-0005-0000-0000-0000EC2A0000}"/>
    <cellStyle name="Comma 4 8 4 2" xfId="41661" xr:uid="{3271C196-4542-47DC-8CC7-98A3F4896C37}"/>
    <cellStyle name="Comma 4 8 5" xfId="10989" xr:uid="{00000000-0005-0000-0000-0000ED2A0000}"/>
    <cellStyle name="Comma 4 8 5 2" xfId="10990" xr:uid="{00000000-0005-0000-0000-0000EE2A0000}"/>
    <cellStyle name="Comma 4 8 5 2 2" xfId="41663" xr:uid="{124F4E9C-446E-4502-915B-E1F101150A39}"/>
    <cellStyle name="Comma 4 8 5 3" xfId="41662" xr:uid="{80283A1D-8456-48DA-B9E1-C1D35F73D21E}"/>
    <cellStyle name="Comma 4 8 6" xfId="10991" xr:uid="{00000000-0005-0000-0000-0000EF2A0000}"/>
    <cellStyle name="Comma 4 8 6 2" xfId="41664" xr:uid="{98CB6C12-BFC2-4386-9CED-2122A421504F}"/>
    <cellStyle name="Comma 4 8 7" xfId="41656" xr:uid="{A7A7DB1E-5844-4F4E-B27D-0EFED0546367}"/>
    <cellStyle name="Comma 4 9" xfId="10992" xr:uid="{00000000-0005-0000-0000-0000F02A0000}"/>
    <cellStyle name="Comma 4 9 2" xfId="10993" xr:uid="{00000000-0005-0000-0000-0000F12A0000}"/>
    <cellStyle name="Comma 4 9 2 2" xfId="10994" xr:uid="{00000000-0005-0000-0000-0000F22A0000}"/>
    <cellStyle name="Comma 4 9 2 2 2" xfId="41667" xr:uid="{1EF0BB91-32E4-4776-A23A-E92CF6EF4C06}"/>
    <cellStyle name="Comma 4 9 2 3" xfId="41666" xr:uid="{7F09A673-BB54-442C-ACAB-DBF40A5125A7}"/>
    <cellStyle name="Comma 4 9 3" xfId="10995" xr:uid="{00000000-0005-0000-0000-0000F32A0000}"/>
    <cellStyle name="Comma 4 9 3 2" xfId="10996" xr:uid="{00000000-0005-0000-0000-0000F42A0000}"/>
    <cellStyle name="Comma 4 9 3 2 2" xfId="41669" xr:uid="{223061EA-1A67-498E-A4EB-2AC4D66113B2}"/>
    <cellStyle name="Comma 4 9 3 3" xfId="41668" xr:uid="{0EFA3742-B69A-45D2-BE43-695984CDF445}"/>
    <cellStyle name="Comma 4 9 4" xfId="10997" xr:uid="{00000000-0005-0000-0000-0000F52A0000}"/>
    <cellStyle name="Comma 4 9 4 2" xfId="41670" xr:uid="{EE8817E3-3D43-42D1-B221-523CEB6B9ED1}"/>
    <cellStyle name="Comma 4 9 5" xfId="10998" xr:uid="{00000000-0005-0000-0000-0000F62A0000}"/>
    <cellStyle name="Comma 4 9 5 2" xfId="41671" xr:uid="{54355DF8-AE02-4C73-871C-59F05D4BD956}"/>
    <cellStyle name="Comma 4 9 6" xfId="41665" xr:uid="{EA0E3C31-A74E-43C7-9921-9715D5FAD4A5}"/>
    <cellStyle name="Comma 40" xfId="10999" xr:uid="{00000000-0005-0000-0000-0000F72A0000}"/>
    <cellStyle name="Comma 40 2" xfId="11000" xr:uid="{00000000-0005-0000-0000-0000F82A0000}"/>
    <cellStyle name="Comma 40 2 2" xfId="11001" xr:uid="{00000000-0005-0000-0000-0000F92A0000}"/>
    <cellStyle name="Comma 40 2 2 2" xfId="11002" xr:uid="{00000000-0005-0000-0000-0000FA2A0000}"/>
    <cellStyle name="Comma 40 2 2 2 2" xfId="41675" xr:uid="{D71D1EAD-8947-446A-907D-B9F8B4E16CBB}"/>
    <cellStyle name="Comma 40 2 2 3" xfId="41674" xr:uid="{0FACA03B-5C85-4A89-9C8C-FEC2C54B6622}"/>
    <cellStyle name="Comma 40 2 3" xfId="11003" xr:uid="{00000000-0005-0000-0000-0000FB2A0000}"/>
    <cellStyle name="Comma 40 2 3 2" xfId="11004" xr:uid="{00000000-0005-0000-0000-0000FC2A0000}"/>
    <cellStyle name="Comma 40 2 3 2 2" xfId="41677" xr:uid="{B929C106-6666-4196-91C3-C48FF291EA84}"/>
    <cellStyle name="Comma 40 2 3 3" xfId="41676" xr:uid="{7B1DC09F-45AD-42AC-AB5B-0322F7B7A59D}"/>
    <cellStyle name="Comma 40 2 4" xfId="11005" xr:uid="{00000000-0005-0000-0000-0000FD2A0000}"/>
    <cellStyle name="Comma 40 2 4 2" xfId="41678" xr:uid="{95EB38FA-95EF-401A-8057-A657B3BEBA3F}"/>
    <cellStyle name="Comma 40 2 5" xfId="11006" xr:uid="{00000000-0005-0000-0000-0000FE2A0000}"/>
    <cellStyle name="Comma 40 2 5 2" xfId="41679" xr:uid="{68C64E0A-14D0-478E-AFCF-C0D20666BC8A}"/>
    <cellStyle name="Comma 40 2 6" xfId="11007" xr:uid="{00000000-0005-0000-0000-0000FF2A0000}"/>
    <cellStyle name="Comma 40 2 6 2" xfId="41680" xr:uid="{9937F093-4157-4FAC-917A-5ED3988AD283}"/>
    <cellStyle name="Comma 40 2 7" xfId="41673" xr:uid="{B5C2D79B-C4A5-4DC8-9AED-7687DE5882F7}"/>
    <cellStyle name="Comma 40 3" xfId="11008" xr:uid="{00000000-0005-0000-0000-0000002B0000}"/>
    <cellStyle name="Comma 40 3 2" xfId="11009" xr:uid="{00000000-0005-0000-0000-0000012B0000}"/>
    <cellStyle name="Comma 40 3 2 2" xfId="41682" xr:uid="{C3DB79B5-9AA1-42E4-B9C9-BEB3A1910D2C}"/>
    <cellStyle name="Comma 40 3 3" xfId="41681" xr:uid="{143474F7-0407-45EF-A0F1-D57FFA6924E7}"/>
    <cellStyle name="Comma 40 4" xfId="11010" xr:uid="{00000000-0005-0000-0000-0000022B0000}"/>
    <cellStyle name="Comma 40 4 2" xfId="11011" xr:uid="{00000000-0005-0000-0000-0000032B0000}"/>
    <cellStyle name="Comma 40 4 2 2" xfId="41684" xr:uid="{960185AA-F5AC-40CB-A47C-105B65D2939B}"/>
    <cellStyle name="Comma 40 4 3" xfId="41683" xr:uid="{6194822C-DD23-42D7-8F8D-DA6391840B6D}"/>
    <cellStyle name="Comma 40 5" xfId="11012" xr:uid="{00000000-0005-0000-0000-0000042B0000}"/>
    <cellStyle name="Comma 40 5 2" xfId="41685" xr:uid="{9F072D46-4E7C-4321-B5AA-8A3616D67F96}"/>
    <cellStyle name="Comma 40 6" xfId="11013" xr:uid="{00000000-0005-0000-0000-0000052B0000}"/>
    <cellStyle name="Comma 40 6 2" xfId="11014" xr:uid="{00000000-0005-0000-0000-0000062B0000}"/>
    <cellStyle name="Comma 40 6 2 2" xfId="41687" xr:uid="{174C6087-C1F4-4B7C-B56F-1E0454C6E7C1}"/>
    <cellStyle name="Comma 40 6 3" xfId="41686" xr:uid="{F47E5AAF-C2D9-40FC-AE02-39B648E9884E}"/>
    <cellStyle name="Comma 40 7" xfId="11015" xr:uid="{00000000-0005-0000-0000-0000072B0000}"/>
    <cellStyle name="Comma 40 7 2" xfId="41688" xr:uid="{BD2DA487-494E-4AE1-AF2F-220E5C763483}"/>
    <cellStyle name="Comma 40 8" xfId="41672" xr:uid="{3D604618-A540-46BE-9473-A45B9831EB16}"/>
    <cellStyle name="Comma 41" xfId="11016" xr:uid="{00000000-0005-0000-0000-0000082B0000}"/>
    <cellStyle name="Comma 41 2" xfId="11017" xr:uid="{00000000-0005-0000-0000-0000092B0000}"/>
    <cellStyle name="Comma 41 2 2" xfId="11018" xr:uid="{00000000-0005-0000-0000-00000A2B0000}"/>
    <cellStyle name="Comma 41 2 2 2" xfId="11019" xr:uid="{00000000-0005-0000-0000-00000B2B0000}"/>
    <cellStyle name="Comma 41 2 2 2 2" xfId="41692" xr:uid="{F1A9AB4E-ABD6-427D-8483-2746374CD67B}"/>
    <cellStyle name="Comma 41 2 2 3" xfId="41691" xr:uid="{456FC189-6575-4B57-B400-4C2091041A17}"/>
    <cellStyle name="Comma 41 2 3" xfId="11020" xr:uid="{00000000-0005-0000-0000-00000C2B0000}"/>
    <cellStyle name="Comma 41 2 3 2" xfId="11021" xr:uid="{00000000-0005-0000-0000-00000D2B0000}"/>
    <cellStyle name="Comma 41 2 3 2 2" xfId="41694" xr:uid="{522520BE-F3A6-4323-907F-799035966EE4}"/>
    <cellStyle name="Comma 41 2 3 3" xfId="41693" xr:uid="{376D67CF-79FC-4CC0-BD87-64F93DD12320}"/>
    <cellStyle name="Comma 41 2 4" xfId="11022" xr:uid="{00000000-0005-0000-0000-00000E2B0000}"/>
    <cellStyle name="Comma 41 2 4 2" xfId="41695" xr:uid="{4811A9E3-9F7E-4DB1-B979-F99954C1DC7D}"/>
    <cellStyle name="Comma 41 2 5" xfId="11023" xr:uid="{00000000-0005-0000-0000-00000F2B0000}"/>
    <cellStyle name="Comma 41 2 5 2" xfId="41696" xr:uid="{533A8ECE-E8E5-447C-B42B-9108BD001D43}"/>
    <cellStyle name="Comma 41 2 6" xfId="11024" xr:uid="{00000000-0005-0000-0000-0000102B0000}"/>
    <cellStyle name="Comma 41 2 6 2" xfId="41697" xr:uid="{738EBB18-B60E-49BE-AB7C-835016311E5C}"/>
    <cellStyle name="Comma 41 2 7" xfId="41690" xr:uid="{78CD220F-FC69-4945-92D8-768F9C744D35}"/>
    <cellStyle name="Comma 41 3" xfId="11025" xr:uid="{00000000-0005-0000-0000-0000112B0000}"/>
    <cellStyle name="Comma 41 3 2" xfId="11026" xr:uid="{00000000-0005-0000-0000-0000122B0000}"/>
    <cellStyle name="Comma 41 3 2 2" xfId="41699" xr:uid="{918FCB60-7B8E-4CF6-B157-DDF440BBD353}"/>
    <cellStyle name="Comma 41 3 3" xfId="41698" xr:uid="{83080018-C091-42AE-A451-DE917D8D435B}"/>
    <cellStyle name="Comma 41 4" xfId="11027" xr:uid="{00000000-0005-0000-0000-0000132B0000}"/>
    <cellStyle name="Comma 41 4 2" xfId="11028" xr:uid="{00000000-0005-0000-0000-0000142B0000}"/>
    <cellStyle name="Comma 41 4 2 2" xfId="41701" xr:uid="{C33F67A8-3456-425B-A04C-44C89223AEDF}"/>
    <cellStyle name="Comma 41 4 3" xfId="41700" xr:uid="{8351EFED-DF3E-4430-AA9C-B01CE4F2806D}"/>
    <cellStyle name="Comma 41 5" xfId="11029" xr:uid="{00000000-0005-0000-0000-0000152B0000}"/>
    <cellStyle name="Comma 41 5 2" xfId="41702" xr:uid="{73E31144-860E-4D3F-8E1E-A275B4402AD7}"/>
    <cellStyle name="Comma 41 6" xfId="11030" xr:uid="{00000000-0005-0000-0000-0000162B0000}"/>
    <cellStyle name="Comma 41 6 2" xfId="11031" xr:uid="{00000000-0005-0000-0000-0000172B0000}"/>
    <cellStyle name="Comma 41 6 2 2" xfId="41704" xr:uid="{18BEEB5B-2773-4C5B-B029-D5B8E6A311D1}"/>
    <cellStyle name="Comma 41 6 3" xfId="41703" xr:uid="{DCA518EB-D59B-4972-9133-7D776AB65841}"/>
    <cellStyle name="Comma 41 7" xfId="11032" xr:uid="{00000000-0005-0000-0000-0000182B0000}"/>
    <cellStyle name="Comma 41 7 2" xfId="41705" xr:uid="{C4649DC0-FDF4-4D0D-86FA-2D473D989CB6}"/>
    <cellStyle name="Comma 41 8" xfId="41689" xr:uid="{9084447F-1F87-46A8-ABD9-6F10FA52826B}"/>
    <cellStyle name="Comma 42" xfId="11033" xr:uid="{00000000-0005-0000-0000-0000192B0000}"/>
    <cellStyle name="Comma 42 2" xfId="11034" xr:uid="{00000000-0005-0000-0000-00001A2B0000}"/>
    <cellStyle name="Comma 42 2 2" xfId="11035" xr:uid="{00000000-0005-0000-0000-00001B2B0000}"/>
    <cellStyle name="Comma 42 2 2 2" xfId="11036" xr:uid="{00000000-0005-0000-0000-00001C2B0000}"/>
    <cellStyle name="Comma 42 2 2 2 2" xfId="41709" xr:uid="{111AC18E-D7B4-430A-912E-4833EC5A6300}"/>
    <cellStyle name="Comma 42 2 2 3" xfId="41708" xr:uid="{8DDE4393-7E31-49BE-8503-A0635E2C2123}"/>
    <cellStyle name="Comma 42 2 3" xfId="11037" xr:uid="{00000000-0005-0000-0000-00001D2B0000}"/>
    <cellStyle name="Comma 42 2 3 2" xfId="11038" xr:uid="{00000000-0005-0000-0000-00001E2B0000}"/>
    <cellStyle name="Comma 42 2 3 2 2" xfId="41711" xr:uid="{F40C7C0B-0E51-4092-8EC8-E2D4BD0650DE}"/>
    <cellStyle name="Comma 42 2 3 3" xfId="41710" xr:uid="{4A372C8E-0E4C-480C-AC24-6A97BFABA595}"/>
    <cellStyle name="Comma 42 2 4" xfId="11039" xr:uid="{00000000-0005-0000-0000-00001F2B0000}"/>
    <cellStyle name="Comma 42 2 4 2" xfId="41712" xr:uid="{A63A596D-A7D3-4381-B230-5C4E5998F2E3}"/>
    <cellStyle name="Comma 42 2 5" xfId="11040" xr:uid="{00000000-0005-0000-0000-0000202B0000}"/>
    <cellStyle name="Comma 42 2 5 2" xfId="41713" xr:uid="{1145EF6A-7692-4E05-ADC6-EF30FF0472D9}"/>
    <cellStyle name="Comma 42 2 6" xfId="11041" xr:uid="{00000000-0005-0000-0000-0000212B0000}"/>
    <cellStyle name="Comma 42 2 6 2" xfId="41714" xr:uid="{F2D73243-0F58-480E-8038-BF9B3312E30F}"/>
    <cellStyle name="Comma 42 2 7" xfId="41707" xr:uid="{5903226C-BD3A-4971-8149-FAF70533574C}"/>
    <cellStyle name="Comma 42 3" xfId="11042" xr:uid="{00000000-0005-0000-0000-0000222B0000}"/>
    <cellStyle name="Comma 42 3 2" xfId="11043" xr:uid="{00000000-0005-0000-0000-0000232B0000}"/>
    <cellStyle name="Comma 42 3 2 2" xfId="41716" xr:uid="{AF523A76-225A-4C30-8088-2C922DC5A79A}"/>
    <cellStyle name="Comma 42 3 3" xfId="41715" xr:uid="{B966D22F-BC73-4B63-9EAE-30EF46924C92}"/>
    <cellStyle name="Comma 42 4" xfId="11044" xr:uid="{00000000-0005-0000-0000-0000242B0000}"/>
    <cellStyle name="Comma 42 4 2" xfId="11045" xr:uid="{00000000-0005-0000-0000-0000252B0000}"/>
    <cellStyle name="Comma 42 4 2 2" xfId="41718" xr:uid="{06EFF778-2C23-443D-8124-8F8318DF3BAB}"/>
    <cellStyle name="Comma 42 4 3" xfId="41717" xr:uid="{423A0D2F-3BD2-4B14-978A-07CEE21626ED}"/>
    <cellStyle name="Comma 42 5" xfId="11046" xr:uid="{00000000-0005-0000-0000-0000262B0000}"/>
    <cellStyle name="Comma 42 5 2" xfId="41719" xr:uid="{C39927C9-43F7-4301-A915-BBCBF4552D69}"/>
    <cellStyle name="Comma 42 6" xfId="11047" xr:uid="{00000000-0005-0000-0000-0000272B0000}"/>
    <cellStyle name="Comma 42 6 2" xfId="11048" xr:uid="{00000000-0005-0000-0000-0000282B0000}"/>
    <cellStyle name="Comma 42 6 2 2" xfId="41721" xr:uid="{25251788-DDCD-4C0A-85B2-B9993519E6DE}"/>
    <cellStyle name="Comma 42 6 3" xfId="41720" xr:uid="{4145F4AA-D5BB-4D97-BB45-7A4C00AD9DF4}"/>
    <cellStyle name="Comma 42 7" xfId="11049" xr:uid="{00000000-0005-0000-0000-0000292B0000}"/>
    <cellStyle name="Comma 42 7 2" xfId="41722" xr:uid="{D26237F5-5FF0-4632-81DE-E9B73A0CD4B7}"/>
    <cellStyle name="Comma 42 8" xfId="41706" xr:uid="{7232CB3F-6845-4AB5-B653-AAAD99795158}"/>
    <cellStyle name="Comma 43" xfId="11050" xr:uid="{00000000-0005-0000-0000-00002A2B0000}"/>
    <cellStyle name="Comma 43 2" xfId="11051" xr:uid="{00000000-0005-0000-0000-00002B2B0000}"/>
    <cellStyle name="Comma 43 2 2" xfId="11052" xr:uid="{00000000-0005-0000-0000-00002C2B0000}"/>
    <cellStyle name="Comma 43 2 2 2" xfId="11053" xr:uid="{00000000-0005-0000-0000-00002D2B0000}"/>
    <cellStyle name="Comma 43 2 2 2 2" xfId="41726" xr:uid="{8ECB74D1-D4CA-4506-9190-F0790B7CECD4}"/>
    <cellStyle name="Comma 43 2 2 3" xfId="41725" xr:uid="{946E5CA6-3F37-44DD-ACE0-1BAFBB565EC0}"/>
    <cellStyle name="Comma 43 2 3" xfId="11054" xr:uid="{00000000-0005-0000-0000-00002E2B0000}"/>
    <cellStyle name="Comma 43 2 3 2" xfId="11055" xr:uid="{00000000-0005-0000-0000-00002F2B0000}"/>
    <cellStyle name="Comma 43 2 3 2 2" xfId="41728" xr:uid="{13644AE0-60C2-433C-B634-49DBE0DA0940}"/>
    <cellStyle name="Comma 43 2 3 3" xfId="41727" xr:uid="{B66E5450-7C04-4617-9D67-139431CC6A72}"/>
    <cellStyle name="Comma 43 2 4" xfId="11056" xr:uid="{00000000-0005-0000-0000-0000302B0000}"/>
    <cellStyle name="Comma 43 2 4 2" xfId="41729" xr:uid="{82B89A1B-B3DD-4022-9E7E-351F54AE7DC4}"/>
    <cellStyle name="Comma 43 2 5" xfId="11057" xr:uid="{00000000-0005-0000-0000-0000312B0000}"/>
    <cellStyle name="Comma 43 2 5 2" xfId="41730" xr:uid="{7F0FB33A-05AA-4A59-A75D-FF0AE8A29F2C}"/>
    <cellStyle name="Comma 43 2 6" xfId="11058" xr:uid="{00000000-0005-0000-0000-0000322B0000}"/>
    <cellStyle name="Comma 43 2 6 2" xfId="41731" xr:uid="{09F5B931-BDC0-4FF1-8B0F-4FA67614C438}"/>
    <cellStyle name="Comma 43 2 7" xfId="41724" xr:uid="{73900DBE-2D18-4C0E-AB0A-39E96BCE7535}"/>
    <cellStyle name="Comma 43 3" xfId="11059" xr:uid="{00000000-0005-0000-0000-0000332B0000}"/>
    <cellStyle name="Comma 43 3 2" xfId="11060" xr:uid="{00000000-0005-0000-0000-0000342B0000}"/>
    <cellStyle name="Comma 43 3 2 2" xfId="41733" xr:uid="{58866BB1-A3E9-4C99-A944-93393105D94F}"/>
    <cellStyle name="Comma 43 3 3" xfId="41732" xr:uid="{A27EE3E1-B4D4-487A-B0BA-FB16DC9ECD46}"/>
    <cellStyle name="Comma 43 4" xfId="11061" xr:uid="{00000000-0005-0000-0000-0000352B0000}"/>
    <cellStyle name="Comma 43 4 2" xfId="11062" xr:uid="{00000000-0005-0000-0000-0000362B0000}"/>
    <cellStyle name="Comma 43 4 2 2" xfId="41735" xr:uid="{A3A19D5D-BA9C-490F-B43C-8E80A571EF81}"/>
    <cellStyle name="Comma 43 4 3" xfId="41734" xr:uid="{F4ED4C24-CEC3-43A9-AE30-FE2AB476AD96}"/>
    <cellStyle name="Comma 43 5" xfId="11063" xr:uid="{00000000-0005-0000-0000-0000372B0000}"/>
    <cellStyle name="Comma 43 5 2" xfId="41736" xr:uid="{A2F5CC67-66A3-481F-AB5B-5A68D4C843A6}"/>
    <cellStyle name="Comma 43 6" xfId="11064" xr:uid="{00000000-0005-0000-0000-0000382B0000}"/>
    <cellStyle name="Comma 43 6 2" xfId="11065" xr:uid="{00000000-0005-0000-0000-0000392B0000}"/>
    <cellStyle name="Comma 43 6 2 2" xfId="41738" xr:uid="{7F77218B-9166-4D8C-8418-2BEEA249D7AA}"/>
    <cellStyle name="Comma 43 6 3" xfId="41737" xr:uid="{E45CE063-CE37-4805-80B6-33AB767CC5A1}"/>
    <cellStyle name="Comma 43 7" xfId="11066" xr:uid="{00000000-0005-0000-0000-00003A2B0000}"/>
    <cellStyle name="Comma 43 7 2" xfId="41739" xr:uid="{F13476AD-A706-421E-A8E3-25566E280731}"/>
    <cellStyle name="Comma 43 8" xfId="41723" xr:uid="{A9284B81-EC4C-4AE0-82A9-FE3FBCEC3755}"/>
    <cellStyle name="Comma 44" xfId="11067" xr:uid="{00000000-0005-0000-0000-00003B2B0000}"/>
    <cellStyle name="Comma 44 2" xfId="11068" xr:uid="{00000000-0005-0000-0000-00003C2B0000}"/>
    <cellStyle name="Comma 44 2 2" xfId="11069" xr:uid="{00000000-0005-0000-0000-00003D2B0000}"/>
    <cellStyle name="Comma 44 2 2 2" xfId="11070" xr:uid="{00000000-0005-0000-0000-00003E2B0000}"/>
    <cellStyle name="Comma 44 2 2 2 2" xfId="41743" xr:uid="{093529E7-7A20-4835-A5C8-6278727476C3}"/>
    <cellStyle name="Comma 44 2 2 3" xfId="41742" xr:uid="{DFB7DE14-0826-4C2D-B68F-B5F1DE9094B9}"/>
    <cellStyle name="Comma 44 2 3" xfId="11071" xr:uid="{00000000-0005-0000-0000-00003F2B0000}"/>
    <cellStyle name="Comma 44 2 3 2" xfId="11072" xr:uid="{00000000-0005-0000-0000-0000402B0000}"/>
    <cellStyle name="Comma 44 2 3 2 2" xfId="41745" xr:uid="{21930363-2F54-4AA3-8235-262E0E4DE51F}"/>
    <cellStyle name="Comma 44 2 3 3" xfId="41744" xr:uid="{4B7672DE-36CB-44D3-81CB-B28D060BED8B}"/>
    <cellStyle name="Comma 44 2 4" xfId="11073" xr:uid="{00000000-0005-0000-0000-0000412B0000}"/>
    <cellStyle name="Comma 44 2 4 2" xfId="41746" xr:uid="{C67BBA23-8390-4D03-BD0A-D9DFD4AD8A03}"/>
    <cellStyle name="Comma 44 2 5" xfId="11074" xr:uid="{00000000-0005-0000-0000-0000422B0000}"/>
    <cellStyle name="Comma 44 2 5 2" xfId="41747" xr:uid="{6EA8AD2E-BF2F-47B2-9E93-2C13BA5D07A2}"/>
    <cellStyle name="Comma 44 2 6" xfId="11075" xr:uid="{00000000-0005-0000-0000-0000432B0000}"/>
    <cellStyle name="Comma 44 2 6 2" xfId="41748" xr:uid="{8766F3F5-0F77-4BD4-8029-70B0F2529043}"/>
    <cellStyle name="Comma 44 2 7" xfId="41741" xr:uid="{543B12D9-5408-482D-A79B-74207CA8E385}"/>
    <cellStyle name="Comma 44 3" xfId="11076" xr:uid="{00000000-0005-0000-0000-0000442B0000}"/>
    <cellStyle name="Comma 44 3 2" xfId="11077" xr:uid="{00000000-0005-0000-0000-0000452B0000}"/>
    <cellStyle name="Comma 44 3 2 2" xfId="41750" xr:uid="{623A19D0-E939-452B-B115-5F9DFA580928}"/>
    <cellStyle name="Comma 44 3 3" xfId="41749" xr:uid="{27F561E8-DB3B-440A-8340-7AA91D8C26A3}"/>
    <cellStyle name="Comma 44 4" xfId="11078" xr:uid="{00000000-0005-0000-0000-0000462B0000}"/>
    <cellStyle name="Comma 44 4 2" xfId="11079" xr:uid="{00000000-0005-0000-0000-0000472B0000}"/>
    <cellStyle name="Comma 44 4 2 2" xfId="41752" xr:uid="{77FD4702-AF45-4160-8AF8-EE489A200F97}"/>
    <cellStyle name="Comma 44 4 3" xfId="41751" xr:uid="{83DBB903-BDD5-42EC-BE5F-B107E1B9BCF0}"/>
    <cellStyle name="Comma 44 5" xfId="11080" xr:uid="{00000000-0005-0000-0000-0000482B0000}"/>
    <cellStyle name="Comma 44 5 2" xfId="41753" xr:uid="{5B98A5F0-322D-4FE1-82BC-F6570BFB0CB4}"/>
    <cellStyle name="Comma 44 6" xfId="11081" xr:uid="{00000000-0005-0000-0000-0000492B0000}"/>
    <cellStyle name="Comma 44 6 2" xfId="11082" xr:uid="{00000000-0005-0000-0000-00004A2B0000}"/>
    <cellStyle name="Comma 44 6 2 2" xfId="41755" xr:uid="{0A8D38CB-21AB-43F3-925E-94031F8CD241}"/>
    <cellStyle name="Comma 44 6 3" xfId="41754" xr:uid="{370BCEF8-FBCB-47C0-B622-F5E33336CC01}"/>
    <cellStyle name="Comma 44 7" xfId="11083" xr:uid="{00000000-0005-0000-0000-00004B2B0000}"/>
    <cellStyle name="Comma 44 7 2" xfId="41756" xr:uid="{D374F7C4-5B6D-435C-894C-513A91B8F45A}"/>
    <cellStyle name="Comma 44 8" xfId="41740" xr:uid="{C599E5AE-DC10-42EB-B07F-40D2036F3DFA}"/>
    <cellStyle name="Comma 45" xfId="11084" xr:uid="{00000000-0005-0000-0000-00004C2B0000}"/>
    <cellStyle name="Comma 45 2" xfId="11085" xr:uid="{00000000-0005-0000-0000-00004D2B0000}"/>
    <cellStyle name="Comma 45 2 2" xfId="11086" xr:uid="{00000000-0005-0000-0000-00004E2B0000}"/>
    <cellStyle name="Comma 45 2 2 2" xfId="11087" xr:uid="{00000000-0005-0000-0000-00004F2B0000}"/>
    <cellStyle name="Comma 45 2 2 2 2" xfId="41760" xr:uid="{A00C0213-D82B-4412-8BFC-B4FC86F32E82}"/>
    <cellStyle name="Comma 45 2 2 3" xfId="41759" xr:uid="{D6772E49-F989-4B09-B981-FB76C90BA4A6}"/>
    <cellStyle name="Comma 45 2 3" xfId="11088" xr:uid="{00000000-0005-0000-0000-0000502B0000}"/>
    <cellStyle name="Comma 45 2 3 2" xfId="11089" xr:uid="{00000000-0005-0000-0000-0000512B0000}"/>
    <cellStyle name="Comma 45 2 3 2 2" xfId="41762" xr:uid="{80640843-8F75-4901-A470-84D3BE842ACB}"/>
    <cellStyle name="Comma 45 2 3 3" xfId="41761" xr:uid="{CF75AB43-5233-4921-A7B3-AE5C90D090DC}"/>
    <cellStyle name="Comma 45 2 4" xfId="11090" xr:uid="{00000000-0005-0000-0000-0000522B0000}"/>
    <cellStyle name="Comma 45 2 4 2" xfId="41763" xr:uid="{F5289286-F149-4261-A5C3-AB1CD051ECB8}"/>
    <cellStyle name="Comma 45 2 5" xfId="11091" xr:uid="{00000000-0005-0000-0000-0000532B0000}"/>
    <cellStyle name="Comma 45 2 5 2" xfId="41764" xr:uid="{654AB1F5-FBFC-4FC6-990E-D0F152F10B8E}"/>
    <cellStyle name="Comma 45 2 6" xfId="11092" xr:uid="{00000000-0005-0000-0000-0000542B0000}"/>
    <cellStyle name="Comma 45 2 6 2" xfId="41765" xr:uid="{C04BF973-6752-465D-8630-7D44D573DCBA}"/>
    <cellStyle name="Comma 45 2 7" xfId="41758" xr:uid="{319840E2-22F4-44F1-B435-4A85599C76CF}"/>
    <cellStyle name="Comma 45 3" xfId="11093" xr:uid="{00000000-0005-0000-0000-0000552B0000}"/>
    <cellStyle name="Comma 45 3 2" xfId="11094" xr:uid="{00000000-0005-0000-0000-0000562B0000}"/>
    <cellStyle name="Comma 45 3 2 2" xfId="41767" xr:uid="{3952337D-4964-4BEF-BD78-1745BEB2AFAC}"/>
    <cellStyle name="Comma 45 3 3" xfId="41766" xr:uid="{DF5728B4-2C73-4316-95D9-E0AADD98FE46}"/>
    <cellStyle name="Comma 45 4" xfId="11095" xr:uid="{00000000-0005-0000-0000-0000572B0000}"/>
    <cellStyle name="Comma 45 4 2" xfId="11096" xr:uid="{00000000-0005-0000-0000-0000582B0000}"/>
    <cellStyle name="Comma 45 4 2 2" xfId="41769" xr:uid="{45FF9ACF-D16E-4D82-BDC6-501F77830EBF}"/>
    <cellStyle name="Comma 45 4 3" xfId="41768" xr:uid="{B5C7ADD9-91BE-4914-AAA9-E546A7947B37}"/>
    <cellStyle name="Comma 45 5" xfId="11097" xr:uid="{00000000-0005-0000-0000-0000592B0000}"/>
    <cellStyle name="Comma 45 5 2" xfId="41770" xr:uid="{7FF49D79-56A6-4D71-87E3-BA591749378C}"/>
    <cellStyle name="Comma 45 6" xfId="11098" xr:uid="{00000000-0005-0000-0000-00005A2B0000}"/>
    <cellStyle name="Comma 45 6 2" xfId="11099" xr:uid="{00000000-0005-0000-0000-00005B2B0000}"/>
    <cellStyle name="Comma 45 6 2 2" xfId="41772" xr:uid="{FBFB7447-798F-4F97-AC3C-878FA68DF88D}"/>
    <cellStyle name="Comma 45 6 3" xfId="41771" xr:uid="{FEC57466-F72B-4EC9-8033-11C27A332232}"/>
    <cellStyle name="Comma 45 7" xfId="11100" xr:uid="{00000000-0005-0000-0000-00005C2B0000}"/>
    <cellStyle name="Comma 45 7 2" xfId="41773" xr:uid="{E542FCCA-EB87-4013-9A75-B71D347E1FD3}"/>
    <cellStyle name="Comma 45 8" xfId="41757" xr:uid="{F0AA1DB6-CA18-4D8D-B350-A6322E58FFAD}"/>
    <cellStyle name="Comma 46" xfId="11101" xr:uid="{00000000-0005-0000-0000-00005D2B0000}"/>
    <cellStyle name="Comma 46 2" xfId="11102" xr:uid="{00000000-0005-0000-0000-00005E2B0000}"/>
    <cellStyle name="Comma 46 2 2" xfId="11103" xr:uid="{00000000-0005-0000-0000-00005F2B0000}"/>
    <cellStyle name="Comma 46 2 2 2" xfId="11104" xr:uid="{00000000-0005-0000-0000-0000602B0000}"/>
    <cellStyle name="Comma 46 2 2 2 2" xfId="41777" xr:uid="{DAF73A3A-DCAF-4279-9779-6F3684F709B4}"/>
    <cellStyle name="Comma 46 2 2 3" xfId="41776" xr:uid="{62D68B2B-B2F7-4A5D-A6ED-F4B3F4D169E8}"/>
    <cellStyle name="Comma 46 2 3" xfId="11105" xr:uid="{00000000-0005-0000-0000-0000612B0000}"/>
    <cellStyle name="Comma 46 2 3 2" xfId="11106" xr:uid="{00000000-0005-0000-0000-0000622B0000}"/>
    <cellStyle name="Comma 46 2 3 2 2" xfId="41779" xr:uid="{5CCB308F-7953-4C61-A31D-88D170D50650}"/>
    <cellStyle name="Comma 46 2 3 3" xfId="41778" xr:uid="{A0254303-26C9-4C6E-9B63-8DE37B20FA1C}"/>
    <cellStyle name="Comma 46 2 4" xfId="11107" xr:uid="{00000000-0005-0000-0000-0000632B0000}"/>
    <cellStyle name="Comma 46 2 4 2" xfId="41780" xr:uid="{A96A9774-975A-479E-9B0A-555347D2860B}"/>
    <cellStyle name="Comma 46 2 5" xfId="11108" xr:uid="{00000000-0005-0000-0000-0000642B0000}"/>
    <cellStyle name="Comma 46 2 5 2" xfId="41781" xr:uid="{A93B24B7-DA61-4F53-91B0-694053640DF7}"/>
    <cellStyle name="Comma 46 2 6" xfId="11109" xr:uid="{00000000-0005-0000-0000-0000652B0000}"/>
    <cellStyle name="Comma 46 2 6 2" xfId="41782" xr:uid="{A15B4D2D-1863-4D5E-8266-6E5B8D7DE4EE}"/>
    <cellStyle name="Comma 46 2 7" xfId="41775" xr:uid="{6F04D6CD-8D86-42FD-AD42-76A60F9C6F5E}"/>
    <cellStyle name="Comma 46 3" xfId="11110" xr:uid="{00000000-0005-0000-0000-0000662B0000}"/>
    <cellStyle name="Comma 46 3 2" xfId="11111" xr:uid="{00000000-0005-0000-0000-0000672B0000}"/>
    <cellStyle name="Comma 46 3 2 2" xfId="41784" xr:uid="{3850DA7A-B24B-4F56-B11D-CDA9DAEB9D7E}"/>
    <cellStyle name="Comma 46 3 3" xfId="41783" xr:uid="{46D6BEFD-999D-4EE6-BB64-5E096DF79D9A}"/>
    <cellStyle name="Comma 46 4" xfId="11112" xr:uid="{00000000-0005-0000-0000-0000682B0000}"/>
    <cellStyle name="Comma 46 4 2" xfId="11113" xr:uid="{00000000-0005-0000-0000-0000692B0000}"/>
    <cellStyle name="Comma 46 4 2 2" xfId="41786" xr:uid="{CE0A85BA-93AD-4E3C-A3C3-F0D976EA8FEB}"/>
    <cellStyle name="Comma 46 4 3" xfId="41785" xr:uid="{E46DA17C-BD30-42F8-8482-575AEB92FF24}"/>
    <cellStyle name="Comma 46 5" xfId="11114" xr:uid="{00000000-0005-0000-0000-00006A2B0000}"/>
    <cellStyle name="Comma 46 5 2" xfId="41787" xr:uid="{9EDD965D-C55B-4D92-9E38-9AECDB57583D}"/>
    <cellStyle name="Comma 46 6" xfId="11115" xr:uid="{00000000-0005-0000-0000-00006B2B0000}"/>
    <cellStyle name="Comma 46 6 2" xfId="11116" xr:uid="{00000000-0005-0000-0000-00006C2B0000}"/>
    <cellStyle name="Comma 46 6 2 2" xfId="41789" xr:uid="{009E6D53-72B0-4FE7-9A57-3CF30F35FB13}"/>
    <cellStyle name="Comma 46 6 3" xfId="41788" xr:uid="{0D1A3458-DEC6-4922-8EFE-47036D557B23}"/>
    <cellStyle name="Comma 46 7" xfId="11117" xr:uid="{00000000-0005-0000-0000-00006D2B0000}"/>
    <cellStyle name="Comma 46 7 2" xfId="41790" xr:uid="{404CE302-DEA7-48EB-B7BB-DA59A3CFF21A}"/>
    <cellStyle name="Comma 46 8" xfId="41774" xr:uid="{BB5754DD-DDDF-4126-B11A-2480B9AC002F}"/>
    <cellStyle name="Comma 47" xfId="11118" xr:uid="{00000000-0005-0000-0000-00006E2B0000}"/>
    <cellStyle name="Comma 47 2" xfId="11119" xr:uid="{00000000-0005-0000-0000-00006F2B0000}"/>
    <cellStyle name="Comma 47 2 2" xfId="11120" xr:uid="{00000000-0005-0000-0000-0000702B0000}"/>
    <cellStyle name="Comma 47 2 2 2" xfId="11121" xr:uid="{00000000-0005-0000-0000-0000712B0000}"/>
    <cellStyle name="Comma 47 2 2 2 2" xfId="41794" xr:uid="{BBC38DD2-6207-401B-9D7E-B404A255BBDE}"/>
    <cellStyle name="Comma 47 2 2 3" xfId="41793" xr:uid="{77604698-17E1-4047-8D5F-E825FF857656}"/>
    <cellStyle name="Comma 47 2 3" xfId="11122" xr:uid="{00000000-0005-0000-0000-0000722B0000}"/>
    <cellStyle name="Comma 47 2 3 2" xfId="11123" xr:uid="{00000000-0005-0000-0000-0000732B0000}"/>
    <cellStyle name="Comma 47 2 3 2 2" xfId="41796" xr:uid="{E2F637C4-8D45-4378-867E-0242069D927D}"/>
    <cellStyle name="Comma 47 2 3 3" xfId="41795" xr:uid="{A67FC9AB-DD3B-4AF4-8E62-F7B8EF002FB2}"/>
    <cellStyle name="Comma 47 2 4" xfId="11124" xr:uid="{00000000-0005-0000-0000-0000742B0000}"/>
    <cellStyle name="Comma 47 2 4 2" xfId="41797" xr:uid="{FE57B86C-38B1-4610-817A-70DE666C1F83}"/>
    <cellStyle name="Comma 47 2 5" xfId="11125" xr:uid="{00000000-0005-0000-0000-0000752B0000}"/>
    <cellStyle name="Comma 47 2 5 2" xfId="41798" xr:uid="{440E678F-8904-4B9E-AC35-AC4BE6EA66A3}"/>
    <cellStyle name="Comma 47 2 6" xfId="11126" xr:uid="{00000000-0005-0000-0000-0000762B0000}"/>
    <cellStyle name="Comma 47 2 6 2" xfId="41799" xr:uid="{A41DC5E9-B2DA-4AEF-B6B2-279A494D4054}"/>
    <cellStyle name="Comma 47 2 7" xfId="41792" xr:uid="{32C8A363-8733-4B61-8C45-00FAF6B40EBA}"/>
    <cellStyle name="Comma 47 3" xfId="11127" xr:uid="{00000000-0005-0000-0000-0000772B0000}"/>
    <cellStyle name="Comma 47 3 2" xfId="11128" xr:uid="{00000000-0005-0000-0000-0000782B0000}"/>
    <cellStyle name="Comma 47 3 2 2" xfId="41801" xr:uid="{B85B1C03-8F68-4735-83F0-7DEF545CEDEC}"/>
    <cellStyle name="Comma 47 3 3" xfId="41800" xr:uid="{3B2ACB82-02A8-4CE8-A7D3-ABDF7EBDE45A}"/>
    <cellStyle name="Comma 47 4" xfId="11129" xr:uid="{00000000-0005-0000-0000-0000792B0000}"/>
    <cellStyle name="Comma 47 4 2" xfId="11130" xr:uid="{00000000-0005-0000-0000-00007A2B0000}"/>
    <cellStyle name="Comma 47 4 2 2" xfId="41803" xr:uid="{3950180B-5949-4062-9AC2-EA119A38B11B}"/>
    <cellStyle name="Comma 47 4 3" xfId="41802" xr:uid="{4DB9A78B-2196-4778-9B19-9CD758B41DF9}"/>
    <cellStyle name="Comma 47 5" xfId="11131" xr:uid="{00000000-0005-0000-0000-00007B2B0000}"/>
    <cellStyle name="Comma 47 5 2" xfId="41804" xr:uid="{540A2EA8-E3E8-471A-8F9A-A15C5B55F4FA}"/>
    <cellStyle name="Comma 47 6" xfId="11132" xr:uid="{00000000-0005-0000-0000-00007C2B0000}"/>
    <cellStyle name="Comma 47 6 2" xfId="11133" xr:uid="{00000000-0005-0000-0000-00007D2B0000}"/>
    <cellStyle name="Comma 47 6 2 2" xfId="41806" xr:uid="{F5811882-CD8A-4F4E-AF48-B4C37870DB2C}"/>
    <cellStyle name="Comma 47 6 3" xfId="41805" xr:uid="{218FE0EA-60D3-4C0C-B7B9-D5451EC711D6}"/>
    <cellStyle name="Comma 47 7" xfId="11134" xr:uid="{00000000-0005-0000-0000-00007E2B0000}"/>
    <cellStyle name="Comma 47 7 2" xfId="41807" xr:uid="{F5CF24F5-FDE4-4962-9C88-FDDCC70979B6}"/>
    <cellStyle name="Comma 47 8" xfId="41791" xr:uid="{66008854-B0AD-4CC0-B963-0E8DDDAD9ADD}"/>
    <cellStyle name="Comma 48" xfId="11135" xr:uid="{00000000-0005-0000-0000-00007F2B0000}"/>
    <cellStyle name="Comma 48 2" xfId="11136" xr:uid="{00000000-0005-0000-0000-0000802B0000}"/>
    <cellStyle name="Comma 48 2 2" xfId="11137" xr:uid="{00000000-0005-0000-0000-0000812B0000}"/>
    <cellStyle name="Comma 48 2 2 2" xfId="11138" xr:uid="{00000000-0005-0000-0000-0000822B0000}"/>
    <cellStyle name="Comma 48 2 2 2 2" xfId="41811" xr:uid="{E323AB41-C0C6-4090-AFF2-1251A588298F}"/>
    <cellStyle name="Comma 48 2 2 3" xfId="41810" xr:uid="{E6A9DE14-91BD-4862-A286-1B5C8DA78C35}"/>
    <cellStyle name="Comma 48 2 3" xfId="11139" xr:uid="{00000000-0005-0000-0000-0000832B0000}"/>
    <cellStyle name="Comma 48 2 3 2" xfId="11140" xr:uid="{00000000-0005-0000-0000-0000842B0000}"/>
    <cellStyle name="Comma 48 2 3 2 2" xfId="41813" xr:uid="{EE71CDF1-60D2-4C1C-B243-9248B718010A}"/>
    <cellStyle name="Comma 48 2 3 3" xfId="41812" xr:uid="{FC602661-EAD1-4C33-83A0-1F6A1EB8028E}"/>
    <cellStyle name="Comma 48 2 4" xfId="11141" xr:uid="{00000000-0005-0000-0000-0000852B0000}"/>
    <cellStyle name="Comma 48 2 4 2" xfId="41814" xr:uid="{E79702DE-3942-406A-9A86-0E14C10D1109}"/>
    <cellStyle name="Comma 48 2 5" xfId="11142" xr:uid="{00000000-0005-0000-0000-0000862B0000}"/>
    <cellStyle name="Comma 48 2 5 2" xfId="41815" xr:uid="{8F177393-E702-47E0-A312-8B103DCF6722}"/>
    <cellStyle name="Comma 48 2 6" xfId="11143" xr:uid="{00000000-0005-0000-0000-0000872B0000}"/>
    <cellStyle name="Comma 48 2 6 2" xfId="41816" xr:uid="{8071A3E8-9FB8-4E30-9060-5536A747BE3C}"/>
    <cellStyle name="Comma 48 2 7" xfId="41809" xr:uid="{4EAB6017-5101-4D90-A262-5709A3BB631C}"/>
    <cellStyle name="Comma 48 3" xfId="11144" xr:uid="{00000000-0005-0000-0000-0000882B0000}"/>
    <cellStyle name="Comma 48 3 2" xfId="11145" xr:uid="{00000000-0005-0000-0000-0000892B0000}"/>
    <cellStyle name="Comma 48 3 2 2" xfId="41818" xr:uid="{44FB6A3A-2BE2-4B2E-9181-DF99C698BB77}"/>
    <cellStyle name="Comma 48 3 3" xfId="41817" xr:uid="{7B5AFEFF-97EC-412F-B18F-402A44A55E29}"/>
    <cellStyle name="Comma 48 4" xfId="11146" xr:uid="{00000000-0005-0000-0000-00008A2B0000}"/>
    <cellStyle name="Comma 48 4 2" xfId="11147" xr:uid="{00000000-0005-0000-0000-00008B2B0000}"/>
    <cellStyle name="Comma 48 4 2 2" xfId="41820" xr:uid="{9AA3E9B4-7287-4D03-91B9-A66E4DAD50DF}"/>
    <cellStyle name="Comma 48 4 3" xfId="41819" xr:uid="{277A650C-AF8D-444D-8FAD-DBDD9CD84DFF}"/>
    <cellStyle name="Comma 48 5" xfId="11148" xr:uid="{00000000-0005-0000-0000-00008C2B0000}"/>
    <cellStyle name="Comma 48 5 2" xfId="41821" xr:uid="{5FE542BD-5ED9-4D96-8D80-BBCD790304F4}"/>
    <cellStyle name="Comma 48 6" xfId="11149" xr:uid="{00000000-0005-0000-0000-00008D2B0000}"/>
    <cellStyle name="Comma 48 6 2" xfId="11150" xr:uid="{00000000-0005-0000-0000-00008E2B0000}"/>
    <cellStyle name="Comma 48 6 2 2" xfId="41823" xr:uid="{48ED63D7-AFE8-4940-93C9-DF80DE06A85C}"/>
    <cellStyle name="Comma 48 6 3" xfId="41822" xr:uid="{A91589E3-09E1-43C7-BAE2-BE88DDB2EB6E}"/>
    <cellStyle name="Comma 48 7" xfId="11151" xr:uid="{00000000-0005-0000-0000-00008F2B0000}"/>
    <cellStyle name="Comma 48 7 2" xfId="41824" xr:uid="{7AAEA281-34E5-4178-8C37-E884E746503A}"/>
    <cellStyle name="Comma 48 8" xfId="41808" xr:uid="{F3786545-7EF9-4A95-81F5-8CD272CF7B1E}"/>
    <cellStyle name="Comma 49" xfId="11152" xr:uid="{00000000-0005-0000-0000-0000902B0000}"/>
    <cellStyle name="Comma 49 2" xfId="11153" xr:uid="{00000000-0005-0000-0000-0000912B0000}"/>
    <cellStyle name="Comma 49 2 2" xfId="11154" xr:uid="{00000000-0005-0000-0000-0000922B0000}"/>
    <cellStyle name="Comma 49 2 2 2" xfId="11155" xr:uid="{00000000-0005-0000-0000-0000932B0000}"/>
    <cellStyle name="Comma 49 2 2 2 2" xfId="41828" xr:uid="{64E96A87-5238-4467-9B12-530965CFFF66}"/>
    <cellStyle name="Comma 49 2 2 3" xfId="41827" xr:uid="{4CFC2C7B-875C-4538-A088-44B00B14A569}"/>
    <cellStyle name="Comma 49 2 3" xfId="11156" xr:uid="{00000000-0005-0000-0000-0000942B0000}"/>
    <cellStyle name="Comma 49 2 3 2" xfId="11157" xr:uid="{00000000-0005-0000-0000-0000952B0000}"/>
    <cellStyle name="Comma 49 2 3 2 2" xfId="41830" xr:uid="{0D77F5A0-DBD9-43BD-84EB-D20434ED7780}"/>
    <cellStyle name="Comma 49 2 3 3" xfId="41829" xr:uid="{510F4088-5C88-43B2-9A65-1BCA5A952728}"/>
    <cellStyle name="Comma 49 2 4" xfId="11158" xr:uid="{00000000-0005-0000-0000-0000962B0000}"/>
    <cellStyle name="Comma 49 2 4 2" xfId="41831" xr:uid="{AFF386B7-D007-47D0-9B2B-58AA0F5C0DCC}"/>
    <cellStyle name="Comma 49 2 5" xfId="11159" xr:uid="{00000000-0005-0000-0000-0000972B0000}"/>
    <cellStyle name="Comma 49 2 5 2" xfId="41832" xr:uid="{832843EE-761C-40A7-87D0-73BB6D6C9E84}"/>
    <cellStyle name="Comma 49 2 6" xfId="11160" xr:uid="{00000000-0005-0000-0000-0000982B0000}"/>
    <cellStyle name="Comma 49 2 6 2" xfId="41833" xr:uid="{CB8C356E-780E-4187-803B-A5994BFD0CE4}"/>
    <cellStyle name="Comma 49 2 7" xfId="41826" xr:uid="{F53B39D8-C16F-482A-ADC3-0A8DB1B52202}"/>
    <cellStyle name="Comma 49 3" xfId="11161" xr:uid="{00000000-0005-0000-0000-0000992B0000}"/>
    <cellStyle name="Comma 49 3 2" xfId="11162" xr:uid="{00000000-0005-0000-0000-00009A2B0000}"/>
    <cellStyle name="Comma 49 3 2 2" xfId="41835" xr:uid="{053625E1-C3AE-411D-9C00-3A754D607528}"/>
    <cellStyle name="Comma 49 3 3" xfId="41834" xr:uid="{BDA23A63-5673-4188-9816-93F38329F255}"/>
    <cellStyle name="Comma 49 4" xfId="11163" xr:uid="{00000000-0005-0000-0000-00009B2B0000}"/>
    <cellStyle name="Comma 49 4 2" xfId="11164" xr:uid="{00000000-0005-0000-0000-00009C2B0000}"/>
    <cellStyle name="Comma 49 4 2 2" xfId="41837" xr:uid="{55042E98-D6A2-42A8-BEF7-85EE80D2EC02}"/>
    <cellStyle name="Comma 49 4 3" xfId="41836" xr:uid="{E19A8E3B-E09D-49DC-B83A-F74EA128B1D8}"/>
    <cellStyle name="Comma 49 5" xfId="11165" xr:uid="{00000000-0005-0000-0000-00009D2B0000}"/>
    <cellStyle name="Comma 49 5 2" xfId="41838" xr:uid="{DB731768-B80D-4CF1-A715-68E015925D34}"/>
    <cellStyle name="Comma 49 6" xfId="11166" xr:uid="{00000000-0005-0000-0000-00009E2B0000}"/>
    <cellStyle name="Comma 49 6 2" xfId="11167" xr:uid="{00000000-0005-0000-0000-00009F2B0000}"/>
    <cellStyle name="Comma 49 6 2 2" xfId="41840" xr:uid="{959CC9C2-58AD-4FA0-BE3A-3AD6F014A0F4}"/>
    <cellStyle name="Comma 49 6 3" xfId="41839" xr:uid="{68A17BE4-922A-4FAB-85AB-3C211E7165F9}"/>
    <cellStyle name="Comma 49 7" xfId="11168" xr:uid="{00000000-0005-0000-0000-0000A02B0000}"/>
    <cellStyle name="Comma 49 7 2" xfId="41841" xr:uid="{5CC77A6C-E1AC-4ABE-9813-E03E078C66EF}"/>
    <cellStyle name="Comma 49 8" xfId="41825" xr:uid="{506C31BF-7DA0-4DE0-9B85-AE16BF56CEE9}"/>
    <cellStyle name="Comma 5" xfId="11169" xr:uid="{00000000-0005-0000-0000-0000A12B0000}"/>
    <cellStyle name="Comma 5 10" xfId="11170" xr:uid="{00000000-0005-0000-0000-0000A22B0000}"/>
    <cellStyle name="Comma 5 10 2" xfId="11171" xr:uid="{00000000-0005-0000-0000-0000A32B0000}"/>
    <cellStyle name="Comma 5 10 2 2" xfId="41844" xr:uid="{D8B2431A-2E90-4FD5-92DD-73A2FC33516F}"/>
    <cellStyle name="Comma 5 10 3" xfId="41843" xr:uid="{D1914FB7-8BE0-43D5-AEFD-4E13069089E4}"/>
    <cellStyle name="Comma 5 11" xfId="11172" xr:uid="{00000000-0005-0000-0000-0000A42B0000}"/>
    <cellStyle name="Comma 5 11 2" xfId="11173" xr:uid="{00000000-0005-0000-0000-0000A52B0000}"/>
    <cellStyle name="Comma 5 11 2 2" xfId="41846" xr:uid="{14018570-B96F-487A-BCCC-83A907EFEC43}"/>
    <cellStyle name="Comma 5 11 3" xfId="41845" xr:uid="{C9AF4760-FA54-444A-BDF0-14B6D0178A51}"/>
    <cellStyle name="Comma 5 12" xfId="11174" xr:uid="{00000000-0005-0000-0000-0000A62B0000}"/>
    <cellStyle name="Comma 5 12 2" xfId="11175" xr:uid="{00000000-0005-0000-0000-0000A72B0000}"/>
    <cellStyle name="Comma 5 12 2 2" xfId="41848" xr:uid="{DD66E5D7-6C4B-49AC-8208-098651C2B01D}"/>
    <cellStyle name="Comma 5 12 3" xfId="41847" xr:uid="{B96D8F6D-6601-46D0-9F21-7042A8376088}"/>
    <cellStyle name="Comma 5 13" xfId="11176" xr:uid="{00000000-0005-0000-0000-0000A82B0000}"/>
    <cellStyle name="Comma 5 13 2" xfId="11177" xr:uid="{00000000-0005-0000-0000-0000A92B0000}"/>
    <cellStyle name="Comma 5 13 2 2" xfId="41850" xr:uid="{6E51CC31-7D28-480A-A498-BA8FD753A433}"/>
    <cellStyle name="Comma 5 13 3" xfId="41849" xr:uid="{6E2A7488-363B-448F-8E5C-A0D72A635FB1}"/>
    <cellStyle name="Comma 5 14" xfId="11178" xr:uid="{00000000-0005-0000-0000-0000AA2B0000}"/>
    <cellStyle name="Comma 5 14 2" xfId="11179" xr:uid="{00000000-0005-0000-0000-0000AB2B0000}"/>
    <cellStyle name="Comma 5 14 2 2" xfId="41852" xr:uid="{655465CF-17D3-4748-AA85-94DF8FB39900}"/>
    <cellStyle name="Comma 5 14 3" xfId="41851" xr:uid="{2C9C1FFE-9348-43B3-A2F9-8A262FA6285A}"/>
    <cellStyle name="Comma 5 15" xfId="11180" xr:uid="{00000000-0005-0000-0000-0000AC2B0000}"/>
    <cellStyle name="Comma 5 15 2" xfId="11181" xr:uid="{00000000-0005-0000-0000-0000AD2B0000}"/>
    <cellStyle name="Comma 5 15 2 2" xfId="41854" xr:uid="{52AC29E1-155B-453F-B204-1BCFD97FCF6D}"/>
    <cellStyle name="Comma 5 15 3" xfId="41853" xr:uid="{F03F5DDF-A62A-4A17-BF78-4175F7F20C21}"/>
    <cellStyle name="Comma 5 16" xfId="11182" xr:uid="{00000000-0005-0000-0000-0000AE2B0000}"/>
    <cellStyle name="Comma 5 16 2" xfId="11183" xr:uid="{00000000-0005-0000-0000-0000AF2B0000}"/>
    <cellStyle name="Comma 5 16 2 2" xfId="41856" xr:uid="{F0F67B01-1181-4F2F-A2B5-C7BD04F81E91}"/>
    <cellStyle name="Comma 5 16 3" xfId="41855" xr:uid="{93703CF6-A469-4BA8-AD84-8A9A4FCF0540}"/>
    <cellStyle name="Comma 5 17" xfId="11184" xr:uid="{00000000-0005-0000-0000-0000B02B0000}"/>
    <cellStyle name="Comma 5 17 2" xfId="11185" xr:uid="{00000000-0005-0000-0000-0000B12B0000}"/>
    <cellStyle name="Comma 5 17 2 2" xfId="41858" xr:uid="{8CAEC2DB-CCB8-46BC-968E-5283365ECFB4}"/>
    <cellStyle name="Comma 5 17 3" xfId="41857" xr:uid="{2AC37751-464B-488A-AD9A-9F67D86BC3C0}"/>
    <cellStyle name="Comma 5 18" xfId="11186" xr:uid="{00000000-0005-0000-0000-0000B22B0000}"/>
    <cellStyle name="Comma 5 18 2" xfId="41859" xr:uid="{98F0DF52-B19C-47C5-98F4-38BDAEB2119B}"/>
    <cellStyle name="Comma 5 19" xfId="11187" xr:uid="{00000000-0005-0000-0000-0000B32B0000}"/>
    <cellStyle name="Comma 5 19 2" xfId="41860" xr:uid="{A7CBEB4C-D822-4139-9589-C2BBE99E271F}"/>
    <cellStyle name="Comma 5 2" xfId="11188" xr:uid="{00000000-0005-0000-0000-0000B42B0000}"/>
    <cellStyle name="Comma 5 2 10" xfId="11189" xr:uid="{00000000-0005-0000-0000-0000B52B0000}"/>
    <cellStyle name="Comma 5 2 10 2" xfId="41862" xr:uid="{F4EA228A-73BB-4D6A-8EA3-7EE3AF6766E0}"/>
    <cellStyle name="Comma 5 2 11" xfId="11190" xr:uid="{00000000-0005-0000-0000-0000B62B0000}"/>
    <cellStyle name="Comma 5 2 11 2" xfId="41863" xr:uid="{681D7A84-D155-4728-BA86-D972850C277A}"/>
    <cellStyle name="Comma 5 2 12" xfId="41861" xr:uid="{CF485592-D686-48C1-A474-28CD73CECCA7}"/>
    <cellStyle name="Comma 5 2 2" xfId="11191" xr:uid="{00000000-0005-0000-0000-0000B72B0000}"/>
    <cellStyle name="Comma 5 2 2 2" xfId="11192" xr:uid="{00000000-0005-0000-0000-0000B82B0000}"/>
    <cellStyle name="Comma 5 2 2 2 2" xfId="11193" xr:uid="{00000000-0005-0000-0000-0000B92B0000}"/>
    <cellStyle name="Comma 5 2 2 2 2 2" xfId="41866" xr:uid="{79B787FC-C4EF-4751-8FF3-7353D8EA9C22}"/>
    <cellStyle name="Comma 5 2 2 2 3" xfId="41865" xr:uid="{F822C3BC-A28F-41DF-89E0-DB34FE839DCA}"/>
    <cellStyle name="Comma 5 2 2 3" xfId="11194" xr:uid="{00000000-0005-0000-0000-0000BA2B0000}"/>
    <cellStyle name="Comma 5 2 2 3 2" xfId="41867" xr:uid="{0C0F502B-787E-4EA0-8390-791D2C9521FE}"/>
    <cellStyle name="Comma 5 2 2 4" xfId="11195" xr:uid="{00000000-0005-0000-0000-0000BB2B0000}"/>
    <cellStyle name="Comma 5 2 2 4 2" xfId="41868" xr:uid="{4BAF2F6E-48D5-4518-B887-E55B58B92D52}"/>
    <cellStyle name="Comma 5 2 2 5" xfId="41864" xr:uid="{3F696B11-B992-4609-B1A6-DE228E27C40B}"/>
    <cellStyle name="Comma 5 2 3" xfId="11196" xr:uid="{00000000-0005-0000-0000-0000BC2B0000}"/>
    <cellStyle name="Comma 5 2 3 2" xfId="11197" xr:uid="{00000000-0005-0000-0000-0000BD2B0000}"/>
    <cellStyle name="Comma 5 2 3 2 2" xfId="41870" xr:uid="{30EA787A-C9D8-4B45-8745-9277C54716A1}"/>
    <cellStyle name="Comma 5 2 3 3" xfId="41869" xr:uid="{D92499AE-DF51-4CB2-8312-C4B7BD61D725}"/>
    <cellStyle name="Comma 5 2 4" xfId="11198" xr:uid="{00000000-0005-0000-0000-0000BE2B0000}"/>
    <cellStyle name="Comma 5 2 4 2" xfId="11199" xr:uid="{00000000-0005-0000-0000-0000BF2B0000}"/>
    <cellStyle name="Comma 5 2 4 2 2" xfId="41872" xr:uid="{1C932555-6883-43A5-B548-03F4A7EAADD6}"/>
    <cellStyle name="Comma 5 2 4 3" xfId="41871" xr:uid="{946AA579-EED5-4738-A3AB-2DBF5E6917E3}"/>
    <cellStyle name="Comma 5 2 5" xfId="11200" xr:uid="{00000000-0005-0000-0000-0000C02B0000}"/>
    <cellStyle name="Comma 5 2 5 2" xfId="11201" xr:uid="{00000000-0005-0000-0000-0000C12B0000}"/>
    <cellStyle name="Comma 5 2 5 2 2" xfId="41874" xr:uid="{91509E24-1F59-49A6-81D0-B0C7666C38D4}"/>
    <cellStyle name="Comma 5 2 5 3" xfId="41873" xr:uid="{EB261A13-3E8A-467B-A7C0-4D22DD2AAC8E}"/>
    <cellStyle name="Comma 5 2 6" xfId="11202" xr:uid="{00000000-0005-0000-0000-0000C22B0000}"/>
    <cellStyle name="Comma 5 2 6 2" xfId="11203" xr:uid="{00000000-0005-0000-0000-0000C32B0000}"/>
    <cellStyle name="Comma 5 2 6 2 2" xfId="41876" xr:uid="{22E68D77-B1B7-4E0F-A424-3F844EE0A7BB}"/>
    <cellStyle name="Comma 5 2 6 3" xfId="41875" xr:uid="{339BE7A3-8193-49F0-9C84-F770F967E89C}"/>
    <cellStyle name="Comma 5 2 7" xfId="11204" xr:uid="{00000000-0005-0000-0000-0000C42B0000}"/>
    <cellStyle name="Comma 5 2 7 2" xfId="41877" xr:uid="{DDB95391-05B6-49D4-AA83-1EFE0328F7A9}"/>
    <cellStyle name="Comma 5 2 8" xfId="11205" xr:uid="{00000000-0005-0000-0000-0000C52B0000}"/>
    <cellStyle name="Comma 5 2 8 2" xfId="41878" xr:uid="{CBEA3D20-676D-4068-B8EC-5369CF77AE48}"/>
    <cellStyle name="Comma 5 2 9" xfId="11206" xr:uid="{00000000-0005-0000-0000-0000C62B0000}"/>
    <cellStyle name="Comma 5 2 9 2" xfId="41879" xr:uid="{04F13815-02D5-49D1-A409-A6EC9F594A7F}"/>
    <cellStyle name="Comma 5 20" xfId="11207" xr:uid="{00000000-0005-0000-0000-0000C72B0000}"/>
    <cellStyle name="Comma 5 20 2" xfId="41880" xr:uid="{F93A9372-2578-4C69-8781-93633AB09B3D}"/>
    <cellStyle name="Comma 5 21" xfId="11208" xr:uid="{00000000-0005-0000-0000-0000C82B0000}"/>
    <cellStyle name="Comma 5 21 2" xfId="41881" xr:uid="{6B98A8DA-3407-4BFE-9FE9-31567E5D8B38}"/>
    <cellStyle name="Comma 5 22" xfId="11209" xr:uid="{00000000-0005-0000-0000-0000C92B0000}"/>
    <cellStyle name="Comma 5 22 2" xfId="11210" xr:uid="{00000000-0005-0000-0000-0000CA2B0000}"/>
    <cellStyle name="Comma 5 22 2 2" xfId="41883" xr:uid="{EE911AC3-B78E-49E2-B690-61BB41028F61}"/>
    <cellStyle name="Comma 5 22 3" xfId="41882" xr:uid="{1F843F23-1D89-408F-8B58-86A567405446}"/>
    <cellStyle name="Comma 5 23" xfId="11211" xr:uid="{00000000-0005-0000-0000-0000CB2B0000}"/>
    <cellStyle name="Comma 5 23 2" xfId="41884" xr:uid="{C5542EDA-C931-403E-BC6C-A47589D5C83D}"/>
    <cellStyle name="Comma 5 23 3" xfId="11212" xr:uid="{00000000-0005-0000-0000-0000CC2B0000}"/>
    <cellStyle name="Comma 5 23 3 2" xfId="41885" xr:uid="{3354BE71-768E-40B3-B2F0-F9206C9281E4}"/>
    <cellStyle name="Comma 5 24" xfId="11213" xr:uid="{00000000-0005-0000-0000-0000CD2B0000}"/>
    <cellStyle name="Comma 5 24 2" xfId="41886" xr:uid="{A6502E39-FE7C-4E9E-8179-0D0C10F4C329}"/>
    <cellStyle name="Comma 5 25" xfId="11214" xr:uid="{00000000-0005-0000-0000-0000CE2B0000}"/>
    <cellStyle name="Comma 5 25 2" xfId="41887" xr:uid="{888D6DF6-5411-433F-B6C3-950979288643}"/>
    <cellStyle name="Comma 5 26" xfId="11215" xr:uid="{00000000-0005-0000-0000-0000CF2B0000}"/>
    <cellStyle name="Comma 5 26 2" xfId="41888" xr:uid="{D6138B37-FBE3-4159-90F5-C92212AFBCDA}"/>
    <cellStyle name="Comma 5 27" xfId="11216" xr:uid="{00000000-0005-0000-0000-0000D02B0000}"/>
    <cellStyle name="Comma 5 27 2" xfId="41889" xr:uid="{A561F336-B70D-41E7-BC2A-B10092F7DF54}"/>
    <cellStyle name="Comma 5 28" xfId="11217" xr:uid="{00000000-0005-0000-0000-0000D12B0000}"/>
    <cellStyle name="Comma 5 28 2" xfId="41890" xr:uid="{4059E814-1663-4DEB-A90D-A1DE2F7E0FE0}"/>
    <cellStyle name="Comma 5 29" xfId="11218" xr:uid="{00000000-0005-0000-0000-0000D22B0000}"/>
    <cellStyle name="Comma 5 29 2" xfId="41891" xr:uid="{B7548048-1D50-43FF-9D7B-C85D05CF82B5}"/>
    <cellStyle name="Comma 5 3" xfId="11219" xr:uid="{00000000-0005-0000-0000-0000D32B0000}"/>
    <cellStyle name="Comma 5 3 10" xfId="11220" xr:uid="{00000000-0005-0000-0000-0000D42B0000}"/>
    <cellStyle name="Comma 5 3 10 2" xfId="41893" xr:uid="{8933182C-15EB-4799-A115-3E9C7597A19A}"/>
    <cellStyle name="Comma 5 3 11" xfId="11221" xr:uid="{00000000-0005-0000-0000-0000D52B0000}"/>
    <cellStyle name="Comma 5 3 11 2" xfId="41894" xr:uid="{1A9E2CA1-D354-4878-8564-ACAA0CB72CA1}"/>
    <cellStyle name="Comma 5 3 12" xfId="11222" xr:uid="{00000000-0005-0000-0000-0000D62B0000}"/>
    <cellStyle name="Comma 5 3 12 2" xfId="41895" xr:uid="{E4F4627E-5B5B-423E-8A5F-D0FA170BEBD8}"/>
    <cellStyle name="Comma 5 3 13" xfId="41892" xr:uid="{30A3777C-2948-46DC-A37B-E43E2B704B95}"/>
    <cellStyle name="Comma 5 3 2" xfId="11223" xr:uid="{00000000-0005-0000-0000-0000D72B0000}"/>
    <cellStyle name="Comma 5 3 2 2" xfId="11224" xr:uid="{00000000-0005-0000-0000-0000D82B0000}"/>
    <cellStyle name="Comma 5 3 2 2 2" xfId="11225" xr:uid="{00000000-0005-0000-0000-0000D92B0000}"/>
    <cellStyle name="Comma 5 3 2 2 2 2" xfId="41898" xr:uid="{3140251A-C5BB-4139-9543-5760043655C3}"/>
    <cellStyle name="Comma 5 3 2 2 3" xfId="41897" xr:uid="{5E25CA68-76E6-4EFA-9530-6023EEAB96AA}"/>
    <cellStyle name="Comma 5 3 2 3" xfId="11226" xr:uid="{00000000-0005-0000-0000-0000DA2B0000}"/>
    <cellStyle name="Comma 5 3 2 3 2" xfId="11227" xr:uid="{00000000-0005-0000-0000-0000DB2B0000}"/>
    <cellStyle name="Comma 5 3 2 3 2 2" xfId="41900" xr:uid="{1D4C963C-BC5B-4673-A252-AE75A1742490}"/>
    <cellStyle name="Comma 5 3 2 3 3" xfId="41899" xr:uid="{6FDE0F52-6AF3-4239-B60B-D626DDD94ECA}"/>
    <cellStyle name="Comma 5 3 2 4" xfId="11228" xr:uid="{00000000-0005-0000-0000-0000DC2B0000}"/>
    <cellStyle name="Comma 5 3 2 4 2" xfId="41901" xr:uid="{B0306B5F-0F82-426D-9B5D-EBBB157355CA}"/>
    <cellStyle name="Comma 5 3 2 5" xfId="11229" xr:uid="{00000000-0005-0000-0000-0000DD2B0000}"/>
    <cellStyle name="Comma 5 3 2 5 2" xfId="41902" xr:uid="{F9EF2294-0DDD-4DC8-B928-234FD9568177}"/>
    <cellStyle name="Comma 5 3 2 6" xfId="11230" xr:uid="{00000000-0005-0000-0000-0000DE2B0000}"/>
    <cellStyle name="Comma 5 3 2 6 2" xfId="41903" xr:uid="{82A28892-7504-4E04-9684-051DF9F5A282}"/>
    <cellStyle name="Comma 5 3 2 7" xfId="41896" xr:uid="{6E1FD334-9F0E-4FAB-BB78-FF05B99FD61C}"/>
    <cellStyle name="Comma 5 3 3" xfId="11231" xr:uid="{00000000-0005-0000-0000-0000DF2B0000}"/>
    <cellStyle name="Comma 5 3 3 2" xfId="11232" xr:uid="{00000000-0005-0000-0000-0000E02B0000}"/>
    <cellStyle name="Comma 5 3 3 2 2" xfId="11233" xr:uid="{00000000-0005-0000-0000-0000E12B0000}"/>
    <cellStyle name="Comma 5 3 3 2 2 2" xfId="11234" xr:uid="{00000000-0005-0000-0000-0000E22B0000}"/>
    <cellStyle name="Comma 5 3 3 2 2 2 2" xfId="41907" xr:uid="{80B85F7B-0B04-4806-933A-9CFEBD67D2F7}"/>
    <cellStyle name="Comma 5 3 3 2 2 3" xfId="41906" xr:uid="{2261158B-229D-486A-86E5-2EFD5CBC3C45}"/>
    <cellStyle name="Comma 5 3 3 2 3" xfId="11235" xr:uid="{00000000-0005-0000-0000-0000E32B0000}"/>
    <cellStyle name="Comma 5 3 3 2 3 2" xfId="11236" xr:uid="{00000000-0005-0000-0000-0000E42B0000}"/>
    <cellStyle name="Comma 5 3 3 2 3 2 2" xfId="41909" xr:uid="{8FB124D0-D230-487E-B7E1-179BCDB4575C}"/>
    <cellStyle name="Comma 5 3 3 2 3 3" xfId="41908" xr:uid="{EEF5778F-3C8C-43E3-BBB0-978CC9162B4B}"/>
    <cellStyle name="Comma 5 3 3 2 4" xfId="11237" xr:uid="{00000000-0005-0000-0000-0000E52B0000}"/>
    <cellStyle name="Comma 5 3 3 2 4 2" xfId="41910" xr:uid="{4E02B950-FAA3-4B26-88AD-E0DB20944C1E}"/>
    <cellStyle name="Comma 5 3 3 2 5" xfId="11238" xr:uid="{00000000-0005-0000-0000-0000E62B0000}"/>
    <cellStyle name="Comma 5 3 3 2 5 2" xfId="41911" xr:uid="{7C3B2726-05CB-4CD9-857D-02E143A7C2C9}"/>
    <cellStyle name="Comma 5 3 3 2 6" xfId="11239" xr:uid="{00000000-0005-0000-0000-0000E72B0000}"/>
    <cellStyle name="Comma 5 3 3 2 6 2" xfId="41912" xr:uid="{3DDD6D8E-58AF-414A-964D-DB6C7FCAD341}"/>
    <cellStyle name="Comma 5 3 3 2 7" xfId="41905" xr:uid="{69E1FA1A-7C41-4873-810E-6EF18C1FCCE0}"/>
    <cellStyle name="Comma 5 3 3 3" xfId="11240" xr:uid="{00000000-0005-0000-0000-0000E82B0000}"/>
    <cellStyle name="Comma 5 3 3 3 2" xfId="11241" xr:uid="{00000000-0005-0000-0000-0000E92B0000}"/>
    <cellStyle name="Comma 5 3 3 3 2 2" xfId="41914" xr:uid="{72561DDD-9449-4B39-B8D9-2961A6234B52}"/>
    <cellStyle name="Comma 5 3 3 3 3" xfId="41913" xr:uid="{376A263E-6BDA-41F0-86F9-150C0FDDABA3}"/>
    <cellStyle name="Comma 5 3 3 4" xfId="11242" xr:uid="{00000000-0005-0000-0000-0000EA2B0000}"/>
    <cellStyle name="Comma 5 3 3 4 2" xfId="11243" xr:uid="{00000000-0005-0000-0000-0000EB2B0000}"/>
    <cellStyle name="Comma 5 3 3 4 2 2" xfId="41916" xr:uid="{FFEE241B-A770-4714-AD40-58D9D00142DE}"/>
    <cellStyle name="Comma 5 3 3 4 3" xfId="41915" xr:uid="{6723FE6A-05D5-4A6E-8EA4-68C4DE44E1C7}"/>
    <cellStyle name="Comma 5 3 3 5" xfId="11244" xr:uid="{00000000-0005-0000-0000-0000EC2B0000}"/>
    <cellStyle name="Comma 5 3 3 5 2" xfId="41917" xr:uid="{49DFC771-83E3-46E7-A64E-11E46E866628}"/>
    <cellStyle name="Comma 5 3 3 6" xfId="11245" xr:uid="{00000000-0005-0000-0000-0000ED2B0000}"/>
    <cellStyle name="Comma 5 3 3 6 2" xfId="41918" xr:uid="{8A13691F-9432-4014-863C-B12595FCE0B9}"/>
    <cellStyle name="Comma 5 3 3 7" xfId="11246" xr:uid="{00000000-0005-0000-0000-0000EE2B0000}"/>
    <cellStyle name="Comma 5 3 3 7 2" xfId="41919" xr:uid="{C544ACD3-3276-4A77-9AD2-990CB529FFDA}"/>
    <cellStyle name="Comma 5 3 3 8" xfId="41904" xr:uid="{D4AF2CCF-0FE3-4BD6-93FD-2FBF4ECEE259}"/>
    <cellStyle name="Comma 5 3 4" xfId="11247" xr:uid="{00000000-0005-0000-0000-0000EF2B0000}"/>
    <cellStyle name="Comma 5 3 4 2" xfId="11248" xr:uid="{00000000-0005-0000-0000-0000F02B0000}"/>
    <cellStyle name="Comma 5 3 4 2 2" xfId="11249" xr:uid="{00000000-0005-0000-0000-0000F12B0000}"/>
    <cellStyle name="Comma 5 3 4 2 2 2" xfId="41922" xr:uid="{315F3008-4E0D-40B7-AF25-566285E61C47}"/>
    <cellStyle name="Comma 5 3 4 2 3" xfId="41921" xr:uid="{A7FCB767-0AF3-4F2B-BFB6-388283979D2F}"/>
    <cellStyle name="Comma 5 3 4 3" xfId="11250" xr:uid="{00000000-0005-0000-0000-0000F22B0000}"/>
    <cellStyle name="Comma 5 3 4 3 2" xfId="11251" xr:uid="{00000000-0005-0000-0000-0000F32B0000}"/>
    <cellStyle name="Comma 5 3 4 3 2 2" xfId="41924" xr:uid="{EA2E902C-7F06-4FA4-8A11-A607208044FD}"/>
    <cellStyle name="Comma 5 3 4 3 3" xfId="41923" xr:uid="{EDC75515-339B-42D8-89F2-7CDC7BCDC582}"/>
    <cellStyle name="Comma 5 3 4 4" xfId="11252" xr:uid="{00000000-0005-0000-0000-0000F42B0000}"/>
    <cellStyle name="Comma 5 3 4 4 2" xfId="41925" xr:uid="{B6304C58-4886-4016-B0FB-C1F95334789B}"/>
    <cellStyle name="Comma 5 3 4 5" xfId="11253" xr:uid="{00000000-0005-0000-0000-0000F52B0000}"/>
    <cellStyle name="Comma 5 3 4 5 2" xfId="41926" xr:uid="{C2C8FE25-0AB0-4D73-B1AA-8DEC8A95AA19}"/>
    <cellStyle name="Comma 5 3 4 6" xfId="11254" xr:uid="{00000000-0005-0000-0000-0000F62B0000}"/>
    <cellStyle name="Comma 5 3 4 6 2" xfId="41927" xr:uid="{643D6B6E-B42E-45F7-B41B-690A763E8BDC}"/>
    <cellStyle name="Comma 5 3 4 7" xfId="41920" xr:uid="{CE96BF78-08D9-41E2-9B16-7E0E29BB4520}"/>
    <cellStyle name="Comma 5 3 5" xfId="11255" xr:uid="{00000000-0005-0000-0000-0000F72B0000}"/>
    <cellStyle name="Comma 5 3 5 2" xfId="11256" xr:uid="{00000000-0005-0000-0000-0000F82B0000}"/>
    <cellStyle name="Comma 5 3 5 2 2" xfId="41929" xr:uid="{9A9A6533-1C96-4419-AA6F-2A91C2A18FA9}"/>
    <cellStyle name="Comma 5 3 5 3" xfId="41928" xr:uid="{7D698AD1-E109-4418-87C4-CD94563D8A33}"/>
    <cellStyle name="Comma 5 3 6" xfId="11257" xr:uid="{00000000-0005-0000-0000-0000F92B0000}"/>
    <cellStyle name="Comma 5 3 6 2" xfId="11258" xr:uid="{00000000-0005-0000-0000-0000FA2B0000}"/>
    <cellStyle name="Comma 5 3 6 2 2" xfId="41931" xr:uid="{9BA86BC8-42B6-49D3-ADE3-CFAA59102DF3}"/>
    <cellStyle name="Comma 5 3 6 3" xfId="41930" xr:uid="{1EF690BE-F8FD-41EB-A809-3DA92A11EADD}"/>
    <cellStyle name="Comma 5 3 7" xfId="11259" xr:uid="{00000000-0005-0000-0000-0000FB2B0000}"/>
    <cellStyle name="Comma 5 3 7 2" xfId="11260" xr:uid="{00000000-0005-0000-0000-0000FC2B0000}"/>
    <cellStyle name="Comma 5 3 7 2 2" xfId="41933" xr:uid="{F9F86522-20CB-41FB-B5B0-727E360F4E81}"/>
    <cellStyle name="Comma 5 3 7 3" xfId="41932" xr:uid="{777D7ED5-65E2-4F5D-9FE8-584241E884ED}"/>
    <cellStyle name="Comma 5 3 8" xfId="11261" xr:uid="{00000000-0005-0000-0000-0000FD2B0000}"/>
    <cellStyle name="Comma 5 3 8 2" xfId="11262" xr:uid="{00000000-0005-0000-0000-0000FE2B0000}"/>
    <cellStyle name="Comma 5 3 8 2 2" xfId="41935" xr:uid="{D7EFAF93-9E71-48E5-919E-05F687A9055D}"/>
    <cellStyle name="Comma 5 3 8 3" xfId="41934" xr:uid="{050CDB0A-0D94-4F48-AAAE-46709241316B}"/>
    <cellStyle name="Comma 5 3 9" xfId="11263" xr:uid="{00000000-0005-0000-0000-0000FF2B0000}"/>
    <cellStyle name="Comma 5 3 9 2" xfId="41936" xr:uid="{7461E173-0C75-4549-9A5A-8B06B49991DC}"/>
    <cellStyle name="Comma 5 30" xfId="11264" xr:uid="{00000000-0005-0000-0000-0000002C0000}"/>
    <cellStyle name="Comma 5 30 2" xfId="41937" xr:uid="{EBED18A5-D8F7-41CD-9126-609CC04EE6C8}"/>
    <cellStyle name="Comma 5 31" xfId="41842" xr:uid="{AC63FAE0-2EAC-409B-9A91-C3F004B31D0F}"/>
    <cellStyle name="Comma 5 32" xfId="11265" xr:uid="{00000000-0005-0000-0000-0000012C0000}"/>
    <cellStyle name="Comma 5 32 2" xfId="41938" xr:uid="{3C053879-0B84-4AB1-B445-ABC0984EE33B}"/>
    <cellStyle name="Comma 5 4" xfId="11266" xr:uid="{00000000-0005-0000-0000-0000022C0000}"/>
    <cellStyle name="Comma 5 4 2" xfId="11267" xr:uid="{00000000-0005-0000-0000-0000032C0000}"/>
    <cellStyle name="Comma 5 4 2 2" xfId="11268" xr:uid="{00000000-0005-0000-0000-0000042C0000}"/>
    <cellStyle name="Comma 5 4 2 2 2" xfId="41941" xr:uid="{56DA4A31-62FB-4B03-86A6-0D2087B79A80}"/>
    <cellStyle name="Comma 5 4 2 3" xfId="41940" xr:uid="{B3B080A9-1761-48CA-AFC4-430E0CD7A132}"/>
    <cellStyle name="Comma 5 4 3" xfId="11269" xr:uid="{00000000-0005-0000-0000-0000052C0000}"/>
    <cellStyle name="Comma 5 4 3 2" xfId="11270" xr:uid="{00000000-0005-0000-0000-0000062C0000}"/>
    <cellStyle name="Comma 5 4 3 2 2" xfId="41943" xr:uid="{18508CF4-1F7D-43FD-B158-B90013CD5047}"/>
    <cellStyle name="Comma 5 4 3 3" xfId="41942" xr:uid="{90661F8C-08BE-442E-9B09-3F7870CA0836}"/>
    <cellStyle name="Comma 5 4 4" xfId="11271" xr:uid="{00000000-0005-0000-0000-0000072C0000}"/>
    <cellStyle name="Comma 5 4 4 2" xfId="11272" xr:uid="{00000000-0005-0000-0000-0000082C0000}"/>
    <cellStyle name="Comma 5 4 4 2 2" xfId="41945" xr:uid="{5D68C86F-0C7F-4673-8BE3-898D5BB10791}"/>
    <cellStyle name="Comma 5 4 4 3" xfId="41944" xr:uid="{46B9A46D-CF72-431D-BAA1-604974B3856E}"/>
    <cellStyle name="Comma 5 4 5" xfId="11273" xr:uid="{00000000-0005-0000-0000-0000092C0000}"/>
    <cellStyle name="Comma 5 4 5 2" xfId="41946" xr:uid="{32E19522-942E-41A8-8DEA-59A02FEF3008}"/>
    <cellStyle name="Comma 5 4 6" xfId="41939" xr:uid="{9AE2B21B-72CC-42FD-8915-0118ABA9C444}"/>
    <cellStyle name="Comma 5 4 7" xfId="11274" xr:uid="{00000000-0005-0000-0000-00000A2C0000}"/>
    <cellStyle name="Comma 5 4 7 2" xfId="41947" xr:uid="{57187BA4-5722-4AD4-A492-544544D3D81E}"/>
    <cellStyle name="Comma 5 5" xfId="11275" xr:uid="{00000000-0005-0000-0000-00000B2C0000}"/>
    <cellStyle name="Comma 5 5 2" xfId="11276" xr:uid="{00000000-0005-0000-0000-00000C2C0000}"/>
    <cellStyle name="Comma 5 5 2 2" xfId="11277" xr:uid="{00000000-0005-0000-0000-00000D2C0000}"/>
    <cellStyle name="Comma 5 5 2 2 2" xfId="11278" xr:uid="{00000000-0005-0000-0000-00000E2C0000}"/>
    <cellStyle name="Comma 5 5 2 2 2 2" xfId="41951" xr:uid="{8425B1B0-27E3-4A4E-80F6-5A5E7B7CCDE3}"/>
    <cellStyle name="Comma 5 5 2 2 3" xfId="41950" xr:uid="{CB20BC01-5B37-4628-ABAC-2FD03DF3D366}"/>
    <cellStyle name="Comma 5 5 2 3" xfId="11279" xr:uid="{00000000-0005-0000-0000-00000F2C0000}"/>
    <cellStyle name="Comma 5 5 2 3 2" xfId="11280" xr:uid="{00000000-0005-0000-0000-0000102C0000}"/>
    <cellStyle name="Comma 5 5 2 3 2 2" xfId="41953" xr:uid="{80FEBFE3-0B92-4626-B062-45FB5E9A9E8B}"/>
    <cellStyle name="Comma 5 5 2 3 3" xfId="41952" xr:uid="{73CA5C49-D81D-418B-BB68-48E2A72C4A8D}"/>
    <cellStyle name="Comma 5 5 2 4" xfId="11281" xr:uid="{00000000-0005-0000-0000-0000112C0000}"/>
    <cellStyle name="Comma 5 5 2 4 2" xfId="41954" xr:uid="{14740E46-1C0C-4404-A742-6728D9FD489F}"/>
    <cellStyle name="Comma 5 5 2 5" xfId="11282" xr:uid="{00000000-0005-0000-0000-0000122C0000}"/>
    <cellStyle name="Comma 5 5 2 5 2" xfId="41955" xr:uid="{DD9A8000-7C2F-4FBE-AEC8-CC165FD454DE}"/>
    <cellStyle name="Comma 5 5 2 6" xfId="11283" xr:uid="{00000000-0005-0000-0000-0000132C0000}"/>
    <cellStyle name="Comma 5 5 2 6 2" xfId="41956" xr:uid="{A6F0F2DC-2DEC-44B8-BB9F-0F1ECD3D2D8F}"/>
    <cellStyle name="Comma 5 5 2 7" xfId="41949" xr:uid="{9DDE8549-1020-4370-A59D-5C051694276D}"/>
    <cellStyle name="Comma 5 5 3" xfId="11284" xr:uid="{00000000-0005-0000-0000-0000142C0000}"/>
    <cellStyle name="Comma 5 5 3 2" xfId="11285" xr:uid="{00000000-0005-0000-0000-0000152C0000}"/>
    <cellStyle name="Comma 5 5 3 2 2" xfId="11286" xr:uid="{00000000-0005-0000-0000-0000162C0000}"/>
    <cellStyle name="Comma 5 5 3 2 2 2" xfId="41959" xr:uid="{8C6625C2-835F-4185-B9D3-D2DFB0142B1C}"/>
    <cellStyle name="Comma 5 5 3 2 3" xfId="41958" xr:uid="{FC2B5F05-DE04-49EB-91CE-E870406B87A9}"/>
    <cellStyle name="Comma 5 5 3 3" xfId="11287" xr:uid="{00000000-0005-0000-0000-0000172C0000}"/>
    <cellStyle name="Comma 5 5 3 3 2" xfId="11288" xr:uid="{00000000-0005-0000-0000-0000182C0000}"/>
    <cellStyle name="Comma 5 5 3 3 2 2" xfId="41961" xr:uid="{BC995468-452A-4D6F-B8CF-234139C68B5E}"/>
    <cellStyle name="Comma 5 5 3 3 3" xfId="41960" xr:uid="{CED79904-65C2-437B-BCC0-CC3184946125}"/>
    <cellStyle name="Comma 5 5 3 4" xfId="11289" xr:uid="{00000000-0005-0000-0000-0000192C0000}"/>
    <cellStyle name="Comma 5 5 3 4 2" xfId="41962" xr:uid="{8194FF8C-9B4C-45F3-917D-F2F323F652B5}"/>
    <cellStyle name="Comma 5 5 3 5" xfId="11290" xr:uid="{00000000-0005-0000-0000-00001A2C0000}"/>
    <cellStyle name="Comma 5 5 3 5 2" xfId="41963" xr:uid="{981ACDED-D9EC-40ED-AD01-65E08596D0D7}"/>
    <cellStyle name="Comma 5 5 3 6" xfId="11291" xr:uid="{00000000-0005-0000-0000-00001B2C0000}"/>
    <cellStyle name="Comma 5 5 3 6 2" xfId="41964" xr:uid="{C88F3456-CFD0-427D-81DA-A1A272D43542}"/>
    <cellStyle name="Comma 5 5 3 7" xfId="41957" xr:uid="{C2F3920A-3EB0-4363-A279-E60F2D58AA8C}"/>
    <cellStyle name="Comma 5 5 4" xfId="11292" xr:uid="{00000000-0005-0000-0000-00001C2C0000}"/>
    <cellStyle name="Comma 5 5 4 2" xfId="11293" xr:uid="{00000000-0005-0000-0000-00001D2C0000}"/>
    <cellStyle name="Comma 5 5 4 2 2" xfId="41966" xr:uid="{A1703A36-578D-42BB-839D-8BF8E696A9C8}"/>
    <cellStyle name="Comma 5 5 4 3" xfId="41965" xr:uid="{C0D18C8D-D950-4712-B458-6514DC0E9015}"/>
    <cellStyle name="Comma 5 5 5" xfId="11294" xr:uid="{00000000-0005-0000-0000-00001E2C0000}"/>
    <cellStyle name="Comma 5 5 5 2" xfId="11295" xr:uid="{00000000-0005-0000-0000-00001F2C0000}"/>
    <cellStyle name="Comma 5 5 5 2 2" xfId="41968" xr:uid="{DC1F6AEB-8639-45A5-896F-5EC230C954CD}"/>
    <cellStyle name="Comma 5 5 5 3" xfId="41967" xr:uid="{AB20759E-CD2E-4AFA-8409-9B19207BC7B5}"/>
    <cellStyle name="Comma 5 5 6" xfId="11296" xr:uid="{00000000-0005-0000-0000-0000202C0000}"/>
    <cellStyle name="Comma 5 5 6 2" xfId="41969" xr:uid="{E66D555C-2013-4526-B199-A29DC1163D8D}"/>
    <cellStyle name="Comma 5 5 7" xfId="11297" xr:uid="{00000000-0005-0000-0000-0000212C0000}"/>
    <cellStyle name="Comma 5 5 7 2" xfId="41970" xr:uid="{A4A2B80E-9C18-469D-911E-510E055B069C}"/>
    <cellStyle name="Comma 5 5 8" xfId="11298" xr:uid="{00000000-0005-0000-0000-0000222C0000}"/>
    <cellStyle name="Comma 5 5 8 2" xfId="41971" xr:uid="{06C581E2-2207-46A3-A4E2-A0F369C43646}"/>
    <cellStyle name="Comma 5 5 9" xfId="41948" xr:uid="{03866907-D488-43EA-A0C6-8723071555A2}"/>
    <cellStyle name="Comma 5 6" xfId="11299" xr:uid="{00000000-0005-0000-0000-0000232C0000}"/>
    <cellStyle name="Comma 5 6 2" xfId="11300" xr:uid="{00000000-0005-0000-0000-0000242C0000}"/>
    <cellStyle name="Comma 5 6 2 2" xfId="11301" xr:uid="{00000000-0005-0000-0000-0000252C0000}"/>
    <cellStyle name="Comma 5 6 2 2 2" xfId="41974" xr:uid="{80B87DB7-929C-453E-835D-988587FF881A}"/>
    <cellStyle name="Comma 5 6 2 3" xfId="41973" xr:uid="{C1374083-A2E0-4CD6-8E7F-800CA433D47A}"/>
    <cellStyle name="Comma 5 6 3" xfId="11302" xr:uid="{00000000-0005-0000-0000-0000262C0000}"/>
    <cellStyle name="Comma 5 6 3 2" xfId="11303" xr:uid="{00000000-0005-0000-0000-0000272C0000}"/>
    <cellStyle name="Comma 5 6 3 2 2" xfId="41976" xr:uid="{0B2E38F7-41F4-45A5-8A81-F38EAAA39752}"/>
    <cellStyle name="Comma 5 6 3 3" xfId="41975" xr:uid="{E50701A4-0748-4DD9-93C9-ABD6FE3E2338}"/>
    <cellStyle name="Comma 5 6 4" xfId="11304" xr:uid="{00000000-0005-0000-0000-0000282C0000}"/>
    <cellStyle name="Comma 5 6 4 2" xfId="41977" xr:uid="{BD6818C4-8AE9-4D70-8A09-CFADD4DBBC5A}"/>
    <cellStyle name="Comma 5 6 5" xfId="11305" xr:uid="{00000000-0005-0000-0000-0000292C0000}"/>
    <cellStyle name="Comma 5 6 5 2" xfId="41978" xr:uid="{6C827BED-AEDE-40C0-A512-C9C4A26964D6}"/>
    <cellStyle name="Comma 5 6 6" xfId="11306" xr:uid="{00000000-0005-0000-0000-00002A2C0000}"/>
    <cellStyle name="Comma 5 6 6 2" xfId="41979" xr:uid="{DEEF69FE-103E-47E8-9D8A-48153590FFA8}"/>
    <cellStyle name="Comma 5 6 7" xfId="41972" xr:uid="{A907FFBD-EE64-4C1D-825D-3BB10CE484BA}"/>
    <cellStyle name="Comma 5 7" xfId="11307" xr:uid="{00000000-0005-0000-0000-00002B2C0000}"/>
    <cellStyle name="Comma 5 7 2" xfId="11308" xr:uid="{00000000-0005-0000-0000-00002C2C0000}"/>
    <cellStyle name="Comma 5 7 2 2" xfId="11309" xr:uid="{00000000-0005-0000-0000-00002D2C0000}"/>
    <cellStyle name="Comma 5 7 2 2 2" xfId="41982" xr:uid="{F28F1667-AB6E-464C-A60C-07600FC7B011}"/>
    <cellStyle name="Comma 5 7 2 3" xfId="41981" xr:uid="{FDC9D2C1-23D5-4B59-9343-9268B6BF40E5}"/>
    <cellStyle name="Comma 5 7 3" xfId="11310" xr:uid="{00000000-0005-0000-0000-00002E2C0000}"/>
    <cellStyle name="Comma 5 7 3 2" xfId="11311" xr:uid="{00000000-0005-0000-0000-00002F2C0000}"/>
    <cellStyle name="Comma 5 7 3 2 2" xfId="41984" xr:uid="{913AF78F-1693-4998-9ABC-48A9E707C4DC}"/>
    <cellStyle name="Comma 5 7 3 3" xfId="41983" xr:uid="{CFCCFC94-F64D-4E0D-BA1A-BF5513C24546}"/>
    <cellStyle name="Comma 5 7 4" xfId="11312" xr:uid="{00000000-0005-0000-0000-0000302C0000}"/>
    <cellStyle name="Comma 5 7 4 2" xfId="41985" xr:uid="{77CE9F6F-717A-4CCD-9D4A-47CD5BF2A850}"/>
    <cellStyle name="Comma 5 7 5" xfId="11313" xr:uid="{00000000-0005-0000-0000-0000312C0000}"/>
    <cellStyle name="Comma 5 7 5 2" xfId="41986" xr:uid="{DA035DA1-F7A2-47E5-8263-AE08DB69E4C7}"/>
    <cellStyle name="Comma 5 7 6" xfId="41980" xr:uid="{5B32CBE2-9F30-4301-A1DC-22C396BB6696}"/>
    <cellStyle name="Comma 5 8" xfId="11314" xr:uid="{00000000-0005-0000-0000-0000322C0000}"/>
    <cellStyle name="Comma 5 8 2" xfId="11315" xr:uid="{00000000-0005-0000-0000-0000332C0000}"/>
    <cellStyle name="Comma 5 8 2 2" xfId="11316" xr:uid="{00000000-0005-0000-0000-0000342C0000}"/>
    <cellStyle name="Comma 5 8 2 2 2" xfId="41989" xr:uid="{FAE0386F-3DDC-4880-88FC-2E0F588C6849}"/>
    <cellStyle name="Comma 5 8 2 3" xfId="41988" xr:uid="{93083668-79D8-4979-8B61-05AB671CEF31}"/>
    <cellStyle name="Comma 5 8 3" xfId="11317" xr:uid="{00000000-0005-0000-0000-0000352C0000}"/>
    <cellStyle name="Comma 5 8 3 2" xfId="41990" xr:uid="{806BA471-1232-4087-9CFF-19115437DE25}"/>
    <cellStyle name="Comma 5 8 4" xfId="11318" xr:uid="{00000000-0005-0000-0000-0000362C0000}"/>
    <cellStyle name="Comma 5 8 4 2" xfId="41991" xr:uid="{503384C0-E166-4F2B-91EB-7D65156F4ABD}"/>
    <cellStyle name="Comma 5 8 5" xfId="41987" xr:uid="{A098B6CF-213D-49E5-8DAF-C9D6F0E92459}"/>
    <cellStyle name="Comma 5 9" xfId="11319" xr:uid="{00000000-0005-0000-0000-0000372C0000}"/>
    <cellStyle name="Comma 5 9 2" xfId="11320" xr:uid="{00000000-0005-0000-0000-0000382C0000}"/>
    <cellStyle name="Comma 5 9 2 2" xfId="41993" xr:uid="{C42BB501-8C9E-414B-8065-CFD6DD4507FB}"/>
    <cellStyle name="Comma 5 9 3" xfId="11321" xr:uid="{00000000-0005-0000-0000-0000392C0000}"/>
    <cellStyle name="Comma 5 9 3 2" xfId="41994" xr:uid="{5FA6B3C3-5BF6-40C1-AAE5-C131E9B9FB9B}"/>
    <cellStyle name="Comma 5 9 4" xfId="41992" xr:uid="{8FD40D92-8F21-4B06-A415-F291E72D4AFC}"/>
    <cellStyle name="Comma 50" xfId="11322" xr:uid="{00000000-0005-0000-0000-00003A2C0000}"/>
    <cellStyle name="Comma 50 2" xfId="11323" xr:uid="{00000000-0005-0000-0000-00003B2C0000}"/>
    <cellStyle name="Comma 50 2 2" xfId="11324" xr:uid="{00000000-0005-0000-0000-00003C2C0000}"/>
    <cellStyle name="Comma 50 2 2 2" xfId="11325" xr:uid="{00000000-0005-0000-0000-00003D2C0000}"/>
    <cellStyle name="Comma 50 2 2 2 2" xfId="41998" xr:uid="{3A295043-9A68-4486-B06D-EACBD3D66C0D}"/>
    <cellStyle name="Comma 50 2 2 3" xfId="41997" xr:uid="{2D2557B3-C4B2-4E0F-BBB2-3F81F0291D9F}"/>
    <cellStyle name="Comma 50 2 3" xfId="11326" xr:uid="{00000000-0005-0000-0000-00003E2C0000}"/>
    <cellStyle name="Comma 50 2 3 2" xfId="11327" xr:uid="{00000000-0005-0000-0000-00003F2C0000}"/>
    <cellStyle name="Comma 50 2 3 2 2" xfId="42000" xr:uid="{52B6D2CD-608F-4879-9EF8-8265D5F9FE2F}"/>
    <cellStyle name="Comma 50 2 3 3" xfId="41999" xr:uid="{879BD51E-2187-4EA2-88B8-26A80FB0334B}"/>
    <cellStyle name="Comma 50 2 4" xfId="11328" xr:uid="{00000000-0005-0000-0000-0000402C0000}"/>
    <cellStyle name="Comma 50 2 4 2" xfId="42001" xr:uid="{421576B2-117C-4F4A-9847-100ED50ABA4B}"/>
    <cellStyle name="Comma 50 2 5" xfId="11329" xr:uid="{00000000-0005-0000-0000-0000412C0000}"/>
    <cellStyle name="Comma 50 2 5 2" xfId="42002" xr:uid="{893B4B66-7333-45C4-94F8-655B1D7D231A}"/>
    <cellStyle name="Comma 50 2 6" xfId="11330" xr:uid="{00000000-0005-0000-0000-0000422C0000}"/>
    <cellStyle name="Comma 50 2 6 2" xfId="42003" xr:uid="{B7FF5479-9816-4690-8F8B-AB4EE5D02088}"/>
    <cellStyle name="Comma 50 2 7" xfId="41996" xr:uid="{D84C4830-D332-4FAD-8671-62F0DDEE3867}"/>
    <cellStyle name="Comma 50 3" xfId="11331" xr:uid="{00000000-0005-0000-0000-0000432C0000}"/>
    <cellStyle name="Comma 50 3 2" xfId="11332" xr:uid="{00000000-0005-0000-0000-0000442C0000}"/>
    <cellStyle name="Comma 50 3 2 2" xfId="42005" xr:uid="{8C895DA0-64BC-4427-B3E3-8E2F76CDDA3A}"/>
    <cellStyle name="Comma 50 3 3" xfId="42004" xr:uid="{8762CDE3-EB06-4657-9A74-AB6A7317D487}"/>
    <cellStyle name="Comma 50 4" xfId="11333" xr:uid="{00000000-0005-0000-0000-0000452C0000}"/>
    <cellStyle name="Comma 50 4 2" xfId="11334" xr:uid="{00000000-0005-0000-0000-0000462C0000}"/>
    <cellStyle name="Comma 50 4 2 2" xfId="42007" xr:uid="{1C771961-2590-4B5F-99BA-7633A1C7E447}"/>
    <cellStyle name="Comma 50 4 3" xfId="42006" xr:uid="{954859A7-DEF2-4FA3-BD55-2EF822FF430C}"/>
    <cellStyle name="Comma 50 5" xfId="11335" xr:uid="{00000000-0005-0000-0000-0000472C0000}"/>
    <cellStyle name="Comma 50 5 2" xfId="42008" xr:uid="{97D69E17-E57C-4B63-9016-220C7394E32B}"/>
    <cellStyle name="Comma 50 6" xfId="11336" xr:uid="{00000000-0005-0000-0000-0000482C0000}"/>
    <cellStyle name="Comma 50 6 2" xfId="11337" xr:uid="{00000000-0005-0000-0000-0000492C0000}"/>
    <cellStyle name="Comma 50 6 2 2" xfId="42010" xr:uid="{1E3F29C2-A26A-42EA-8D21-CC887361C764}"/>
    <cellStyle name="Comma 50 6 3" xfId="42009" xr:uid="{69FFEF3D-8029-4A4B-8BAF-689BA3FB787D}"/>
    <cellStyle name="Comma 50 7" xfId="11338" xr:uid="{00000000-0005-0000-0000-00004A2C0000}"/>
    <cellStyle name="Comma 50 7 2" xfId="42011" xr:uid="{A42C6C38-3EC9-4E4D-ABD5-5CE4422E0D36}"/>
    <cellStyle name="Comma 50 8" xfId="41995" xr:uid="{185F5065-D7ED-48FB-8426-F0FBA164E11C}"/>
    <cellStyle name="Comma 51" xfId="11339" xr:uid="{00000000-0005-0000-0000-00004B2C0000}"/>
    <cellStyle name="Comma 51 2" xfId="11340" xr:uid="{00000000-0005-0000-0000-00004C2C0000}"/>
    <cellStyle name="Comma 51 2 2" xfId="11341" xr:uid="{00000000-0005-0000-0000-00004D2C0000}"/>
    <cellStyle name="Comma 51 2 2 2" xfId="11342" xr:uid="{00000000-0005-0000-0000-00004E2C0000}"/>
    <cellStyle name="Comma 51 2 2 2 2" xfId="42015" xr:uid="{F6A68EAA-8BC0-409C-B555-A4FBD2BBF361}"/>
    <cellStyle name="Comma 51 2 2 3" xfId="42014" xr:uid="{1E8BD2EF-8C38-4FE2-9E25-983056B90854}"/>
    <cellStyle name="Comma 51 2 3" xfId="11343" xr:uid="{00000000-0005-0000-0000-00004F2C0000}"/>
    <cellStyle name="Comma 51 2 3 2" xfId="11344" xr:uid="{00000000-0005-0000-0000-0000502C0000}"/>
    <cellStyle name="Comma 51 2 3 2 2" xfId="42017" xr:uid="{B4E2E65E-9555-4D4C-8B4B-9F63222AD00A}"/>
    <cellStyle name="Comma 51 2 3 3" xfId="42016" xr:uid="{2FA7B01A-BB8D-4347-9F48-987B4CCB2C98}"/>
    <cellStyle name="Comma 51 2 4" xfId="11345" xr:uid="{00000000-0005-0000-0000-0000512C0000}"/>
    <cellStyle name="Comma 51 2 4 2" xfId="42018" xr:uid="{970B7A94-52D5-4D03-8C93-C8356816F98D}"/>
    <cellStyle name="Comma 51 2 5" xfId="11346" xr:uid="{00000000-0005-0000-0000-0000522C0000}"/>
    <cellStyle name="Comma 51 2 5 2" xfId="42019" xr:uid="{5828515A-6790-425A-BF43-2DC53A73C818}"/>
    <cellStyle name="Comma 51 2 6" xfId="11347" xr:uid="{00000000-0005-0000-0000-0000532C0000}"/>
    <cellStyle name="Comma 51 2 6 2" xfId="42020" xr:uid="{12AF4556-5E04-41A2-ACD9-DBBA0AF128F1}"/>
    <cellStyle name="Comma 51 2 7" xfId="42013" xr:uid="{6B1E8661-9680-46F2-88B3-BA3881DB371D}"/>
    <cellStyle name="Comma 51 3" xfId="11348" xr:uid="{00000000-0005-0000-0000-0000542C0000}"/>
    <cellStyle name="Comma 51 3 2" xfId="11349" xr:uid="{00000000-0005-0000-0000-0000552C0000}"/>
    <cellStyle name="Comma 51 3 2 2" xfId="42022" xr:uid="{D3F24B6B-02D9-4252-BB5F-AEFCA28BF610}"/>
    <cellStyle name="Comma 51 3 3" xfId="42021" xr:uid="{5FC603BF-C7B3-48F9-AFA7-C155E0EC9C69}"/>
    <cellStyle name="Comma 51 4" xfId="11350" xr:uid="{00000000-0005-0000-0000-0000562C0000}"/>
    <cellStyle name="Comma 51 4 2" xfId="11351" xr:uid="{00000000-0005-0000-0000-0000572C0000}"/>
    <cellStyle name="Comma 51 4 2 2" xfId="42024" xr:uid="{E6B9016B-496A-4896-835A-142A52F36D13}"/>
    <cellStyle name="Comma 51 4 3" xfId="42023" xr:uid="{281704AB-9EDE-4D83-8F27-EF022BF79D49}"/>
    <cellStyle name="Comma 51 5" xfId="11352" xr:uid="{00000000-0005-0000-0000-0000582C0000}"/>
    <cellStyle name="Comma 51 5 2" xfId="42025" xr:uid="{09B1BA54-5803-4C29-BDE9-EE6C719B574F}"/>
    <cellStyle name="Comma 51 6" xfId="11353" xr:uid="{00000000-0005-0000-0000-0000592C0000}"/>
    <cellStyle name="Comma 51 6 2" xfId="11354" xr:uid="{00000000-0005-0000-0000-00005A2C0000}"/>
    <cellStyle name="Comma 51 6 2 2" xfId="42027" xr:uid="{F4ED5C78-18DE-4288-9BE4-15F433641435}"/>
    <cellStyle name="Comma 51 6 3" xfId="42026" xr:uid="{D150CA51-5DD2-4517-B5C3-358E5380295E}"/>
    <cellStyle name="Comma 51 7" xfId="11355" xr:uid="{00000000-0005-0000-0000-00005B2C0000}"/>
    <cellStyle name="Comma 51 7 2" xfId="42028" xr:uid="{C31EF932-481A-461F-A933-981369F32BE7}"/>
    <cellStyle name="Comma 51 8" xfId="42012" xr:uid="{07FB9148-66F6-480F-9BC5-2ABC092F6DE1}"/>
    <cellStyle name="Comma 52" xfId="11356" xr:uid="{00000000-0005-0000-0000-00005C2C0000}"/>
    <cellStyle name="Comma 52 2" xfId="11357" xr:uid="{00000000-0005-0000-0000-00005D2C0000}"/>
    <cellStyle name="Comma 52 2 2" xfId="11358" xr:uid="{00000000-0005-0000-0000-00005E2C0000}"/>
    <cellStyle name="Comma 52 2 2 2" xfId="11359" xr:uid="{00000000-0005-0000-0000-00005F2C0000}"/>
    <cellStyle name="Comma 52 2 2 2 2" xfId="42032" xr:uid="{0723CE5B-FF41-4BB1-BA53-E69243E61816}"/>
    <cellStyle name="Comma 52 2 2 3" xfId="42031" xr:uid="{4289834D-D23C-4DE9-B47E-40257674D4E1}"/>
    <cellStyle name="Comma 52 2 3" xfId="11360" xr:uid="{00000000-0005-0000-0000-0000602C0000}"/>
    <cellStyle name="Comma 52 2 3 2" xfId="11361" xr:uid="{00000000-0005-0000-0000-0000612C0000}"/>
    <cellStyle name="Comma 52 2 3 2 2" xfId="42034" xr:uid="{2AAC7676-56EC-4024-9061-36BD6A431C43}"/>
    <cellStyle name="Comma 52 2 3 3" xfId="42033" xr:uid="{EED9968A-A229-4A0A-8506-9D4C46897F80}"/>
    <cellStyle name="Comma 52 2 4" xfId="11362" xr:uid="{00000000-0005-0000-0000-0000622C0000}"/>
    <cellStyle name="Comma 52 2 4 2" xfId="42035" xr:uid="{D5419827-B876-4F00-B0E6-BFB9E040ED24}"/>
    <cellStyle name="Comma 52 2 5" xfId="11363" xr:uid="{00000000-0005-0000-0000-0000632C0000}"/>
    <cellStyle name="Comma 52 2 5 2" xfId="42036" xr:uid="{E82E9361-791B-4B76-9957-6E24DD4EEA08}"/>
    <cellStyle name="Comma 52 2 6" xfId="11364" xr:uid="{00000000-0005-0000-0000-0000642C0000}"/>
    <cellStyle name="Comma 52 2 6 2" xfId="42037" xr:uid="{9659381A-8001-4FD5-A1C3-B4B4347EFA51}"/>
    <cellStyle name="Comma 52 2 7" xfId="42030" xr:uid="{9F978CEB-0252-4DDF-91B5-9CD5AF2A41BB}"/>
    <cellStyle name="Comma 52 3" xfId="11365" xr:uid="{00000000-0005-0000-0000-0000652C0000}"/>
    <cellStyle name="Comma 52 3 2" xfId="11366" xr:uid="{00000000-0005-0000-0000-0000662C0000}"/>
    <cellStyle name="Comma 52 3 2 2" xfId="42039" xr:uid="{62510304-72AE-4536-B4AA-92935192147F}"/>
    <cellStyle name="Comma 52 3 3" xfId="42038" xr:uid="{3BD9F4CF-62A3-4C39-81FF-6F408363ED0A}"/>
    <cellStyle name="Comma 52 4" xfId="11367" xr:uid="{00000000-0005-0000-0000-0000672C0000}"/>
    <cellStyle name="Comma 52 4 2" xfId="11368" xr:uid="{00000000-0005-0000-0000-0000682C0000}"/>
    <cellStyle name="Comma 52 4 2 2" xfId="42041" xr:uid="{AD11979B-1ACC-49EB-B1EC-7F127F2F8AE4}"/>
    <cellStyle name="Comma 52 4 3" xfId="42040" xr:uid="{90B0B782-D1EC-4C09-B63D-D1F0F737EF68}"/>
    <cellStyle name="Comma 52 5" xfId="11369" xr:uid="{00000000-0005-0000-0000-0000692C0000}"/>
    <cellStyle name="Comma 52 5 2" xfId="42042" xr:uid="{CF96A566-D9C8-485B-8711-2466A566080F}"/>
    <cellStyle name="Comma 52 6" xfId="11370" xr:uid="{00000000-0005-0000-0000-00006A2C0000}"/>
    <cellStyle name="Comma 52 6 2" xfId="11371" xr:uid="{00000000-0005-0000-0000-00006B2C0000}"/>
    <cellStyle name="Comma 52 6 2 2" xfId="42044" xr:uid="{2B6D4382-34E5-4B5A-B6EA-FD227CF5C0D3}"/>
    <cellStyle name="Comma 52 6 3" xfId="42043" xr:uid="{BEF77F0E-511B-47E2-8492-5D936C897CDC}"/>
    <cellStyle name="Comma 52 7" xfId="11372" xr:uid="{00000000-0005-0000-0000-00006C2C0000}"/>
    <cellStyle name="Comma 52 7 2" xfId="42045" xr:uid="{5D60B36C-3952-48BB-B9AB-6F4373746B2B}"/>
    <cellStyle name="Comma 52 8" xfId="42029" xr:uid="{9DA863DB-270F-48AC-B9D6-9F1D171E7B4E}"/>
    <cellStyle name="Comma 53" xfId="11373" xr:uid="{00000000-0005-0000-0000-00006D2C0000}"/>
    <cellStyle name="Comma 53 2" xfId="11374" xr:uid="{00000000-0005-0000-0000-00006E2C0000}"/>
    <cellStyle name="Comma 53 2 2" xfId="11375" xr:uid="{00000000-0005-0000-0000-00006F2C0000}"/>
    <cellStyle name="Comma 53 2 2 2" xfId="11376" xr:uid="{00000000-0005-0000-0000-0000702C0000}"/>
    <cellStyle name="Comma 53 2 2 2 2" xfId="42049" xr:uid="{5FEA1DCC-A09A-40A5-8FFC-00446CDB8DF0}"/>
    <cellStyle name="Comma 53 2 2 3" xfId="42048" xr:uid="{8CC4E0A5-9762-4BE4-8015-0DAF74325E17}"/>
    <cellStyle name="Comma 53 2 3" xfId="11377" xr:uid="{00000000-0005-0000-0000-0000712C0000}"/>
    <cellStyle name="Comma 53 2 3 2" xfId="11378" xr:uid="{00000000-0005-0000-0000-0000722C0000}"/>
    <cellStyle name="Comma 53 2 3 2 2" xfId="42051" xr:uid="{E3044AD0-17F9-43A2-B7DA-DFA01D0EB95B}"/>
    <cellStyle name="Comma 53 2 3 3" xfId="42050" xr:uid="{63FBC358-1E86-4AEF-81A7-D2F1E0364343}"/>
    <cellStyle name="Comma 53 2 4" xfId="11379" xr:uid="{00000000-0005-0000-0000-0000732C0000}"/>
    <cellStyle name="Comma 53 2 4 2" xfId="42052" xr:uid="{FB191191-99E4-4752-BAAA-A1CE11B8E493}"/>
    <cellStyle name="Comma 53 2 5" xfId="11380" xr:uid="{00000000-0005-0000-0000-0000742C0000}"/>
    <cellStyle name="Comma 53 2 5 2" xfId="42053" xr:uid="{7800D552-E12A-4E69-93B0-34B42F8F3A62}"/>
    <cellStyle name="Comma 53 2 6" xfId="11381" xr:uid="{00000000-0005-0000-0000-0000752C0000}"/>
    <cellStyle name="Comma 53 2 6 2" xfId="42054" xr:uid="{4528DBB6-9A4E-434A-9170-AEA5669836D5}"/>
    <cellStyle name="Comma 53 2 7" xfId="42047" xr:uid="{1716DF81-4567-4707-A05D-4CFB809E4F38}"/>
    <cellStyle name="Comma 53 3" xfId="11382" xr:uid="{00000000-0005-0000-0000-0000762C0000}"/>
    <cellStyle name="Comma 53 3 2" xfId="11383" xr:uid="{00000000-0005-0000-0000-0000772C0000}"/>
    <cellStyle name="Comma 53 3 2 2" xfId="42056" xr:uid="{9D2AFD19-07EA-4E89-8D92-26C58B550E97}"/>
    <cellStyle name="Comma 53 3 3" xfId="42055" xr:uid="{FE432EE0-05A4-449E-A594-F40E5ADBD140}"/>
    <cellStyle name="Comma 53 4" xfId="11384" xr:uid="{00000000-0005-0000-0000-0000782C0000}"/>
    <cellStyle name="Comma 53 4 2" xfId="11385" xr:uid="{00000000-0005-0000-0000-0000792C0000}"/>
    <cellStyle name="Comma 53 4 2 2" xfId="42058" xr:uid="{737DC566-41EA-48E3-999B-1B71672AD6AD}"/>
    <cellStyle name="Comma 53 4 3" xfId="42057" xr:uid="{425B8953-B1B7-4DE4-AA7D-5833E1FDA9E0}"/>
    <cellStyle name="Comma 53 5" xfId="11386" xr:uid="{00000000-0005-0000-0000-00007A2C0000}"/>
    <cellStyle name="Comma 53 5 2" xfId="42059" xr:uid="{BE6B268A-6DA1-41AA-9657-858F318A85B9}"/>
    <cellStyle name="Comma 53 6" xfId="11387" xr:uid="{00000000-0005-0000-0000-00007B2C0000}"/>
    <cellStyle name="Comma 53 6 2" xfId="11388" xr:uid="{00000000-0005-0000-0000-00007C2C0000}"/>
    <cellStyle name="Comma 53 6 2 2" xfId="42061" xr:uid="{4095A77F-D101-449A-9964-D63DF7CAD9C0}"/>
    <cellStyle name="Comma 53 6 3" xfId="42060" xr:uid="{B0BB9EDF-D0C4-4180-BBE0-05712F0DAA81}"/>
    <cellStyle name="Comma 53 7" xfId="11389" xr:uid="{00000000-0005-0000-0000-00007D2C0000}"/>
    <cellStyle name="Comma 53 7 2" xfId="42062" xr:uid="{13C11558-615C-4383-A77C-F195926C8B43}"/>
    <cellStyle name="Comma 53 8" xfId="42046" xr:uid="{D63F3CCF-7B76-49D2-9398-10C1414852E2}"/>
    <cellStyle name="Comma 54" xfId="11390" xr:uid="{00000000-0005-0000-0000-00007E2C0000}"/>
    <cellStyle name="Comma 54 2" xfId="11391" xr:uid="{00000000-0005-0000-0000-00007F2C0000}"/>
    <cellStyle name="Comma 54 2 2" xfId="11392" xr:uid="{00000000-0005-0000-0000-0000802C0000}"/>
    <cellStyle name="Comma 54 2 2 2" xfId="11393" xr:uid="{00000000-0005-0000-0000-0000812C0000}"/>
    <cellStyle name="Comma 54 2 2 2 2" xfId="42066" xr:uid="{113F5927-E6C6-47ED-82E9-622534B13098}"/>
    <cellStyle name="Comma 54 2 2 3" xfId="42065" xr:uid="{B07B54A2-8063-468A-BE2F-D69FA1412AAF}"/>
    <cellStyle name="Comma 54 2 3" xfId="11394" xr:uid="{00000000-0005-0000-0000-0000822C0000}"/>
    <cellStyle name="Comma 54 2 3 2" xfId="11395" xr:uid="{00000000-0005-0000-0000-0000832C0000}"/>
    <cellStyle name="Comma 54 2 3 2 2" xfId="42068" xr:uid="{B4DD9229-5B5F-4495-AC40-A8BA2667FA01}"/>
    <cellStyle name="Comma 54 2 3 3" xfId="42067" xr:uid="{39EA5F69-CA9A-412C-9E04-6264A79EA202}"/>
    <cellStyle name="Comma 54 2 4" xfId="11396" xr:uid="{00000000-0005-0000-0000-0000842C0000}"/>
    <cellStyle name="Comma 54 2 4 2" xfId="42069" xr:uid="{FD78C001-C4C8-4CEE-9DA2-ECE27EC7CA22}"/>
    <cellStyle name="Comma 54 2 5" xfId="11397" xr:uid="{00000000-0005-0000-0000-0000852C0000}"/>
    <cellStyle name="Comma 54 2 5 2" xfId="42070" xr:uid="{C06DFFC7-FF23-4C0D-9CDC-CC6569C4F1B4}"/>
    <cellStyle name="Comma 54 2 6" xfId="11398" xr:uid="{00000000-0005-0000-0000-0000862C0000}"/>
    <cellStyle name="Comma 54 2 6 2" xfId="42071" xr:uid="{FDD900ED-B061-43A2-AEEF-83D94C721AAC}"/>
    <cellStyle name="Comma 54 2 7" xfId="42064" xr:uid="{D88FF917-F479-48D9-9203-05E07A67057C}"/>
    <cellStyle name="Comma 54 3" xfId="11399" xr:uid="{00000000-0005-0000-0000-0000872C0000}"/>
    <cellStyle name="Comma 54 3 2" xfId="11400" xr:uid="{00000000-0005-0000-0000-0000882C0000}"/>
    <cellStyle name="Comma 54 3 2 2" xfId="42073" xr:uid="{7EB0D527-F332-4ED7-B72F-914E2685D05F}"/>
    <cellStyle name="Comma 54 3 3" xfId="42072" xr:uid="{168AE230-9E77-4D21-9503-2B714525CD15}"/>
    <cellStyle name="Comma 54 4" xfId="11401" xr:uid="{00000000-0005-0000-0000-0000892C0000}"/>
    <cellStyle name="Comma 54 4 2" xfId="11402" xr:uid="{00000000-0005-0000-0000-00008A2C0000}"/>
    <cellStyle name="Comma 54 4 2 2" xfId="42075" xr:uid="{BF709FD7-BDB3-46F8-8876-2C9B30D8C8BB}"/>
    <cellStyle name="Comma 54 4 3" xfId="42074" xr:uid="{6E6AF492-FCB7-4B14-B27D-7EF2F0CA85DA}"/>
    <cellStyle name="Comma 54 5" xfId="11403" xr:uid="{00000000-0005-0000-0000-00008B2C0000}"/>
    <cellStyle name="Comma 54 5 2" xfId="42076" xr:uid="{24B832C1-4409-42B6-9D11-9CC5F27E51FA}"/>
    <cellStyle name="Comma 54 6" xfId="11404" xr:uid="{00000000-0005-0000-0000-00008C2C0000}"/>
    <cellStyle name="Comma 54 6 2" xfId="11405" xr:uid="{00000000-0005-0000-0000-00008D2C0000}"/>
    <cellStyle name="Comma 54 6 2 2" xfId="42078" xr:uid="{C45D1DBE-7DFF-490C-8775-DC17D0198A62}"/>
    <cellStyle name="Comma 54 6 3" xfId="42077" xr:uid="{3A3BA27B-16B5-4231-A365-EC5A9BEA2E4B}"/>
    <cellStyle name="Comma 54 7" xfId="11406" xr:uid="{00000000-0005-0000-0000-00008E2C0000}"/>
    <cellStyle name="Comma 54 7 2" xfId="42079" xr:uid="{A809F766-9188-434D-8DE6-F9273636BE6D}"/>
    <cellStyle name="Comma 54 8" xfId="42063" xr:uid="{5C1551D3-4156-4191-AD25-00DF7989C07B}"/>
    <cellStyle name="Comma 55" xfId="11407" xr:uid="{00000000-0005-0000-0000-00008F2C0000}"/>
    <cellStyle name="Comma 55 2" xfId="11408" xr:uid="{00000000-0005-0000-0000-0000902C0000}"/>
    <cellStyle name="Comma 55 2 2" xfId="11409" xr:uid="{00000000-0005-0000-0000-0000912C0000}"/>
    <cellStyle name="Comma 55 2 2 2" xfId="11410" xr:uid="{00000000-0005-0000-0000-0000922C0000}"/>
    <cellStyle name="Comma 55 2 2 2 2" xfId="42083" xr:uid="{E46FA63A-3C23-40A5-A9CC-513464A34A1D}"/>
    <cellStyle name="Comma 55 2 2 3" xfId="42082" xr:uid="{3C59C606-CAAD-4782-8B3E-F5F757FE6EA0}"/>
    <cellStyle name="Comma 55 2 3" xfId="11411" xr:uid="{00000000-0005-0000-0000-0000932C0000}"/>
    <cellStyle name="Comma 55 2 3 2" xfId="11412" xr:uid="{00000000-0005-0000-0000-0000942C0000}"/>
    <cellStyle name="Comma 55 2 3 2 2" xfId="42085" xr:uid="{ECA290FA-1364-47D7-AD54-D4F18A9C5C06}"/>
    <cellStyle name="Comma 55 2 3 3" xfId="42084" xr:uid="{7F30677D-41A9-4DF2-BA88-60B844B99A4F}"/>
    <cellStyle name="Comma 55 2 4" xfId="11413" xr:uid="{00000000-0005-0000-0000-0000952C0000}"/>
    <cellStyle name="Comma 55 2 4 2" xfId="42086" xr:uid="{C882E690-D75D-41D8-862A-C7472147EDAB}"/>
    <cellStyle name="Comma 55 2 5" xfId="11414" xr:uid="{00000000-0005-0000-0000-0000962C0000}"/>
    <cellStyle name="Comma 55 2 5 2" xfId="42087" xr:uid="{8F3CEECA-7F59-4413-8EA7-24C2967EE076}"/>
    <cellStyle name="Comma 55 2 6" xfId="11415" xr:uid="{00000000-0005-0000-0000-0000972C0000}"/>
    <cellStyle name="Comma 55 2 6 2" xfId="42088" xr:uid="{FFD9296C-89AE-4554-B82E-3F04FDBBD848}"/>
    <cellStyle name="Comma 55 2 7" xfId="42081" xr:uid="{BD56DE06-7D09-4CB3-B0A7-B0A3682B22F2}"/>
    <cellStyle name="Comma 55 3" xfId="11416" xr:uid="{00000000-0005-0000-0000-0000982C0000}"/>
    <cellStyle name="Comma 55 3 2" xfId="11417" xr:uid="{00000000-0005-0000-0000-0000992C0000}"/>
    <cellStyle name="Comma 55 3 2 2" xfId="42090" xr:uid="{96948F42-E271-48F6-9F89-3C4A530D4177}"/>
    <cellStyle name="Comma 55 3 3" xfId="42089" xr:uid="{7589E31F-5D7E-4398-8482-93BB12940C2B}"/>
    <cellStyle name="Comma 55 4" xfId="11418" xr:uid="{00000000-0005-0000-0000-00009A2C0000}"/>
    <cellStyle name="Comma 55 4 2" xfId="11419" xr:uid="{00000000-0005-0000-0000-00009B2C0000}"/>
    <cellStyle name="Comma 55 4 2 2" xfId="42092" xr:uid="{A51A09CE-406F-47CC-83F1-43514BE82908}"/>
    <cellStyle name="Comma 55 4 3" xfId="42091" xr:uid="{615FBE24-DCE4-42D7-B5C6-E469137CEE5C}"/>
    <cellStyle name="Comma 55 5" xfId="11420" xr:uid="{00000000-0005-0000-0000-00009C2C0000}"/>
    <cellStyle name="Comma 55 5 2" xfId="42093" xr:uid="{1C0BC85D-AA40-40E5-84B9-028468C3BA7E}"/>
    <cellStyle name="Comma 55 6" xfId="11421" xr:uid="{00000000-0005-0000-0000-00009D2C0000}"/>
    <cellStyle name="Comma 55 6 2" xfId="11422" xr:uid="{00000000-0005-0000-0000-00009E2C0000}"/>
    <cellStyle name="Comma 55 6 2 2" xfId="42095" xr:uid="{713E5993-BBF2-4180-8B7A-2CF5B7F7E815}"/>
    <cellStyle name="Comma 55 6 3" xfId="42094" xr:uid="{78E7F31F-03D9-45D9-8160-0F68A29D233B}"/>
    <cellStyle name="Comma 55 7" xfId="11423" xr:uid="{00000000-0005-0000-0000-00009F2C0000}"/>
    <cellStyle name="Comma 55 7 2" xfId="42096" xr:uid="{36693982-7D41-4D18-AB53-45D2EDE163A4}"/>
    <cellStyle name="Comma 55 8" xfId="42080" xr:uid="{F60DD4C6-8C6E-4599-ABB8-6C32C6FB961E}"/>
    <cellStyle name="Comma 56" xfId="11424" xr:uid="{00000000-0005-0000-0000-0000A02C0000}"/>
    <cellStyle name="Comma 56 2" xfId="11425" xr:uid="{00000000-0005-0000-0000-0000A12C0000}"/>
    <cellStyle name="Comma 56 2 2" xfId="11426" xr:uid="{00000000-0005-0000-0000-0000A22C0000}"/>
    <cellStyle name="Comma 56 2 2 2" xfId="11427" xr:uid="{00000000-0005-0000-0000-0000A32C0000}"/>
    <cellStyle name="Comma 56 2 2 2 2" xfId="42100" xr:uid="{0F147464-D6DC-4CC0-9D25-15DB426E1C9F}"/>
    <cellStyle name="Comma 56 2 2 3" xfId="42099" xr:uid="{35BCB74A-FCAE-43B7-A032-2F3D9535971D}"/>
    <cellStyle name="Comma 56 2 3" xfId="11428" xr:uid="{00000000-0005-0000-0000-0000A42C0000}"/>
    <cellStyle name="Comma 56 2 3 2" xfId="11429" xr:uid="{00000000-0005-0000-0000-0000A52C0000}"/>
    <cellStyle name="Comma 56 2 3 2 2" xfId="42102" xr:uid="{4C94D0F2-3F22-43D3-BEBF-39F9393F2EA4}"/>
    <cellStyle name="Comma 56 2 3 3" xfId="42101" xr:uid="{685869C6-80B4-4F95-87B4-26EF916E845B}"/>
    <cellStyle name="Comma 56 2 4" xfId="11430" xr:uid="{00000000-0005-0000-0000-0000A62C0000}"/>
    <cellStyle name="Comma 56 2 4 2" xfId="42103" xr:uid="{CC209596-2A10-4FC2-A21A-956952FB65F5}"/>
    <cellStyle name="Comma 56 2 5" xfId="11431" xr:uid="{00000000-0005-0000-0000-0000A72C0000}"/>
    <cellStyle name="Comma 56 2 5 2" xfId="42104" xr:uid="{B837A066-BC29-4CC4-8B2B-BC980E98C774}"/>
    <cellStyle name="Comma 56 2 6" xfId="11432" xr:uid="{00000000-0005-0000-0000-0000A82C0000}"/>
    <cellStyle name="Comma 56 2 6 2" xfId="42105" xr:uid="{F4E9DF72-05D4-4CFA-B694-101A02AC8FFB}"/>
    <cellStyle name="Comma 56 2 7" xfId="42098" xr:uid="{88B1B2C9-D361-49F7-A759-34B6E6E95ABE}"/>
    <cellStyle name="Comma 56 3" xfId="11433" xr:uid="{00000000-0005-0000-0000-0000A92C0000}"/>
    <cellStyle name="Comma 56 3 2" xfId="11434" xr:uid="{00000000-0005-0000-0000-0000AA2C0000}"/>
    <cellStyle name="Comma 56 3 2 2" xfId="42107" xr:uid="{C1E86D5E-A964-4AD9-BC3F-073FBBBCA40C}"/>
    <cellStyle name="Comma 56 3 3" xfId="42106" xr:uid="{04976A68-E746-4FA8-8094-F95DFD7CF716}"/>
    <cellStyle name="Comma 56 4" xfId="11435" xr:uid="{00000000-0005-0000-0000-0000AB2C0000}"/>
    <cellStyle name="Comma 56 4 2" xfId="11436" xr:uid="{00000000-0005-0000-0000-0000AC2C0000}"/>
    <cellStyle name="Comma 56 4 2 2" xfId="42109" xr:uid="{3E0A27F6-7FB4-4C39-A2EE-4592D87F9A9C}"/>
    <cellStyle name="Comma 56 4 3" xfId="42108" xr:uid="{80D4EDF9-9082-4DD4-AB63-AE53C63EE177}"/>
    <cellStyle name="Comma 56 5" xfId="11437" xr:uid="{00000000-0005-0000-0000-0000AD2C0000}"/>
    <cellStyle name="Comma 56 5 2" xfId="42110" xr:uid="{F80D0634-ED86-47DE-A0FF-3A02A4D86AF4}"/>
    <cellStyle name="Comma 56 6" xfId="11438" xr:uid="{00000000-0005-0000-0000-0000AE2C0000}"/>
    <cellStyle name="Comma 56 6 2" xfId="11439" xr:uid="{00000000-0005-0000-0000-0000AF2C0000}"/>
    <cellStyle name="Comma 56 6 2 2" xfId="42112" xr:uid="{D9455390-2D02-4194-9871-F285619AB58B}"/>
    <cellStyle name="Comma 56 6 3" xfId="42111" xr:uid="{AA25BBC9-FF5A-4D19-88CC-6A80E27A71B6}"/>
    <cellStyle name="Comma 56 7" xfId="11440" xr:uid="{00000000-0005-0000-0000-0000B02C0000}"/>
    <cellStyle name="Comma 56 7 2" xfId="42113" xr:uid="{BCB9D19E-9D65-40A3-BF73-34564255C8DD}"/>
    <cellStyle name="Comma 56 8" xfId="42097" xr:uid="{D4365DD6-8A8B-4381-8702-08BD1FB8A31B}"/>
    <cellStyle name="Comma 57" xfId="11441" xr:uid="{00000000-0005-0000-0000-0000B12C0000}"/>
    <cellStyle name="Comma 57 2" xfId="11442" xr:uid="{00000000-0005-0000-0000-0000B22C0000}"/>
    <cellStyle name="Comma 57 2 2" xfId="11443" xr:uid="{00000000-0005-0000-0000-0000B32C0000}"/>
    <cellStyle name="Comma 57 2 2 2" xfId="11444" xr:uid="{00000000-0005-0000-0000-0000B42C0000}"/>
    <cellStyle name="Comma 57 2 2 2 2" xfId="42117" xr:uid="{C2DB445D-B6AD-4BB4-9D63-8AF2D4A6DE17}"/>
    <cellStyle name="Comma 57 2 2 3" xfId="42116" xr:uid="{5B5E5F24-7598-4439-AB91-2C3128CBAFDD}"/>
    <cellStyle name="Comma 57 2 3" xfId="11445" xr:uid="{00000000-0005-0000-0000-0000B52C0000}"/>
    <cellStyle name="Comma 57 2 3 2" xfId="11446" xr:uid="{00000000-0005-0000-0000-0000B62C0000}"/>
    <cellStyle name="Comma 57 2 3 2 2" xfId="42119" xr:uid="{E3562B93-FF93-4DD2-B83B-A16EF5CA1571}"/>
    <cellStyle name="Comma 57 2 3 3" xfId="42118" xr:uid="{FE089008-1A0A-4A68-A166-F5B1ADEE1DAA}"/>
    <cellStyle name="Comma 57 2 4" xfId="11447" xr:uid="{00000000-0005-0000-0000-0000B72C0000}"/>
    <cellStyle name="Comma 57 2 4 2" xfId="42120" xr:uid="{E4297298-6FE6-4412-A423-50BF9DE3868E}"/>
    <cellStyle name="Comma 57 2 5" xfId="11448" xr:uid="{00000000-0005-0000-0000-0000B82C0000}"/>
    <cellStyle name="Comma 57 2 5 2" xfId="42121" xr:uid="{93117392-CD7B-4553-9BF8-253B84157A4A}"/>
    <cellStyle name="Comma 57 2 6" xfId="11449" xr:uid="{00000000-0005-0000-0000-0000B92C0000}"/>
    <cellStyle name="Comma 57 2 6 2" xfId="42122" xr:uid="{2E4962B3-091D-4088-A303-AA4C0537D3D0}"/>
    <cellStyle name="Comma 57 2 7" xfId="42115" xr:uid="{01935129-61F3-4494-87E9-6FF47A0251F7}"/>
    <cellStyle name="Comma 57 3" xfId="11450" xr:uid="{00000000-0005-0000-0000-0000BA2C0000}"/>
    <cellStyle name="Comma 57 3 2" xfId="11451" xr:uid="{00000000-0005-0000-0000-0000BB2C0000}"/>
    <cellStyle name="Comma 57 3 2 2" xfId="42124" xr:uid="{5E4403DC-8C4C-46BE-A03C-BF3333F7F0BC}"/>
    <cellStyle name="Comma 57 3 3" xfId="42123" xr:uid="{CC71A889-E94A-4E3C-9382-19D488436F2A}"/>
    <cellStyle name="Comma 57 4" xfId="11452" xr:uid="{00000000-0005-0000-0000-0000BC2C0000}"/>
    <cellStyle name="Comma 57 4 2" xfId="11453" xr:uid="{00000000-0005-0000-0000-0000BD2C0000}"/>
    <cellStyle name="Comma 57 4 2 2" xfId="42126" xr:uid="{24A491EC-086B-4032-9B08-EC35E673EBFE}"/>
    <cellStyle name="Comma 57 4 3" xfId="42125" xr:uid="{1E5E732D-8E91-409E-BC04-601D33B80D6D}"/>
    <cellStyle name="Comma 57 5" xfId="11454" xr:uid="{00000000-0005-0000-0000-0000BE2C0000}"/>
    <cellStyle name="Comma 57 5 2" xfId="42127" xr:uid="{E5934105-E38F-4F21-BE29-5B47BF935A55}"/>
    <cellStyle name="Comma 57 6" xfId="11455" xr:uid="{00000000-0005-0000-0000-0000BF2C0000}"/>
    <cellStyle name="Comma 57 6 2" xfId="11456" xr:uid="{00000000-0005-0000-0000-0000C02C0000}"/>
    <cellStyle name="Comma 57 6 2 2" xfId="42129" xr:uid="{35ECEB10-1E8D-4D5F-94E0-C9AEE3E1F450}"/>
    <cellStyle name="Comma 57 6 3" xfId="42128" xr:uid="{D0279AB9-4BDE-46BE-BBCD-1E8EB9AF7395}"/>
    <cellStyle name="Comma 57 7" xfId="11457" xr:uid="{00000000-0005-0000-0000-0000C12C0000}"/>
    <cellStyle name="Comma 57 7 2" xfId="42130" xr:uid="{21D739C9-69E1-4578-A489-52C1E1C5EE05}"/>
    <cellStyle name="Comma 57 8" xfId="42114" xr:uid="{A802A3EB-E99D-4C1B-B263-65795BE0296B}"/>
    <cellStyle name="Comma 58" xfId="11458" xr:uid="{00000000-0005-0000-0000-0000C22C0000}"/>
    <cellStyle name="Comma 58 2" xfId="11459" xr:uid="{00000000-0005-0000-0000-0000C32C0000}"/>
    <cellStyle name="Comma 58 2 2" xfId="11460" xr:uid="{00000000-0005-0000-0000-0000C42C0000}"/>
    <cellStyle name="Comma 58 2 2 2" xfId="11461" xr:uid="{00000000-0005-0000-0000-0000C52C0000}"/>
    <cellStyle name="Comma 58 2 2 2 2" xfId="42134" xr:uid="{6B773BE1-62E3-4087-B607-53BEE5AF0352}"/>
    <cellStyle name="Comma 58 2 2 3" xfId="42133" xr:uid="{C1F5DBC3-3E7A-4C60-8958-ECD6A40F2D7B}"/>
    <cellStyle name="Comma 58 2 3" xfId="11462" xr:uid="{00000000-0005-0000-0000-0000C62C0000}"/>
    <cellStyle name="Comma 58 2 3 2" xfId="11463" xr:uid="{00000000-0005-0000-0000-0000C72C0000}"/>
    <cellStyle name="Comma 58 2 3 2 2" xfId="42136" xr:uid="{D4E25695-B02F-498E-9FB2-753CEEF5D95E}"/>
    <cellStyle name="Comma 58 2 3 3" xfId="42135" xr:uid="{225D065D-C265-40E2-AF61-D12C09498448}"/>
    <cellStyle name="Comma 58 2 4" xfId="11464" xr:uid="{00000000-0005-0000-0000-0000C82C0000}"/>
    <cellStyle name="Comma 58 2 4 2" xfId="42137" xr:uid="{FAE007B7-3141-45CB-8B72-76FC5F695913}"/>
    <cellStyle name="Comma 58 2 5" xfId="11465" xr:uid="{00000000-0005-0000-0000-0000C92C0000}"/>
    <cellStyle name="Comma 58 2 5 2" xfId="42138" xr:uid="{3DA7357A-58ED-410E-89BD-579BBCA26CC2}"/>
    <cellStyle name="Comma 58 2 6" xfId="11466" xr:uid="{00000000-0005-0000-0000-0000CA2C0000}"/>
    <cellStyle name="Comma 58 2 6 2" xfId="42139" xr:uid="{262A8FA5-CCB3-4C6B-9DBB-AEC217552330}"/>
    <cellStyle name="Comma 58 2 7" xfId="42132" xr:uid="{897F3555-06E2-4F26-B6DC-B6FFA50E0B28}"/>
    <cellStyle name="Comma 58 3" xfId="11467" xr:uid="{00000000-0005-0000-0000-0000CB2C0000}"/>
    <cellStyle name="Comma 58 3 2" xfId="11468" xr:uid="{00000000-0005-0000-0000-0000CC2C0000}"/>
    <cellStyle name="Comma 58 3 2 2" xfId="42141" xr:uid="{0CB42422-B9D5-4D93-8E41-A50EA1B74861}"/>
    <cellStyle name="Comma 58 3 3" xfId="42140" xr:uid="{8CDDB8F4-09DF-46BD-95CF-EA3B2E92099D}"/>
    <cellStyle name="Comma 58 4" xfId="11469" xr:uid="{00000000-0005-0000-0000-0000CD2C0000}"/>
    <cellStyle name="Comma 58 4 2" xfId="11470" xr:uid="{00000000-0005-0000-0000-0000CE2C0000}"/>
    <cellStyle name="Comma 58 4 2 2" xfId="42143" xr:uid="{76B11B81-1AD4-44B4-8788-E0537FF9E21D}"/>
    <cellStyle name="Comma 58 4 3" xfId="42142" xr:uid="{D9CACE5B-C966-4BFE-981D-210B544D2C8B}"/>
    <cellStyle name="Comma 58 5" xfId="11471" xr:uid="{00000000-0005-0000-0000-0000CF2C0000}"/>
    <cellStyle name="Comma 58 5 2" xfId="42144" xr:uid="{44E49C0A-E893-40CF-AF7B-F526B196403E}"/>
    <cellStyle name="Comma 58 6" xfId="11472" xr:uid="{00000000-0005-0000-0000-0000D02C0000}"/>
    <cellStyle name="Comma 58 6 2" xfId="11473" xr:uid="{00000000-0005-0000-0000-0000D12C0000}"/>
    <cellStyle name="Comma 58 6 2 2" xfId="42146" xr:uid="{6A895881-19D1-418F-A914-58F4A8D2B0FD}"/>
    <cellStyle name="Comma 58 6 3" xfId="42145" xr:uid="{DA86BE6F-CFD0-4053-B454-01F7226AF1A1}"/>
    <cellStyle name="Comma 58 7" xfId="11474" xr:uid="{00000000-0005-0000-0000-0000D22C0000}"/>
    <cellStyle name="Comma 58 7 2" xfId="42147" xr:uid="{952FFCB8-C76F-4811-B2A4-C2497AC54AD7}"/>
    <cellStyle name="Comma 58 8" xfId="42131" xr:uid="{BD341565-E47C-4997-8656-EC0B1BF86FD1}"/>
    <cellStyle name="Comma 59" xfId="11475" xr:uid="{00000000-0005-0000-0000-0000D32C0000}"/>
    <cellStyle name="Comma 59 2" xfId="11476" xr:uid="{00000000-0005-0000-0000-0000D42C0000}"/>
    <cellStyle name="Comma 59 2 2" xfId="11477" xr:uid="{00000000-0005-0000-0000-0000D52C0000}"/>
    <cellStyle name="Comma 59 2 2 2" xfId="11478" xr:uid="{00000000-0005-0000-0000-0000D62C0000}"/>
    <cellStyle name="Comma 59 2 2 2 2" xfId="42151" xr:uid="{CC27B8B5-BC40-4604-B13D-AB6A2F464F8F}"/>
    <cellStyle name="Comma 59 2 2 3" xfId="42150" xr:uid="{C0FFD426-C1B8-424F-A056-F109BCF9D036}"/>
    <cellStyle name="Comma 59 2 3" xfId="11479" xr:uid="{00000000-0005-0000-0000-0000D72C0000}"/>
    <cellStyle name="Comma 59 2 3 2" xfId="11480" xr:uid="{00000000-0005-0000-0000-0000D82C0000}"/>
    <cellStyle name="Comma 59 2 3 2 2" xfId="42153" xr:uid="{AA803D20-7F22-44C7-87D4-9F9DA048F337}"/>
    <cellStyle name="Comma 59 2 3 3" xfId="42152" xr:uid="{7C1EDECD-6423-4ABF-AE20-B40708376334}"/>
    <cellStyle name="Comma 59 2 4" xfId="11481" xr:uid="{00000000-0005-0000-0000-0000D92C0000}"/>
    <cellStyle name="Comma 59 2 4 2" xfId="42154" xr:uid="{3B5CA34E-408C-4049-B431-8E26D4321BBF}"/>
    <cellStyle name="Comma 59 2 5" xfId="11482" xr:uid="{00000000-0005-0000-0000-0000DA2C0000}"/>
    <cellStyle name="Comma 59 2 5 2" xfId="42155" xr:uid="{FD8FDB0D-6A2A-4FB4-8460-FCEF871DA8F0}"/>
    <cellStyle name="Comma 59 2 6" xfId="11483" xr:uid="{00000000-0005-0000-0000-0000DB2C0000}"/>
    <cellStyle name="Comma 59 2 6 2" xfId="42156" xr:uid="{7E0299F1-394F-4924-BE04-58D2B6555579}"/>
    <cellStyle name="Comma 59 2 7" xfId="42149" xr:uid="{3BC1977D-E19E-4A4F-A99A-1353B87A811A}"/>
    <cellStyle name="Comma 59 3" xfId="11484" xr:uid="{00000000-0005-0000-0000-0000DC2C0000}"/>
    <cellStyle name="Comma 59 3 2" xfId="11485" xr:uid="{00000000-0005-0000-0000-0000DD2C0000}"/>
    <cellStyle name="Comma 59 3 2 2" xfId="42158" xr:uid="{2819A8A7-D1E6-4BA5-A76E-9F27620768C6}"/>
    <cellStyle name="Comma 59 3 3" xfId="42157" xr:uid="{A9460B68-3F0F-46A2-A071-CD5D909C804B}"/>
    <cellStyle name="Comma 59 4" xfId="11486" xr:uid="{00000000-0005-0000-0000-0000DE2C0000}"/>
    <cellStyle name="Comma 59 4 2" xfId="11487" xr:uid="{00000000-0005-0000-0000-0000DF2C0000}"/>
    <cellStyle name="Comma 59 4 2 2" xfId="42160" xr:uid="{007D6549-5DF0-4294-BC0C-EDA795EA2F75}"/>
    <cellStyle name="Comma 59 4 3" xfId="42159" xr:uid="{8287BF10-88F5-4041-83CE-FC5458D3ADB8}"/>
    <cellStyle name="Comma 59 5" xfId="11488" xr:uid="{00000000-0005-0000-0000-0000E02C0000}"/>
    <cellStyle name="Comma 59 5 2" xfId="42161" xr:uid="{36A75F8A-E30C-468A-BEDB-FF3D46E28400}"/>
    <cellStyle name="Comma 59 6" xfId="11489" xr:uid="{00000000-0005-0000-0000-0000E12C0000}"/>
    <cellStyle name="Comma 59 6 2" xfId="11490" xr:uid="{00000000-0005-0000-0000-0000E22C0000}"/>
    <cellStyle name="Comma 59 6 2 2" xfId="42163" xr:uid="{86B85AB6-D7A4-4FC6-9A96-55FFBEF59D92}"/>
    <cellStyle name="Comma 59 6 3" xfId="42162" xr:uid="{FB9D66BF-933B-4F75-ACCD-44162E2B04B5}"/>
    <cellStyle name="Comma 59 7" xfId="11491" xr:uid="{00000000-0005-0000-0000-0000E32C0000}"/>
    <cellStyle name="Comma 59 7 2" xfId="42164" xr:uid="{1A924E58-2CDC-433F-A275-9EBC455A9812}"/>
    <cellStyle name="Comma 59 8" xfId="42148" xr:uid="{9B6483DB-6105-4048-9ED4-7597367F8152}"/>
    <cellStyle name="Comma 6" xfId="11492" xr:uid="{00000000-0005-0000-0000-0000E42C0000}"/>
    <cellStyle name="Comma 6 10" xfId="11493" xr:uid="{00000000-0005-0000-0000-0000E52C0000}"/>
    <cellStyle name="Comma 6 10 2" xfId="11494" xr:uid="{00000000-0005-0000-0000-0000E62C0000}"/>
    <cellStyle name="Comma 6 10 2 2" xfId="42167" xr:uid="{1A43C709-DCD4-46C8-96FA-755B07C82791}"/>
    <cellStyle name="Comma 6 10 3" xfId="42166" xr:uid="{C777F8E2-FCA9-4CFC-83AD-13A484075B14}"/>
    <cellStyle name="Comma 6 11" xfId="11495" xr:uid="{00000000-0005-0000-0000-0000E72C0000}"/>
    <cellStyle name="Comma 6 11 2" xfId="11496" xr:uid="{00000000-0005-0000-0000-0000E82C0000}"/>
    <cellStyle name="Comma 6 11 2 2" xfId="42169" xr:uid="{2C5335C4-8558-45AF-835F-1B4401ABC7CA}"/>
    <cellStyle name="Comma 6 11 3" xfId="42168" xr:uid="{DAC16F61-07BD-42DC-83DD-2F27F99DE06D}"/>
    <cellStyle name="Comma 6 12" xfId="11497" xr:uid="{00000000-0005-0000-0000-0000E92C0000}"/>
    <cellStyle name="Comma 6 12 2" xfId="11498" xr:uid="{00000000-0005-0000-0000-0000EA2C0000}"/>
    <cellStyle name="Comma 6 12 2 2" xfId="42171" xr:uid="{5BE4853A-C4F8-4BDB-AD72-68DACAFC31C8}"/>
    <cellStyle name="Comma 6 12 3" xfId="42170" xr:uid="{3A1500F0-3F40-48D7-B39F-3A2C427DA5ED}"/>
    <cellStyle name="Comma 6 13" xfId="11499" xr:uid="{00000000-0005-0000-0000-0000EB2C0000}"/>
    <cellStyle name="Comma 6 13 2" xfId="11500" xr:uid="{00000000-0005-0000-0000-0000EC2C0000}"/>
    <cellStyle name="Comma 6 13 2 2" xfId="42173" xr:uid="{4B6B081C-8AE2-4328-A5E4-84D676092BE6}"/>
    <cellStyle name="Comma 6 13 3" xfId="42172" xr:uid="{9E394EC1-2523-49FF-87F5-3FA965CFB8C1}"/>
    <cellStyle name="Comma 6 14" xfId="11501" xr:uid="{00000000-0005-0000-0000-0000ED2C0000}"/>
    <cellStyle name="Comma 6 14 2" xfId="11502" xr:uid="{00000000-0005-0000-0000-0000EE2C0000}"/>
    <cellStyle name="Comma 6 14 2 2" xfId="42175" xr:uid="{E6520D18-946A-4D9F-9621-E2BE3EA3D2D6}"/>
    <cellStyle name="Comma 6 14 3" xfId="42174" xr:uid="{61ADAC94-FD65-448E-BB79-C509FA6C2E74}"/>
    <cellStyle name="Comma 6 15" xfId="11503" xr:uid="{00000000-0005-0000-0000-0000EF2C0000}"/>
    <cellStyle name="Comma 6 15 2" xfId="11504" xr:uid="{00000000-0005-0000-0000-0000F02C0000}"/>
    <cellStyle name="Comma 6 15 2 2" xfId="42177" xr:uid="{0C1B58A1-E76B-46B3-BACA-51F826B0D7C3}"/>
    <cellStyle name="Comma 6 15 3" xfId="42176" xr:uid="{5B46C03E-DCA5-4175-89DD-BF1B8CB21388}"/>
    <cellStyle name="Comma 6 16" xfId="11505" xr:uid="{00000000-0005-0000-0000-0000F12C0000}"/>
    <cellStyle name="Comma 6 16 2" xfId="11506" xr:uid="{00000000-0005-0000-0000-0000F22C0000}"/>
    <cellStyle name="Comma 6 16 2 2" xfId="42179" xr:uid="{01DAD67A-FE57-4E38-838F-6B52CFB5C3DB}"/>
    <cellStyle name="Comma 6 16 3" xfId="42178" xr:uid="{73DAA65B-11B3-44CC-BAB5-22978C95B996}"/>
    <cellStyle name="Comma 6 17" xfId="11507" xr:uid="{00000000-0005-0000-0000-0000F32C0000}"/>
    <cellStyle name="Comma 6 17 2" xfId="11508" xr:uid="{00000000-0005-0000-0000-0000F42C0000}"/>
    <cellStyle name="Comma 6 17 2 2" xfId="42181" xr:uid="{CBC14891-0B1B-45DF-856C-771C0F7F60A4}"/>
    <cellStyle name="Comma 6 17 3" xfId="42180" xr:uid="{9343CC10-0BC4-4345-A219-1C8E40D5E1C9}"/>
    <cellStyle name="Comma 6 18" xfId="11509" xr:uid="{00000000-0005-0000-0000-0000F52C0000}"/>
    <cellStyle name="Comma 6 18 2" xfId="42182" xr:uid="{73CE3950-3F66-4188-974C-67B7BF02D9B8}"/>
    <cellStyle name="Comma 6 19" xfId="11510" xr:uid="{00000000-0005-0000-0000-0000F62C0000}"/>
    <cellStyle name="Comma 6 19 2" xfId="42183" xr:uid="{AF38BBBF-B01B-435B-8CA4-E7A1DC9C09F4}"/>
    <cellStyle name="Comma 6 2" xfId="11511" xr:uid="{00000000-0005-0000-0000-0000F72C0000}"/>
    <cellStyle name="Comma 6 2 10" xfId="11512" xr:uid="{00000000-0005-0000-0000-0000F82C0000}"/>
    <cellStyle name="Comma 6 2 10 2" xfId="42185" xr:uid="{166B369F-B905-43C6-8038-292A507DFA74}"/>
    <cellStyle name="Comma 6 2 11" xfId="11513" xr:uid="{00000000-0005-0000-0000-0000F92C0000}"/>
    <cellStyle name="Comma 6 2 11 2" xfId="42186" xr:uid="{D1FAC722-FA26-4954-A560-F2A634A5E10D}"/>
    <cellStyle name="Comma 6 2 12" xfId="42184" xr:uid="{84CD23F3-DFAC-48E9-92AA-C40B5B7B4DAE}"/>
    <cellStyle name="Comma 6 2 2" xfId="11514" xr:uid="{00000000-0005-0000-0000-0000FA2C0000}"/>
    <cellStyle name="Comma 6 2 2 2" xfId="11515" xr:uid="{00000000-0005-0000-0000-0000FB2C0000}"/>
    <cellStyle name="Comma 6 2 2 2 2" xfId="11516" xr:uid="{00000000-0005-0000-0000-0000FC2C0000}"/>
    <cellStyle name="Comma 6 2 2 2 2 2" xfId="42189" xr:uid="{0B0C2661-A03E-4F29-8E1C-0A4593728968}"/>
    <cellStyle name="Comma 6 2 2 2 3" xfId="42188" xr:uid="{D2B5B0F0-ABE7-4C75-93C6-6A197EDFC26F}"/>
    <cellStyle name="Comma 6 2 2 3" xfId="11517" xr:uid="{00000000-0005-0000-0000-0000FD2C0000}"/>
    <cellStyle name="Comma 6 2 2 3 2" xfId="42190" xr:uid="{881F9DF2-2EDF-4761-8928-D15676A57621}"/>
    <cellStyle name="Comma 6 2 2 4" xfId="11518" xr:uid="{00000000-0005-0000-0000-0000FE2C0000}"/>
    <cellStyle name="Comma 6 2 2 4 2" xfId="42191" xr:uid="{6A6DE877-5EA4-483F-B007-1AD2679EF685}"/>
    <cellStyle name="Comma 6 2 2 5" xfId="42187" xr:uid="{895D1A4C-7F53-445E-A6B5-0BA47A886604}"/>
    <cellStyle name="Comma 6 2 3" xfId="11519" xr:uid="{00000000-0005-0000-0000-0000FF2C0000}"/>
    <cellStyle name="Comma 6 2 3 2" xfId="11520" xr:uid="{00000000-0005-0000-0000-0000002D0000}"/>
    <cellStyle name="Comma 6 2 3 2 2" xfId="42193" xr:uid="{0BD064AF-ADDF-44E5-94B2-6AD661944A6F}"/>
    <cellStyle name="Comma 6 2 3 3" xfId="42192" xr:uid="{A82DE8D8-AD85-4E9D-AAF7-997789B0720F}"/>
    <cellStyle name="Comma 6 2 4" xfId="11521" xr:uid="{00000000-0005-0000-0000-0000012D0000}"/>
    <cellStyle name="Comma 6 2 4 2" xfId="11522" xr:uid="{00000000-0005-0000-0000-0000022D0000}"/>
    <cellStyle name="Comma 6 2 4 2 2" xfId="42195" xr:uid="{39DA128D-CB1A-4041-8F6A-B91A5D681A66}"/>
    <cellStyle name="Comma 6 2 4 3" xfId="42194" xr:uid="{41A89CD1-47EB-4760-85AF-C2D40A407900}"/>
    <cellStyle name="Comma 6 2 5" xfId="11523" xr:uid="{00000000-0005-0000-0000-0000032D0000}"/>
    <cellStyle name="Comma 6 2 5 2" xfId="11524" xr:uid="{00000000-0005-0000-0000-0000042D0000}"/>
    <cellStyle name="Comma 6 2 5 2 2" xfId="42197" xr:uid="{99725C3B-1D5B-4AFE-B1D7-1D0FD7A77131}"/>
    <cellStyle name="Comma 6 2 5 3" xfId="42196" xr:uid="{554A940F-7774-432F-A83E-C00623B70CE5}"/>
    <cellStyle name="Comma 6 2 6" xfId="11525" xr:uid="{00000000-0005-0000-0000-0000052D0000}"/>
    <cellStyle name="Comma 6 2 6 2" xfId="11526" xr:uid="{00000000-0005-0000-0000-0000062D0000}"/>
    <cellStyle name="Comma 6 2 6 2 2" xfId="42199" xr:uid="{ACB90D04-DA83-4C22-8295-8BBEDAF1F91C}"/>
    <cellStyle name="Comma 6 2 6 3" xfId="42198" xr:uid="{93DC4590-1ED9-40E6-9EE3-5A4ED2F88416}"/>
    <cellStyle name="Comma 6 2 7" xfId="11527" xr:uid="{00000000-0005-0000-0000-0000072D0000}"/>
    <cellStyle name="Comma 6 2 7 2" xfId="42200" xr:uid="{6757DD16-C0CA-4054-B4A1-64D81CB354C8}"/>
    <cellStyle name="Comma 6 2 8" xfId="11528" xr:uid="{00000000-0005-0000-0000-0000082D0000}"/>
    <cellStyle name="Comma 6 2 8 2" xfId="42201" xr:uid="{8686B669-12B1-4CBD-ADDE-F33B92FA7F7F}"/>
    <cellStyle name="Comma 6 2 9" xfId="11529" xr:uid="{00000000-0005-0000-0000-0000092D0000}"/>
    <cellStyle name="Comma 6 2 9 2" xfId="42202" xr:uid="{A9535F29-D236-4516-AC38-247CC702F15E}"/>
    <cellStyle name="Comma 6 20" xfId="11530" xr:uid="{00000000-0005-0000-0000-00000A2D0000}"/>
    <cellStyle name="Comma 6 20 2" xfId="42203" xr:uid="{3710A6EE-64BE-4DA1-AA2C-64EDF4A6E2EA}"/>
    <cellStyle name="Comma 6 21" xfId="11531" xr:uid="{00000000-0005-0000-0000-00000B2D0000}"/>
    <cellStyle name="Comma 6 21 2" xfId="42204" xr:uid="{E26F5F80-C1CD-4E30-A101-650437F47868}"/>
    <cellStyle name="Comma 6 22" xfId="11532" xr:uid="{00000000-0005-0000-0000-00000C2D0000}"/>
    <cellStyle name="Comma 6 22 2" xfId="11533" xr:uid="{00000000-0005-0000-0000-00000D2D0000}"/>
    <cellStyle name="Comma 6 22 2 2" xfId="42206" xr:uid="{A2D20DB5-FDC1-4850-9E90-07F3E1995686}"/>
    <cellStyle name="Comma 6 22 3" xfId="42205" xr:uid="{5D0F1E10-E34C-48C2-B0E1-39DD43993F86}"/>
    <cellStyle name="Comma 6 23" xfId="11534" xr:uid="{00000000-0005-0000-0000-00000E2D0000}"/>
    <cellStyle name="Comma 6 23 2" xfId="42207" xr:uid="{04DD1116-9EE4-4246-B208-F8A14F0203DB}"/>
    <cellStyle name="Comma 6 23 3" xfId="11535" xr:uid="{00000000-0005-0000-0000-00000F2D0000}"/>
    <cellStyle name="Comma 6 23 3 2" xfId="42208" xr:uid="{DA571798-2300-4DD1-9C4E-E2F1A73FAAFE}"/>
    <cellStyle name="Comma 6 24" xfId="11536" xr:uid="{00000000-0005-0000-0000-0000102D0000}"/>
    <cellStyle name="Comma 6 24 2" xfId="42209" xr:uid="{4BBB5692-8604-46FF-9AB8-F34825FF5C40}"/>
    <cellStyle name="Comma 6 25" xfId="11537" xr:uid="{00000000-0005-0000-0000-0000112D0000}"/>
    <cellStyle name="Comma 6 25 2" xfId="42210" xr:uid="{8EF6122E-E44B-47E2-A256-3239C86409C6}"/>
    <cellStyle name="Comma 6 26" xfId="11538" xr:uid="{00000000-0005-0000-0000-0000122D0000}"/>
    <cellStyle name="Comma 6 26 2" xfId="42211" xr:uid="{01CA565B-9642-4187-91AF-C331F1226458}"/>
    <cellStyle name="Comma 6 27" xfId="11539" xr:uid="{00000000-0005-0000-0000-0000132D0000}"/>
    <cellStyle name="Comma 6 27 2" xfId="42212" xr:uid="{01A6372F-7B1F-42D0-9BEA-FC540275E615}"/>
    <cellStyle name="Comma 6 28" xfId="11540" xr:uid="{00000000-0005-0000-0000-0000142D0000}"/>
    <cellStyle name="Comma 6 28 2" xfId="42213" xr:uid="{491D9357-6EC6-4ACC-8C06-8980ED01591E}"/>
    <cellStyle name="Comma 6 29" xfId="11541" xr:uid="{00000000-0005-0000-0000-0000152D0000}"/>
    <cellStyle name="Comma 6 29 2" xfId="42214" xr:uid="{ED0AE2FF-0E01-4C69-8738-AD4399B1F19A}"/>
    <cellStyle name="Comma 6 3" xfId="11542" xr:uid="{00000000-0005-0000-0000-0000162D0000}"/>
    <cellStyle name="Comma 6 3 10" xfId="11543" xr:uid="{00000000-0005-0000-0000-0000172D0000}"/>
    <cellStyle name="Comma 6 3 10 2" xfId="42216" xr:uid="{C8A3713A-581B-4414-8FC5-B08DCBA9DFB0}"/>
    <cellStyle name="Comma 6 3 11" xfId="11544" xr:uid="{00000000-0005-0000-0000-0000182D0000}"/>
    <cellStyle name="Comma 6 3 11 2" xfId="42217" xr:uid="{BBB43275-182D-41E0-BDA0-43479BC53408}"/>
    <cellStyle name="Comma 6 3 12" xfId="11545" xr:uid="{00000000-0005-0000-0000-0000192D0000}"/>
    <cellStyle name="Comma 6 3 12 2" xfId="42218" xr:uid="{C75A9033-A737-4772-8B7D-35E79589CA41}"/>
    <cellStyle name="Comma 6 3 13" xfId="42215" xr:uid="{BDEA2D81-6302-4F34-89BC-093A922A2D19}"/>
    <cellStyle name="Comma 6 3 2" xfId="11546" xr:uid="{00000000-0005-0000-0000-00001A2D0000}"/>
    <cellStyle name="Comma 6 3 2 2" xfId="11547" xr:uid="{00000000-0005-0000-0000-00001B2D0000}"/>
    <cellStyle name="Comma 6 3 2 2 2" xfId="11548" xr:uid="{00000000-0005-0000-0000-00001C2D0000}"/>
    <cellStyle name="Comma 6 3 2 2 2 2" xfId="42221" xr:uid="{C3212148-2708-4B73-9411-D53B3FFDE5E6}"/>
    <cellStyle name="Comma 6 3 2 2 3" xfId="42220" xr:uid="{01D89474-E76C-42B2-8DED-C5F2CD873477}"/>
    <cellStyle name="Comma 6 3 2 3" xfId="11549" xr:uid="{00000000-0005-0000-0000-00001D2D0000}"/>
    <cellStyle name="Comma 6 3 2 3 2" xfId="11550" xr:uid="{00000000-0005-0000-0000-00001E2D0000}"/>
    <cellStyle name="Comma 6 3 2 3 2 2" xfId="42223" xr:uid="{1D70E867-D803-4AD7-B4E6-65B74ABEA4B1}"/>
    <cellStyle name="Comma 6 3 2 3 3" xfId="42222" xr:uid="{821C69F4-0654-4715-AA9A-6A1F172FFD5A}"/>
    <cellStyle name="Comma 6 3 2 4" xfId="11551" xr:uid="{00000000-0005-0000-0000-00001F2D0000}"/>
    <cellStyle name="Comma 6 3 2 4 2" xfId="42224" xr:uid="{B258F32F-0DE2-48FA-A47E-BE4670BDA62B}"/>
    <cellStyle name="Comma 6 3 2 5" xfId="11552" xr:uid="{00000000-0005-0000-0000-0000202D0000}"/>
    <cellStyle name="Comma 6 3 2 5 2" xfId="11553" xr:uid="{00000000-0005-0000-0000-0000212D0000}"/>
    <cellStyle name="Comma 6 3 2 5 2 2" xfId="42226" xr:uid="{1A493688-0868-47C0-86B7-44CCBE4ACF31}"/>
    <cellStyle name="Comma 6 3 2 5 3" xfId="42225" xr:uid="{9BB9333F-A118-41AF-8D85-612B918F34E8}"/>
    <cellStyle name="Comma 6 3 2 6" xfId="11554" xr:uid="{00000000-0005-0000-0000-0000222D0000}"/>
    <cellStyle name="Comma 6 3 2 6 2" xfId="42227" xr:uid="{107824E0-3CC5-46CE-8469-C258C899022D}"/>
    <cellStyle name="Comma 6 3 2 7" xfId="42219" xr:uid="{795CD750-D1F8-411C-A24E-E599FFDC9A49}"/>
    <cellStyle name="Comma 6 3 3" xfId="11555" xr:uid="{00000000-0005-0000-0000-0000232D0000}"/>
    <cellStyle name="Comma 6 3 3 2" xfId="11556" xr:uid="{00000000-0005-0000-0000-0000242D0000}"/>
    <cellStyle name="Comma 6 3 3 2 2" xfId="11557" xr:uid="{00000000-0005-0000-0000-0000252D0000}"/>
    <cellStyle name="Comma 6 3 3 2 2 2" xfId="11558" xr:uid="{00000000-0005-0000-0000-0000262D0000}"/>
    <cellStyle name="Comma 6 3 3 2 2 2 2" xfId="42231" xr:uid="{F61F157E-BA65-41CE-9834-AA168472876A}"/>
    <cellStyle name="Comma 6 3 3 2 2 3" xfId="42230" xr:uid="{2437FDDE-42B3-4937-BCDC-9605E5A026ED}"/>
    <cellStyle name="Comma 6 3 3 2 3" xfId="11559" xr:uid="{00000000-0005-0000-0000-0000272D0000}"/>
    <cellStyle name="Comma 6 3 3 2 3 2" xfId="11560" xr:uid="{00000000-0005-0000-0000-0000282D0000}"/>
    <cellStyle name="Comma 6 3 3 2 3 2 2" xfId="42233" xr:uid="{55E445BB-3C75-4E93-BBA9-4A1C444BD0F7}"/>
    <cellStyle name="Comma 6 3 3 2 3 3" xfId="42232" xr:uid="{9A239BA5-9EB0-47DC-ABE4-9A3CFF5A7126}"/>
    <cellStyle name="Comma 6 3 3 2 4" xfId="11561" xr:uid="{00000000-0005-0000-0000-0000292D0000}"/>
    <cellStyle name="Comma 6 3 3 2 4 2" xfId="42234" xr:uid="{B9B339F7-783A-464B-AA80-D4BFB61AC5FA}"/>
    <cellStyle name="Comma 6 3 3 2 5" xfId="11562" xr:uid="{00000000-0005-0000-0000-00002A2D0000}"/>
    <cellStyle name="Comma 6 3 3 2 5 2" xfId="42235" xr:uid="{717C7581-86D5-4A27-863C-5A59BCB3ECCB}"/>
    <cellStyle name="Comma 6 3 3 2 6" xfId="11563" xr:uid="{00000000-0005-0000-0000-00002B2D0000}"/>
    <cellStyle name="Comma 6 3 3 2 6 2" xfId="42236" xr:uid="{54F807EF-D052-4E0D-9A0C-D26645171648}"/>
    <cellStyle name="Comma 6 3 3 2 7" xfId="42229" xr:uid="{8E53C78C-EEF0-4986-ABB0-2AF0EE9BECCC}"/>
    <cellStyle name="Comma 6 3 3 3" xfId="11564" xr:uid="{00000000-0005-0000-0000-00002C2D0000}"/>
    <cellStyle name="Comma 6 3 3 3 2" xfId="11565" xr:uid="{00000000-0005-0000-0000-00002D2D0000}"/>
    <cellStyle name="Comma 6 3 3 3 2 2" xfId="42238" xr:uid="{6031756F-DB02-4078-8DBE-5986999C1FC9}"/>
    <cellStyle name="Comma 6 3 3 3 3" xfId="42237" xr:uid="{02C8A0ED-D4D0-49DE-936F-EACE8B36FDCB}"/>
    <cellStyle name="Comma 6 3 3 4" xfId="11566" xr:uid="{00000000-0005-0000-0000-00002E2D0000}"/>
    <cellStyle name="Comma 6 3 3 4 2" xfId="11567" xr:uid="{00000000-0005-0000-0000-00002F2D0000}"/>
    <cellStyle name="Comma 6 3 3 4 2 2" xfId="42240" xr:uid="{EB09048F-70EF-4DE0-B047-61414B4874D7}"/>
    <cellStyle name="Comma 6 3 3 4 3" xfId="42239" xr:uid="{7405DD9E-1D65-43DF-A29F-82623540D6C2}"/>
    <cellStyle name="Comma 6 3 3 5" xfId="11568" xr:uid="{00000000-0005-0000-0000-0000302D0000}"/>
    <cellStyle name="Comma 6 3 3 5 2" xfId="42241" xr:uid="{CE138148-2B9E-4741-9783-AEB35E415F77}"/>
    <cellStyle name="Comma 6 3 3 6" xfId="11569" xr:uid="{00000000-0005-0000-0000-0000312D0000}"/>
    <cellStyle name="Comma 6 3 3 6 2" xfId="42242" xr:uid="{2A4BC686-1063-40B1-B43B-C22310BFCF76}"/>
    <cellStyle name="Comma 6 3 3 7" xfId="11570" xr:uid="{00000000-0005-0000-0000-0000322D0000}"/>
    <cellStyle name="Comma 6 3 3 7 2" xfId="42243" xr:uid="{6C9BFA20-5DB4-4024-9A60-A162EED5C93E}"/>
    <cellStyle name="Comma 6 3 3 8" xfId="42228" xr:uid="{B0D40B3F-31A7-423C-8FE7-08C366C31B92}"/>
    <cellStyle name="Comma 6 3 4" xfId="11571" xr:uid="{00000000-0005-0000-0000-0000332D0000}"/>
    <cellStyle name="Comma 6 3 4 2" xfId="11572" xr:uid="{00000000-0005-0000-0000-0000342D0000}"/>
    <cellStyle name="Comma 6 3 4 2 2" xfId="11573" xr:uid="{00000000-0005-0000-0000-0000352D0000}"/>
    <cellStyle name="Comma 6 3 4 2 2 2" xfId="42246" xr:uid="{06FCC8F3-400C-498D-8C83-5D2877F88AE4}"/>
    <cellStyle name="Comma 6 3 4 2 3" xfId="42245" xr:uid="{4FB2A1BC-2565-4E74-84FB-50B0630AB0DB}"/>
    <cellStyle name="Comma 6 3 4 3" xfId="11574" xr:uid="{00000000-0005-0000-0000-0000362D0000}"/>
    <cellStyle name="Comma 6 3 4 3 2" xfId="11575" xr:uid="{00000000-0005-0000-0000-0000372D0000}"/>
    <cellStyle name="Comma 6 3 4 3 2 2" xfId="42248" xr:uid="{55DF8576-D8FE-4734-BFDE-96103402A731}"/>
    <cellStyle name="Comma 6 3 4 3 3" xfId="42247" xr:uid="{00F77C6A-7566-4A54-AA3C-BC617BFE8090}"/>
    <cellStyle name="Comma 6 3 4 4" xfId="11576" xr:uid="{00000000-0005-0000-0000-0000382D0000}"/>
    <cellStyle name="Comma 6 3 4 4 2" xfId="42249" xr:uid="{F791AFED-BD71-43C4-A51C-E7E3B7327F05}"/>
    <cellStyle name="Comma 6 3 4 5" xfId="11577" xr:uid="{00000000-0005-0000-0000-0000392D0000}"/>
    <cellStyle name="Comma 6 3 4 5 2" xfId="42250" xr:uid="{7DBDBFDB-39B1-40A8-8662-46F503F556FE}"/>
    <cellStyle name="Comma 6 3 4 6" xfId="11578" xr:uid="{00000000-0005-0000-0000-00003A2D0000}"/>
    <cellStyle name="Comma 6 3 4 6 2" xfId="42251" xr:uid="{6585A3EB-B05B-4310-B9CA-A2F21C168E70}"/>
    <cellStyle name="Comma 6 3 4 7" xfId="42244" xr:uid="{02806A18-3F0D-4411-8672-FECBEA7BFEBB}"/>
    <cellStyle name="Comma 6 3 5" xfId="11579" xr:uid="{00000000-0005-0000-0000-00003B2D0000}"/>
    <cellStyle name="Comma 6 3 5 2" xfId="11580" xr:uid="{00000000-0005-0000-0000-00003C2D0000}"/>
    <cellStyle name="Comma 6 3 5 2 2" xfId="42253" xr:uid="{0521BD8E-2C0B-4C17-9605-C307A7F03FC3}"/>
    <cellStyle name="Comma 6 3 5 3" xfId="42252" xr:uid="{E563EF3D-6B10-4A14-9DFF-8F821CEFD6FC}"/>
    <cellStyle name="Comma 6 3 6" xfId="11581" xr:uid="{00000000-0005-0000-0000-00003D2D0000}"/>
    <cellStyle name="Comma 6 3 6 2" xfId="11582" xr:uid="{00000000-0005-0000-0000-00003E2D0000}"/>
    <cellStyle name="Comma 6 3 6 2 2" xfId="42255" xr:uid="{0DF0063C-F32C-4FD5-A73D-4154B46EEB8E}"/>
    <cellStyle name="Comma 6 3 6 3" xfId="42254" xr:uid="{3D34FAF2-D8B7-4B24-90FB-7B07083BBDEE}"/>
    <cellStyle name="Comma 6 3 7" xfId="11583" xr:uid="{00000000-0005-0000-0000-00003F2D0000}"/>
    <cellStyle name="Comma 6 3 7 2" xfId="11584" xr:uid="{00000000-0005-0000-0000-0000402D0000}"/>
    <cellStyle name="Comma 6 3 7 2 2" xfId="42257" xr:uid="{E11BB53B-4B91-42F2-8ECF-282EC9A0D635}"/>
    <cellStyle name="Comma 6 3 7 3" xfId="42256" xr:uid="{745448F8-9DB4-4D8D-A4AC-F47B1BEC43D4}"/>
    <cellStyle name="Comma 6 3 8" xfId="11585" xr:uid="{00000000-0005-0000-0000-0000412D0000}"/>
    <cellStyle name="Comma 6 3 8 2" xfId="11586" xr:uid="{00000000-0005-0000-0000-0000422D0000}"/>
    <cellStyle name="Comma 6 3 8 2 2" xfId="42259" xr:uid="{50067C34-235D-43E2-8465-1DB84183DBD6}"/>
    <cellStyle name="Comma 6 3 8 3" xfId="42258" xr:uid="{772FD043-CDD7-475B-8B2A-5614EBB47324}"/>
    <cellStyle name="Comma 6 3 9" xfId="11587" xr:uid="{00000000-0005-0000-0000-0000432D0000}"/>
    <cellStyle name="Comma 6 3 9 2" xfId="42260" xr:uid="{103DACB1-222F-41A0-B4A7-DEA05C70EBA4}"/>
    <cellStyle name="Comma 6 30" xfId="11588" xr:uid="{00000000-0005-0000-0000-0000442D0000}"/>
    <cellStyle name="Comma 6 30 2" xfId="42261" xr:uid="{0B739BD3-0416-4829-ACDD-28DEDB232792}"/>
    <cellStyle name="Comma 6 31" xfId="42165" xr:uid="{2A2386F2-37A9-429E-AA5B-74FD5826BDCD}"/>
    <cellStyle name="Comma 6 32" xfId="11589" xr:uid="{00000000-0005-0000-0000-0000452D0000}"/>
    <cellStyle name="Comma 6 32 2" xfId="42262" xr:uid="{EACCE760-964A-489F-AAA6-48F8CAD563B0}"/>
    <cellStyle name="Comma 6 4" xfId="11590" xr:uid="{00000000-0005-0000-0000-0000462D0000}"/>
    <cellStyle name="Comma 6 4 2" xfId="11591" xr:uid="{00000000-0005-0000-0000-0000472D0000}"/>
    <cellStyle name="Comma 6 4 2 2" xfId="11592" xr:uid="{00000000-0005-0000-0000-0000482D0000}"/>
    <cellStyle name="Comma 6 4 2 2 2" xfId="42265" xr:uid="{6BCFF631-F169-49CF-8F58-C98B0AE5273B}"/>
    <cellStyle name="Comma 6 4 2 3" xfId="42264" xr:uid="{1B48496C-4151-4DCD-8374-4B01CD434DB8}"/>
    <cellStyle name="Comma 6 4 3" xfId="11593" xr:uid="{00000000-0005-0000-0000-0000492D0000}"/>
    <cellStyle name="Comma 6 4 3 2" xfId="11594" xr:uid="{00000000-0005-0000-0000-00004A2D0000}"/>
    <cellStyle name="Comma 6 4 3 2 2" xfId="42267" xr:uid="{9FF6FBB6-1817-4449-A053-0D0526D2D303}"/>
    <cellStyle name="Comma 6 4 3 3" xfId="42266" xr:uid="{296C6ABB-D02E-4FEE-8BF3-725E68318559}"/>
    <cellStyle name="Comma 6 4 4" xfId="11595" xr:uid="{00000000-0005-0000-0000-00004B2D0000}"/>
    <cellStyle name="Comma 6 4 4 2" xfId="11596" xr:uid="{00000000-0005-0000-0000-00004C2D0000}"/>
    <cellStyle name="Comma 6 4 4 2 2" xfId="42269" xr:uid="{9FA35752-DA03-4495-A734-1281D9027AC6}"/>
    <cellStyle name="Comma 6 4 4 3" xfId="42268" xr:uid="{4C8C32C7-1AEF-4876-A82B-EC9A5440C583}"/>
    <cellStyle name="Comma 6 4 5" xfId="11597" xr:uid="{00000000-0005-0000-0000-00004D2D0000}"/>
    <cellStyle name="Comma 6 4 5 2" xfId="42270" xr:uid="{A3F42845-223C-4B4A-A032-048FF0E3C785}"/>
    <cellStyle name="Comma 6 4 6" xfId="42263" xr:uid="{1C0CEC84-80F2-4BBE-8236-5C46ED3E685E}"/>
    <cellStyle name="Comma 6 4 7" xfId="11598" xr:uid="{00000000-0005-0000-0000-00004E2D0000}"/>
    <cellStyle name="Comma 6 4 7 2" xfId="42271" xr:uid="{8EF1E01D-B157-4160-984B-088048052BB8}"/>
    <cellStyle name="Comma 6 5" xfId="11599" xr:uid="{00000000-0005-0000-0000-00004F2D0000}"/>
    <cellStyle name="Comma 6 5 2" xfId="11600" xr:uid="{00000000-0005-0000-0000-0000502D0000}"/>
    <cellStyle name="Comma 6 5 2 2" xfId="11601" xr:uid="{00000000-0005-0000-0000-0000512D0000}"/>
    <cellStyle name="Comma 6 5 2 2 2" xfId="11602" xr:uid="{00000000-0005-0000-0000-0000522D0000}"/>
    <cellStyle name="Comma 6 5 2 2 2 2" xfId="42275" xr:uid="{DE6CED7A-4A3D-4E31-A84D-ED6FE16CB798}"/>
    <cellStyle name="Comma 6 5 2 2 3" xfId="42274" xr:uid="{D1F9F192-DF11-450E-A0E1-12DF835F095A}"/>
    <cellStyle name="Comma 6 5 2 3" xfId="11603" xr:uid="{00000000-0005-0000-0000-0000532D0000}"/>
    <cellStyle name="Comma 6 5 2 3 2" xfId="11604" xr:uid="{00000000-0005-0000-0000-0000542D0000}"/>
    <cellStyle name="Comma 6 5 2 3 2 2" xfId="42277" xr:uid="{39E41627-25D8-46E3-913C-13CE7A01E32D}"/>
    <cellStyle name="Comma 6 5 2 3 3" xfId="42276" xr:uid="{197C61C7-8DEF-43F3-94B4-692275BD6E5E}"/>
    <cellStyle name="Comma 6 5 2 4" xfId="11605" xr:uid="{00000000-0005-0000-0000-0000552D0000}"/>
    <cellStyle name="Comma 6 5 2 4 2" xfId="42278" xr:uid="{28A7B717-81FC-4ACC-8D7E-DC4B7BD80A02}"/>
    <cellStyle name="Comma 6 5 2 5" xfId="11606" xr:uid="{00000000-0005-0000-0000-0000562D0000}"/>
    <cellStyle name="Comma 6 5 2 5 2" xfId="42279" xr:uid="{1A03A5CB-35C3-4E89-8811-25C751F19336}"/>
    <cellStyle name="Comma 6 5 2 6" xfId="11607" xr:uid="{00000000-0005-0000-0000-0000572D0000}"/>
    <cellStyle name="Comma 6 5 2 6 2" xfId="42280" xr:uid="{B895290D-4CCE-4A6B-9573-8AC0ADC72B62}"/>
    <cellStyle name="Comma 6 5 2 7" xfId="42273" xr:uid="{27383065-A654-4085-8E44-C2A62BEE8690}"/>
    <cellStyle name="Comma 6 5 3" xfId="11608" xr:uid="{00000000-0005-0000-0000-0000582D0000}"/>
    <cellStyle name="Comma 6 5 3 2" xfId="11609" xr:uid="{00000000-0005-0000-0000-0000592D0000}"/>
    <cellStyle name="Comma 6 5 3 2 2" xfId="11610" xr:uid="{00000000-0005-0000-0000-00005A2D0000}"/>
    <cellStyle name="Comma 6 5 3 2 2 2" xfId="42283" xr:uid="{8CBA30AA-AE03-4E31-ACF5-CC1746548913}"/>
    <cellStyle name="Comma 6 5 3 2 3" xfId="42282" xr:uid="{D3DD4CDF-87E6-44CE-951F-A3F6A8902AB9}"/>
    <cellStyle name="Comma 6 5 3 3" xfId="11611" xr:uid="{00000000-0005-0000-0000-00005B2D0000}"/>
    <cellStyle name="Comma 6 5 3 3 2" xfId="11612" xr:uid="{00000000-0005-0000-0000-00005C2D0000}"/>
    <cellStyle name="Comma 6 5 3 3 2 2" xfId="42285" xr:uid="{4CBA4C7F-AD57-4772-A640-D2EE5C6629A2}"/>
    <cellStyle name="Comma 6 5 3 3 3" xfId="42284" xr:uid="{7F594F80-87FF-41DA-912F-BD717629FE2F}"/>
    <cellStyle name="Comma 6 5 3 4" xfId="11613" xr:uid="{00000000-0005-0000-0000-00005D2D0000}"/>
    <cellStyle name="Comma 6 5 3 4 2" xfId="42286" xr:uid="{E0544E12-4E20-478A-951E-ED9450D0910C}"/>
    <cellStyle name="Comma 6 5 3 5" xfId="11614" xr:uid="{00000000-0005-0000-0000-00005E2D0000}"/>
    <cellStyle name="Comma 6 5 3 5 2" xfId="42287" xr:uid="{EE99FA19-3061-4FCF-8A93-91AE2150E95B}"/>
    <cellStyle name="Comma 6 5 3 6" xfId="11615" xr:uid="{00000000-0005-0000-0000-00005F2D0000}"/>
    <cellStyle name="Comma 6 5 3 6 2" xfId="42288" xr:uid="{BACCF3DB-9B0A-4AF2-8B66-937CB7C0C190}"/>
    <cellStyle name="Comma 6 5 3 7" xfId="42281" xr:uid="{70FA3E78-23BE-483E-81A2-383EEEE77ECA}"/>
    <cellStyle name="Comma 6 5 4" xfId="11616" xr:uid="{00000000-0005-0000-0000-0000602D0000}"/>
    <cellStyle name="Comma 6 5 4 2" xfId="11617" xr:uid="{00000000-0005-0000-0000-0000612D0000}"/>
    <cellStyle name="Comma 6 5 4 2 2" xfId="42290" xr:uid="{11B55101-BDFE-4D96-9AAA-98E7F3878C14}"/>
    <cellStyle name="Comma 6 5 4 3" xfId="42289" xr:uid="{AAE46373-2A1E-4CC3-A2B6-986B81B08DE1}"/>
    <cellStyle name="Comma 6 5 5" xfId="11618" xr:uid="{00000000-0005-0000-0000-0000622D0000}"/>
    <cellStyle name="Comma 6 5 5 2" xfId="11619" xr:uid="{00000000-0005-0000-0000-0000632D0000}"/>
    <cellStyle name="Comma 6 5 5 2 2" xfId="42292" xr:uid="{ED5A55BC-F551-4230-B262-3D220487F27D}"/>
    <cellStyle name="Comma 6 5 5 3" xfId="42291" xr:uid="{79A9B19E-188F-4908-844C-6072243A6482}"/>
    <cellStyle name="Comma 6 5 6" xfId="11620" xr:uid="{00000000-0005-0000-0000-0000642D0000}"/>
    <cellStyle name="Comma 6 5 6 2" xfId="42293" xr:uid="{812F9144-97E5-48C4-AB2C-F4F911CDAA2D}"/>
    <cellStyle name="Comma 6 5 7" xfId="11621" xr:uid="{00000000-0005-0000-0000-0000652D0000}"/>
    <cellStyle name="Comma 6 5 7 2" xfId="42294" xr:uid="{862A296A-A5A0-4DE0-A4A0-211350519883}"/>
    <cellStyle name="Comma 6 5 8" xfId="11622" xr:uid="{00000000-0005-0000-0000-0000662D0000}"/>
    <cellStyle name="Comma 6 5 8 2" xfId="42295" xr:uid="{4A9D37C7-19FB-48B4-92ED-C5654C89D1B2}"/>
    <cellStyle name="Comma 6 5 9" xfId="42272" xr:uid="{AA5A921F-5310-4031-A060-FE733BE23D80}"/>
    <cellStyle name="Comma 6 6" xfId="11623" xr:uid="{00000000-0005-0000-0000-0000672D0000}"/>
    <cellStyle name="Comma 6 6 2" xfId="11624" xr:uid="{00000000-0005-0000-0000-0000682D0000}"/>
    <cellStyle name="Comma 6 6 2 2" xfId="11625" xr:uid="{00000000-0005-0000-0000-0000692D0000}"/>
    <cellStyle name="Comma 6 6 2 2 2" xfId="42298" xr:uid="{399D4FB3-609A-4C65-8361-99AD1952F70C}"/>
    <cellStyle name="Comma 6 6 2 3" xfId="42297" xr:uid="{BFE35CFA-4841-4639-92C8-04AAA655BEC2}"/>
    <cellStyle name="Comma 6 6 3" xfId="11626" xr:uid="{00000000-0005-0000-0000-00006A2D0000}"/>
    <cellStyle name="Comma 6 6 3 2" xfId="11627" xr:uid="{00000000-0005-0000-0000-00006B2D0000}"/>
    <cellStyle name="Comma 6 6 3 2 2" xfId="42300" xr:uid="{A061A455-C3F8-494B-8974-9687689B0C17}"/>
    <cellStyle name="Comma 6 6 3 3" xfId="42299" xr:uid="{2B299E76-CCA7-4DDE-9794-3437D5B0A939}"/>
    <cellStyle name="Comma 6 6 4" xfId="11628" xr:uid="{00000000-0005-0000-0000-00006C2D0000}"/>
    <cellStyle name="Comma 6 6 4 2" xfId="42301" xr:uid="{A0F393BE-BE70-434B-9D70-A507DA085F53}"/>
    <cellStyle name="Comma 6 6 5" xfId="11629" xr:uid="{00000000-0005-0000-0000-00006D2D0000}"/>
    <cellStyle name="Comma 6 6 5 2" xfId="42302" xr:uid="{AAA6484F-4EB7-4CBC-BBD2-C0066E4C51F9}"/>
    <cellStyle name="Comma 6 6 6" xfId="11630" xr:uid="{00000000-0005-0000-0000-00006E2D0000}"/>
    <cellStyle name="Comma 6 6 6 2" xfId="42303" xr:uid="{15555D5C-5A25-4D16-B55D-9E2846CA2F6E}"/>
    <cellStyle name="Comma 6 6 7" xfId="42296" xr:uid="{CCCFBB2E-E697-4D1F-A2F3-ACB733E6FAFD}"/>
    <cellStyle name="Comma 6 7" xfId="11631" xr:uid="{00000000-0005-0000-0000-00006F2D0000}"/>
    <cellStyle name="Comma 6 7 2" xfId="11632" xr:uid="{00000000-0005-0000-0000-0000702D0000}"/>
    <cellStyle name="Comma 6 7 2 2" xfId="11633" xr:uid="{00000000-0005-0000-0000-0000712D0000}"/>
    <cellStyle name="Comma 6 7 2 2 2" xfId="42306" xr:uid="{4856A73F-6C9A-49F3-87E8-5CB8E1C5EED2}"/>
    <cellStyle name="Comma 6 7 2 3" xfId="42305" xr:uid="{C541241B-76BA-4B80-832F-E9751E68E55A}"/>
    <cellStyle name="Comma 6 7 3" xfId="11634" xr:uid="{00000000-0005-0000-0000-0000722D0000}"/>
    <cellStyle name="Comma 6 7 3 2" xfId="11635" xr:uid="{00000000-0005-0000-0000-0000732D0000}"/>
    <cellStyle name="Comma 6 7 3 2 2" xfId="42308" xr:uid="{40D83205-51C1-4914-BFF7-BC5080D39515}"/>
    <cellStyle name="Comma 6 7 3 3" xfId="42307" xr:uid="{16F54DDC-4E63-4360-9F3A-431D341BA6A4}"/>
    <cellStyle name="Comma 6 7 4" xfId="11636" xr:uid="{00000000-0005-0000-0000-0000742D0000}"/>
    <cellStyle name="Comma 6 7 4 2" xfId="42309" xr:uid="{1C971685-79C9-4C95-ADE8-216E553A0281}"/>
    <cellStyle name="Comma 6 7 5" xfId="11637" xr:uid="{00000000-0005-0000-0000-0000752D0000}"/>
    <cellStyle name="Comma 6 7 5 2" xfId="42310" xr:uid="{30E128CC-5827-4E0F-8F63-1B3FBA287C46}"/>
    <cellStyle name="Comma 6 7 6" xfId="42304" xr:uid="{A580A384-6D1D-4992-9019-6EAB54ACEC31}"/>
    <cellStyle name="Comma 6 8" xfId="11638" xr:uid="{00000000-0005-0000-0000-0000762D0000}"/>
    <cellStyle name="Comma 6 8 2" xfId="11639" xr:uid="{00000000-0005-0000-0000-0000772D0000}"/>
    <cellStyle name="Comma 6 8 2 2" xfId="11640" xr:uid="{00000000-0005-0000-0000-0000782D0000}"/>
    <cellStyle name="Comma 6 8 2 2 2" xfId="42313" xr:uid="{FABB9C29-14CB-4F8F-887B-83E7A4E0C0E0}"/>
    <cellStyle name="Comma 6 8 2 3" xfId="42312" xr:uid="{491B64D6-C961-4158-A146-74749298EC16}"/>
    <cellStyle name="Comma 6 8 3" xfId="11641" xr:uid="{00000000-0005-0000-0000-0000792D0000}"/>
    <cellStyle name="Comma 6 8 3 2" xfId="42314" xr:uid="{69FECB54-25C7-4328-AE4D-E19E84316D3C}"/>
    <cellStyle name="Comma 6 8 4" xfId="11642" xr:uid="{00000000-0005-0000-0000-00007A2D0000}"/>
    <cellStyle name="Comma 6 8 4 2" xfId="42315" xr:uid="{2FDF1F34-40A2-4D26-8CDE-7F28409D64B9}"/>
    <cellStyle name="Comma 6 8 5" xfId="42311" xr:uid="{2BBBDAEF-95AB-40D5-A669-AB980E5D2B12}"/>
    <cellStyle name="Comma 6 9" xfId="11643" xr:uid="{00000000-0005-0000-0000-00007B2D0000}"/>
    <cellStyle name="Comma 6 9 2" xfId="11644" xr:uid="{00000000-0005-0000-0000-00007C2D0000}"/>
    <cellStyle name="Comma 6 9 2 2" xfId="42317" xr:uid="{BAEFF5A9-39D6-4BC3-A00E-2B4B4B6BD8AC}"/>
    <cellStyle name="Comma 6 9 3" xfId="11645" xr:uid="{00000000-0005-0000-0000-00007D2D0000}"/>
    <cellStyle name="Comma 6 9 3 2" xfId="42318" xr:uid="{B7B71A22-F4F9-4AF7-9044-5B7D44E834F6}"/>
    <cellStyle name="Comma 6 9 4" xfId="42316" xr:uid="{D4AD84F3-F79F-4600-A556-83449B333B51}"/>
    <cellStyle name="Comma 60" xfId="11646" xr:uid="{00000000-0005-0000-0000-00007E2D0000}"/>
    <cellStyle name="Comma 60 2" xfId="11647" xr:uid="{00000000-0005-0000-0000-00007F2D0000}"/>
    <cellStyle name="Comma 60 2 2" xfId="11648" xr:uid="{00000000-0005-0000-0000-0000802D0000}"/>
    <cellStyle name="Comma 60 2 2 2" xfId="11649" xr:uid="{00000000-0005-0000-0000-0000812D0000}"/>
    <cellStyle name="Comma 60 2 2 2 2" xfId="42322" xr:uid="{72143642-59BF-4A10-B5B3-0AAE03309BB0}"/>
    <cellStyle name="Comma 60 2 2 3" xfId="42321" xr:uid="{5A5A3829-D7D1-48B6-8194-7F1CAF2FAABF}"/>
    <cellStyle name="Comma 60 2 3" xfId="11650" xr:uid="{00000000-0005-0000-0000-0000822D0000}"/>
    <cellStyle name="Comma 60 2 3 2" xfId="11651" xr:uid="{00000000-0005-0000-0000-0000832D0000}"/>
    <cellStyle name="Comma 60 2 3 2 2" xfId="42324" xr:uid="{FFBEECAD-5942-46FE-B1FD-E4077662F03F}"/>
    <cellStyle name="Comma 60 2 3 3" xfId="42323" xr:uid="{A6015228-6F0A-4296-9D39-49B234499101}"/>
    <cellStyle name="Comma 60 2 4" xfId="11652" xr:uid="{00000000-0005-0000-0000-0000842D0000}"/>
    <cellStyle name="Comma 60 2 4 2" xfId="42325" xr:uid="{39774ABF-A178-41C3-8B90-8DBD854AB5FF}"/>
    <cellStyle name="Comma 60 2 5" xfId="11653" xr:uid="{00000000-0005-0000-0000-0000852D0000}"/>
    <cellStyle name="Comma 60 2 5 2" xfId="42326" xr:uid="{9A21EE78-80D7-43BC-9583-DE301361F7D3}"/>
    <cellStyle name="Comma 60 2 6" xfId="11654" xr:uid="{00000000-0005-0000-0000-0000862D0000}"/>
    <cellStyle name="Comma 60 2 6 2" xfId="42327" xr:uid="{73E15FCE-6DE7-40D5-BAB2-E0A5E15D2875}"/>
    <cellStyle name="Comma 60 2 7" xfId="42320" xr:uid="{F5EE3355-911F-47A7-BF3F-55018A7D9BF9}"/>
    <cellStyle name="Comma 60 3" xfId="11655" xr:uid="{00000000-0005-0000-0000-0000872D0000}"/>
    <cellStyle name="Comma 60 3 2" xfId="11656" xr:uid="{00000000-0005-0000-0000-0000882D0000}"/>
    <cellStyle name="Comma 60 3 2 2" xfId="42329" xr:uid="{81542297-0B75-4D4C-A0E5-0785E0DDE7B5}"/>
    <cellStyle name="Comma 60 3 3" xfId="42328" xr:uid="{60F97465-B2CF-444E-BC23-1ABC0A1A8D25}"/>
    <cellStyle name="Comma 60 4" xfId="11657" xr:uid="{00000000-0005-0000-0000-0000892D0000}"/>
    <cellStyle name="Comma 60 4 2" xfId="11658" xr:uid="{00000000-0005-0000-0000-00008A2D0000}"/>
    <cellStyle name="Comma 60 4 2 2" xfId="42331" xr:uid="{832BB9CB-AB43-44E0-82C7-7BA7A80CB7E6}"/>
    <cellStyle name="Comma 60 4 3" xfId="42330" xr:uid="{E65A77F4-3D66-4B83-8605-BA3555160C56}"/>
    <cellStyle name="Comma 60 5" xfId="11659" xr:uid="{00000000-0005-0000-0000-00008B2D0000}"/>
    <cellStyle name="Comma 60 5 2" xfId="42332" xr:uid="{87298800-DD47-4813-8021-10B231ACBAD7}"/>
    <cellStyle name="Comma 60 6" xfId="11660" xr:uid="{00000000-0005-0000-0000-00008C2D0000}"/>
    <cellStyle name="Comma 60 6 2" xfId="11661" xr:uid="{00000000-0005-0000-0000-00008D2D0000}"/>
    <cellStyle name="Comma 60 6 2 2" xfId="42334" xr:uid="{0D0F999D-5759-4D03-9460-2A45A37F5F2D}"/>
    <cellStyle name="Comma 60 6 3" xfId="42333" xr:uid="{DF525A7A-7B3D-439D-8E70-7304C9841AED}"/>
    <cellStyle name="Comma 60 7" xfId="11662" xr:uid="{00000000-0005-0000-0000-00008E2D0000}"/>
    <cellStyle name="Comma 60 7 2" xfId="42335" xr:uid="{924CF88E-A1BA-4B39-8010-94994E4A795B}"/>
    <cellStyle name="Comma 60 8" xfId="42319" xr:uid="{17A52AFB-725B-4EB2-BFC4-36C0DAA8619F}"/>
    <cellStyle name="Comma 61" xfId="11663" xr:uid="{00000000-0005-0000-0000-00008F2D0000}"/>
    <cellStyle name="Comma 61 2" xfId="11664" xr:uid="{00000000-0005-0000-0000-0000902D0000}"/>
    <cellStyle name="Comma 61 2 2" xfId="11665" xr:uid="{00000000-0005-0000-0000-0000912D0000}"/>
    <cellStyle name="Comma 61 2 2 2" xfId="11666" xr:uid="{00000000-0005-0000-0000-0000922D0000}"/>
    <cellStyle name="Comma 61 2 2 2 2" xfId="42339" xr:uid="{29967F6D-0304-4043-9647-6BD14F9F8CB5}"/>
    <cellStyle name="Comma 61 2 2 3" xfId="42338" xr:uid="{172A2A39-1598-4E09-9AEB-E4C75B730175}"/>
    <cellStyle name="Comma 61 2 3" xfId="11667" xr:uid="{00000000-0005-0000-0000-0000932D0000}"/>
    <cellStyle name="Comma 61 2 3 2" xfId="11668" xr:uid="{00000000-0005-0000-0000-0000942D0000}"/>
    <cellStyle name="Comma 61 2 3 2 2" xfId="42341" xr:uid="{214F0511-FDF9-4FDA-A84D-2B588E7FAB0A}"/>
    <cellStyle name="Comma 61 2 3 3" xfId="42340" xr:uid="{C92A7B66-41E7-43B0-98F5-E9D471522C75}"/>
    <cellStyle name="Comma 61 2 4" xfId="11669" xr:uid="{00000000-0005-0000-0000-0000952D0000}"/>
    <cellStyle name="Comma 61 2 4 2" xfId="42342" xr:uid="{5D57DEF5-00C7-4F95-A8DF-7056CD2A5A97}"/>
    <cellStyle name="Comma 61 2 5" xfId="11670" xr:uid="{00000000-0005-0000-0000-0000962D0000}"/>
    <cellStyle name="Comma 61 2 5 2" xfId="42343" xr:uid="{60CC5B39-20D3-41F6-8AB6-9642BBCD1B4A}"/>
    <cellStyle name="Comma 61 2 6" xfId="11671" xr:uid="{00000000-0005-0000-0000-0000972D0000}"/>
    <cellStyle name="Comma 61 2 6 2" xfId="42344" xr:uid="{F5154D39-92B2-4700-8CBB-563435E586DE}"/>
    <cellStyle name="Comma 61 2 7" xfId="42337" xr:uid="{2B7E0C6B-AFF5-4ADD-93EE-B5F6068E72AD}"/>
    <cellStyle name="Comma 61 3" xfId="11672" xr:uid="{00000000-0005-0000-0000-0000982D0000}"/>
    <cellStyle name="Comma 61 3 2" xfId="11673" xr:uid="{00000000-0005-0000-0000-0000992D0000}"/>
    <cellStyle name="Comma 61 3 2 2" xfId="42346" xr:uid="{468D5B94-B517-4EDE-8EB7-B02BA3A1BF19}"/>
    <cellStyle name="Comma 61 3 3" xfId="42345" xr:uid="{BF2908CF-60D2-4C1F-9B19-D2E26FC09A5C}"/>
    <cellStyle name="Comma 61 4" xfId="11674" xr:uid="{00000000-0005-0000-0000-00009A2D0000}"/>
    <cellStyle name="Comma 61 4 2" xfId="11675" xr:uid="{00000000-0005-0000-0000-00009B2D0000}"/>
    <cellStyle name="Comma 61 4 2 2" xfId="42348" xr:uid="{798FBE13-F423-462D-B2B1-E2151E57EBA1}"/>
    <cellStyle name="Comma 61 4 3" xfId="42347" xr:uid="{1387874E-02A2-4FB1-B69B-E62519A4E502}"/>
    <cellStyle name="Comma 61 5" xfId="11676" xr:uid="{00000000-0005-0000-0000-00009C2D0000}"/>
    <cellStyle name="Comma 61 5 2" xfId="42349" xr:uid="{FE65B4F6-74CB-4034-A95B-685CA65EAECA}"/>
    <cellStyle name="Comma 61 6" xfId="11677" xr:uid="{00000000-0005-0000-0000-00009D2D0000}"/>
    <cellStyle name="Comma 61 6 2" xfId="11678" xr:uid="{00000000-0005-0000-0000-00009E2D0000}"/>
    <cellStyle name="Comma 61 6 2 2" xfId="42351" xr:uid="{C35C8BAB-D712-4226-BAF7-F4082393C5B1}"/>
    <cellStyle name="Comma 61 6 3" xfId="42350" xr:uid="{233F7318-05DF-4DDC-9426-47851ABCEAEE}"/>
    <cellStyle name="Comma 61 7" xfId="11679" xr:uid="{00000000-0005-0000-0000-00009F2D0000}"/>
    <cellStyle name="Comma 61 7 2" xfId="42352" xr:uid="{49A0C4C6-F856-4E8C-BC16-6D20E27727A0}"/>
    <cellStyle name="Comma 61 8" xfId="42336" xr:uid="{D92ECA1F-21ED-4E59-811B-83B652D7E459}"/>
    <cellStyle name="Comma 62" xfId="11680" xr:uid="{00000000-0005-0000-0000-0000A02D0000}"/>
    <cellStyle name="Comma 62 2" xfId="11681" xr:uid="{00000000-0005-0000-0000-0000A12D0000}"/>
    <cellStyle name="Comma 62 2 2" xfId="11682" xr:uid="{00000000-0005-0000-0000-0000A22D0000}"/>
    <cellStyle name="Comma 62 2 2 2" xfId="11683" xr:uid="{00000000-0005-0000-0000-0000A32D0000}"/>
    <cellStyle name="Comma 62 2 2 2 2" xfId="42356" xr:uid="{634306B5-F69A-478F-9469-D00310E31FBA}"/>
    <cellStyle name="Comma 62 2 2 3" xfId="42355" xr:uid="{25C82BBE-192B-4223-8538-5C0288CC36D2}"/>
    <cellStyle name="Comma 62 2 3" xfId="11684" xr:uid="{00000000-0005-0000-0000-0000A42D0000}"/>
    <cellStyle name="Comma 62 2 3 2" xfId="11685" xr:uid="{00000000-0005-0000-0000-0000A52D0000}"/>
    <cellStyle name="Comma 62 2 3 2 2" xfId="42358" xr:uid="{3CF7F377-C3D2-48F7-A95C-C5FE597792B3}"/>
    <cellStyle name="Comma 62 2 3 3" xfId="42357" xr:uid="{D04B9B59-0635-47C0-9357-74219F666693}"/>
    <cellStyle name="Comma 62 2 4" xfId="11686" xr:uid="{00000000-0005-0000-0000-0000A62D0000}"/>
    <cellStyle name="Comma 62 2 4 2" xfId="42359" xr:uid="{758D0673-AA32-4DED-A6C3-D59581D195BC}"/>
    <cellStyle name="Comma 62 2 5" xfId="11687" xr:uid="{00000000-0005-0000-0000-0000A72D0000}"/>
    <cellStyle name="Comma 62 2 5 2" xfId="42360" xr:uid="{3598F24F-124C-40F0-A628-481B96541268}"/>
    <cellStyle name="Comma 62 2 6" xfId="11688" xr:uid="{00000000-0005-0000-0000-0000A82D0000}"/>
    <cellStyle name="Comma 62 2 6 2" xfId="42361" xr:uid="{C9467779-6E16-4ADD-AF4E-66F475754025}"/>
    <cellStyle name="Comma 62 2 7" xfId="42354" xr:uid="{A7543B73-6D89-419A-A2B0-B986728C24DB}"/>
    <cellStyle name="Comma 62 3" xfId="11689" xr:uid="{00000000-0005-0000-0000-0000A92D0000}"/>
    <cellStyle name="Comma 62 3 2" xfId="11690" xr:uid="{00000000-0005-0000-0000-0000AA2D0000}"/>
    <cellStyle name="Comma 62 3 2 2" xfId="42363" xr:uid="{B12FFB39-3AC2-43C0-BBFD-57D2D8D88311}"/>
    <cellStyle name="Comma 62 3 3" xfId="42362" xr:uid="{8E7CDBE6-AE2E-4CF5-A931-C259560E0FAE}"/>
    <cellStyle name="Comma 62 4" xfId="11691" xr:uid="{00000000-0005-0000-0000-0000AB2D0000}"/>
    <cellStyle name="Comma 62 4 2" xfId="11692" xr:uid="{00000000-0005-0000-0000-0000AC2D0000}"/>
    <cellStyle name="Comma 62 4 2 2" xfId="42365" xr:uid="{B5D5B2E3-3451-4C3C-9AF4-42B2D4881EB8}"/>
    <cellStyle name="Comma 62 4 3" xfId="42364" xr:uid="{5328C6EE-F79E-49D8-B942-DF758BDD6340}"/>
    <cellStyle name="Comma 62 5" xfId="11693" xr:uid="{00000000-0005-0000-0000-0000AD2D0000}"/>
    <cellStyle name="Comma 62 5 2" xfId="42366" xr:uid="{B4424BAF-55F9-4C83-A5F6-F8B8CCC4B0FD}"/>
    <cellStyle name="Comma 62 6" xfId="11694" xr:uid="{00000000-0005-0000-0000-0000AE2D0000}"/>
    <cellStyle name="Comma 62 6 2" xfId="11695" xr:uid="{00000000-0005-0000-0000-0000AF2D0000}"/>
    <cellStyle name="Comma 62 6 2 2" xfId="42368" xr:uid="{6B832878-06E6-496B-9D48-417FE4B21F47}"/>
    <cellStyle name="Comma 62 6 3" xfId="42367" xr:uid="{93D7BA5E-FBD6-4261-AF2A-550FAAF8A483}"/>
    <cellStyle name="Comma 62 7" xfId="11696" xr:uid="{00000000-0005-0000-0000-0000B02D0000}"/>
    <cellStyle name="Comma 62 7 2" xfId="42369" xr:uid="{D8AE382C-0FF1-41B7-81E8-04E9D80994C0}"/>
    <cellStyle name="Comma 62 8" xfId="42353" xr:uid="{EA17AF07-8FD7-48B7-B9EC-66C37B167490}"/>
    <cellStyle name="Comma 63" xfId="11697" xr:uid="{00000000-0005-0000-0000-0000B12D0000}"/>
    <cellStyle name="Comma 63 2" xfId="11698" xr:uid="{00000000-0005-0000-0000-0000B22D0000}"/>
    <cellStyle name="Comma 63 2 2" xfId="11699" xr:uid="{00000000-0005-0000-0000-0000B32D0000}"/>
    <cellStyle name="Comma 63 2 2 2" xfId="11700" xr:uid="{00000000-0005-0000-0000-0000B42D0000}"/>
    <cellStyle name="Comma 63 2 2 2 2" xfId="42373" xr:uid="{DC1F57A9-AA14-457F-8992-5277C91D1377}"/>
    <cellStyle name="Comma 63 2 2 3" xfId="42372" xr:uid="{0E9468EB-8A9E-4A74-9151-E695561E441F}"/>
    <cellStyle name="Comma 63 2 3" xfId="11701" xr:uid="{00000000-0005-0000-0000-0000B52D0000}"/>
    <cellStyle name="Comma 63 2 3 2" xfId="11702" xr:uid="{00000000-0005-0000-0000-0000B62D0000}"/>
    <cellStyle name="Comma 63 2 3 2 2" xfId="42375" xr:uid="{C99B4B5B-454C-49BB-BA07-3BF8FB7A54F2}"/>
    <cellStyle name="Comma 63 2 3 3" xfId="42374" xr:uid="{7BC1BF4E-DE07-409A-BAD7-94696DE203A7}"/>
    <cellStyle name="Comma 63 2 4" xfId="11703" xr:uid="{00000000-0005-0000-0000-0000B72D0000}"/>
    <cellStyle name="Comma 63 2 4 2" xfId="42376" xr:uid="{F0166BD1-DA96-4EF8-B17E-1696B3372FED}"/>
    <cellStyle name="Comma 63 2 5" xfId="11704" xr:uid="{00000000-0005-0000-0000-0000B82D0000}"/>
    <cellStyle name="Comma 63 2 5 2" xfId="42377" xr:uid="{CFCA1DCA-30D1-49B0-976C-65351464F2CD}"/>
    <cellStyle name="Comma 63 2 6" xfId="11705" xr:uid="{00000000-0005-0000-0000-0000B92D0000}"/>
    <cellStyle name="Comma 63 2 6 2" xfId="42378" xr:uid="{FC1BD57A-71F6-4E2D-9D84-4BE6D2D99174}"/>
    <cellStyle name="Comma 63 2 7" xfId="42371" xr:uid="{1AB89D24-D724-429C-A916-6EB7D6CAC012}"/>
    <cellStyle name="Comma 63 3" xfId="11706" xr:uid="{00000000-0005-0000-0000-0000BA2D0000}"/>
    <cellStyle name="Comma 63 3 2" xfId="11707" xr:uid="{00000000-0005-0000-0000-0000BB2D0000}"/>
    <cellStyle name="Comma 63 3 2 2" xfId="42380" xr:uid="{D5A63ADD-8820-4922-BE09-7CEC8E6E26AA}"/>
    <cellStyle name="Comma 63 3 3" xfId="42379" xr:uid="{8E98A350-F55E-4547-8625-22C1F3184B61}"/>
    <cellStyle name="Comma 63 4" xfId="11708" xr:uid="{00000000-0005-0000-0000-0000BC2D0000}"/>
    <cellStyle name="Comma 63 4 2" xfId="11709" xr:uid="{00000000-0005-0000-0000-0000BD2D0000}"/>
    <cellStyle name="Comma 63 4 2 2" xfId="42382" xr:uid="{B7E2EC5D-997A-4766-9EB0-EF4CAC2B5148}"/>
    <cellStyle name="Comma 63 4 3" xfId="42381" xr:uid="{8D69A177-7C25-4E2F-A1B9-58D53ABD0E06}"/>
    <cellStyle name="Comma 63 5" xfId="11710" xr:uid="{00000000-0005-0000-0000-0000BE2D0000}"/>
    <cellStyle name="Comma 63 5 2" xfId="42383" xr:uid="{27B0DC12-9CFF-4607-ACE2-9D5022DC98D5}"/>
    <cellStyle name="Comma 63 6" xfId="11711" xr:uid="{00000000-0005-0000-0000-0000BF2D0000}"/>
    <cellStyle name="Comma 63 6 2" xfId="11712" xr:uid="{00000000-0005-0000-0000-0000C02D0000}"/>
    <cellStyle name="Comma 63 6 2 2" xfId="42385" xr:uid="{95E38E6D-B9F5-41C0-9011-B7D354A7157A}"/>
    <cellStyle name="Comma 63 6 3" xfId="42384" xr:uid="{C5B4E160-E2E2-430E-A12F-F9AB961F7CE4}"/>
    <cellStyle name="Comma 63 7" xfId="11713" xr:uid="{00000000-0005-0000-0000-0000C12D0000}"/>
    <cellStyle name="Comma 63 7 2" xfId="42386" xr:uid="{45670C49-AE9B-431C-9BC1-53BBE21D1696}"/>
    <cellStyle name="Comma 63 8" xfId="42370" xr:uid="{E37D6E80-6C2D-4401-B6EB-8ED5B97EC376}"/>
    <cellStyle name="Comma 64" xfId="11714" xr:uid="{00000000-0005-0000-0000-0000C22D0000}"/>
    <cellStyle name="Comma 64 2" xfId="11715" xr:uid="{00000000-0005-0000-0000-0000C32D0000}"/>
    <cellStyle name="Comma 64 2 2" xfId="11716" xr:uid="{00000000-0005-0000-0000-0000C42D0000}"/>
    <cellStyle name="Comma 64 2 2 2" xfId="11717" xr:uid="{00000000-0005-0000-0000-0000C52D0000}"/>
    <cellStyle name="Comma 64 2 2 2 2" xfId="42390" xr:uid="{5C900F97-27CA-48CA-8208-DB43B2224946}"/>
    <cellStyle name="Comma 64 2 2 3" xfId="42389" xr:uid="{F5935BEB-3FA0-4A11-8A51-E0DA28058787}"/>
    <cellStyle name="Comma 64 2 3" xfId="11718" xr:uid="{00000000-0005-0000-0000-0000C62D0000}"/>
    <cellStyle name="Comma 64 2 3 2" xfId="11719" xr:uid="{00000000-0005-0000-0000-0000C72D0000}"/>
    <cellStyle name="Comma 64 2 3 2 2" xfId="42392" xr:uid="{A7B9CC22-F8CE-4A11-99F9-FACC555BD25F}"/>
    <cellStyle name="Comma 64 2 3 3" xfId="42391" xr:uid="{3552C275-8F9B-4E89-8BA0-EDE0BBAB7F5D}"/>
    <cellStyle name="Comma 64 2 4" xfId="11720" xr:uid="{00000000-0005-0000-0000-0000C82D0000}"/>
    <cellStyle name="Comma 64 2 4 2" xfId="42393" xr:uid="{B9CA1A49-CE71-41E1-9116-0538EB17EC7D}"/>
    <cellStyle name="Comma 64 2 5" xfId="11721" xr:uid="{00000000-0005-0000-0000-0000C92D0000}"/>
    <cellStyle name="Comma 64 2 5 2" xfId="42394" xr:uid="{54FC0012-B349-4003-B634-49B9279F515F}"/>
    <cellStyle name="Comma 64 2 6" xfId="11722" xr:uid="{00000000-0005-0000-0000-0000CA2D0000}"/>
    <cellStyle name="Comma 64 2 6 2" xfId="42395" xr:uid="{FA9F08AA-7BA5-4CDA-864A-2800B73B294E}"/>
    <cellStyle name="Comma 64 2 7" xfId="42388" xr:uid="{2D2E9219-21F9-45DC-8E41-6589441A9904}"/>
    <cellStyle name="Comma 64 3" xfId="11723" xr:uid="{00000000-0005-0000-0000-0000CB2D0000}"/>
    <cellStyle name="Comma 64 3 2" xfId="11724" xr:uid="{00000000-0005-0000-0000-0000CC2D0000}"/>
    <cellStyle name="Comma 64 3 2 2" xfId="42397" xr:uid="{66AA06B6-A011-4722-A60C-3410081989D5}"/>
    <cellStyle name="Comma 64 3 3" xfId="42396" xr:uid="{04F5E43F-AA64-4371-8575-D3D98F098045}"/>
    <cellStyle name="Comma 64 4" xfId="11725" xr:uid="{00000000-0005-0000-0000-0000CD2D0000}"/>
    <cellStyle name="Comma 64 4 2" xfId="11726" xr:uid="{00000000-0005-0000-0000-0000CE2D0000}"/>
    <cellStyle name="Comma 64 4 2 2" xfId="42399" xr:uid="{3423BB7C-EEAA-45D5-8486-488204815EC7}"/>
    <cellStyle name="Comma 64 4 3" xfId="42398" xr:uid="{A5139566-4F08-4E0D-8EEF-48C0270763A1}"/>
    <cellStyle name="Comma 64 5" xfId="11727" xr:uid="{00000000-0005-0000-0000-0000CF2D0000}"/>
    <cellStyle name="Comma 64 5 2" xfId="42400" xr:uid="{9A0FAA0A-13D8-4269-82F9-E6A42C61A522}"/>
    <cellStyle name="Comma 64 6" xfId="11728" xr:uid="{00000000-0005-0000-0000-0000D02D0000}"/>
    <cellStyle name="Comma 64 6 2" xfId="11729" xr:uid="{00000000-0005-0000-0000-0000D12D0000}"/>
    <cellStyle name="Comma 64 6 2 2" xfId="42402" xr:uid="{CE28A8D4-5348-42CC-83EE-7C1978DC96DF}"/>
    <cellStyle name="Comma 64 6 3" xfId="42401" xr:uid="{A2A713DA-69CB-459D-93E5-6AC713DE41E9}"/>
    <cellStyle name="Comma 64 7" xfId="11730" xr:uid="{00000000-0005-0000-0000-0000D22D0000}"/>
    <cellStyle name="Comma 64 7 2" xfId="42403" xr:uid="{08B7A1F5-5633-4950-98B7-9A0D8049AC83}"/>
    <cellStyle name="Comma 64 8" xfId="42387" xr:uid="{DBBB30FB-B11C-458E-809E-66AEA4DB8286}"/>
    <cellStyle name="Comma 65" xfId="11731" xr:uid="{00000000-0005-0000-0000-0000D32D0000}"/>
    <cellStyle name="Comma 65 2" xfId="11732" xr:uid="{00000000-0005-0000-0000-0000D42D0000}"/>
    <cellStyle name="Comma 65 2 2" xfId="11733" xr:uid="{00000000-0005-0000-0000-0000D52D0000}"/>
    <cellStyle name="Comma 65 2 2 2" xfId="11734" xr:uid="{00000000-0005-0000-0000-0000D62D0000}"/>
    <cellStyle name="Comma 65 2 2 2 2" xfId="42407" xr:uid="{1B8A27B4-06D9-487B-A418-9B9AF46A5EEF}"/>
    <cellStyle name="Comma 65 2 2 3" xfId="42406" xr:uid="{09871CAE-5D11-4FB4-91EE-6B1D925E5911}"/>
    <cellStyle name="Comma 65 2 3" xfId="11735" xr:uid="{00000000-0005-0000-0000-0000D72D0000}"/>
    <cellStyle name="Comma 65 2 3 2" xfId="11736" xr:uid="{00000000-0005-0000-0000-0000D82D0000}"/>
    <cellStyle name="Comma 65 2 3 2 2" xfId="42409" xr:uid="{0EF73DFC-10F5-4CDC-B819-D3477EDC79B9}"/>
    <cellStyle name="Comma 65 2 3 3" xfId="42408" xr:uid="{0E3B9DC3-66FC-411F-A347-D804C70CF701}"/>
    <cellStyle name="Comma 65 2 4" xfId="11737" xr:uid="{00000000-0005-0000-0000-0000D92D0000}"/>
    <cellStyle name="Comma 65 2 4 2" xfId="42410" xr:uid="{EB9F1ECF-845B-4DDC-816A-E71BD391953A}"/>
    <cellStyle name="Comma 65 2 5" xfId="11738" xr:uid="{00000000-0005-0000-0000-0000DA2D0000}"/>
    <cellStyle name="Comma 65 2 5 2" xfId="42411" xr:uid="{5A4CFC28-2F3E-4EE2-9810-71BECDED2F50}"/>
    <cellStyle name="Comma 65 2 6" xfId="11739" xr:uid="{00000000-0005-0000-0000-0000DB2D0000}"/>
    <cellStyle name="Comma 65 2 6 2" xfId="42412" xr:uid="{2DBA6838-2EA4-4319-9148-262CF1A1993E}"/>
    <cellStyle name="Comma 65 2 7" xfId="42405" xr:uid="{3F364F96-ED77-4121-8C4D-B49226EEE904}"/>
    <cellStyle name="Comma 65 3" xfId="11740" xr:uid="{00000000-0005-0000-0000-0000DC2D0000}"/>
    <cellStyle name="Comma 65 3 2" xfId="11741" xr:uid="{00000000-0005-0000-0000-0000DD2D0000}"/>
    <cellStyle name="Comma 65 3 2 2" xfId="42414" xr:uid="{FE9CBC92-E192-4A32-BFC6-126126977CED}"/>
    <cellStyle name="Comma 65 3 3" xfId="42413" xr:uid="{00B629F1-6475-421D-AD7E-E667BEE1FF91}"/>
    <cellStyle name="Comma 65 4" xfId="11742" xr:uid="{00000000-0005-0000-0000-0000DE2D0000}"/>
    <cellStyle name="Comma 65 4 2" xfId="11743" xr:uid="{00000000-0005-0000-0000-0000DF2D0000}"/>
    <cellStyle name="Comma 65 4 2 2" xfId="42416" xr:uid="{8BB3808F-FD20-47A7-B8A3-374065F8FC97}"/>
    <cellStyle name="Comma 65 4 3" xfId="42415" xr:uid="{E3A60995-D47C-4697-9E47-864B9F1B360B}"/>
    <cellStyle name="Comma 65 5" xfId="11744" xr:uid="{00000000-0005-0000-0000-0000E02D0000}"/>
    <cellStyle name="Comma 65 5 2" xfId="42417" xr:uid="{9749FCEE-68EB-4771-8B83-D7DFD56BDB06}"/>
    <cellStyle name="Comma 65 6" xfId="11745" xr:uid="{00000000-0005-0000-0000-0000E12D0000}"/>
    <cellStyle name="Comma 65 6 2" xfId="11746" xr:uid="{00000000-0005-0000-0000-0000E22D0000}"/>
    <cellStyle name="Comma 65 6 2 2" xfId="42419" xr:uid="{D50BCA51-B453-46BA-8EDC-4AAFD0FC960B}"/>
    <cellStyle name="Comma 65 6 3" xfId="42418" xr:uid="{C01A822E-0925-4981-B8DD-6FB0D9A8EF4B}"/>
    <cellStyle name="Comma 65 7" xfId="11747" xr:uid="{00000000-0005-0000-0000-0000E32D0000}"/>
    <cellStyle name="Comma 65 7 2" xfId="42420" xr:uid="{C3B3DE7D-FD45-40FB-A93F-1758CF4B1D33}"/>
    <cellStyle name="Comma 65 8" xfId="42404" xr:uid="{CC557A8B-39BA-4CBA-BA62-6401F6E1600D}"/>
    <cellStyle name="Comma 66" xfId="11748" xr:uid="{00000000-0005-0000-0000-0000E42D0000}"/>
    <cellStyle name="Comma 66 2" xfId="11749" xr:uid="{00000000-0005-0000-0000-0000E52D0000}"/>
    <cellStyle name="Comma 66 2 2" xfId="11750" xr:uid="{00000000-0005-0000-0000-0000E62D0000}"/>
    <cellStyle name="Comma 66 2 2 2" xfId="11751" xr:uid="{00000000-0005-0000-0000-0000E72D0000}"/>
    <cellStyle name="Comma 66 2 2 2 2" xfId="42424" xr:uid="{02E88E41-A401-40BA-B97A-CFF4054699CB}"/>
    <cellStyle name="Comma 66 2 2 3" xfId="42423" xr:uid="{E6872359-ECB2-4312-A879-22A0D27036B5}"/>
    <cellStyle name="Comma 66 2 3" xfId="11752" xr:uid="{00000000-0005-0000-0000-0000E82D0000}"/>
    <cellStyle name="Comma 66 2 3 2" xfId="11753" xr:uid="{00000000-0005-0000-0000-0000E92D0000}"/>
    <cellStyle name="Comma 66 2 3 2 2" xfId="42426" xr:uid="{A1EA126A-6DA8-4D80-A9B0-F60E5934A93C}"/>
    <cellStyle name="Comma 66 2 3 3" xfId="42425" xr:uid="{BA204A2F-5907-4CDA-B803-11984A267E23}"/>
    <cellStyle name="Comma 66 2 4" xfId="11754" xr:uid="{00000000-0005-0000-0000-0000EA2D0000}"/>
    <cellStyle name="Comma 66 2 4 2" xfId="42427" xr:uid="{357B9935-E630-45AF-98C6-967E87EF02CE}"/>
    <cellStyle name="Comma 66 2 5" xfId="11755" xr:uid="{00000000-0005-0000-0000-0000EB2D0000}"/>
    <cellStyle name="Comma 66 2 5 2" xfId="42428" xr:uid="{A2FD7A61-0F03-41F3-8DFD-5B181738ED28}"/>
    <cellStyle name="Comma 66 2 6" xfId="11756" xr:uid="{00000000-0005-0000-0000-0000EC2D0000}"/>
    <cellStyle name="Comma 66 2 6 2" xfId="42429" xr:uid="{CD7D1669-2E4E-4787-8C63-21B95050E0B6}"/>
    <cellStyle name="Comma 66 2 7" xfId="42422" xr:uid="{EB6916BC-7670-48FD-9B2D-2B1625B32D83}"/>
    <cellStyle name="Comma 66 3" xfId="11757" xr:uid="{00000000-0005-0000-0000-0000ED2D0000}"/>
    <cellStyle name="Comma 66 3 2" xfId="11758" xr:uid="{00000000-0005-0000-0000-0000EE2D0000}"/>
    <cellStyle name="Comma 66 3 2 2" xfId="42431" xr:uid="{7D459042-37B1-4996-839A-0694273B92DB}"/>
    <cellStyle name="Comma 66 3 3" xfId="42430" xr:uid="{2F05CD08-E529-491A-A0FD-A4BE6C968519}"/>
    <cellStyle name="Comma 66 4" xfId="11759" xr:uid="{00000000-0005-0000-0000-0000EF2D0000}"/>
    <cellStyle name="Comma 66 4 2" xfId="11760" xr:uid="{00000000-0005-0000-0000-0000F02D0000}"/>
    <cellStyle name="Comma 66 4 2 2" xfId="42433" xr:uid="{C480C27A-19CE-4905-8CC4-956EBB7F705C}"/>
    <cellStyle name="Comma 66 4 3" xfId="42432" xr:uid="{C1767E0C-D466-42AB-B5C4-4975D4D51F7F}"/>
    <cellStyle name="Comma 66 5" xfId="11761" xr:uid="{00000000-0005-0000-0000-0000F12D0000}"/>
    <cellStyle name="Comma 66 5 2" xfId="42434" xr:uid="{B134E8C2-CD95-4373-9CC5-E79D6BEF40A7}"/>
    <cellStyle name="Comma 66 6" xfId="11762" xr:uid="{00000000-0005-0000-0000-0000F22D0000}"/>
    <cellStyle name="Comma 66 6 2" xfId="11763" xr:uid="{00000000-0005-0000-0000-0000F32D0000}"/>
    <cellStyle name="Comma 66 6 2 2" xfId="42436" xr:uid="{88B6BE99-7D6F-4061-850F-D98A0316D4AD}"/>
    <cellStyle name="Comma 66 6 3" xfId="42435" xr:uid="{71A60526-878E-4354-B233-B7FEBD47A48D}"/>
    <cellStyle name="Comma 66 7" xfId="11764" xr:uid="{00000000-0005-0000-0000-0000F42D0000}"/>
    <cellStyle name="Comma 66 7 2" xfId="42437" xr:uid="{698187CF-A7FD-4A86-9926-76A87E054368}"/>
    <cellStyle name="Comma 66 8" xfId="42421" xr:uid="{DE8AAB4E-ABAF-4D39-AF3C-BFCBFD5C5431}"/>
    <cellStyle name="Comma 67" xfId="11765" xr:uid="{00000000-0005-0000-0000-0000F52D0000}"/>
    <cellStyle name="Comma 67 2" xfId="11766" xr:uid="{00000000-0005-0000-0000-0000F62D0000}"/>
    <cellStyle name="Comma 67 2 2" xfId="11767" xr:uid="{00000000-0005-0000-0000-0000F72D0000}"/>
    <cellStyle name="Comma 67 2 2 2" xfId="11768" xr:uid="{00000000-0005-0000-0000-0000F82D0000}"/>
    <cellStyle name="Comma 67 2 2 2 2" xfId="42441" xr:uid="{7FEA9553-E8B2-4D52-B18B-300F051BC398}"/>
    <cellStyle name="Comma 67 2 2 3" xfId="42440" xr:uid="{55665E9F-0128-4179-9F4E-16523EDA09B1}"/>
    <cellStyle name="Comma 67 2 3" xfId="11769" xr:uid="{00000000-0005-0000-0000-0000F92D0000}"/>
    <cellStyle name="Comma 67 2 3 2" xfId="11770" xr:uid="{00000000-0005-0000-0000-0000FA2D0000}"/>
    <cellStyle name="Comma 67 2 3 2 2" xfId="42443" xr:uid="{3090A796-3AB4-464F-87A9-3EA3BB8BD9B2}"/>
    <cellStyle name="Comma 67 2 3 3" xfId="42442" xr:uid="{AE06B956-6ED7-4335-B8FA-A1133F40A89E}"/>
    <cellStyle name="Comma 67 2 4" xfId="11771" xr:uid="{00000000-0005-0000-0000-0000FB2D0000}"/>
    <cellStyle name="Comma 67 2 4 2" xfId="42444" xr:uid="{E658C430-37AD-4164-83D3-0D2320E2CD2A}"/>
    <cellStyle name="Comma 67 2 5" xfId="11772" xr:uid="{00000000-0005-0000-0000-0000FC2D0000}"/>
    <cellStyle name="Comma 67 2 5 2" xfId="42445" xr:uid="{77CB327B-21A5-4110-900F-EEA39E5991DD}"/>
    <cellStyle name="Comma 67 2 6" xfId="11773" xr:uid="{00000000-0005-0000-0000-0000FD2D0000}"/>
    <cellStyle name="Comma 67 2 6 2" xfId="42446" xr:uid="{366D07FB-E828-4A9D-959A-94BB93469DC5}"/>
    <cellStyle name="Comma 67 2 7" xfId="42439" xr:uid="{0C730FCF-AC7C-4CED-9E04-39BFCC2ABC23}"/>
    <cellStyle name="Comma 67 3" xfId="11774" xr:uid="{00000000-0005-0000-0000-0000FE2D0000}"/>
    <cellStyle name="Comma 67 3 2" xfId="11775" xr:uid="{00000000-0005-0000-0000-0000FF2D0000}"/>
    <cellStyle name="Comma 67 3 2 2" xfId="42448" xr:uid="{9007C04E-76C2-4CCC-86A9-42C9E4190E58}"/>
    <cellStyle name="Comma 67 3 3" xfId="42447" xr:uid="{FD43F56E-D131-48FB-9B17-4E4C12392E7D}"/>
    <cellStyle name="Comma 67 4" xfId="11776" xr:uid="{00000000-0005-0000-0000-0000002E0000}"/>
    <cellStyle name="Comma 67 4 2" xfId="11777" xr:uid="{00000000-0005-0000-0000-0000012E0000}"/>
    <cellStyle name="Comma 67 4 2 2" xfId="42450" xr:uid="{6FED83D6-AD8E-4E16-B1B3-0B23C49AD833}"/>
    <cellStyle name="Comma 67 4 3" xfId="42449" xr:uid="{457507CD-1553-43FF-A7D8-05E3EC08D674}"/>
    <cellStyle name="Comma 67 5" xfId="11778" xr:uid="{00000000-0005-0000-0000-0000022E0000}"/>
    <cellStyle name="Comma 67 5 2" xfId="42451" xr:uid="{4A65F263-5B7B-465D-8F68-10F473E9C6B6}"/>
    <cellStyle name="Comma 67 6" xfId="11779" xr:uid="{00000000-0005-0000-0000-0000032E0000}"/>
    <cellStyle name="Comma 67 6 2" xfId="11780" xr:uid="{00000000-0005-0000-0000-0000042E0000}"/>
    <cellStyle name="Comma 67 6 2 2" xfId="42453" xr:uid="{CF4C9B35-90F7-4FFB-ADE8-9C770E47DA5B}"/>
    <cellStyle name="Comma 67 6 3" xfId="42452" xr:uid="{B07B0C06-45CC-4A82-A995-BCAB9F944724}"/>
    <cellStyle name="Comma 67 7" xfId="11781" xr:uid="{00000000-0005-0000-0000-0000052E0000}"/>
    <cellStyle name="Comma 67 7 2" xfId="42454" xr:uid="{D2A59B3F-0104-49B5-9D65-FD29AF57772F}"/>
    <cellStyle name="Comma 67 8" xfId="42438" xr:uid="{182354B3-871F-4CA7-9007-6553CFCFB3F9}"/>
    <cellStyle name="Comma 68" xfId="11782" xr:uid="{00000000-0005-0000-0000-0000062E0000}"/>
    <cellStyle name="Comma 68 2" xfId="11783" xr:uid="{00000000-0005-0000-0000-0000072E0000}"/>
    <cellStyle name="Comma 68 2 2" xfId="11784" xr:uid="{00000000-0005-0000-0000-0000082E0000}"/>
    <cellStyle name="Comma 68 2 2 2" xfId="11785" xr:uid="{00000000-0005-0000-0000-0000092E0000}"/>
    <cellStyle name="Comma 68 2 2 2 2" xfId="42458" xr:uid="{66710BED-B1A4-4D25-80A6-FFE23A7BF61D}"/>
    <cellStyle name="Comma 68 2 2 3" xfId="42457" xr:uid="{BC0DEB2B-E5EF-4092-826F-C677D1829BE5}"/>
    <cellStyle name="Comma 68 2 3" xfId="11786" xr:uid="{00000000-0005-0000-0000-00000A2E0000}"/>
    <cellStyle name="Comma 68 2 3 2" xfId="11787" xr:uid="{00000000-0005-0000-0000-00000B2E0000}"/>
    <cellStyle name="Comma 68 2 3 2 2" xfId="42460" xr:uid="{702C919B-E6EE-417E-A6B0-460A796D9BB5}"/>
    <cellStyle name="Comma 68 2 3 3" xfId="42459" xr:uid="{51919497-1D24-4D6A-A16C-30C0F9CCD295}"/>
    <cellStyle name="Comma 68 2 4" xfId="11788" xr:uid="{00000000-0005-0000-0000-00000C2E0000}"/>
    <cellStyle name="Comma 68 2 4 2" xfId="42461" xr:uid="{3DB721FB-5A6A-49C2-BEB3-3E054DBD5131}"/>
    <cellStyle name="Comma 68 2 5" xfId="11789" xr:uid="{00000000-0005-0000-0000-00000D2E0000}"/>
    <cellStyle name="Comma 68 2 5 2" xfId="42462" xr:uid="{CDEF98D2-5649-4DE8-ABB4-1D03EF91E05A}"/>
    <cellStyle name="Comma 68 2 6" xfId="11790" xr:uid="{00000000-0005-0000-0000-00000E2E0000}"/>
    <cellStyle name="Comma 68 2 6 2" xfId="42463" xr:uid="{4DD4BFE3-7C0A-4398-AB17-76CCD76467A3}"/>
    <cellStyle name="Comma 68 2 7" xfId="42456" xr:uid="{3A56375A-93A5-42BC-9B67-DA7CBE609C9B}"/>
    <cellStyle name="Comma 68 3" xfId="11791" xr:uid="{00000000-0005-0000-0000-00000F2E0000}"/>
    <cellStyle name="Comma 68 3 2" xfId="11792" xr:uid="{00000000-0005-0000-0000-0000102E0000}"/>
    <cellStyle name="Comma 68 3 2 2" xfId="42465" xr:uid="{5778511C-0DDE-4500-B754-64463801AB09}"/>
    <cellStyle name="Comma 68 3 3" xfId="42464" xr:uid="{DFC2907E-6E2F-49B9-A0C3-80F8ACA9CA5B}"/>
    <cellStyle name="Comma 68 4" xfId="11793" xr:uid="{00000000-0005-0000-0000-0000112E0000}"/>
    <cellStyle name="Comma 68 4 2" xfId="11794" xr:uid="{00000000-0005-0000-0000-0000122E0000}"/>
    <cellStyle name="Comma 68 4 2 2" xfId="42467" xr:uid="{B4ED895D-B6C2-4F35-B738-43C81F070F84}"/>
    <cellStyle name="Comma 68 4 3" xfId="42466" xr:uid="{D72F60DB-3EF6-4046-8D67-E69355C370EF}"/>
    <cellStyle name="Comma 68 5" xfId="11795" xr:uid="{00000000-0005-0000-0000-0000132E0000}"/>
    <cellStyle name="Comma 68 5 2" xfId="42468" xr:uid="{1BBE7D21-1A3A-4A8E-9650-4A626C03105A}"/>
    <cellStyle name="Comma 68 6" xfId="11796" xr:uid="{00000000-0005-0000-0000-0000142E0000}"/>
    <cellStyle name="Comma 68 6 2" xfId="11797" xr:uid="{00000000-0005-0000-0000-0000152E0000}"/>
    <cellStyle name="Comma 68 6 2 2" xfId="42470" xr:uid="{8C71B38E-4566-4115-BCAC-3ECF1F340402}"/>
    <cellStyle name="Comma 68 6 3" xfId="42469" xr:uid="{D93039FF-71E4-4E79-9230-9E27089DF154}"/>
    <cellStyle name="Comma 68 7" xfId="11798" xr:uid="{00000000-0005-0000-0000-0000162E0000}"/>
    <cellStyle name="Comma 68 7 2" xfId="42471" xr:uid="{218CF1A3-27D8-4E9E-9D83-78903E81DBD7}"/>
    <cellStyle name="Comma 68 8" xfId="42455" xr:uid="{78C3522A-CBEE-4554-B2B6-A862E8F18188}"/>
    <cellStyle name="Comma 69" xfId="11799" xr:uid="{00000000-0005-0000-0000-0000172E0000}"/>
    <cellStyle name="Comma 69 2" xfId="11800" xr:uid="{00000000-0005-0000-0000-0000182E0000}"/>
    <cellStyle name="Comma 69 2 2" xfId="11801" xr:uid="{00000000-0005-0000-0000-0000192E0000}"/>
    <cellStyle name="Comma 69 2 2 2" xfId="11802" xr:uid="{00000000-0005-0000-0000-00001A2E0000}"/>
    <cellStyle name="Comma 69 2 2 2 2" xfId="42475" xr:uid="{85B5E65A-2BDD-47B2-8D5C-1E81D08FBDA0}"/>
    <cellStyle name="Comma 69 2 2 3" xfId="42474" xr:uid="{8EA86F3A-F00E-4CEC-A082-3763C2D66499}"/>
    <cellStyle name="Comma 69 2 3" xfId="11803" xr:uid="{00000000-0005-0000-0000-00001B2E0000}"/>
    <cellStyle name="Comma 69 2 3 2" xfId="11804" xr:uid="{00000000-0005-0000-0000-00001C2E0000}"/>
    <cellStyle name="Comma 69 2 3 2 2" xfId="42477" xr:uid="{8D28C334-5044-4202-9541-0DF6B21FEE3E}"/>
    <cellStyle name="Comma 69 2 3 3" xfId="42476" xr:uid="{AECCC152-98C5-4084-9194-8D513232EE41}"/>
    <cellStyle name="Comma 69 2 4" xfId="11805" xr:uid="{00000000-0005-0000-0000-00001D2E0000}"/>
    <cellStyle name="Comma 69 2 4 2" xfId="42478" xr:uid="{DD7A6F44-D050-4073-99EB-E4E67BBA637C}"/>
    <cellStyle name="Comma 69 2 5" xfId="11806" xr:uid="{00000000-0005-0000-0000-00001E2E0000}"/>
    <cellStyle name="Comma 69 2 5 2" xfId="42479" xr:uid="{D0749D00-C41E-4C33-9B8A-6A4CF44575BD}"/>
    <cellStyle name="Comma 69 2 6" xfId="11807" xr:uid="{00000000-0005-0000-0000-00001F2E0000}"/>
    <cellStyle name="Comma 69 2 6 2" xfId="42480" xr:uid="{72C9AC04-03E1-425F-982B-EBA307BD8CE8}"/>
    <cellStyle name="Comma 69 2 7" xfId="42473" xr:uid="{AFCFCA19-31E0-471F-86BE-2FC8F46D8E02}"/>
    <cellStyle name="Comma 69 3" xfId="11808" xr:uid="{00000000-0005-0000-0000-0000202E0000}"/>
    <cellStyle name="Comma 69 3 2" xfId="11809" xr:uid="{00000000-0005-0000-0000-0000212E0000}"/>
    <cellStyle name="Comma 69 3 2 2" xfId="42482" xr:uid="{0EDE1590-1210-482E-AEC8-4F309C27FF1C}"/>
    <cellStyle name="Comma 69 3 3" xfId="42481" xr:uid="{18F7D9B1-33AE-4145-A5AE-23D6CC2011AC}"/>
    <cellStyle name="Comma 69 4" xfId="11810" xr:uid="{00000000-0005-0000-0000-0000222E0000}"/>
    <cellStyle name="Comma 69 4 2" xfId="11811" xr:uid="{00000000-0005-0000-0000-0000232E0000}"/>
    <cellStyle name="Comma 69 4 2 2" xfId="42484" xr:uid="{10DB4F47-DC6E-4E17-934B-2C2C91B56410}"/>
    <cellStyle name="Comma 69 4 3" xfId="42483" xr:uid="{43367177-227E-4C15-AD51-11C0D7BB7D6E}"/>
    <cellStyle name="Comma 69 5" xfId="11812" xr:uid="{00000000-0005-0000-0000-0000242E0000}"/>
    <cellStyle name="Comma 69 5 2" xfId="42485" xr:uid="{2E7727A9-95DB-4D73-943F-40F6631BA872}"/>
    <cellStyle name="Comma 69 6" xfId="11813" xr:uid="{00000000-0005-0000-0000-0000252E0000}"/>
    <cellStyle name="Comma 69 6 2" xfId="11814" xr:uid="{00000000-0005-0000-0000-0000262E0000}"/>
    <cellStyle name="Comma 69 6 2 2" xfId="42487" xr:uid="{B0FCC28B-6164-4C7B-B757-6519BFEA4F45}"/>
    <cellStyle name="Comma 69 6 3" xfId="42486" xr:uid="{E30EEDB7-2D72-4778-B1E4-36A56E9A9C61}"/>
    <cellStyle name="Comma 69 7" xfId="11815" xr:uid="{00000000-0005-0000-0000-0000272E0000}"/>
    <cellStyle name="Comma 69 7 2" xfId="42488" xr:uid="{C51248A0-D05B-4646-9BE8-DAB12791E956}"/>
    <cellStyle name="Comma 69 8" xfId="42472" xr:uid="{499B8EE3-86B3-4682-8D8A-1B3217CE9436}"/>
    <cellStyle name="Comma 7" xfId="11816" xr:uid="{00000000-0005-0000-0000-0000282E0000}"/>
    <cellStyle name="Comma 7 10" xfId="11817" xr:uid="{00000000-0005-0000-0000-0000292E0000}"/>
    <cellStyle name="Comma 7 10 2" xfId="11818" xr:uid="{00000000-0005-0000-0000-00002A2E0000}"/>
    <cellStyle name="Comma 7 10 2 2" xfId="42491" xr:uid="{9E5E0E91-8622-40A5-894F-24A02F6558D9}"/>
    <cellStyle name="Comma 7 10 3" xfId="42490" xr:uid="{8CF1B6CB-8D21-489E-A4D0-559499F48EE1}"/>
    <cellStyle name="Comma 7 11" xfId="11819" xr:uid="{00000000-0005-0000-0000-00002B2E0000}"/>
    <cellStyle name="Comma 7 11 2" xfId="11820" xr:uid="{00000000-0005-0000-0000-00002C2E0000}"/>
    <cellStyle name="Comma 7 11 2 2" xfId="42493" xr:uid="{293719A5-7EA1-4E8C-86DD-7B0E6D723A95}"/>
    <cellStyle name="Comma 7 11 3" xfId="42492" xr:uid="{60970C5C-32CE-448F-B93C-C42A1F6EC6A3}"/>
    <cellStyle name="Comma 7 12" xfId="11821" xr:uid="{00000000-0005-0000-0000-00002D2E0000}"/>
    <cellStyle name="Comma 7 12 2" xfId="11822" xr:uid="{00000000-0005-0000-0000-00002E2E0000}"/>
    <cellStyle name="Comma 7 12 2 2" xfId="42495" xr:uid="{6C7D9FFD-181C-496D-A4AB-518A075A1B9C}"/>
    <cellStyle name="Comma 7 12 3" xfId="42494" xr:uid="{DA23F1AE-874E-4A07-80E0-8B10F4A65CD6}"/>
    <cellStyle name="Comma 7 13" xfId="11823" xr:uid="{00000000-0005-0000-0000-00002F2E0000}"/>
    <cellStyle name="Comma 7 13 2" xfId="11824" xr:uid="{00000000-0005-0000-0000-0000302E0000}"/>
    <cellStyle name="Comma 7 13 2 2" xfId="42497" xr:uid="{76264AB3-7A25-4099-ACA7-BFFC8876B69E}"/>
    <cellStyle name="Comma 7 13 3" xfId="42496" xr:uid="{45AEBD15-58A0-4EC2-B964-A8A279C6818D}"/>
    <cellStyle name="Comma 7 14" xfId="11825" xr:uid="{00000000-0005-0000-0000-0000312E0000}"/>
    <cellStyle name="Comma 7 14 2" xfId="11826" xr:uid="{00000000-0005-0000-0000-0000322E0000}"/>
    <cellStyle name="Comma 7 14 2 2" xfId="42499" xr:uid="{31477C53-2F90-4412-A6CB-EE8FBBCFCBDA}"/>
    <cellStyle name="Comma 7 14 3" xfId="42498" xr:uid="{8142C7DB-CBC6-4DBB-B418-96767A460836}"/>
    <cellStyle name="Comma 7 15" xfId="11827" xr:uid="{00000000-0005-0000-0000-0000332E0000}"/>
    <cellStyle name="Comma 7 15 2" xfId="11828" xr:uid="{00000000-0005-0000-0000-0000342E0000}"/>
    <cellStyle name="Comma 7 15 2 2" xfId="42501" xr:uid="{D4B3371A-0386-4707-A807-7EAAC5F65847}"/>
    <cellStyle name="Comma 7 15 3" xfId="42500" xr:uid="{7F5AEE29-F677-439F-A392-4ABEFB980F3E}"/>
    <cellStyle name="Comma 7 16" xfId="11829" xr:uid="{00000000-0005-0000-0000-0000352E0000}"/>
    <cellStyle name="Comma 7 16 2" xfId="42502" xr:uid="{493E2833-B0D0-45FB-B557-3DCD7A855103}"/>
    <cellStyle name="Comma 7 17" xfId="11830" xr:uid="{00000000-0005-0000-0000-0000362E0000}"/>
    <cellStyle name="Comma 7 17 2" xfId="42503" xr:uid="{7FA99809-9BD9-453E-A080-5D167AB25F05}"/>
    <cellStyle name="Comma 7 18" xfId="11831" xr:uid="{00000000-0005-0000-0000-0000372E0000}"/>
    <cellStyle name="Comma 7 18 2" xfId="42504" xr:uid="{93590C30-331D-4D6E-896D-D5D22A187463}"/>
    <cellStyle name="Comma 7 19" xfId="11832" xr:uid="{00000000-0005-0000-0000-0000382E0000}"/>
    <cellStyle name="Comma 7 19 2" xfId="42505" xr:uid="{DAB98215-D897-43A4-985E-3A80F11124B7}"/>
    <cellStyle name="Comma 7 2" xfId="11833" xr:uid="{00000000-0005-0000-0000-0000392E0000}"/>
    <cellStyle name="Comma 7 2 10" xfId="42506" xr:uid="{34012712-13A6-4718-B26B-F922280E35AA}"/>
    <cellStyle name="Comma 7 2 2" xfId="11834" xr:uid="{00000000-0005-0000-0000-00003A2E0000}"/>
    <cellStyle name="Comma 7 2 2 2" xfId="11835" xr:uid="{00000000-0005-0000-0000-00003B2E0000}"/>
    <cellStyle name="Comma 7 2 2 2 2" xfId="42508" xr:uid="{DFC7F663-E8EB-4227-A4B6-9081EA61500D}"/>
    <cellStyle name="Comma 7 2 2 3" xfId="42507" xr:uid="{8FB99654-4492-49A6-83DF-49565962BDFC}"/>
    <cellStyle name="Comma 7 2 3" xfId="11836" xr:uid="{00000000-0005-0000-0000-00003C2E0000}"/>
    <cellStyle name="Comma 7 2 3 2" xfId="11837" xr:uid="{00000000-0005-0000-0000-00003D2E0000}"/>
    <cellStyle name="Comma 7 2 3 2 2" xfId="42510" xr:uid="{37A18428-B9C7-446A-8230-1CE535F14811}"/>
    <cellStyle name="Comma 7 2 3 3" xfId="42509" xr:uid="{94AD848D-0EA2-4248-8F4A-2845D487745F}"/>
    <cellStyle name="Comma 7 2 4" xfId="11838" xr:uid="{00000000-0005-0000-0000-00003E2E0000}"/>
    <cellStyle name="Comma 7 2 4 2" xfId="11839" xr:uid="{00000000-0005-0000-0000-00003F2E0000}"/>
    <cellStyle name="Comma 7 2 4 2 2" xfId="42512" xr:uid="{5783391B-5AF8-419B-8489-C378B068EC22}"/>
    <cellStyle name="Comma 7 2 4 3" xfId="42511" xr:uid="{10F8AD6E-4C3D-4653-BB51-98ECB869F414}"/>
    <cellStyle name="Comma 7 2 5" xfId="11840" xr:uid="{00000000-0005-0000-0000-0000402E0000}"/>
    <cellStyle name="Comma 7 2 5 2" xfId="11841" xr:uid="{00000000-0005-0000-0000-0000412E0000}"/>
    <cellStyle name="Comma 7 2 5 2 2" xfId="42514" xr:uid="{2322EE4E-878C-4134-B004-6E3371CB5D73}"/>
    <cellStyle name="Comma 7 2 5 3" xfId="42513" xr:uid="{C8DC579C-A096-4D36-ABCD-ED3C8F7BC140}"/>
    <cellStyle name="Comma 7 2 6" xfId="11842" xr:uid="{00000000-0005-0000-0000-0000422E0000}"/>
    <cellStyle name="Comma 7 2 6 2" xfId="42515" xr:uid="{5908B23F-E6BA-4008-B97F-A2D4F425AE7B}"/>
    <cellStyle name="Comma 7 2 7" xfId="11843" xr:uid="{00000000-0005-0000-0000-0000432E0000}"/>
    <cellStyle name="Comma 7 2 7 2" xfId="42516" xr:uid="{5231A164-3808-46EA-89D6-4A84A71132C9}"/>
    <cellStyle name="Comma 7 2 8" xfId="11844" xr:uid="{00000000-0005-0000-0000-0000442E0000}"/>
    <cellStyle name="Comma 7 2 8 2" xfId="42517" xr:uid="{43893780-11B8-4093-9688-583FCA27EC28}"/>
    <cellStyle name="Comma 7 2 9" xfId="11845" xr:uid="{00000000-0005-0000-0000-0000452E0000}"/>
    <cellStyle name="Comma 7 2 9 2" xfId="42518" xr:uid="{ED0C9D4F-7E4F-44F1-9D79-738A9BBEFE56}"/>
    <cellStyle name="Comma 7 20" xfId="11846" xr:uid="{00000000-0005-0000-0000-0000462E0000}"/>
    <cellStyle name="Comma 7 20 2" xfId="11847" xr:uid="{00000000-0005-0000-0000-0000472E0000}"/>
    <cellStyle name="Comma 7 20 2 2" xfId="42520" xr:uid="{AE880FD7-57D9-4FDC-92B1-5BCA73EC4CA4}"/>
    <cellStyle name="Comma 7 20 3" xfId="42519" xr:uid="{FE7A8195-10AF-4228-A308-FA1838DAF7F3}"/>
    <cellStyle name="Comma 7 21" xfId="11848" xr:uid="{00000000-0005-0000-0000-0000482E0000}"/>
    <cellStyle name="Comma 7 21 2" xfId="42521" xr:uid="{51D3B4B0-5BEA-49C7-A82C-EEB447E091DC}"/>
    <cellStyle name="Comma 7 21 3" xfId="11849" xr:uid="{00000000-0005-0000-0000-0000492E0000}"/>
    <cellStyle name="Comma 7 21 3 2" xfId="42522" xr:uid="{A9763758-F2F3-4B55-871B-F1F61A49A990}"/>
    <cellStyle name="Comma 7 22" xfId="11850" xr:uid="{00000000-0005-0000-0000-00004A2E0000}"/>
    <cellStyle name="Comma 7 22 2" xfId="42523" xr:uid="{3E60F5BE-4F7A-44C4-9CDA-B99134EBAA6E}"/>
    <cellStyle name="Comma 7 23" xfId="11851" xr:uid="{00000000-0005-0000-0000-00004B2E0000}"/>
    <cellStyle name="Comma 7 23 2" xfId="42524" xr:uid="{C0BC5CB9-F9AC-4F3F-8DC5-3DE2058C0C5C}"/>
    <cellStyle name="Comma 7 24" xfId="11852" xr:uid="{00000000-0005-0000-0000-00004C2E0000}"/>
    <cellStyle name="Comma 7 24 2" xfId="42525" xr:uid="{422E55FE-5718-487E-9615-BAE7B0370628}"/>
    <cellStyle name="Comma 7 25" xfId="11853" xr:uid="{00000000-0005-0000-0000-00004D2E0000}"/>
    <cellStyle name="Comma 7 25 2" xfId="42526" xr:uid="{598020E5-E113-4868-A5D8-EBC763AC1021}"/>
    <cellStyle name="Comma 7 26" xfId="11854" xr:uid="{00000000-0005-0000-0000-00004E2E0000}"/>
    <cellStyle name="Comma 7 26 2" xfId="42527" xr:uid="{45EEB82D-DED2-4EDC-894E-CFE3EA6C51D3}"/>
    <cellStyle name="Comma 7 27" xfId="11855" xr:uid="{00000000-0005-0000-0000-00004F2E0000}"/>
    <cellStyle name="Comma 7 27 2" xfId="42528" xr:uid="{70867412-DBA1-4D3C-A350-319181815372}"/>
    <cellStyle name="Comma 7 28" xfId="11856" xr:uid="{00000000-0005-0000-0000-0000502E0000}"/>
    <cellStyle name="Comma 7 28 2" xfId="42529" xr:uid="{16E7B8D4-CA3C-4B6F-AD66-31035242781E}"/>
    <cellStyle name="Comma 7 29" xfId="42489" xr:uid="{55ECEEA0-75D6-4363-B468-A525AA893E6F}"/>
    <cellStyle name="Comma 7 3" xfId="11857" xr:uid="{00000000-0005-0000-0000-0000512E0000}"/>
    <cellStyle name="Comma 7 3 10" xfId="11858" xr:uid="{00000000-0005-0000-0000-0000522E0000}"/>
    <cellStyle name="Comma 7 3 10 2" xfId="42531" xr:uid="{1E201116-30AA-4CD8-AF62-9F14216CA8F8}"/>
    <cellStyle name="Comma 7 3 2" xfId="11859" xr:uid="{00000000-0005-0000-0000-0000532E0000}"/>
    <cellStyle name="Comma 7 3 2 2" xfId="11860" xr:uid="{00000000-0005-0000-0000-0000542E0000}"/>
    <cellStyle name="Comma 7 3 2 2 2" xfId="11861" xr:uid="{00000000-0005-0000-0000-0000552E0000}"/>
    <cellStyle name="Comma 7 3 2 2 2 2" xfId="42534" xr:uid="{2A706007-D7D7-44A0-94C5-E29A2D4DEF5D}"/>
    <cellStyle name="Comma 7 3 2 2 3" xfId="42533" xr:uid="{057530A7-55E8-4AF6-8B12-312F9B9DF72A}"/>
    <cellStyle name="Comma 7 3 2 3" xfId="11862" xr:uid="{00000000-0005-0000-0000-0000562E0000}"/>
    <cellStyle name="Comma 7 3 2 3 2" xfId="11863" xr:uid="{00000000-0005-0000-0000-0000572E0000}"/>
    <cellStyle name="Comma 7 3 2 3 2 2" xfId="42536" xr:uid="{097B618A-3D39-4DDC-977E-F11F8E746ACB}"/>
    <cellStyle name="Comma 7 3 2 3 3" xfId="42535" xr:uid="{4258D013-D165-470B-904D-F6E374C407CB}"/>
    <cellStyle name="Comma 7 3 2 4" xfId="11864" xr:uid="{00000000-0005-0000-0000-0000582E0000}"/>
    <cellStyle name="Comma 7 3 2 4 2" xfId="42537" xr:uid="{412C51FD-6F52-4BF9-BB31-133C9F5F730A}"/>
    <cellStyle name="Comma 7 3 2 5" xfId="11865" xr:uid="{00000000-0005-0000-0000-0000592E0000}"/>
    <cellStyle name="Comma 7 3 2 5 2" xfId="42538" xr:uid="{1E08AC1A-3D58-4D1D-85CD-659AF350A45D}"/>
    <cellStyle name="Comma 7 3 2 6" xfId="11866" xr:uid="{00000000-0005-0000-0000-00005A2E0000}"/>
    <cellStyle name="Comma 7 3 2 6 2" xfId="42539" xr:uid="{A25024C0-1D14-4330-9835-23CE609200C0}"/>
    <cellStyle name="Comma 7 3 2 7" xfId="42532" xr:uid="{EFA5DC22-F9E7-4181-B3C0-4DA00B49D053}"/>
    <cellStyle name="Comma 7 3 3" xfId="11867" xr:uid="{00000000-0005-0000-0000-00005B2E0000}"/>
    <cellStyle name="Comma 7 3 3 2" xfId="11868" xr:uid="{00000000-0005-0000-0000-00005C2E0000}"/>
    <cellStyle name="Comma 7 3 3 2 2" xfId="11869" xr:uid="{00000000-0005-0000-0000-00005D2E0000}"/>
    <cellStyle name="Comma 7 3 3 2 2 2" xfId="11870" xr:uid="{00000000-0005-0000-0000-00005E2E0000}"/>
    <cellStyle name="Comma 7 3 3 2 2 2 2" xfId="42543" xr:uid="{C75992EE-20C1-40EC-A4DD-6D709A8338FE}"/>
    <cellStyle name="Comma 7 3 3 2 2 3" xfId="42542" xr:uid="{B37AB687-5612-49F7-8ECC-CB0ECC475C93}"/>
    <cellStyle name="Comma 7 3 3 2 3" xfId="11871" xr:uid="{00000000-0005-0000-0000-00005F2E0000}"/>
    <cellStyle name="Comma 7 3 3 2 3 2" xfId="11872" xr:uid="{00000000-0005-0000-0000-0000602E0000}"/>
    <cellStyle name="Comma 7 3 3 2 3 2 2" xfId="42545" xr:uid="{6D0829DB-6320-4875-A862-12EF11B98597}"/>
    <cellStyle name="Comma 7 3 3 2 3 3" xfId="42544" xr:uid="{4A7FCAAA-3714-4AB3-81CB-BFC6D450B16E}"/>
    <cellStyle name="Comma 7 3 3 2 4" xfId="11873" xr:uid="{00000000-0005-0000-0000-0000612E0000}"/>
    <cellStyle name="Comma 7 3 3 2 4 2" xfId="42546" xr:uid="{8BE5D648-BA8F-420B-8297-E1B1C541D5D3}"/>
    <cellStyle name="Comma 7 3 3 2 5" xfId="11874" xr:uid="{00000000-0005-0000-0000-0000622E0000}"/>
    <cellStyle name="Comma 7 3 3 2 5 2" xfId="42547" xr:uid="{C1E64111-9C57-4FCD-BCFE-495E0E0E3F01}"/>
    <cellStyle name="Comma 7 3 3 2 6" xfId="11875" xr:uid="{00000000-0005-0000-0000-0000632E0000}"/>
    <cellStyle name="Comma 7 3 3 2 6 2" xfId="42548" xr:uid="{DD37BA3E-F874-4C63-B46A-EA2BA0D7C06F}"/>
    <cellStyle name="Comma 7 3 3 2 7" xfId="42541" xr:uid="{14C19373-532D-41A3-8694-68CA9531934D}"/>
    <cellStyle name="Comma 7 3 3 3" xfId="11876" xr:uid="{00000000-0005-0000-0000-0000642E0000}"/>
    <cellStyle name="Comma 7 3 3 3 2" xfId="11877" xr:uid="{00000000-0005-0000-0000-0000652E0000}"/>
    <cellStyle name="Comma 7 3 3 3 2 2" xfId="42550" xr:uid="{EFB5F818-48A6-4079-ABF6-59ADDCA0F40F}"/>
    <cellStyle name="Comma 7 3 3 3 3" xfId="42549" xr:uid="{5BD4C21E-89A0-4EED-B00D-B36ABB0B5F24}"/>
    <cellStyle name="Comma 7 3 3 4" xfId="11878" xr:uid="{00000000-0005-0000-0000-0000662E0000}"/>
    <cellStyle name="Comma 7 3 3 4 2" xfId="11879" xr:uid="{00000000-0005-0000-0000-0000672E0000}"/>
    <cellStyle name="Comma 7 3 3 4 2 2" xfId="42552" xr:uid="{31EA70B4-5D60-42B6-AE2E-65B867C014D6}"/>
    <cellStyle name="Comma 7 3 3 4 3" xfId="42551" xr:uid="{CCE2664B-3F2C-439F-82F5-0B1B2F1A64E6}"/>
    <cellStyle name="Comma 7 3 3 5" xfId="11880" xr:uid="{00000000-0005-0000-0000-0000682E0000}"/>
    <cellStyle name="Comma 7 3 3 5 2" xfId="42553" xr:uid="{EEC90086-78C1-49CD-B290-E2EB0B379746}"/>
    <cellStyle name="Comma 7 3 3 6" xfId="11881" xr:uid="{00000000-0005-0000-0000-0000692E0000}"/>
    <cellStyle name="Comma 7 3 3 6 2" xfId="42554" xr:uid="{1AEC6378-C257-4F90-8450-2E50B20D8B93}"/>
    <cellStyle name="Comma 7 3 3 7" xfId="11882" xr:uid="{00000000-0005-0000-0000-00006A2E0000}"/>
    <cellStyle name="Comma 7 3 3 7 2" xfId="42555" xr:uid="{F88A409D-6713-4B3B-83C5-1622BCCF6358}"/>
    <cellStyle name="Comma 7 3 3 8" xfId="42540" xr:uid="{895D91EF-299D-4A6E-A970-B32EFA847434}"/>
    <cellStyle name="Comma 7 3 4" xfId="11883" xr:uid="{00000000-0005-0000-0000-00006B2E0000}"/>
    <cellStyle name="Comma 7 3 4 2" xfId="11884" xr:uid="{00000000-0005-0000-0000-00006C2E0000}"/>
    <cellStyle name="Comma 7 3 4 2 2" xfId="11885" xr:uid="{00000000-0005-0000-0000-00006D2E0000}"/>
    <cellStyle name="Comma 7 3 4 2 2 2" xfId="11886" xr:uid="{00000000-0005-0000-0000-00006E2E0000}"/>
    <cellStyle name="Comma 7 3 4 2 2 2 2" xfId="11887" xr:uid="{00000000-0005-0000-0000-00006F2E0000}"/>
    <cellStyle name="Comma 7 3 4 2 2 2 2 2" xfId="42560" xr:uid="{D4AAA25F-773E-4AC3-A9B2-F003B8571127}"/>
    <cellStyle name="Comma 7 3 4 2 2 2 3" xfId="42559" xr:uid="{36018959-3E24-496A-8B91-09D45332E7DB}"/>
    <cellStyle name="Comma 7 3 4 2 2 3" xfId="11888" xr:uid="{00000000-0005-0000-0000-0000702E0000}"/>
    <cellStyle name="Comma 7 3 4 2 2 3 2" xfId="11889" xr:uid="{00000000-0005-0000-0000-0000712E0000}"/>
    <cellStyle name="Comma 7 3 4 2 2 3 2 2" xfId="42562" xr:uid="{414EFCF9-2593-4D32-9894-1EC7FF6DDAB6}"/>
    <cellStyle name="Comma 7 3 4 2 2 3 3" xfId="42561" xr:uid="{06F59F41-8A3B-49D9-AB91-2484E49DF029}"/>
    <cellStyle name="Comma 7 3 4 2 2 4" xfId="11890" xr:uid="{00000000-0005-0000-0000-0000722E0000}"/>
    <cellStyle name="Comma 7 3 4 2 2 4 2" xfId="42563" xr:uid="{D12456F0-E628-440B-94C4-53ACC8CFAE21}"/>
    <cellStyle name="Comma 7 3 4 2 2 5" xfId="11891" xr:uid="{00000000-0005-0000-0000-0000732E0000}"/>
    <cellStyle name="Comma 7 3 4 2 2 5 2" xfId="42564" xr:uid="{837FEA3B-01CF-408A-AEF4-71204183A1B9}"/>
    <cellStyle name="Comma 7 3 4 2 2 6" xfId="11892" xr:uid="{00000000-0005-0000-0000-0000742E0000}"/>
    <cellStyle name="Comma 7 3 4 2 2 6 2" xfId="42565" xr:uid="{57971C30-EF34-46AD-B0DB-19770FA5911F}"/>
    <cellStyle name="Comma 7 3 4 2 2 7" xfId="42558" xr:uid="{FB3A5E53-B6EE-4B5E-87CA-76EF9FC82983}"/>
    <cellStyle name="Comma 7 3 4 2 3" xfId="11893" xr:uid="{00000000-0005-0000-0000-0000752E0000}"/>
    <cellStyle name="Comma 7 3 4 2 3 2" xfId="11894" xr:uid="{00000000-0005-0000-0000-0000762E0000}"/>
    <cellStyle name="Comma 7 3 4 2 3 2 2" xfId="42567" xr:uid="{6C1D6302-731D-460F-AE71-149F2542D78E}"/>
    <cellStyle name="Comma 7 3 4 2 3 3" xfId="42566" xr:uid="{66172EC2-A0E2-4B9A-B785-471B26B0D4F7}"/>
    <cellStyle name="Comma 7 3 4 2 4" xfId="11895" xr:uid="{00000000-0005-0000-0000-0000772E0000}"/>
    <cellStyle name="Comma 7 3 4 2 4 2" xfId="11896" xr:uid="{00000000-0005-0000-0000-0000782E0000}"/>
    <cellStyle name="Comma 7 3 4 2 4 2 2" xfId="42569" xr:uid="{227C2ED5-4E26-4E56-873F-E8ECC79A1C48}"/>
    <cellStyle name="Comma 7 3 4 2 4 3" xfId="42568" xr:uid="{28A98932-EC64-4B59-B0AF-B33CEB47DFF7}"/>
    <cellStyle name="Comma 7 3 4 2 5" xfId="11897" xr:uid="{00000000-0005-0000-0000-0000792E0000}"/>
    <cellStyle name="Comma 7 3 4 2 5 2" xfId="42570" xr:uid="{19DF0202-2020-4FF0-916B-82A400123DBE}"/>
    <cellStyle name="Comma 7 3 4 2 6" xfId="11898" xr:uid="{00000000-0005-0000-0000-00007A2E0000}"/>
    <cellStyle name="Comma 7 3 4 2 6 2" xfId="42571" xr:uid="{6161F91C-1A52-4BC6-BA95-1DB3404ABC3E}"/>
    <cellStyle name="Comma 7 3 4 2 7" xfId="11899" xr:uid="{00000000-0005-0000-0000-00007B2E0000}"/>
    <cellStyle name="Comma 7 3 4 2 7 2" xfId="42572" xr:uid="{8F1B5B91-BFCE-4C20-8534-FCADFE46560A}"/>
    <cellStyle name="Comma 7 3 4 2 8" xfId="42557" xr:uid="{1E35583C-0075-414D-A492-D0A1CFBFD46E}"/>
    <cellStyle name="Comma 7 3 4 3" xfId="11900" xr:uid="{00000000-0005-0000-0000-00007C2E0000}"/>
    <cellStyle name="Comma 7 3 4 3 2" xfId="11901" xr:uid="{00000000-0005-0000-0000-00007D2E0000}"/>
    <cellStyle name="Comma 7 3 4 3 2 2" xfId="11902" xr:uid="{00000000-0005-0000-0000-00007E2E0000}"/>
    <cellStyle name="Comma 7 3 4 3 2 2 2" xfId="42575" xr:uid="{E2A30769-F782-44B3-93E4-4E023E03B696}"/>
    <cellStyle name="Comma 7 3 4 3 2 3" xfId="42574" xr:uid="{E7D6646A-CD42-4FD1-95E2-C62DEC66F3CB}"/>
    <cellStyle name="Comma 7 3 4 3 3" xfId="11903" xr:uid="{00000000-0005-0000-0000-00007F2E0000}"/>
    <cellStyle name="Comma 7 3 4 3 3 2" xfId="11904" xr:uid="{00000000-0005-0000-0000-0000802E0000}"/>
    <cellStyle name="Comma 7 3 4 3 3 2 2" xfId="42577" xr:uid="{284F98CA-087E-42A6-84F8-1C6C821A18E8}"/>
    <cellStyle name="Comma 7 3 4 3 3 3" xfId="42576" xr:uid="{8A835242-894C-4FED-9228-DD3B5B42B1EC}"/>
    <cellStyle name="Comma 7 3 4 3 4" xfId="11905" xr:uid="{00000000-0005-0000-0000-0000812E0000}"/>
    <cellStyle name="Comma 7 3 4 3 4 2" xfId="42578" xr:uid="{50D52E31-4C29-4D32-BC65-64AE68E9ACD2}"/>
    <cellStyle name="Comma 7 3 4 3 5" xfId="11906" xr:uid="{00000000-0005-0000-0000-0000822E0000}"/>
    <cellStyle name="Comma 7 3 4 3 5 2" xfId="42579" xr:uid="{4026CA3C-CF84-4BCB-89E2-B1D72981B770}"/>
    <cellStyle name="Comma 7 3 4 3 6" xfId="11907" xr:uid="{00000000-0005-0000-0000-0000832E0000}"/>
    <cellStyle name="Comma 7 3 4 3 6 2" xfId="42580" xr:uid="{9C4FEA08-3730-41E3-8F45-F9CB1F87D30A}"/>
    <cellStyle name="Comma 7 3 4 3 7" xfId="42573" xr:uid="{10369660-1786-4648-B814-8BF917D35210}"/>
    <cellStyle name="Comma 7 3 4 4" xfId="11908" xr:uid="{00000000-0005-0000-0000-0000842E0000}"/>
    <cellStyle name="Comma 7 3 4 4 2" xfId="11909" xr:uid="{00000000-0005-0000-0000-0000852E0000}"/>
    <cellStyle name="Comma 7 3 4 4 2 2" xfId="42582" xr:uid="{B928431A-C4A6-4AD7-B754-16B81CEA55B4}"/>
    <cellStyle name="Comma 7 3 4 4 3" xfId="42581" xr:uid="{5B605192-2989-4D36-A168-8455959959F3}"/>
    <cellStyle name="Comma 7 3 4 5" xfId="11910" xr:uid="{00000000-0005-0000-0000-0000862E0000}"/>
    <cellStyle name="Comma 7 3 4 5 2" xfId="11911" xr:uid="{00000000-0005-0000-0000-0000872E0000}"/>
    <cellStyle name="Comma 7 3 4 5 2 2" xfId="42584" xr:uid="{B7A43ED8-699B-4C13-B7E5-76F64ABE8CAF}"/>
    <cellStyle name="Comma 7 3 4 5 3" xfId="42583" xr:uid="{250554FC-02B7-4BCC-9C6A-2C5F8D6EE8A2}"/>
    <cellStyle name="Comma 7 3 4 6" xfId="11912" xr:uid="{00000000-0005-0000-0000-0000882E0000}"/>
    <cellStyle name="Comma 7 3 4 6 2" xfId="42585" xr:uid="{43756D87-0AA3-4ED8-91BD-475C9B269798}"/>
    <cellStyle name="Comma 7 3 4 7" xfId="11913" xr:uid="{00000000-0005-0000-0000-0000892E0000}"/>
    <cellStyle name="Comma 7 3 4 7 2" xfId="42586" xr:uid="{74997FFE-EA4B-4478-BD67-0E22FE2159A1}"/>
    <cellStyle name="Comma 7 3 4 8" xfId="11914" xr:uid="{00000000-0005-0000-0000-00008A2E0000}"/>
    <cellStyle name="Comma 7 3 4 8 2" xfId="42587" xr:uid="{631D5B91-3C83-4D24-AFF6-A152C11DCFBD}"/>
    <cellStyle name="Comma 7 3 4 9" xfId="42556" xr:uid="{9480B430-70AB-4244-9650-F3CBC57C74C0}"/>
    <cellStyle name="Comma 7 3 5" xfId="11915" xr:uid="{00000000-0005-0000-0000-00008B2E0000}"/>
    <cellStyle name="Comma 7 3 5 2" xfId="11916" xr:uid="{00000000-0005-0000-0000-00008C2E0000}"/>
    <cellStyle name="Comma 7 3 5 2 2" xfId="42589" xr:uid="{7265A1F8-C176-415D-A186-6019605B55F8}"/>
    <cellStyle name="Comma 7 3 5 3" xfId="42588" xr:uid="{C1371125-596E-4800-BAB4-990FF6CB59DC}"/>
    <cellStyle name="Comma 7 3 6" xfId="11917" xr:uid="{00000000-0005-0000-0000-00008D2E0000}"/>
    <cellStyle name="Comma 7 3 6 2" xfId="11918" xr:uid="{00000000-0005-0000-0000-00008E2E0000}"/>
    <cellStyle name="Comma 7 3 6 2 2" xfId="42591" xr:uid="{11289BE9-AD80-4C1F-A4A0-83AC30E485C8}"/>
    <cellStyle name="Comma 7 3 6 3" xfId="42590" xr:uid="{351BD4B7-C4DA-4EF8-9974-F3842BDCE510}"/>
    <cellStyle name="Comma 7 3 7" xfId="11919" xr:uid="{00000000-0005-0000-0000-00008F2E0000}"/>
    <cellStyle name="Comma 7 3 7 2" xfId="11920" xr:uid="{00000000-0005-0000-0000-0000902E0000}"/>
    <cellStyle name="Comma 7 3 7 2 2" xfId="42593" xr:uid="{331EEF7E-243A-4E49-9F6C-D4DCEA882DCF}"/>
    <cellStyle name="Comma 7 3 7 3" xfId="42592" xr:uid="{BAC7232C-5A9A-4BE6-B7EF-1ED0E32F7DCD}"/>
    <cellStyle name="Comma 7 3 8" xfId="11921" xr:uid="{00000000-0005-0000-0000-0000912E0000}"/>
    <cellStyle name="Comma 7 3 8 2" xfId="42594" xr:uid="{A2A8ABB5-5DE7-4990-9FE0-30BC8D8A5961}"/>
    <cellStyle name="Comma 7 3 9" xfId="42530" xr:uid="{314F3467-1F36-456F-A812-23BD14766A2C}"/>
    <cellStyle name="Comma 7 30" xfId="11922" xr:uid="{00000000-0005-0000-0000-0000922E0000}"/>
    <cellStyle name="Comma 7 30 2" xfId="42595" xr:uid="{2DB43BEE-830B-49BD-A902-52460873D6C9}"/>
    <cellStyle name="Comma 7 4" xfId="11923" xr:uid="{00000000-0005-0000-0000-0000932E0000}"/>
    <cellStyle name="Comma 7 4 2" xfId="11924" xr:uid="{00000000-0005-0000-0000-0000942E0000}"/>
    <cellStyle name="Comma 7 4 2 2" xfId="11925" xr:uid="{00000000-0005-0000-0000-0000952E0000}"/>
    <cellStyle name="Comma 7 4 2 2 2" xfId="42598" xr:uid="{B4098E57-6FE6-48CD-903F-791EEBF9B887}"/>
    <cellStyle name="Comma 7 4 2 3" xfId="42597" xr:uid="{DC6137FE-1C27-4FBA-8B22-3682B67B3D5F}"/>
    <cellStyle name="Comma 7 4 3" xfId="11926" xr:uid="{00000000-0005-0000-0000-0000962E0000}"/>
    <cellStyle name="Comma 7 4 3 2" xfId="11927" xr:uid="{00000000-0005-0000-0000-0000972E0000}"/>
    <cellStyle name="Comma 7 4 3 2 2" xfId="42600" xr:uid="{EA6A8C99-A034-4C5A-9EAC-9D29DAEEFD5E}"/>
    <cellStyle name="Comma 7 4 3 3" xfId="42599" xr:uid="{D5D810B7-FD69-4BE1-98A9-C16FB6DA3C21}"/>
    <cellStyle name="Comma 7 4 4" xfId="11928" xr:uid="{00000000-0005-0000-0000-0000982E0000}"/>
    <cellStyle name="Comma 7 4 4 2" xfId="42601" xr:uid="{D5E152A6-8769-4394-9F18-56456653DCC3}"/>
    <cellStyle name="Comma 7 4 5" xfId="11929" xr:uid="{00000000-0005-0000-0000-0000992E0000}"/>
    <cellStyle name="Comma 7 4 5 2" xfId="42602" xr:uid="{267585E0-7FE7-4992-B46F-6850005CD0F1}"/>
    <cellStyle name="Comma 7 4 6" xfId="11930" xr:uid="{00000000-0005-0000-0000-00009A2E0000}"/>
    <cellStyle name="Comma 7 4 6 2" xfId="42603" xr:uid="{E3F700E1-F9BE-4AB4-A7BA-D91B2FD980A1}"/>
    <cellStyle name="Comma 7 4 7" xfId="42596" xr:uid="{442ECE73-D82F-44C3-A6C7-278B6289E1F4}"/>
    <cellStyle name="Comma 7 5" xfId="11931" xr:uid="{00000000-0005-0000-0000-00009B2E0000}"/>
    <cellStyle name="Comma 7 5 2" xfId="11932" xr:uid="{00000000-0005-0000-0000-00009C2E0000}"/>
    <cellStyle name="Comma 7 5 2 2" xfId="11933" xr:uid="{00000000-0005-0000-0000-00009D2E0000}"/>
    <cellStyle name="Comma 7 5 2 2 2" xfId="11934" xr:uid="{00000000-0005-0000-0000-00009E2E0000}"/>
    <cellStyle name="Comma 7 5 2 2 2 2" xfId="42607" xr:uid="{6601079A-2C4A-45F2-9435-DB9F084BFE87}"/>
    <cellStyle name="Comma 7 5 2 2 3" xfId="42606" xr:uid="{A0078E1D-3A76-4DFE-AD17-FD208F319E28}"/>
    <cellStyle name="Comma 7 5 2 3" xfId="11935" xr:uid="{00000000-0005-0000-0000-00009F2E0000}"/>
    <cellStyle name="Comma 7 5 2 3 2" xfId="11936" xr:uid="{00000000-0005-0000-0000-0000A02E0000}"/>
    <cellStyle name="Comma 7 5 2 3 2 2" xfId="42609" xr:uid="{2792D203-ED17-4E2B-8853-ECD2E6769F1C}"/>
    <cellStyle name="Comma 7 5 2 3 3" xfId="42608" xr:uid="{4A0865F1-3079-4941-B85C-A27E58C67B7E}"/>
    <cellStyle name="Comma 7 5 2 4" xfId="11937" xr:uid="{00000000-0005-0000-0000-0000A12E0000}"/>
    <cellStyle name="Comma 7 5 2 4 2" xfId="42610" xr:uid="{A960047A-CC68-44C4-96B5-CCB896CCF106}"/>
    <cellStyle name="Comma 7 5 2 5" xfId="11938" xr:uid="{00000000-0005-0000-0000-0000A22E0000}"/>
    <cellStyle name="Comma 7 5 2 5 2" xfId="42611" xr:uid="{0E3220BF-616D-4CCF-8E17-10DAED56878B}"/>
    <cellStyle name="Comma 7 5 2 6" xfId="11939" xr:uid="{00000000-0005-0000-0000-0000A32E0000}"/>
    <cellStyle name="Comma 7 5 2 6 2" xfId="42612" xr:uid="{B8A4C46E-5120-4E89-B4FE-ED8194E482AD}"/>
    <cellStyle name="Comma 7 5 2 7" xfId="42605" xr:uid="{BBCA7B6D-C7DF-4424-B4CE-708527A7B67A}"/>
    <cellStyle name="Comma 7 5 3" xfId="11940" xr:uid="{00000000-0005-0000-0000-0000A42E0000}"/>
    <cellStyle name="Comma 7 5 3 2" xfId="11941" xr:uid="{00000000-0005-0000-0000-0000A52E0000}"/>
    <cellStyle name="Comma 7 5 3 2 2" xfId="11942" xr:uid="{00000000-0005-0000-0000-0000A62E0000}"/>
    <cellStyle name="Comma 7 5 3 2 2 2" xfId="42615" xr:uid="{8942DC4F-3BB5-4A53-A718-2C8D1CD11224}"/>
    <cellStyle name="Comma 7 5 3 2 3" xfId="42614" xr:uid="{D7DB1E1E-FD85-4A81-AF40-B2AC18E5EF04}"/>
    <cellStyle name="Comma 7 5 3 3" xfId="11943" xr:uid="{00000000-0005-0000-0000-0000A72E0000}"/>
    <cellStyle name="Comma 7 5 3 3 2" xfId="11944" xr:uid="{00000000-0005-0000-0000-0000A82E0000}"/>
    <cellStyle name="Comma 7 5 3 3 2 2" xfId="42617" xr:uid="{970BF536-B969-467E-B844-4EB9CE0DF576}"/>
    <cellStyle name="Comma 7 5 3 3 3" xfId="42616" xr:uid="{DBEC8DC9-536C-4E90-B596-52C9F39A61B6}"/>
    <cellStyle name="Comma 7 5 3 4" xfId="11945" xr:uid="{00000000-0005-0000-0000-0000A92E0000}"/>
    <cellStyle name="Comma 7 5 3 4 2" xfId="42618" xr:uid="{7E58A33F-CD27-4688-924B-A881AC8A632B}"/>
    <cellStyle name="Comma 7 5 3 5" xfId="11946" xr:uid="{00000000-0005-0000-0000-0000AA2E0000}"/>
    <cellStyle name="Comma 7 5 3 5 2" xfId="42619" xr:uid="{376D7EB9-0277-4D4D-9351-5CDC927745CC}"/>
    <cellStyle name="Comma 7 5 3 6" xfId="11947" xr:uid="{00000000-0005-0000-0000-0000AB2E0000}"/>
    <cellStyle name="Comma 7 5 3 6 2" xfId="42620" xr:uid="{BC1BB9A7-E629-4530-AD1C-B1DD9F34DCE7}"/>
    <cellStyle name="Comma 7 5 3 7" xfId="42613" xr:uid="{D17EE99D-8676-4064-AE6C-2833F0DE4A61}"/>
    <cellStyle name="Comma 7 5 4" xfId="11948" xr:uid="{00000000-0005-0000-0000-0000AC2E0000}"/>
    <cellStyle name="Comma 7 5 4 2" xfId="11949" xr:uid="{00000000-0005-0000-0000-0000AD2E0000}"/>
    <cellStyle name="Comma 7 5 4 2 2" xfId="42622" xr:uid="{4DA0FB7E-D047-46BA-83DB-D0A8C1490168}"/>
    <cellStyle name="Comma 7 5 4 3" xfId="42621" xr:uid="{542A56B2-D258-4906-BC3D-D41138EE7F2B}"/>
    <cellStyle name="Comma 7 5 5" xfId="11950" xr:uid="{00000000-0005-0000-0000-0000AE2E0000}"/>
    <cellStyle name="Comma 7 5 5 2" xfId="11951" xr:uid="{00000000-0005-0000-0000-0000AF2E0000}"/>
    <cellStyle name="Comma 7 5 5 2 2" xfId="42624" xr:uid="{109C2AE4-B8DD-405D-93A0-D6F818F21A2A}"/>
    <cellStyle name="Comma 7 5 5 3" xfId="42623" xr:uid="{99F4F4E6-1710-4080-908E-580E60F6060D}"/>
    <cellStyle name="Comma 7 5 6" xfId="11952" xr:uid="{00000000-0005-0000-0000-0000B02E0000}"/>
    <cellStyle name="Comma 7 5 6 2" xfId="42625" xr:uid="{D5271158-B955-49D4-A2FF-BC9ADDE99123}"/>
    <cellStyle name="Comma 7 5 7" xfId="11953" xr:uid="{00000000-0005-0000-0000-0000B12E0000}"/>
    <cellStyle name="Comma 7 5 7 2" xfId="42626" xr:uid="{F80AD6D8-F0B2-4544-889B-4F099F897D9A}"/>
    <cellStyle name="Comma 7 5 8" xfId="11954" xr:uid="{00000000-0005-0000-0000-0000B22E0000}"/>
    <cellStyle name="Comma 7 5 8 2" xfId="42627" xr:uid="{6D42BC7C-2E3A-4566-81E8-046A72DE6740}"/>
    <cellStyle name="Comma 7 5 9" xfId="42604" xr:uid="{70E791D1-E755-4D73-A690-6E9E6F4E6C80}"/>
    <cellStyle name="Comma 7 6" xfId="11955" xr:uid="{00000000-0005-0000-0000-0000B32E0000}"/>
    <cellStyle name="Comma 7 6 2" xfId="11956" xr:uid="{00000000-0005-0000-0000-0000B42E0000}"/>
    <cellStyle name="Comma 7 6 2 2" xfId="11957" xr:uid="{00000000-0005-0000-0000-0000B52E0000}"/>
    <cellStyle name="Comma 7 6 2 2 2" xfId="42630" xr:uid="{D13A5653-77CB-425F-A750-0B8FF790D1F6}"/>
    <cellStyle name="Comma 7 6 2 3" xfId="42629" xr:uid="{82D98CC0-54AA-4A84-B6BB-3F6BE8786EF7}"/>
    <cellStyle name="Comma 7 6 3" xfId="11958" xr:uid="{00000000-0005-0000-0000-0000B62E0000}"/>
    <cellStyle name="Comma 7 6 3 2" xfId="11959" xr:uid="{00000000-0005-0000-0000-0000B72E0000}"/>
    <cellStyle name="Comma 7 6 3 2 2" xfId="42632" xr:uid="{071F4E28-C8D5-464F-8B96-36F2310C238D}"/>
    <cellStyle name="Comma 7 6 3 3" xfId="42631" xr:uid="{DF571B5D-85E7-4A33-BC49-9A4FDE52E40B}"/>
    <cellStyle name="Comma 7 6 4" xfId="11960" xr:uid="{00000000-0005-0000-0000-0000B82E0000}"/>
    <cellStyle name="Comma 7 6 4 2" xfId="42633" xr:uid="{AA583B01-7828-4781-82AC-5FC64BD1BC00}"/>
    <cellStyle name="Comma 7 6 5" xfId="11961" xr:uid="{00000000-0005-0000-0000-0000B92E0000}"/>
    <cellStyle name="Comma 7 6 5 2" xfId="42634" xr:uid="{33A64C33-63D0-4300-AFC7-4C1B9B0BFB79}"/>
    <cellStyle name="Comma 7 6 6" xfId="11962" xr:uid="{00000000-0005-0000-0000-0000BA2E0000}"/>
    <cellStyle name="Comma 7 6 6 2" xfId="42635" xr:uid="{F65D91BE-21BE-4408-AB54-E751B6D3D831}"/>
    <cellStyle name="Comma 7 6 7" xfId="42628" xr:uid="{548A8791-E425-4A23-9CDE-06D03132D928}"/>
    <cellStyle name="Comma 7 7" xfId="11963" xr:uid="{00000000-0005-0000-0000-0000BB2E0000}"/>
    <cellStyle name="Comma 7 7 2" xfId="11964" xr:uid="{00000000-0005-0000-0000-0000BC2E0000}"/>
    <cellStyle name="Comma 7 7 2 2" xfId="11965" xr:uid="{00000000-0005-0000-0000-0000BD2E0000}"/>
    <cellStyle name="Comma 7 7 2 2 2" xfId="42638" xr:uid="{25E7E4DF-6792-46E3-9F66-DFDBBDF69FFF}"/>
    <cellStyle name="Comma 7 7 2 3" xfId="42637" xr:uid="{3F84DE7C-DE36-4914-B30B-4C0FA09B3DEE}"/>
    <cellStyle name="Comma 7 7 3" xfId="11966" xr:uid="{00000000-0005-0000-0000-0000BE2E0000}"/>
    <cellStyle name="Comma 7 7 3 2" xfId="42639" xr:uid="{0F05F3DA-0884-4072-86BD-F43B010B5968}"/>
    <cellStyle name="Comma 7 7 4" xfId="11967" xr:uid="{00000000-0005-0000-0000-0000BF2E0000}"/>
    <cellStyle name="Comma 7 7 4 2" xfId="42640" xr:uid="{E5075082-8BB2-4738-B3EB-EFDDC0CB57D1}"/>
    <cellStyle name="Comma 7 7 5" xfId="42636" xr:uid="{A5F5A0F0-85DD-4DF9-AEE2-56933317A0C3}"/>
    <cellStyle name="Comma 7 8" xfId="11968" xr:uid="{00000000-0005-0000-0000-0000C02E0000}"/>
    <cellStyle name="Comma 7 8 2" xfId="11969" xr:uid="{00000000-0005-0000-0000-0000C12E0000}"/>
    <cellStyle name="Comma 7 8 2 2" xfId="42642" xr:uid="{3ADCBAE4-7005-406B-B151-9AA8BDCD018F}"/>
    <cellStyle name="Comma 7 8 3" xfId="42641" xr:uid="{BA3FCD09-6CE7-4AEE-9B17-EA4AA6E41C48}"/>
    <cellStyle name="Comma 7 9" xfId="11970" xr:uid="{00000000-0005-0000-0000-0000C22E0000}"/>
    <cellStyle name="Comma 7 9 2" xfId="11971" xr:uid="{00000000-0005-0000-0000-0000C32E0000}"/>
    <cellStyle name="Comma 7 9 2 2" xfId="42644" xr:uid="{CA0AC665-C696-4475-995B-0333ACED2408}"/>
    <cellStyle name="Comma 7 9 3" xfId="42643" xr:uid="{01156F2E-C4FD-4F29-8903-7D35D3B8E410}"/>
    <cellStyle name="Comma 70" xfId="11972" xr:uid="{00000000-0005-0000-0000-0000C42E0000}"/>
    <cellStyle name="Comma 70 2" xfId="11973" xr:uid="{00000000-0005-0000-0000-0000C52E0000}"/>
    <cellStyle name="Comma 70 2 2" xfId="11974" xr:uid="{00000000-0005-0000-0000-0000C62E0000}"/>
    <cellStyle name="Comma 70 2 2 2" xfId="11975" xr:uid="{00000000-0005-0000-0000-0000C72E0000}"/>
    <cellStyle name="Comma 70 2 2 2 2" xfId="42648" xr:uid="{F9C88E24-FF54-4D1A-987C-8DB56CE5D148}"/>
    <cellStyle name="Comma 70 2 2 3" xfId="42647" xr:uid="{C0A264AA-5C4F-47C4-9A29-36F02156B3C0}"/>
    <cellStyle name="Comma 70 2 3" xfId="11976" xr:uid="{00000000-0005-0000-0000-0000C82E0000}"/>
    <cellStyle name="Comma 70 2 3 2" xfId="11977" xr:uid="{00000000-0005-0000-0000-0000C92E0000}"/>
    <cellStyle name="Comma 70 2 3 2 2" xfId="42650" xr:uid="{DF130263-E35F-4BF7-8D95-7671AAD4C965}"/>
    <cellStyle name="Comma 70 2 3 3" xfId="42649" xr:uid="{EDAD4823-5E69-464A-9F9A-D1118A6338C0}"/>
    <cellStyle name="Comma 70 2 4" xfId="11978" xr:uid="{00000000-0005-0000-0000-0000CA2E0000}"/>
    <cellStyle name="Comma 70 2 4 2" xfId="42651" xr:uid="{C678CCC5-C709-4D24-A7F3-33AFB990AD45}"/>
    <cellStyle name="Comma 70 2 5" xfId="11979" xr:uid="{00000000-0005-0000-0000-0000CB2E0000}"/>
    <cellStyle name="Comma 70 2 5 2" xfId="42652" xr:uid="{357BE2C0-116A-41F3-9BF0-25F03CE53FE3}"/>
    <cellStyle name="Comma 70 2 6" xfId="11980" xr:uid="{00000000-0005-0000-0000-0000CC2E0000}"/>
    <cellStyle name="Comma 70 2 6 2" xfId="42653" xr:uid="{3758979F-9E29-4537-BADA-18D20297CF4C}"/>
    <cellStyle name="Comma 70 2 7" xfId="42646" xr:uid="{9EFFE9D0-EA35-4F2C-AFC3-CF16270796A7}"/>
    <cellStyle name="Comma 70 3" xfId="11981" xr:uid="{00000000-0005-0000-0000-0000CD2E0000}"/>
    <cellStyle name="Comma 70 3 2" xfId="11982" xr:uid="{00000000-0005-0000-0000-0000CE2E0000}"/>
    <cellStyle name="Comma 70 3 2 2" xfId="42655" xr:uid="{36831CDF-DF31-473B-9E89-20B0457CFC0A}"/>
    <cellStyle name="Comma 70 3 3" xfId="42654" xr:uid="{E10F2F8D-F21F-4E25-A52E-1B7F9D1CD0C8}"/>
    <cellStyle name="Comma 70 4" xfId="11983" xr:uid="{00000000-0005-0000-0000-0000CF2E0000}"/>
    <cellStyle name="Comma 70 4 2" xfId="11984" xr:uid="{00000000-0005-0000-0000-0000D02E0000}"/>
    <cellStyle name="Comma 70 4 2 2" xfId="42657" xr:uid="{CDA621C1-6B91-471C-81D3-6901FA662BBF}"/>
    <cellStyle name="Comma 70 4 3" xfId="42656" xr:uid="{772C552C-57E0-402B-B04A-3835AD50EA39}"/>
    <cellStyle name="Comma 70 5" xfId="11985" xr:uid="{00000000-0005-0000-0000-0000D12E0000}"/>
    <cellStyle name="Comma 70 5 2" xfId="42658" xr:uid="{A228371D-6B68-4E84-8959-BEED3B5F916F}"/>
    <cellStyle name="Comma 70 6" xfId="11986" xr:uid="{00000000-0005-0000-0000-0000D22E0000}"/>
    <cellStyle name="Comma 70 6 2" xfId="11987" xr:uid="{00000000-0005-0000-0000-0000D32E0000}"/>
    <cellStyle name="Comma 70 6 2 2" xfId="42660" xr:uid="{05B5D0CD-E4DC-45E2-8DDD-0A7EF87346F3}"/>
    <cellStyle name="Comma 70 6 3" xfId="42659" xr:uid="{CADDAC1A-F74A-4884-9B69-37216EA24D22}"/>
    <cellStyle name="Comma 70 7" xfId="11988" xr:uid="{00000000-0005-0000-0000-0000D42E0000}"/>
    <cellStyle name="Comma 70 7 2" xfId="42661" xr:uid="{2EFDC251-10D6-425C-A631-71842CC87DBC}"/>
    <cellStyle name="Comma 70 8" xfId="42645" xr:uid="{AE5DB17E-B5CF-4EBF-9982-809343B022C5}"/>
    <cellStyle name="Comma 71" xfId="11989" xr:uid="{00000000-0005-0000-0000-0000D52E0000}"/>
    <cellStyle name="Comma 71 2" xfId="11990" xr:uid="{00000000-0005-0000-0000-0000D62E0000}"/>
    <cellStyle name="Comma 71 2 2" xfId="11991" xr:uid="{00000000-0005-0000-0000-0000D72E0000}"/>
    <cellStyle name="Comma 71 2 2 2" xfId="11992" xr:uid="{00000000-0005-0000-0000-0000D82E0000}"/>
    <cellStyle name="Comma 71 2 2 2 2" xfId="42665" xr:uid="{6D21F017-2653-40C5-9D52-8081B5CABEC6}"/>
    <cellStyle name="Comma 71 2 2 3" xfId="42664" xr:uid="{CDD14F9F-C023-447C-A6EE-FC9E7B0A5E9D}"/>
    <cellStyle name="Comma 71 2 3" xfId="11993" xr:uid="{00000000-0005-0000-0000-0000D92E0000}"/>
    <cellStyle name="Comma 71 2 3 2" xfId="11994" xr:uid="{00000000-0005-0000-0000-0000DA2E0000}"/>
    <cellStyle name="Comma 71 2 3 2 2" xfId="42667" xr:uid="{35F51093-4BDA-4985-91B3-A1208B29B840}"/>
    <cellStyle name="Comma 71 2 3 3" xfId="42666" xr:uid="{69D8CECC-52EC-41D0-A0D4-7CE6D04ECE15}"/>
    <cellStyle name="Comma 71 2 4" xfId="11995" xr:uid="{00000000-0005-0000-0000-0000DB2E0000}"/>
    <cellStyle name="Comma 71 2 4 2" xfId="42668" xr:uid="{D670D741-D06E-46EA-928C-D7F4610C63B7}"/>
    <cellStyle name="Comma 71 2 5" xfId="11996" xr:uid="{00000000-0005-0000-0000-0000DC2E0000}"/>
    <cellStyle name="Comma 71 2 5 2" xfId="42669" xr:uid="{E0F1DC57-E0EE-44A4-9633-E0718DFF206B}"/>
    <cellStyle name="Comma 71 2 6" xfId="11997" xr:uid="{00000000-0005-0000-0000-0000DD2E0000}"/>
    <cellStyle name="Comma 71 2 6 2" xfId="42670" xr:uid="{046F4148-2C46-4E6D-9B05-EBD63EB52EE8}"/>
    <cellStyle name="Comma 71 2 7" xfId="42663" xr:uid="{5BB693CD-3C11-41C6-B4CA-7013F889DC2B}"/>
    <cellStyle name="Comma 71 3" xfId="11998" xr:uid="{00000000-0005-0000-0000-0000DE2E0000}"/>
    <cellStyle name="Comma 71 3 2" xfId="11999" xr:uid="{00000000-0005-0000-0000-0000DF2E0000}"/>
    <cellStyle name="Comma 71 3 2 2" xfId="42672" xr:uid="{C016D843-C602-471C-8F81-C4572EA15AAA}"/>
    <cellStyle name="Comma 71 3 3" xfId="42671" xr:uid="{690C9A6A-9DC1-4D2D-8D29-965605686111}"/>
    <cellStyle name="Comma 71 4" xfId="12000" xr:uid="{00000000-0005-0000-0000-0000E02E0000}"/>
    <cellStyle name="Comma 71 4 2" xfId="12001" xr:uid="{00000000-0005-0000-0000-0000E12E0000}"/>
    <cellStyle name="Comma 71 4 2 2" xfId="42674" xr:uid="{13CBD4B9-7ED5-4CE6-BC59-DA7067A5ADEA}"/>
    <cellStyle name="Comma 71 4 3" xfId="42673" xr:uid="{4B658DEF-0BE7-4B13-A149-6E69ECCAFC01}"/>
    <cellStyle name="Comma 71 5" xfId="12002" xr:uid="{00000000-0005-0000-0000-0000E22E0000}"/>
    <cellStyle name="Comma 71 5 2" xfId="42675" xr:uid="{BA153CFE-4BF7-44FA-BAC4-42012A7F41D7}"/>
    <cellStyle name="Comma 71 6" xfId="12003" xr:uid="{00000000-0005-0000-0000-0000E32E0000}"/>
    <cellStyle name="Comma 71 6 2" xfId="12004" xr:uid="{00000000-0005-0000-0000-0000E42E0000}"/>
    <cellStyle name="Comma 71 6 2 2" xfId="42677" xr:uid="{9720D881-A816-4337-8B7B-EFD0F1408575}"/>
    <cellStyle name="Comma 71 6 3" xfId="42676" xr:uid="{CD172110-6D57-4D77-9CF4-003CEDD0A1C4}"/>
    <cellStyle name="Comma 71 7" xfId="12005" xr:uid="{00000000-0005-0000-0000-0000E52E0000}"/>
    <cellStyle name="Comma 71 7 2" xfId="42678" xr:uid="{38273D92-46D5-43C1-9939-342F83350BD5}"/>
    <cellStyle name="Comma 71 8" xfId="42662" xr:uid="{EEBD71FD-12B0-4FC5-9131-6D232A5755DE}"/>
    <cellStyle name="Comma 72" xfId="12006" xr:uid="{00000000-0005-0000-0000-0000E62E0000}"/>
    <cellStyle name="Comma 72 2" xfId="12007" xr:uid="{00000000-0005-0000-0000-0000E72E0000}"/>
    <cellStyle name="Comma 72 2 2" xfId="12008" xr:uid="{00000000-0005-0000-0000-0000E82E0000}"/>
    <cellStyle name="Comma 72 2 2 2" xfId="12009" xr:uid="{00000000-0005-0000-0000-0000E92E0000}"/>
    <cellStyle name="Comma 72 2 2 2 2" xfId="42682" xr:uid="{E4891C55-77F2-415C-B1CC-8D6F113EB28C}"/>
    <cellStyle name="Comma 72 2 2 3" xfId="42681" xr:uid="{A9427CBD-5F60-435A-BC90-82088418B870}"/>
    <cellStyle name="Comma 72 2 3" xfId="12010" xr:uid="{00000000-0005-0000-0000-0000EA2E0000}"/>
    <cellStyle name="Comma 72 2 3 2" xfId="12011" xr:uid="{00000000-0005-0000-0000-0000EB2E0000}"/>
    <cellStyle name="Comma 72 2 3 2 2" xfId="42684" xr:uid="{A3484170-3C05-4CF6-9B48-2EF9694E220D}"/>
    <cellStyle name="Comma 72 2 3 3" xfId="42683" xr:uid="{9EE942E7-DD07-4546-93BB-B86DA642D7C3}"/>
    <cellStyle name="Comma 72 2 4" xfId="12012" xr:uid="{00000000-0005-0000-0000-0000EC2E0000}"/>
    <cellStyle name="Comma 72 2 4 2" xfId="42685" xr:uid="{8DFB2C0A-E19E-47D1-A854-FDA2776C2D9C}"/>
    <cellStyle name="Comma 72 2 5" xfId="12013" xr:uid="{00000000-0005-0000-0000-0000ED2E0000}"/>
    <cellStyle name="Comma 72 2 5 2" xfId="42686" xr:uid="{8C153B35-8D6E-4FEB-BA9A-9A591AD2866A}"/>
    <cellStyle name="Comma 72 2 6" xfId="12014" xr:uid="{00000000-0005-0000-0000-0000EE2E0000}"/>
    <cellStyle name="Comma 72 2 6 2" xfId="42687" xr:uid="{E554DDC3-9BB2-43FE-BA1D-80910A987C88}"/>
    <cellStyle name="Comma 72 2 7" xfId="42680" xr:uid="{5E05BC6A-97FB-4ACB-BB46-64980519C2B4}"/>
    <cellStyle name="Comma 72 3" xfId="12015" xr:uid="{00000000-0005-0000-0000-0000EF2E0000}"/>
    <cellStyle name="Comma 72 3 2" xfId="12016" xr:uid="{00000000-0005-0000-0000-0000F02E0000}"/>
    <cellStyle name="Comma 72 3 2 2" xfId="42689" xr:uid="{1B466046-B3D1-4C3A-8DD6-ABA270427692}"/>
    <cellStyle name="Comma 72 3 3" xfId="42688" xr:uid="{7D29EFB5-0C45-4FFB-8DA3-84BBDE5C7ECF}"/>
    <cellStyle name="Comma 72 4" xfId="12017" xr:uid="{00000000-0005-0000-0000-0000F12E0000}"/>
    <cellStyle name="Comma 72 4 2" xfId="12018" xr:uid="{00000000-0005-0000-0000-0000F22E0000}"/>
    <cellStyle name="Comma 72 4 2 2" xfId="42691" xr:uid="{264F3267-4BAC-45F5-88BA-380B5537A5BD}"/>
    <cellStyle name="Comma 72 4 3" xfId="42690" xr:uid="{B7CCE533-C1E2-4911-A567-A8CE0B33BE2D}"/>
    <cellStyle name="Comma 72 5" xfId="12019" xr:uid="{00000000-0005-0000-0000-0000F32E0000}"/>
    <cellStyle name="Comma 72 5 2" xfId="42692" xr:uid="{95822B37-4C67-42E3-A885-5DB53A4F5338}"/>
    <cellStyle name="Comma 72 6" xfId="12020" xr:uid="{00000000-0005-0000-0000-0000F42E0000}"/>
    <cellStyle name="Comma 72 6 2" xfId="12021" xr:uid="{00000000-0005-0000-0000-0000F52E0000}"/>
    <cellStyle name="Comma 72 6 2 2" xfId="42694" xr:uid="{13343CA5-8843-4755-B3FD-0485928271F9}"/>
    <cellStyle name="Comma 72 6 3" xfId="42693" xr:uid="{609F3AEC-EFB5-4017-AA43-0F2482991157}"/>
    <cellStyle name="Comma 72 7" xfId="12022" xr:uid="{00000000-0005-0000-0000-0000F62E0000}"/>
    <cellStyle name="Comma 72 7 2" xfId="42695" xr:uid="{FAB9D26C-A534-4100-BA8A-59C2CD0BAD82}"/>
    <cellStyle name="Comma 72 8" xfId="42679" xr:uid="{B2C2BA6F-7D03-439F-89A9-E359E5161CDB}"/>
    <cellStyle name="Comma 73" xfId="12023" xr:uid="{00000000-0005-0000-0000-0000F72E0000}"/>
    <cellStyle name="Comma 73 2" xfId="12024" xr:uid="{00000000-0005-0000-0000-0000F82E0000}"/>
    <cellStyle name="Comma 73 2 2" xfId="12025" xr:uid="{00000000-0005-0000-0000-0000F92E0000}"/>
    <cellStyle name="Comma 73 2 2 2" xfId="12026" xr:uid="{00000000-0005-0000-0000-0000FA2E0000}"/>
    <cellStyle name="Comma 73 2 2 2 2" xfId="42699" xr:uid="{EA41EB43-4496-4247-9FF8-DFE779D516B7}"/>
    <cellStyle name="Comma 73 2 2 3" xfId="42698" xr:uid="{C94B627D-4FAC-47B3-A820-AC01EA5D8A5E}"/>
    <cellStyle name="Comma 73 2 3" xfId="12027" xr:uid="{00000000-0005-0000-0000-0000FB2E0000}"/>
    <cellStyle name="Comma 73 2 3 2" xfId="12028" xr:uid="{00000000-0005-0000-0000-0000FC2E0000}"/>
    <cellStyle name="Comma 73 2 3 2 2" xfId="42701" xr:uid="{1715406F-E7FA-47D2-9DC2-EF5D19E57A24}"/>
    <cellStyle name="Comma 73 2 3 3" xfId="42700" xr:uid="{1DBD97B0-D11E-4DAA-A12F-5912A25C4789}"/>
    <cellStyle name="Comma 73 2 4" xfId="12029" xr:uid="{00000000-0005-0000-0000-0000FD2E0000}"/>
    <cellStyle name="Comma 73 2 4 2" xfId="42702" xr:uid="{34944BDC-25E4-4EAF-9387-F127FE21884D}"/>
    <cellStyle name="Comma 73 2 5" xfId="12030" xr:uid="{00000000-0005-0000-0000-0000FE2E0000}"/>
    <cellStyle name="Comma 73 2 5 2" xfId="42703" xr:uid="{5921B089-E7A2-4EE1-80D1-7E3BA75D4E92}"/>
    <cellStyle name="Comma 73 2 6" xfId="12031" xr:uid="{00000000-0005-0000-0000-0000FF2E0000}"/>
    <cellStyle name="Comma 73 2 6 2" xfId="42704" xr:uid="{F0B1CF9A-410F-4351-B99D-03E7EBDEDC35}"/>
    <cellStyle name="Comma 73 2 7" xfId="42697" xr:uid="{B3065B5A-5CBC-45F7-A4BC-90976A87CFE4}"/>
    <cellStyle name="Comma 73 3" xfId="12032" xr:uid="{00000000-0005-0000-0000-0000002F0000}"/>
    <cellStyle name="Comma 73 3 2" xfId="12033" xr:uid="{00000000-0005-0000-0000-0000012F0000}"/>
    <cellStyle name="Comma 73 3 2 2" xfId="42706" xr:uid="{03FB601D-FA90-4B29-A6D8-6813E99DFFD4}"/>
    <cellStyle name="Comma 73 3 3" xfId="42705" xr:uid="{92DA86BD-5ED2-482A-A887-83BFCA832EBA}"/>
    <cellStyle name="Comma 73 4" xfId="12034" xr:uid="{00000000-0005-0000-0000-0000022F0000}"/>
    <cellStyle name="Comma 73 4 2" xfId="12035" xr:uid="{00000000-0005-0000-0000-0000032F0000}"/>
    <cellStyle name="Comma 73 4 2 2" xfId="42708" xr:uid="{560CBD5A-05C1-4632-BA15-2239D366954F}"/>
    <cellStyle name="Comma 73 4 3" xfId="42707" xr:uid="{64E52FC0-0EB5-4FD3-98A2-1608253F8290}"/>
    <cellStyle name="Comma 73 5" xfId="12036" xr:uid="{00000000-0005-0000-0000-0000042F0000}"/>
    <cellStyle name="Comma 73 5 2" xfId="42709" xr:uid="{B7093355-1663-483D-93BA-F3E2AEAAF166}"/>
    <cellStyle name="Comma 73 6" xfId="12037" xr:uid="{00000000-0005-0000-0000-0000052F0000}"/>
    <cellStyle name="Comma 73 6 2" xfId="12038" xr:uid="{00000000-0005-0000-0000-0000062F0000}"/>
    <cellStyle name="Comma 73 6 2 2" xfId="42711" xr:uid="{AC6EFBE0-A1E0-46D5-90E7-327F115D3AFC}"/>
    <cellStyle name="Comma 73 6 3" xfId="42710" xr:uid="{64168D26-7640-42F2-9C74-094D4E01E370}"/>
    <cellStyle name="Comma 73 7" xfId="12039" xr:uid="{00000000-0005-0000-0000-0000072F0000}"/>
    <cellStyle name="Comma 73 7 2" xfId="42712" xr:uid="{95664EB2-5FF4-4AA7-A78C-3FC39C02EE8E}"/>
    <cellStyle name="Comma 73 8" xfId="42696" xr:uid="{63CAADCA-EFAD-40E5-B4D9-4D0599D85800}"/>
    <cellStyle name="Comma 74" xfId="12040" xr:uid="{00000000-0005-0000-0000-0000082F0000}"/>
    <cellStyle name="Comma 74 2" xfId="12041" xr:uid="{00000000-0005-0000-0000-0000092F0000}"/>
    <cellStyle name="Comma 74 2 2" xfId="12042" xr:uid="{00000000-0005-0000-0000-00000A2F0000}"/>
    <cellStyle name="Comma 74 2 2 2" xfId="12043" xr:uid="{00000000-0005-0000-0000-00000B2F0000}"/>
    <cellStyle name="Comma 74 2 2 2 2" xfId="42716" xr:uid="{040B1BD2-752C-43CD-9228-ADEC53078191}"/>
    <cellStyle name="Comma 74 2 2 3" xfId="42715" xr:uid="{0FEB0683-C726-418D-A883-FC9E9CE22E8D}"/>
    <cellStyle name="Comma 74 2 3" xfId="12044" xr:uid="{00000000-0005-0000-0000-00000C2F0000}"/>
    <cellStyle name="Comma 74 2 3 2" xfId="12045" xr:uid="{00000000-0005-0000-0000-00000D2F0000}"/>
    <cellStyle name="Comma 74 2 3 2 2" xfId="42718" xr:uid="{8C0E37D1-025C-482D-B687-6680E98BFA78}"/>
    <cellStyle name="Comma 74 2 3 3" xfId="42717" xr:uid="{43301D67-9B1B-4E7D-A65E-CD454910CA6E}"/>
    <cellStyle name="Comma 74 2 4" xfId="12046" xr:uid="{00000000-0005-0000-0000-00000E2F0000}"/>
    <cellStyle name="Comma 74 2 4 2" xfId="42719" xr:uid="{C4EBF225-BB63-4A01-AA38-3B351C977A12}"/>
    <cellStyle name="Comma 74 2 5" xfId="12047" xr:uid="{00000000-0005-0000-0000-00000F2F0000}"/>
    <cellStyle name="Comma 74 2 5 2" xfId="42720" xr:uid="{1C05B73E-067C-4F65-813C-C0C02B772D32}"/>
    <cellStyle name="Comma 74 2 6" xfId="12048" xr:uid="{00000000-0005-0000-0000-0000102F0000}"/>
    <cellStyle name="Comma 74 2 6 2" xfId="42721" xr:uid="{1C8F271A-BB34-4CB4-853E-6755C8147F07}"/>
    <cellStyle name="Comma 74 2 7" xfId="42714" xr:uid="{01B9E254-37E2-4B60-B230-A12A1BA181AB}"/>
    <cellStyle name="Comma 74 3" xfId="12049" xr:uid="{00000000-0005-0000-0000-0000112F0000}"/>
    <cellStyle name="Comma 74 3 2" xfId="12050" xr:uid="{00000000-0005-0000-0000-0000122F0000}"/>
    <cellStyle name="Comma 74 3 2 2" xfId="42723" xr:uid="{26616B3B-217E-4561-B34D-421CE8F1EF8D}"/>
    <cellStyle name="Comma 74 3 3" xfId="42722" xr:uid="{244A1B4E-442F-4C36-9149-262D102C16CB}"/>
    <cellStyle name="Comma 74 4" xfId="12051" xr:uid="{00000000-0005-0000-0000-0000132F0000}"/>
    <cellStyle name="Comma 74 4 2" xfId="12052" xr:uid="{00000000-0005-0000-0000-0000142F0000}"/>
    <cellStyle name="Comma 74 4 2 2" xfId="42725" xr:uid="{653CC90C-9E9B-4B89-9113-034367832D42}"/>
    <cellStyle name="Comma 74 4 3" xfId="42724" xr:uid="{79F0D72B-F3C7-4AC2-97E9-DB8FE9C9FC61}"/>
    <cellStyle name="Comma 74 5" xfId="12053" xr:uid="{00000000-0005-0000-0000-0000152F0000}"/>
    <cellStyle name="Comma 74 5 2" xfId="42726" xr:uid="{550B47C4-5E5F-4362-9277-2831CF4C67A1}"/>
    <cellStyle name="Comma 74 6" xfId="12054" xr:uid="{00000000-0005-0000-0000-0000162F0000}"/>
    <cellStyle name="Comma 74 6 2" xfId="12055" xr:uid="{00000000-0005-0000-0000-0000172F0000}"/>
    <cellStyle name="Comma 74 6 2 2" xfId="42728" xr:uid="{CD470C08-AFC4-4949-871E-1E423F286C87}"/>
    <cellStyle name="Comma 74 6 3" xfId="42727" xr:uid="{1A554C7D-769C-4C7D-B136-E82BBF62E6F9}"/>
    <cellStyle name="Comma 74 7" xfId="12056" xr:uid="{00000000-0005-0000-0000-0000182F0000}"/>
    <cellStyle name="Comma 74 7 2" xfId="42729" xr:uid="{2894B358-837F-4DC6-9938-45050CD05FE7}"/>
    <cellStyle name="Comma 74 8" xfId="42713" xr:uid="{8DA4F010-9B86-4D54-BE5E-6705EA3616FA}"/>
    <cellStyle name="Comma 75" xfId="12057" xr:uid="{00000000-0005-0000-0000-0000192F0000}"/>
    <cellStyle name="Comma 75 2" xfId="12058" xr:uid="{00000000-0005-0000-0000-00001A2F0000}"/>
    <cellStyle name="Comma 75 2 2" xfId="12059" xr:uid="{00000000-0005-0000-0000-00001B2F0000}"/>
    <cellStyle name="Comma 75 2 2 2" xfId="12060" xr:uid="{00000000-0005-0000-0000-00001C2F0000}"/>
    <cellStyle name="Comma 75 2 2 2 2" xfId="42733" xr:uid="{A5627D20-0959-47A7-B120-548F3E3BA274}"/>
    <cellStyle name="Comma 75 2 2 3" xfId="42732" xr:uid="{B1E1659A-F170-4843-8ED4-21F84D34429C}"/>
    <cellStyle name="Comma 75 2 3" xfId="12061" xr:uid="{00000000-0005-0000-0000-00001D2F0000}"/>
    <cellStyle name="Comma 75 2 3 2" xfId="12062" xr:uid="{00000000-0005-0000-0000-00001E2F0000}"/>
    <cellStyle name="Comma 75 2 3 2 2" xfId="42735" xr:uid="{1DFD01C5-0896-4570-B45E-CAA475C326A4}"/>
    <cellStyle name="Comma 75 2 3 3" xfId="42734" xr:uid="{EDC8DAAA-AFBF-4ACE-8F60-044C568E7E34}"/>
    <cellStyle name="Comma 75 2 4" xfId="12063" xr:uid="{00000000-0005-0000-0000-00001F2F0000}"/>
    <cellStyle name="Comma 75 2 4 2" xfId="42736" xr:uid="{A9E6A24A-9E2A-415A-BFDF-428AEF5DCDB0}"/>
    <cellStyle name="Comma 75 2 5" xfId="12064" xr:uid="{00000000-0005-0000-0000-0000202F0000}"/>
    <cellStyle name="Comma 75 2 5 2" xfId="42737" xr:uid="{ED593E93-2EB3-4596-8D91-C61073C44225}"/>
    <cellStyle name="Comma 75 2 6" xfId="12065" xr:uid="{00000000-0005-0000-0000-0000212F0000}"/>
    <cellStyle name="Comma 75 2 6 2" xfId="42738" xr:uid="{10CF8E51-2786-4DD6-BD56-2701AC31A1FD}"/>
    <cellStyle name="Comma 75 2 7" xfId="42731" xr:uid="{393CD4C5-D329-430F-9FCA-D245AA71A34F}"/>
    <cellStyle name="Comma 75 3" xfId="12066" xr:uid="{00000000-0005-0000-0000-0000222F0000}"/>
    <cellStyle name="Comma 75 3 2" xfId="12067" xr:uid="{00000000-0005-0000-0000-0000232F0000}"/>
    <cellStyle name="Comma 75 3 2 2" xfId="42740" xr:uid="{96CB09EC-31BB-4CCC-BFAB-65A294E28715}"/>
    <cellStyle name="Comma 75 3 3" xfId="42739" xr:uid="{A808CCE4-6156-46AE-9292-1B03585EAF41}"/>
    <cellStyle name="Comma 75 4" xfId="12068" xr:uid="{00000000-0005-0000-0000-0000242F0000}"/>
    <cellStyle name="Comma 75 4 2" xfId="12069" xr:uid="{00000000-0005-0000-0000-0000252F0000}"/>
    <cellStyle name="Comma 75 4 2 2" xfId="42742" xr:uid="{780D894C-C1D1-46E8-A855-336A551FD7B2}"/>
    <cellStyle name="Comma 75 4 3" xfId="42741" xr:uid="{1D45ADFB-29A4-4007-AFEC-3CC71EC163B0}"/>
    <cellStyle name="Comma 75 5" xfId="12070" xr:uid="{00000000-0005-0000-0000-0000262F0000}"/>
    <cellStyle name="Comma 75 5 2" xfId="42743" xr:uid="{895968FF-E9B0-4094-9975-B94E49C42AF4}"/>
    <cellStyle name="Comma 75 6" xfId="12071" xr:uid="{00000000-0005-0000-0000-0000272F0000}"/>
    <cellStyle name="Comma 75 6 2" xfId="12072" xr:uid="{00000000-0005-0000-0000-0000282F0000}"/>
    <cellStyle name="Comma 75 6 2 2" xfId="42745" xr:uid="{4FFA5E04-A6C7-4D94-A4BF-DADBC191E02B}"/>
    <cellStyle name="Comma 75 6 3" xfId="42744" xr:uid="{822C2ABB-3629-431C-9904-7E55A91FD473}"/>
    <cellStyle name="Comma 75 7" xfId="12073" xr:uid="{00000000-0005-0000-0000-0000292F0000}"/>
    <cellStyle name="Comma 75 7 2" xfId="42746" xr:uid="{0449CEAD-770B-448E-973B-B5998415F6F2}"/>
    <cellStyle name="Comma 75 8" xfId="42730" xr:uid="{7D97CD81-12F1-4BC4-AB0A-0103EE779D11}"/>
    <cellStyle name="Comma 76" xfId="12074" xr:uid="{00000000-0005-0000-0000-00002A2F0000}"/>
    <cellStyle name="Comma 76 2" xfId="12075" xr:uid="{00000000-0005-0000-0000-00002B2F0000}"/>
    <cellStyle name="Comma 76 2 2" xfId="12076" xr:uid="{00000000-0005-0000-0000-00002C2F0000}"/>
    <cellStyle name="Comma 76 2 2 2" xfId="12077" xr:uid="{00000000-0005-0000-0000-00002D2F0000}"/>
    <cellStyle name="Comma 76 2 2 2 2" xfId="42750" xr:uid="{3A92C940-36D0-4B8F-A5CA-44242BBBDF05}"/>
    <cellStyle name="Comma 76 2 2 3" xfId="42749" xr:uid="{A8690A8F-307A-4372-B734-73DCE9DE2AD7}"/>
    <cellStyle name="Comma 76 2 3" xfId="12078" xr:uid="{00000000-0005-0000-0000-00002E2F0000}"/>
    <cellStyle name="Comma 76 2 3 2" xfId="12079" xr:uid="{00000000-0005-0000-0000-00002F2F0000}"/>
    <cellStyle name="Comma 76 2 3 2 2" xfId="42752" xr:uid="{F3E2C93D-DE40-499E-8187-909AC91FD3D9}"/>
    <cellStyle name="Comma 76 2 3 3" xfId="42751" xr:uid="{28B8F6DA-3A4E-4A2A-84D1-8AE5DC98E4F8}"/>
    <cellStyle name="Comma 76 2 4" xfId="12080" xr:uid="{00000000-0005-0000-0000-0000302F0000}"/>
    <cellStyle name="Comma 76 2 4 2" xfId="42753" xr:uid="{C080BC97-FB76-490E-B23E-6B530E029DA1}"/>
    <cellStyle name="Comma 76 2 5" xfId="12081" xr:uid="{00000000-0005-0000-0000-0000312F0000}"/>
    <cellStyle name="Comma 76 2 5 2" xfId="42754" xr:uid="{8D243741-6EF6-4EEF-ADCE-5E1F889B4C6A}"/>
    <cellStyle name="Comma 76 2 6" xfId="12082" xr:uid="{00000000-0005-0000-0000-0000322F0000}"/>
    <cellStyle name="Comma 76 2 6 2" xfId="42755" xr:uid="{7FA28816-2604-4FA5-A29F-7E4F47F82ADE}"/>
    <cellStyle name="Comma 76 2 7" xfId="42748" xr:uid="{573D0052-C7DB-4714-A6A5-D4B38B9EBBBD}"/>
    <cellStyle name="Comma 76 3" xfId="12083" xr:uid="{00000000-0005-0000-0000-0000332F0000}"/>
    <cellStyle name="Comma 76 3 2" xfId="12084" xr:uid="{00000000-0005-0000-0000-0000342F0000}"/>
    <cellStyle name="Comma 76 3 2 2" xfId="42757" xr:uid="{61251934-8D35-40B9-9B68-2C4AE8CADEB1}"/>
    <cellStyle name="Comma 76 3 3" xfId="42756" xr:uid="{64E7E317-64FC-471A-BE70-C70B84E63639}"/>
    <cellStyle name="Comma 76 4" xfId="12085" xr:uid="{00000000-0005-0000-0000-0000352F0000}"/>
    <cellStyle name="Comma 76 4 2" xfId="12086" xr:uid="{00000000-0005-0000-0000-0000362F0000}"/>
    <cellStyle name="Comma 76 4 2 2" xfId="42759" xr:uid="{90F5ECCA-8E8A-4DBD-BAC6-EC1C74059CBC}"/>
    <cellStyle name="Comma 76 4 3" xfId="42758" xr:uid="{459E0F58-85EA-4513-9F5F-5332CF92F3C5}"/>
    <cellStyle name="Comma 76 5" xfId="12087" xr:uid="{00000000-0005-0000-0000-0000372F0000}"/>
    <cellStyle name="Comma 76 5 2" xfId="42760" xr:uid="{F6C4FD34-C139-49E2-9E07-302D6848BE6B}"/>
    <cellStyle name="Comma 76 6" xfId="12088" xr:uid="{00000000-0005-0000-0000-0000382F0000}"/>
    <cellStyle name="Comma 76 6 2" xfId="12089" xr:uid="{00000000-0005-0000-0000-0000392F0000}"/>
    <cellStyle name="Comma 76 6 2 2" xfId="42762" xr:uid="{FB9D764F-F2A5-4207-A322-D716B723DE72}"/>
    <cellStyle name="Comma 76 6 3" xfId="42761" xr:uid="{30640D42-643F-4F07-A245-9644FFB4B722}"/>
    <cellStyle name="Comma 76 7" xfId="12090" xr:uid="{00000000-0005-0000-0000-00003A2F0000}"/>
    <cellStyle name="Comma 76 7 2" xfId="42763" xr:uid="{72ABC3DC-A78A-4C45-A3C9-34545AF1C345}"/>
    <cellStyle name="Comma 76 8" xfId="42747" xr:uid="{0D930922-E091-4852-9BF6-2776B4F9CD89}"/>
    <cellStyle name="Comma 77" xfId="12091" xr:uid="{00000000-0005-0000-0000-00003B2F0000}"/>
    <cellStyle name="Comma 77 2" xfId="12092" xr:uid="{00000000-0005-0000-0000-00003C2F0000}"/>
    <cellStyle name="Comma 77 2 2" xfId="12093" xr:uid="{00000000-0005-0000-0000-00003D2F0000}"/>
    <cellStyle name="Comma 77 2 2 2" xfId="12094" xr:uid="{00000000-0005-0000-0000-00003E2F0000}"/>
    <cellStyle name="Comma 77 2 2 2 2" xfId="42767" xr:uid="{FE478E6B-FD2F-4DE8-A402-CB5F4C4FBC55}"/>
    <cellStyle name="Comma 77 2 2 3" xfId="42766" xr:uid="{A2C8CBAC-1144-47E0-A415-341F67026DDE}"/>
    <cellStyle name="Comma 77 2 3" xfId="12095" xr:uid="{00000000-0005-0000-0000-00003F2F0000}"/>
    <cellStyle name="Comma 77 2 3 2" xfId="12096" xr:uid="{00000000-0005-0000-0000-0000402F0000}"/>
    <cellStyle name="Comma 77 2 3 2 2" xfId="42769" xr:uid="{26C4C132-0EB8-4C94-B186-A4A9A0FEA29D}"/>
    <cellStyle name="Comma 77 2 3 3" xfId="42768" xr:uid="{D523FC17-3C6B-4B09-983E-189B1B553158}"/>
    <cellStyle name="Comma 77 2 4" xfId="12097" xr:uid="{00000000-0005-0000-0000-0000412F0000}"/>
    <cellStyle name="Comma 77 2 4 2" xfId="42770" xr:uid="{F2A8C7E5-0F58-4841-8517-8F2029D69F10}"/>
    <cellStyle name="Comma 77 2 5" xfId="12098" xr:uid="{00000000-0005-0000-0000-0000422F0000}"/>
    <cellStyle name="Comma 77 2 5 2" xfId="42771" xr:uid="{920807FC-EBA3-45AA-91C3-6D02067A1EDE}"/>
    <cellStyle name="Comma 77 2 6" xfId="12099" xr:uid="{00000000-0005-0000-0000-0000432F0000}"/>
    <cellStyle name="Comma 77 2 6 2" xfId="42772" xr:uid="{805DC7CC-4E49-4AC3-9477-31146BDC4F7B}"/>
    <cellStyle name="Comma 77 2 7" xfId="42765" xr:uid="{02D720B8-3D69-467D-8F5C-95EBFAB150F9}"/>
    <cellStyle name="Comma 77 3" xfId="12100" xr:uid="{00000000-0005-0000-0000-0000442F0000}"/>
    <cellStyle name="Comma 77 3 2" xfId="12101" xr:uid="{00000000-0005-0000-0000-0000452F0000}"/>
    <cellStyle name="Comma 77 3 2 2" xfId="42774" xr:uid="{41841F4E-0916-462D-8674-F106C42490DB}"/>
    <cellStyle name="Comma 77 3 3" xfId="42773" xr:uid="{652668E7-2C6F-409B-AFFA-74FC4F83E289}"/>
    <cellStyle name="Comma 77 4" xfId="12102" xr:uid="{00000000-0005-0000-0000-0000462F0000}"/>
    <cellStyle name="Comma 77 4 2" xfId="12103" xr:uid="{00000000-0005-0000-0000-0000472F0000}"/>
    <cellStyle name="Comma 77 4 2 2" xfId="42776" xr:uid="{0634EAFD-796C-4064-B44C-E96D24B3F306}"/>
    <cellStyle name="Comma 77 4 3" xfId="42775" xr:uid="{E350C286-B44F-48C2-ABC8-D9C887FB6666}"/>
    <cellStyle name="Comma 77 5" xfId="12104" xr:uid="{00000000-0005-0000-0000-0000482F0000}"/>
    <cellStyle name="Comma 77 5 2" xfId="42777" xr:uid="{0DDE8003-540F-48F7-A65F-D1473ACDF61D}"/>
    <cellStyle name="Comma 77 6" xfId="12105" xr:uid="{00000000-0005-0000-0000-0000492F0000}"/>
    <cellStyle name="Comma 77 6 2" xfId="12106" xr:uid="{00000000-0005-0000-0000-00004A2F0000}"/>
    <cellStyle name="Comma 77 6 2 2" xfId="42779" xr:uid="{C6F53CB0-9EE0-4300-82C8-8E6C1D392984}"/>
    <cellStyle name="Comma 77 6 3" xfId="42778" xr:uid="{528FC667-F3F9-4B36-A15F-4C7C054B6BFB}"/>
    <cellStyle name="Comma 77 7" xfId="12107" xr:uid="{00000000-0005-0000-0000-00004B2F0000}"/>
    <cellStyle name="Comma 77 7 2" xfId="42780" xr:uid="{40D30A51-C08F-45FB-AB9E-EB97DAC82F7A}"/>
    <cellStyle name="Comma 77 8" xfId="42764" xr:uid="{1FA7D468-D890-4E62-8F56-1213CD9BC9D2}"/>
    <cellStyle name="Comma 78" xfId="12108" xr:uid="{00000000-0005-0000-0000-00004C2F0000}"/>
    <cellStyle name="Comma 78 2" xfId="12109" xr:uid="{00000000-0005-0000-0000-00004D2F0000}"/>
    <cellStyle name="Comma 78 2 2" xfId="12110" xr:uid="{00000000-0005-0000-0000-00004E2F0000}"/>
    <cellStyle name="Comma 78 2 2 2" xfId="12111" xr:uid="{00000000-0005-0000-0000-00004F2F0000}"/>
    <cellStyle name="Comma 78 2 2 2 2" xfId="42784" xr:uid="{CBFC013B-39BC-4106-9580-C57D337BC31A}"/>
    <cellStyle name="Comma 78 2 2 3" xfId="42783" xr:uid="{77FBC9EB-BC0A-446C-ACF8-7F2A221ABA20}"/>
    <cellStyle name="Comma 78 2 3" xfId="12112" xr:uid="{00000000-0005-0000-0000-0000502F0000}"/>
    <cellStyle name="Comma 78 2 3 2" xfId="12113" xr:uid="{00000000-0005-0000-0000-0000512F0000}"/>
    <cellStyle name="Comma 78 2 3 2 2" xfId="42786" xr:uid="{2698AC0C-9EBB-41EC-A0CD-E74832A83628}"/>
    <cellStyle name="Comma 78 2 3 3" xfId="42785" xr:uid="{2F3586B8-2FEE-4101-A30A-7678570C61E6}"/>
    <cellStyle name="Comma 78 2 4" xfId="12114" xr:uid="{00000000-0005-0000-0000-0000522F0000}"/>
    <cellStyle name="Comma 78 2 4 2" xfId="42787" xr:uid="{8C007BA3-BE89-4013-88C7-DE338FC0F971}"/>
    <cellStyle name="Comma 78 2 5" xfId="12115" xr:uid="{00000000-0005-0000-0000-0000532F0000}"/>
    <cellStyle name="Comma 78 2 5 2" xfId="42788" xr:uid="{C718DF71-5555-4311-9A82-68748F973842}"/>
    <cellStyle name="Comma 78 2 6" xfId="12116" xr:uid="{00000000-0005-0000-0000-0000542F0000}"/>
    <cellStyle name="Comma 78 2 6 2" xfId="42789" xr:uid="{833EDFAE-0A09-4CD4-8EAF-D247B77075F9}"/>
    <cellStyle name="Comma 78 2 7" xfId="42782" xr:uid="{F4E72E74-AF0C-4C98-9076-86D274B83CE0}"/>
    <cellStyle name="Comma 78 3" xfId="12117" xr:uid="{00000000-0005-0000-0000-0000552F0000}"/>
    <cellStyle name="Comma 78 3 2" xfId="12118" xr:uid="{00000000-0005-0000-0000-0000562F0000}"/>
    <cellStyle name="Comma 78 3 2 2" xfId="42791" xr:uid="{E353DCBD-AF89-4606-8BEA-79A76731EF5D}"/>
    <cellStyle name="Comma 78 3 3" xfId="42790" xr:uid="{42F3E80A-C4B5-4F10-8B59-9EA09758FC77}"/>
    <cellStyle name="Comma 78 4" xfId="12119" xr:uid="{00000000-0005-0000-0000-0000572F0000}"/>
    <cellStyle name="Comma 78 4 2" xfId="12120" xr:uid="{00000000-0005-0000-0000-0000582F0000}"/>
    <cellStyle name="Comma 78 4 2 2" xfId="42793" xr:uid="{1E41BB2D-65C7-44BD-A1A1-2082C88A8012}"/>
    <cellStyle name="Comma 78 4 3" xfId="42792" xr:uid="{4D293B6A-36A2-4076-8DB1-DF66302387F9}"/>
    <cellStyle name="Comma 78 5" xfId="12121" xr:uid="{00000000-0005-0000-0000-0000592F0000}"/>
    <cellStyle name="Comma 78 5 2" xfId="42794" xr:uid="{FF7FE738-8A33-418B-A997-20A2CC4C8239}"/>
    <cellStyle name="Comma 78 6" xfId="12122" xr:uid="{00000000-0005-0000-0000-00005A2F0000}"/>
    <cellStyle name="Comma 78 6 2" xfId="12123" xr:uid="{00000000-0005-0000-0000-00005B2F0000}"/>
    <cellStyle name="Comma 78 6 2 2" xfId="42796" xr:uid="{07C735BB-2A4D-4D28-B9C6-7D6B9BACCB9F}"/>
    <cellStyle name="Comma 78 6 3" xfId="42795" xr:uid="{27EE88CB-AC39-4143-905B-27EA474D3A38}"/>
    <cellStyle name="Comma 78 7" xfId="12124" xr:uid="{00000000-0005-0000-0000-00005C2F0000}"/>
    <cellStyle name="Comma 78 7 2" xfId="42797" xr:uid="{8A5435C4-0B08-47D5-B681-7D7320A266A3}"/>
    <cellStyle name="Comma 78 8" xfId="42781" xr:uid="{2EBD352C-CFD0-4715-B625-A375A0756DD3}"/>
    <cellStyle name="Comma 79" xfId="12125" xr:uid="{00000000-0005-0000-0000-00005D2F0000}"/>
    <cellStyle name="Comma 79 2" xfId="12126" xr:uid="{00000000-0005-0000-0000-00005E2F0000}"/>
    <cellStyle name="Comma 79 2 2" xfId="12127" xr:uid="{00000000-0005-0000-0000-00005F2F0000}"/>
    <cellStyle name="Comma 79 2 2 2" xfId="12128" xr:uid="{00000000-0005-0000-0000-0000602F0000}"/>
    <cellStyle name="Comma 79 2 2 2 2" xfId="42801" xr:uid="{57B9E8E9-5E01-4C04-96EF-05D59A8E457B}"/>
    <cellStyle name="Comma 79 2 2 3" xfId="42800" xr:uid="{391322B7-9EA2-40E7-9862-0A621F51324C}"/>
    <cellStyle name="Comma 79 2 3" xfId="12129" xr:uid="{00000000-0005-0000-0000-0000612F0000}"/>
    <cellStyle name="Comma 79 2 3 2" xfId="12130" xr:uid="{00000000-0005-0000-0000-0000622F0000}"/>
    <cellStyle name="Comma 79 2 3 2 2" xfId="42803" xr:uid="{35798360-B139-4015-9C17-3EF6373E6E38}"/>
    <cellStyle name="Comma 79 2 3 3" xfId="42802" xr:uid="{4E5EB476-66EE-4FE5-92D9-2AE3C1F7A95E}"/>
    <cellStyle name="Comma 79 2 4" xfId="12131" xr:uid="{00000000-0005-0000-0000-0000632F0000}"/>
    <cellStyle name="Comma 79 2 4 2" xfId="42804" xr:uid="{56A30095-1EED-4189-A398-BF1A95BC3270}"/>
    <cellStyle name="Comma 79 2 5" xfId="12132" xr:uid="{00000000-0005-0000-0000-0000642F0000}"/>
    <cellStyle name="Comma 79 2 5 2" xfId="42805" xr:uid="{83F4E379-3D5A-438C-99AE-A2B638F633ED}"/>
    <cellStyle name="Comma 79 2 6" xfId="12133" xr:uid="{00000000-0005-0000-0000-0000652F0000}"/>
    <cellStyle name="Comma 79 2 6 2" xfId="42806" xr:uid="{0AA87568-E05A-450B-ACAE-D5BF4B11D663}"/>
    <cellStyle name="Comma 79 2 7" xfId="42799" xr:uid="{1D1010DB-CB9B-4353-AC5E-F1B3E3D04546}"/>
    <cellStyle name="Comma 79 3" xfId="12134" xr:uid="{00000000-0005-0000-0000-0000662F0000}"/>
    <cellStyle name="Comma 79 3 2" xfId="12135" xr:uid="{00000000-0005-0000-0000-0000672F0000}"/>
    <cellStyle name="Comma 79 3 2 2" xfId="42808" xr:uid="{2CD79DE8-46D8-438E-A924-A8185A48852D}"/>
    <cellStyle name="Comma 79 3 3" xfId="42807" xr:uid="{7FA1633D-3A02-4EB6-8CD4-3EAB31B28015}"/>
    <cellStyle name="Comma 79 4" xfId="12136" xr:uid="{00000000-0005-0000-0000-0000682F0000}"/>
    <cellStyle name="Comma 79 4 2" xfId="12137" xr:uid="{00000000-0005-0000-0000-0000692F0000}"/>
    <cellStyle name="Comma 79 4 2 2" xfId="42810" xr:uid="{AC80415D-EFB6-417C-B653-898A166BE916}"/>
    <cellStyle name="Comma 79 4 3" xfId="42809" xr:uid="{658632EF-8A12-48E8-91F6-E510F0DECA74}"/>
    <cellStyle name="Comma 79 5" xfId="12138" xr:uid="{00000000-0005-0000-0000-00006A2F0000}"/>
    <cellStyle name="Comma 79 5 2" xfId="42811" xr:uid="{B0D293BF-1549-4D3F-9D22-5F9EFC442C47}"/>
    <cellStyle name="Comma 79 6" xfId="12139" xr:uid="{00000000-0005-0000-0000-00006B2F0000}"/>
    <cellStyle name="Comma 79 6 2" xfId="12140" xr:uid="{00000000-0005-0000-0000-00006C2F0000}"/>
    <cellStyle name="Comma 79 6 2 2" xfId="42813" xr:uid="{62C3F13B-1F6D-40F2-BDB6-29508BED334F}"/>
    <cellStyle name="Comma 79 6 3" xfId="42812" xr:uid="{20390366-C022-4968-8DBD-6DB19DAABB8C}"/>
    <cellStyle name="Comma 79 7" xfId="12141" xr:uid="{00000000-0005-0000-0000-00006D2F0000}"/>
    <cellStyle name="Comma 79 7 2" xfId="42814" xr:uid="{9DFEDB20-C86D-41A8-BE45-B95A513D2E78}"/>
    <cellStyle name="Comma 79 8" xfId="42798" xr:uid="{F463A14F-17D7-457A-86B5-831292E2E8A6}"/>
    <cellStyle name="Comma 8" xfId="12142" xr:uid="{00000000-0005-0000-0000-00006E2F0000}"/>
    <cellStyle name="Comma 8 10" xfId="12143" xr:uid="{00000000-0005-0000-0000-00006F2F0000}"/>
    <cellStyle name="Comma 8 10 2" xfId="12144" xr:uid="{00000000-0005-0000-0000-0000702F0000}"/>
    <cellStyle name="Comma 8 10 2 2" xfId="42817" xr:uid="{D9282ED1-35DE-4150-845F-E6D796595B04}"/>
    <cellStyle name="Comma 8 10 3" xfId="42816" xr:uid="{6E7CE5A8-AE8A-4CE0-A408-A79563514E38}"/>
    <cellStyle name="Comma 8 11" xfId="12145" xr:uid="{00000000-0005-0000-0000-0000712F0000}"/>
    <cellStyle name="Comma 8 11 2" xfId="12146" xr:uid="{00000000-0005-0000-0000-0000722F0000}"/>
    <cellStyle name="Comma 8 11 2 2" xfId="42819" xr:uid="{318A68B2-38C6-4EE8-9F80-D25DB1786D0D}"/>
    <cellStyle name="Comma 8 11 3" xfId="42818" xr:uid="{99DFE8EF-3A38-4303-97A4-CE57FC4F8F65}"/>
    <cellStyle name="Comma 8 12" xfId="12147" xr:uid="{00000000-0005-0000-0000-0000732F0000}"/>
    <cellStyle name="Comma 8 12 2" xfId="12148" xr:uid="{00000000-0005-0000-0000-0000742F0000}"/>
    <cellStyle name="Comma 8 12 2 2" xfId="42821" xr:uid="{31B07CAC-D27F-4303-82C8-0F75376B81B2}"/>
    <cellStyle name="Comma 8 12 3" xfId="42820" xr:uid="{21EA6C69-72BC-4A93-A40E-17C3B71E622F}"/>
    <cellStyle name="Comma 8 13" xfId="12149" xr:uid="{00000000-0005-0000-0000-0000752F0000}"/>
    <cellStyle name="Comma 8 13 2" xfId="12150" xr:uid="{00000000-0005-0000-0000-0000762F0000}"/>
    <cellStyle name="Comma 8 13 2 2" xfId="42823" xr:uid="{7519FAE0-F005-48C4-A3B2-7EE8EC20F1C2}"/>
    <cellStyle name="Comma 8 13 3" xfId="42822" xr:uid="{0EF1B6CC-7481-4C74-847F-4FDC7F0F9BD3}"/>
    <cellStyle name="Comma 8 14" xfId="12151" xr:uid="{00000000-0005-0000-0000-0000772F0000}"/>
    <cellStyle name="Comma 8 14 2" xfId="42824" xr:uid="{5AF77482-BC9C-4CC5-B021-B5A618CCA431}"/>
    <cellStyle name="Comma 8 15" xfId="12152" xr:uid="{00000000-0005-0000-0000-0000782F0000}"/>
    <cellStyle name="Comma 8 15 2" xfId="42825" xr:uid="{5601DC87-1983-4C64-B381-60C4CCE87B2B}"/>
    <cellStyle name="Comma 8 16" xfId="12153" xr:uid="{00000000-0005-0000-0000-0000792F0000}"/>
    <cellStyle name="Comma 8 16 2" xfId="42826" xr:uid="{D430B6C9-360F-421A-938B-CA43AAED4710}"/>
    <cellStyle name="Comma 8 17" xfId="12154" xr:uid="{00000000-0005-0000-0000-00007A2F0000}"/>
    <cellStyle name="Comma 8 17 2" xfId="42827" xr:uid="{54E25746-0D91-4873-B743-75CEE8F6FFF1}"/>
    <cellStyle name="Comma 8 18" xfId="12155" xr:uid="{00000000-0005-0000-0000-00007B2F0000}"/>
    <cellStyle name="Comma 8 18 2" xfId="12156" xr:uid="{00000000-0005-0000-0000-00007C2F0000}"/>
    <cellStyle name="Comma 8 18 2 2" xfId="42829" xr:uid="{A1C6AA61-FD4F-4BE7-9658-3975C095A501}"/>
    <cellStyle name="Comma 8 18 3" xfId="42828" xr:uid="{556EB123-036F-4787-AA52-A51337861750}"/>
    <cellStyle name="Comma 8 19" xfId="12157" xr:uid="{00000000-0005-0000-0000-00007D2F0000}"/>
    <cellStyle name="Comma 8 19 2" xfId="42830" xr:uid="{EE2155CC-2AD8-46A0-B1A8-D3856F0E5C6E}"/>
    <cellStyle name="Comma 8 19 3" xfId="12158" xr:uid="{00000000-0005-0000-0000-00007E2F0000}"/>
    <cellStyle name="Comma 8 19 3 2" xfId="42831" xr:uid="{399B5F39-724B-499A-A5CA-9FD38797F4B9}"/>
    <cellStyle name="Comma 8 2" xfId="12159" xr:uid="{00000000-0005-0000-0000-00007F2F0000}"/>
    <cellStyle name="Comma 8 2 2" xfId="12160" xr:uid="{00000000-0005-0000-0000-0000802F0000}"/>
    <cellStyle name="Comma 8 2 2 2" xfId="12161" xr:uid="{00000000-0005-0000-0000-0000812F0000}"/>
    <cellStyle name="Comma 8 2 2 2 2" xfId="42834" xr:uid="{EF89CA5D-ED69-40D4-A8CE-B59FB80BCF0F}"/>
    <cellStyle name="Comma 8 2 2 3" xfId="42833" xr:uid="{D0377F94-3F5F-45E4-88B6-5C5A25466C25}"/>
    <cellStyle name="Comma 8 2 3" xfId="12162" xr:uid="{00000000-0005-0000-0000-0000822F0000}"/>
    <cellStyle name="Comma 8 2 3 2" xfId="12163" xr:uid="{00000000-0005-0000-0000-0000832F0000}"/>
    <cellStyle name="Comma 8 2 3 2 2" xfId="42836" xr:uid="{A6025488-6D21-48B0-8422-F547369AABE5}"/>
    <cellStyle name="Comma 8 2 3 3" xfId="42835" xr:uid="{ECAEEB16-BCC2-40D7-96D5-8E58802A93CA}"/>
    <cellStyle name="Comma 8 2 4" xfId="12164" xr:uid="{00000000-0005-0000-0000-0000842F0000}"/>
    <cellStyle name="Comma 8 2 4 2" xfId="42837" xr:uid="{7DFA5629-F91B-44F5-9AEE-E05561978E77}"/>
    <cellStyle name="Comma 8 2 5" xfId="12165" xr:uid="{00000000-0005-0000-0000-0000852F0000}"/>
    <cellStyle name="Comma 8 2 5 2" xfId="42838" xr:uid="{F5EF1230-D80B-4C14-B0B9-B5F7BDA411D0}"/>
    <cellStyle name="Comma 8 2 6" xfId="12166" xr:uid="{00000000-0005-0000-0000-0000862F0000}"/>
    <cellStyle name="Comma 8 2 6 2" xfId="42839" xr:uid="{23B1F537-3E41-4623-B8D0-A03CF8298EFF}"/>
    <cellStyle name="Comma 8 2 7" xfId="42832" xr:uid="{328C3CFA-2395-439D-9450-302288C7166C}"/>
    <cellStyle name="Comma 8 2 8" xfId="12167" xr:uid="{00000000-0005-0000-0000-0000872F0000}"/>
    <cellStyle name="Comma 8 2 8 2" xfId="42840" xr:uid="{716944B4-148B-4B7D-BA4B-AE0A5DD9C4FA}"/>
    <cellStyle name="Comma 8 20" xfId="12168" xr:uid="{00000000-0005-0000-0000-0000882F0000}"/>
    <cellStyle name="Comma 8 20 2" xfId="42841" xr:uid="{31383D7B-C427-482F-8D9A-53D23B49AE1B}"/>
    <cellStyle name="Comma 8 21" xfId="12169" xr:uid="{00000000-0005-0000-0000-0000892F0000}"/>
    <cellStyle name="Comma 8 21 2" xfId="42842" xr:uid="{6DF69DC1-249C-4635-9635-9AD6879BC7BD}"/>
    <cellStyle name="Comma 8 22" xfId="12170" xr:uid="{00000000-0005-0000-0000-00008A2F0000}"/>
    <cellStyle name="Comma 8 22 2" xfId="42843" xr:uid="{517F4450-F3FA-42B3-A0D9-D645A4A4DB0F}"/>
    <cellStyle name="Comma 8 23" xfId="42815" xr:uid="{A5E419AC-F18F-4945-84C4-219C32E1A3B8}"/>
    <cellStyle name="Comma 8 24" xfId="12171" xr:uid="{00000000-0005-0000-0000-00008B2F0000}"/>
    <cellStyle name="Comma 8 24 2" xfId="42844" xr:uid="{E037CBAC-489A-4F89-8EFD-D95C0BB7AAF4}"/>
    <cellStyle name="Comma 8 3" xfId="12172" xr:uid="{00000000-0005-0000-0000-00008C2F0000}"/>
    <cellStyle name="Comma 8 3 10" xfId="42845" xr:uid="{50485F37-4E85-4272-BB6E-D39410D27F97}"/>
    <cellStyle name="Comma 8 3 2" xfId="12173" xr:uid="{00000000-0005-0000-0000-00008D2F0000}"/>
    <cellStyle name="Comma 8 3 2 2" xfId="12174" xr:uid="{00000000-0005-0000-0000-00008E2F0000}"/>
    <cellStyle name="Comma 8 3 2 2 2" xfId="12175" xr:uid="{00000000-0005-0000-0000-00008F2F0000}"/>
    <cellStyle name="Comma 8 3 2 2 2 2" xfId="42848" xr:uid="{A10E49AB-1F51-466C-BF72-7B5AF625FAC8}"/>
    <cellStyle name="Comma 8 3 2 2 3" xfId="42847" xr:uid="{03BD5B93-4A8B-45F5-A747-58C5F968052A}"/>
    <cellStyle name="Comma 8 3 2 3" xfId="12176" xr:uid="{00000000-0005-0000-0000-0000902F0000}"/>
    <cellStyle name="Comma 8 3 2 3 2" xfId="12177" xr:uid="{00000000-0005-0000-0000-0000912F0000}"/>
    <cellStyle name="Comma 8 3 2 3 2 2" xfId="42850" xr:uid="{535B0769-599C-43CD-8364-2DB69ECC229E}"/>
    <cellStyle name="Comma 8 3 2 3 3" xfId="42849" xr:uid="{FC746C0D-01D4-4F66-889C-F4D8BDB0962C}"/>
    <cellStyle name="Comma 8 3 2 4" xfId="12178" xr:uid="{00000000-0005-0000-0000-0000922F0000}"/>
    <cellStyle name="Comma 8 3 2 4 2" xfId="42851" xr:uid="{D6954E52-9294-4EBE-B2B9-B277ADE69863}"/>
    <cellStyle name="Comma 8 3 2 5" xfId="12179" xr:uid="{00000000-0005-0000-0000-0000932F0000}"/>
    <cellStyle name="Comma 8 3 2 5 2" xfId="42852" xr:uid="{E100D062-6BA4-480A-9B60-7F2941A643F2}"/>
    <cellStyle name="Comma 8 3 2 6" xfId="12180" xr:uid="{00000000-0005-0000-0000-0000942F0000}"/>
    <cellStyle name="Comma 8 3 2 6 2" xfId="42853" xr:uid="{2AAB958A-EF97-45C8-80AD-0CF33100A5A8}"/>
    <cellStyle name="Comma 8 3 2 7" xfId="42846" xr:uid="{D51C8963-6CDC-4227-86E7-EAA17106D97C}"/>
    <cellStyle name="Comma 8 3 3" xfId="12181" xr:uid="{00000000-0005-0000-0000-0000952F0000}"/>
    <cellStyle name="Comma 8 3 3 2" xfId="12182" xr:uid="{00000000-0005-0000-0000-0000962F0000}"/>
    <cellStyle name="Comma 8 3 3 2 2" xfId="12183" xr:uid="{00000000-0005-0000-0000-0000972F0000}"/>
    <cellStyle name="Comma 8 3 3 2 2 2" xfId="12184" xr:uid="{00000000-0005-0000-0000-0000982F0000}"/>
    <cellStyle name="Comma 8 3 3 2 2 2 2" xfId="42857" xr:uid="{70F931B0-594E-4BA8-AD82-5B3C41ED5B07}"/>
    <cellStyle name="Comma 8 3 3 2 2 3" xfId="42856" xr:uid="{4F8C49D5-895F-4D47-830A-411E556FB7B7}"/>
    <cellStyle name="Comma 8 3 3 2 3" xfId="12185" xr:uid="{00000000-0005-0000-0000-0000992F0000}"/>
    <cellStyle name="Comma 8 3 3 2 3 2" xfId="12186" xr:uid="{00000000-0005-0000-0000-00009A2F0000}"/>
    <cellStyle name="Comma 8 3 3 2 3 2 2" xfId="42859" xr:uid="{F84FA2B5-134A-4CD5-A88B-D00486DD4B01}"/>
    <cellStyle name="Comma 8 3 3 2 3 3" xfId="42858" xr:uid="{F28882D7-16FD-4F02-956C-9F945785F70E}"/>
    <cellStyle name="Comma 8 3 3 2 4" xfId="12187" xr:uid="{00000000-0005-0000-0000-00009B2F0000}"/>
    <cellStyle name="Comma 8 3 3 2 4 2" xfId="42860" xr:uid="{DDD04C15-F6E9-4A22-A45D-5A7ACE966A7A}"/>
    <cellStyle name="Comma 8 3 3 2 5" xfId="12188" xr:uid="{00000000-0005-0000-0000-00009C2F0000}"/>
    <cellStyle name="Comma 8 3 3 2 5 2" xfId="42861" xr:uid="{87592405-6F5B-4356-88C0-BF5E4238E4E2}"/>
    <cellStyle name="Comma 8 3 3 2 6" xfId="12189" xr:uid="{00000000-0005-0000-0000-00009D2F0000}"/>
    <cellStyle name="Comma 8 3 3 2 6 2" xfId="42862" xr:uid="{0B7C8F01-5323-4EC3-A043-A37957BFFC63}"/>
    <cellStyle name="Comma 8 3 3 2 7" xfId="42855" xr:uid="{D7F17F3B-6A46-46A1-A81F-60C661B60F5D}"/>
    <cellStyle name="Comma 8 3 3 3" xfId="12190" xr:uid="{00000000-0005-0000-0000-00009E2F0000}"/>
    <cellStyle name="Comma 8 3 3 3 2" xfId="12191" xr:uid="{00000000-0005-0000-0000-00009F2F0000}"/>
    <cellStyle name="Comma 8 3 3 3 2 2" xfId="42864" xr:uid="{14D79414-CD79-4650-A6AF-B11A5A4C607B}"/>
    <cellStyle name="Comma 8 3 3 3 3" xfId="42863" xr:uid="{8E372139-5280-440D-A24D-9CDB5416E676}"/>
    <cellStyle name="Comma 8 3 3 4" xfId="12192" xr:uid="{00000000-0005-0000-0000-0000A02F0000}"/>
    <cellStyle name="Comma 8 3 3 4 2" xfId="12193" xr:uid="{00000000-0005-0000-0000-0000A12F0000}"/>
    <cellStyle name="Comma 8 3 3 4 2 2" xfId="42866" xr:uid="{495E3E45-E2A0-4708-87DF-E9FCDE9E0078}"/>
    <cellStyle name="Comma 8 3 3 4 3" xfId="42865" xr:uid="{26DC9CF7-48B0-4E55-B3F1-AD6B6828AFC2}"/>
    <cellStyle name="Comma 8 3 3 5" xfId="12194" xr:uid="{00000000-0005-0000-0000-0000A22F0000}"/>
    <cellStyle name="Comma 8 3 3 5 2" xfId="42867" xr:uid="{06FC40E1-4384-4E1B-AD32-EFE39C31D175}"/>
    <cellStyle name="Comma 8 3 3 6" xfId="12195" xr:uid="{00000000-0005-0000-0000-0000A32F0000}"/>
    <cellStyle name="Comma 8 3 3 6 2" xfId="42868" xr:uid="{1FEF09DF-847C-4DCC-AE4A-2DE60DF10C43}"/>
    <cellStyle name="Comma 8 3 3 7" xfId="12196" xr:uid="{00000000-0005-0000-0000-0000A42F0000}"/>
    <cellStyle name="Comma 8 3 3 7 2" xfId="42869" xr:uid="{D5D0B421-48BA-4C43-8326-12222EA3E4A2}"/>
    <cellStyle name="Comma 8 3 3 8" xfId="42854" xr:uid="{254C5CAE-D804-43D7-BDEA-CB84A4604B8C}"/>
    <cellStyle name="Comma 8 3 4" xfId="12197" xr:uid="{00000000-0005-0000-0000-0000A52F0000}"/>
    <cellStyle name="Comma 8 3 4 2" xfId="12198" xr:uid="{00000000-0005-0000-0000-0000A62F0000}"/>
    <cellStyle name="Comma 8 3 4 2 2" xfId="12199" xr:uid="{00000000-0005-0000-0000-0000A72F0000}"/>
    <cellStyle name="Comma 8 3 4 2 2 2" xfId="42872" xr:uid="{88E617AC-4DDE-4518-AA87-E6DD4CEDC23E}"/>
    <cellStyle name="Comma 8 3 4 2 3" xfId="42871" xr:uid="{3D398AC4-8E82-47B4-A406-DB90A6E14567}"/>
    <cellStyle name="Comma 8 3 4 3" xfId="12200" xr:uid="{00000000-0005-0000-0000-0000A82F0000}"/>
    <cellStyle name="Comma 8 3 4 3 2" xfId="12201" xr:uid="{00000000-0005-0000-0000-0000A92F0000}"/>
    <cellStyle name="Comma 8 3 4 3 2 2" xfId="42874" xr:uid="{3C9FC126-17DF-4446-943A-06B59A879B41}"/>
    <cellStyle name="Comma 8 3 4 3 3" xfId="42873" xr:uid="{54D643B1-B5A0-4535-80E9-AF7C3D85A18B}"/>
    <cellStyle name="Comma 8 3 4 4" xfId="12202" xr:uid="{00000000-0005-0000-0000-0000AA2F0000}"/>
    <cellStyle name="Comma 8 3 4 4 2" xfId="42875" xr:uid="{BC290808-8D83-41E0-9FD9-CFE0700C40F0}"/>
    <cellStyle name="Comma 8 3 4 5" xfId="12203" xr:uid="{00000000-0005-0000-0000-0000AB2F0000}"/>
    <cellStyle name="Comma 8 3 4 5 2" xfId="42876" xr:uid="{C7AABDF1-CE1E-4DB6-8EA4-2829CACA4172}"/>
    <cellStyle name="Comma 8 3 4 6" xfId="12204" xr:uid="{00000000-0005-0000-0000-0000AC2F0000}"/>
    <cellStyle name="Comma 8 3 4 6 2" xfId="42877" xr:uid="{C09B6D5A-7B09-4CA5-B2F8-6CE3F212A0A0}"/>
    <cellStyle name="Comma 8 3 4 7" xfId="42870" xr:uid="{DDB68A9A-23C0-4290-B8AD-B01F39B7152B}"/>
    <cellStyle name="Comma 8 3 5" xfId="12205" xr:uid="{00000000-0005-0000-0000-0000AD2F0000}"/>
    <cellStyle name="Comma 8 3 5 2" xfId="12206" xr:uid="{00000000-0005-0000-0000-0000AE2F0000}"/>
    <cellStyle name="Comma 8 3 5 2 2" xfId="42879" xr:uid="{E65B6A25-31A0-44C1-A747-5DFA04A952E0}"/>
    <cellStyle name="Comma 8 3 5 3" xfId="42878" xr:uid="{A11307E2-072C-4D09-B802-67DFB9CFC98A}"/>
    <cellStyle name="Comma 8 3 6" xfId="12207" xr:uid="{00000000-0005-0000-0000-0000AF2F0000}"/>
    <cellStyle name="Comma 8 3 6 2" xfId="12208" xr:uid="{00000000-0005-0000-0000-0000B02F0000}"/>
    <cellStyle name="Comma 8 3 6 2 2" xfId="42881" xr:uid="{3B16B165-1D8F-4583-92F0-560531B525D4}"/>
    <cellStyle name="Comma 8 3 6 3" xfId="42880" xr:uid="{6A4B907A-82AC-40FE-86C4-6131597EAF64}"/>
    <cellStyle name="Comma 8 3 7" xfId="12209" xr:uid="{00000000-0005-0000-0000-0000B12F0000}"/>
    <cellStyle name="Comma 8 3 7 2" xfId="42882" xr:uid="{D43A0AB1-608E-47F8-901D-62B45EB1EDC4}"/>
    <cellStyle name="Comma 8 3 8" xfId="12210" xr:uid="{00000000-0005-0000-0000-0000B22F0000}"/>
    <cellStyle name="Comma 8 3 8 2" xfId="42883" xr:uid="{0CFDAE0F-2161-4C2B-A18F-3914204A152D}"/>
    <cellStyle name="Comma 8 3 9" xfId="12211" xr:uid="{00000000-0005-0000-0000-0000B32F0000}"/>
    <cellStyle name="Comma 8 3 9 2" xfId="42884" xr:uid="{A308D93A-35FC-478B-91DE-9BFAB19F75ED}"/>
    <cellStyle name="Comma 8 4" xfId="12212" xr:uid="{00000000-0005-0000-0000-0000B42F0000}"/>
    <cellStyle name="Comma 8 4 2" xfId="12213" xr:uid="{00000000-0005-0000-0000-0000B52F0000}"/>
    <cellStyle name="Comma 8 4 2 2" xfId="12214" xr:uid="{00000000-0005-0000-0000-0000B62F0000}"/>
    <cellStyle name="Comma 8 4 2 2 2" xfId="42887" xr:uid="{C37E1C3F-A5D8-4BDC-82DB-9516AC6BDF3B}"/>
    <cellStyle name="Comma 8 4 2 3" xfId="42886" xr:uid="{74238B9A-D5F3-4E44-B446-B20BA1E4BA0E}"/>
    <cellStyle name="Comma 8 4 3" xfId="12215" xr:uid="{00000000-0005-0000-0000-0000B72F0000}"/>
    <cellStyle name="Comma 8 4 3 2" xfId="12216" xr:uid="{00000000-0005-0000-0000-0000B82F0000}"/>
    <cellStyle name="Comma 8 4 3 2 2" xfId="42889" xr:uid="{0E397D6E-4E20-4EF7-966A-2F016157D369}"/>
    <cellStyle name="Comma 8 4 3 3" xfId="42888" xr:uid="{83460C1B-D63D-4ACF-933C-D7BB2DB8D458}"/>
    <cellStyle name="Comma 8 4 4" xfId="12217" xr:uid="{00000000-0005-0000-0000-0000B92F0000}"/>
    <cellStyle name="Comma 8 4 4 2" xfId="42890" xr:uid="{DA5FAD89-DB07-4B02-9BAF-EAEAF1C8E3D5}"/>
    <cellStyle name="Comma 8 4 5" xfId="12218" xr:uid="{00000000-0005-0000-0000-0000BA2F0000}"/>
    <cellStyle name="Comma 8 4 5 2" xfId="42891" xr:uid="{8C080A80-4149-480B-B214-C81F7142BBBE}"/>
    <cellStyle name="Comma 8 4 6" xfId="12219" xr:uid="{00000000-0005-0000-0000-0000BB2F0000}"/>
    <cellStyle name="Comma 8 4 6 2" xfId="42892" xr:uid="{76463535-19E3-49A6-A7EE-BFFFFDF3E7F1}"/>
    <cellStyle name="Comma 8 4 7" xfId="42885" xr:uid="{D08D308B-17E7-46C2-BBAB-FCE8B1F275ED}"/>
    <cellStyle name="Comma 8 5" xfId="12220" xr:uid="{00000000-0005-0000-0000-0000BC2F0000}"/>
    <cellStyle name="Comma 8 5 2" xfId="12221" xr:uid="{00000000-0005-0000-0000-0000BD2F0000}"/>
    <cellStyle name="Comma 8 5 2 2" xfId="12222" xr:uid="{00000000-0005-0000-0000-0000BE2F0000}"/>
    <cellStyle name="Comma 8 5 2 2 2" xfId="12223" xr:uid="{00000000-0005-0000-0000-0000BF2F0000}"/>
    <cellStyle name="Comma 8 5 2 2 2 2" xfId="42896" xr:uid="{34E7D385-7347-4211-B78F-32204E3A5DA1}"/>
    <cellStyle name="Comma 8 5 2 2 3" xfId="42895" xr:uid="{5CD8C96E-5165-4B48-A564-F540C4B5440F}"/>
    <cellStyle name="Comma 8 5 2 3" xfId="12224" xr:uid="{00000000-0005-0000-0000-0000C02F0000}"/>
    <cellStyle name="Comma 8 5 2 3 2" xfId="12225" xr:uid="{00000000-0005-0000-0000-0000C12F0000}"/>
    <cellStyle name="Comma 8 5 2 3 2 2" xfId="42898" xr:uid="{F195266B-B694-4CBD-8D5C-2AB403451E8F}"/>
    <cellStyle name="Comma 8 5 2 3 3" xfId="42897" xr:uid="{85B0F021-BA25-45B2-B4B3-DB20D79A7E75}"/>
    <cellStyle name="Comma 8 5 2 4" xfId="12226" xr:uid="{00000000-0005-0000-0000-0000C22F0000}"/>
    <cellStyle name="Comma 8 5 2 4 2" xfId="42899" xr:uid="{32CA319B-09AA-45A9-9454-C0BFEA9BB4C3}"/>
    <cellStyle name="Comma 8 5 2 5" xfId="12227" xr:uid="{00000000-0005-0000-0000-0000C32F0000}"/>
    <cellStyle name="Comma 8 5 2 5 2" xfId="42900" xr:uid="{36574C81-7E49-45A4-B401-6179CEB35732}"/>
    <cellStyle name="Comma 8 5 2 6" xfId="12228" xr:uid="{00000000-0005-0000-0000-0000C42F0000}"/>
    <cellStyle name="Comma 8 5 2 6 2" xfId="42901" xr:uid="{595CFC18-31FD-41EC-B891-FEA5C6DB3A73}"/>
    <cellStyle name="Comma 8 5 2 7" xfId="42894" xr:uid="{C0192CDC-95FA-4B6D-84F9-05164AA48C7A}"/>
    <cellStyle name="Comma 8 5 3" xfId="12229" xr:uid="{00000000-0005-0000-0000-0000C52F0000}"/>
    <cellStyle name="Comma 8 5 3 2" xfId="12230" xr:uid="{00000000-0005-0000-0000-0000C62F0000}"/>
    <cellStyle name="Comma 8 5 3 2 2" xfId="12231" xr:uid="{00000000-0005-0000-0000-0000C72F0000}"/>
    <cellStyle name="Comma 8 5 3 2 2 2" xfId="42904" xr:uid="{0280F623-F126-456D-8A3A-2225B6BB005D}"/>
    <cellStyle name="Comma 8 5 3 2 3" xfId="42903" xr:uid="{9AFC9509-B871-450A-9E9D-A8C689B88B33}"/>
    <cellStyle name="Comma 8 5 3 3" xfId="12232" xr:uid="{00000000-0005-0000-0000-0000C82F0000}"/>
    <cellStyle name="Comma 8 5 3 3 2" xfId="12233" xr:uid="{00000000-0005-0000-0000-0000C92F0000}"/>
    <cellStyle name="Comma 8 5 3 3 2 2" xfId="42906" xr:uid="{BD08DEE6-07FE-44CE-BECD-B6C7835E7138}"/>
    <cellStyle name="Comma 8 5 3 3 3" xfId="42905" xr:uid="{A83ABDAE-340C-40D2-BC6D-2B6BDB24A46F}"/>
    <cellStyle name="Comma 8 5 3 4" xfId="12234" xr:uid="{00000000-0005-0000-0000-0000CA2F0000}"/>
    <cellStyle name="Comma 8 5 3 4 2" xfId="42907" xr:uid="{99676984-802D-4D7A-BDBE-9A2D6F6B5AA5}"/>
    <cellStyle name="Comma 8 5 3 5" xfId="12235" xr:uid="{00000000-0005-0000-0000-0000CB2F0000}"/>
    <cellStyle name="Comma 8 5 3 5 2" xfId="42908" xr:uid="{9A69BAAA-B8A3-4A32-B0A5-5BBA5EA6AB51}"/>
    <cellStyle name="Comma 8 5 3 6" xfId="12236" xr:uid="{00000000-0005-0000-0000-0000CC2F0000}"/>
    <cellStyle name="Comma 8 5 3 6 2" xfId="42909" xr:uid="{DCF05E45-5CB2-4293-889E-3901C6763877}"/>
    <cellStyle name="Comma 8 5 3 7" xfId="42902" xr:uid="{CAE814FB-1A3C-4B50-B767-484ABCBFD011}"/>
    <cellStyle name="Comma 8 5 4" xfId="12237" xr:uid="{00000000-0005-0000-0000-0000CD2F0000}"/>
    <cellStyle name="Comma 8 5 4 2" xfId="12238" xr:uid="{00000000-0005-0000-0000-0000CE2F0000}"/>
    <cellStyle name="Comma 8 5 4 2 2" xfId="42911" xr:uid="{3F3FBE0B-F4C5-48AF-81AA-3591D4D59FDF}"/>
    <cellStyle name="Comma 8 5 4 3" xfId="42910" xr:uid="{4C73911E-7BFA-4532-9F85-788A7C9293FA}"/>
    <cellStyle name="Comma 8 5 5" xfId="12239" xr:uid="{00000000-0005-0000-0000-0000CF2F0000}"/>
    <cellStyle name="Comma 8 5 5 2" xfId="12240" xr:uid="{00000000-0005-0000-0000-0000D02F0000}"/>
    <cellStyle name="Comma 8 5 5 2 2" xfId="42913" xr:uid="{B3F2BD8A-43DE-496E-A7D9-8DE3F9FB6405}"/>
    <cellStyle name="Comma 8 5 5 3" xfId="42912" xr:uid="{F0F6D303-9EE1-435C-8C71-819A334A1B73}"/>
    <cellStyle name="Comma 8 5 6" xfId="12241" xr:uid="{00000000-0005-0000-0000-0000D12F0000}"/>
    <cellStyle name="Comma 8 5 6 2" xfId="42914" xr:uid="{FF2117E9-2A49-4420-B7F5-CFDBA64CDDB6}"/>
    <cellStyle name="Comma 8 5 7" xfId="12242" xr:uid="{00000000-0005-0000-0000-0000D22F0000}"/>
    <cellStyle name="Comma 8 5 7 2" xfId="42915" xr:uid="{0F0EDE63-DEFF-4D7E-83F3-0B0DDBA61576}"/>
    <cellStyle name="Comma 8 5 8" xfId="12243" xr:uid="{00000000-0005-0000-0000-0000D32F0000}"/>
    <cellStyle name="Comma 8 5 8 2" xfId="42916" xr:uid="{9908515F-A69C-4EFF-B8E4-D08E3EE4480A}"/>
    <cellStyle name="Comma 8 5 9" xfId="42893" xr:uid="{17C9FE79-35AC-4877-BD19-ACC63A7EA628}"/>
    <cellStyle name="Comma 8 6" xfId="12244" xr:uid="{00000000-0005-0000-0000-0000D42F0000}"/>
    <cellStyle name="Comma 8 6 2" xfId="12245" xr:uid="{00000000-0005-0000-0000-0000D52F0000}"/>
    <cellStyle name="Comma 8 6 2 2" xfId="12246" xr:uid="{00000000-0005-0000-0000-0000D62F0000}"/>
    <cellStyle name="Comma 8 6 2 2 2" xfId="42919" xr:uid="{E5A4A452-765C-4996-A871-FE7DA8E44054}"/>
    <cellStyle name="Comma 8 6 2 3" xfId="42918" xr:uid="{1076149E-4C36-4BA0-A45C-16720C92CF60}"/>
    <cellStyle name="Comma 8 6 3" xfId="12247" xr:uid="{00000000-0005-0000-0000-0000D72F0000}"/>
    <cellStyle name="Comma 8 6 3 2" xfId="12248" xr:uid="{00000000-0005-0000-0000-0000D82F0000}"/>
    <cellStyle name="Comma 8 6 3 2 2" xfId="42921" xr:uid="{F7FAEC80-C8A5-42BA-91A7-D47D01781414}"/>
    <cellStyle name="Comma 8 6 3 3" xfId="42920" xr:uid="{D7FA0D18-BD19-405D-ABD1-97A0A670215C}"/>
    <cellStyle name="Comma 8 6 4" xfId="12249" xr:uid="{00000000-0005-0000-0000-0000D92F0000}"/>
    <cellStyle name="Comma 8 6 4 2" xfId="42922" xr:uid="{8AA76F9C-EEBD-4AE7-84D7-10D4F5C77597}"/>
    <cellStyle name="Comma 8 6 5" xfId="12250" xr:uid="{00000000-0005-0000-0000-0000DA2F0000}"/>
    <cellStyle name="Comma 8 6 5 2" xfId="42923" xr:uid="{9EC7126D-A903-45B1-A725-64CD91E86C59}"/>
    <cellStyle name="Comma 8 6 6" xfId="12251" xr:uid="{00000000-0005-0000-0000-0000DB2F0000}"/>
    <cellStyle name="Comma 8 6 6 2" xfId="42924" xr:uid="{D2B62C72-6D87-47E7-8A49-DE4E31606121}"/>
    <cellStyle name="Comma 8 6 7" xfId="42917" xr:uid="{2D32AC52-9E50-424E-A78C-436E84486C8E}"/>
    <cellStyle name="Comma 8 7" xfId="12252" xr:uid="{00000000-0005-0000-0000-0000DC2F0000}"/>
    <cellStyle name="Comma 8 7 2" xfId="12253" xr:uid="{00000000-0005-0000-0000-0000DD2F0000}"/>
    <cellStyle name="Comma 8 7 2 2" xfId="12254" xr:uid="{00000000-0005-0000-0000-0000DE2F0000}"/>
    <cellStyle name="Comma 8 7 2 2 2" xfId="42927" xr:uid="{1B4EDDF9-9865-4A09-BFD0-451F8D09D4CB}"/>
    <cellStyle name="Comma 8 7 2 3" xfId="42926" xr:uid="{EB285A5B-671A-4C19-8F17-06A78F1E72E5}"/>
    <cellStyle name="Comma 8 7 3" xfId="12255" xr:uid="{00000000-0005-0000-0000-0000DF2F0000}"/>
    <cellStyle name="Comma 8 7 3 2" xfId="42928" xr:uid="{9ECB79FD-2EAC-4D48-A842-285BBD7F7E67}"/>
    <cellStyle name="Comma 8 7 4" xfId="12256" xr:uid="{00000000-0005-0000-0000-0000E02F0000}"/>
    <cellStyle name="Comma 8 7 4 2" xfId="42929" xr:uid="{B2A8AC34-8526-41E5-A01C-1488B91B844D}"/>
    <cellStyle name="Comma 8 7 5" xfId="42925" xr:uid="{F51B0EB7-E8BF-44FF-A98B-F5F06609437F}"/>
    <cellStyle name="Comma 8 8" xfId="12257" xr:uid="{00000000-0005-0000-0000-0000E12F0000}"/>
    <cellStyle name="Comma 8 8 2" xfId="12258" xr:uid="{00000000-0005-0000-0000-0000E22F0000}"/>
    <cellStyle name="Comma 8 8 2 2" xfId="42931" xr:uid="{A00BC6FE-EC1A-4EC2-8AF2-3AD0CB2AC1B8}"/>
    <cellStyle name="Comma 8 8 3" xfId="42930" xr:uid="{2768B2A0-5187-4D49-924E-150D99753201}"/>
    <cellStyle name="Comma 8 9" xfId="12259" xr:uid="{00000000-0005-0000-0000-0000E32F0000}"/>
    <cellStyle name="Comma 8 9 2" xfId="12260" xr:uid="{00000000-0005-0000-0000-0000E42F0000}"/>
    <cellStyle name="Comma 8 9 2 2" xfId="42933" xr:uid="{C447CF55-22B9-49FE-9E65-92065793D7F3}"/>
    <cellStyle name="Comma 8 9 3" xfId="42932" xr:uid="{09AC851C-47BF-4F5E-955E-86325084FCB4}"/>
    <cellStyle name="Comma 80" xfId="12261" xr:uid="{00000000-0005-0000-0000-0000E52F0000}"/>
    <cellStyle name="Comma 80 2" xfId="12262" xr:uid="{00000000-0005-0000-0000-0000E62F0000}"/>
    <cellStyle name="Comma 80 2 2" xfId="12263" xr:uid="{00000000-0005-0000-0000-0000E72F0000}"/>
    <cellStyle name="Comma 80 2 2 2" xfId="12264" xr:uid="{00000000-0005-0000-0000-0000E82F0000}"/>
    <cellStyle name="Comma 80 2 2 2 2" xfId="42937" xr:uid="{E58F035B-DD3E-48C0-B04B-5DDAA7BA29A4}"/>
    <cellStyle name="Comma 80 2 2 3" xfId="42936" xr:uid="{9D9A8238-8AD3-489F-AA6C-3B96172E1620}"/>
    <cellStyle name="Comma 80 2 3" xfId="12265" xr:uid="{00000000-0005-0000-0000-0000E92F0000}"/>
    <cellStyle name="Comma 80 2 3 2" xfId="12266" xr:uid="{00000000-0005-0000-0000-0000EA2F0000}"/>
    <cellStyle name="Comma 80 2 3 2 2" xfId="42939" xr:uid="{63F96116-43B5-4375-ADA4-A51163649D68}"/>
    <cellStyle name="Comma 80 2 3 3" xfId="42938" xr:uid="{31437BB6-1781-428D-9D55-F55364064026}"/>
    <cellStyle name="Comma 80 2 4" xfId="12267" xr:uid="{00000000-0005-0000-0000-0000EB2F0000}"/>
    <cellStyle name="Comma 80 2 4 2" xfId="42940" xr:uid="{8DCD440E-A951-49C7-AD8D-F993FE57D82C}"/>
    <cellStyle name="Comma 80 2 5" xfId="12268" xr:uid="{00000000-0005-0000-0000-0000EC2F0000}"/>
    <cellStyle name="Comma 80 2 5 2" xfId="42941" xr:uid="{0EC047F5-FA1E-4BC6-A618-81743CB81088}"/>
    <cellStyle name="Comma 80 2 6" xfId="12269" xr:uid="{00000000-0005-0000-0000-0000ED2F0000}"/>
    <cellStyle name="Comma 80 2 6 2" xfId="42942" xr:uid="{A6D1B1F6-8B30-41D4-AFD9-775CA6470BFE}"/>
    <cellStyle name="Comma 80 2 7" xfId="42935" xr:uid="{33F938BE-4997-4735-B7BB-DA71820B954D}"/>
    <cellStyle name="Comma 80 3" xfId="12270" xr:uid="{00000000-0005-0000-0000-0000EE2F0000}"/>
    <cellStyle name="Comma 80 3 2" xfId="12271" xr:uid="{00000000-0005-0000-0000-0000EF2F0000}"/>
    <cellStyle name="Comma 80 3 2 2" xfId="42944" xr:uid="{8462FCDC-5A2D-463A-A8F7-60F00513605B}"/>
    <cellStyle name="Comma 80 3 3" xfId="42943" xr:uid="{C4969735-F83F-4565-A75E-D152463F2C34}"/>
    <cellStyle name="Comma 80 4" xfId="12272" xr:uid="{00000000-0005-0000-0000-0000F02F0000}"/>
    <cellStyle name="Comma 80 4 2" xfId="12273" xr:uid="{00000000-0005-0000-0000-0000F12F0000}"/>
    <cellStyle name="Comma 80 4 2 2" xfId="42946" xr:uid="{3C11D560-3D7C-4D57-B502-2ED5A7274690}"/>
    <cellStyle name="Comma 80 4 3" xfId="42945" xr:uid="{29A2BE92-0DEF-4ADD-AEF1-216CE41244A3}"/>
    <cellStyle name="Comma 80 5" xfId="12274" xr:uid="{00000000-0005-0000-0000-0000F22F0000}"/>
    <cellStyle name="Comma 80 5 2" xfId="42947" xr:uid="{5A66A3FD-6DF0-472B-9040-B6F3A6F6FC14}"/>
    <cellStyle name="Comma 80 6" xfId="12275" xr:uid="{00000000-0005-0000-0000-0000F32F0000}"/>
    <cellStyle name="Comma 80 6 2" xfId="12276" xr:uid="{00000000-0005-0000-0000-0000F42F0000}"/>
    <cellStyle name="Comma 80 6 2 2" xfId="42949" xr:uid="{FF2E217B-C583-4312-9716-D2B3060F058E}"/>
    <cellStyle name="Comma 80 6 3" xfId="42948" xr:uid="{5E6AC765-091B-425E-86C4-3D72DEEA81AF}"/>
    <cellStyle name="Comma 80 7" xfId="12277" xr:uid="{00000000-0005-0000-0000-0000F52F0000}"/>
    <cellStyle name="Comma 80 7 2" xfId="42950" xr:uid="{F9F28675-8F02-48FD-A781-9106B28CC344}"/>
    <cellStyle name="Comma 80 8" xfId="42934" xr:uid="{D241A69F-CE4F-48C5-8EF6-36BE7384CDE5}"/>
    <cellStyle name="Comma 81" xfId="12278" xr:uid="{00000000-0005-0000-0000-0000F62F0000}"/>
    <cellStyle name="Comma 81 2" xfId="12279" xr:uid="{00000000-0005-0000-0000-0000F72F0000}"/>
    <cellStyle name="Comma 81 2 2" xfId="12280" xr:uid="{00000000-0005-0000-0000-0000F82F0000}"/>
    <cellStyle name="Comma 81 2 2 2" xfId="12281" xr:uid="{00000000-0005-0000-0000-0000F92F0000}"/>
    <cellStyle name="Comma 81 2 2 2 2" xfId="42954" xr:uid="{BD54C5F8-6D77-42A0-B74C-805371AC92CD}"/>
    <cellStyle name="Comma 81 2 2 3" xfId="42953" xr:uid="{AA11FAE5-D2CD-4C67-93E1-C001812170E1}"/>
    <cellStyle name="Comma 81 2 3" xfId="12282" xr:uid="{00000000-0005-0000-0000-0000FA2F0000}"/>
    <cellStyle name="Comma 81 2 3 2" xfId="12283" xr:uid="{00000000-0005-0000-0000-0000FB2F0000}"/>
    <cellStyle name="Comma 81 2 3 2 2" xfId="42956" xr:uid="{622D2A00-9475-4C77-BC60-A38A89AD75B1}"/>
    <cellStyle name="Comma 81 2 3 3" xfId="42955" xr:uid="{2C85F033-8642-410D-B087-77D3EE19B066}"/>
    <cellStyle name="Comma 81 2 4" xfId="12284" xr:uid="{00000000-0005-0000-0000-0000FC2F0000}"/>
    <cellStyle name="Comma 81 2 4 2" xfId="42957" xr:uid="{A2057B08-256B-4251-AC97-4F529EDEDBE6}"/>
    <cellStyle name="Comma 81 2 5" xfId="12285" xr:uid="{00000000-0005-0000-0000-0000FD2F0000}"/>
    <cellStyle name="Comma 81 2 5 2" xfId="42958" xr:uid="{381DF57D-6621-4927-8077-6287AC580381}"/>
    <cellStyle name="Comma 81 2 6" xfId="12286" xr:uid="{00000000-0005-0000-0000-0000FE2F0000}"/>
    <cellStyle name="Comma 81 2 6 2" xfId="42959" xr:uid="{82FAAF93-F368-4BF1-B9E1-53FE725AF98F}"/>
    <cellStyle name="Comma 81 2 7" xfId="42952" xr:uid="{C3C8609F-E51C-4FE2-904D-600E14C1DF3F}"/>
    <cellStyle name="Comma 81 3" xfId="12287" xr:uid="{00000000-0005-0000-0000-0000FF2F0000}"/>
    <cellStyle name="Comma 81 3 2" xfId="12288" xr:uid="{00000000-0005-0000-0000-000000300000}"/>
    <cellStyle name="Comma 81 3 2 2" xfId="42961" xr:uid="{A4CA630E-7EF6-4040-96D3-C22F3D7BE6CF}"/>
    <cellStyle name="Comma 81 3 3" xfId="42960" xr:uid="{E6404728-09FE-4F6E-9607-12A1F0BB6C9A}"/>
    <cellStyle name="Comma 81 4" xfId="12289" xr:uid="{00000000-0005-0000-0000-000001300000}"/>
    <cellStyle name="Comma 81 4 2" xfId="12290" xr:uid="{00000000-0005-0000-0000-000002300000}"/>
    <cellStyle name="Comma 81 4 2 2" xfId="42963" xr:uid="{7C62BA13-B29B-44E4-8663-798B98608494}"/>
    <cellStyle name="Comma 81 4 3" xfId="42962" xr:uid="{B90F9E02-9551-48B7-9CD2-3D55525660DA}"/>
    <cellStyle name="Comma 81 5" xfId="12291" xr:uid="{00000000-0005-0000-0000-000003300000}"/>
    <cellStyle name="Comma 81 5 2" xfId="42964" xr:uid="{50BF205D-4AD1-493C-8789-646E0C65D9D4}"/>
    <cellStyle name="Comma 81 6" xfId="12292" xr:uid="{00000000-0005-0000-0000-000004300000}"/>
    <cellStyle name="Comma 81 6 2" xfId="12293" xr:uid="{00000000-0005-0000-0000-000005300000}"/>
    <cellStyle name="Comma 81 6 2 2" xfId="42966" xr:uid="{E60B90CF-95D2-421B-A304-FC6191C9128F}"/>
    <cellStyle name="Comma 81 6 3" xfId="42965" xr:uid="{E542C445-6AD6-44F1-A6F6-42D1BDC13C37}"/>
    <cellStyle name="Comma 81 7" xfId="12294" xr:uid="{00000000-0005-0000-0000-000006300000}"/>
    <cellStyle name="Comma 81 7 2" xfId="42967" xr:uid="{D9081DC7-AD37-4FF0-A837-F6B9EE87F0CB}"/>
    <cellStyle name="Comma 81 8" xfId="42951" xr:uid="{B354A497-9E63-4B43-8C28-19B0B1A1C03E}"/>
    <cellStyle name="Comma 82" xfId="12295" xr:uid="{00000000-0005-0000-0000-000007300000}"/>
    <cellStyle name="Comma 82 2" xfId="12296" xr:uid="{00000000-0005-0000-0000-000008300000}"/>
    <cellStyle name="Comma 82 2 2" xfId="12297" xr:uid="{00000000-0005-0000-0000-000009300000}"/>
    <cellStyle name="Comma 82 2 2 2" xfId="12298" xr:uid="{00000000-0005-0000-0000-00000A300000}"/>
    <cellStyle name="Comma 82 2 2 2 2" xfId="42971" xr:uid="{F30E1934-42EB-40C2-B01C-A59FD8B3B93F}"/>
    <cellStyle name="Comma 82 2 2 3" xfId="42970" xr:uid="{A1CE11C1-770C-40FD-9D35-18A35DEC845E}"/>
    <cellStyle name="Comma 82 2 3" xfId="12299" xr:uid="{00000000-0005-0000-0000-00000B300000}"/>
    <cellStyle name="Comma 82 2 3 2" xfId="12300" xr:uid="{00000000-0005-0000-0000-00000C300000}"/>
    <cellStyle name="Comma 82 2 3 2 2" xfId="42973" xr:uid="{7DAD16D0-9DB4-4704-8AC5-9FAA48A15BED}"/>
    <cellStyle name="Comma 82 2 3 3" xfId="42972" xr:uid="{45A2938D-F5B5-4B25-9766-1031FAB2C79B}"/>
    <cellStyle name="Comma 82 2 4" xfId="12301" xr:uid="{00000000-0005-0000-0000-00000D300000}"/>
    <cellStyle name="Comma 82 2 4 2" xfId="42974" xr:uid="{6AFD3C70-0374-4FCC-B7F8-7808CAE1EFA9}"/>
    <cellStyle name="Comma 82 2 5" xfId="12302" xr:uid="{00000000-0005-0000-0000-00000E300000}"/>
    <cellStyle name="Comma 82 2 5 2" xfId="42975" xr:uid="{F890AA71-06F8-4460-9A25-AF3AAB1C11B9}"/>
    <cellStyle name="Comma 82 2 6" xfId="12303" xr:uid="{00000000-0005-0000-0000-00000F300000}"/>
    <cellStyle name="Comma 82 2 6 2" xfId="42976" xr:uid="{D949E140-1435-4C66-AC36-EB889D450314}"/>
    <cellStyle name="Comma 82 2 7" xfId="42969" xr:uid="{588F31F5-9132-4451-AE9C-25D8EC3C603E}"/>
    <cellStyle name="Comma 82 3" xfId="12304" xr:uid="{00000000-0005-0000-0000-000010300000}"/>
    <cellStyle name="Comma 82 3 2" xfId="12305" xr:uid="{00000000-0005-0000-0000-000011300000}"/>
    <cellStyle name="Comma 82 3 2 2" xfId="42978" xr:uid="{43C78211-0FBA-403F-9D42-A267212157B2}"/>
    <cellStyle name="Comma 82 3 3" xfId="42977" xr:uid="{904AB789-61D3-4D16-9099-D2949779F27A}"/>
    <cellStyle name="Comma 82 4" xfId="12306" xr:uid="{00000000-0005-0000-0000-000012300000}"/>
    <cellStyle name="Comma 82 4 2" xfId="12307" xr:uid="{00000000-0005-0000-0000-000013300000}"/>
    <cellStyle name="Comma 82 4 2 2" xfId="42980" xr:uid="{31D18DD2-7A87-4BC0-9518-D8810919EE15}"/>
    <cellStyle name="Comma 82 4 3" xfId="42979" xr:uid="{5F2158A5-8B7A-4335-BC80-99435AA240C5}"/>
    <cellStyle name="Comma 82 5" xfId="12308" xr:uid="{00000000-0005-0000-0000-000014300000}"/>
    <cellStyle name="Comma 82 5 2" xfId="42981" xr:uid="{E8BA107A-2F4B-4874-BB95-9A3BB863FE8C}"/>
    <cellStyle name="Comma 82 6" xfId="12309" xr:uid="{00000000-0005-0000-0000-000015300000}"/>
    <cellStyle name="Comma 82 6 2" xfId="12310" xr:uid="{00000000-0005-0000-0000-000016300000}"/>
    <cellStyle name="Comma 82 6 2 2" xfId="42983" xr:uid="{B2648B0D-44D5-4DED-82E0-F8BDFFDD8212}"/>
    <cellStyle name="Comma 82 6 3" xfId="42982" xr:uid="{C2D6C0CA-9659-416F-96CE-528D798FA95E}"/>
    <cellStyle name="Comma 82 7" xfId="12311" xr:uid="{00000000-0005-0000-0000-000017300000}"/>
    <cellStyle name="Comma 82 7 2" xfId="42984" xr:uid="{6A4E2ECA-55FA-4D37-9760-DDE657623F3B}"/>
    <cellStyle name="Comma 82 8" xfId="42968" xr:uid="{5CFDB59F-5D60-47E8-B635-B34BC42383E7}"/>
    <cellStyle name="Comma 83" xfId="12312" xr:uid="{00000000-0005-0000-0000-000018300000}"/>
    <cellStyle name="Comma 83 2" xfId="12313" xr:uid="{00000000-0005-0000-0000-000019300000}"/>
    <cellStyle name="Comma 83 2 2" xfId="12314" xr:uid="{00000000-0005-0000-0000-00001A300000}"/>
    <cellStyle name="Comma 83 2 2 2" xfId="12315" xr:uid="{00000000-0005-0000-0000-00001B300000}"/>
    <cellStyle name="Comma 83 2 2 2 2" xfId="42988" xr:uid="{C4FB49A3-A812-4BB8-B2FF-77DA8394DF10}"/>
    <cellStyle name="Comma 83 2 2 3" xfId="42987" xr:uid="{8273856C-46AE-4B47-AA10-70EE5C2C1F4B}"/>
    <cellStyle name="Comma 83 2 3" xfId="12316" xr:uid="{00000000-0005-0000-0000-00001C300000}"/>
    <cellStyle name="Comma 83 2 3 2" xfId="12317" xr:uid="{00000000-0005-0000-0000-00001D300000}"/>
    <cellStyle name="Comma 83 2 3 2 2" xfId="42990" xr:uid="{CFF9B7B3-2EEB-4EAC-9E8B-8536519C9C65}"/>
    <cellStyle name="Comma 83 2 3 3" xfId="42989" xr:uid="{C84F49E2-2E5F-4C7A-A791-A97EF18CDFE4}"/>
    <cellStyle name="Comma 83 2 4" xfId="12318" xr:uid="{00000000-0005-0000-0000-00001E300000}"/>
    <cellStyle name="Comma 83 2 4 2" xfId="42991" xr:uid="{8948ACA6-06FD-4BF0-94D3-849D3C04A18B}"/>
    <cellStyle name="Comma 83 2 5" xfId="12319" xr:uid="{00000000-0005-0000-0000-00001F300000}"/>
    <cellStyle name="Comma 83 2 5 2" xfId="42992" xr:uid="{F0F13EF5-9902-4910-8F8E-40E8DEF514E6}"/>
    <cellStyle name="Comma 83 2 6" xfId="12320" xr:uid="{00000000-0005-0000-0000-000020300000}"/>
    <cellStyle name="Comma 83 2 6 2" xfId="42993" xr:uid="{427508D7-7056-4D44-A789-10CE28DA494F}"/>
    <cellStyle name="Comma 83 2 7" xfId="42986" xr:uid="{26FFBCEE-47AF-4FF1-B741-D9EC4D20BA45}"/>
    <cellStyle name="Comma 83 3" xfId="12321" xr:uid="{00000000-0005-0000-0000-000021300000}"/>
    <cellStyle name="Comma 83 3 2" xfId="12322" xr:uid="{00000000-0005-0000-0000-000022300000}"/>
    <cellStyle name="Comma 83 3 2 2" xfId="42995" xr:uid="{FFDD6101-6542-4126-B4D4-A6442B98166F}"/>
    <cellStyle name="Comma 83 3 3" xfId="42994" xr:uid="{0849865E-EE7F-4C8A-B457-C615D1B825F4}"/>
    <cellStyle name="Comma 83 4" xfId="12323" xr:uid="{00000000-0005-0000-0000-000023300000}"/>
    <cellStyle name="Comma 83 4 2" xfId="12324" xr:uid="{00000000-0005-0000-0000-000024300000}"/>
    <cellStyle name="Comma 83 4 2 2" xfId="42997" xr:uid="{50336AE8-7E6E-4E8D-8FC2-F45DB59D2645}"/>
    <cellStyle name="Comma 83 4 3" xfId="42996" xr:uid="{73AB51B7-57A7-4247-99D8-EC5D05C4C5FE}"/>
    <cellStyle name="Comma 83 5" xfId="12325" xr:uid="{00000000-0005-0000-0000-000025300000}"/>
    <cellStyle name="Comma 83 5 2" xfId="42998" xr:uid="{6E7D7F3E-9BDA-4AA8-83CB-8DC3CE007C71}"/>
    <cellStyle name="Comma 83 6" xfId="12326" xr:uid="{00000000-0005-0000-0000-000026300000}"/>
    <cellStyle name="Comma 83 6 2" xfId="12327" xr:uid="{00000000-0005-0000-0000-000027300000}"/>
    <cellStyle name="Comma 83 6 2 2" xfId="43000" xr:uid="{D681DA5C-4392-44FD-BD53-86DD1EFFD3A0}"/>
    <cellStyle name="Comma 83 6 3" xfId="42999" xr:uid="{FA96E6B9-C446-4163-B49F-9EDD402A7D74}"/>
    <cellStyle name="Comma 83 7" xfId="12328" xr:uid="{00000000-0005-0000-0000-000028300000}"/>
    <cellStyle name="Comma 83 7 2" xfId="43001" xr:uid="{AF107CFF-48B7-478D-9DE9-90E45BAA4F6E}"/>
    <cellStyle name="Comma 83 8" xfId="42985" xr:uid="{EABFFE26-9FF5-4B2C-AC83-579AA44168C1}"/>
    <cellStyle name="Comma 84" xfId="12329" xr:uid="{00000000-0005-0000-0000-000029300000}"/>
    <cellStyle name="Comma 84 2" xfId="12330" xr:uid="{00000000-0005-0000-0000-00002A300000}"/>
    <cellStyle name="Comma 84 2 2" xfId="12331" xr:uid="{00000000-0005-0000-0000-00002B300000}"/>
    <cellStyle name="Comma 84 2 2 2" xfId="12332" xr:uid="{00000000-0005-0000-0000-00002C300000}"/>
    <cellStyle name="Comma 84 2 2 2 2" xfId="43005" xr:uid="{E39FCFD4-BEC5-4B88-989C-930104B52E30}"/>
    <cellStyle name="Comma 84 2 2 3" xfId="43004" xr:uid="{9DCF2C21-DEFC-4CB0-BC91-FD4DD8604652}"/>
    <cellStyle name="Comma 84 2 3" xfId="12333" xr:uid="{00000000-0005-0000-0000-00002D300000}"/>
    <cellStyle name="Comma 84 2 3 2" xfId="12334" xr:uid="{00000000-0005-0000-0000-00002E300000}"/>
    <cellStyle name="Comma 84 2 3 2 2" xfId="43007" xr:uid="{2653BA44-9BA1-46A1-A57E-6E70F03ED32A}"/>
    <cellStyle name="Comma 84 2 3 3" xfId="43006" xr:uid="{EC12541E-5AE8-4E98-8D1E-0C0FE359EE25}"/>
    <cellStyle name="Comma 84 2 4" xfId="12335" xr:uid="{00000000-0005-0000-0000-00002F300000}"/>
    <cellStyle name="Comma 84 2 4 2" xfId="43008" xr:uid="{41C05300-A2DB-4563-A92C-26013B145413}"/>
    <cellStyle name="Comma 84 2 5" xfId="12336" xr:uid="{00000000-0005-0000-0000-000030300000}"/>
    <cellStyle name="Comma 84 2 5 2" xfId="43009" xr:uid="{9E783324-AC11-43C2-91BE-5E7FB6DF0695}"/>
    <cellStyle name="Comma 84 2 6" xfId="12337" xr:uid="{00000000-0005-0000-0000-000031300000}"/>
    <cellStyle name="Comma 84 2 6 2" xfId="43010" xr:uid="{3976997F-87B1-49D3-B022-EDBC1908ED43}"/>
    <cellStyle name="Comma 84 2 7" xfId="43003" xr:uid="{1F0CC18B-68A7-4525-B92F-C6AFEC4A0BA2}"/>
    <cellStyle name="Comma 84 3" xfId="12338" xr:uid="{00000000-0005-0000-0000-000032300000}"/>
    <cellStyle name="Comma 84 3 2" xfId="12339" xr:uid="{00000000-0005-0000-0000-000033300000}"/>
    <cellStyle name="Comma 84 3 2 2" xfId="43012" xr:uid="{4A9CE228-3AB7-4211-B63F-60DC3E6F0498}"/>
    <cellStyle name="Comma 84 3 3" xfId="43011" xr:uid="{AC36F0C8-EBD8-4176-8D41-E29C095FC8B8}"/>
    <cellStyle name="Comma 84 4" xfId="12340" xr:uid="{00000000-0005-0000-0000-000034300000}"/>
    <cellStyle name="Comma 84 4 2" xfId="12341" xr:uid="{00000000-0005-0000-0000-000035300000}"/>
    <cellStyle name="Comma 84 4 2 2" xfId="43014" xr:uid="{1EBA3850-A2EF-4255-BF39-1EE870ACC1E3}"/>
    <cellStyle name="Comma 84 4 3" xfId="43013" xr:uid="{9990D706-C317-48BA-851C-72D88A7178A8}"/>
    <cellStyle name="Comma 84 5" xfId="12342" xr:uid="{00000000-0005-0000-0000-000036300000}"/>
    <cellStyle name="Comma 84 5 2" xfId="43015" xr:uid="{C36F6234-6B60-45C4-AC37-06ACB030B003}"/>
    <cellStyle name="Comma 84 6" xfId="12343" xr:uid="{00000000-0005-0000-0000-000037300000}"/>
    <cellStyle name="Comma 84 6 2" xfId="12344" xr:uid="{00000000-0005-0000-0000-000038300000}"/>
    <cellStyle name="Comma 84 6 2 2" xfId="43017" xr:uid="{059291BA-2BCE-4CD3-B3F2-E2063456F413}"/>
    <cellStyle name="Comma 84 6 3" xfId="43016" xr:uid="{3A73F1FC-964A-4030-8DD5-AF45875AF1FE}"/>
    <cellStyle name="Comma 84 7" xfId="12345" xr:uid="{00000000-0005-0000-0000-000039300000}"/>
    <cellStyle name="Comma 84 7 2" xfId="43018" xr:uid="{C585CF4D-A9BD-4A88-A272-7C7DDC89D3C3}"/>
    <cellStyle name="Comma 84 8" xfId="43002" xr:uid="{32B04833-5FDB-4662-9BCA-BF45CD18DE37}"/>
    <cellStyle name="Comma 85" xfId="12346" xr:uid="{00000000-0005-0000-0000-00003A300000}"/>
    <cellStyle name="Comma 85 2" xfId="12347" xr:uid="{00000000-0005-0000-0000-00003B300000}"/>
    <cellStyle name="Comma 85 2 2" xfId="12348" xr:uid="{00000000-0005-0000-0000-00003C300000}"/>
    <cellStyle name="Comma 85 2 2 2" xfId="12349" xr:uid="{00000000-0005-0000-0000-00003D300000}"/>
    <cellStyle name="Comma 85 2 2 2 2" xfId="43022" xr:uid="{F63492BE-5488-410E-AD3D-DF9ED2BB8DE5}"/>
    <cellStyle name="Comma 85 2 2 3" xfId="43021" xr:uid="{C9B202B3-969F-45DC-9C70-0CDDFEFEAA61}"/>
    <cellStyle name="Comma 85 2 3" xfId="12350" xr:uid="{00000000-0005-0000-0000-00003E300000}"/>
    <cellStyle name="Comma 85 2 3 2" xfId="12351" xr:uid="{00000000-0005-0000-0000-00003F300000}"/>
    <cellStyle name="Comma 85 2 3 2 2" xfId="43024" xr:uid="{E3B566BA-5D23-4EE2-A692-E686EFFEAED4}"/>
    <cellStyle name="Comma 85 2 3 3" xfId="43023" xr:uid="{C5939FCA-3A45-40C3-A2C0-1D03460278A4}"/>
    <cellStyle name="Comma 85 2 4" xfId="12352" xr:uid="{00000000-0005-0000-0000-000040300000}"/>
    <cellStyle name="Comma 85 2 4 2" xfId="43025" xr:uid="{F59E987D-C470-47EA-86A1-FF7019A61A65}"/>
    <cellStyle name="Comma 85 2 5" xfId="12353" xr:uid="{00000000-0005-0000-0000-000041300000}"/>
    <cellStyle name="Comma 85 2 5 2" xfId="43026" xr:uid="{0E7FFDD2-1CDB-4381-96D4-28AF72183619}"/>
    <cellStyle name="Comma 85 2 6" xfId="12354" xr:uid="{00000000-0005-0000-0000-000042300000}"/>
    <cellStyle name="Comma 85 2 6 2" xfId="43027" xr:uid="{0EE3E8BF-D894-4B03-A654-F2033AD49467}"/>
    <cellStyle name="Comma 85 2 7" xfId="43020" xr:uid="{9DD0D83A-FB29-4BD1-A787-8BBBA6918204}"/>
    <cellStyle name="Comma 85 3" xfId="12355" xr:uid="{00000000-0005-0000-0000-000043300000}"/>
    <cellStyle name="Comma 85 3 2" xfId="12356" xr:uid="{00000000-0005-0000-0000-000044300000}"/>
    <cellStyle name="Comma 85 3 2 2" xfId="43029" xr:uid="{C56BF12D-7790-437B-80B3-4C89ADEA82CD}"/>
    <cellStyle name="Comma 85 3 3" xfId="43028" xr:uid="{145A0035-0EF8-4F5B-AB1D-8A6E3D0B41C7}"/>
    <cellStyle name="Comma 85 4" xfId="12357" xr:uid="{00000000-0005-0000-0000-000045300000}"/>
    <cellStyle name="Comma 85 4 2" xfId="12358" xr:uid="{00000000-0005-0000-0000-000046300000}"/>
    <cellStyle name="Comma 85 4 2 2" xfId="43031" xr:uid="{874E304A-1EBB-404A-96B4-09F625ECCEFB}"/>
    <cellStyle name="Comma 85 4 3" xfId="43030" xr:uid="{09262C0C-83E6-46E7-A0CF-A93914DC71C1}"/>
    <cellStyle name="Comma 85 5" xfId="12359" xr:uid="{00000000-0005-0000-0000-000047300000}"/>
    <cellStyle name="Comma 85 5 2" xfId="43032" xr:uid="{6156CC8D-6A14-4A7C-B0F2-CB189782F739}"/>
    <cellStyle name="Comma 85 6" xfId="12360" xr:uid="{00000000-0005-0000-0000-000048300000}"/>
    <cellStyle name="Comma 85 6 2" xfId="12361" xr:uid="{00000000-0005-0000-0000-000049300000}"/>
    <cellStyle name="Comma 85 6 2 2" xfId="43034" xr:uid="{90630704-536A-4CC6-844C-2C09F98166B9}"/>
    <cellStyle name="Comma 85 6 3" xfId="43033" xr:uid="{365C0C7F-8C2E-45F5-92B6-416E856DA5A0}"/>
    <cellStyle name="Comma 85 7" xfId="12362" xr:uid="{00000000-0005-0000-0000-00004A300000}"/>
    <cellStyle name="Comma 85 7 2" xfId="43035" xr:uid="{9E07E117-0B03-4DCD-B666-E8E3B2B3D612}"/>
    <cellStyle name="Comma 85 8" xfId="43019" xr:uid="{6163AB79-8A3A-4814-9D25-A31363D4CB76}"/>
    <cellStyle name="Comma 86" xfId="12363" xr:uid="{00000000-0005-0000-0000-00004B300000}"/>
    <cellStyle name="Comma 86 2" xfId="12364" xr:uid="{00000000-0005-0000-0000-00004C300000}"/>
    <cellStyle name="Comma 86 2 2" xfId="12365" xr:uid="{00000000-0005-0000-0000-00004D300000}"/>
    <cellStyle name="Comma 86 2 2 2" xfId="12366" xr:uid="{00000000-0005-0000-0000-00004E300000}"/>
    <cellStyle name="Comma 86 2 2 2 2" xfId="43039" xr:uid="{21768815-B189-4689-8DED-5B1230C9974E}"/>
    <cellStyle name="Comma 86 2 2 3" xfId="43038" xr:uid="{72F0041C-A19C-421D-BC3A-1226E498AE59}"/>
    <cellStyle name="Comma 86 2 3" xfId="12367" xr:uid="{00000000-0005-0000-0000-00004F300000}"/>
    <cellStyle name="Comma 86 2 3 2" xfId="12368" xr:uid="{00000000-0005-0000-0000-000050300000}"/>
    <cellStyle name="Comma 86 2 3 2 2" xfId="43041" xr:uid="{C5BD75EC-B900-4BC0-9CB1-D540D6AA4187}"/>
    <cellStyle name="Comma 86 2 3 3" xfId="43040" xr:uid="{D26CEC3F-0854-47D6-A080-92B3E195EEB7}"/>
    <cellStyle name="Comma 86 2 4" xfId="12369" xr:uid="{00000000-0005-0000-0000-000051300000}"/>
    <cellStyle name="Comma 86 2 4 2" xfId="43042" xr:uid="{7F890859-B759-4355-B059-928C63BB1059}"/>
    <cellStyle name="Comma 86 2 5" xfId="12370" xr:uid="{00000000-0005-0000-0000-000052300000}"/>
    <cellStyle name="Comma 86 2 5 2" xfId="43043" xr:uid="{1A045CCE-8AD9-432A-998B-F8113D09F498}"/>
    <cellStyle name="Comma 86 2 6" xfId="12371" xr:uid="{00000000-0005-0000-0000-000053300000}"/>
    <cellStyle name="Comma 86 2 6 2" xfId="43044" xr:uid="{19BEC001-DE64-4479-A42C-93B81532FD88}"/>
    <cellStyle name="Comma 86 2 7" xfId="43037" xr:uid="{65697E64-EE19-4C9D-825E-B335F67941EF}"/>
    <cellStyle name="Comma 86 3" xfId="12372" xr:uid="{00000000-0005-0000-0000-000054300000}"/>
    <cellStyle name="Comma 86 3 2" xfId="12373" xr:uid="{00000000-0005-0000-0000-000055300000}"/>
    <cellStyle name="Comma 86 3 2 2" xfId="43046" xr:uid="{8E28085F-160E-44B4-9567-CE53EF1CCABC}"/>
    <cellStyle name="Comma 86 3 3" xfId="43045" xr:uid="{62B0ECF1-9CEE-4F31-9A82-DBC6D273210C}"/>
    <cellStyle name="Comma 86 4" xfId="12374" xr:uid="{00000000-0005-0000-0000-000056300000}"/>
    <cellStyle name="Comma 86 4 2" xfId="12375" xr:uid="{00000000-0005-0000-0000-000057300000}"/>
    <cellStyle name="Comma 86 4 2 2" xfId="43048" xr:uid="{840B5715-51F2-48BB-94A5-E523C70BFA8E}"/>
    <cellStyle name="Comma 86 4 3" xfId="43047" xr:uid="{80C0D0A1-2A9C-4488-A3F7-F9EA6F80571A}"/>
    <cellStyle name="Comma 86 5" xfId="12376" xr:uid="{00000000-0005-0000-0000-000058300000}"/>
    <cellStyle name="Comma 86 5 2" xfId="43049" xr:uid="{4CC1F386-CEA4-448E-8D8A-58A913FF1151}"/>
    <cellStyle name="Comma 86 6" xfId="12377" xr:uid="{00000000-0005-0000-0000-000059300000}"/>
    <cellStyle name="Comma 86 6 2" xfId="12378" xr:uid="{00000000-0005-0000-0000-00005A300000}"/>
    <cellStyle name="Comma 86 6 2 2" xfId="43051" xr:uid="{FA9683EB-A312-4271-98B1-371C33B3145F}"/>
    <cellStyle name="Comma 86 6 3" xfId="43050" xr:uid="{2DBE3E1F-D717-4CFB-BE55-E35649056D35}"/>
    <cellStyle name="Comma 86 7" xfId="12379" xr:uid="{00000000-0005-0000-0000-00005B300000}"/>
    <cellStyle name="Comma 86 7 2" xfId="43052" xr:uid="{DFA78B7A-0DA4-4F94-AB5A-107CA81B6EF4}"/>
    <cellStyle name="Comma 86 8" xfId="43036" xr:uid="{1FED8BCE-93CA-44B7-8A22-C118F2D0B53C}"/>
    <cellStyle name="Comma 87" xfId="12380" xr:uid="{00000000-0005-0000-0000-00005C300000}"/>
    <cellStyle name="Comma 87 2" xfId="12381" xr:uid="{00000000-0005-0000-0000-00005D300000}"/>
    <cellStyle name="Comma 87 2 2" xfId="12382" xr:uid="{00000000-0005-0000-0000-00005E300000}"/>
    <cellStyle name="Comma 87 2 2 2" xfId="12383" xr:uid="{00000000-0005-0000-0000-00005F300000}"/>
    <cellStyle name="Comma 87 2 2 2 2" xfId="43056" xr:uid="{9D17AFB6-705B-4E92-9E6E-D2185F7FACB1}"/>
    <cellStyle name="Comma 87 2 2 3" xfId="43055" xr:uid="{E2F1F76D-B6D1-489D-8B0D-23E89C02F708}"/>
    <cellStyle name="Comma 87 2 3" xfId="12384" xr:uid="{00000000-0005-0000-0000-000060300000}"/>
    <cellStyle name="Comma 87 2 3 2" xfId="12385" xr:uid="{00000000-0005-0000-0000-000061300000}"/>
    <cellStyle name="Comma 87 2 3 2 2" xfId="43058" xr:uid="{6B6FAB05-7A46-4F7D-9EDD-083A84AEA373}"/>
    <cellStyle name="Comma 87 2 3 3" xfId="43057" xr:uid="{01390260-B249-4F3C-AA75-BB3FCA1B655D}"/>
    <cellStyle name="Comma 87 2 4" xfId="12386" xr:uid="{00000000-0005-0000-0000-000062300000}"/>
    <cellStyle name="Comma 87 2 4 2" xfId="43059" xr:uid="{729BCB1B-AD71-4F6E-A3B2-74879C6B9654}"/>
    <cellStyle name="Comma 87 2 5" xfId="12387" xr:uid="{00000000-0005-0000-0000-000063300000}"/>
    <cellStyle name="Comma 87 2 5 2" xfId="43060" xr:uid="{BEC5DA4E-96E7-4FF3-85F4-66FD282D4320}"/>
    <cellStyle name="Comma 87 2 6" xfId="12388" xr:uid="{00000000-0005-0000-0000-000064300000}"/>
    <cellStyle name="Comma 87 2 6 2" xfId="43061" xr:uid="{AAA66B78-2BF4-4687-8401-1ADDEDCB04F5}"/>
    <cellStyle name="Comma 87 2 7" xfId="43054" xr:uid="{369F0B23-0F09-477B-8FEB-CC8978FE2875}"/>
    <cellStyle name="Comma 87 3" xfId="12389" xr:uid="{00000000-0005-0000-0000-000065300000}"/>
    <cellStyle name="Comma 87 3 2" xfId="12390" xr:uid="{00000000-0005-0000-0000-000066300000}"/>
    <cellStyle name="Comma 87 3 2 2" xfId="43063" xr:uid="{ADECFA75-52BE-4C15-8854-20641632F0A8}"/>
    <cellStyle name="Comma 87 3 3" xfId="43062" xr:uid="{41714FD4-C749-48DD-AFEE-08277B41C166}"/>
    <cellStyle name="Comma 87 4" xfId="12391" xr:uid="{00000000-0005-0000-0000-000067300000}"/>
    <cellStyle name="Comma 87 4 2" xfId="12392" xr:uid="{00000000-0005-0000-0000-000068300000}"/>
    <cellStyle name="Comma 87 4 2 2" xfId="43065" xr:uid="{DB55F372-EB01-4F8E-8F1F-6C29010C32AE}"/>
    <cellStyle name="Comma 87 4 3" xfId="43064" xr:uid="{A19124BA-5210-4CAE-AA26-141846E63D33}"/>
    <cellStyle name="Comma 87 5" xfId="12393" xr:uid="{00000000-0005-0000-0000-000069300000}"/>
    <cellStyle name="Comma 87 5 2" xfId="43066" xr:uid="{9629BC6B-929A-4D26-AFBC-B3F433425EB6}"/>
    <cellStyle name="Comma 87 6" xfId="12394" xr:uid="{00000000-0005-0000-0000-00006A300000}"/>
    <cellStyle name="Comma 87 6 2" xfId="12395" xr:uid="{00000000-0005-0000-0000-00006B300000}"/>
    <cellStyle name="Comma 87 6 2 2" xfId="43068" xr:uid="{D81B4BB4-7FDF-4C13-97B3-069120217DE2}"/>
    <cellStyle name="Comma 87 6 3" xfId="43067" xr:uid="{C6962C65-A218-4522-82FA-3CBD7B3E1213}"/>
    <cellStyle name="Comma 87 7" xfId="12396" xr:uid="{00000000-0005-0000-0000-00006C300000}"/>
    <cellStyle name="Comma 87 7 2" xfId="43069" xr:uid="{7EDEFD0C-EBF4-460B-BB5D-7B5B59A09D73}"/>
    <cellStyle name="Comma 87 8" xfId="43053" xr:uid="{A9315BE6-1C92-47EF-84DE-626AF4D0BEC4}"/>
    <cellStyle name="Comma 88" xfId="12397" xr:uid="{00000000-0005-0000-0000-00006D300000}"/>
    <cellStyle name="Comma 88 2" xfId="12398" xr:uid="{00000000-0005-0000-0000-00006E300000}"/>
    <cellStyle name="Comma 88 2 2" xfId="12399" xr:uid="{00000000-0005-0000-0000-00006F300000}"/>
    <cellStyle name="Comma 88 2 2 2" xfId="12400" xr:uid="{00000000-0005-0000-0000-000070300000}"/>
    <cellStyle name="Comma 88 2 2 2 2" xfId="43073" xr:uid="{C195ACB3-B18C-4DA3-94AA-EFFC5222DFA4}"/>
    <cellStyle name="Comma 88 2 2 3" xfId="43072" xr:uid="{484B08FC-C488-4A76-BD49-231CB3858CF0}"/>
    <cellStyle name="Comma 88 2 3" xfId="12401" xr:uid="{00000000-0005-0000-0000-000071300000}"/>
    <cellStyle name="Comma 88 2 3 2" xfId="12402" xr:uid="{00000000-0005-0000-0000-000072300000}"/>
    <cellStyle name="Comma 88 2 3 2 2" xfId="43075" xr:uid="{ABFE1A48-AF0B-45BF-9A7E-1050257C33C9}"/>
    <cellStyle name="Comma 88 2 3 3" xfId="43074" xr:uid="{D817E2F7-C64E-48D2-A0BB-6EFADFD9367F}"/>
    <cellStyle name="Comma 88 2 4" xfId="12403" xr:uid="{00000000-0005-0000-0000-000073300000}"/>
    <cellStyle name="Comma 88 2 4 2" xfId="43076" xr:uid="{C05CBD37-33C1-4974-AA14-6A8CE53C1A2E}"/>
    <cellStyle name="Comma 88 2 5" xfId="12404" xr:uid="{00000000-0005-0000-0000-000074300000}"/>
    <cellStyle name="Comma 88 2 5 2" xfId="43077" xr:uid="{9773646F-7E77-4B13-86DC-F46BB589EB3C}"/>
    <cellStyle name="Comma 88 2 6" xfId="12405" xr:uid="{00000000-0005-0000-0000-000075300000}"/>
    <cellStyle name="Comma 88 2 6 2" xfId="43078" xr:uid="{FD0CAB89-A656-47E6-BF68-ECEA4D353F9C}"/>
    <cellStyle name="Comma 88 2 7" xfId="43071" xr:uid="{19701460-A1C4-46FE-B1DE-960BBB3789D0}"/>
    <cellStyle name="Comma 88 3" xfId="12406" xr:uid="{00000000-0005-0000-0000-000076300000}"/>
    <cellStyle name="Comma 88 3 2" xfId="12407" xr:uid="{00000000-0005-0000-0000-000077300000}"/>
    <cellStyle name="Comma 88 3 2 2" xfId="43080" xr:uid="{9865AC6A-AE3A-40C4-9AC3-D1A7018C2442}"/>
    <cellStyle name="Comma 88 3 3" xfId="43079" xr:uid="{BB7B947C-B396-48C8-9AAB-DFE6A12EE7CF}"/>
    <cellStyle name="Comma 88 4" xfId="12408" xr:uid="{00000000-0005-0000-0000-000078300000}"/>
    <cellStyle name="Comma 88 4 2" xfId="12409" xr:uid="{00000000-0005-0000-0000-000079300000}"/>
    <cellStyle name="Comma 88 4 2 2" xfId="43082" xr:uid="{4CE17CD7-651F-49CD-90F4-5C80A669C2A2}"/>
    <cellStyle name="Comma 88 4 3" xfId="43081" xr:uid="{6E19FC08-E5D5-4F71-8DF7-D60579E348E1}"/>
    <cellStyle name="Comma 88 5" xfId="12410" xr:uid="{00000000-0005-0000-0000-00007A300000}"/>
    <cellStyle name="Comma 88 5 2" xfId="43083" xr:uid="{9BCCCB73-4F46-4650-B525-63588FFE7E89}"/>
    <cellStyle name="Comma 88 6" xfId="12411" xr:uid="{00000000-0005-0000-0000-00007B300000}"/>
    <cellStyle name="Comma 88 6 2" xfId="12412" xr:uid="{00000000-0005-0000-0000-00007C300000}"/>
    <cellStyle name="Comma 88 6 2 2" xfId="43085" xr:uid="{95BF9A05-6FAB-4FEB-A1DB-165BA023BBC1}"/>
    <cellStyle name="Comma 88 6 3" xfId="43084" xr:uid="{D6911C21-8213-4D58-93CC-97DF02C1E315}"/>
    <cellStyle name="Comma 88 7" xfId="12413" xr:uid="{00000000-0005-0000-0000-00007D300000}"/>
    <cellStyle name="Comma 88 7 2" xfId="43086" xr:uid="{3C589D68-832D-41AC-A995-84CE77EA958E}"/>
    <cellStyle name="Comma 88 8" xfId="43070" xr:uid="{15C1BF9E-559F-407D-96C0-129EFF8A044C}"/>
    <cellStyle name="Comma 89" xfId="12414" xr:uid="{00000000-0005-0000-0000-00007E300000}"/>
    <cellStyle name="Comma 89 2" xfId="12415" xr:uid="{00000000-0005-0000-0000-00007F300000}"/>
    <cellStyle name="Comma 89 2 2" xfId="12416" xr:uid="{00000000-0005-0000-0000-000080300000}"/>
    <cellStyle name="Comma 89 2 2 2" xfId="12417" xr:uid="{00000000-0005-0000-0000-000081300000}"/>
    <cellStyle name="Comma 89 2 2 2 2" xfId="43090" xr:uid="{C91E7628-3641-4406-A8B3-16CEED748BA6}"/>
    <cellStyle name="Comma 89 2 2 3" xfId="43089" xr:uid="{0CEB96E9-D873-4BAC-9DFF-1109B154F05A}"/>
    <cellStyle name="Comma 89 2 3" xfId="12418" xr:uid="{00000000-0005-0000-0000-000082300000}"/>
    <cellStyle name="Comma 89 2 3 2" xfId="12419" xr:uid="{00000000-0005-0000-0000-000083300000}"/>
    <cellStyle name="Comma 89 2 3 2 2" xfId="43092" xr:uid="{DC8973B5-6FF8-4C25-9869-F16AA8E47D32}"/>
    <cellStyle name="Comma 89 2 3 3" xfId="43091" xr:uid="{251F555D-80D7-4B2A-9E59-4EBA30F29452}"/>
    <cellStyle name="Comma 89 2 4" xfId="12420" xr:uid="{00000000-0005-0000-0000-000084300000}"/>
    <cellStyle name="Comma 89 2 4 2" xfId="43093" xr:uid="{BB8E5EBA-8841-4E30-9649-761C961385AD}"/>
    <cellStyle name="Comma 89 2 5" xfId="12421" xr:uid="{00000000-0005-0000-0000-000085300000}"/>
    <cellStyle name="Comma 89 2 5 2" xfId="43094" xr:uid="{DFCC08F0-29C0-4B84-9783-0A04F2D8D949}"/>
    <cellStyle name="Comma 89 2 6" xfId="12422" xr:uid="{00000000-0005-0000-0000-000086300000}"/>
    <cellStyle name="Comma 89 2 6 2" xfId="43095" xr:uid="{145E0086-FCDC-4726-B421-780D95369974}"/>
    <cellStyle name="Comma 89 2 7" xfId="43088" xr:uid="{46A4AA57-77F1-4A5E-987A-5BFF011D007D}"/>
    <cellStyle name="Comma 89 3" xfId="12423" xr:uid="{00000000-0005-0000-0000-000087300000}"/>
    <cellStyle name="Comma 89 3 2" xfId="12424" xr:uid="{00000000-0005-0000-0000-000088300000}"/>
    <cellStyle name="Comma 89 3 2 2" xfId="43097" xr:uid="{B8CE76A4-F6C9-4034-8D69-AB29FCA03CDA}"/>
    <cellStyle name="Comma 89 3 3" xfId="43096" xr:uid="{B2997E76-AC87-4DB3-9179-C89A4013D3FC}"/>
    <cellStyle name="Comma 89 4" xfId="12425" xr:uid="{00000000-0005-0000-0000-000089300000}"/>
    <cellStyle name="Comma 89 4 2" xfId="12426" xr:uid="{00000000-0005-0000-0000-00008A300000}"/>
    <cellStyle name="Comma 89 4 2 2" xfId="43099" xr:uid="{48924E12-851F-424B-8529-808DAA0E5972}"/>
    <cellStyle name="Comma 89 4 3" xfId="43098" xr:uid="{F05DCD17-B9EC-42C6-A45A-B0E182A669B9}"/>
    <cellStyle name="Comma 89 5" xfId="12427" xr:uid="{00000000-0005-0000-0000-00008B300000}"/>
    <cellStyle name="Comma 89 5 2" xfId="43100" xr:uid="{21EA1C38-65F9-4272-B47C-1E9BB8FE9B76}"/>
    <cellStyle name="Comma 89 6" xfId="12428" xr:uid="{00000000-0005-0000-0000-00008C300000}"/>
    <cellStyle name="Comma 89 6 2" xfId="12429" xr:uid="{00000000-0005-0000-0000-00008D300000}"/>
    <cellStyle name="Comma 89 6 2 2" xfId="43102" xr:uid="{55A61694-272D-460D-99F7-93C7077CEDC5}"/>
    <cellStyle name="Comma 89 6 3" xfId="43101" xr:uid="{48228381-C8D1-41ED-8997-D2510D135EBA}"/>
    <cellStyle name="Comma 89 7" xfId="12430" xr:uid="{00000000-0005-0000-0000-00008E300000}"/>
    <cellStyle name="Comma 89 7 2" xfId="43103" xr:uid="{2C4C3823-3D15-4D6A-BCF8-A70FBC8A8F68}"/>
    <cellStyle name="Comma 89 8" xfId="43087" xr:uid="{B5C9F0A4-AFE4-4CF4-865F-CDE45CCA65A3}"/>
    <cellStyle name="Comma 9" xfId="12431" xr:uid="{00000000-0005-0000-0000-00008F300000}"/>
    <cellStyle name="Comma 9 10" xfId="12432" xr:uid="{00000000-0005-0000-0000-000090300000}"/>
    <cellStyle name="Comma 9 10 2" xfId="43105" xr:uid="{E5DD46C8-909F-4DEC-8B46-CFC53469A7EB}"/>
    <cellStyle name="Comma 9 11" xfId="12433" xr:uid="{00000000-0005-0000-0000-000091300000}"/>
    <cellStyle name="Comma 9 11 2" xfId="43106" xr:uid="{AFF1A907-020C-49D9-B1ED-762AAB34870D}"/>
    <cellStyle name="Comma 9 12" xfId="12434" xr:uid="{00000000-0005-0000-0000-000092300000}"/>
    <cellStyle name="Comma 9 12 2" xfId="43107" xr:uid="{66CDCFC7-28FF-4212-8848-2091296E73ED}"/>
    <cellStyle name="Comma 9 13" xfId="12435" xr:uid="{00000000-0005-0000-0000-000093300000}"/>
    <cellStyle name="Comma 9 13 2" xfId="12436" xr:uid="{00000000-0005-0000-0000-000094300000}"/>
    <cellStyle name="Comma 9 13 2 2" xfId="43109" xr:uid="{67CEF26E-84E3-4D1A-9CA0-D100087BC911}"/>
    <cellStyle name="Comma 9 13 3" xfId="43108" xr:uid="{F55111FC-A55B-446F-A420-C327F29E5862}"/>
    <cellStyle name="Comma 9 14" xfId="12437" xr:uid="{00000000-0005-0000-0000-000095300000}"/>
    <cellStyle name="Comma 9 14 2" xfId="43110" xr:uid="{3FDABFA7-AF78-409E-9C3B-A48C426EA933}"/>
    <cellStyle name="Comma 9 14 3" xfId="12438" xr:uid="{00000000-0005-0000-0000-000096300000}"/>
    <cellStyle name="Comma 9 14 3 2" xfId="43111" xr:uid="{01D86312-524A-4794-AEBB-B1E3F60642C4}"/>
    <cellStyle name="Comma 9 15" xfId="12439" xr:uid="{00000000-0005-0000-0000-000097300000}"/>
    <cellStyle name="Comma 9 15 2" xfId="43112" xr:uid="{06DFC6C0-2E04-4FBD-9DA2-18B84FEAC254}"/>
    <cellStyle name="Comma 9 16" xfId="12440" xr:uid="{00000000-0005-0000-0000-000098300000}"/>
    <cellStyle name="Comma 9 16 2" xfId="43113" xr:uid="{12527F1D-0404-43EC-9EB7-07FCE6B2C729}"/>
    <cellStyle name="Comma 9 17" xfId="43104" xr:uid="{22029124-B025-48BC-94D6-5B5717DBFBDB}"/>
    <cellStyle name="Comma 9 18" xfId="12441" xr:uid="{00000000-0005-0000-0000-000099300000}"/>
    <cellStyle name="Comma 9 18 2" xfId="43114" xr:uid="{96E0D3EF-987F-4679-9BA1-A522FB84CF2F}"/>
    <cellStyle name="Comma 9 2" xfId="12442" xr:uid="{00000000-0005-0000-0000-00009A300000}"/>
    <cellStyle name="Comma 9 2 2" xfId="12443" xr:uid="{00000000-0005-0000-0000-00009B300000}"/>
    <cellStyle name="Comma 9 2 2 2" xfId="12444" xr:uid="{00000000-0005-0000-0000-00009C300000}"/>
    <cellStyle name="Comma 9 2 2 2 2" xfId="43117" xr:uid="{14D59BD7-6CD2-468C-B8FC-CE3511DA97E9}"/>
    <cellStyle name="Comma 9 2 2 3" xfId="43116" xr:uid="{C489BB2C-7E27-4415-933C-EF7F3862A570}"/>
    <cellStyle name="Comma 9 2 3" xfId="12445" xr:uid="{00000000-0005-0000-0000-00009D300000}"/>
    <cellStyle name="Comma 9 2 3 2" xfId="12446" xr:uid="{00000000-0005-0000-0000-00009E300000}"/>
    <cellStyle name="Comma 9 2 3 2 2" xfId="43119" xr:uid="{EAAD385F-419F-451D-BA6B-7E6548655019}"/>
    <cellStyle name="Comma 9 2 3 3" xfId="43118" xr:uid="{30E88897-163E-4C6E-91F9-86BB13747EF5}"/>
    <cellStyle name="Comma 9 2 4" xfId="12447" xr:uid="{00000000-0005-0000-0000-00009F300000}"/>
    <cellStyle name="Comma 9 2 4 2" xfId="43120" xr:uid="{7F6D7D93-3DED-48AD-B2B5-D1264491E637}"/>
    <cellStyle name="Comma 9 2 5" xfId="12448" xr:uid="{00000000-0005-0000-0000-0000A0300000}"/>
    <cellStyle name="Comma 9 2 5 2" xfId="43121" xr:uid="{43022553-2B9E-41B0-A3AD-1F1A65F49736}"/>
    <cellStyle name="Comma 9 2 6" xfId="12449" xr:uid="{00000000-0005-0000-0000-0000A1300000}"/>
    <cellStyle name="Comma 9 2 6 2" xfId="43122" xr:uid="{99C81670-785F-4C2B-A134-55651DD7D71C}"/>
    <cellStyle name="Comma 9 2 7" xfId="43115" xr:uid="{56FCBAC1-0CCB-4EE1-AD0E-A777194A3D11}"/>
    <cellStyle name="Comma 9 3" xfId="12450" xr:uid="{00000000-0005-0000-0000-0000A2300000}"/>
    <cellStyle name="Comma 9 3 2" xfId="12451" xr:uid="{00000000-0005-0000-0000-0000A3300000}"/>
    <cellStyle name="Comma 9 3 2 2" xfId="43124" xr:uid="{A19D3D25-6A31-40EE-8036-872D1AB4D4A3}"/>
    <cellStyle name="Comma 9 3 3" xfId="43123" xr:uid="{99294067-865B-4532-9A6E-D484B99B8725}"/>
    <cellStyle name="Comma 9 4" xfId="12452" xr:uid="{00000000-0005-0000-0000-0000A4300000}"/>
    <cellStyle name="Comma 9 4 2" xfId="12453" xr:uid="{00000000-0005-0000-0000-0000A5300000}"/>
    <cellStyle name="Comma 9 4 2 2" xfId="43126" xr:uid="{FF7EA4EA-7260-4F08-A946-767F375B97E1}"/>
    <cellStyle name="Comma 9 4 3" xfId="43125" xr:uid="{D4D124F1-AD55-4D6F-88E2-6EEE198DE92C}"/>
    <cellStyle name="Comma 9 5" xfId="12454" xr:uid="{00000000-0005-0000-0000-0000A6300000}"/>
    <cellStyle name="Comma 9 5 2" xfId="12455" xr:uid="{00000000-0005-0000-0000-0000A7300000}"/>
    <cellStyle name="Comma 9 5 2 2" xfId="43128" xr:uid="{9E19C386-EBC1-40EA-9565-0F8B50AE704A}"/>
    <cellStyle name="Comma 9 5 3" xfId="43127" xr:uid="{D5420CFB-E701-466A-8024-0DEC890303CF}"/>
    <cellStyle name="Comma 9 6" xfId="12456" xr:uid="{00000000-0005-0000-0000-0000A8300000}"/>
    <cellStyle name="Comma 9 6 2" xfId="12457" xr:uid="{00000000-0005-0000-0000-0000A9300000}"/>
    <cellStyle name="Comma 9 6 2 2" xfId="43130" xr:uid="{EFF72151-81FF-41D0-9519-64688B527F73}"/>
    <cellStyle name="Comma 9 6 3" xfId="43129" xr:uid="{E824BFC1-0C31-4E97-B49C-68D060892421}"/>
    <cellStyle name="Comma 9 7" xfId="12458" xr:uid="{00000000-0005-0000-0000-0000AA300000}"/>
    <cellStyle name="Comma 9 7 2" xfId="12459" xr:uid="{00000000-0005-0000-0000-0000AB300000}"/>
    <cellStyle name="Comma 9 7 2 2" xfId="43132" xr:uid="{5A495438-3010-4410-AF95-FF2072520248}"/>
    <cellStyle name="Comma 9 7 3" xfId="43131" xr:uid="{55A8269A-B0D9-4DB9-AE50-C196895178C0}"/>
    <cellStyle name="Comma 9 8" xfId="12460" xr:uid="{00000000-0005-0000-0000-0000AC300000}"/>
    <cellStyle name="Comma 9 8 2" xfId="12461" xr:uid="{00000000-0005-0000-0000-0000AD300000}"/>
    <cellStyle name="Comma 9 8 2 2" xfId="43134" xr:uid="{31E9D965-8014-421E-8B63-9F9924782228}"/>
    <cellStyle name="Comma 9 8 3" xfId="43133" xr:uid="{2B987970-1C6D-4F62-9A53-EC3FE29DE7AB}"/>
    <cellStyle name="Comma 9 9" xfId="12462" xr:uid="{00000000-0005-0000-0000-0000AE300000}"/>
    <cellStyle name="Comma 9 9 2" xfId="43135" xr:uid="{FF6E458E-80E2-45E8-988A-5446E24F67F7}"/>
    <cellStyle name="Comma 90" xfId="12463" xr:uid="{00000000-0005-0000-0000-0000AF300000}"/>
    <cellStyle name="Comma 90 2" xfId="12464" xr:uid="{00000000-0005-0000-0000-0000B0300000}"/>
    <cellStyle name="Comma 90 2 2" xfId="12465" xr:uid="{00000000-0005-0000-0000-0000B1300000}"/>
    <cellStyle name="Comma 90 2 2 2" xfId="12466" xr:uid="{00000000-0005-0000-0000-0000B2300000}"/>
    <cellStyle name="Comma 90 2 2 2 2" xfId="43139" xr:uid="{A67E62B8-4E73-4423-95EA-34F49BEAD39F}"/>
    <cellStyle name="Comma 90 2 2 3" xfId="43138" xr:uid="{CB164C17-4E0E-407B-BD4F-0A987C6A9B45}"/>
    <cellStyle name="Comma 90 2 3" xfId="12467" xr:uid="{00000000-0005-0000-0000-0000B3300000}"/>
    <cellStyle name="Comma 90 2 3 2" xfId="12468" xr:uid="{00000000-0005-0000-0000-0000B4300000}"/>
    <cellStyle name="Comma 90 2 3 2 2" xfId="43141" xr:uid="{5F795EAF-EBEA-474A-BFF2-51B7E9231CB2}"/>
    <cellStyle name="Comma 90 2 3 3" xfId="43140" xr:uid="{5EE0D514-7FC6-4C7A-AE5B-2480D86A8A22}"/>
    <cellStyle name="Comma 90 2 4" xfId="12469" xr:uid="{00000000-0005-0000-0000-0000B5300000}"/>
    <cellStyle name="Comma 90 2 4 2" xfId="43142" xr:uid="{E2EDAA24-B6FC-4BCD-AD03-D9B84D548480}"/>
    <cellStyle name="Comma 90 2 5" xfId="12470" xr:uid="{00000000-0005-0000-0000-0000B6300000}"/>
    <cellStyle name="Comma 90 2 5 2" xfId="43143" xr:uid="{C42F78D2-0DC3-4AE8-8EF7-211E71805DE2}"/>
    <cellStyle name="Comma 90 2 6" xfId="12471" xr:uid="{00000000-0005-0000-0000-0000B7300000}"/>
    <cellStyle name="Comma 90 2 6 2" xfId="43144" xr:uid="{A04BFB23-5A4F-46ED-ABF1-741B56FBFB49}"/>
    <cellStyle name="Comma 90 2 7" xfId="43137" xr:uid="{6B154DD7-943D-4330-9D4E-ACAD2310C8FB}"/>
    <cellStyle name="Comma 90 3" xfId="12472" xr:uid="{00000000-0005-0000-0000-0000B8300000}"/>
    <cellStyle name="Comma 90 3 2" xfId="12473" xr:uid="{00000000-0005-0000-0000-0000B9300000}"/>
    <cellStyle name="Comma 90 3 2 2" xfId="43146" xr:uid="{C42EF5A5-B37F-4ABB-8C3F-4CBCCB978F7D}"/>
    <cellStyle name="Comma 90 3 3" xfId="43145" xr:uid="{985481D2-107C-4807-B63B-B3A9F95AEE89}"/>
    <cellStyle name="Comma 90 4" xfId="12474" xr:uid="{00000000-0005-0000-0000-0000BA300000}"/>
    <cellStyle name="Comma 90 4 2" xfId="12475" xr:uid="{00000000-0005-0000-0000-0000BB300000}"/>
    <cellStyle name="Comma 90 4 2 2" xfId="43148" xr:uid="{A62F2BFC-7DBD-4B17-81FD-8BDFE1D79272}"/>
    <cellStyle name="Comma 90 4 3" xfId="43147" xr:uid="{55FDC53C-2848-4B1C-AB61-7D5CEE26645C}"/>
    <cellStyle name="Comma 90 5" xfId="12476" xr:uid="{00000000-0005-0000-0000-0000BC300000}"/>
    <cellStyle name="Comma 90 5 2" xfId="43149" xr:uid="{BF584E9F-BE4F-4C50-8253-5DA3C71AD80A}"/>
    <cellStyle name="Comma 90 6" xfId="12477" xr:uid="{00000000-0005-0000-0000-0000BD300000}"/>
    <cellStyle name="Comma 90 6 2" xfId="12478" xr:uid="{00000000-0005-0000-0000-0000BE300000}"/>
    <cellStyle name="Comma 90 6 2 2" xfId="43151" xr:uid="{BE07D83D-6AA6-478D-B1DC-8D30FAC8BCCD}"/>
    <cellStyle name="Comma 90 6 3" xfId="43150" xr:uid="{3D862BF5-5E95-46EE-8B75-7C4CF234AC4A}"/>
    <cellStyle name="Comma 90 7" xfId="12479" xr:uid="{00000000-0005-0000-0000-0000BF300000}"/>
    <cellStyle name="Comma 90 7 2" xfId="43152" xr:uid="{C8588CCC-E818-41B4-BCB5-65BB6EA9D7E7}"/>
    <cellStyle name="Comma 90 8" xfId="43136" xr:uid="{C1FBBBAC-B0B8-479D-A420-9A223F25D4BB}"/>
    <cellStyle name="Comma 91" xfId="12480" xr:uid="{00000000-0005-0000-0000-0000C0300000}"/>
    <cellStyle name="Comma 91 2" xfId="12481" xr:uid="{00000000-0005-0000-0000-0000C1300000}"/>
    <cellStyle name="Comma 91 2 2" xfId="12482" xr:uid="{00000000-0005-0000-0000-0000C2300000}"/>
    <cellStyle name="Comma 91 2 2 2" xfId="12483" xr:uid="{00000000-0005-0000-0000-0000C3300000}"/>
    <cellStyle name="Comma 91 2 2 2 2" xfId="43156" xr:uid="{7406F5C8-2460-464A-B9D3-10405C61DC56}"/>
    <cellStyle name="Comma 91 2 2 3" xfId="43155" xr:uid="{4DE99B28-D45A-4007-8096-374D7FF5939C}"/>
    <cellStyle name="Comma 91 2 3" xfId="12484" xr:uid="{00000000-0005-0000-0000-0000C4300000}"/>
    <cellStyle name="Comma 91 2 3 2" xfId="12485" xr:uid="{00000000-0005-0000-0000-0000C5300000}"/>
    <cellStyle name="Comma 91 2 3 2 2" xfId="43158" xr:uid="{C71E1EC5-B5DA-4CE8-971B-69B7BA745FB1}"/>
    <cellStyle name="Comma 91 2 3 3" xfId="43157" xr:uid="{4F22D477-76B9-4FBD-8D52-C55825D1CBB9}"/>
    <cellStyle name="Comma 91 2 4" xfId="12486" xr:uid="{00000000-0005-0000-0000-0000C6300000}"/>
    <cellStyle name="Comma 91 2 4 2" xfId="43159" xr:uid="{15D4D894-8CE0-4CFE-A071-9EC6776DD155}"/>
    <cellStyle name="Comma 91 2 5" xfId="12487" xr:uid="{00000000-0005-0000-0000-0000C7300000}"/>
    <cellStyle name="Comma 91 2 5 2" xfId="43160" xr:uid="{BE75E768-9CE5-49AC-9D50-ED20CFF950FC}"/>
    <cellStyle name="Comma 91 2 6" xfId="12488" xr:uid="{00000000-0005-0000-0000-0000C8300000}"/>
    <cellStyle name="Comma 91 2 6 2" xfId="43161" xr:uid="{FFE33A51-5E71-4019-AE75-254A0CA7398F}"/>
    <cellStyle name="Comma 91 2 7" xfId="43154" xr:uid="{5A9C6243-C00A-4D49-BE7F-6BF35DB7855D}"/>
    <cellStyle name="Comma 91 3" xfId="12489" xr:uid="{00000000-0005-0000-0000-0000C9300000}"/>
    <cellStyle name="Comma 91 3 2" xfId="12490" xr:uid="{00000000-0005-0000-0000-0000CA300000}"/>
    <cellStyle name="Comma 91 3 2 2" xfId="43163" xr:uid="{BCCF391E-8181-4A1D-8FA9-8360F4EAAF69}"/>
    <cellStyle name="Comma 91 3 3" xfId="43162" xr:uid="{A9B45D13-E522-4A45-AED0-87E806FC1698}"/>
    <cellStyle name="Comma 91 4" xfId="12491" xr:uid="{00000000-0005-0000-0000-0000CB300000}"/>
    <cellStyle name="Comma 91 4 2" xfId="12492" xr:uid="{00000000-0005-0000-0000-0000CC300000}"/>
    <cellStyle name="Comma 91 4 2 2" xfId="43165" xr:uid="{566EE988-B913-4182-88F6-551BBE3735C5}"/>
    <cellStyle name="Comma 91 4 3" xfId="43164" xr:uid="{88E53407-5840-44BD-8C51-C030F48903FE}"/>
    <cellStyle name="Comma 91 5" xfId="12493" xr:uid="{00000000-0005-0000-0000-0000CD300000}"/>
    <cellStyle name="Comma 91 5 2" xfId="43166" xr:uid="{351DBC81-ADF1-41AF-9954-9216E5AC51E7}"/>
    <cellStyle name="Comma 91 6" xfId="12494" xr:uid="{00000000-0005-0000-0000-0000CE300000}"/>
    <cellStyle name="Comma 91 6 2" xfId="12495" xr:uid="{00000000-0005-0000-0000-0000CF300000}"/>
    <cellStyle name="Comma 91 6 2 2" xfId="43168" xr:uid="{30DFE340-902C-4150-844B-14ACB497163A}"/>
    <cellStyle name="Comma 91 6 3" xfId="43167" xr:uid="{168D9808-D17E-4B51-8E09-45521B272A95}"/>
    <cellStyle name="Comma 91 7" xfId="12496" xr:uid="{00000000-0005-0000-0000-0000D0300000}"/>
    <cellStyle name="Comma 91 7 2" xfId="43169" xr:uid="{32BC3D64-0421-4462-A565-7F8D26F0C232}"/>
    <cellStyle name="Comma 91 8" xfId="43153" xr:uid="{13B6D0BD-C1BE-40EB-A8F5-157ED26F2C78}"/>
    <cellStyle name="Comma 92" xfId="12497" xr:uid="{00000000-0005-0000-0000-0000D1300000}"/>
    <cellStyle name="Comma 92 2" xfId="12498" xr:uid="{00000000-0005-0000-0000-0000D2300000}"/>
    <cellStyle name="Comma 92 2 2" xfId="12499" xr:uid="{00000000-0005-0000-0000-0000D3300000}"/>
    <cellStyle name="Comma 92 2 2 2" xfId="12500" xr:uid="{00000000-0005-0000-0000-0000D4300000}"/>
    <cellStyle name="Comma 92 2 2 2 2" xfId="43173" xr:uid="{CE6B6FFA-AB07-4343-BE28-EAC1C0ED421B}"/>
    <cellStyle name="Comma 92 2 2 3" xfId="43172" xr:uid="{6BB50B4A-3B23-4CD3-9204-4BA7D15C1D98}"/>
    <cellStyle name="Comma 92 2 3" xfId="12501" xr:uid="{00000000-0005-0000-0000-0000D5300000}"/>
    <cellStyle name="Comma 92 2 3 2" xfId="12502" xr:uid="{00000000-0005-0000-0000-0000D6300000}"/>
    <cellStyle name="Comma 92 2 3 2 2" xfId="43175" xr:uid="{4C916C97-70CD-429D-BF8C-32A183377E7F}"/>
    <cellStyle name="Comma 92 2 3 3" xfId="43174" xr:uid="{A3850566-5883-4AE0-9E9E-251FA4F20E4E}"/>
    <cellStyle name="Comma 92 2 4" xfId="12503" xr:uid="{00000000-0005-0000-0000-0000D7300000}"/>
    <cellStyle name="Comma 92 2 4 2" xfId="43176" xr:uid="{40768358-9D61-415E-8952-F2C88BF31A27}"/>
    <cellStyle name="Comma 92 2 5" xfId="12504" xr:uid="{00000000-0005-0000-0000-0000D8300000}"/>
    <cellStyle name="Comma 92 2 5 2" xfId="43177" xr:uid="{C4095941-F746-4A98-9F05-5AB290CC10F5}"/>
    <cellStyle name="Comma 92 2 6" xfId="12505" xr:uid="{00000000-0005-0000-0000-0000D9300000}"/>
    <cellStyle name="Comma 92 2 6 2" xfId="43178" xr:uid="{2DF9A3BE-185D-4734-A426-229340A0BD7B}"/>
    <cellStyle name="Comma 92 2 7" xfId="43171" xr:uid="{EA9E6ADC-C404-4CFE-903B-FAD8E7E1FC74}"/>
    <cellStyle name="Comma 92 3" xfId="12506" xr:uid="{00000000-0005-0000-0000-0000DA300000}"/>
    <cellStyle name="Comma 92 3 2" xfId="12507" xr:uid="{00000000-0005-0000-0000-0000DB300000}"/>
    <cellStyle name="Comma 92 3 2 2" xfId="43180" xr:uid="{F28230EC-F34F-4FCB-A262-6D19BA90FE02}"/>
    <cellStyle name="Comma 92 3 3" xfId="43179" xr:uid="{E2C9D4C0-0F4A-4488-9ADB-B1DD56E7148E}"/>
    <cellStyle name="Comma 92 4" xfId="12508" xr:uid="{00000000-0005-0000-0000-0000DC300000}"/>
    <cellStyle name="Comma 92 4 2" xfId="12509" xr:uid="{00000000-0005-0000-0000-0000DD300000}"/>
    <cellStyle name="Comma 92 4 2 2" xfId="43182" xr:uid="{CD831352-64F9-4975-BF17-DFCADA8BC3F1}"/>
    <cellStyle name="Comma 92 4 3" xfId="43181" xr:uid="{00934C12-F23C-4D0A-B1D6-E2546C44EE9D}"/>
    <cellStyle name="Comma 92 5" xfId="12510" xr:uid="{00000000-0005-0000-0000-0000DE300000}"/>
    <cellStyle name="Comma 92 5 2" xfId="43183" xr:uid="{84A6ADDD-A9F8-4862-AC17-5BC28E45AAC4}"/>
    <cellStyle name="Comma 92 6" xfId="12511" xr:uid="{00000000-0005-0000-0000-0000DF300000}"/>
    <cellStyle name="Comma 92 6 2" xfId="12512" xr:uid="{00000000-0005-0000-0000-0000E0300000}"/>
    <cellStyle name="Comma 92 6 2 2" xfId="43185" xr:uid="{F0909626-E883-453B-A33A-BE0888FFAAFA}"/>
    <cellStyle name="Comma 92 6 3" xfId="43184" xr:uid="{85DD0788-C787-400D-9BEB-D471075D9840}"/>
    <cellStyle name="Comma 92 7" xfId="12513" xr:uid="{00000000-0005-0000-0000-0000E1300000}"/>
    <cellStyle name="Comma 92 7 2" xfId="43186" xr:uid="{3461CC25-6DAA-4164-B871-0923EE292A28}"/>
    <cellStyle name="Comma 92 8" xfId="43170" xr:uid="{65D9CEDE-2125-4088-B293-DFF959E70240}"/>
    <cellStyle name="Comma 93" xfId="12514" xr:uid="{00000000-0005-0000-0000-0000E2300000}"/>
    <cellStyle name="Comma 93 2" xfId="12515" xr:uid="{00000000-0005-0000-0000-0000E3300000}"/>
    <cellStyle name="Comma 93 2 2" xfId="12516" xr:uid="{00000000-0005-0000-0000-0000E4300000}"/>
    <cellStyle name="Comma 93 2 2 2" xfId="12517" xr:uid="{00000000-0005-0000-0000-0000E5300000}"/>
    <cellStyle name="Comma 93 2 2 2 2" xfId="43190" xr:uid="{44EC8ED4-536C-4D14-9D79-7CB3F462BED8}"/>
    <cellStyle name="Comma 93 2 2 3" xfId="43189" xr:uid="{43E3C253-67F5-4C91-9E61-B4458767AC4A}"/>
    <cellStyle name="Comma 93 2 3" xfId="12518" xr:uid="{00000000-0005-0000-0000-0000E6300000}"/>
    <cellStyle name="Comma 93 2 3 2" xfId="12519" xr:uid="{00000000-0005-0000-0000-0000E7300000}"/>
    <cellStyle name="Comma 93 2 3 2 2" xfId="43192" xr:uid="{5D95A2F2-A618-4BF4-921D-6602B10141BA}"/>
    <cellStyle name="Comma 93 2 3 3" xfId="43191" xr:uid="{3EE24E8F-4C42-4922-9290-D435EE5A477E}"/>
    <cellStyle name="Comma 93 2 4" xfId="12520" xr:uid="{00000000-0005-0000-0000-0000E8300000}"/>
    <cellStyle name="Comma 93 2 4 2" xfId="43193" xr:uid="{0FC5FB96-0CC5-4A76-AEE0-BBD7305CC2F5}"/>
    <cellStyle name="Comma 93 2 5" xfId="12521" xr:uid="{00000000-0005-0000-0000-0000E9300000}"/>
    <cellStyle name="Comma 93 2 5 2" xfId="43194" xr:uid="{2336B55F-61C5-4C9E-84A3-04AF144BD154}"/>
    <cellStyle name="Comma 93 2 6" xfId="12522" xr:uid="{00000000-0005-0000-0000-0000EA300000}"/>
    <cellStyle name="Comma 93 2 6 2" xfId="43195" xr:uid="{A047680F-9485-403E-A524-C29E21AB6741}"/>
    <cellStyle name="Comma 93 2 7" xfId="43188" xr:uid="{EEBCC883-FAE6-40E6-A49D-AADC51F6D0D9}"/>
    <cellStyle name="Comma 93 3" xfId="12523" xr:uid="{00000000-0005-0000-0000-0000EB300000}"/>
    <cellStyle name="Comma 93 3 2" xfId="12524" xr:uid="{00000000-0005-0000-0000-0000EC300000}"/>
    <cellStyle name="Comma 93 3 2 2" xfId="43197" xr:uid="{6D090B21-2062-4603-83D0-9D2681AE5285}"/>
    <cellStyle name="Comma 93 3 3" xfId="43196" xr:uid="{5002B7E3-DC09-48E6-BF39-9AF7C67A49AC}"/>
    <cellStyle name="Comma 93 4" xfId="12525" xr:uid="{00000000-0005-0000-0000-0000ED300000}"/>
    <cellStyle name="Comma 93 4 2" xfId="12526" xr:uid="{00000000-0005-0000-0000-0000EE300000}"/>
    <cellStyle name="Comma 93 4 2 2" xfId="43199" xr:uid="{3325D65B-01F9-4105-BABA-11E11093F108}"/>
    <cellStyle name="Comma 93 4 3" xfId="43198" xr:uid="{792B360E-E680-42FB-A219-E1C48908CD13}"/>
    <cellStyle name="Comma 93 5" xfId="12527" xr:uid="{00000000-0005-0000-0000-0000EF300000}"/>
    <cellStyle name="Comma 93 5 2" xfId="43200" xr:uid="{C8E32CA7-5BB4-43CE-BD44-9DF4560623EE}"/>
    <cellStyle name="Comma 93 6" xfId="12528" xr:uid="{00000000-0005-0000-0000-0000F0300000}"/>
    <cellStyle name="Comma 93 6 2" xfId="12529" xr:uid="{00000000-0005-0000-0000-0000F1300000}"/>
    <cellStyle name="Comma 93 6 2 2" xfId="43202" xr:uid="{3DC9B435-CA3B-4747-B95C-53AB0462A06E}"/>
    <cellStyle name="Comma 93 6 3" xfId="43201" xr:uid="{72B2CBF2-37B3-40BD-B885-764147B1D0C9}"/>
    <cellStyle name="Comma 93 7" xfId="12530" xr:uid="{00000000-0005-0000-0000-0000F2300000}"/>
    <cellStyle name="Comma 93 7 2" xfId="43203" xr:uid="{92A90327-F6A6-461B-8DE7-FEB0B1D25B6E}"/>
    <cellStyle name="Comma 93 8" xfId="43187" xr:uid="{7CFB495B-9692-4C5F-94B7-5642A790A383}"/>
    <cellStyle name="Comma 94" xfId="12531" xr:uid="{00000000-0005-0000-0000-0000F3300000}"/>
    <cellStyle name="Comma 94 2" xfId="12532" xr:uid="{00000000-0005-0000-0000-0000F4300000}"/>
    <cellStyle name="Comma 94 2 2" xfId="12533" xr:uid="{00000000-0005-0000-0000-0000F5300000}"/>
    <cellStyle name="Comma 94 2 2 2" xfId="12534" xr:uid="{00000000-0005-0000-0000-0000F6300000}"/>
    <cellStyle name="Comma 94 2 2 2 2" xfId="43207" xr:uid="{FB71F8ED-1896-47A8-8787-BA576EC1EA98}"/>
    <cellStyle name="Comma 94 2 2 3" xfId="43206" xr:uid="{B2D84CAB-A1A9-4820-AF97-6A944E24F2E2}"/>
    <cellStyle name="Comma 94 2 3" xfId="12535" xr:uid="{00000000-0005-0000-0000-0000F7300000}"/>
    <cellStyle name="Comma 94 2 3 2" xfId="12536" xr:uid="{00000000-0005-0000-0000-0000F8300000}"/>
    <cellStyle name="Comma 94 2 3 2 2" xfId="43209" xr:uid="{63CFC191-31BE-4388-BA81-9A01370490A6}"/>
    <cellStyle name="Comma 94 2 3 3" xfId="43208" xr:uid="{D47276FC-852A-4476-83C7-3ED18C613D7D}"/>
    <cellStyle name="Comma 94 2 4" xfId="12537" xr:uid="{00000000-0005-0000-0000-0000F9300000}"/>
    <cellStyle name="Comma 94 2 4 2" xfId="43210" xr:uid="{2C6E81D3-85F9-4960-9250-6C5DD052ACB7}"/>
    <cellStyle name="Comma 94 2 5" xfId="12538" xr:uid="{00000000-0005-0000-0000-0000FA300000}"/>
    <cellStyle name="Comma 94 2 5 2" xfId="43211" xr:uid="{727E4BC1-3C57-4B7C-B2B4-09599C25D819}"/>
    <cellStyle name="Comma 94 2 6" xfId="12539" xr:uid="{00000000-0005-0000-0000-0000FB300000}"/>
    <cellStyle name="Comma 94 2 6 2" xfId="43212" xr:uid="{391B9CFE-41B2-400A-8A8A-BB96E3732429}"/>
    <cellStyle name="Comma 94 2 7" xfId="43205" xr:uid="{D401126A-413A-4AE4-9840-72359CF96945}"/>
    <cellStyle name="Comma 94 3" xfId="12540" xr:uid="{00000000-0005-0000-0000-0000FC300000}"/>
    <cellStyle name="Comma 94 3 2" xfId="12541" xr:uid="{00000000-0005-0000-0000-0000FD300000}"/>
    <cellStyle name="Comma 94 3 2 2" xfId="43214" xr:uid="{DB0460A6-F30D-486C-9D28-26D6902C34FB}"/>
    <cellStyle name="Comma 94 3 3" xfId="43213" xr:uid="{6F83C53F-ECED-4968-974C-BE87273F7048}"/>
    <cellStyle name="Comma 94 4" xfId="12542" xr:uid="{00000000-0005-0000-0000-0000FE300000}"/>
    <cellStyle name="Comma 94 4 2" xfId="12543" xr:uid="{00000000-0005-0000-0000-0000FF300000}"/>
    <cellStyle name="Comma 94 4 2 2" xfId="43216" xr:uid="{E247A759-00C0-4250-8BBD-41C0A88CF7BE}"/>
    <cellStyle name="Comma 94 4 3" xfId="43215" xr:uid="{5A391AE7-570B-4F4A-AD1A-D99455ABA0DC}"/>
    <cellStyle name="Comma 94 5" xfId="12544" xr:uid="{00000000-0005-0000-0000-000000310000}"/>
    <cellStyle name="Comma 94 5 2" xfId="43217" xr:uid="{E39D3CC1-E0B3-493E-92E3-7E685964BABA}"/>
    <cellStyle name="Comma 94 6" xfId="12545" xr:uid="{00000000-0005-0000-0000-000001310000}"/>
    <cellStyle name="Comma 94 6 2" xfId="12546" xr:uid="{00000000-0005-0000-0000-000002310000}"/>
    <cellStyle name="Comma 94 6 2 2" xfId="43219" xr:uid="{84DF4982-DA00-4F05-AB68-DA702AD75AD5}"/>
    <cellStyle name="Comma 94 6 3" xfId="43218" xr:uid="{F0486ABB-4734-45CC-972B-D50C940C95C4}"/>
    <cellStyle name="Comma 94 7" xfId="12547" xr:uid="{00000000-0005-0000-0000-000003310000}"/>
    <cellStyle name="Comma 94 7 2" xfId="43220" xr:uid="{31100166-DB4E-443D-B49C-5FF1AF655E8F}"/>
    <cellStyle name="Comma 94 8" xfId="43204" xr:uid="{326EAAC1-F034-4238-B7A6-77D0B8F73E0E}"/>
    <cellStyle name="Comma 95" xfId="12548" xr:uid="{00000000-0005-0000-0000-000004310000}"/>
    <cellStyle name="Comma 95 2" xfId="12549" xr:uid="{00000000-0005-0000-0000-000005310000}"/>
    <cellStyle name="Comma 95 2 2" xfId="12550" xr:uid="{00000000-0005-0000-0000-000006310000}"/>
    <cellStyle name="Comma 95 2 2 2" xfId="12551" xr:uid="{00000000-0005-0000-0000-000007310000}"/>
    <cellStyle name="Comma 95 2 2 2 2" xfId="43224" xr:uid="{50C78297-DA99-40ED-98CB-C4D734F5C2DB}"/>
    <cellStyle name="Comma 95 2 2 3" xfId="43223" xr:uid="{97BBD16A-1B10-4550-9221-195F791BAB3B}"/>
    <cellStyle name="Comma 95 2 3" xfId="12552" xr:uid="{00000000-0005-0000-0000-000008310000}"/>
    <cellStyle name="Comma 95 2 3 2" xfId="12553" xr:uid="{00000000-0005-0000-0000-000009310000}"/>
    <cellStyle name="Comma 95 2 3 2 2" xfId="43226" xr:uid="{A531E099-820A-4F49-BE6F-D8A2E458AD25}"/>
    <cellStyle name="Comma 95 2 3 3" xfId="43225" xr:uid="{1A8647FC-50E5-48A5-B295-8FEB4F1CA535}"/>
    <cellStyle name="Comma 95 2 4" xfId="12554" xr:uid="{00000000-0005-0000-0000-00000A310000}"/>
    <cellStyle name="Comma 95 2 4 2" xfId="43227" xr:uid="{006271C8-AE57-44CC-B2EA-896C772FE291}"/>
    <cellStyle name="Comma 95 2 5" xfId="12555" xr:uid="{00000000-0005-0000-0000-00000B310000}"/>
    <cellStyle name="Comma 95 2 5 2" xfId="43228" xr:uid="{75641521-371E-4FCD-A191-BBDC523E2125}"/>
    <cellStyle name="Comma 95 2 6" xfId="12556" xr:uid="{00000000-0005-0000-0000-00000C310000}"/>
    <cellStyle name="Comma 95 2 6 2" xfId="43229" xr:uid="{14A59D8A-8356-404F-A32D-0713AC016638}"/>
    <cellStyle name="Comma 95 2 7" xfId="43222" xr:uid="{5CD4516C-D7F1-4E61-9F3A-F182EFFEDFF4}"/>
    <cellStyle name="Comma 95 3" xfId="12557" xr:uid="{00000000-0005-0000-0000-00000D310000}"/>
    <cellStyle name="Comma 95 3 2" xfId="12558" xr:uid="{00000000-0005-0000-0000-00000E310000}"/>
    <cellStyle name="Comma 95 3 2 2" xfId="43231" xr:uid="{32B2912A-0971-4A41-A929-87696FB0A8B5}"/>
    <cellStyle name="Comma 95 3 3" xfId="43230" xr:uid="{BEE820EB-587E-411D-8E90-73F36C15CFC7}"/>
    <cellStyle name="Comma 95 4" xfId="12559" xr:uid="{00000000-0005-0000-0000-00000F310000}"/>
    <cellStyle name="Comma 95 4 2" xfId="12560" xr:uid="{00000000-0005-0000-0000-000010310000}"/>
    <cellStyle name="Comma 95 4 2 2" xfId="43233" xr:uid="{FDCDBFC2-0C7A-41FC-9997-01FB8EF88680}"/>
    <cellStyle name="Comma 95 4 3" xfId="43232" xr:uid="{AD819F0C-8A82-4E9C-9A98-F995B9A885EA}"/>
    <cellStyle name="Comma 95 5" xfId="12561" xr:uid="{00000000-0005-0000-0000-000011310000}"/>
    <cellStyle name="Comma 95 5 2" xfId="43234" xr:uid="{0C71BB1A-F726-483D-A22F-F45D8AA7911F}"/>
    <cellStyle name="Comma 95 6" xfId="12562" xr:uid="{00000000-0005-0000-0000-000012310000}"/>
    <cellStyle name="Comma 95 6 2" xfId="12563" xr:uid="{00000000-0005-0000-0000-000013310000}"/>
    <cellStyle name="Comma 95 6 2 2" xfId="43236" xr:uid="{93CACB4F-4F42-4925-A6BF-B62584E76E3A}"/>
    <cellStyle name="Comma 95 6 3" xfId="43235" xr:uid="{8E142C24-72AB-422D-A785-2B0F35443906}"/>
    <cellStyle name="Comma 95 7" xfId="12564" xr:uid="{00000000-0005-0000-0000-000014310000}"/>
    <cellStyle name="Comma 95 7 2" xfId="43237" xr:uid="{030736FC-E174-411C-9401-8241A760D5CE}"/>
    <cellStyle name="Comma 95 8" xfId="43221" xr:uid="{D5D4CDC8-D100-4DFF-BCEB-63A95CA624CD}"/>
    <cellStyle name="Comma 96" xfId="12565" xr:uid="{00000000-0005-0000-0000-000015310000}"/>
    <cellStyle name="Comma 96 2" xfId="12566" xr:uid="{00000000-0005-0000-0000-000016310000}"/>
    <cellStyle name="Comma 96 2 2" xfId="12567" xr:uid="{00000000-0005-0000-0000-000017310000}"/>
    <cellStyle name="Comma 96 2 2 2" xfId="12568" xr:uid="{00000000-0005-0000-0000-000018310000}"/>
    <cellStyle name="Comma 96 2 2 2 2" xfId="43241" xr:uid="{326CE873-A2E7-4CDC-B8B4-76562839DFDA}"/>
    <cellStyle name="Comma 96 2 2 3" xfId="43240" xr:uid="{9083B7EB-4D4C-4E4B-BA1F-A4FE03F9A689}"/>
    <cellStyle name="Comma 96 2 3" xfId="12569" xr:uid="{00000000-0005-0000-0000-000019310000}"/>
    <cellStyle name="Comma 96 2 3 2" xfId="12570" xr:uid="{00000000-0005-0000-0000-00001A310000}"/>
    <cellStyle name="Comma 96 2 3 2 2" xfId="43243" xr:uid="{12A8B14F-D4D3-4195-8B8D-AA9AA1294B05}"/>
    <cellStyle name="Comma 96 2 3 3" xfId="43242" xr:uid="{B77247C6-8964-4A34-AABA-0CDDD852D7EB}"/>
    <cellStyle name="Comma 96 2 4" xfId="12571" xr:uid="{00000000-0005-0000-0000-00001B310000}"/>
    <cellStyle name="Comma 96 2 4 2" xfId="43244" xr:uid="{AA7E2240-3A00-4ABB-897D-8F63D512569F}"/>
    <cellStyle name="Comma 96 2 5" xfId="12572" xr:uid="{00000000-0005-0000-0000-00001C310000}"/>
    <cellStyle name="Comma 96 2 5 2" xfId="43245" xr:uid="{A7A29721-85F8-4785-8BA8-A558FC290B16}"/>
    <cellStyle name="Comma 96 2 6" xfId="12573" xr:uid="{00000000-0005-0000-0000-00001D310000}"/>
    <cellStyle name="Comma 96 2 6 2" xfId="43246" xr:uid="{1F8EEEE6-08C3-4B01-B7AB-A1D112D09D44}"/>
    <cellStyle name="Comma 96 2 7" xfId="43239" xr:uid="{5F77AED5-2AC2-411C-85DA-F83C21B653E3}"/>
    <cellStyle name="Comma 96 3" xfId="12574" xr:uid="{00000000-0005-0000-0000-00001E310000}"/>
    <cellStyle name="Comma 96 3 2" xfId="12575" xr:uid="{00000000-0005-0000-0000-00001F310000}"/>
    <cellStyle name="Comma 96 3 2 2" xfId="43248" xr:uid="{D61BEFFE-36D0-4D07-85FB-12BA6F37F8A8}"/>
    <cellStyle name="Comma 96 3 3" xfId="43247" xr:uid="{BCF7314B-659D-4468-A5C0-0FAD1ACF2E98}"/>
    <cellStyle name="Comma 96 4" xfId="12576" xr:uid="{00000000-0005-0000-0000-000020310000}"/>
    <cellStyle name="Comma 96 4 2" xfId="12577" xr:uid="{00000000-0005-0000-0000-000021310000}"/>
    <cellStyle name="Comma 96 4 2 2" xfId="43250" xr:uid="{5E8A11B7-A44C-4AE4-AE09-3FB1455FF4FE}"/>
    <cellStyle name="Comma 96 4 3" xfId="43249" xr:uid="{001AE796-8097-4280-ADCB-B125053397DD}"/>
    <cellStyle name="Comma 96 5" xfId="12578" xr:uid="{00000000-0005-0000-0000-000022310000}"/>
    <cellStyle name="Comma 96 5 2" xfId="43251" xr:uid="{EFA410E3-37AA-43B6-AC91-E21A5AC3F952}"/>
    <cellStyle name="Comma 96 6" xfId="12579" xr:uid="{00000000-0005-0000-0000-000023310000}"/>
    <cellStyle name="Comma 96 6 2" xfId="12580" xr:uid="{00000000-0005-0000-0000-000024310000}"/>
    <cellStyle name="Comma 96 6 2 2" xfId="43253" xr:uid="{86C9FC07-A420-4135-9EF6-53B4DA91D5DE}"/>
    <cellStyle name="Comma 96 6 3" xfId="43252" xr:uid="{952178F9-E375-4A24-B87E-3D28237FBC10}"/>
    <cellStyle name="Comma 96 7" xfId="12581" xr:uid="{00000000-0005-0000-0000-000025310000}"/>
    <cellStyle name="Comma 96 7 2" xfId="43254" xr:uid="{98D12AD3-5A57-4210-AA1D-DB97025B3C43}"/>
    <cellStyle name="Comma 96 8" xfId="43238" xr:uid="{25DFE58B-C6E6-42B6-9EAD-8D470F0F1897}"/>
    <cellStyle name="Comma 97" xfId="12582" xr:uid="{00000000-0005-0000-0000-000026310000}"/>
    <cellStyle name="Comma 97 2" xfId="12583" xr:uid="{00000000-0005-0000-0000-000027310000}"/>
    <cellStyle name="Comma 97 2 2" xfId="12584" xr:uid="{00000000-0005-0000-0000-000028310000}"/>
    <cellStyle name="Comma 97 2 2 2" xfId="12585" xr:uid="{00000000-0005-0000-0000-000029310000}"/>
    <cellStyle name="Comma 97 2 2 2 2" xfId="43258" xr:uid="{CFB72DE5-7C7B-4949-B2BA-CA0D6F187191}"/>
    <cellStyle name="Comma 97 2 2 3" xfId="43257" xr:uid="{B2006202-564E-433D-BB6C-A704C4AFB648}"/>
    <cellStyle name="Comma 97 2 3" xfId="12586" xr:uid="{00000000-0005-0000-0000-00002A310000}"/>
    <cellStyle name="Comma 97 2 3 2" xfId="12587" xr:uid="{00000000-0005-0000-0000-00002B310000}"/>
    <cellStyle name="Comma 97 2 3 2 2" xfId="43260" xr:uid="{07843414-BD56-4909-8CAB-CC444905473C}"/>
    <cellStyle name="Comma 97 2 3 3" xfId="43259" xr:uid="{95D75584-9A9D-47F6-AE4B-307794EAF033}"/>
    <cellStyle name="Comma 97 2 4" xfId="12588" xr:uid="{00000000-0005-0000-0000-00002C310000}"/>
    <cellStyle name="Comma 97 2 4 2" xfId="43261" xr:uid="{6AE108E7-1584-43B8-8E41-98993CE4D433}"/>
    <cellStyle name="Comma 97 2 5" xfId="12589" xr:uid="{00000000-0005-0000-0000-00002D310000}"/>
    <cellStyle name="Comma 97 2 5 2" xfId="43262" xr:uid="{9C854BA1-E087-4CCC-AE2C-519D13D27CB7}"/>
    <cellStyle name="Comma 97 2 6" xfId="12590" xr:uid="{00000000-0005-0000-0000-00002E310000}"/>
    <cellStyle name="Comma 97 2 6 2" xfId="43263" xr:uid="{6A389472-D307-4BF4-AB6F-98829AD225E3}"/>
    <cellStyle name="Comma 97 2 7" xfId="43256" xr:uid="{DAE99EAE-0B72-4DB1-8E9D-26EBF45367FE}"/>
    <cellStyle name="Comma 97 3" xfId="12591" xr:uid="{00000000-0005-0000-0000-00002F310000}"/>
    <cellStyle name="Comma 97 3 2" xfId="12592" xr:uid="{00000000-0005-0000-0000-000030310000}"/>
    <cellStyle name="Comma 97 3 2 2" xfId="43265" xr:uid="{0BFCCAC7-12D3-4CB5-A72A-54A9F054F503}"/>
    <cellStyle name="Comma 97 3 3" xfId="43264" xr:uid="{C6B2231F-99B9-48EE-A827-F3C5D77B457F}"/>
    <cellStyle name="Comma 97 4" xfId="12593" xr:uid="{00000000-0005-0000-0000-000031310000}"/>
    <cellStyle name="Comma 97 4 2" xfId="12594" xr:uid="{00000000-0005-0000-0000-000032310000}"/>
    <cellStyle name="Comma 97 4 2 2" xfId="43267" xr:uid="{1E32190D-7CC9-4F3E-A8E0-07F6A745A657}"/>
    <cellStyle name="Comma 97 4 3" xfId="43266" xr:uid="{34C14608-5232-47D4-84DA-FD8438D8794C}"/>
    <cellStyle name="Comma 97 5" xfId="12595" xr:uid="{00000000-0005-0000-0000-000033310000}"/>
    <cellStyle name="Comma 97 5 2" xfId="43268" xr:uid="{82B375BB-BC35-49C2-B34E-C1AD6B0904C6}"/>
    <cellStyle name="Comma 97 6" xfId="12596" xr:uid="{00000000-0005-0000-0000-000034310000}"/>
    <cellStyle name="Comma 97 6 2" xfId="12597" xr:uid="{00000000-0005-0000-0000-000035310000}"/>
    <cellStyle name="Comma 97 6 2 2" xfId="43270" xr:uid="{F292AF03-A073-4674-AAB2-E8AA1EDE6734}"/>
    <cellStyle name="Comma 97 6 3" xfId="43269" xr:uid="{727BD0E9-11A6-4B72-B4E4-38113840A69F}"/>
    <cellStyle name="Comma 97 7" xfId="12598" xr:uid="{00000000-0005-0000-0000-000036310000}"/>
    <cellStyle name="Comma 97 7 2" xfId="43271" xr:uid="{D8EEBA9F-D2DA-47AD-8D90-6C9298EB2244}"/>
    <cellStyle name="Comma 97 8" xfId="43255" xr:uid="{F2304D65-E893-40C5-835A-8E8F961FB65E}"/>
    <cellStyle name="Comma 98" xfId="12599" xr:uid="{00000000-0005-0000-0000-000037310000}"/>
    <cellStyle name="Comma 98 2" xfId="12600" xr:uid="{00000000-0005-0000-0000-000038310000}"/>
    <cellStyle name="Comma 98 2 2" xfId="12601" xr:uid="{00000000-0005-0000-0000-000039310000}"/>
    <cellStyle name="Comma 98 2 2 2" xfId="12602" xr:uid="{00000000-0005-0000-0000-00003A310000}"/>
    <cellStyle name="Comma 98 2 2 2 2" xfId="43275" xr:uid="{372AA2B8-BDFF-48E7-B815-87C9C48DC382}"/>
    <cellStyle name="Comma 98 2 2 3" xfId="43274" xr:uid="{F476ADEF-C6BB-48D2-A965-00152DCACDF6}"/>
    <cellStyle name="Comma 98 2 3" xfId="12603" xr:uid="{00000000-0005-0000-0000-00003B310000}"/>
    <cellStyle name="Comma 98 2 3 2" xfId="12604" xr:uid="{00000000-0005-0000-0000-00003C310000}"/>
    <cellStyle name="Comma 98 2 3 2 2" xfId="43277" xr:uid="{9396120F-8FA1-4F6F-A421-BDBD6C396E44}"/>
    <cellStyle name="Comma 98 2 3 3" xfId="43276" xr:uid="{5A89B878-940F-45F2-8D84-014941FAD983}"/>
    <cellStyle name="Comma 98 2 4" xfId="12605" xr:uid="{00000000-0005-0000-0000-00003D310000}"/>
    <cellStyle name="Comma 98 2 4 2" xfId="43278" xr:uid="{8C33B69D-8C93-4039-A798-1DB7FB95C0DD}"/>
    <cellStyle name="Comma 98 2 5" xfId="12606" xr:uid="{00000000-0005-0000-0000-00003E310000}"/>
    <cellStyle name="Comma 98 2 5 2" xfId="43279" xr:uid="{8325E4F1-6B0F-4FCE-92A1-015624D83C07}"/>
    <cellStyle name="Comma 98 2 6" xfId="12607" xr:uid="{00000000-0005-0000-0000-00003F310000}"/>
    <cellStyle name="Comma 98 2 6 2" xfId="43280" xr:uid="{385CD370-8EE8-4CDC-A75D-ACDFBF0FC28C}"/>
    <cellStyle name="Comma 98 2 7" xfId="43273" xr:uid="{9E52D74D-ECEF-413A-AB5F-80D94D541ACE}"/>
    <cellStyle name="Comma 98 3" xfId="12608" xr:uid="{00000000-0005-0000-0000-000040310000}"/>
    <cellStyle name="Comma 98 3 2" xfId="12609" xr:uid="{00000000-0005-0000-0000-000041310000}"/>
    <cellStyle name="Comma 98 3 2 2" xfId="43282" xr:uid="{214984F3-B04E-4302-8B33-514DB1D96FED}"/>
    <cellStyle name="Comma 98 3 3" xfId="43281" xr:uid="{381CAE46-D151-44EC-B0CD-20267F565FBF}"/>
    <cellStyle name="Comma 98 4" xfId="12610" xr:uid="{00000000-0005-0000-0000-000042310000}"/>
    <cellStyle name="Comma 98 4 2" xfId="12611" xr:uid="{00000000-0005-0000-0000-000043310000}"/>
    <cellStyle name="Comma 98 4 2 2" xfId="43284" xr:uid="{AE299DD8-93E4-454F-B4F2-596A387ABD89}"/>
    <cellStyle name="Comma 98 4 3" xfId="43283" xr:uid="{2B00E1EB-F77C-4A98-A01B-F33648001501}"/>
    <cellStyle name="Comma 98 5" xfId="12612" xr:uid="{00000000-0005-0000-0000-000044310000}"/>
    <cellStyle name="Comma 98 5 2" xfId="43285" xr:uid="{05B1792F-6642-4CA5-BDD8-FC759877DCF5}"/>
    <cellStyle name="Comma 98 6" xfId="12613" xr:uid="{00000000-0005-0000-0000-000045310000}"/>
    <cellStyle name="Comma 98 6 2" xfId="12614" xr:uid="{00000000-0005-0000-0000-000046310000}"/>
    <cellStyle name="Comma 98 6 2 2" xfId="43287" xr:uid="{A459950C-F173-43A0-B34E-56D7E264A17B}"/>
    <cellStyle name="Comma 98 6 3" xfId="43286" xr:uid="{19FDD836-730F-4D9C-86A5-E9AAB352103E}"/>
    <cellStyle name="Comma 98 7" xfId="12615" xr:uid="{00000000-0005-0000-0000-000047310000}"/>
    <cellStyle name="Comma 98 7 2" xfId="43288" xr:uid="{98A9FB4A-444B-4DC5-B782-93A465EE0990}"/>
    <cellStyle name="Comma 98 8" xfId="43272" xr:uid="{00FE8A37-5EAC-4F65-90A4-D7E240B13E16}"/>
    <cellStyle name="Comma 99" xfId="12616" xr:uid="{00000000-0005-0000-0000-000048310000}"/>
    <cellStyle name="Comma 99 2" xfId="12617" xr:uid="{00000000-0005-0000-0000-000049310000}"/>
    <cellStyle name="Comma 99 2 2" xfId="12618" xr:uid="{00000000-0005-0000-0000-00004A310000}"/>
    <cellStyle name="Comma 99 2 2 2" xfId="12619" xr:uid="{00000000-0005-0000-0000-00004B310000}"/>
    <cellStyle name="Comma 99 2 2 2 2" xfId="43292" xr:uid="{D4B4D917-E76D-4E0C-B1DE-2774ADC90733}"/>
    <cellStyle name="Comma 99 2 2 3" xfId="43291" xr:uid="{F7D989F1-0F8F-4417-9462-D574BA7A1F24}"/>
    <cellStyle name="Comma 99 2 3" xfId="12620" xr:uid="{00000000-0005-0000-0000-00004C310000}"/>
    <cellStyle name="Comma 99 2 3 2" xfId="12621" xr:uid="{00000000-0005-0000-0000-00004D310000}"/>
    <cellStyle name="Comma 99 2 3 2 2" xfId="43294" xr:uid="{D62FCEF1-6374-4DC6-B692-051106D280DC}"/>
    <cellStyle name="Comma 99 2 3 3" xfId="43293" xr:uid="{909581B8-7DB7-4F52-992A-49DB7391AB7C}"/>
    <cellStyle name="Comma 99 2 4" xfId="12622" xr:uid="{00000000-0005-0000-0000-00004E310000}"/>
    <cellStyle name="Comma 99 2 4 2" xfId="43295" xr:uid="{FF0DC92F-A0A8-4766-889A-174AAF8CD79E}"/>
    <cellStyle name="Comma 99 2 5" xfId="12623" xr:uid="{00000000-0005-0000-0000-00004F310000}"/>
    <cellStyle name="Comma 99 2 5 2" xfId="43296" xr:uid="{813E002B-D3F9-41BF-AFC3-9BFFE91607C4}"/>
    <cellStyle name="Comma 99 2 6" xfId="12624" xr:uid="{00000000-0005-0000-0000-000050310000}"/>
    <cellStyle name="Comma 99 2 6 2" xfId="43297" xr:uid="{A1843D0A-69EB-450D-A1EA-D6FF7338FFBF}"/>
    <cellStyle name="Comma 99 2 7" xfId="43290" xr:uid="{81B1B007-C67D-42AD-B376-506FBE0AAD6D}"/>
    <cellStyle name="Comma 99 3" xfId="12625" xr:uid="{00000000-0005-0000-0000-000051310000}"/>
    <cellStyle name="Comma 99 3 2" xfId="12626" xr:uid="{00000000-0005-0000-0000-000052310000}"/>
    <cellStyle name="Comma 99 3 2 2" xfId="43299" xr:uid="{C8F8F4CE-8FD3-411E-8804-C75E8CC73650}"/>
    <cellStyle name="Comma 99 3 3" xfId="43298" xr:uid="{748B8035-6949-4224-B0A1-56A81DE1883A}"/>
    <cellStyle name="Comma 99 4" xfId="12627" xr:uid="{00000000-0005-0000-0000-000053310000}"/>
    <cellStyle name="Comma 99 4 2" xfId="12628" xr:uid="{00000000-0005-0000-0000-000054310000}"/>
    <cellStyle name="Comma 99 4 2 2" xfId="43301" xr:uid="{CB43DFA9-C24E-4571-8754-5F365D76F9F6}"/>
    <cellStyle name="Comma 99 4 3" xfId="43300" xr:uid="{7B91A7B7-5304-464A-BFE6-2A41C28BE8C6}"/>
    <cellStyle name="Comma 99 5" xfId="12629" xr:uid="{00000000-0005-0000-0000-000055310000}"/>
    <cellStyle name="Comma 99 5 2" xfId="43302" xr:uid="{ABF49A09-1C3F-42BD-8CE1-C20A629EDB0B}"/>
    <cellStyle name="Comma 99 6" xfId="12630" xr:uid="{00000000-0005-0000-0000-000056310000}"/>
    <cellStyle name="Comma 99 6 2" xfId="12631" xr:uid="{00000000-0005-0000-0000-000057310000}"/>
    <cellStyle name="Comma 99 6 2 2" xfId="43304" xr:uid="{9CADBA72-5FA7-43F1-9AA4-1B632F2EE6CD}"/>
    <cellStyle name="Comma 99 6 3" xfId="43303" xr:uid="{2D441BF0-A0B8-459D-A027-C47440718B2E}"/>
    <cellStyle name="Comma 99 7" xfId="12632" xr:uid="{00000000-0005-0000-0000-000058310000}"/>
    <cellStyle name="Comma 99 7 2" xfId="43305" xr:uid="{32A70D20-622E-447C-8AD7-6425CF13086B}"/>
    <cellStyle name="Comma 99 8" xfId="43289" xr:uid="{49C9E3D0-A495-4D0F-B9E4-D5D0FB184063}"/>
    <cellStyle name="Comma*" xfId="12633" xr:uid="{00000000-0005-0000-0000-000059310000}"/>
    <cellStyle name="Comma* 2" xfId="12634" xr:uid="{00000000-0005-0000-0000-00005A310000}"/>
    <cellStyle name="Comma* 2 2" xfId="43307" xr:uid="{D248D44B-8FEE-4ADC-AF2E-F95918673213}"/>
    <cellStyle name="Comma* 3" xfId="43306" xr:uid="{9C2875D4-933D-4357-A9C3-705222A2D5CD}"/>
    <cellStyle name="Comma, 0 Decimal" xfId="12635" xr:uid="{00000000-0005-0000-0000-00005B310000}"/>
    <cellStyle name="Comma, 0 Decimal 2" xfId="12636" xr:uid="{00000000-0005-0000-0000-00005C310000}"/>
    <cellStyle name="Comma, 0 Decimal 2 2" xfId="43309" xr:uid="{EE10E78E-2C48-40E1-8AD4-2B043738F4EE}"/>
    <cellStyle name="Comma, 0 Decimal 3" xfId="43308" xr:uid="{084AC0E5-C90E-4834-9387-AAE919596E33}"/>
    <cellStyle name="comma[0]" xfId="12637" xr:uid="{00000000-0005-0000-0000-00005D310000}"/>
    <cellStyle name="comma[0] 2" xfId="43310" xr:uid="{B6156CA0-5832-4FCE-A67D-2E90FA9D3B85}"/>
    <cellStyle name="Comma0" xfId="12638" xr:uid="{00000000-0005-0000-0000-00005E310000}"/>
    <cellStyle name="Comma0 2" xfId="12639" xr:uid="{00000000-0005-0000-0000-00005F310000}"/>
    <cellStyle name="Comma0 2 2" xfId="43312" xr:uid="{C1760821-452B-4FCA-B36E-365D5DE91B2C}"/>
    <cellStyle name="Comma0 3" xfId="43311" xr:uid="{537BD56C-B4D7-4BB3-8E70-C77A8A5DEB29}"/>
    <cellStyle name="Commentaire" xfId="12640" xr:uid="{00000000-0005-0000-0000-000060310000}"/>
    <cellStyle name="Commentaire 2" xfId="12641" xr:uid="{00000000-0005-0000-0000-000061310000}"/>
    <cellStyle name="Commentaire 2 2" xfId="43314" xr:uid="{9F06C23C-93B5-444E-9413-837A354D2752}"/>
    <cellStyle name="Commentaire 3" xfId="43313" xr:uid="{60317CFD-92A1-4216-AB8F-92C987A172A0}"/>
    <cellStyle name="CompanyName" xfId="12642" xr:uid="{00000000-0005-0000-0000-000062310000}"/>
    <cellStyle name="CompanyName 2" xfId="12643" xr:uid="{00000000-0005-0000-0000-000063310000}"/>
    <cellStyle name="CompanyName 2 2" xfId="43316" xr:uid="{D5CE372F-7135-4958-9BB7-316287CF8468}"/>
    <cellStyle name="CompanyName 3" xfId="43315" xr:uid="{CB8E3934-4ECD-4701-80AB-EB6F7952A04E}"/>
    <cellStyle name="Copied" xfId="12644" xr:uid="{00000000-0005-0000-0000-000064310000}"/>
    <cellStyle name="Copied 2" xfId="12645" xr:uid="{00000000-0005-0000-0000-000065310000}"/>
    <cellStyle name="Copied 2 2" xfId="43318" xr:uid="{DD290628-589D-4911-A97B-73D1C175AF20}"/>
    <cellStyle name="Copied 3" xfId="43317" xr:uid="{CBBAAAAA-55CE-4F7A-BC22-F2B5D8426054}"/>
    <cellStyle name="Copy0_" xfId="12646" xr:uid="{00000000-0005-0000-0000-000066310000}"/>
    <cellStyle name="Copy1_" xfId="12647" xr:uid="{00000000-0005-0000-0000-000067310000}"/>
    <cellStyle name="Copy2_" xfId="12648" xr:uid="{00000000-0005-0000-0000-000068310000}"/>
    <cellStyle name="CRMBoldStyle" xfId="12649" xr:uid="{00000000-0005-0000-0000-000069310000}"/>
    <cellStyle name="CRMBoldStyle 2" xfId="43319" xr:uid="{5606F45F-FE9A-4167-9A5B-84E4426CDBD7}"/>
    <cellStyle name="CRMBottomBorderStyle" xfId="12650" xr:uid="{00000000-0005-0000-0000-00006A310000}"/>
    <cellStyle name="CRMBottomBorderStyle 2" xfId="12651" xr:uid="{00000000-0005-0000-0000-00006B310000}"/>
    <cellStyle name="CRMBottomBorderStyle 2 2" xfId="12652" xr:uid="{00000000-0005-0000-0000-00006C310000}"/>
    <cellStyle name="CRMBottomBorderStyle 2 2 2" xfId="43322" xr:uid="{A140332E-8AB8-4D52-960F-86E6C528EB94}"/>
    <cellStyle name="CRMBottomBorderStyle 2 3" xfId="43321" xr:uid="{1912D8E3-7699-4B70-AE14-03E269BBCEFD}"/>
    <cellStyle name="CRMBottomBorderStyle 3" xfId="12653" xr:uid="{00000000-0005-0000-0000-00006D310000}"/>
    <cellStyle name="CRMBottomBorderStyle 3 2" xfId="43323" xr:uid="{E701C062-3989-4DB3-92D0-F7EB17270F1C}"/>
    <cellStyle name="CRMBottomBorderStyle 4" xfId="12654" xr:uid="{00000000-0005-0000-0000-00006E310000}"/>
    <cellStyle name="CRMBottomBorderStyle 5" xfId="43320" xr:uid="{4A6BE6F4-BD86-41A3-B09D-5391A7CDAC6C}"/>
    <cellStyle name="CRMTopBorderStyle" xfId="12655" xr:uid="{00000000-0005-0000-0000-00006F310000}"/>
    <cellStyle name="CRMTopBorderStyle 2" xfId="12656" xr:uid="{00000000-0005-0000-0000-000070310000}"/>
    <cellStyle name="CRMTopBorderStyle 2 2" xfId="43325" xr:uid="{0A58F714-C18B-4182-BED2-F5EFD5AD7711}"/>
    <cellStyle name="CRMTopBorderStyle 3" xfId="12657" xr:uid="{00000000-0005-0000-0000-000071310000}"/>
    <cellStyle name="CRMTopBorderStyle 3 2" xfId="43326" xr:uid="{4A03AC4A-90C2-457C-B8CE-A50A91E4EFA4}"/>
    <cellStyle name="CRMTopBorderStyle 4" xfId="43324" xr:uid="{BC9812FA-6C12-4DDE-A817-838290BDA65C}"/>
    <cellStyle name="Currency" xfId="12658" xr:uid="{00000000-0005-0000-0000-000072310000}"/>
    <cellStyle name="Currency [0]" xfId="12659" xr:uid="{00000000-0005-0000-0000-000073310000}"/>
    <cellStyle name="Currency [0] 10" xfId="12660" xr:uid="{00000000-0005-0000-0000-000074310000}"/>
    <cellStyle name="Currency [0] 10 2" xfId="12661" xr:uid="{00000000-0005-0000-0000-000075310000}"/>
    <cellStyle name="Currency [0] 10 2 2" xfId="43330" xr:uid="{1CF2BE41-242F-4115-81DE-7A496AC0442F}"/>
    <cellStyle name="Currency [0] 10 3" xfId="43329" xr:uid="{263062E7-49F9-4A1E-9507-5FC7010B9A7E}"/>
    <cellStyle name="Currency [0] 11" xfId="12662" xr:uid="{00000000-0005-0000-0000-000076310000}"/>
    <cellStyle name="Currency [0] 11 2" xfId="12663" xr:uid="{00000000-0005-0000-0000-000077310000}"/>
    <cellStyle name="Currency [0] 11 2 2" xfId="43332" xr:uid="{6D16FF04-C154-427A-89BA-4C1989A6DEA0}"/>
    <cellStyle name="Currency [0] 11 3" xfId="43331" xr:uid="{C5F4B74F-61A9-4377-984E-2E8FB6C01532}"/>
    <cellStyle name="Currency [0] 12" xfId="12664" xr:uid="{00000000-0005-0000-0000-000078310000}"/>
    <cellStyle name="Currency [0] 12 2" xfId="12665" xr:uid="{00000000-0005-0000-0000-000079310000}"/>
    <cellStyle name="Currency [0] 12 2 2" xfId="43334" xr:uid="{6ED2A9F2-B915-4A7B-A617-C05FECF7087D}"/>
    <cellStyle name="Currency [0] 12 3" xfId="43333" xr:uid="{88BB7BE3-A785-4772-A7FC-CE0725A66CDC}"/>
    <cellStyle name="Currency [0] 13" xfId="12666" xr:uid="{00000000-0005-0000-0000-00007A310000}"/>
    <cellStyle name="Currency [0] 13 2" xfId="12667" xr:uid="{00000000-0005-0000-0000-00007B310000}"/>
    <cellStyle name="Currency [0] 13 2 2" xfId="43336" xr:uid="{1F32A528-C2C3-4D96-9F3D-8D9414662555}"/>
    <cellStyle name="Currency [0] 13 3" xfId="43335" xr:uid="{95DB9EA0-3E8F-4930-9221-1E09D3EDDDD7}"/>
    <cellStyle name="Currency [0] 14" xfId="12668" xr:uid="{00000000-0005-0000-0000-00007C310000}"/>
    <cellStyle name="Currency [0] 14 2" xfId="12669" xr:uid="{00000000-0005-0000-0000-00007D310000}"/>
    <cellStyle name="Currency [0] 14 2 2" xfId="43338" xr:uid="{BBA826D2-2C34-494E-B386-154817F53F06}"/>
    <cellStyle name="Currency [0] 14 3" xfId="43337" xr:uid="{2482A6DA-3819-4B60-B2F8-4467E3A05829}"/>
    <cellStyle name="Currency [0] 15" xfId="12670" xr:uid="{00000000-0005-0000-0000-00007E310000}"/>
    <cellStyle name="Currency [0] 15 2" xfId="12671" xr:uid="{00000000-0005-0000-0000-00007F310000}"/>
    <cellStyle name="Currency [0] 15 2 2" xfId="43340" xr:uid="{E160FCE1-D254-438C-A27A-B1418B6C8CEB}"/>
    <cellStyle name="Currency [0] 15 3" xfId="43339" xr:uid="{017ABD00-5D62-4BBC-B8A0-14F3AC7E1E0B}"/>
    <cellStyle name="Currency [0] 16" xfId="12672" xr:uid="{00000000-0005-0000-0000-000080310000}"/>
    <cellStyle name="Currency [0] 16 2" xfId="12673" xr:uid="{00000000-0005-0000-0000-000081310000}"/>
    <cellStyle name="Currency [0] 16 2 2" xfId="43342" xr:uid="{147529F5-3CEB-4E81-B879-0889F7703473}"/>
    <cellStyle name="Currency [0] 16 3" xfId="43341" xr:uid="{DA323AA6-D122-4154-8369-94E1C085B356}"/>
    <cellStyle name="Currency [0] 17" xfId="12674" xr:uid="{00000000-0005-0000-0000-000082310000}"/>
    <cellStyle name="Currency [0] 17 2" xfId="12675" xr:uid="{00000000-0005-0000-0000-000083310000}"/>
    <cellStyle name="Currency [0] 17 2 2" xfId="43344" xr:uid="{6DFA94C0-42F2-47CC-843F-134FDD7B08EE}"/>
    <cellStyle name="Currency [0] 17 3" xfId="43343" xr:uid="{DF09F11C-2E33-4FB8-8E1C-428AE0B46AD1}"/>
    <cellStyle name="Currency [0] 18" xfId="12676" xr:uid="{00000000-0005-0000-0000-000084310000}"/>
    <cellStyle name="Currency [0] 18 2" xfId="12677" xr:uid="{00000000-0005-0000-0000-000085310000}"/>
    <cellStyle name="Currency [0] 18 2 2" xfId="43346" xr:uid="{17E38F6B-3496-4182-B23A-AC3FE8CBD864}"/>
    <cellStyle name="Currency [0] 18 3" xfId="43345" xr:uid="{AD59B969-B955-4797-B782-2DC49343CD54}"/>
    <cellStyle name="Currency [0] 19" xfId="12678" xr:uid="{00000000-0005-0000-0000-000086310000}"/>
    <cellStyle name="Currency [0] 19 2" xfId="12679" xr:uid="{00000000-0005-0000-0000-000087310000}"/>
    <cellStyle name="Currency [0] 19 2 2" xfId="43348" xr:uid="{4B3156A9-AFFB-47EC-9696-669D7AFB44CB}"/>
    <cellStyle name="Currency [0] 19 3" xfId="43347" xr:uid="{5ECEB8EB-5968-4437-9462-47D60BF20790}"/>
    <cellStyle name="Currency [0] 2" xfId="12680" xr:uid="{00000000-0005-0000-0000-000088310000}"/>
    <cellStyle name="Currency [0] 2 10" xfId="12681" xr:uid="{00000000-0005-0000-0000-000089310000}"/>
    <cellStyle name="Currency [0] 2 10 2" xfId="12682" xr:uid="{00000000-0005-0000-0000-00008A310000}"/>
    <cellStyle name="Currency [0] 2 10 2 2" xfId="43351" xr:uid="{672D9472-4016-498A-B2B8-BA8A8BA9A905}"/>
    <cellStyle name="Currency [0] 2 10 3" xfId="43350" xr:uid="{720AB532-F293-439F-A0A0-C311A0B1048D}"/>
    <cellStyle name="Currency [0] 2 11" xfId="12683" xr:uid="{00000000-0005-0000-0000-00008B310000}"/>
    <cellStyle name="Currency [0] 2 11 2" xfId="12684" xr:uid="{00000000-0005-0000-0000-00008C310000}"/>
    <cellStyle name="Currency [0] 2 11 2 2" xfId="43353" xr:uid="{6E413F6E-3E87-41F8-80F5-B4BDA6542E30}"/>
    <cellStyle name="Currency [0] 2 11 3" xfId="43352" xr:uid="{4BE1803E-66C8-4D99-9023-533958B67263}"/>
    <cellStyle name="Currency [0] 2 12" xfId="12685" xr:uid="{00000000-0005-0000-0000-00008D310000}"/>
    <cellStyle name="Currency [0] 2 12 2" xfId="12686" xr:uid="{00000000-0005-0000-0000-00008E310000}"/>
    <cellStyle name="Currency [0] 2 12 2 2" xfId="43355" xr:uid="{DDB6BD03-2DF6-4AC8-BCC3-9CD2990DB3D5}"/>
    <cellStyle name="Currency [0] 2 12 3" xfId="43354" xr:uid="{3BC0F09C-9FFF-4D0D-AFAB-C0ED9A463C11}"/>
    <cellStyle name="Currency [0] 2 13" xfId="12687" xr:uid="{00000000-0005-0000-0000-00008F310000}"/>
    <cellStyle name="Currency [0] 2 13 2" xfId="12688" xr:uid="{00000000-0005-0000-0000-000090310000}"/>
    <cellStyle name="Currency [0] 2 13 2 2" xfId="43357" xr:uid="{CCB7C272-34C0-489F-9292-B4EF96D67006}"/>
    <cellStyle name="Currency [0] 2 13 3" xfId="43356" xr:uid="{C2AAB49F-01D9-44AE-A777-8DB0EDE6E636}"/>
    <cellStyle name="Currency [0] 2 14" xfId="12689" xr:uid="{00000000-0005-0000-0000-000091310000}"/>
    <cellStyle name="Currency [0] 2 14 2" xfId="12690" xr:uid="{00000000-0005-0000-0000-000092310000}"/>
    <cellStyle name="Currency [0] 2 14 2 2" xfId="43359" xr:uid="{2B051BD3-D833-4F24-A7EB-1AD0BE9C2D7B}"/>
    <cellStyle name="Currency [0] 2 14 3" xfId="43358" xr:uid="{AAB271C4-1AC6-4017-950A-3016F215505B}"/>
    <cellStyle name="Currency [0] 2 15" xfId="12691" xr:uid="{00000000-0005-0000-0000-000093310000}"/>
    <cellStyle name="Currency [0] 2 15 2" xfId="12692" xr:uid="{00000000-0005-0000-0000-000094310000}"/>
    <cellStyle name="Currency [0] 2 15 2 2" xfId="43361" xr:uid="{52F8C8F9-644A-49A3-9D13-C98B52050716}"/>
    <cellStyle name="Currency [0] 2 15 3" xfId="43360" xr:uid="{95C74424-9A1F-4C0A-814D-5F20DE8134F4}"/>
    <cellStyle name="Currency [0] 2 16" xfId="12693" xr:uid="{00000000-0005-0000-0000-000095310000}"/>
    <cellStyle name="Currency [0] 2 16 2" xfId="12694" xr:uid="{00000000-0005-0000-0000-000096310000}"/>
    <cellStyle name="Currency [0] 2 16 2 2" xfId="43363" xr:uid="{6830184B-57BC-4F23-B20A-5FE9CA12E395}"/>
    <cellStyle name="Currency [0] 2 16 3" xfId="43362" xr:uid="{BEAF6F06-6BF6-41F2-9347-F199C174FF76}"/>
    <cellStyle name="Currency [0] 2 17" xfId="12695" xr:uid="{00000000-0005-0000-0000-000097310000}"/>
    <cellStyle name="Currency [0] 2 17 2" xfId="12696" xr:uid="{00000000-0005-0000-0000-000098310000}"/>
    <cellStyle name="Currency [0] 2 17 2 2" xfId="43365" xr:uid="{B6667E8C-46EC-4F8F-89B3-0694C46F53E1}"/>
    <cellStyle name="Currency [0] 2 17 3" xfId="43364" xr:uid="{3EFD6E6E-6E00-4274-8531-482B88C54BCA}"/>
    <cellStyle name="Currency [0] 2 18" xfId="12697" xr:uid="{00000000-0005-0000-0000-000099310000}"/>
    <cellStyle name="Currency [0] 2 18 2" xfId="43366" xr:uid="{19C2DD9B-F48A-42F2-9645-969733B32ED1}"/>
    <cellStyle name="Currency [0] 2 19" xfId="12698" xr:uid="{00000000-0005-0000-0000-00009A310000}"/>
    <cellStyle name="Currency [0] 2 19 2" xfId="43367" xr:uid="{BE935427-F0C6-4B8A-9D1D-B1967929FB92}"/>
    <cellStyle name="Currency [0] 2 2" xfId="12699" xr:uid="{00000000-0005-0000-0000-00009B310000}"/>
    <cellStyle name="Currency [0] 2 2 10" xfId="12700" xr:uid="{00000000-0005-0000-0000-00009C310000}"/>
    <cellStyle name="Currency [0] 2 2 10 2" xfId="12701" xr:uid="{00000000-0005-0000-0000-00009D310000}"/>
    <cellStyle name="Currency [0] 2 2 10 2 2" xfId="43370" xr:uid="{2D13855E-92CD-4DAE-B4E9-364FF7FCCF3F}"/>
    <cellStyle name="Currency [0] 2 2 10 3" xfId="43369" xr:uid="{EB0ED902-9F10-481A-BE5D-B60C2A3759A0}"/>
    <cellStyle name="Currency [0] 2 2 11" xfId="12702" xr:uid="{00000000-0005-0000-0000-00009E310000}"/>
    <cellStyle name="Currency [0] 2 2 11 2" xfId="12703" xr:uid="{00000000-0005-0000-0000-00009F310000}"/>
    <cellStyle name="Currency [0] 2 2 11 2 2" xfId="43372" xr:uid="{7ED77CE1-29C5-41A9-9C08-C528AA5D92C8}"/>
    <cellStyle name="Currency [0] 2 2 11 3" xfId="43371" xr:uid="{FD7A232E-30BE-48AD-8C93-C27BE6792969}"/>
    <cellStyle name="Currency [0] 2 2 12" xfId="12704" xr:uid="{00000000-0005-0000-0000-0000A0310000}"/>
    <cellStyle name="Currency [0] 2 2 12 2" xfId="12705" xr:uid="{00000000-0005-0000-0000-0000A1310000}"/>
    <cellStyle name="Currency [0] 2 2 12 2 2" xfId="43374" xr:uid="{3B315BD8-59B3-4257-BE84-7D849F41497D}"/>
    <cellStyle name="Currency [0] 2 2 12 3" xfId="43373" xr:uid="{A67B9285-4BDB-4B1A-9830-BD4668FCCA49}"/>
    <cellStyle name="Currency [0] 2 2 13" xfId="12706" xr:uid="{00000000-0005-0000-0000-0000A2310000}"/>
    <cellStyle name="Currency [0] 2 2 13 2" xfId="12707" xr:uid="{00000000-0005-0000-0000-0000A3310000}"/>
    <cellStyle name="Currency [0] 2 2 13 2 2" xfId="43376" xr:uid="{14C5F16E-6A4E-45D4-B7F7-D1F71EFD1BE8}"/>
    <cellStyle name="Currency [0] 2 2 13 3" xfId="43375" xr:uid="{1D3C27FE-C0B4-4E5F-BD2F-5806F5A15EFD}"/>
    <cellStyle name="Currency [0] 2 2 14" xfId="12708" xr:uid="{00000000-0005-0000-0000-0000A4310000}"/>
    <cellStyle name="Currency [0] 2 2 14 2" xfId="12709" xr:uid="{00000000-0005-0000-0000-0000A5310000}"/>
    <cellStyle name="Currency [0] 2 2 14 2 2" xfId="43378" xr:uid="{2F86260C-F65F-4795-A1D1-14459450C9D7}"/>
    <cellStyle name="Currency [0] 2 2 14 3" xfId="43377" xr:uid="{0E158313-7F1F-4879-A926-FE7C910E3529}"/>
    <cellStyle name="Currency [0] 2 2 15" xfId="12710" xr:uid="{00000000-0005-0000-0000-0000A6310000}"/>
    <cellStyle name="Currency [0] 2 2 15 2" xfId="43379" xr:uid="{7415592A-9E0B-4FF6-91E6-BFE3EE9E8E09}"/>
    <cellStyle name="Currency [0] 2 2 16" xfId="12711" xr:uid="{00000000-0005-0000-0000-0000A7310000}"/>
    <cellStyle name="Currency [0] 2 2 16 2" xfId="43380" xr:uid="{4F60B040-A4A6-4E2E-9A6C-C696A3748A82}"/>
    <cellStyle name="Currency [0] 2 2 17" xfId="12712" xr:uid="{00000000-0005-0000-0000-0000A8310000}"/>
    <cellStyle name="Currency [0] 2 2 17 2" xfId="43381" xr:uid="{77826A0B-6E30-4A1A-8EB3-59F27CA364D4}"/>
    <cellStyle name="Currency [0] 2 2 18" xfId="12713" xr:uid="{00000000-0005-0000-0000-0000A9310000}"/>
    <cellStyle name="Currency [0] 2 2 18 2" xfId="43382" xr:uid="{F44EC5BF-5D6C-4185-AF2F-4AC6AEE82BE8}"/>
    <cellStyle name="Currency [0] 2 2 19" xfId="12714" xr:uid="{00000000-0005-0000-0000-0000AA310000}"/>
    <cellStyle name="Currency [0] 2 2 19 2" xfId="12715" xr:uid="{00000000-0005-0000-0000-0000AB310000}"/>
    <cellStyle name="Currency [0] 2 2 19 2 2" xfId="43384" xr:uid="{20F820F5-8FD9-4813-8C29-165E47BA22D1}"/>
    <cellStyle name="Currency [0] 2 2 19 3" xfId="43383" xr:uid="{35FF52C5-3031-4FA1-AF70-70B5D22CB7AE}"/>
    <cellStyle name="Currency [0] 2 2 2" xfId="12716" xr:uid="{00000000-0005-0000-0000-0000AC310000}"/>
    <cellStyle name="Currency [0] 2 2 2 10" xfId="43385" xr:uid="{40EA16FF-E926-4EA5-AB75-498D9706A5B7}"/>
    <cellStyle name="Currency [0] 2 2 2 2" xfId="12717" xr:uid="{00000000-0005-0000-0000-0000AD310000}"/>
    <cellStyle name="Currency [0] 2 2 2 2 2" xfId="12718" xr:uid="{00000000-0005-0000-0000-0000AE310000}"/>
    <cellStyle name="Currency [0] 2 2 2 2 2 2" xfId="12719" xr:uid="{00000000-0005-0000-0000-0000AF310000}"/>
    <cellStyle name="Currency [0] 2 2 2 2 2 2 2" xfId="43388" xr:uid="{D87CA40A-4E5D-4D7B-9B4D-691FEAE219C5}"/>
    <cellStyle name="Currency [0] 2 2 2 2 2 3" xfId="43387" xr:uid="{921BE12F-ADE7-4258-8CD3-33ED11CF00F4}"/>
    <cellStyle name="Currency [0] 2 2 2 2 3" xfId="12720" xr:uid="{00000000-0005-0000-0000-0000B0310000}"/>
    <cellStyle name="Currency [0] 2 2 2 2 3 2" xfId="43389" xr:uid="{D887E407-B0CC-4DF9-93F7-91F7FDDD0AA6}"/>
    <cellStyle name="Currency [0] 2 2 2 2 4" xfId="12721" xr:uid="{00000000-0005-0000-0000-0000B1310000}"/>
    <cellStyle name="Currency [0] 2 2 2 2 4 2" xfId="43390" xr:uid="{F13D4C12-D627-4EE2-838C-3C33F578E16C}"/>
    <cellStyle name="Currency [0] 2 2 2 2 5" xfId="43386" xr:uid="{2D6BC56E-F751-44A2-8689-1BA0BD4FE88F}"/>
    <cellStyle name="Currency [0] 2 2 2 3" xfId="12722" xr:uid="{00000000-0005-0000-0000-0000B2310000}"/>
    <cellStyle name="Currency [0] 2 2 2 3 2" xfId="12723" xr:uid="{00000000-0005-0000-0000-0000B3310000}"/>
    <cellStyle name="Currency [0] 2 2 2 3 2 2" xfId="43392" xr:uid="{F581EE51-5192-4D80-9AFB-34D5FC8CA75A}"/>
    <cellStyle name="Currency [0] 2 2 2 3 3" xfId="43391" xr:uid="{3CCB813E-5612-472A-B542-1915137EE5D3}"/>
    <cellStyle name="Currency [0] 2 2 2 4" xfId="12724" xr:uid="{00000000-0005-0000-0000-0000B4310000}"/>
    <cellStyle name="Currency [0] 2 2 2 4 2" xfId="12725" xr:uid="{00000000-0005-0000-0000-0000B5310000}"/>
    <cellStyle name="Currency [0] 2 2 2 4 2 2" xfId="43394" xr:uid="{386119C4-5524-406F-8609-85E13F4CEC64}"/>
    <cellStyle name="Currency [0] 2 2 2 4 3" xfId="43393" xr:uid="{8745F3D7-C679-482F-B0D7-376FCD2C0DD3}"/>
    <cellStyle name="Currency [0] 2 2 2 5" xfId="12726" xr:uid="{00000000-0005-0000-0000-0000B6310000}"/>
    <cellStyle name="Currency [0] 2 2 2 5 2" xfId="12727" xr:uid="{00000000-0005-0000-0000-0000B7310000}"/>
    <cellStyle name="Currency [0] 2 2 2 5 2 2" xfId="43396" xr:uid="{A9202F75-4179-416D-A26D-8615AE8D9A8A}"/>
    <cellStyle name="Currency [0] 2 2 2 5 3" xfId="43395" xr:uid="{A628F7CB-A408-4D10-98A8-49E03B0A494B}"/>
    <cellStyle name="Currency [0] 2 2 2 6" xfId="12728" xr:uid="{00000000-0005-0000-0000-0000B8310000}"/>
    <cellStyle name="Currency [0] 2 2 2 6 2" xfId="43397" xr:uid="{6C368663-7C1A-4519-86E7-2E9E94238B9C}"/>
    <cellStyle name="Currency [0] 2 2 2 7" xfId="12729" xr:uid="{00000000-0005-0000-0000-0000B9310000}"/>
    <cellStyle name="Currency [0] 2 2 2 7 2" xfId="43398" xr:uid="{B538445B-79AF-45F1-96A2-21D67C5CEF73}"/>
    <cellStyle name="Currency [0] 2 2 2 8" xfId="12730" xr:uid="{00000000-0005-0000-0000-0000BA310000}"/>
    <cellStyle name="Currency [0] 2 2 2 8 2" xfId="43399" xr:uid="{491EFE30-91B7-44B7-B037-7A09A4AFEB5D}"/>
    <cellStyle name="Currency [0] 2 2 2 9" xfId="12731" xr:uid="{00000000-0005-0000-0000-0000BB310000}"/>
    <cellStyle name="Currency [0] 2 2 2 9 2" xfId="43400" xr:uid="{14513532-83B1-4697-94D5-BCE448FD6872}"/>
    <cellStyle name="Currency [0] 2 2 20" xfId="12732" xr:uid="{00000000-0005-0000-0000-0000BC310000}"/>
    <cellStyle name="Currency [0] 2 2 20 2" xfId="43401" xr:uid="{28A8D35F-FC56-40BE-A816-69F551CB1EB9}"/>
    <cellStyle name="Currency [0] 2 2 20 3" xfId="12733" xr:uid="{00000000-0005-0000-0000-0000BD310000}"/>
    <cellStyle name="Currency [0] 2 2 20 3 2" xfId="43402" xr:uid="{44D3AB9D-BFBB-4BD0-B8A6-F74E74A475B0}"/>
    <cellStyle name="Currency [0] 2 2 21" xfId="12734" xr:uid="{00000000-0005-0000-0000-0000BE310000}"/>
    <cellStyle name="Currency [0] 2 2 21 2" xfId="43403" xr:uid="{D83D295E-86EA-425D-BBBD-D2A962D4F69C}"/>
    <cellStyle name="Currency [0] 2 2 22" xfId="12735" xr:uid="{00000000-0005-0000-0000-0000BF310000}"/>
    <cellStyle name="Currency [0] 2 2 22 2" xfId="43404" xr:uid="{1D021F7B-7340-4A51-A4FE-BA3BEE501A1A}"/>
    <cellStyle name="Currency [0] 2 2 23" xfId="12736" xr:uid="{00000000-0005-0000-0000-0000C0310000}"/>
    <cellStyle name="Currency [0] 2 2 23 2" xfId="43405" xr:uid="{7C81B264-3AA2-4A8B-AF41-FEE3D0F5EEAD}"/>
    <cellStyle name="Currency [0] 2 2 24" xfId="12737" xr:uid="{00000000-0005-0000-0000-0000C1310000}"/>
    <cellStyle name="Currency [0] 2 2 24 2" xfId="43406" xr:uid="{8B65D21A-1992-4311-9469-01A2463EB56B}"/>
    <cellStyle name="Currency [0] 2 2 25" xfId="12738" xr:uid="{00000000-0005-0000-0000-0000C2310000}"/>
    <cellStyle name="Currency [0] 2 2 25 2" xfId="43407" xr:uid="{2C533025-CB2B-47A3-82A0-64AEE18311C6}"/>
    <cellStyle name="Currency [0] 2 2 26" xfId="12739" xr:uid="{00000000-0005-0000-0000-0000C3310000}"/>
    <cellStyle name="Currency [0] 2 2 26 2" xfId="43408" xr:uid="{42B644BE-E7C5-439A-834B-A1B99678B61B}"/>
    <cellStyle name="Currency [0] 2 2 27" xfId="12740" xr:uid="{00000000-0005-0000-0000-0000C4310000}"/>
    <cellStyle name="Currency [0] 2 2 27 2" xfId="43409" xr:uid="{F3DD7F38-0F46-4C04-B285-9F27BE12E94A}"/>
    <cellStyle name="Currency [0] 2 2 28" xfId="43368" xr:uid="{AF1C2223-D0E5-4578-BBE8-2F7C10418A10}"/>
    <cellStyle name="Currency [0] 2 2 29" xfId="12741" xr:uid="{00000000-0005-0000-0000-0000C5310000}"/>
    <cellStyle name="Currency [0] 2 2 29 2" xfId="43410" xr:uid="{3B664B1A-C815-4E56-9F21-2542D8BBEBF5}"/>
    <cellStyle name="Currency [0] 2 2 3" xfId="12742" xr:uid="{00000000-0005-0000-0000-0000C6310000}"/>
    <cellStyle name="Currency [0] 2 2 3 2" xfId="12743" xr:uid="{00000000-0005-0000-0000-0000C7310000}"/>
    <cellStyle name="Currency [0] 2 2 3 2 2" xfId="12744" xr:uid="{00000000-0005-0000-0000-0000C8310000}"/>
    <cellStyle name="Currency [0] 2 2 3 2 2 2" xfId="43413" xr:uid="{1069D993-321C-4456-A948-1C72CA42DA23}"/>
    <cellStyle name="Currency [0] 2 2 3 2 3" xfId="43412" xr:uid="{DFDAE9DA-B89B-4531-A543-A39752E4EEA1}"/>
    <cellStyle name="Currency [0] 2 2 3 3" xfId="12745" xr:uid="{00000000-0005-0000-0000-0000C9310000}"/>
    <cellStyle name="Currency [0] 2 2 3 3 2" xfId="12746" xr:uid="{00000000-0005-0000-0000-0000CA310000}"/>
    <cellStyle name="Currency [0] 2 2 3 3 2 2" xfId="43415" xr:uid="{A2640AF6-338C-4006-A74E-CD378936D96C}"/>
    <cellStyle name="Currency [0] 2 2 3 3 3" xfId="43414" xr:uid="{6B27750C-EA0F-4BE3-97CA-39B5FE0326CC}"/>
    <cellStyle name="Currency [0] 2 2 3 4" xfId="12747" xr:uid="{00000000-0005-0000-0000-0000CB310000}"/>
    <cellStyle name="Currency [0] 2 2 3 4 2" xfId="12748" xr:uid="{00000000-0005-0000-0000-0000CC310000}"/>
    <cellStyle name="Currency [0] 2 2 3 4 2 2" xfId="43417" xr:uid="{9041B353-3B81-49AE-B246-FE3DEFB65E1C}"/>
    <cellStyle name="Currency [0] 2 2 3 4 3" xfId="43416" xr:uid="{861768FE-0182-4306-93EF-81E4CFE7F9D8}"/>
    <cellStyle name="Currency [0] 2 2 3 5" xfId="12749" xr:uid="{00000000-0005-0000-0000-0000CD310000}"/>
    <cellStyle name="Currency [0] 2 2 3 5 2" xfId="43418" xr:uid="{13B53815-5937-4D4E-979E-3BB3E5EC79F4}"/>
    <cellStyle name="Currency [0] 2 2 3 6" xfId="12750" xr:uid="{00000000-0005-0000-0000-0000CE310000}"/>
    <cellStyle name="Currency [0] 2 2 3 6 2" xfId="43419" xr:uid="{D57F7860-0358-4C7A-B6E4-C8F5AD8217DB}"/>
    <cellStyle name="Currency [0] 2 2 3 7" xfId="12751" xr:uid="{00000000-0005-0000-0000-0000CF310000}"/>
    <cellStyle name="Currency [0] 2 2 3 7 2" xfId="43420" xr:uid="{D043259C-8D0D-4344-B917-36CBF5A401DE}"/>
    <cellStyle name="Currency [0] 2 2 3 8" xfId="43411" xr:uid="{ECA6FF33-34E9-4875-8721-C8C0F8BF3D71}"/>
    <cellStyle name="Currency [0] 2 2 4" xfId="12752" xr:uid="{00000000-0005-0000-0000-0000D0310000}"/>
    <cellStyle name="Currency [0] 2 2 4 2" xfId="12753" xr:uid="{00000000-0005-0000-0000-0000D1310000}"/>
    <cellStyle name="Currency [0] 2 2 4 2 2" xfId="12754" xr:uid="{00000000-0005-0000-0000-0000D2310000}"/>
    <cellStyle name="Currency [0] 2 2 4 2 2 2" xfId="43423" xr:uid="{4E481763-E9F7-485B-AA24-A0E4C5B18BB6}"/>
    <cellStyle name="Currency [0] 2 2 4 2 3" xfId="43422" xr:uid="{41D74C5A-CE56-4191-BCF5-8AD1B1F56393}"/>
    <cellStyle name="Currency [0] 2 2 4 3" xfId="12755" xr:uid="{00000000-0005-0000-0000-0000D3310000}"/>
    <cellStyle name="Currency [0] 2 2 4 3 2" xfId="12756" xr:uid="{00000000-0005-0000-0000-0000D4310000}"/>
    <cellStyle name="Currency [0] 2 2 4 3 2 2" xfId="43425" xr:uid="{C61B9782-3371-45BB-AAFF-57D61049FC4A}"/>
    <cellStyle name="Currency [0] 2 2 4 3 3" xfId="43424" xr:uid="{863F03D5-092D-42FF-9BF0-924879E4DFF8}"/>
    <cellStyle name="Currency [0] 2 2 4 4" xfId="12757" xr:uid="{00000000-0005-0000-0000-0000D5310000}"/>
    <cellStyle name="Currency [0] 2 2 4 4 2" xfId="12758" xr:uid="{00000000-0005-0000-0000-0000D6310000}"/>
    <cellStyle name="Currency [0] 2 2 4 4 2 2" xfId="43427" xr:uid="{07230AD4-6AC1-44C2-B269-2F1F2AB14E7A}"/>
    <cellStyle name="Currency [0] 2 2 4 4 3" xfId="43426" xr:uid="{98BB907A-1E46-423A-8D35-55ABE16022A6}"/>
    <cellStyle name="Currency [0] 2 2 4 5" xfId="12759" xr:uid="{00000000-0005-0000-0000-0000D7310000}"/>
    <cellStyle name="Currency [0] 2 2 4 5 2" xfId="43428" xr:uid="{FDCD541F-2D6C-4695-9C84-8EC1FC3D7642}"/>
    <cellStyle name="Currency [0] 2 2 4 6" xfId="43421" xr:uid="{77D7EF7D-43B9-4D6E-A29C-3D3DDA62A386}"/>
    <cellStyle name="Currency [0] 2 2 5" xfId="12760" xr:uid="{00000000-0005-0000-0000-0000D8310000}"/>
    <cellStyle name="Currency [0] 2 2 5 2" xfId="12761" xr:uid="{00000000-0005-0000-0000-0000D9310000}"/>
    <cellStyle name="Currency [0] 2 2 5 2 2" xfId="43430" xr:uid="{739CB593-0553-4EB2-9290-0A94B87889B6}"/>
    <cellStyle name="Currency [0] 2 2 5 3" xfId="12762" xr:uid="{00000000-0005-0000-0000-0000DA310000}"/>
    <cellStyle name="Currency [0] 2 2 5 3 2" xfId="43431" xr:uid="{16C73C22-5A9F-4D73-98AB-6FC6542E2971}"/>
    <cellStyle name="Currency [0] 2 2 5 4" xfId="43429" xr:uid="{EAF6595C-6283-456A-B5CD-1560683BF573}"/>
    <cellStyle name="Currency [0] 2 2 6" xfId="12763" xr:uid="{00000000-0005-0000-0000-0000DB310000}"/>
    <cellStyle name="Currency [0] 2 2 6 2" xfId="12764" xr:uid="{00000000-0005-0000-0000-0000DC310000}"/>
    <cellStyle name="Currency [0] 2 2 6 2 2" xfId="43433" xr:uid="{050F1666-4F5D-428E-9BD8-4A60CB18EAEE}"/>
    <cellStyle name="Currency [0] 2 2 6 3" xfId="43432" xr:uid="{B9D2028C-083A-41FA-97B8-AAC5AC22DCFF}"/>
    <cellStyle name="Currency [0] 2 2 7" xfId="12765" xr:uid="{00000000-0005-0000-0000-0000DD310000}"/>
    <cellStyle name="Currency [0] 2 2 7 2" xfId="12766" xr:uid="{00000000-0005-0000-0000-0000DE310000}"/>
    <cellStyle name="Currency [0] 2 2 7 2 2" xfId="43435" xr:uid="{B5B857B3-A86F-4264-9625-BEC699125292}"/>
    <cellStyle name="Currency [0] 2 2 7 3" xfId="43434" xr:uid="{F441FB98-9DCB-4348-890A-203806F7EA97}"/>
    <cellStyle name="Currency [0] 2 2 8" xfId="12767" xr:uid="{00000000-0005-0000-0000-0000DF310000}"/>
    <cellStyle name="Currency [0] 2 2 8 2" xfId="12768" xr:uid="{00000000-0005-0000-0000-0000E0310000}"/>
    <cellStyle name="Currency [0] 2 2 8 2 2" xfId="43437" xr:uid="{C749342C-4433-40DF-8B7B-911DC2A8DC17}"/>
    <cellStyle name="Currency [0] 2 2 8 3" xfId="43436" xr:uid="{AACFE6E2-7F22-47C5-8339-6960A9167088}"/>
    <cellStyle name="Currency [0] 2 2 9" xfId="12769" xr:uid="{00000000-0005-0000-0000-0000E1310000}"/>
    <cellStyle name="Currency [0] 2 2 9 2" xfId="12770" xr:uid="{00000000-0005-0000-0000-0000E2310000}"/>
    <cellStyle name="Currency [0] 2 2 9 2 2" xfId="43439" xr:uid="{B619B982-15DB-4022-BE0F-0FD41A3BA71E}"/>
    <cellStyle name="Currency [0] 2 2 9 3" xfId="43438" xr:uid="{ED88E65E-E2F6-4E49-AA9A-15F37F3A18A3}"/>
    <cellStyle name="Currency [0] 2 20" xfId="12771" xr:uid="{00000000-0005-0000-0000-0000E3310000}"/>
    <cellStyle name="Currency [0] 2 20 2" xfId="43440" xr:uid="{ECC3BB1F-C7BC-4BDB-9E21-132E4D609C53}"/>
    <cellStyle name="Currency [0] 2 21" xfId="12772" xr:uid="{00000000-0005-0000-0000-0000E4310000}"/>
    <cellStyle name="Currency [0] 2 21 2" xfId="43441" xr:uid="{E89A8A60-B862-41BD-8B2E-C0A138428E23}"/>
    <cellStyle name="Currency [0] 2 22" xfId="12773" xr:uid="{00000000-0005-0000-0000-0000E5310000}"/>
    <cellStyle name="Currency [0] 2 22 2" xfId="12774" xr:uid="{00000000-0005-0000-0000-0000E6310000}"/>
    <cellStyle name="Currency [0] 2 22 2 2" xfId="43443" xr:uid="{35D8643B-F33B-4AD3-A5B9-6CFE1DC42EB8}"/>
    <cellStyle name="Currency [0] 2 22 3" xfId="43442" xr:uid="{8D9AC742-2A29-4BC8-BEE8-A0096026F0EA}"/>
    <cellStyle name="Currency [0] 2 23" xfId="12775" xr:uid="{00000000-0005-0000-0000-0000E7310000}"/>
    <cellStyle name="Currency [0] 2 23 2" xfId="43444" xr:uid="{BB9B61F6-BAC9-413C-8D43-06A711431A65}"/>
    <cellStyle name="Currency [0] 2 23 3" xfId="12776" xr:uid="{00000000-0005-0000-0000-0000E8310000}"/>
    <cellStyle name="Currency [0] 2 23 3 2" xfId="43445" xr:uid="{B1BAF605-8307-4BB3-A229-AF6DFB767D4D}"/>
    <cellStyle name="Currency [0] 2 24" xfId="12777" xr:uid="{00000000-0005-0000-0000-0000E9310000}"/>
    <cellStyle name="Currency [0] 2 24 2" xfId="43446" xr:uid="{F7DC6ED9-60E4-4377-B359-6FC6B03DAEBE}"/>
    <cellStyle name="Currency [0] 2 25" xfId="12778" xr:uid="{00000000-0005-0000-0000-0000EA310000}"/>
    <cellStyle name="Currency [0] 2 25 2" xfId="43447" xr:uid="{AFBFC4CB-ABDB-4DE5-9E05-64F8CF019CCC}"/>
    <cellStyle name="Currency [0] 2 26" xfId="12779" xr:uid="{00000000-0005-0000-0000-0000EB310000}"/>
    <cellStyle name="Currency [0] 2 26 2" xfId="43448" xr:uid="{B3BBFD62-52D3-43D7-87FB-9A6009C77D34}"/>
    <cellStyle name="Currency [0] 2 27" xfId="12780" xr:uid="{00000000-0005-0000-0000-0000EC310000}"/>
    <cellStyle name="Currency [0] 2 27 2" xfId="43449" xr:uid="{77DE3D0A-7E1B-4A90-9951-9E525A617BEE}"/>
    <cellStyle name="Currency [0] 2 28" xfId="12781" xr:uid="{00000000-0005-0000-0000-0000ED310000}"/>
    <cellStyle name="Currency [0] 2 28 2" xfId="43450" xr:uid="{061DF04C-9D2B-4038-A8BC-D6B02B174675}"/>
    <cellStyle name="Currency [0] 2 29" xfId="12782" xr:uid="{00000000-0005-0000-0000-0000EE310000}"/>
    <cellStyle name="Currency [0] 2 29 2" xfId="43451" xr:uid="{C2788ED7-6997-4256-B0D9-3AEC05F8AC37}"/>
    <cellStyle name="Currency [0] 2 3" xfId="12783" xr:uid="{00000000-0005-0000-0000-0000EF310000}"/>
    <cellStyle name="Currency [0] 2 3 10" xfId="12784" xr:uid="{00000000-0005-0000-0000-0000F0310000}"/>
    <cellStyle name="Currency [0] 2 3 10 2" xfId="43453" xr:uid="{C736C874-B336-49FE-A625-74F3764B3B54}"/>
    <cellStyle name="Currency [0] 2 3 11" xfId="12785" xr:uid="{00000000-0005-0000-0000-0000F1310000}"/>
    <cellStyle name="Currency [0] 2 3 11 2" xfId="43454" xr:uid="{EA26CEDE-9060-4DEA-8183-CA3C4C5582E6}"/>
    <cellStyle name="Currency [0] 2 3 12" xfId="12786" xr:uid="{00000000-0005-0000-0000-0000F2310000}"/>
    <cellStyle name="Currency [0] 2 3 12 2" xfId="43455" xr:uid="{39C09BB0-4F83-494B-9FD7-DE56AC342E9A}"/>
    <cellStyle name="Currency [0] 2 3 13" xfId="12787" xr:uid="{00000000-0005-0000-0000-0000F3310000}"/>
    <cellStyle name="Currency [0] 2 3 13 2" xfId="43456" xr:uid="{242F216E-B2C1-4F70-B02E-32642CA518C7}"/>
    <cellStyle name="Currency [0] 2 3 14" xfId="12788" xr:uid="{00000000-0005-0000-0000-0000F4310000}"/>
    <cellStyle name="Currency [0] 2 3 14 2" xfId="43457" xr:uid="{27CDBF09-C60B-48A0-A86B-5D84342803A3}"/>
    <cellStyle name="Currency [0] 2 3 15" xfId="43452" xr:uid="{FEE276B3-E1E8-48D2-94E5-69B14957C74C}"/>
    <cellStyle name="Currency [0] 2 3 16" xfId="12789" xr:uid="{00000000-0005-0000-0000-0000F5310000}"/>
    <cellStyle name="Currency [0] 2 3 16 2" xfId="43458" xr:uid="{CEDD430F-D99C-4FC8-972A-D31D0F6731F6}"/>
    <cellStyle name="Currency [0] 2 3 2" xfId="12790" xr:uid="{00000000-0005-0000-0000-0000F6310000}"/>
    <cellStyle name="Currency [0] 2 3 2 2" xfId="12791" xr:uid="{00000000-0005-0000-0000-0000F7310000}"/>
    <cellStyle name="Currency [0] 2 3 2 2 2" xfId="12792" xr:uid="{00000000-0005-0000-0000-0000F8310000}"/>
    <cellStyle name="Currency [0] 2 3 2 2 2 2" xfId="43461" xr:uid="{3D39C9FB-428F-4A34-BEEF-EC5DB8351BFC}"/>
    <cellStyle name="Currency [0] 2 3 2 2 3" xfId="43460" xr:uid="{B990AE1E-54FF-4FEF-B1C2-AEFD54778D20}"/>
    <cellStyle name="Currency [0] 2 3 2 3" xfId="12793" xr:uid="{00000000-0005-0000-0000-0000F9310000}"/>
    <cellStyle name="Currency [0] 2 3 2 3 2" xfId="12794" xr:uid="{00000000-0005-0000-0000-0000FA310000}"/>
    <cellStyle name="Currency [0] 2 3 2 3 2 2" xfId="43463" xr:uid="{FC1A5673-0601-4D72-9CCA-3B1361DDC8A9}"/>
    <cellStyle name="Currency [0] 2 3 2 3 3" xfId="43462" xr:uid="{CB4635CF-39FA-46D5-9378-B4F675D1FE84}"/>
    <cellStyle name="Currency [0] 2 3 2 4" xfId="12795" xr:uid="{00000000-0005-0000-0000-0000FB310000}"/>
    <cellStyle name="Currency [0] 2 3 2 4 2" xfId="43464" xr:uid="{D9862455-2AF7-4EE5-B9E5-522B062318D0}"/>
    <cellStyle name="Currency [0] 2 3 2 5" xfId="12796" xr:uid="{00000000-0005-0000-0000-0000FC310000}"/>
    <cellStyle name="Currency [0] 2 3 2 5 2" xfId="43465" xr:uid="{2A9874F4-4D2F-4C74-848C-B51BE1F5CAEB}"/>
    <cellStyle name="Currency [0] 2 3 2 6" xfId="43459" xr:uid="{37903EC1-1B28-4D7B-A051-687F9CEF04CE}"/>
    <cellStyle name="Currency [0] 2 3 3" xfId="12797" xr:uid="{00000000-0005-0000-0000-0000FD310000}"/>
    <cellStyle name="Currency [0] 2 3 3 2" xfId="12798" xr:uid="{00000000-0005-0000-0000-0000FE310000}"/>
    <cellStyle name="Currency [0] 2 3 3 2 2" xfId="12799" xr:uid="{00000000-0005-0000-0000-0000FF310000}"/>
    <cellStyle name="Currency [0] 2 3 3 2 2 2" xfId="43468" xr:uid="{C64A0F56-CC59-4D1B-8809-A5D15D437FE0}"/>
    <cellStyle name="Currency [0] 2 3 3 2 3" xfId="43467" xr:uid="{8D4D2355-28A1-4AFA-B682-D4455CDD73BC}"/>
    <cellStyle name="Currency [0] 2 3 3 3" xfId="12800" xr:uid="{00000000-0005-0000-0000-000000320000}"/>
    <cellStyle name="Currency [0] 2 3 3 3 2" xfId="43469" xr:uid="{6E432118-3F83-4C14-835B-6C13CD99F61B}"/>
    <cellStyle name="Currency [0] 2 3 3 4" xfId="12801" xr:uid="{00000000-0005-0000-0000-000001320000}"/>
    <cellStyle name="Currency [0] 2 3 3 4 2" xfId="43470" xr:uid="{10BAEB80-25C3-47D3-A2E0-5C1D952C10AB}"/>
    <cellStyle name="Currency [0] 2 3 3 5" xfId="43466" xr:uid="{9E2BECC1-6E4A-4E1E-8E62-C67C33D4BB28}"/>
    <cellStyle name="Currency [0] 2 3 4" xfId="12802" xr:uid="{00000000-0005-0000-0000-000002320000}"/>
    <cellStyle name="Currency [0] 2 3 4 2" xfId="12803" xr:uid="{00000000-0005-0000-0000-000003320000}"/>
    <cellStyle name="Currency [0] 2 3 4 2 2" xfId="43472" xr:uid="{8C246162-CB53-4314-89EF-ACA2E7D4C159}"/>
    <cellStyle name="Currency [0] 2 3 4 3" xfId="43471" xr:uid="{35685F47-C3A7-49E4-AF07-5A921D2FE1AE}"/>
    <cellStyle name="Currency [0] 2 3 5" xfId="12804" xr:uid="{00000000-0005-0000-0000-000004320000}"/>
    <cellStyle name="Currency [0] 2 3 5 2" xfId="12805" xr:uid="{00000000-0005-0000-0000-000005320000}"/>
    <cellStyle name="Currency [0] 2 3 5 2 2" xfId="43474" xr:uid="{578CE293-B64D-4F88-A819-26B84650D816}"/>
    <cellStyle name="Currency [0] 2 3 5 3" xfId="43473" xr:uid="{5FDF38D8-6034-4C81-91F8-9700BAD7EDB1}"/>
    <cellStyle name="Currency [0] 2 3 6" xfId="12806" xr:uid="{00000000-0005-0000-0000-000006320000}"/>
    <cellStyle name="Currency [0] 2 3 6 2" xfId="12807" xr:uid="{00000000-0005-0000-0000-000007320000}"/>
    <cellStyle name="Currency [0] 2 3 6 2 2" xfId="43476" xr:uid="{3657EDF7-9836-4B9C-A42E-6BE545AECD1E}"/>
    <cellStyle name="Currency [0] 2 3 6 3" xfId="43475" xr:uid="{F1ABE743-3770-4E40-9358-888407DB2543}"/>
    <cellStyle name="Currency [0] 2 3 7" xfId="12808" xr:uid="{00000000-0005-0000-0000-000008320000}"/>
    <cellStyle name="Currency [0] 2 3 7 2" xfId="12809" xr:uid="{00000000-0005-0000-0000-000009320000}"/>
    <cellStyle name="Currency [0] 2 3 7 2 2" xfId="43478" xr:uid="{2A01B271-62B4-4116-A2ED-02ED254D9176}"/>
    <cellStyle name="Currency [0] 2 3 7 3" xfId="43477" xr:uid="{6B66EA6F-8735-4534-AAEB-F72E76DB93B0}"/>
    <cellStyle name="Currency [0] 2 3 8" xfId="12810" xr:uid="{00000000-0005-0000-0000-00000A320000}"/>
    <cellStyle name="Currency [0] 2 3 8 2" xfId="43479" xr:uid="{84A1CF9A-A60F-4D48-B0DB-2D443129C566}"/>
    <cellStyle name="Currency [0] 2 3 9" xfId="12811" xr:uid="{00000000-0005-0000-0000-00000B320000}"/>
    <cellStyle name="Currency [0] 2 3 9 2" xfId="43480" xr:uid="{B5A42790-1729-4D9D-9504-E870F964060D}"/>
    <cellStyle name="Currency [0] 2 30" xfId="12812" xr:uid="{00000000-0005-0000-0000-00000C320000}"/>
    <cellStyle name="Currency [0] 2 30 2" xfId="43481" xr:uid="{2AF6AD84-402C-42C5-8CB9-44A966F80942}"/>
    <cellStyle name="Currency [0] 2 31" xfId="43349" xr:uid="{C0202D61-B0BF-4911-91CF-3440C7DC0366}"/>
    <cellStyle name="Currency [0] 2 32" xfId="12813" xr:uid="{00000000-0005-0000-0000-00000D320000}"/>
    <cellStyle name="Currency [0] 2 32 2" xfId="43482" xr:uid="{86D4958A-72E5-4CB6-A9F0-F9EB9DEB8555}"/>
    <cellStyle name="Currency [0] 2 4" xfId="12814" xr:uid="{00000000-0005-0000-0000-00000E320000}"/>
    <cellStyle name="Currency [0] 2 4 2" xfId="12815" xr:uid="{00000000-0005-0000-0000-00000F320000}"/>
    <cellStyle name="Currency [0] 2 4 2 2" xfId="12816" xr:uid="{00000000-0005-0000-0000-000010320000}"/>
    <cellStyle name="Currency [0] 2 4 2 2 2" xfId="12817" xr:uid="{00000000-0005-0000-0000-000011320000}"/>
    <cellStyle name="Currency [0] 2 4 2 2 2 2" xfId="43486" xr:uid="{2C1DB943-7089-46B9-8D15-42946D35C132}"/>
    <cellStyle name="Currency [0] 2 4 2 2 3" xfId="43485" xr:uid="{5FE3C9B8-2780-47A7-ADDF-96F5CE6FDCE7}"/>
    <cellStyle name="Currency [0] 2 4 2 3" xfId="12818" xr:uid="{00000000-0005-0000-0000-000012320000}"/>
    <cellStyle name="Currency [0] 2 4 2 3 2" xfId="43487" xr:uid="{B2B9B8F5-D9EC-43C6-BA68-1867FDD1E557}"/>
    <cellStyle name="Currency [0] 2 4 2 4" xfId="12819" xr:uid="{00000000-0005-0000-0000-000013320000}"/>
    <cellStyle name="Currency [0] 2 4 2 4 2" xfId="43488" xr:uid="{15D7E420-2A8B-47F7-9279-96A09197DB5C}"/>
    <cellStyle name="Currency [0] 2 4 2 5" xfId="43484" xr:uid="{0C2F735E-22CA-4521-8B6F-E221FA69DF9C}"/>
    <cellStyle name="Currency [0] 2 4 3" xfId="12820" xr:uid="{00000000-0005-0000-0000-000014320000}"/>
    <cellStyle name="Currency [0] 2 4 3 2" xfId="12821" xr:uid="{00000000-0005-0000-0000-000015320000}"/>
    <cellStyle name="Currency [0] 2 4 3 2 2" xfId="43490" xr:uid="{CE4B0ED1-4AEB-4374-A712-735459CD4F7A}"/>
    <cellStyle name="Currency [0] 2 4 3 3" xfId="43489" xr:uid="{4F975184-FF13-4076-8396-1A53F7FB52FF}"/>
    <cellStyle name="Currency [0] 2 4 4" xfId="12822" xr:uid="{00000000-0005-0000-0000-000016320000}"/>
    <cellStyle name="Currency [0] 2 4 4 2" xfId="12823" xr:uid="{00000000-0005-0000-0000-000017320000}"/>
    <cellStyle name="Currency [0] 2 4 4 2 2" xfId="43492" xr:uid="{7CAAF553-0F75-4552-B47C-535786F3E88B}"/>
    <cellStyle name="Currency [0] 2 4 4 3" xfId="43491" xr:uid="{F24C845F-092A-40F2-A530-90A20CB2DBFC}"/>
    <cellStyle name="Currency [0] 2 4 5" xfId="12824" xr:uid="{00000000-0005-0000-0000-000018320000}"/>
    <cellStyle name="Currency [0] 2 4 5 2" xfId="12825" xr:uid="{00000000-0005-0000-0000-000019320000}"/>
    <cellStyle name="Currency [0] 2 4 5 2 2" xfId="43494" xr:uid="{79C18551-3531-4453-AC3F-E4F5820E5C46}"/>
    <cellStyle name="Currency [0] 2 4 5 3" xfId="43493" xr:uid="{DBCC0B93-A9C1-45B7-8B63-1BFD600CB40D}"/>
    <cellStyle name="Currency [0] 2 4 6" xfId="12826" xr:uid="{00000000-0005-0000-0000-00001A320000}"/>
    <cellStyle name="Currency [0] 2 4 6 2" xfId="43495" xr:uid="{1664B52D-5C05-4A4D-881B-71EB7B1E0DC9}"/>
    <cellStyle name="Currency [0] 2 4 7" xfId="12827" xr:uid="{00000000-0005-0000-0000-00001B320000}"/>
    <cellStyle name="Currency [0] 2 4 7 2" xfId="43496" xr:uid="{CF4B7E15-3558-4F87-9F06-F436A4967A74}"/>
    <cellStyle name="Currency [0] 2 4 8" xfId="12828" xr:uid="{00000000-0005-0000-0000-00001C320000}"/>
    <cellStyle name="Currency [0] 2 4 8 2" xfId="43497" xr:uid="{707652A2-29BA-4149-8C37-816C51D5151C}"/>
    <cellStyle name="Currency [0] 2 4 9" xfId="43483" xr:uid="{F3C5D54C-C2BE-4527-A8EA-D6646F81B65C}"/>
    <cellStyle name="Currency [0] 2 5" xfId="12829" xr:uid="{00000000-0005-0000-0000-00001D320000}"/>
    <cellStyle name="Currency [0] 2 5 2" xfId="12830" xr:uid="{00000000-0005-0000-0000-00001E320000}"/>
    <cellStyle name="Currency [0] 2 5 2 2" xfId="12831" xr:uid="{00000000-0005-0000-0000-00001F320000}"/>
    <cellStyle name="Currency [0] 2 5 2 2 2" xfId="43500" xr:uid="{46FBFCFC-40CD-4868-AEC1-92068F365A66}"/>
    <cellStyle name="Currency [0] 2 5 2 3" xfId="43499" xr:uid="{BFFEC4B6-025F-4C97-8C08-D90E5C4DA897}"/>
    <cellStyle name="Currency [0] 2 5 3" xfId="12832" xr:uid="{00000000-0005-0000-0000-000020320000}"/>
    <cellStyle name="Currency [0] 2 5 3 2" xfId="12833" xr:uid="{00000000-0005-0000-0000-000021320000}"/>
    <cellStyle name="Currency [0] 2 5 3 2 2" xfId="43502" xr:uid="{930456B5-4119-45FD-9DAE-1F8D40D1FFB7}"/>
    <cellStyle name="Currency [0] 2 5 3 3" xfId="43501" xr:uid="{97389ADE-7852-4E59-86AD-B3EB8FD739DA}"/>
    <cellStyle name="Currency [0] 2 5 4" xfId="12834" xr:uid="{00000000-0005-0000-0000-000022320000}"/>
    <cellStyle name="Currency [0] 2 5 4 2" xfId="12835" xr:uid="{00000000-0005-0000-0000-000023320000}"/>
    <cellStyle name="Currency [0] 2 5 4 2 2" xfId="43504" xr:uid="{4CA7C15B-E86D-4B24-97FF-9569CCA679BF}"/>
    <cellStyle name="Currency [0] 2 5 4 3" xfId="43503" xr:uid="{B402973B-BE33-44B0-A6ED-51FFCBFD9827}"/>
    <cellStyle name="Currency [0] 2 5 5" xfId="12836" xr:uid="{00000000-0005-0000-0000-000024320000}"/>
    <cellStyle name="Currency [0] 2 5 5 2" xfId="43505" xr:uid="{24571DFF-082E-4244-8B66-F47F12EEB76E}"/>
    <cellStyle name="Currency [0] 2 5 6" xfId="43498" xr:uid="{548890A7-3AE8-4B80-9823-D5C65A9D8154}"/>
    <cellStyle name="Currency [0] 2 6" xfId="12837" xr:uid="{00000000-0005-0000-0000-000025320000}"/>
    <cellStyle name="Currency [0] 2 6 2" xfId="12838" xr:uid="{00000000-0005-0000-0000-000026320000}"/>
    <cellStyle name="Currency [0] 2 6 2 2" xfId="12839" xr:uid="{00000000-0005-0000-0000-000027320000}"/>
    <cellStyle name="Currency [0] 2 6 2 2 2" xfId="43508" xr:uid="{4F5AC1AC-CE4A-4631-9CD0-8E21C875A589}"/>
    <cellStyle name="Currency [0] 2 6 2 3" xfId="43507" xr:uid="{8BC417C5-AF4C-4756-9AA2-F3CD408B37D5}"/>
    <cellStyle name="Currency [0] 2 6 3" xfId="12840" xr:uid="{00000000-0005-0000-0000-000028320000}"/>
    <cellStyle name="Currency [0] 2 6 3 2" xfId="12841" xr:uid="{00000000-0005-0000-0000-000029320000}"/>
    <cellStyle name="Currency [0] 2 6 3 2 2" xfId="43510" xr:uid="{26B271E0-7DEA-4172-8818-3A528063D1A4}"/>
    <cellStyle name="Currency [0] 2 6 3 3" xfId="43509" xr:uid="{F978B9AE-C4F4-4173-80E7-EA9C9AD307D0}"/>
    <cellStyle name="Currency [0] 2 6 4" xfId="12842" xr:uid="{00000000-0005-0000-0000-00002A320000}"/>
    <cellStyle name="Currency [0] 2 6 4 2" xfId="43511" xr:uid="{493748D8-6079-405B-B8FB-DD845CBB4912}"/>
    <cellStyle name="Currency [0] 2 6 5" xfId="12843" xr:uid="{00000000-0005-0000-0000-00002B320000}"/>
    <cellStyle name="Currency [0] 2 6 5 2" xfId="43512" xr:uid="{02B84F2A-998B-4972-8020-EB20C52C68B0}"/>
    <cellStyle name="Currency [0] 2 6 6" xfId="43506" xr:uid="{82712AEC-8A78-42FD-ABB1-E5BC3DB0A414}"/>
    <cellStyle name="Currency [0] 2 7" xfId="12844" xr:uid="{00000000-0005-0000-0000-00002C320000}"/>
    <cellStyle name="Currency [0] 2 7 2" xfId="12845" xr:uid="{00000000-0005-0000-0000-00002D320000}"/>
    <cellStyle name="Currency [0] 2 7 2 2" xfId="43514" xr:uid="{F188B3CB-D113-498B-A6DC-6DC1F01244CF}"/>
    <cellStyle name="Currency [0] 2 7 3" xfId="12846" xr:uid="{00000000-0005-0000-0000-00002E320000}"/>
    <cellStyle name="Currency [0] 2 7 3 2" xfId="43515" xr:uid="{38A32F56-CB60-48CF-B1C7-004F8C16BD8E}"/>
    <cellStyle name="Currency [0] 2 7 4" xfId="43513" xr:uid="{E044C5DE-008D-43F2-A316-5832867CD7AF}"/>
    <cellStyle name="Currency [0] 2 8" xfId="12847" xr:uid="{00000000-0005-0000-0000-00002F320000}"/>
    <cellStyle name="Currency [0] 2 8 2" xfId="12848" xr:uid="{00000000-0005-0000-0000-000030320000}"/>
    <cellStyle name="Currency [0] 2 8 2 2" xfId="43517" xr:uid="{E37C91CE-D1DA-4F23-8484-D774A06F013F}"/>
    <cellStyle name="Currency [0] 2 8 3" xfId="43516" xr:uid="{C0FE7FCE-2F7F-4574-9B5C-346745250372}"/>
    <cellStyle name="Currency [0] 2 9" xfId="12849" xr:uid="{00000000-0005-0000-0000-000031320000}"/>
    <cellStyle name="Currency [0] 2 9 2" xfId="12850" xr:uid="{00000000-0005-0000-0000-000032320000}"/>
    <cellStyle name="Currency [0] 2 9 2 2" xfId="43519" xr:uid="{11586F5C-AF09-484F-A2A4-8A9B74EE08D8}"/>
    <cellStyle name="Currency [0] 2 9 3" xfId="43518" xr:uid="{140D1EA9-EABA-4D73-8C34-4A07A13A4A41}"/>
    <cellStyle name="Currency [0] 20" xfId="12851" xr:uid="{00000000-0005-0000-0000-000033320000}"/>
    <cellStyle name="Currency [0] 20 2" xfId="43520" xr:uid="{E8C8C525-BDA0-4403-84B9-FC9652E30F6C}"/>
    <cellStyle name="Currency [0] 21" xfId="12852" xr:uid="{00000000-0005-0000-0000-000034320000}"/>
    <cellStyle name="Currency [0] 21 2" xfId="43521" xr:uid="{0057B5DF-A582-4529-8CC5-6D2D20EF8EF6}"/>
    <cellStyle name="Currency [0] 22" xfId="12853" xr:uid="{00000000-0005-0000-0000-000035320000}"/>
    <cellStyle name="Currency [0] 22 2" xfId="43522" xr:uid="{7E9FC5EC-3063-4BD5-9F5F-4F80C6F73217}"/>
    <cellStyle name="Currency [0] 23" xfId="12854" xr:uid="{00000000-0005-0000-0000-000036320000}"/>
    <cellStyle name="Currency [0] 23 2" xfId="43523" xr:uid="{CE5AE6F3-2546-46C1-B01C-F504FA220534}"/>
    <cellStyle name="Currency [0] 24" xfId="12855" xr:uid="{00000000-0005-0000-0000-000037320000}"/>
    <cellStyle name="Currency [0] 24 2" xfId="12856" xr:uid="{00000000-0005-0000-0000-000038320000}"/>
    <cellStyle name="Currency [0] 24 2 2" xfId="43525" xr:uid="{9FD0ABEF-2979-4F73-AF2B-F179D5C748BF}"/>
    <cellStyle name="Currency [0] 24 3" xfId="43524" xr:uid="{66481F37-2A5F-4A08-8332-367A10520663}"/>
    <cellStyle name="Currency [0] 25" xfId="12857" xr:uid="{00000000-0005-0000-0000-000039320000}"/>
    <cellStyle name="Currency [0] 25 2" xfId="43526" xr:uid="{47510AFB-6C6B-415E-B168-E3466B97A80C}"/>
    <cellStyle name="Currency [0] 25 3" xfId="12858" xr:uid="{00000000-0005-0000-0000-00003A320000}"/>
    <cellStyle name="Currency [0] 25 3 2" xfId="43527" xr:uid="{0A31E8FF-B890-4AD0-9848-889492E56E8F}"/>
    <cellStyle name="Currency [0] 26" xfId="12859" xr:uid="{00000000-0005-0000-0000-00003B320000}"/>
    <cellStyle name="Currency [0] 26 2" xfId="43528" xr:uid="{E6BF91F2-D174-4CE1-9578-AC0732C832EF}"/>
    <cellStyle name="Currency [0] 27" xfId="12860" xr:uid="{00000000-0005-0000-0000-00003C320000}"/>
    <cellStyle name="Currency [0] 27 2" xfId="43529" xr:uid="{6D9DFF16-7EE7-4DD2-AC13-E9102F134AD9}"/>
    <cellStyle name="Currency [0] 28" xfId="12861" xr:uid="{00000000-0005-0000-0000-00003D320000}"/>
    <cellStyle name="Currency [0] 28 2" xfId="43530" xr:uid="{D29FE6D2-B7FF-48AC-ACB3-732570E3A750}"/>
    <cellStyle name="Currency [0] 29" xfId="12862" xr:uid="{00000000-0005-0000-0000-00003E320000}"/>
    <cellStyle name="Currency [0] 29 2" xfId="43531" xr:uid="{CD30F1A8-1C7D-4E50-BAB7-A5F8554DADE3}"/>
    <cellStyle name="Currency [0] 3" xfId="12863" xr:uid="{00000000-0005-0000-0000-00003F320000}"/>
    <cellStyle name="Currency [0] 3 10" xfId="12864" xr:uid="{00000000-0005-0000-0000-000040320000}"/>
    <cellStyle name="Currency [0] 3 10 2" xfId="12865" xr:uid="{00000000-0005-0000-0000-000041320000}"/>
    <cellStyle name="Currency [0] 3 10 2 2" xfId="43534" xr:uid="{B268D654-5454-4E95-8901-638F4FC6F0F5}"/>
    <cellStyle name="Currency [0] 3 10 3" xfId="43533" xr:uid="{F50B7F95-F495-4561-A3B0-35AA1ABAB755}"/>
    <cellStyle name="Currency [0] 3 11" xfId="12866" xr:uid="{00000000-0005-0000-0000-000042320000}"/>
    <cellStyle name="Currency [0] 3 11 2" xfId="12867" xr:uid="{00000000-0005-0000-0000-000043320000}"/>
    <cellStyle name="Currency [0] 3 11 2 2" xfId="43536" xr:uid="{B1ECCEFD-1A07-4B12-8AE0-95BF00AA7034}"/>
    <cellStyle name="Currency [0] 3 11 3" xfId="43535" xr:uid="{0A885695-0F9C-4E4B-BBD6-B6A33B7F63E1}"/>
    <cellStyle name="Currency [0] 3 12" xfId="12868" xr:uid="{00000000-0005-0000-0000-000044320000}"/>
    <cellStyle name="Currency [0] 3 12 2" xfId="12869" xr:uid="{00000000-0005-0000-0000-000045320000}"/>
    <cellStyle name="Currency [0] 3 12 2 2" xfId="43538" xr:uid="{61B4E564-15FD-46D1-AA38-59F5E474B6DC}"/>
    <cellStyle name="Currency [0] 3 12 3" xfId="43537" xr:uid="{61C6ED05-48AC-416B-8EF9-9C990021430B}"/>
    <cellStyle name="Currency [0] 3 13" xfId="12870" xr:uid="{00000000-0005-0000-0000-000046320000}"/>
    <cellStyle name="Currency [0] 3 13 2" xfId="12871" xr:uid="{00000000-0005-0000-0000-000047320000}"/>
    <cellStyle name="Currency [0] 3 13 2 2" xfId="43540" xr:uid="{6E4E481B-1296-4891-9175-5BB7ADA3FF3B}"/>
    <cellStyle name="Currency [0] 3 13 3" xfId="43539" xr:uid="{7C6D12F8-73C7-4D0F-BCF3-048435435240}"/>
    <cellStyle name="Currency [0] 3 14" xfId="12872" xr:uid="{00000000-0005-0000-0000-000048320000}"/>
    <cellStyle name="Currency [0] 3 14 2" xfId="12873" xr:uid="{00000000-0005-0000-0000-000049320000}"/>
    <cellStyle name="Currency [0] 3 14 2 2" xfId="43542" xr:uid="{6CBFD83C-569B-4D33-8492-F70711039DF0}"/>
    <cellStyle name="Currency [0] 3 14 3" xfId="43541" xr:uid="{69506C29-4CE3-45C2-9C7D-76AFA7FDC11C}"/>
    <cellStyle name="Currency [0] 3 15" xfId="12874" xr:uid="{00000000-0005-0000-0000-00004A320000}"/>
    <cellStyle name="Currency [0] 3 15 2" xfId="12875" xr:uid="{00000000-0005-0000-0000-00004B320000}"/>
    <cellStyle name="Currency [0] 3 15 2 2" xfId="43544" xr:uid="{5154C309-D9C4-458E-BF60-669640202717}"/>
    <cellStyle name="Currency [0] 3 15 3" xfId="43543" xr:uid="{28EB7FCD-509A-4E31-9EEC-790CBDA77C0E}"/>
    <cellStyle name="Currency [0] 3 16" xfId="12876" xr:uid="{00000000-0005-0000-0000-00004C320000}"/>
    <cellStyle name="Currency [0] 3 16 2" xfId="12877" xr:uid="{00000000-0005-0000-0000-00004D320000}"/>
    <cellStyle name="Currency [0] 3 16 2 2" xfId="43546" xr:uid="{506BE2E1-6D2D-4997-907E-7C58F65AA25B}"/>
    <cellStyle name="Currency [0] 3 16 3" xfId="43545" xr:uid="{C0CA5016-98CA-4A67-AE2A-4D5D3CF92CCB}"/>
    <cellStyle name="Currency [0] 3 17" xfId="12878" xr:uid="{00000000-0005-0000-0000-00004E320000}"/>
    <cellStyle name="Currency [0] 3 17 2" xfId="43547" xr:uid="{C804B2A7-EE94-4F7D-A9DA-C7AB8055EA72}"/>
    <cellStyle name="Currency [0] 3 18" xfId="12879" xr:uid="{00000000-0005-0000-0000-00004F320000}"/>
    <cellStyle name="Currency [0] 3 18 2" xfId="43548" xr:uid="{8415FD3B-56EE-44A9-83CE-DACCBDAB9ED5}"/>
    <cellStyle name="Currency [0] 3 19" xfId="12880" xr:uid="{00000000-0005-0000-0000-000050320000}"/>
    <cellStyle name="Currency [0] 3 19 2" xfId="43549" xr:uid="{79CB5073-71E9-4501-A216-8DD8C01AE1E9}"/>
    <cellStyle name="Currency [0] 3 2" xfId="12881" xr:uid="{00000000-0005-0000-0000-000051320000}"/>
    <cellStyle name="Currency [0] 3 2 10" xfId="43550" xr:uid="{0AAB6B32-394C-4ACE-9181-EAB94287FE80}"/>
    <cellStyle name="Currency [0] 3 2 2" xfId="12882" xr:uid="{00000000-0005-0000-0000-000052320000}"/>
    <cellStyle name="Currency [0] 3 2 2 2" xfId="12883" xr:uid="{00000000-0005-0000-0000-000053320000}"/>
    <cellStyle name="Currency [0] 3 2 2 2 2" xfId="12884" xr:uid="{00000000-0005-0000-0000-000054320000}"/>
    <cellStyle name="Currency [0] 3 2 2 2 2 2" xfId="43553" xr:uid="{06A21767-5E7A-4660-8641-040391D71F20}"/>
    <cellStyle name="Currency [0] 3 2 2 2 3" xfId="43552" xr:uid="{CB50136E-689E-40C8-BF02-2CE3DBD73395}"/>
    <cellStyle name="Currency [0] 3 2 2 3" xfId="12885" xr:uid="{00000000-0005-0000-0000-000055320000}"/>
    <cellStyle name="Currency [0] 3 2 2 3 2" xfId="43554" xr:uid="{9405BE96-0BF4-457F-8B57-68A2A9AAA3F5}"/>
    <cellStyle name="Currency [0] 3 2 2 4" xfId="12886" xr:uid="{00000000-0005-0000-0000-000056320000}"/>
    <cellStyle name="Currency [0] 3 2 2 4 2" xfId="43555" xr:uid="{0D129799-DBEF-4337-87FF-FE5ADCFFCAB6}"/>
    <cellStyle name="Currency [0] 3 2 2 5" xfId="43551" xr:uid="{F955EE22-1ACD-4BAD-B8EE-5642AD61FDB7}"/>
    <cellStyle name="Currency [0] 3 2 3" xfId="12887" xr:uid="{00000000-0005-0000-0000-000057320000}"/>
    <cellStyle name="Currency [0] 3 2 3 2" xfId="12888" xr:uid="{00000000-0005-0000-0000-000058320000}"/>
    <cellStyle name="Currency [0] 3 2 3 2 2" xfId="43557" xr:uid="{30F506EC-4084-45D5-AA32-A98BBBC27A47}"/>
    <cellStyle name="Currency [0] 3 2 3 3" xfId="43556" xr:uid="{7AE5091F-0016-45C3-800C-CFE7297AA414}"/>
    <cellStyle name="Currency [0] 3 2 4" xfId="12889" xr:uid="{00000000-0005-0000-0000-000059320000}"/>
    <cellStyle name="Currency [0] 3 2 4 2" xfId="12890" xr:uid="{00000000-0005-0000-0000-00005A320000}"/>
    <cellStyle name="Currency [0] 3 2 4 2 2" xfId="43559" xr:uid="{DF051338-19FE-4B61-905E-6BD18AC1F6EE}"/>
    <cellStyle name="Currency [0] 3 2 4 3" xfId="43558" xr:uid="{293EC149-11F1-4D14-8E0D-5E46C8655E8C}"/>
    <cellStyle name="Currency [0] 3 2 5" xfId="12891" xr:uid="{00000000-0005-0000-0000-00005B320000}"/>
    <cellStyle name="Currency [0] 3 2 5 2" xfId="12892" xr:uid="{00000000-0005-0000-0000-00005C320000}"/>
    <cellStyle name="Currency [0] 3 2 5 2 2" xfId="43561" xr:uid="{2881623C-FDB6-46FD-ADD9-D1891ED9F59C}"/>
    <cellStyle name="Currency [0] 3 2 5 3" xfId="43560" xr:uid="{86538616-E284-4924-9985-00DA4CBBA8FF}"/>
    <cellStyle name="Currency [0] 3 2 6" xfId="12893" xr:uid="{00000000-0005-0000-0000-00005D320000}"/>
    <cellStyle name="Currency [0] 3 2 6 2" xfId="43562" xr:uid="{F66643D8-9A49-4E41-BF93-E3B293526432}"/>
    <cellStyle name="Currency [0] 3 2 7" xfId="12894" xr:uid="{00000000-0005-0000-0000-00005E320000}"/>
    <cellStyle name="Currency [0] 3 2 7 2" xfId="43563" xr:uid="{0D3D422D-1F1F-47FB-A755-28FE610C54B3}"/>
    <cellStyle name="Currency [0] 3 2 8" xfId="12895" xr:uid="{00000000-0005-0000-0000-00005F320000}"/>
    <cellStyle name="Currency [0] 3 2 8 2" xfId="43564" xr:uid="{4FA50868-E11A-4545-BD65-EC666E4A626D}"/>
    <cellStyle name="Currency [0] 3 2 9" xfId="12896" xr:uid="{00000000-0005-0000-0000-000060320000}"/>
    <cellStyle name="Currency [0] 3 2 9 2" xfId="43565" xr:uid="{AC7DE0AB-7290-48EF-BDAD-CC7856C6CC9E}"/>
    <cellStyle name="Currency [0] 3 20" xfId="12897" xr:uid="{00000000-0005-0000-0000-000061320000}"/>
    <cellStyle name="Currency [0] 3 20 2" xfId="43566" xr:uid="{AE2A08E9-E03A-4AF3-9A85-E2411CB14ECE}"/>
    <cellStyle name="Currency [0] 3 21" xfId="12898" xr:uid="{00000000-0005-0000-0000-000062320000}"/>
    <cellStyle name="Currency [0] 3 21 2" xfId="12899" xr:uid="{00000000-0005-0000-0000-000063320000}"/>
    <cellStyle name="Currency [0] 3 21 2 2" xfId="43568" xr:uid="{9E1602F3-7D32-4000-B083-9F7A0D52BAD3}"/>
    <cellStyle name="Currency [0] 3 21 3" xfId="43567" xr:uid="{A26CE6EC-E1DB-4D00-AA92-547D563A596D}"/>
    <cellStyle name="Currency [0] 3 22" xfId="12900" xr:uid="{00000000-0005-0000-0000-000064320000}"/>
    <cellStyle name="Currency [0] 3 22 2" xfId="43569" xr:uid="{1F59FBF8-5429-4D1E-94C7-81358CD76B16}"/>
    <cellStyle name="Currency [0] 3 22 3" xfId="12901" xr:uid="{00000000-0005-0000-0000-000065320000}"/>
    <cellStyle name="Currency [0] 3 22 3 2" xfId="43570" xr:uid="{BC91B5BA-55EC-4481-A70E-4C488EB16495}"/>
    <cellStyle name="Currency [0] 3 23" xfId="12902" xr:uid="{00000000-0005-0000-0000-000066320000}"/>
    <cellStyle name="Currency [0] 3 23 2" xfId="43571" xr:uid="{00893754-3DAC-4B4B-BCFF-409FEA853442}"/>
    <cellStyle name="Currency [0] 3 24" xfId="12903" xr:uid="{00000000-0005-0000-0000-000067320000}"/>
    <cellStyle name="Currency [0] 3 24 2" xfId="43572" xr:uid="{25AE28C9-7194-4DF7-963D-3F4935EC9AB0}"/>
    <cellStyle name="Currency [0] 3 25" xfId="12904" xr:uid="{00000000-0005-0000-0000-000068320000}"/>
    <cellStyle name="Currency [0] 3 25 2" xfId="43573" xr:uid="{288BEB49-7002-4B9F-9234-3B5E5292D22C}"/>
    <cellStyle name="Currency [0] 3 26" xfId="12905" xr:uid="{00000000-0005-0000-0000-000069320000}"/>
    <cellStyle name="Currency [0] 3 26 2" xfId="43574" xr:uid="{1692CDF8-4D6A-49B6-8365-4EE28BBD1A4B}"/>
    <cellStyle name="Currency [0] 3 27" xfId="12906" xr:uid="{00000000-0005-0000-0000-00006A320000}"/>
    <cellStyle name="Currency [0] 3 27 2" xfId="43575" xr:uid="{351AAA56-412B-48EE-9777-ED0267E07520}"/>
    <cellStyle name="Currency [0] 3 28" xfId="12907" xr:uid="{00000000-0005-0000-0000-00006B320000}"/>
    <cellStyle name="Currency [0] 3 28 2" xfId="43576" xr:uid="{222E6E45-EF01-461D-8A00-EB4C211F94F7}"/>
    <cellStyle name="Currency [0] 3 29" xfId="12908" xr:uid="{00000000-0005-0000-0000-00006C320000}"/>
    <cellStyle name="Currency [0] 3 29 2" xfId="43577" xr:uid="{1FC89C77-8D80-40D4-B0EA-88DC42ED8F8C}"/>
    <cellStyle name="Currency [0] 3 3" xfId="12909" xr:uid="{00000000-0005-0000-0000-00006D320000}"/>
    <cellStyle name="Currency [0] 3 3 2" xfId="12910" xr:uid="{00000000-0005-0000-0000-00006E320000}"/>
    <cellStyle name="Currency [0] 3 3 2 2" xfId="12911" xr:uid="{00000000-0005-0000-0000-00006F320000}"/>
    <cellStyle name="Currency [0] 3 3 2 2 2" xfId="43580" xr:uid="{99B62737-85D3-4776-AB53-1D108BCF3C1B}"/>
    <cellStyle name="Currency [0] 3 3 2 3" xfId="43579" xr:uid="{1CDB2638-17BD-4D78-88D7-0EB09A89E90D}"/>
    <cellStyle name="Currency [0] 3 3 3" xfId="12912" xr:uid="{00000000-0005-0000-0000-000070320000}"/>
    <cellStyle name="Currency [0] 3 3 3 2" xfId="12913" xr:uid="{00000000-0005-0000-0000-000071320000}"/>
    <cellStyle name="Currency [0] 3 3 3 2 2" xfId="43582" xr:uid="{80637534-BF98-470F-8023-5CC41E1C431B}"/>
    <cellStyle name="Currency [0] 3 3 3 3" xfId="43581" xr:uid="{6430C1B6-B3DF-4C62-B2D5-2A1E542FA64F}"/>
    <cellStyle name="Currency [0] 3 3 4" xfId="12914" xr:uid="{00000000-0005-0000-0000-000072320000}"/>
    <cellStyle name="Currency [0] 3 3 4 2" xfId="12915" xr:uid="{00000000-0005-0000-0000-000073320000}"/>
    <cellStyle name="Currency [0] 3 3 4 2 2" xfId="43584" xr:uid="{687EBF3C-6BFC-4031-A818-A271973EB354}"/>
    <cellStyle name="Currency [0] 3 3 4 3" xfId="43583" xr:uid="{CF9F55A3-88C2-4E67-84F7-48E6388C8114}"/>
    <cellStyle name="Currency [0] 3 3 5" xfId="12916" xr:uid="{00000000-0005-0000-0000-000074320000}"/>
    <cellStyle name="Currency [0] 3 3 5 2" xfId="43585" xr:uid="{1324CE34-4893-4FB7-983B-05E239BCFE87}"/>
    <cellStyle name="Currency [0] 3 3 6" xfId="12917" xr:uid="{00000000-0005-0000-0000-000075320000}"/>
    <cellStyle name="Currency [0] 3 3 6 2" xfId="43586" xr:uid="{E031B602-BA94-4132-B9DB-EE6679869CE2}"/>
    <cellStyle name="Currency [0] 3 3 7" xfId="12918" xr:uid="{00000000-0005-0000-0000-000076320000}"/>
    <cellStyle name="Currency [0] 3 3 7 2" xfId="43587" xr:uid="{A0BB2F47-06F6-4BA1-A2B7-28755BD268C7}"/>
    <cellStyle name="Currency [0] 3 3 8" xfId="43578" xr:uid="{0025ADC3-9E52-4F67-8F80-7B74A24D7DF5}"/>
    <cellStyle name="Currency [0] 3 30" xfId="43532" xr:uid="{3EF6B378-8B3C-41B8-92F9-0571186D20D1}"/>
    <cellStyle name="Currency [0] 3 31" xfId="12919" xr:uid="{00000000-0005-0000-0000-000077320000}"/>
    <cellStyle name="Currency [0] 3 31 2" xfId="43588" xr:uid="{1CD269ED-24E9-436D-85F9-643B5FC4FBF9}"/>
    <cellStyle name="Currency [0] 3 4" xfId="12920" xr:uid="{00000000-0005-0000-0000-000078320000}"/>
    <cellStyle name="Currency [0] 3 4 2" xfId="12921" xr:uid="{00000000-0005-0000-0000-000079320000}"/>
    <cellStyle name="Currency [0] 3 4 2 2" xfId="12922" xr:uid="{00000000-0005-0000-0000-00007A320000}"/>
    <cellStyle name="Currency [0] 3 4 2 2 2" xfId="43591" xr:uid="{17687130-5323-44E0-909C-CEBB67B93424}"/>
    <cellStyle name="Currency [0] 3 4 2 3" xfId="43590" xr:uid="{8293ED05-8E24-45FB-9267-CB3814779989}"/>
    <cellStyle name="Currency [0] 3 4 3" xfId="12923" xr:uid="{00000000-0005-0000-0000-00007B320000}"/>
    <cellStyle name="Currency [0] 3 4 3 2" xfId="12924" xr:uid="{00000000-0005-0000-0000-00007C320000}"/>
    <cellStyle name="Currency [0] 3 4 3 2 2" xfId="43593" xr:uid="{05404E5F-6B1F-45B0-B52F-DFBF87B9C581}"/>
    <cellStyle name="Currency [0] 3 4 3 3" xfId="43592" xr:uid="{266BB0E1-5A95-4EAE-8AA5-6D426C796566}"/>
    <cellStyle name="Currency [0] 3 4 4" xfId="12925" xr:uid="{00000000-0005-0000-0000-00007D320000}"/>
    <cellStyle name="Currency [0] 3 4 4 2" xfId="12926" xr:uid="{00000000-0005-0000-0000-00007E320000}"/>
    <cellStyle name="Currency [0] 3 4 4 2 2" xfId="43595" xr:uid="{67E28DFC-59F7-4695-AF3E-E20607C556CC}"/>
    <cellStyle name="Currency [0] 3 4 4 3" xfId="43594" xr:uid="{889720B6-6713-41ED-955F-911535C68CDF}"/>
    <cellStyle name="Currency [0] 3 4 5" xfId="12927" xr:uid="{00000000-0005-0000-0000-00007F320000}"/>
    <cellStyle name="Currency [0] 3 4 5 2" xfId="43596" xr:uid="{E7652EF1-840B-4CD1-B9FB-78F48D7C64E1}"/>
    <cellStyle name="Currency [0] 3 4 6" xfId="43589" xr:uid="{76F7FD58-3E18-4E28-B8EA-75AA0887D166}"/>
    <cellStyle name="Currency [0] 3 5" xfId="12928" xr:uid="{00000000-0005-0000-0000-000080320000}"/>
    <cellStyle name="Currency [0] 3 5 2" xfId="12929" xr:uid="{00000000-0005-0000-0000-000081320000}"/>
    <cellStyle name="Currency [0] 3 5 2 2" xfId="43598" xr:uid="{32188465-B96D-4349-B579-F703B830FBA3}"/>
    <cellStyle name="Currency [0] 3 5 3" xfId="12930" xr:uid="{00000000-0005-0000-0000-000082320000}"/>
    <cellStyle name="Currency [0] 3 5 3 2" xfId="43599" xr:uid="{A1154643-4A14-461B-A95D-FAF54B396340}"/>
    <cellStyle name="Currency [0] 3 5 4" xfId="43597" xr:uid="{301282DF-1F19-4C99-A012-B88BBA260F92}"/>
    <cellStyle name="Currency [0] 3 6" xfId="12931" xr:uid="{00000000-0005-0000-0000-000083320000}"/>
    <cellStyle name="Currency [0] 3 6 2" xfId="12932" xr:uid="{00000000-0005-0000-0000-000084320000}"/>
    <cellStyle name="Currency [0] 3 6 2 2" xfId="43601" xr:uid="{4DFFAA5F-B66B-49AE-8548-CD4592BA94C0}"/>
    <cellStyle name="Currency [0] 3 6 3" xfId="43600" xr:uid="{08B189E6-781C-4CCA-A7DC-11F0B1F61F28}"/>
    <cellStyle name="Currency [0] 3 7" xfId="12933" xr:uid="{00000000-0005-0000-0000-000085320000}"/>
    <cellStyle name="Currency [0] 3 7 2" xfId="12934" xr:uid="{00000000-0005-0000-0000-000086320000}"/>
    <cellStyle name="Currency [0] 3 7 2 2" xfId="43603" xr:uid="{68A36D85-24E3-41FD-AD80-95CF8DBE044B}"/>
    <cellStyle name="Currency [0] 3 7 3" xfId="43602" xr:uid="{DBE40B17-D95F-4498-A482-905A9526A729}"/>
    <cellStyle name="Currency [0] 3 8" xfId="12935" xr:uid="{00000000-0005-0000-0000-000087320000}"/>
    <cellStyle name="Currency [0] 3 8 2" xfId="12936" xr:uid="{00000000-0005-0000-0000-000088320000}"/>
    <cellStyle name="Currency [0] 3 8 2 2" xfId="43605" xr:uid="{1DB56CA1-8EAE-47FB-8F06-F397EDDF6D5A}"/>
    <cellStyle name="Currency [0] 3 8 3" xfId="43604" xr:uid="{399CB65A-348C-4889-B4DB-5D71C84B6161}"/>
    <cellStyle name="Currency [0] 3 9" xfId="12937" xr:uid="{00000000-0005-0000-0000-000089320000}"/>
    <cellStyle name="Currency [0] 3 9 2" xfId="12938" xr:uid="{00000000-0005-0000-0000-00008A320000}"/>
    <cellStyle name="Currency [0] 3 9 2 2" xfId="43607" xr:uid="{6C8A9814-C91B-45B0-8EF0-7BD273AB8EC4}"/>
    <cellStyle name="Currency [0] 3 9 3" xfId="43606" xr:uid="{C1959388-D47D-4A98-9165-CE0D8878042D}"/>
    <cellStyle name="Currency [0] 30" xfId="12939" xr:uid="{00000000-0005-0000-0000-00008B320000}"/>
    <cellStyle name="Currency [0] 30 2" xfId="43608" xr:uid="{A11DFAC0-4257-4FA3-9A40-B8CE46B776D3}"/>
    <cellStyle name="Currency [0] 31" xfId="12940" xr:uid="{00000000-0005-0000-0000-00008C320000}"/>
    <cellStyle name="Currency [0] 31 2" xfId="43609" xr:uid="{B3721593-CEFF-4D7E-AF42-18E63B2C1A5D}"/>
    <cellStyle name="Currency [0] 32" xfId="12941" xr:uid="{00000000-0005-0000-0000-00008D320000}"/>
    <cellStyle name="Currency [0] 32 2" xfId="43610" xr:uid="{3EDF5831-08BD-4251-A696-CFEE64454B9F}"/>
    <cellStyle name="Currency [0] 33" xfId="12942" xr:uid="{00000000-0005-0000-0000-00008E320000}"/>
    <cellStyle name="Currency [0] 33 2" xfId="43611" xr:uid="{0823F408-4CF8-481C-91D5-118DC0B86E97}"/>
    <cellStyle name="Currency [0] 34" xfId="12943" xr:uid="{00000000-0005-0000-0000-00008F320000}"/>
    <cellStyle name="Currency [0] 34 2" xfId="43612" xr:uid="{0F622E4A-4630-4061-A0E1-27248BBB38F1}"/>
    <cellStyle name="Currency [0] 35" xfId="12944" xr:uid="{00000000-0005-0000-0000-000090320000}"/>
    <cellStyle name="Currency [0] 35 2" xfId="43613" xr:uid="{A9C37A1E-A5BD-448C-8CE9-FC5A08CC854C}"/>
    <cellStyle name="Currency [0] 36" xfId="43328" xr:uid="{F94338F4-7E9D-42E5-8B58-DDE766093B24}"/>
    <cellStyle name="Currency [0] 4" xfId="12945" xr:uid="{00000000-0005-0000-0000-000091320000}"/>
    <cellStyle name="Currency [0] 4 10" xfId="12946" xr:uid="{00000000-0005-0000-0000-000092320000}"/>
    <cellStyle name="Currency [0] 4 10 2" xfId="12947" xr:uid="{00000000-0005-0000-0000-000093320000}"/>
    <cellStyle name="Currency [0] 4 10 2 2" xfId="43616" xr:uid="{05A55F06-9F9A-4BB3-8366-80AF91F649FE}"/>
    <cellStyle name="Currency [0] 4 10 3" xfId="43615" xr:uid="{9FA60A28-C41A-4B5E-A4F2-7DE8F73885D4}"/>
    <cellStyle name="Currency [0] 4 11" xfId="12948" xr:uid="{00000000-0005-0000-0000-000094320000}"/>
    <cellStyle name="Currency [0] 4 11 2" xfId="12949" xr:uid="{00000000-0005-0000-0000-000095320000}"/>
    <cellStyle name="Currency [0] 4 11 2 2" xfId="43618" xr:uid="{2DB604D3-72AA-4708-854C-EFBB68A3A442}"/>
    <cellStyle name="Currency [0] 4 11 3" xfId="43617" xr:uid="{2492AB4C-2C91-4FE2-B4EB-16856F53AD63}"/>
    <cellStyle name="Currency [0] 4 12" xfId="12950" xr:uid="{00000000-0005-0000-0000-000096320000}"/>
    <cellStyle name="Currency [0] 4 12 2" xfId="12951" xr:uid="{00000000-0005-0000-0000-000097320000}"/>
    <cellStyle name="Currency [0] 4 12 2 2" xfId="43620" xr:uid="{52F11C66-FF9E-4896-86B8-DAD1B7D893F2}"/>
    <cellStyle name="Currency [0] 4 12 3" xfId="43619" xr:uid="{037272A1-DDC2-4806-AC25-33256C4E7FB6}"/>
    <cellStyle name="Currency [0] 4 13" xfId="12952" xr:uid="{00000000-0005-0000-0000-000098320000}"/>
    <cellStyle name="Currency [0] 4 13 2" xfId="12953" xr:uid="{00000000-0005-0000-0000-000099320000}"/>
    <cellStyle name="Currency [0] 4 13 2 2" xfId="43622" xr:uid="{F5E276DF-62FB-4E0D-85A4-CAA94B2FAC60}"/>
    <cellStyle name="Currency [0] 4 13 3" xfId="43621" xr:uid="{1DFB9681-BB16-40EE-ABAC-655FA5C0BD4E}"/>
    <cellStyle name="Currency [0] 4 14" xfId="12954" xr:uid="{00000000-0005-0000-0000-00009A320000}"/>
    <cellStyle name="Currency [0] 4 14 2" xfId="43623" xr:uid="{DE151D20-B167-401F-87A4-07CDE5970255}"/>
    <cellStyle name="Currency [0] 4 15" xfId="12955" xr:uid="{00000000-0005-0000-0000-00009B320000}"/>
    <cellStyle name="Currency [0] 4 15 2" xfId="43624" xr:uid="{1B716878-8F3A-44F6-8F1E-9A40EBB5A38A}"/>
    <cellStyle name="Currency [0] 4 16" xfId="12956" xr:uid="{00000000-0005-0000-0000-00009C320000}"/>
    <cellStyle name="Currency [0] 4 16 2" xfId="43625" xr:uid="{365EE0D7-522C-46ED-951D-1DDB23E05D82}"/>
    <cellStyle name="Currency [0] 4 17" xfId="12957" xr:uid="{00000000-0005-0000-0000-00009D320000}"/>
    <cellStyle name="Currency [0] 4 17 2" xfId="43626" xr:uid="{0B886290-BD49-418D-A1EB-7795EC90A304}"/>
    <cellStyle name="Currency [0] 4 18" xfId="12958" xr:uid="{00000000-0005-0000-0000-00009E320000}"/>
    <cellStyle name="Currency [0] 4 18 2" xfId="12959" xr:uid="{00000000-0005-0000-0000-00009F320000}"/>
    <cellStyle name="Currency [0] 4 18 2 2" xfId="43628" xr:uid="{9AD4A3B1-EC71-4378-986E-4E90DDB9E69B}"/>
    <cellStyle name="Currency [0] 4 18 3" xfId="43627" xr:uid="{35E8CF21-AD28-4680-84CC-41B29FC5C50E}"/>
    <cellStyle name="Currency [0] 4 19" xfId="12960" xr:uid="{00000000-0005-0000-0000-0000A0320000}"/>
    <cellStyle name="Currency [0] 4 19 2" xfId="43629" xr:uid="{1DD3F5D4-0190-4297-9FB1-D8F88E8AB79B}"/>
    <cellStyle name="Currency [0] 4 19 3" xfId="12961" xr:uid="{00000000-0005-0000-0000-0000A1320000}"/>
    <cellStyle name="Currency [0] 4 19 3 2" xfId="43630" xr:uid="{00ADBF4D-A081-47DF-A933-033205E9746B}"/>
    <cellStyle name="Currency [0] 4 2" xfId="12962" xr:uid="{00000000-0005-0000-0000-0000A2320000}"/>
    <cellStyle name="Currency [0] 4 2 10" xfId="43631" xr:uid="{F98868CD-F93B-457B-A914-58A4441022E1}"/>
    <cellStyle name="Currency [0] 4 2 2" xfId="12963" xr:uid="{00000000-0005-0000-0000-0000A3320000}"/>
    <cellStyle name="Currency [0] 4 2 2 2" xfId="12964" xr:uid="{00000000-0005-0000-0000-0000A4320000}"/>
    <cellStyle name="Currency [0] 4 2 2 2 2" xfId="12965" xr:uid="{00000000-0005-0000-0000-0000A5320000}"/>
    <cellStyle name="Currency [0] 4 2 2 2 2 2" xfId="43634" xr:uid="{A996550B-F648-4422-A3BB-11EA36D5B361}"/>
    <cellStyle name="Currency [0] 4 2 2 2 3" xfId="43633" xr:uid="{85CFD5C8-C1BF-4AED-AA78-05B96548BF3B}"/>
    <cellStyle name="Currency [0] 4 2 2 3" xfId="12966" xr:uid="{00000000-0005-0000-0000-0000A6320000}"/>
    <cellStyle name="Currency [0] 4 2 2 3 2" xfId="43635" xr:uid="{AD1A4188-EDED-4D35-AC3C-A7C00C5D6239}"/>
    <cellStyle name="Currency [0] 4 2 2 4" xfId="12967" xr:uid="{00000000-0005-0000-0000-0000A7320000}"/>
    <cellStyle name="Currency [0] 4 2 2 4 2" xfId="43636" xr:uid="{08066447-B94F-46A5-A7F4-BA99D75479B6}"/>
    <cellStyle name="Currency [0] 4 2 2 5" xfId="43632" xr:uid="{72FB2620-EAA6-45EB-843D-592C71B4E7CB}"/>
    <cellStyle name="Currency [0] 4 2 3" xfId="12968" xr:uid="{00000000-0005-0000-0000-0000A8320000}"/>
    <cellStyle name="Currency [0] 4 2 3 2" xfId="12969" xr:uid="{00000000-0005-0000-0000-0000A9320000}"/>
    <cellStyle name="Currency [0] 4 2 3 2 2" xfId="43638" xr:uid="{DFFCCA4D-ADC9-4B9B-BDFE-D6EA520091E0}"/>
    <cellStyle name="Currency [0] 4 2 3 3" xfId="43637" xr:uid="{BD1AA2D2-4E43-4525-8DB0-3904F41A7F69}"/>
    <cellStyle name="Currency [0] 4 2 4" xfId="12970" xr:uid="{00000000-0005-0000-0000-0000AA320000}"/>
    <cellStyle name="Currency [0] 4 2 4 2" xfId="12971" xr:uid="{00000000-0005-0000-0000-0000AB320000}"/>
    <cellStyle name="Currency [0] 4 2 4 2 2" xfId="43640" xr:uid="{AAEE45FC-4205-488E-AB1B-93D39A65FAE1}"/>
    <cellStyle name="Currency [0] 4 2 4 3" xfId="43639" xr:uid="{DB60DE00-79F4-4314-B81C-815967DE4552}"/>
    <cellStyle name="Currency [0] 4 2 5" xfId="12972" xr:uid="{00000000-0005-0000-0000-0000AC320000}"/>
    <cellStyle name="Currency [0] 4 2 5 2" xfId="12973" xr:uid="{00000000-0005-0000-0000-0000AD320000}"/>
    <cellStyle name="Currency [0] 4 2 5 2 2" xfId="43642" xr:uid="{9AD0DBDA-E7B6-4685-9FF7-ACFD50D54BB4}"/>
    <cellStyle name="Currency [0] 4 2 5 3" xfId="43641" xr:uid="{F3D9CC9A-C269-4265-83F3-AD12CAE16709}"/>
    <cellStyle name="Currency [0] 4 2 6" xfId="12974" xr:uid="{00000000-0005-0000-0000-0000AE320000}"/>
    <cellStyle name="Currency [0] 4 2 6 2" xfId="43643" xr:uid="{A4A539B2-DD2E-43F3-B2B6-27B706727BFE}"/>
    <cellStyle name="Currency [0] 4 2 7" xfId="12975" xr:uid="{00000000-0005-0000-0000-0000AF320000}"/>
    <cellStyle name="Currency [0] 4 2 7 2" xfId="43644" xr:uid="{5E6EA6AF-6EBB-47A9-96B2-3CAC693D480A}"/>
    <cellStyle name="Currency [0] 4 2 8" xfId="12976" xr:uid="{00000000-0005-0000-0000-0000B0320000}"/>
    <cellStyle name="Currency [0] 4 2 8 2" xfId="43645" xr:uid="{6FCEF97E-0D99-4F15-A899-FCEBD10CCB0F}"/>
    <cellStyle name="Currency [0] 4 2 9" xfId="12977" xr:uid="{00000000-0005-0000-0000-0000B1320000}"/>
    <cellStyle name="Currency [0] 4 2 9 2" xfId="43646" xr:uid="{4BC90B68-6A58-4FB7-800D-94CF2D478868}"/>
    <cellStyle name="Currency [0] 4 20" xfId="12978" xr:uid="{00000000-0005-0000-0000-0000B2320000}"/>
    <cellStyle name="Currency [0] 4 20 2" xfId="43647" xr:uid="{81C35FAB-E2DF-45C5-962F-E8EB40AC37C9}"/>
    <cellStyle name="Currency [0] 4 21" xfId="12979" xr:uid="{00000000-0005-0000-0000-0000B3320000}"/>
    <cellStyle name="Currency [0] 4 21 2" xfId="43648" xr:uid="{47521F68-4034-4C79-80B6-FC87C57D9B66}"/>
    <cellStyle name="Currency [0] 4 22" xfId="12980" xr:uid="{00000000-0005-0000-0000-0000B4320000}"/>
    <cellStyle name="Currency [0] 4 22 2" xfId="43649" xr:uid="{CC55D08A-79DB-4846-BB79-6219902475C4}"/>
    <cellStyle name="Currency [0] 4 23" xfId="12981" xr:uid="{00000000-0005-0000-0000-0000B5320000}"/>
    <cellStyle name="Currency [0] 4 23 2" xfId="43650" xr:uid="{BA982A87-71EA-4A26-A45E-70FCCEB640EA}"/>
    <cellStyle name="Currency [0] 4 24" xfId="12982" xr:uid="{00000000-0005-0000-0000-0000B6320000}"/>
    <cellStyle name="Currency [0] 4 24 2" xfId="43651" xr:uid="{30DF21C6-DDCD-47F1-A477-A186DD872BB4}"/>
    <cellStyle name="Currency [0] 4 25" xfId="12983" xr:uid="{00000000-0005-0000-0000-0000B7320000}"/>
    <cellStyle name="Currency [0] 4 25 2" xfId="43652" xr:uid="{3C2CFEBD-CC47-4286-97F8-B312E7D81AC3}"/>
    <cellStyle name="Currency [0] 4 26" xfId="12984" xr:uid="{00000000-0005-0000-0000-0000B8320000}"/>
    <cellStyle name="Currency [0] 4 26 2" xfId="43653" xr:uid="{8A727376-4169-4C03-B51A-196248474D14}"/>
    <cellStyle name="Currency [0] 4 27" xfId="43614" xr:uid="{1FE072BB-DE0B-4ACE-9BE7-E45EA1DA8819}"/>
    <cellStyle name="Currency [0] 4 28" xfId="12985" xr:uid="{00000000-0005-0000-0000-0000B9320000}"/>
    <cellStyle name="Currency [0] 4 28 2" xfId="43654" xr:uid="{EE89CE13-4082-417F-9161-27ECC1110A22}"/>
    <cellStyle name="Currency [0] 4 3" xfId="12986" xr:uid="{00000000-0005-0000-0000-0000BA320000}"/>
    <cellStyle name="Currency [0] 4 3 2" xfId="12987" xr:uid="{00000000-0005-0000-0000-0000BB320000}"/>
    <cellStyle name="Currency [0] 4 3 2 2" xfId="12988" xr:uid="{00000000-0005-0000-0000-0000BC320000}"/>
    <cellStyle name="Currency [0] 4 3 2 2 2" xfId="43657" xr:uid="{954376FA-9ED3-4F2E-AE1A-84A249016C81}"/>
    <cellStyle name="Currency [0] 4 3 2 3" xfId="43656" xr:uid="{EE3CE94C-CAB7-4F20-AA90-BE1CBDB0FABE}"/>
    <cellStyle name="Currency [0] 4 3 3" xfId="12989" xr:uid="{00000000-0005-0000-0000-0000BD320000}"/>
    <cellStyle name="Currency [0] 4 3 3 2" xfId="12990" xr:uid="{00000000-0005-0000-0000-0000BE320000}"/>
    <cellStyle name="Currency [0] 4 3 3 2 2" xfId="43659" xr:uid="{D11D342B-E80E-442E-B5A9-719778C7CC24}"/>
    <cellStyle name="Currency [0] 4 3 3 3" xfId="43658" xr:uid="{F73B70D6-81A0-4993-A76E-5FDA00F41906}"/>
    <cellStyle name="Currency [0] 4 3 4" xfId="12991" xr:uid="{00000000-0005-0000-0000-0000BF320000}"/>
    <cellStyle name="Currency [0] 4 3 4 2" xfId="12992" xr:uid="{00000000-0005-0000-0000-0000C0320000}"/>
    <cellStyle name="Currency [0] 4 3 4 2 2" xfId="43661" xr:uid="{2A3F3D1E-611E-47AC-994B-FA8F12AB0786}"/>
    <cellStyle name="Currency [0] 4 3 4 3" xfId="43660" xr:uid="{DE82785A-49D3-4951-8ABC-528172EAEDBF}"/>
    <cellStyle name="Currency [0] 4 3 5" xfId="12993" xr:uid="{00000000-0005-0000-0000-0000C1320000}"/>
    <cellStyle name="Currency [0] 4 3 5 2" xfId="43662" xr:uid="{BB72DCFE-7427-4FBF-BEA8-0B14692504D6}"/>
    <cellStyle name="Currency [0] 4 3 6" xfId="12994" xr:uid="{00000000-0005-0000-0000-0000C2320000}"/>
    <cellStyle name="Currency [0] 4 3 6 2" xfId="43663" xr:uid="{9CB29AE6-1AD4-4BD1-9CA9-B916B6F0E96E}"/>
    <cellStyle name="Currency [0] 4 3 7" xfId="12995" xr:uid="{00000000-0005-0000-0000-0000C3320000}"/>
    <cellStyle name="Currency [0] 4 3 7 2" xfId="43664" xr:uid="{64FD30C2-DEFC-44B9-88AA-1B832DD5D64C}"/>
    <cellStyle name="Currency [0] 4 3 8" xfId="43655" xr:uid="{95AE03A9-5E1B-40C6-BABE-63B0F838C332}"/>
    <cellStyle name="Currency [0] 4 4" xfId="12996" xr:uid="{00000000-0005-0000-0000-0000C4320000}"/>
    <cellStyle name="Currency [0] 4 4 2" xfId="12997" xr:uid="{00000000-0005-0000-0000-0000C5320000}"/>
    <cellStyle name="Currency [0] 4 4 2 2" xfId="12998" xr:uid="{00000000-0005-0000-0000-0000C6320000}"/>
    <cellStyle name="Currency [0] 4 4 2 2 2" xfId="43667" xr:uid="{994E4DE2-2A69-47EA-8051-5D966613AD71}"/>
    <cellStyle name="Currency [0] 4 4 2 3" xfId="43666" xr:uid="{25EADB3B-6F62-4D0F-9F17-7171408BB1D1}"/>
    <cellStyle name="Currency [0] 4 4 3" xfId="12999" xr:uid="{00000000-0005-0000-0000-0000C7320000}"/>
    <cellStyle name="Currency [0] 4 4 3 2" xfId="13000" xr:uid="{00000000-0005-0000-0000-0000C8320000}"/>
    <cellStyle name="Currency [0] 4 4 3 2 2" xfId="43669" xr:uid="{441D895E-E948-44E1-B8CC-BC0996F58530}"/>
    <cellStyle name="Currency [0] 4 4 3 3" xfId="43668" xr:uid="{07BFE9BE-6B6E-4494-8B18-1C5996166FB5}"/>
    <cellStyle name="Currency [0] 4 4 4" xfId="13001" xr:uid="{00000000-0005-0000-0000-0000C9320000}"/>
    <cellStyle name="Currency [0] 4 4 4 2" xfId="13002" xr:uid="{00000000-0005-0000-0000-0000CA320000}"/>
    <cellStyle name="Currency [0] 4 4 4 2 2" xfId="43671" xr:uid="{948062C5-3B10-42D1-AB2D-857EAFF6307F}"/>
    <cellStyle name="Currency [0] 4 4 4 3" xfId="43670" xr:uid="{7EAE3602-DE3B-47DA-88F3-AA03667D563F}"/>
    <cellStyle name="Currency [0] 4 4 5" xfId="13003" xr:uid="{00000000-0005-0000-0000-0000CB320000}"/>
    <cellStyle name="Currency [0] 4 4 5 2" xfId="43672" xr:uid="{17CC4988-BF0A-4AEB-B58F-C14D720A576F}"/>
    <cellStyle name="Currency [0] 4 4 6" xfId="43665" xr:uid="{4757B865-3AC5-4AB6-9755-804CFAE35B1D}"/>
    <cellStyle name="Currency [0] 4 5" xfId="13004" xr:uid="{00000000-0005-0000-0000-0000CC320000}"/>
    <cellStyle name="Currency [0] 4 5 2" xfId="13005" xr:uid="{00000000-0005-0000-0000-0000CD320000}"/>
    <cellStyle name="Currency [0] 4 5 2 2" xfId="43674" xr:uid="{698B6661-EB71-48D5-A1E2-0A20D845290E}"/>
    <cellStyle name="Currency [0] 4 5 3" xfId="13006" xr:uid="{00000000-0005-0000-0000-0000CE320000}"/>
    <cellStyle name="Currency [0] 4 5 3 2" xfId="43675" xr:uid="{3871A80E-D906-409C-B685-9728F4C7C455}"/>
    <cellStyle name="Currency [0] 4 5 4" xfId="43673" xr:uid="{0A4AC27C-67D8-43F1-B345-A6C511EC64FA}"/>
    <cellStyle name="Currency [0] 4 6" xfId="13007" xr:uid="{00000000-0005-0000-0000-0000CF320000}"/>
    <cellStyle name="Currency [0] 4 6 2" xfId="13008" xr:uid="{00000000-0005-0000-0000-0000D0320000}"/>
    <cellStyle name="Currency [0] 4 6 2 2" xfId="43677" xr:uid="{3D14646B-749A-4189-998A-43C73C1A680C}"/>
    <cellStyle name="Currency [0] 4 6 3" xfId="43676" xr:uid="{A1233B65-F9D0-461B-A79D-BB694FDF7BF7}"/>
    <cellStyle name="Currency [0] 4 7" xfId="13009" xr:uid="{00000000-0005-0000-0000-0000D1320000}"/>
    <cellStyle name="Currency [0] 4 7 2" xfId="13010" xr:uid="{00000000-0005-0000-0000-0000D2320000}"/>
    <cellStyle name="Currency [0] 4 7 2 2" xfId="43679" xr:uid="{6A995A4F-4738-4680-90E0-770306DC8C86}"/>
    <cellStyle name="Currency [0] 4 7 3" xfId="43678" xr:uid="{6BC3699B-12ED-46B1-AF83-C1944409CC25}"/>
    <cellStyle name="Currency [0] 4 8" xfId="13011" xr:uid="{00000000-0005-0000-0000-0000D3320000}"/>
    <cellStyle name="Currency [0] 4 8 2" xfId="13012" xr:uid="{00000000-0005-0000-0000-0000D4320000}"/>
    <cellStyle name="Currency [0] 4 8 2 2" xfId="43681" xr:uid="{83CA5E63-A8C0-4F27-8F74-3AA5318EE9BF}"/>
    <cellStyle name="Currency [0] 4 8 3" xfId="43680" xr:uid="{33BE7C21-6F08-41A7-A3F0-4CD4015439EF}"/>
    <cellStyle name="Currency [0] 4 9" xfId="13013" xr:uid="{00000000-0005-0000-0000-0000D5320000}"/>
    <cellStyle name="Currency [0] 4 9 2" xfId="13014" xr:uid="{00000000-0005-0000-0000-0000D6320000}"/>
    <cellStyle name="Currency [0] 4 9 2 2" xfId="43683" xr:uid="{D4BCB7B9-CA74-4DA2-8CEB-25E68E49DFC3}"/>
    <cellStyle name="Currency [0] 4 9 3" xfId="43682" xr:uid="{966CA1DA-0E51-4E57-A92D-9A7DF2EDD5FD}"/>
    <cellStyle name="Currency [0] 5" xfId="13015" xr:uid="{00000000-0005-0000-0000-0000D7320000}"/>
    <cellStyle name="Currency [0] 5 10" xfId="13016" xr:uid="{00000000-0005-0000-0000-0000D8320000}"/>
    <cellStyle name="Currency [0] 5 10 2" xfId="13017" xr:uid="{00000000-0005-0000-0000-0000D9320000}"/>
    <cellStyle name="Currency [0] 5 10 2 2" xfId="43686" xr:uid="{51201DD8-098F-491A-8DAF-2A1AF47941E1}"/>
    <cellStyle name="Currency [0] 5 10 3" xfId="43685" xr:uid="{23D78472-33C0-4EBD-8B53-04B086E6E00B}"/>
    <cellStyle name="Currency [0] 5 11" xfId="13018" xr:uid="{00000000-0005-0000-0000-0000DA320000}"/>
    <cellStyle name="Currency [0] 5 11 2" xfId="13019" xr:uid="{00000000-0005-0000-0000-0000DB320000}"/>
    <cellStyle name="Currency [0] 5 11 2 2" xfId="43688" xr:uid="{4BEA488C-5EF2-473D-A12C-DC824A3755F0}"/>
    <cellStyle name="Currency [0] 5 11 3" xfId="43687" xr:uid="{92553380-CD5D-402D-9B0E-8C1F61B4306B}"/>
    <cellStyle name="Currency [0] 5 12" xfId="13020" xr:uid="{00000000-0005-0000-0000-0000DC320000}"/>
    <cellStyle name="Currency [0] 5 12 2" xfId="13021" xr:uid="{00000000-0005-0000-0000-0000DD320000}"/>
    <cellStyle name="Currency [0] 5 12 2 2" xfId="43690" xr:uid="{2DB2DFEF-8E91-444B-94AE-23F03B5D2EED}"/>
    <cellStyle name="Currency [0] 5 12 3" xfId="43689" xr:uid="{66DA5D16-4930-4323-BDD5-77ED5C397E16}"/>
    <cellStyle name="Currency [0] 5 13" xfId="13022" xr:uid="{00000000-0005-0000-0000-0000DE320000}"/>
    <cellStyle name="Currency [0] 5 13 2" xfId="43691" xr:uid="{A416812A-620B-4740-9CC7-A7928584E65B}"/>
    <cellStyle name="Currency [0] 5 14" xfId="13023" xr:uid="{00000000-0005-0000-0000-0000DF320000}"/>
    <cellStyle name="Currency [0] 5 14 2" xfId="43692" xr:uid="{A07A60AD-8929-4B24-8266-72148F2E80CC}"/>
    <cellStyle name="Currency [0] 5 15" xfId="13024" xr:uid="{00000000-0005-0000-0000-0000E0320000}"/>
    <cellStyle name="Currency [0] 5 15 2" xfId="43693" xr:uid="{21E30B96-B3BE-495F-A16C-927FCFAF11B8}"/>
    <cellStyle name="Currency [0] 5 16" xfId="13025" xr:uid="{00000000-0005-0000-0000-0000E1320000}"/>
    <cellStyle name="Currency [0] 5 16 2" xfId="43694" xr:uid="{30826742-A1AF-4E72-A7D5-356D716BB415}"/>
    <cellStyle name="Currency [0] 5 17" xfId="13026" xr:uid="{00000000-0005-0000-0000-0000E2320000}"/>
    <cellStyle name="Currency [0] 5 17 2" xfId="43695" xr:uid="{7EFF6449-E064-4E63-806A-C1D3F0CDDBC5}"/>
    <cellStyle name="Currency [0] 5 18" xfId="13027" xr:uid="{00000000-0005-0000-0000-0000E3320000}"/>
    <cellStyle name="Currency [0] 5 18 2" xfId="43696" xr:uid="{246351E3-A0E4-4A32-AD47-F4E71798F9CF}"/>
    <cellStyle name="Currency [0] 5 18 3" xfId="13028" xr:uid="{00000000-0005-0000-0000-0000E4320000}"/>
    <cellStyle name="Currency [0] 5 18 3 2" xfId="43697" xr:uid="{875C2028-1B38-4D42-822C-F518D238D2F2}"/>
    <cellStyle name="Currency [0] 5 19" xfId="13029" xr:uid="{00000000-0005-0000-0000-0000E5320000}"/>
    <cellStyle name="Currency [0] 5 19 2" xfId="43698" xr:uid="{287E2399-D34E-4751-A478-16E65C973F8A}"/>
    <cellStyle name="Currency [0] 5 2" xfId="13030" xr:uid="{00000000-0005-0000-0000-0000E6320000}"/>
    <cellStyle name="Currency [0] 5 2 2" xfId="13031" xr:uid="{00000000-0005-0000-0000-0000E7320000}"/>
    <cellStyle name="Currency [0] 5 2 2 2" xfId="13032" xr:uid="{00000000-0005-0000-0000-0000E8320000}"/>
    <cellStyle name="Currency [0] 5 2 2 2 2" xfId="13033" xr:uid="{00000000-0005-0000-0000-0000E9320000}"/>
    <cellStyle name="Currency [0] 5 2 2 2 2 2" xfId="43702" xr:uid="{EAFBE5E2-8BA1-4AAD-A724-EC5B2F429C07}"/>
    <cellStyle name="Currency [0] 5 2 2 2 3" xfId="43701" xr:uid="{481B0CA5-8D52-48C2-ABEC-451569722303}"/>
    <cellStyle name="Currency [0] 5 2 2 3" xfId="13034" xr:uid="{00000000-0005-0000-0000-0000EA320000}"/>
    <cellStyle name="Currency [0] 5 2 2 3 2" xfId="43703" xr:uid="{72BCDDFD-C002-4ECB-9FEC-6F201AA2ABB4}"/>
    <cellStyle name="Currency [0] 5 2 2 4" xfId="13035" xr:uid="{00000000-0005-0000-0000-0000EB320000}"/>
    <cellStyle name="Currency [0] 5 2 2 4 2" xfId="43704" xr:uid="{5B11BAFE-0C19-4F46-A324-25D47C1B8E95}"/>
    <cellStyle name="Currency [0] 5 2 2 5" xfId="43700" xr:uid="{89FB4F23-1B1D-490B-83D2-0D96C47C6F95}"/>
    <cellStyle name="Currency [0] 5 2 3" xfId="13036" xr:uid="{00000000-0005-0000-0000-0000EC320000}"/>
    <cellStyle name="Currency [0] 5 2 3 2" xfId="13037" xr:uid="{00000000-0005-0000-0000-0000ED320000}"/>
    <cellStyle name="Currency [0] 5 2 3 2 2" xfId="43706" xr:uid="{B39D568A-FF8C-4FB1-A1E4-6A9CC690BA3E}"/>
    <cellStyle name="Currency [0] 5 2 3 3" xfId="43705" xr:uid="{984836FB-676F-4559-86DB-849ACC8B7269}"/>
    <cellStyle name="Currency [0] 5 2 4" xfId="13038" xr:uid="{00000000-0005-0000-0000-0000EE320000}"/>
    <cellStyle name="Currency [0] 5 2 4 2" xfId="13039" xr:uid="{00000000-0005-0000-0000-0000EF320000}"/>
    <cellStyle name="Currency [0] 5 2 4 2 2" xfId="43708" xr:uid="{527B0BE4-1873-44A9-A2D5-C4F6680B2825}"/>
    <cellStyle name="Currency [0] 5 2 4 3" xfId="43707" xr:uid="{02F96A3E-83B0-4F66-8671-6108DE4460DE}"/>
    <cellStyle name="Currency [0] 5 2 5" xfId="13040" xr:uid="{00000000-0005-0000-0000-0000F0320000}"/>
    <cellStyle name="Currency [0] 5 2 5 2" xfId="13041" xr:uid="{00000000-0005-0000-0000-0000F1320000}"/>
    <cellStyle name="Currency [0] 5 2 5 2 2" xfId="43710" xr:uid="{96430769-BE81-4368-BBC2-6418FFFBC2A1}"/>
    <cellStyle name="Currency [0] 5 2 5 3" xfId="43709" xr:uid="{ED11BBA6-985A-4FB9-ADA3-755CEA6D62B0}"/>
    <cellStyle name="Currency [0] 5 2 6" xfId="13042" xr:uid="{00000000-0005-0000-0000-0000F2320000}"/>
    <cellStyle name="Currency [0] 5 2 6 2" xfId="43711" xr:uid="{BCB8579F-089C-4A83-B092-E62BE3D6C11A}"/>
    <cellStyle name="Currency [0] 5 2 7" xfId="13043" xr:uid="{00000000-0005-0000-0000-0000F3320000}"/>
    <cellStyle name="Currency [0] 5 2 7 2" xfId="43712" xr:uid="{0AFB2889-0263-486D-8CAC-104426F475CA}"/>
    <cellStyle name="Currency [0] 5 2 8" xfId="13044" xr:uid="{00000000-0005-0000-0000-0000F4320000}"/>
    <cellStyle name="Currency [0] 5 2 8 2" xfId="43713" xr:uid="{1A7ED2B4-3FCF-406B-BDD5-199A642900C3}"/>
    <cellStyle name="Currency [0] 5 2 9" xfId="43699" xr:uid="{F42AC773-EE00-474E-8AEC-BCB46D323A62}"/>
    <cellStyle name="Currency [0] 5 20" xfId="13045" xr:uid="{00000000-0005-0000-0000-0000F5320000}"/>
    <cellStyle name="Currency [0] 5 20 2" xfId="43714" xr:uid="{D24EE8CF-7A88-4938-BB5A-991E40276CAF}"/>
    <cellStyle name="Currency [0] 5 21" xfId="13046" xr:uid="{00000000-0005-0000-0000-0000F6320000}"/>
    <cellStyle name="Currency [0] 5 21 2" xfId="43715" xr:uid="{7403871E-D0C6-4422-BFE8-FF40FAEB79EE}"/>
    <cellStyle name="Currency [0] 5 22" xfId="13047" xr:uid="{00000000-0005-0000-0000-0000F7320000}"/>
    <cellStyle name="Currency [0] 5 22 2" xfId="43716" xr:uid="{CB983250-21B7-47F3-AAA1-EFC8F9E80808}"/>
    <cellStyle name="Currency [0] 5 23" xfId="13048" xr:uid="{00000000-0005-0000-0000-0000F8320000}"/>
    <cellStyle name="Currency [0] 5 23 2" xfId="43717" xr:uid="{C257704A-0AF6-42FF-9791-8AD8832702F6}"/>
    <cellStyle name="Currency [0] 5 24" xfId="13049" xr:uid="{00000000-0005-0000-0000-0000F9320000}"/>
    <cellStyle name="Currency [0] 5 24 2" xfId="43718" xr:uid="{0C22487D-9626-4342-920C-250FF2651E32}"/>
    <cellStyle name="Currency [0] 5 25" xfId="13050" xr:uid="{00000000-0005-0000-0000-0000FA320000}"/>
    <cellStyle name="Currency [0] 5 25 2" xfId="43719" xr:uid="{C865FA19-63CD-46D2-BDF1-844E32DDACCB}"/>
    <cellStyle name="Currency [0] 5 26" xfId="43684" xr:uid="{89F233A8-75A9-40AB-A46A-3E3E1FB41C10}"/>
    <cellStyle name="Currency [0] 5 27" xfId="13051" xr:uid="{00000000-0005-0000-0000-0000FB320000}"/>
    <cellStyle name="Currency [0] 5 27 2" xfId="43720" xr:uid="{2B72F0C6-7237-46F0-AE38-A5D8AE917259}"/>
    <cellStyle name="Currency [0] 5 3" xfId="13052" xr:uid="{00000000-0005-0000-0000-0000FC320000}"/>
    <cellStyle name="Currency [0] 5 3 2" xfId="13053" xr:uid="{00000000-0005-0000-0000-0000FD320000}"/>
    <cellStyle name="Currency [0] 5 3 2 2" xfId="13054" xr:uid="{00000000-0005-0000-0000-0000FE320000}"/>
    <cellStyle name="Currency [0] 5 3 2 2 2" xfId="43723" xr:uid="{1D9AD924-4D65-4E8D-83B7-426BB2FC612D}"/>
    <cellStyle name="Currency [0] 5 3 2 3" xfId="43722" xr:uid="{2DFEB1AD-0E1F-4381-A20A-69D34DF5F848}"/>
    <cellStyle name="Currency [0] 5 3 3" xfId="13055" xr:uid="{00000000-0005-0000-0000-0000FF320000}"/>
    <cellStyle name="Currency [0] 5 3 3 2" xfId="13056" xr:uid="{00000000-0005-0000-0000-000000330000}"/>
    <cellStyle name="Currency [0] 5 3 3 2 2" xfId="43725" xr:uid="{21E8AA51-D4B0-40ED-A06A-F35D80F641E6}"/>
    <cellStyle name="Currency [0] 5 3 3 3" xfId="43724" xr:uid="{B93440AB-D031-479A-96C0-D258E1DBC746}"/>
    <cellStyle name="Currency [0] 5 3 4" xfId="13057" xr:uid="{00000000-0005-0000-0000-000001330000}"/>
    <cellStyle name="Currency [0] 5 3 4 2" xfId="13058" xr:uid="{00000000-0005-0000-0000-000002330000}"/>
    <cellStyle name="Currency [0] 5 3 4 2 2" xfId="43727" xr:uid="{106D0490-89B7-4FBC-9024-CEBD5E502190}"/>
    <cellStyle name="Currency [0] 5 3 4 3" xfId="43726" xr:uid="{A6F5B6F6-527C-450C-A8DC-FB309D210570}"/>
    <cellStyle name="Currency [0] 5 3 5" xfId="13059" xr:uid="{00000000-0005-0000-0000-000003330000}"/>
    <cellStyle name="Currency [0] 5 3 5 2" xfId="43728" xr:uid="{C634BA54-9C36-4E6E-A595-9DE35C0DB15A}"/>
    <cellStyle name="Currency [0] 5 3 6" xfId="13060" xr:uid="{00000000-0005-0000-0000-000004330000}"/>
    <cellStyle name="Currency [0] 5 3 6 2" xfId="43729" xr:uid="{24375D0D-C630-4EBF-A647-839B62345152}"/>
    <cellStyle name="Currency [0] 5 3 7" xfId="43721" xr:uid="{BEEAADBB-36EC-4247-BFDE-59020DBFD92F}"/>
    <cellStyle name="Currency [0] 5 4" xfId="13061" xr:uid="{00000000-0005-0000-0000-000005330000}"/>
    <cellStyle name="Currency [0] 5 4 2" xfId="13062" xr:uid="{00000000-0005-0000-0000-000006330000}"/>
    <cellStyle name="Currency [0] 5 4 2 2" xfId="43731" xr:uid="{CC7BAF54-938C-4CA0-BD61-73C6E0B966DC}"/>
    <cellStyle name="Currency [0] 5 4 3" xfId="13063" xr:uid="{00000000-0005-0000-0000-000007330000}"/>
    <cellStyle name="Currency [0] 5 4 3 2" xfId="43732" xr:uid="{1B4544CF-AA4D-4F17-A02D-0E395C93CA81}"/>
    <cellStyle name="Currency [0] 5 4 4" xfId="43730" xr:uid="{6E0CEB98-9A28-4513-8C05-DCC3578E159A}"/>
    <cellStyle name="Currency [0] 5 5" xfId="13064" xr:uid="{00000000-0005-0000-0000-000008330000}"/>
    <cellStyle name="Currency [0] 5 5 2" xfId="13065" xr:uid="{00000000-0005-0000-0000-000009330000}"/>
    <cellStyle name="Currency [0] 5 5 2 2" xfId="43734" xr:uid="{1BD18C84-4072-42A7-A6B8-BEECD9C52A84}"/>
    <cellStyle name="Currency [0] 5 5 3" xfId="43733" xr:uid="{C30A0204-3111-41D8-A7C6-B8CECF97B19B}"/>
    <cellStyle name="Currency [0] 5 6" xfId="13066" xr:uid="{00000000-0005-0000-0000-00000A330000}"/>
    <cellStyle name="Currency [0] 5 6 2" xfId="13067" xr:uid="{00000000-0005-0000-0000-00000B330000}"/>
    <cellStyle name="Currency [0] 5 6 2 2" xfId="43736" xr:uid="{A62611AB-8C70-47B5-8FE7-6BED3E485EA9}"/>
    <cellStyle name="Currency [0] 5 6 3" xfId="43735" xr:uid="{F2A7FE42-DFDB-467F-AF46-6FE6546F70AD}"/>
    <cellStyle name="Currency [0] 5 7" xfId="13068" xr:uid="{00000000-0005-0000-0000-00000C330000}"/>
    <cellStyle name="Currency [0] 5 7 2" xfId="13069" xr:uid="{00000000-0005-0000-0000-00000D330000}"/>
    <cellStyle name="Currency [0] 5 7 2 2" xfId="43738" xr:uid="{D6D7E13C-8EC8-41FE-A9F3-E44A8A64D820}"/>
    <cellStyle name="Currency [0] 5 7 3" xfId="43737" xr:uid="{ED55EE74-64FC-4AE8-93C2-B0CD4BB136DF}"/>
    <cellStyle name="Currency [0] 5 8" xfId="13070" xr:uid="{00000000-0005-0000-0000-00000E330000}"/>
    <cellStyle name="Currency [0] 5 8 2" xfId="13071" xr:uid="{00000000-0005-0000-0000-00000F330000}"/>
    <cellStyle name="Currency [0] 5 8 2 2" xfId="43740" xr:uid="{019AA42B-536E-4C3A-9805-CA91EC31CA06}"/>
    <cellStyle name="Currency [0] 5 8 3" xfId="43739" xr:uid="{2AB6ABDB-DA30-4EB6-A537-F65EF4CD0541}"/>
    <cellStyle name="Currency [0] 5 9" xfId="13072" xr:uid="{00000000-0005-0000-0000-000010330000}"/>
    <cellStyle name="Currency [0] 5 9 2" xfId="13073" xr:uid="{00000000-0005-0000-0000-000011330000}"/>
    <cellStyle name="Currency [0] 5 9 2 2" xfId="43742" xr:uid="{6D750936-B7E7-423D-B8DB-07899AF11377}"/>
    <cellStyle name="Currency [0] 5 9 3" xfId="43741" xr:uid="{206DF6E7-7F87-4E7F-B683-252EAEDB6C38}"/>
    <cellStyle name="Currency [0] 6" xfId="13074" xr:uid="{00000000-0005-0000-0000-000012330000}"/>
    <cellStyle name="Currency [0] 6 10" xfId="13075" xr:uid="{00000000-0005-0000-0000-000013330000}"/>
    <cellStyle name="Currency [0] 6 10 2" xfId="43744" xr:uid="{9D79461D-2550-4F17-871F-FBABA862B37B}"/>
    <cellStyle name="Currency [0] 6 11" xfId="13076" xr:uid="{00000000-0005-0000-0000-000014330000}"/>
    <cellStyle name="Currency [0] 6 11 2" xfId="43745" xr:uid="{D8E67021-909F-48B6-BF18-C1D098B2E078}"/>
    <cellStyle name="Currency [0] 6 12" xfId="13077" xr:uid="{00000000-0005-0000-0000-000015330000}"/>
    <cellStyle name="Currency [0] 6 12 2" xfId="43746" xr:uid="{1899EC57-CC09-4BA9-BA78-80866C6D20A0}"/>
    <cellStyle name="Currency [0] 6 12 3" xfId="13078" xr:uid="{00000000-0005-0000-0000-000016330000}"/>
    <cellStyle name="Currency [0] 6 12 3 2" xfId="43747" xr:uid="{99502829-D50A-47F9-AB3C-2CF51D692329}"/>
    <cellStyle name="Currency [0] 6 13" xfId="13079" xr:uid="{00000000-0005-0000-0000-000017330000}"/>
    <cellStyle name="Currency [0] 6 13 2" xfId="43748" xr:uid="{5C717D88-BDB1-415D-9866-27CD1274F27F}"/>
    <cellStyle name="Currency [0] 6 14" xfId="13080" xr:uid="{00000000-0005-0000-0000-000018330000}"/>
    <cellStyle name="Currency [0] 6 14 2" xfId="43749" xr:uid="{BF8B2733-E8B1-45DB-B300-B25C0894F384}"/>
    <cellStyle name="Currency [0] 6 15" xfId="13081" xr:uid="{00000000-0005-0000-0000-000019330000}"/>
    <cellStyle name="Currency [0] 6 15 2" xfId="43750" xr:uid="{2D288D32-B0EA-4360-B1FB-0B4409355D6C}"/>
    <cellStyle name="Currency [0] 6 16" xfId="13082" xr:uid="{00000000-0005-0000-0000-00001A330000}"/>
    <cellStyle name="Currency [0] 6 16 2" xfId="43751" xr:uid="{1136EAFD-FB35-4982-AA0B-274503FA556D}"/>
    <cellStyle name="Currency [0] 6 17" xfId="13083" xr:uid="{00000000-0005-0000-0000-00001B330000}"/>
    <cellStyle name="Currency [0] 6 17 2" xfId="43752" xr:uid="{A5C5F8ED-6B15-47BB-818C-054EE9A40D59}"/>
    <cellStyle name="Currency [0] 6 18" xfId="13084" xr:uid="{00000000-0005-0000-0000-00001C330000}"/>
    <cellStyle name="Currency [0] 6 18 2" xfId="43753" xr:uid="{3CF0E4F1-E422-48DF-98A7-7D15EC900544}"/>
    <cellStyle name="Currency [0] 6 19" xfId="43743" xr:uid="{B7B74A60-B565-40A4-B3CD-6A31E9521C53}"/>
    <cellStyle name="Currency [0] 6 2" xfId="13085" xr:uid="{00000000-0005-0000-0000-00001D330000}"/>
    <cellStyle name="Currency [0] 6 2 2" xfId="13086" xr:uid="{00000000-0005-0000-0000-00001E330000}"/>
    <cellStyle name="Currency [0] 6 2 2 2" xfId="13087" xr:uid="{00000000-0005-0000-0000-00001F330000}"/>
    <cellStyle name="Currency [0] 6 2 2 2 2" xfId="43756" xr:uid="{C6982F22-273A-4BB5-B335-E5EE009F4E70}"/>
    <cellStyle name="Currency [0] 6 2 2 3" xfId="43755" xr:uid="{564B98A8-507A-4ACE-AE53-C9B325CC37E0}"/>
    <cellStyle name="Currency [0] 6 2 3" xfId="13088" xr:uid="{00000000-0005-0000-0000-000020330000}"/>
    <cellStyle name="Currency [0] 6 2 3 2" xfId="43757" xr:uid="{993A9085-A494-43CA-AF41-0E834D72145C}"/>
    <cellStyle name="Currency [0] 6 2 4" xfId="13089" xr:uid="{00000000-0005-0000-0000-000021330000}"/>
    <cellStyle name="Currency [0] 6 2 4 2" xfId="43758" xr:uid="{EF5636DE-E7B0-42BA-AD31-FA638DDDF590}"/>
    <cellStyle name="Currency [0] 6 2 5" xfId="13090" xr:uid="{00000000-0005-0000-0000-000022330000}"/>
    <cellStyle name="Currency [0] 6 2 5 2" xfId="43759" xr:uid="{21C02B63-9B31-4A17-BBFC-C353945AC6A9}"/>
    <cellStyle name="Currency [0] 6 2 6" xfId="43754" xr:uid="{67C44254-5964-444C-BEC2-FDB2F5A18A3E}"/>
    <cellStyle name="Currency [0] 6 20" xfId="13091" xr:uid="{00000000-0005-0000-0000-000023330000}"/>
    <cellStyle name="Currency [0] 6 20 2" xfId="43760" xr:uid="{5EB58161-781D-417D-B76C-754AA7752A6F}"/>
    <cellStyle name="Currency [0] 6 3" xfId="13092" xr:uid="{00000000-0005-0000-0000-000024330000}"/>
    <cellStyle name="Currency [0] 6 3 2" xfId="13093" xr:uid="{00000000-0005-0000-0000-000025330000}"/>
    <cellStyle name="Currency [0] 6 3 2 2" xfId="43762" xr:uid="{C140BF51-9DFF-4310-8516-53D74BFD0484}"/>
    <cellStyle name="Currency [0] 6 3 3" xfId="43761" xr:uid="{181A91F1-4957-46B0-A269-B5F2E6DD10CC}"/>
    <cellStyle name="Currency [0] 6 4" xfId="13094" xr:uid="{00000000-0005-0000-0000-000026330000}"/>
    <cellStyle name="Currency [0] 6 4 2" xfId="13095" xr:uid="{00000000-0005-0000-0000-000027330000}"/>
    <cellStyle name="Currency [0] 6 4 2 2" xfId="43764" xr:uid="{61541979-BB40-45E2-9B9F-55872E6C070C}"/>
    <cellStyle name="Currency [0] 6 4 3" xfId="43763" xr:uid="{3E3E2F81-A592-45D4-AE78-D08EF0549318}"/>
    <cellStyle name="Currency [0] 6 5" xfId="13096" xr:uid="{00000000-0005-0000-0000-000028330000}"/>
    <cellStyle name="Currency [0] 6 5 2" xfId="13097" xr:uid="{00000000-0005-0000-0000-000029330000}"/>
    <cellStyle name="Currency [0] 6 5 2 2" xfId="43766" xr:uid="{8AC34889-0EF9-4382-AB98-38F32F508FC2}"/>
    <cellStyle name="Currency [0] 6 5 3" xfId="43765" xr:uid="{7E92453C-90B0-47C4-944A-EE35BC561CCF}"/>
    <cellStyle name="Currency [0] 6 6" xfId="13098" xr:uid="{00000000-0005-0000-0000-00002A330000}"/>
    <cellStyle name="Currency [0] 6 6 2" xfId="13099" xr:uid="{00000000-0005-0000-0000-00002B330000}"/>
    <cellStyle name="Currency [0] 6 6 2 2" xfId="43768" xr:uid="{C1F72229-2678-44AF-9C41-9EBCDAA32C83}"/>
    <cellStyle name="Currency [0] 6 6 3" xfId="43767" xr:uid="{30AA4032-5E52-4A5A-9B96-A24CC0A85AB3}"/>
    <cellStyle name="Currency [0] 6 7" xfId="13100" xr:uid="{00000000-0005-0000-0000-00002C330000}"/>
    <cellStyle name="Currency [0] 6 7 2" xfId="43769" xr:uid="{6ED5FF79-6441-4729-883B-F73A61EA9B9D}"/>
    <cellStyle name="Currency [0] 6 8" xfId="13101" xr:uid="{00000000-0005-0000-0000-00002D330000}"/>
    <cellStyle name="Currency [0] 6 8 2" xfId="43770" xr:uid="{56114079-8745-46FA-9217-AA33BC197A9C}"/>
    <cellStyle name="Currency [0] 6 9" xfId="13102" xr:uid="{00000000-0005-0000-0000-00002E330000}"/>
    <cellStyle name="Currency [0] 6 9 2" xfId="43771" xr:uid="{3A669DD2-9C79-4245-9FD0-848FF0D45A06}"/>
    <cellStyle name="Currency [0] 7" xfId="13103" xr:uid="{00000000-0005-0000-0000-00002F330000}"/>
    <cellStyle name="Currency [0] 7 10" xfId="13104" xr:uid="{00000000-0005-0000-0000-000030330000}"/>
    <cellStyle name="Currency [0] 7 10 2" xfId="43773" xr:uid="{23CF68F0-7FFE-4830-9A23-6936C6EDBE66}"/>
    <cellStyle name="Currency [0] 7 11" xfId="43772" xr:uid="{5E6DE934-DBE7-4EEE-906E-A6C2FFDE383E}"/>
    <cellStyle name="Currency [0] 7 2" xfId="13105" xr:uid="{00000000-0005-0000-0000-000031330000}"/>
    <cellStyle name="Currency [0] 7 2 2" xfId="13106" xr:uid="{00000000-0005-0000-0000-000032330000}"/>
    <cellStyle name="Currency [0] 7 2 2 2" xfId="13107" xr:uid="{00000000-0005-0000-0000-000033330000}"/>
    <cellStyle name="Currency [0] 7 2 2 2 2" xfId="43776" xr:uid="{B4EB431D-FF2A-45DF-A611-15C6CF076C0C}"/>
    <cellStyle name="Currency [0] 7 2 2 3" xfId="43775" xr:uid="{8682AC94-E3B3-4DCD-B11A-807DA4AE1D7B}"/>
    <cellStyle name="Currency [0] 7 2 3" xfId="13108" xr:uid="{00000000-0005-0000-0000-000034330000}"/>
    <cellStyle name="Currency [0] 7 2 3 2" xfId="43777" xr:uid="{5905D8BC-374F-4A04-B347-C99E799F9931}"/>
    <cellStyle name="Currency [0] 7 2 4" xfId="13109" xr:uid="{00000000-0005-0000-0000-000035330000}"/>
    <cellStyle name="Currency [0] 7 2 4 2" xfId="43778" xr:uid="{E9A41CFC-C0B6-4227-94B8-AFD940B2C2A7}"/>
    <cellStyle name="Currency [0] 7 2 5" xfId="43774" xr:uid="{2B339EE5-9F61-49A6-8B32-2BC404EA3F9D}"/>
    <cellStyle name="Currency [0] 7 3" xfId="13110" xr:uid="{00000000-0005-0000-0000-000036330000}"/>
    <cellStyle name="Currency [0] 7 3 2" xfId="13111" xr:uid="{00000000-0005-0000-0000-000037330000}"/>
    <cellStyle name="Currency [0] 7 3 2 2" xfId="43780" xr:uid="{896950EC-7C4C-4A35-B947-0FC83B751198}"/>
    <cellStyle name="Currency [0] 7 3 3" xfId="43779" xr:uid="{B83D5CC9-778D-4C69-8007-6AA96EAA470C}"/>
    <cellStyle name="Currency [0] 7 4" xfId="13112" xr:uid="{00000000-0005-0000-0000-000038330000}"/>
    <cellStyle name="Currency [0] 7 4 2" xfId="13113" xr:uid="{00000000-0005-0000-0000-000039330000}"/>
    <cellStyle name="Currency [0] 7 4 2 2" xfId="43782" xr:uid="{5A5AD10C-457D-4D40-A640-6DAA2EBCDA08}"/>
    <cellStyle name="Currency [0] 7 4 3" xfId="43781" xr:uid="{8DF0F824-A551-419C-BC4D-F3F8A2DC7897}"/>
    <cellStyle name="Currency [0] 7 5" xfId="13114" xr:uid="{00000000-0005-0000-0000-00003A330000}"/>
    <cellStyle name="Currency [0] 7 5 2" xfId="13115" xr:uid="{00000000-0005-0000-0000-00003B330000}"/>
    <cellStyle name="Currency [0] 7 5 2 2" xfId="43784" xr:uid="{EDDE1C1F-E5E2-4739-92A6-2A98D3896DA9}"/>
    <cellStyle name="Currency [0] 7 5 3" xfId="43783" xr:uid="{4D388B1E-BE48-4683-AB11-E381401C8CA2}"/>
    <cellStyle name="Currency [0] 7 6" xfId="13116" xr:uid="{00000000-0005-0000-0000-00003C330000}"/>
    <cellStyle name="Currency [0] 7 6 2" xfId="43785" xr:uid="{F47F282E-1FCF-4AD4-9A89-79A84D36D547}"/>
    <cellStyle name="Currency [0] 7 7" xfId="13117" xr:uid="{00000000-0005-0000-0000-00003D330000}"/>
    <cellStyle name="Currency [0] 7 7 2" xfId="43786" xr:uid="{2AD9664A-542F-4E62-B2FF-28C74809D94B}"/>
    <cellStyle name="Currency [0] 7 8" xfId="13118" xr:uid="{00000000-0005-0000-0000-00003E330000}"/>
    <cellStyle name="Currency [0] 7 8 2" xfId="43787" xr:uid="{54AD88C9-7390-4583-BCB9-342C3F5235B1}"/>
    <cellStyle name="Currency [0] 7 9" xfId="13119" xr:uid="{00000000-0005-0000-0000-00003F330000}"/>
    <cellStyle name="Currency [0] 7 9 2" xfId="43788" xr:uid="{CECC96EC-CB74-4344-9909-B09CA5F1B498}"/>
    <cellStyle name="Currency [0] 7 9 3" xfId="13120" xr:uid="{00000000-0005-0000-0000-000040330000}"/>
    <cellStyle name="Currency [0] 7 9 3 2" xfId="43789" xr:uid="{C9A90D45-E750-4A64-AB08-69A99E072464}"/>
    <cellStyle name="Currency [0] 8" xfId="13121" xr:uid="{00000000-0005-0000-0000-000041330000}"/>
    <cellStyle name="Currency [0] 8 2" xfId="13122" xr:uid="{00000000-0005-0000-0000-000042330000}"/>
    <cellStyle name="Currency [0] 8 2 2" xfId="13123" xr:uid="{00000000-0005-0000-0000-000043330000}"/>
    <cellStyle name="Currency [0] 8 2 2 2" xfId="43792" xr:uid="{61B68C96-57AD-4F15-A0AA-F6ED9C11C627}"/>
    <cellStyle name="Currency [0] 8 2 3" xfId="43791" xr:uid="{C290B60A-3476-4F43-A76D-E33AC176E584}"/>
    <cellStyle name="Currency [0] 8 3" xfId="13124" xr:uid="{00000000-0005-0000-0000-000044330000}"/>
    <cellStyle name="Currency [0] 8 3 2" xfId="43793" xr:uid="{19EEE093-1633-4D13-9E68-4A060DEE9CF4}"/>
    <cellStyle name="Currency [0] 8 4" xfId="13125" xr:uid="{00000000-0005-0000-0000-000045330000}"/>
    <cellStyle name="Currency [0] 8 4 2" xfId="13126" xr:uid="{00000000-0005-0000-0000-000046330000}"/>
    <cellStyle name="Currency [0] 8 4 2 2" xfId="43795" xr:uid="{C6FD86C6-8D87-40D1-861E-EA3DD1442947}"/>
    <cellStyle name="Currency [0] 8 4 3" xfId="43794" xr:uid="{EC1040B0-3A19-4A15-9538-9CAF2632B639}"/>
    <cellStyle name="Currency [0] 8 5" xfId="13127" xr:uid="{00000000-0005-0000-0000-000047330000}"/>
    <cellStyle name="Currency [0] 8 5 2" xfId="43796" xr:uid="{B320E673-2666-4E98-AA2A-0EBBFF146694}"/>
    <cellStyle name="Currency [0] 8 6" xfId="43790" xr:uid="{F3009ECB-74F3-406C-A325-A0E636AD7E08}"/>
    <cellStyle name="Currency [0] 9" xfId="13128" xr:uid="{00000000-0005-0000-0000-000048330000}"/>
    <cellStyle name="Currency [0] 9 2" xfId="13129" xr:uid="{00000000-0005-0000-0000-000049330000}"/>
    <cellStyle name="Currency [0] 9 2 2" xfId="13130" xr:uid="{00000000-0005-0000-0000-00004A330000}"/>
    <cellStyle name="Currency [0] 9 2 2 2" xfId="43799" xr:uid="{C6F96562-C463-458F-9882-143E4521E98A}"/>
    <cellStyle name="Currency [0] 9 2 3" xfId="43798" xr:uid="{C41C0A5D-E135-45B2-93DA-DB2E92D6FDB5}"/>
    <cellStyle name="Currency [0] 9 3" xfId="13131" xr:uid="{00000000-0005-0000-0000-00004B330000}"/>
    <cellStyle name="Currency [0] 9 3 2" xfId="13132" xr:uid="{00000000-0005-0000-0000-00004C330000}"/>
    <cellStyle name="Currency [0] 9 3 2 2" xfId="43801" xr:uid="{06DF6C47-AE6D-4EA7-AE86-57AF0BEB2B53}"/>
    <cellStyle name="Currency [0] 9 3 3" xfId="43800" xr:uid="{EF55C6BF-90CE-4098-8938-6C6869DE8E4F}"/>
    <cellStyle name="Currency [0] 9 4" xfId="13133" xr:uid="{00000000-0005-0000-0000-00004D330000}"/>
    <cellStyle name="Currency [0] 9 4 2" xfId="43802" xr:uid="{FD71F56B-CB31-4846-A03B-7308002BD82D}"/>
    <cellStyle name="Currency [0] 9 5" xfId="43797" xr:uid="{FB599CEF-E2E3-4337-8C3F-4F00F35A0051}"/>
    <cellStyle name="Currency [0] U" xfId="13134" xr:uid="{00000000-0005-0000-0000-00004E330000}"/>
    <cellStyle name="Currency [0] U 2" xfId="13135" xr:uid="{00000000-0005-0000-0000-00004F330000}"/>
    <cellStyle name="Currency [0] U 2 2" xfId="43804" xr:uid="{B0D8055F-B03B-476C-AD12-A717D63ED95C}"/>
    <cellStyle name="Currency [0] U 3" xfId="43803" xr:uid="{546684D1-CCEB-40BD-B695-99914E8BD59A}"/>
    <cellStyle name="Currency [00]" xfId="13136" xr:uid="{00000000-0005-0000-0000-000050330000}"/>
    <cellStyle name="Currency [00] 2" xfId="13137" xr:uid="{00000000-0005-0000-0000-000051330000}"/>
    <cellStyle name="Currency [00] 2 2" xfId="43806" xr:uid="{73E122BA-B5B1-4AA8-B7BC-DD9924173083}"/>
    <cellStyle name="Currency [00] 3" xfId="43805" xr:uid="{8713F89A-B26D-4224-864B-A25EEFD63295}"/>
    <cellStyle name="Currency [2]" xfId="13138" xr:uid="{00000000-0005-0000-0000-000052330000}"/>
    <cellStyle name="Currency [2] 2" xfId="43807" xr:uid="{8A4BD320-D753-4F5F-9C89-10B724A8E21F}"/>
    <cellStyle name="Currency 0" xfId="13139" xr:uid="{00000000-0005-0000-0000-000053330000}"/>
    <cellStyle name="Currency 0 2" xfId="13140" xr:uid="{00000000-0005-0000-0000-000054330000}"/>
    <cellStyle name="Currency 0 2 2" xfId="43809" xr:uid="{68C1E17A-8D89-4DE4-B469-3CAA2F249EDF}"/>
    <cellStyle name="Currency 0 3" xfId="43808" xr:uid="{649D5EAD-D428-4587-832F-E45F3BE782CF}"/>
    <cellStyle name="Currency 10" xfId="13141" xr:uid="{00000000-0005-0000-0000-000055330000}"/>
    <cellStyle name="Currency 10 2" xfId="13142" xr:uid="{00000000-0005-0000-0000-000056330000}"/>
    <cellStyle name="Currency 10 2 2" xfId="13143" xr:uid="{00000000-0005-0000-0000-000057330000}"/>
    <cellStyle name="Currency 10 2 2 2" xfId="43812" xr:uid="{68636358-800A-4F83-89F7-EDFBE6F2654D}"/>
    <cellStyle name="Currency 10 2 3" xfId="43811" xr:uid="{5216ADCD-C46A-489D-9E73-1EC4F9FE03BE}"/>
    <cellStyle name="Currency 10 3" xfId="13144" xr:uid="{00000000-0005-0000-0000-000058330000}"/>
    <cellStyle name="Currency 10 3 2" xfId="43813" xr:uid="{125DE44D-F9AE-47CD-90A0-36ACDEE2BF30}"/>
    <cellStyle name="Currency 10 4" xfId="13145" xr:uid="{00000000-0005-0000-0000-000059330000}"/>
    <cellStyle name="Currency 10 4 2" xfId="13146" xr:uid="{00000000-0005-0000-0000-00005A330000}"/>
    <cellStyle name="Currency 10 4 2 2" xfId="43815" xr:uid="{52AC992F-37D0-4A94-A7FE-D1A5F81FCAA3}"/>
    <cellStyle name="Currency 10 4 3" xfId="43814" xr:uid="{40BB5915-862B-4A22-A14E-259FF614B49D}"/>
    <cellStyle name="Currency 10 5" xfId="13147" xr:uid="{00000000-0005-0000-0000-00005B330000}"/>
    <cellStyle name="Currency 10 5 2" xfId="43816" xr:uid="{9BA4887E-A0F5-4283-BE00-650E3F21583E}"/>
    <cellStyle name="Currency 10 6" xfId="13148" xr:uid="{00000000-0005-0000-0000-00005C330000}"/>
    <cellStyle name="Currency 10 6 2" xfId="43817" xr:uid="{A996235E-C381-424E-AAA4-043480BEE26C}"/>
    <cellStyle name="Currency 10 7" xfId="13149" xr:uid="{00000000-0005-0000-0000-00005D330000}"/>
    <cellStyle name="Currency 10 7 2" xfId="43818" xr:uid="{83048423-775B-4FD4-8BED-C71DF8F812EE}"/>
    <cellStyle name="Currency 10 8" xfId="43810" xr:uid="{5301B894-3A97-4B39-899A-46256B18F0B2}"/>
    <cellStyle name="Currency 100" xfId="13150" xr:uid="{00000000-0005-0000-0000-00005E330000}"/>
    <cellStyle name="Currency 100 2" xfId="43819" xr:uid="{EFE6A5B7-7BA4-48C3-A00F-00469C571C61}"/>
    <cellStyle name="Currency 101" xfId="13151" xr:uid="{00000000-0005-0000-0000-00005F330000}"/>
    <cellStyle name="Currency 101 2" xfId="43820" xr:uid="{BBDA6C17-2049-4718-AAF8-179E606BBF15}"/>
    <cellStyle name="Currency 102" xfId="13152" xr:uid="{00000000-0005-0000-0000-000060330000}"/>
    <cellStyle name="Currency 102 2" xfId="43821" xr:uid="{3C9904EF-2CC3-4670-B03D-B4B0C5C3BBFC}"/>
    <cellStyle name="Currency 103" xfId="13153" xr:uid="{00000000-0005-0000-0000-000061330000}"/>
    <cellStyle name="Currency 103 2" xfId="43822" xr:uid="{6531F0D8-6AB8-4674-9A37-74F2121737A1}"/>
    <cellStyle name="Currency 104" xfId="13154" xr:uid="{00000000-0005-0000-0000-000062330000}"/>
    <cellStyle name="Currency 104 2" xfId="43823" xr:uid="{8D51BA60-32F4-4363-82DC-001C39659DD7}"/>
    <cellStyle name="Currency 105" xfId="13155" xr:uid="{00000000-0005-0000-0000-000063330000}"/>
    <cellStyle name="Currency 105 2" xfId="43824" xr:uid="{09AE52DC-90A2-4203-B510-EFA7254AE56B}"/>
    <cellStyle name="Currency 106" xfId="13156" xr:uid="{00000000-0005-0000-0000-000064330000}"/>
    <cellStyle name="Currency 106 2" xfId="43825" xr:uid="{D16921A5-9508-4E17-ADFE-F1C9A6B0D56C}"/>
    <cellStyle name="Currency 107" xfId="13157" xr:uid="{00000000-0005-0000-0000-000065330000}"/>
    <cellStyle name="Currency 107 2" xfId="43826" xr:uid="{642A2A58-BF07-4BCA-9B2C-9BF57460DF6E}"/>
    <cellStyle name="Currency 108" xfId="13158" xr:uid="{00000000-0005-0000-0000-000066330000}"/>
    <cellStyle name="Currency 108 2" xfId="43827" xr:uid="{D48B1799-EDA5-4AE9-A6BA-55AB3D125D9D}"/>
    <cellStyle name="Currency 109" xfId="13159" xr:uid="{00000000-0005-0000-0000-000067330000}"/>
    <cellStyle name="Currency 109 2" xfId="43828" xr:uid="{7017E9D0-D00B-4D1A-B08B-E731189080F5}"/>
    <cellStyle name="Currency 11" xfId="13160" xr:uid="{00000000-0005-0000-0000-000068330000}"/>
    <cellStyle name="Currency 11 2" xfId="13161" xr:uid="{00000000-0005-0000-0000-000069330000}"/>
    <cellStyle name="Currency 11 2 2" xfId="13162" xr:uid="{00000000-0005-0000-0000-00006A330000}"/>
    <cellStyle name="Currency 11 2 2 2" xfId="43831" xr:uid="{BF23D9A1-EBE5-4D27-A18C-8E306B95D641}"/>
    <cellStyle name="Currency 11 2 3" xfId="43830" xr:uid="{0394ABDB-FA86-4A12-AD47-8871248CBD8D}"/>
    <cellStyle name="Currency 11 3" xfId="13163" xr:uid="{00000000-0005-0000-0000-00006B330000}"/>
    <cellStyle name="Currency 11 3 2" xfId="43832" xr:uid="{0F1CA8E0-7E77-4862-B3C8-833DDD123140}"/>
    <cellStyle name="Currency 11 4" xfId="13164" xr:uid="{00000000-0005-0000-0000-00006C330000}"/>
    <cellStyle name="Currency 11 4 2" xfId="43833" xr:uid="{AB19A0B5-D054-414B-907C-CBDF07834228}"/>
    <cellStyle name="Currency 11 5" xfId="13165" xr:uid="{00000000-0005-0000-0000-00006D330000}"/>
    <cellStyle name="Currency 11 5 2" xfId="43834" xr:uid="{FDE9A608-7CB2-4EBC-B6FD-CF4EFC10121D}"/>
    <cellStyle name="Currency 11 6" xfId="43829" xr:uid="{A862A385-136A-4D0B-87F3-222436E9F848}"/>
    <cellStyle name="Currency 110" xfId="13166" xr:uid="{00000000-0005-0000-0000-00006E330000}"/>
    <cellStyle name="Currency 110 2" xfId="43835" xr:uid="{D472D097-A6DB-4308-B495-349B7D42023C}"/>
    <cellStyle name="Currency 111" xfId="13167" xr:uid="{00000000-0005-0000-0000-00006F330000}"/>
    <cellStyle name="Currency 111 2" xfId="43836" xr:uid="{70F00F94-206E-439A-9D73-CFDD51694AFF}"/>
    <cellStyle name="Currency 112" xfId="13168" xr:uid="{00000000-0005-0000-0000-000070330000}"/>
    <cellStyle name="Currency 112 2" xfId="43837" xr:uid="{2AEC4E35-2939-4681-AB3F-B57811D598E0}"/>
    <cellStyle name="Currency 113" xfId="13169" xr:uid="{00000000-0005-0000-0000-000071330000}"/>
    <cellStyle name="Currency 113 2" xfId="43838" xr:uid="{B925AF22-F71E-490B-805F-497DEF7D8973}"/>
    <cellStyle name="Currency 114" xfId="13170" xr:uid="{00000000-0005-0000-0000-000072330000}"/>
    <cellStyle name="Currency 114 2" xfId="43839" xr:uid="{121266E9-9475-4E14-895D-826470C0FE36}"/>
    <cellStyle name="Currency 115" xfId="13171" xr:uid="{00000000-0005-0000-0000-000073330000}"/>
    <cellStyle name="Currency 115 2" xfId="43840" xr:uid="{281547B2-FF3F-4848-8972-93F6E21C314F}"/>
    <cellStyle name="Currency 116" xfId="13172" xr:uid="{00000000-0005-0000-0000-000074330000}"/>
    <cellStyle name="Currency 116 2" xfId="43841" xr:uid="{EAD3F6B1-8A6E-4AB0-9F02-042F290E4E8F}"/>
    <cellStyle name="Currency 117" xfId="13173" xr:uid="{00000000-0005-0000-0000-000075330000}"/>
    <cellStyle name="Currency 117 2" xfId="43842" xr:uid="{6267AB8C-60EA-4B08-B790-EB09462B71B7}"/>
    <cellStyle name="Currency 118" xfId="13174" xr:uid="{00000000-0005-0000-0000-000076330000}"/>
    <cellStyle name="Currency 118 2" xfId="13175" xr:uid="{00000000-0005-0000-0000-000077330000}"/>
    <cellStyle name="Currency 118 2 2" xfId="43844" xr:uid="{2A1C06FF-BDB5-43FD-85C7-692D638B967A}"/>
    <cellStyle name="Currency 118 3" xfId="13176" xr:uid="{00000000-0005-0000-0000-000078330000}"/>
    <cellStyle name="Currency 118 3 2" xfId="43845" xr:uid="{607D7399-0D53-4A61-8173-39FF982A0FA5}"/>
    <cellStyle name="Currency 118 4" xfId="43843" xr:uid="{57858289-1046-4970-9E88-C20138F9FAA1}"/>
    <cellStyle name="Currency 119" xfId="13177" xr:uid="{00000000-0005-0000-0000-000079330000}"/>
    <cellStyle name="Currency 119 2" xfId="43846" xr:uid="{04CE6617-E005-42D4-8A13-1AB8DE8D6C2C}"/>
    <cellStyle name="Currency 12" xfId="13178" xr:uid="{00000000-0005-0000-0000-00007A330000}"/>
    <cellStyle name="Currency 12 2" xfId="13179" xr:uid="{00000000-0005-0000-0000-00007B330000}"/>
    <cellStyle name="Currency 12 2 2" xfId="13180" xr:uid="{00000000-0005-0000-0000-00007C330000}"/>
    <cellStyle name="Currency 12 2 2 2" xfId="43849" xr:uid="{1D618A7B-9D0E-4B1D-9A18-6EDE2198C23F}"/>
    <cellStyle name="Currency 12 2 3" xfId="43848" xr:uid="{9268554C-D4C4-448A-A09E-0D51F9A2EDAD}"/>
    <cellStyle name="Currency 12 3" xfId="13181" xr:uid="{00000000-0005-0000-0000-00007D330000}"/>
    <cellStyle name="Currency 12 3 2" xfId="43850" xr:uid="{5709F2DE-1A09-4DB2-87FE-5FFA6DDB89E5}"/>
    <cellStyle name="Currency 12 4" xfId="43847" xr:uid="{1C74C5EC-4AD1-4575-B79C-44376982ACE1}"/>
    <cellStyle name="Currency 120" xfId="13182" xr:uid="{00000000-0005-0000-0000-00007E330000}"/>
    <cellStyle name="Currency 120 2" xfId="43851" xr:uid="{E36B1269-2F15-4F88-ABC5-43077E71C560}"/>
    <cellStyle name="Currency 121" xfId="13183" xr:uid="{00000000-0005-0000-0000-00007F330000}"/>
    <cellStyle name="Currency 121 2" xfId="43852" xr:uid="{524D4B97-7071-47BD-A728-67AF46CD8A0B}"/>
    <cellStyle name="Currency 122" xfId="13184" xr:uid="{00000000-0005-0000-0000-000080330000}"/>
    <cellStyle name="Currency 122 2" xfId="43853" xr:uid="{73F155CF-DF4D-4076-B217-59BA883BF951}"/>
    <cellStyle name="Currency 123" xfId="13185" xr:uid="{00000000-0005-0000-0000-000081330000}"/>
    <cellStyle name="Currency 123 2" xfId="43854" xr:uid="{2988DEF6-4067-4B16-84FA-E7FF2401CB63}"/>
    <cellStyle name="Currency 124" xfId="13186" xr:uid="{00000000-0005-0000-0000-000082330000}"/>
    <cellStyle name="Currency 124 2" xfId="43855" xr:uid="{CA8B8274-5F62-4E12-8175-CD22154A918C}"/>
    <cellStyle name="Currency 125" xfId="13187" xr:uid="{00000000-0005-0000-0000-000083330000}"/>
    <cellStyle name="Currency 125 2" xfId="43856" xr:uid="{C961C885-D724-460B-83B2-5153DA5B3B0C}"/>
    <cellStyle name="Currency 126" xfId="13188" xr:uid="{00000000-0005-0000-0000-000084330000}"/>
    <cellStyle name="Currency 126 2" xfId="43857" xr:uid="{434593E1-F84F-4EA3-A0E3-57048498A76F}"/>
    <cellStyle name="Currency 127" xfId="13189" xr:uid="{00000000-0005-0000-0000-000085330000}"/>
    <cellStyle name="Currency 127 2" xfId="43858" xr:uid="{9D33DB15-25F1-42CB-9824-78D64E3A7FA8}"/>
    <cellStyle name="Currency 128" xfId="13190" xr:uid="{00000000-0005-0000-0000-000086330000}"/>
    <cellStyle name="Currency 128 2" xfId="43859" xr:uid="{3C5A1783-A4A7-4257-945F-754BEBD527EC}"/>
    <cellStyle name="Currency 129" xfId="13191" xr:uid="{00000000-0005-0000-0000-000087330000}"/>
    <cellStyle name="Currency 129 2" xfId="43860" xr:uid="{039E44A8-545D-4D30-A99F-6F79E412A4FE}"/>
    <cellStyle name="Currency 13" xfId="13192" xr:uid="{00000000-0005-0000-0000-000088330000}"/>
    <cellStyle name="Currency 13 2" xfId="13193" xr:uid="{00000000-0005-0000-0000-000089330000}"/>
    <cellStyle name="Currency 13 2 2" xfId="43862" xr:uid="{7DD52833-A687-4B4D-AFFD-F3BEBD042BE6}"/>
    <cellStyle name="Currency 13 3" xfId="43861" xr:uid="{19F0DD18-49FD-424C-98C3-EF23F2E135D4}"/>
    <cellStyle name="Currency 130" xfId="13194" xr:uid="{00000000-0005-0000-0000-00008A330000}"/>
    <cellStyle name="Currency 130 2" xfId="43863" xr:uid="{0AF25A41-7784-4E0C-A937-EF610A3D1F4D}"/>
    <cellStyle name="Currency 131" xfId="13195" xr:uid="{00000000-0005-0000-0000-00008B330000}"/>
    <cellStyle name="Currency 131 2" xfId="43864" xr:uid="{2B71E817-2650-47AC-B4A9-382220817480}"/>
    <cellStyle name="Currency 132" xfId="13196" xr:uid="{00000000-0005-0000-0000-00008C330000}"/>
    <cellStyle name="Currency 132 2" xfId="43865" xr:uid="{4A238400-2719-46CD-86F6-A25132CF4CF9}"/>
    <cellStyle name="Currency 133" xfId="13197" xr:uid="{00000000-0005-0000-0000-00008D330000}"/>
    <cellStyle name="Currency 133 2" xfId="43866" xr:uid="{035861CB-2FDD-4F65-BDA1-5DB29E0831C6}"/>
    <cellStyle name="Currency 134" xfId="13198" xr:uid="{00000000-0005-0000-0000-00008E330000}"/>
    <cellStyle name="Currency 134 2" xfId="43867" xr:uid="{494C3DB0-C185-43A7-B847-080D684CB20B}"/>
    <cellStyle name="Currency 135" xfId="13199" xr:uid="{00000000-0005-0000-0000-00008F330000}"/>
    <cellStyle name="Currency 135 2" xfId="43868" xr:uid="{D81F9A66-9E66-447F-BB26-777B02B63475}"/>
    <cellStyle name="Currency 136" xfId="13200" xr:uid="{00000000-0005-0000-0000-000090330000}"/>
    <cellStyle name="Currency 136 2" xfId="43869" xr:uid="{E6A43EA3-EEB3-4EC8-A4EA-345220DD39E6}"/>
    <cellStyle name="Currency 137" xfId="13201" xr:uid="{00000000-0005-0000-0000-000091330000}"/>
    <cellStyle name="Currency 137 2" xfId="43870" xr:uid="{F1D4AFF2-8F2B-4A6E-8BFD-E7290C491B1A}"/>
    <cellStyle name="Currency 138" xfId="13202" xr:uid="{00000000-0005-0000-0000-000092330000}"/>
    <cellStyle name="Currency 138 2" xfId="43871" xr:uid="{47B3317C-619B-4E9D-BA62-CFFEBFA5F39C}"/>
    <cellStyle name="Currency 139" xfId="13203" xr:uid="{00000000-0005-0000-0000-000093330000}"/>
    <cellStyle name="Currency 139 2" xfId="43872" xr:uid="{7D8CC69F-CFC9-4A20-821E-75C8EB3DE0EF}"/>
    <cellStyle name="Currency 14" xfId="13204" xr:uid="{00000000-0005-0000-0000-000094330000}"/>
    <cellStyle name="Currency 14 2" xfId="13205" xr:uid="{00000000-0005-0000-0000-000095330000}"/>
    <cellStyle name="Currency 14 2 2" xfId="43874" xr:uid="{08678D7A-3A46-426D-8C1D-0D08116CC4F2}"/>
    <cellStyle name="Currency 14 3" xfId="43873" xr:uid="{5A2F0BB1-4AB5-48D3-9C59-169BC77F605F}"/>
    <cellStyle name="Currency 140" xfId="13206" xr:uid="{00000000-0005-0000-0000-000096330000}"/>
    <cellStyle name="Currency 140 2" xfId="43875" xr:uid="{65C100EC-0CEE-4DAC-9AE1-CF88AE8EA82B}"/>
    <cellStyle name="Currency 141" xfId="13207" xr:uid="{00000000-0005-0000-0000-000097330000}"/>
    <cellStyle name="Currency 141 2" xfId="43876" xr:uid="{867569B3-08E3-487C-9731-84B70FD5C296}"/>
    <cellStyle name="Currency 142" xfId="13208" xr:uid="{00000000-0005-0000-0000-000098330000}"/>
    <cellStyle name="Currency 142 2" xfId="43877" xr:uid="{EF117A9C-24E4-42F2-AB20-E6DA04A52E4D}"/>
    <cellStyle name="Currency 143" xfId="13209" xr:uid="{00000000-0005-0000-0000-000099330000}"/>
    <cellStyle name="Currency 143 2" xfId="43878" xr:uid="{5C7E861A-A4B1-4849-AE3C-85566980D1AB}"/>
    <cellStyle name="Currency 144" xfId="13210" xr:uid="{00000000-0005-0000-0000-00009A330000}"/>
    <cellStyle name="Currency 144 2" xfId="43879" xr:uid="{452046C6-4218-4874-8812-995F3FBFDD6C}"/>
    <cellStyle name="Currency 145" xfId="13211" xr:uid="{00000000-0005-0000-0000-00009B330000}"/>
    <cellStyle name="Currency 145 2" xfId="43880" xr:uid="{EDB140D0-5C75-4353-9491-21286CC375EE}"/>
    <cellStyle name="Currency 146" xfId="13212" xr:uid="{00000000-0005-0000-0000-00009C330000}"/>
    <cellStyle name="Currency 146 2" xfId="43881" xr:uid="{5414728C-28A6-401C-A491-EFE3243190FA}"/>
    <cellStyle name="Currency 147" xfId="13213" xr:uid="{00000000-0005-0000-0000-00009D330000}"/>
    <cellStyle name="Currency 147 2" xfId="43882" xr:uid="{66B31507-52F2-4AAD-9275-0FDA871B8961}"/>
    <cellStyle name="Currency 148" xfId="13214" xr:uid="{00000000-0005-0000-0000-00009E330000}"/>
    <cellStyle name="Currency 148 2" xfId="43883" xr:uid="{72244DC5-AF3B-449E-8513-A58887C1FD8C}"/>
    <cellStyle name="Currency 149" xfId="13215" xr:uid="{00000000-0005-0000-0000-00009F330000}"/>
    <cellStyle name="Currency 149 2" xfId="43884" xr:uid="{23A8C651-1B60-4812-9DFA-F4C7A9760D71}"/>
    <cellStyle name="Currency 15" xfId="13216" xr:uid="{00000000-0005-0000-0000-0000A0330000}"/>
    <cellStyle name="Currency 15 2" xfId="13217" xr:uid="{00000000-0005-0000-0000-0000A1330000}"/>
    <cellStyle name="Currency 15 2 2" xfId="43886" xr:uid="{320F547B-8046-4BE4-9752-5DE179218F41}"/>
    <cellStyle name="Currency 15 3" xfId="43885" xr:uid="{589DAADB-A976-4F70-9793-26C65C514F77}"/>
    <cellStyle name="Currency 150" xfId="13218" xr:uid="{00000000-0005-0000-0000-0000A2330000}"/>
    <cellStyle name="Currency 150 2" xfId="43887" xr:uid="{E79614C6-6F75-48BD-8364-7A679F1F4650}"/>
    <cellStyle name="Currency 151" xfId="13219" xr:uid="{00000000-0005-0000-0000-0000A3330000}"/>
    <cellStyle name="Currency 151 2" xfId="43888" xr:uid="{CBE17AEE-12CA-45A1-8C93-ACF18D3090C6}"/>
    <cellStyle name="Currency 152" xfId="13220" xr:uid="{00000000-0005-0000-0000-0000A4330000}"/>
    <cellStyle name="Currency 152 2" xfId="43889" xr:uid="{68A45101-812A-41E8-9B83-0BC46D78812A}"/>
    <cellStyle name="Currency 153" xfId="13221" xr:uid="{00000000-0005-0000-0000-0000A5330000}"/>
    <cellStyle name="Currency 153 2" xfId="43890" xr:uid="{D2923DAE-DB8F-4424-9FD5-27663C6E5D51}"/>
    <cellStyle name="Currency 154" xfId="13222" xr:uid="{00000000-0005-0000-0000-0000A6330000}"/>
    <cellStyle name="Currency 154 2" xfId="43891" xr:uid="{4CB2B928-D081-4F86-88F5-FD73803DF313}"/>
    <cellStyle name="Currency 155" xfId="13223" xr:uid="{00000000-0005-0000-0000-0000A7330000}"/>
    <cellStyle name="Currency 155 2" xfId="13224" xr:uid="{00000000-0005-0000-0000-0000A8330000}"/>
    <cellStyle name="Currency 155 2 2" xfId="13225" xr:uid="{00000000-0005-0000-0000-0000A9330000}"/>
    <cellStyle name="Currency 155 2 2 2" xfId="43894" xr:uid="{096BFB53-C6B3-4B87-B74B-9408A8467312}"/>
    <cellStyle name="Currency 155 2 3" xfId="13226" xr:uid="{00000000-0005-0000-0000-0000AA330000}"/>
    <cellStyle name="Currency 155 2 3 2" xfId="13227" xr:uid="{00000000-0005-0000-0000-0000AB330000}"/>
    <cellStyle name="Currency 155 2 3 2 2" xfId="43896" xr:uid="{FEC0BC6E-9285-4988-AAF7-B0E0FB043C47}"/>
    <cellStyle name="Currency 155 2 3 3" xfId="43895" xr:uid="{8420D66A-78D5-4974-B334-186DA92479BA}"/>
    <cellStyle name="Currency 155 2 4" xfId="13228" xr:uid="{00000000-0005-0000-0000-0000AC330000}"/>
    <cellStyle name="Currency 155 2 4 2" xfId="43897" xr:uid="{6AD96FB6-D7FE-41D6-8110-E0DDD898C41F}"/>
    <cellStyle name="Currency 155 2 5" xfId="43893" xr:uid="{3E9BDC11-E05D-4401-BF19-8BA818B999E3}"/>
    <cellStyle name="Currency 155 3" xfId="13229" xr:uid="{00000000-0005-0000-0000-0000AD330000}"/>
    <cellStyle name="Currency 155 3 2" xfId="43898" xr:uid="{25F70EF8-8AF8-4AAE-8992-0227EAA6C8A7}"/>
    <cellStyle name="Currency 155 4" xfId="13230" xr:uid="{00000000-0005-0000-0000-0000AE330000}"/>
    <cellStyle name="Currency 155 4 2" xfId="13231" xr:uid="{00000000-0005-0000-0000-0000AF330000}"/>
    <cellStyle name="Currency 155 4 2 2" xfId="43900" xr:uid="{0EC5513D-AEDE-4177-AC88-7956A89CED30}"/>
    <cellStyle name="Currency 155 4 3" xfId="13232" xr:uid="{00000000-0005-0000-0000-0000B0330000}"/>
    <cellStyle name="Currency 155 4 3 2" xfId="43901" xr:uid="{5FCFB2E7-3F16-48BD-B418-BD75FA24F39C}"/>
    <cellStyle name="Currency 155 4 4" xfId="43899" xr:uid="{E17732AF-529D-48E2-905B-12BE7A9A4663}"/>
    <cellStyle name="Currency 155 5" xfId="43892" xr:uid="{CFC66A18-C243-4CEA-AE6A-970131580E02}"/>
    <cellStyle name="Currency 156" xfId="13233" xr:uid="{00000000-0005-0000-0000-0000B1330000}"/>
    <cellStyle name="Currency 156 2" xfId="13234" xr:uid="{00000000-0005-0000-0000-0000B2330000}"/>
    <cellStyle name="Currency 156 2 2" xfId="13235" xr:uid="{00000000-0005-0000-0000-0000B3330000}"/>
    <cellStyle name="Currency 156 2 2 2" xfId="43904" xr:uid="{79F03441-D177-4B12-953D-7FE2EC4B4048}"/>
    <cellStyle name="Currency 156 2 3" xfId="13236" xr:uid="{00000000-0005-0000-0000-0000B4330000}"/>
    <cellStyle name="Currency 156 2 3 2" xfId="13237" xr:uid="{00000000-0005-0000-0000-0000B5330000}"/>
    <cellStyle name="Currency 156 2 3 2 2" xfId="43906" xr:uid="{21DA9F81-50A3-4531-8B64-226F82E061E5}"/>
    <cellStyle name="Currency 156 2 3 3" xfId="43905" xr:uid="{3D69AA4E-628A-462F-9304-F8C741CAF07C}"/>
    <cellStyle name="Currency 156 2 4" xfId="13238" xr:uid="{00000000-0005-0000-0000-0000B6330000}"/>
    <cellStyle name="Currency 156 2 4 2" xfId="43907" xr:uid="{FDFC9ADB-C407-45AF-A720-C668632ED297}"/>
    <cellStyle name="Currency 156 2 5" xfId="43903" xr:uid="{9B17B326-0437-4E27-8D55-1BF9BDF37D8D}"/>
    <cellStyle name="Currency 156 3" xfId="13239" xr:uid="{00000000-0005-0000-0000-0000B7330000}"/>
    <cellStyle name="Currency 156 3 2" xfId="43908" xr:uid="{0F5050B5-472A-437F-817C-6355B8B7A909}"/>
    <cellStyle name="Currency 156 4" xfId="13240" xr:uid="{00000000-0005-0000-0000-0000B8330000}"/>
    <cellStyle name="Currency 156 4 2" xfId="13241" xr:uid="{00000000-0005-0000-0000-0000B9330000}"/>
    <cellStyle name="Currency 156 4 2 2" xfId="43910" xr:uid="{6CAE1F8E-9BBD-40FD-89F4-0F4D9EDF2417}"/>
    <cellStyle name="Currency 156 4 3" xfId="13242" xr:uid="{00000000-0005-0000-0000-0000BA330000}"/>
    <cellStyle name="Currency 156 4 3 2" xfId="43911" xr:uid="{F709AADC-4F84-4DC4-B87D-915A0A96CACC}"/>
    <cellStyle name="Currency 156 4 4" xfId="43909" xr:uid="{E1579F34-9BD0-4446-A9B6-7DE7A6FFD7A5}"/>
    <cellStyle name="Currency 156 5" xfId="43902" xr:uid="{0E0E4CA3-DD4A-4E58-BB2F-C9836A4C4950}"/>
    <cellStyle name="Currency 157" xfId="13243" xr:uid="{00000000-0005-0000-0000-0000BB330000}"/>
    <cellStyle name="Currency 157 2" xfId="13244" xr:uid="{00000000-0005-0000-0000-0000BC330000}"/>
    <cellStyle name="Currency 157 2 2" xfId="13245" xr:uid="{00000000-0005-0000-0000-0000BD330000}"/>
    <cellStyle name="Currency 157 2 2 2" xfId="43914" xr:uid="{3CD47830-5317-4420-B636-D1EFEFFB7233}"/>
    <cellStyle name="Currency 157 2 3" xfId="13246" xr:uid="{00000000-0005-0000-0000-0000BE330000}"/>
    <cellStyle name="Currency 157 2 3 2" xfId="13247" xr:uid="{00000000-0005-0000-0000-0000BF330000}"/>
    <cellStyle name="Currency 157 2 3 2 2" xfId="43916" xr:uid="{88550B63-9108-45CF-AEB9-75795E7D5E4D}"/>
    <cellStyle name="Currency 157 2 3 3" xfId="43915" xr:uid="{B2E905A2-CC2A-4F87-8AAD-ED85135959E5}"/>
    <cellStyle name="Currency 157 2 4" xfId="13248" xr:uid="{00000000-0005-0000-0000-0000C0330000}"/>
    <cellStyle name="Currency 157 2 4 2" xfId="43917" xr:uid="{04F9D852-31CB-468D-BE13-47413E4E4737}"/>
    <cellStyle name="Currency 157 2 5" xfId="43913" xr:uid="{D1717368-7061-48A8-B115-E8E421A58DF3}"/>
    <cellStyle name="Currency 157 3" xfId="13249" xr:uid="{00000000-0005-0000-0000-0000C1330000}"/>
    <cellStyle name="Currency 157 3 2" xfId="43918" xr:uid="{077197F5-C54F-45AD-A907-E3196E1E86E7}"/>
    <cellStyle name="Currency 157 4" xfId="13250" xr:uid="{00000000-0005-0000-0000-0000C2330000}"/>
    <cellStyle name="Currency 157 4 2" xfId="13251" xr:uid="{00000000-0005-0000-0000-0000C3330000}"/>
    <cellStyle name="Currency 157 4 2 2" xfId="43920" xr:uid="{9FEDF958-22DD-4B3E-895C-0B24F1FEA38A}"/>
    <cellStyle name="Currency 157 4 3" xfId="13252" xr:uid="{00000000-0005-0000-0000-0000C4330000}"/>
    <cellStyle name="Currency 157 4 3 2" xfId="43921" xr:uid="{460DC99C-2678-463C-A40E-7350FB1328C6}"/>
    <cellStyle name="Currency 157 4 4" xfId="43919" xr:uid="{B600A953-9AA6-462D-B7B6-57C3015243EC}"/>
    <cellStyle name="Currency 157 5" xfId="43912" xr:uid="{33D9B0D5-7DCA-4A01-80DF-06A122CCE680}"/>
    <cellStyle name="Currency 158" xfId="13253" xr:uid="{00000000-0005-0000-0000-0000C5330000}"/>
    <cellStyle name="Currency 158 2" xfId="13254" xr:uid="{00000000-0005-0000-0000-0000C6330000}"/>
    <cellStyle name="Currency 158 2 2" xfId="13255" xr:uid="{00000000-0005-0000-0000-0000C7330000}"/>
    <cellStyle name="Currency 158 2 2 2" xfId="43924" xr:uid="{C84F3D89-6EC1-4930-91C4-33184F80C9B6}"/>
    <cellStyle name="Currency 158 2 3" xfId="13256" xr:uid="{00000000-0005-0000-0000-0000C8330000}"/>
    <cellStyle name="Currency 158 2 3 2" xfId="13257" xr:uid="{00000000-0005-0000-0000-0000C9330000}"/>
    <cellStyle name="Currency 158 2 3 2 2" xfId="43926" xr:uid="{72CF114D-CD99-49E3-AEC0-B672A5ABE723}"/>
    <cellStyle name="Currency 158 2 3 3" xfId="43925" xr:uid="{BDC7F172-AA0D-4D04-9A06-A1579F12A846}"/>
    <cellStyle name="Currency 158 2 4" xfId="13258" xr:uid="{00000000-0005-0000-0000-0000CA330000}"/>
    <cellStyle name="Currency 158 2 4 2" xfId="43927" xr:uid="{69266FB3-0712-4916-9CCB-BFA3EE496948}"/>
    <cellStyle name="Currency 158 2 5" xfId="43923" xr:uid="{90868CF4-5FD9-4B80-BCCA-707251198708}"/>
    <cellStyle name="Currency 158 3" xfId="13259" xr:uid="{00000000-0005-0000-0000-0000CB330000}"/>
    <cellStyle name="Currency 158 3 2" xfId="43928" xr:uid="{0472F489-233C-44FE-9FEE-DDA7077A762A}"/>
    <cellStyle name="Currency 158 4" xfId="13260" xr:uid="{00000000-0005-0000-0000-0000CC330000}"/>
    <cellStyle name="Currency 158 4 2" xfId="13261" xr:uid="{00000000-0005-0000-0000-0000CD330000}"/>
    <cellStyle name="Currency 158 4 2 2" xfId="43930" xr:uid="{139934FA-2A73-4E15-8B07-6C113CF54882}"/>
    <cellStyle name="Currency 158 4 3" xfId="13262" xr:uid="{00000000-0005-0000-0000-0000CE330000}"/>
    <cellStyle name="Currency 158 4 3 2" xfId="43931" xr:uid="{55BB91D0-3CF3-48E0-9E6B-B2D1073303C0}"/>
    <cellStyle name="Currency 158 4 4" xfId="43929" xr:uid="{11BBB2BE-9211-49AF-9CC0-98932AB8F952}"/>
    <cellStyle name="Currency 158 5" xfId="43922" xr:uid="{FB54B41A-D866-439E-9036-848E5F367A1F}"/>
    <cellStyle name="Currency 159" xfId="13263" xr:uid="{00000000-0005-0000-0000-0000CF330000}"/>
    <cellStyle name="Currency 159 2" xfId="13264" xr:uid="{00000000-0005-0000-0000-0000D0330000}"/>
    <cellStyle name="Currency 159 2 2" xfId="43933" xr:uid="{CA3EA407-A95D-4343-A5BD-0CAE3CA958B3}"/>
    <cellStyle name="Currency 159 3" xfId="43932" xr:uid="{BD3C4A69-A688-498B-A1DD-55DA7348448B}"/>
    <cellStyle name="Currency 16" xfId="13265" xr:uid="{00000000-0005-0000-0000-0000D1330000}"/>
    <cellStyle name="Currency 16 2" xfId="13266" xr:uid="{00000000-0005-0000-0000-0000D2330000}"/>
    <cellStyle name="Currency 16 2 2" xfId="43935" xr:uid="{6B067D99-699B-465B-A7D8-155055778A85}"/>
    <cellStyle name="Currency 16 3" xfId="43934" xr:uid="{D6BCEA2A-4C2C-462A-A2B7-5EEC4A025B8D}"/>
    <cellStyle name="Currency 160" xfId="13267" xr:uid="{00000000-0005-0000-0000-0000D3330000}"/>
    <cellStyle name="Currency 160 2" xfId="13268" xr:uid="{00000000-0005-0000-0000-0000D4330000}"/>
    <cellStyle name="Currency 160 2 2" xfId="43937" xr:uid="{BBB505BB-70FB-4C10-8138-6CF282ACDC0C}"/>
    <cellStyle name="Currency 160 3" xfId="13269" xr:uid="{00000000-0005-0000-0000-0000D5330000}"/>
    <cellStyle name="Currency 160 3 2" xfId="13270" xr:uid="{00000000-0005-0000-0000-0000D6330000}"/>
    <cellStyle name="Currency 160 3 2 2" xfId="43939" xr:uid="{5208DE75-6C0E-4311-B2BB-A0F5F4AE9ED8}"/>
    <cellStyle name="Currency 160 3 3" xfId="43938" xr:uid="{F79D0E5A-F45D-4D05-ACC9-E1EFAB278935}"/>
    <cellStyle name="Currency 160 4" xfId="43936" xr:uid="{4F57FEAD-82F3-4381-9F9A-D013B17462D5}"/>
    <cellStyle name="Currency 161" xfId="13271" xr:uid="{00000000-0005-0000-0000-0000D7330000}"/>
    <cellStyle name="Currency 161 2" xfId="43940" xr:uid="{BCC8311F-879B-45F4-9B83-15EF9A2DA82F}"/>
    <cellStyle name="Currency 162" xfId="13272" xr:uid="{00000000-0005-0000-0000-0000D8330000}"/>
    <cellStyle name="Currency 162 2" xfId="13273" xr:uid="{00000000-0005-0000-0000-0000D9330000}"/>
    <cellStyle name="Currency 162 2 2" xfId="43942" xr:uid="{2F556B53-57E9-440A-9447-7FB482CCB67C}"/>
    <cellStyle name="Currency 162 3" xfId="13274" xr:uid="{00000000-0005-0000-0000-0000DA330000}"/>
    <cellStyle name="Currency 162 3 2" xfId="43943" xr:uid="{D60961B9-1137-43CC-836B-A09C6F783BC8}"/>
    <cellStyle name="Currency 162 4" xfId="13275" xr:uid="{00000000-0005-0000-0000-0000DB330000}"/>
    <cellStyle name="Currency 162 4 2" xfId="13276" xr:uid="{00000000-0005-0000-0000-0000DC330000}"/>
    <cellStyle name="Currency 162 4 2 2" xfId="43945" xr:uid="{F38C8D10-26EE-4B67-B249-8F8DFB267CC4}"/>
    <cellStyle name="Currency 162 4 3" xfId="43944" xr:uid="{74830FEF-46E6-47C1-8792-7244CF0D0BE3}"/>
    <cellStyle name="Currency 162 5" xfId="13277" xr:uid="{00000000-0005-0000-0000-0000DD330000}"/>
    <cellStyle name="Currency 162 5 2" xfId="43946" xr:uid="{39BA50D6-A40C-41F7-94F6-83649B3C56BD}"/>
    <cellStyle name="Currency 162 6" xfId="43941" xr:uid="{5E609EDF-C4A9-4058-BFEC-3D041603428D}"/>
    <cellStyle name="Currency 163" xfId="13278" xr:uid="{00000000-0005-0000-0000-0000DE330000}"/>
    <cellStyle name="Currency 163 2" xfId="13279" xr:uid="{00000000-0005-0000-0000-0000DF330000}"/>
    <cellStyle name="Currency 163 2 2" xfId="43948" xr:uid="{DE0402D6-DD4A-44C5-8DB4-B4F00FCB0CA1}"/>
    <cellStyle name="Currency 163 3" xfId="13280" xr:uid="{00000000-0005-0000-0000-0000E0330000}"/>
    <cellStyle name="Currency 163 3 2" xfId="43949" xr:uid="{44C395D4-D450-43D7-95C3-BF22EC5A8119}"/>
    <cellStyle name="Currency 163 4" xfId="13281" xr:uid="{00000000-0005-0000-0000-0000E1330000}"/>
    <cellStyle name="Currency 163 4 2" xfId="13282" xr:uid="{00000000-0005-0000-0000-0000E2330000}"/>
    <cellStyle name="Currency 163 4 2 2" xfId="43951" xr:uid="{6866761B-6A7A-4C71-AA4E-E8622DD5954B}"/>
    <cellStyle name="Currency 163 4 3" xfId="43950" xr:uid="{8F84C583-C2B0-4AD9-9EF3-21EBF5C861DD}"/>
    <cellStyle name="Currency 163 5" xfId="13283" xr:uid="{00000000-0005-0000-0000-0000E3330000}"/>
    <cellStyle name="Currency 163 5 2" xfId="43952" xr:uid="{DF04CA4B-2E03-42C4-A2A0-6174F6D0EEBA}"/>
    <cellStyle name="Currency 163 6" xfId="43947" xr:uid="{2C402668-CCCD-4D4A-B69B-83DF71659546}"/>
    <cellStyle name="Currency 164" xfId="13284" xr:uid="{00000000-0005-0000-0000-0000E4330000}"/>
    <cellStyle name="Currency 164 2" xfId="43953" xr:uid="{92A3DA4C-28C0-43F8-B81B-69F862354A55}"/>
    <cellStyle name="Currency 165" xfId="13285" xr:uid="{00000000-0005-0000-0000-0000E5330000}"/>
    <cellStyle name="Currency 165 2" xfId="43954" xr:uid="{EADDD8B2-0DD7-40DE-AD6A-402CA9062472}"/>
    <cellStyle name="Currency 166" xfId="13286" xr:uid="{00000000-0005-0000-0000-0000E6330000}"/>
    <cellStyle name="Currency 166 2" xfId="43955" xr:uid="{C1262D9F-A23A-45A1-9E6F-5E1F34FD825C}"/>
    <cellStyle name="Currency 167" xfId="13287" xr:uid="{00000000-0005-0000-0000-0000E7330000}"/>
    <cellStyle name="Currency 167 2" xfId="13288" xr:uid="{00000000-0005-0000-0000-0000E8330000}"/>
    <cellStyle name="Currency 167 2 2" xfId="43957" xr:uid="{989B525E-97EA-4B5C-8003-B14ACA5D3CAA}"/>
    <cellStyle name="Currency 167 3" xfId="43956" xr:uid="{4E9BFA63-1AA8-493F-8ADC-7C589688C42D}"/>
    <cellStyle name="Currency 168" xfId="13289" xr:uid="{00000000-0005-0000-0000-0000E9330000}"/>
    <cellStyle name="Currency 168 2" xfId="13290" xr:uid="{00000000-0005-0000-0000-0000EA330000}"/>
    <cellStyle name="Currency 168 2 2" xfId="43959" xr:uid="{A037BD79-3FE8-48CD-A17C-E1AC74A3FCFD}"/>
    <cellStyle name="Currency 168 3" xfId="43958" xr:uid="{3F62360F-D462-4FF0-B52C-2539B4354028}"/>
    <cellStyle name="Currency 169" xfId="13291" xr:uid="{00000000-0005-0000-0000-0000EB330000}"/>
    <cellStyle name="Currency 169 2" xfId="13292" xr:uid="{00000000-0005-0000-0000-0000EC330000}"/>
    <cellStyle name="Currency 169 2 2" xfId="43961" xr:uid="{5D10CB77-B7AB-43F7-98C6-3C44BBAA524B}"/>
    <cellStyle name="Currency 169 3" xfId="43960" xr:uid="{7A1DCB79-BF74-4CD6-A1CF-65B35667D65A}"/>
    <cellStyle name="Currency 17" xfId="13293" xr:uid="{00000000-0005-0000-0000-0000ED330000}"/>
    <cellStyle name="Currency 17 2" xfId="13294" xr:uid="{00000000-0005-0000-0000-0000EE330000}"/>
    <cellStyle name="Currency 17 2 2" xfId="43963" xr:uid="{E8132D98-8421-4DB8-9704-F5BE2E7E63AF}"/>
    <cellStyle name="Currency 17 3" xfId="43962" xr:uid="{44E19F7F-C39D-4090-8651-A14EADCA3231}"/>
    <cellStyle name="Currency 170" xfId="13295" xr:uid="{00000000-0005-0000-0000-0000EF330000}"/>
    <cellStyle name="Currency 170 2" xfId="13296" xr:uid="{00000000-0005-0000-0000-0000F0330000}"/>
    <cellStyle name="Currency 170 2 2" xfId="43965" xr:uid="{52FA2480-070A-4CEA-B20D-64CCE096740C}"/>
    <cellStyle name="Currency 170 3" xfId="43964" xr:uid="{D6CE9E89-76FD-473C-A52E-CC540D99ED79}"/>
    <cellStyle name="Currency 171" xfId="13297" xr:uid="{00000000-0005-0000-0000-0000F1330000}"/>
    <cellStyle name="Currency 171 2" xfId="13298" xr:uid="{00000000-0005-0000-0000-0000F2330000}"/>
    <cellStyle name="Currency 171 2 2" xfId="43967" xr:uid="{D3CBDCC4-1564-4B45-8F7D-495934C82A58}"/>
    <cellStyle name="Currency 171 3" xfId="43966" xr:uid="{C95DE0A9-89E0-4067-BC38-7E7F9CADC615}"/>
    <cellStyle name="Currency 172" xfId="13299" xr:uid="{00000000-0005-0000-0000-0000F3330000}"/>
    <cellStyle name="Currency 172 2" xfId="13300" xr:uid="{00000000-0005-0000-0000-0000F4330000}"/>
    <cellStyle name="Currency 172 2 2" xfId="43969" xr:uid="{ADFF8947-DE75-4D04-8997-2EC04F76CF6A}"/>
    <cellStyle name="Currency 172 3" xfId="43968" xr:uid="{28B60EE3-69C7-4075-ABEF-579012352154}"/>
    <cellStyle name="Currency 173" xfId="13301" xr:uid="{00000000-0005-0000-0000-0000F5330000}"/>
    <cellStyle name="Currency 173 2" xfId="13302" xr:uid="{00000000-0005-0000-0000-0000F6330000}"/>
    <cellStyle name="Currency 173 2 2" xfId="43971" xr:uid="{9E89B557-0838-4642-AFB0-E35CB89C1159}"/>
    <cellStyle name="Currency 173 3" xfId="43970" xr:uid="{CF699A8E-8D0A-477C-A5DC-891A77A09F56}"/>
    <cellStyle name="Currency 174" xfId="13303" xr:uid="{00000000-0005-0000-0000-0000F7330000}"/>
    <cellStyle name="Currency 174 2" xfId="43972" xr:uid="{84CD9664-EF72-4A26-91C5-8FA3E5B7780B}"/>
    <cellStyle name="Currency 175" xfId="13304" xr:uid="{00000000-0005-0000-0000-0000F8330000}"/>
    <cellStyle name="Currency 175 2" xfId="43973" xr:uid="{AE902BD2-9E55-4A29-894B-9AC019695B4F}"/>
    <cellStyle name="Currency 176" xfId="13305" xr:uid="{00000000-0005-0000-0000-0000F9330000}"/>
    <cellStyle name="Currency 176 2" xfId="43974" xr:uid="{5ACC83F1-E3B9-4E2E-B8BA-51CE64CBB71B}"/>
    <cellStyle name="Currency 177" xfId="13306" xr:uid="{00000000-0005-0000-0000-0000FA330000}"/>
    <cellStyle name="Currency 177 2" xfId="43975" xr:uid="{40F93573-B590-43E0-8A8C-C88C5BE037B2}"/>
    <cellStyle name="Currency 178" xfId="13307" xr:uid="{00000000-0005-0000-0000-0000FB330000}"/>
    <cellStyle name="Currency 178 2" xfId="43976" xr:uid="{0F2EC667-4BCF-4651-BCF8-FD5BA02809F3}"/>
    <cellStyle name="Currency 179" xfId="13308" xr:uid="{00000000-0005-0000-0000-0000FC330000}"/>
    <cellStyle name="Currency 179 2" xfId="43977" xr:uid="{553CA361-8F2C-457D-824F-92FE9B8B0890}"/>
    <cellStyle name="Currency 18" xfId="13309" xr:uid="{00000000-0005-0000-0000-0000FD330000}"/>
    <cellStyle name="Currency 18 2" xfId="13310" xr:uid="{00000000-0005-0000-0000-0000FE330000}"/>
    <cellStyle name="Currency 18 2 2" xfId="43979" xr:uid="{72470AF0-F631-4D80-9808-C70EA9EF76E6}"/>
    <cellStyle name="Currency 18 3" xfId="43978" xr:uid="{7C077540-40E0-41AB-8B1E-B6D8F876CD1B}"/>
    <cellStyle name="Currency 180" xfId="13311" xr:uid="{00000000-0005-0000-0000-0000FF330000}"/>
    <cellStyle name="Currency 180 2" xfId="43980" xr:uid="{D67110FB-D8B9-4B27-8A7D-A97BF4BCD166}"/>
    <cellStyle name="Currency 181" xfId="13312" xr:uid="{00000000-0005-0000-0000-000000340000}"/>
    <cellStyle name="Currency 181 2" xfId="43981" xr:uid="{107D36F7-D816-4075-A30B-E9BB23060280}"/>
    <cellStyle name="Currency 182" xfId="13313" xr:uid="{00000000-0005-0000-0000-000001340000}"/>
    <cellStyle name="Currency 182 2" xfId="43982" xr:uid="{26CD22EA-E122-4E34-900A-25D0805ACC39}"/>
    <cellStyle name="Currency 183" xfId="13314" xr:uid="{00000000-0005-0000-0000-000002340000}"/>
    <cellStyle name="Currency 183 2" xfId="43983" xr:uid="{382BFFE1-CA4D-430D-9ACB-A5F5CCC1B619}"/>
    <cellStyle name="Currency 184" xfId="13315" xr:uid="{00000000-0005-0000-0000-000003340000}"/>
    <cellStyle name="Currency 184 2" xfId="43984" xr:uid="{9C9D1346-83A8-487B-8626-D1A1538BA042}"/>
    <cellStyle name="Currency 185" xfId="13316" xr:uid="{00000000-0005-0000-0000-000004340000}"/>
    <cellStyle name="Currency 185 2" xfId="43985" xr:uid="{F14C7410-52E0-4C38-9659-EA1E12568EDD}"/>
    <cellStyle name="Currency 186" xfId="13317" xr:uid="{00000000-0005-0000-0000-000005340000}"/>
    <cellStyle name="Currency 186 2" xfId="43986" xr:uid="{25C2D31D-7307-45C3-A161-7537CED2C668}"/>
    <cellStyle name="Currency 187" xfId="13318" xr:uid="{00000000-0005-0000-0000-000006340000}"/>
    <cellStyle name="Currency 187 2" xfId="43987" xr:uid="{F9457F77-1E66-4CB1-9D7D-E0D0E1F48A7C}"/>
    <cellStyle name="Currency 188" xfId="13319" xr:uid="{00000000-0005-0000-0000-000007340000}"/>
    <cellStyle name="Currency 188 2" xfId="43988" xr:uid="{07CA8005-B14A-4691-919E-6B8A2C651A2B}"/>
    <cellStyle name="Currency 189" xfId="13320" xr:uid="{00000000-0005-0000-0000-000008340000}"/>
    <cellStyle name="Currency 189 2" xfId="43989" xr:uid="{5F1F2E7C-929B-49BF-8AC6-4E5BCBFEFD62}"/>
    <cellStyle name="Currency 19" xfId="13321" xr:uid="{00000000-0005-0000-0000-000009340000}"/>
    <cellStyle name="Currency 19 2" xfId="13322" xr:uid="{00000000-0005-0000-0000-00000A340000}"/>
    <cellStyle name="Currency 19 2 2" xfId="43991" xr:uid="{7DBDA2F1-D597-4E4E-BD18-5160C33B47EE}"/>
    <cellStyle name="Currency 19 3" xfId="43990" xr:uid="{E555D684-7559-4E66-A7E7-BCE407D499B5}"/>
    <cellStyle name="Currency 190" xfId="13323" xr:uid="{00000000-0005-0000-0000-00000B340000}"/>
    <cellStyle name="Currency 190 2" xfId="43992" xr:uid="{85B15055-F640-4903-9AB2-D6AF187B1BE2}"/>
    <cellStyle name="Currency 191" xfId="13324" xr:uid="{00000000-0005-0000-0000-00000C340000}"/>
    <cellStyle name="Currency 191 2" xfId="43993" xr:uid="{250E04D1-A75A-4A47-B1BB-06F7711CD3B1}"/>
    <cellStyle name="Currency 192" xfId="13325" xr:uid="{00000000-0005-0000-0000-00000D340000}"/>
    <cellStyle name="Currency 192 2" xfId="43994" xr:uid="{488EFCE9-592A-465D-A9E4-FECBB4EA2166}"/>
    <cellStyle name="Currency 193" xfId="13326" xr:uid="{00000000-0005-0000-0000-00000E340000}"/>
    <cellStyle name="Currency 193 2" xfId="43995" xr:uid="{D5E93613-F12A-4AA6-A766-54ACBB36372D}"/>
    <cellStyle name="Currency 194" xfId="13327" xr:uid="{00000000-0005-0000-0000-00000F340000}"/>
    <cellStyle name="Currency 194 2" xfId="43996" xr:uid="{46EBB150-943A-4D91-B275-FDC30B0C1588}"/>
    <cellStyle name="Currency 195" xfId="13328" xr:uid="{00000000-0005-0000-0000-000010340000}"/>
    <cellStyle name="Currency 195 2" xfId="43997" xr:uid="{1997C236-834E-46D2-B01D-852A72A4B643}"/>
    <cellStyle name="Currency 196" xfId="13329" xr:uid="{00000000-0005-0000-0000-000011340000}"/>
    <cellStyle name="Currency 196 2" xfId="43998" xr:uid="{838EB94E-6EB6-4573-AFF5-54B60903B0F4}"/>
    <cellStyle name="Currency 197" xfId="13330" xr:uid="{00000000-0005-0000-0000-000012340000}"/>
    <cellStyle name="Currency 197 2" xfId="43999" xr:uid="{13319497-60FB-450A-A4A0-D58F1705BC5D}"/>
    <cellStyle name="Currency 198" xfId="13331" xr:uid="{00000000-0005-0000-0000-000013340000}"/>
    <cellStyle name="Currency 198 2" xfId="44000" xr:uid="{FED03F13-4671-4067-A30E-871C592D043E}"/>
    <cellStyle name="Currency 199" xfId="13332" xr:uid="{00000000-0005-0000-0000-000014340000}"/>
    <cellStyle name="Currency 199 2" xfId="13333" xr:uid="{00000000-0005-0000-0000-000015340000}"/>
    <cellStyle name="Currency 199 2 2" xfId="44002" xr:uid="{26626C7D-5C9C-4161-ADB5-81A7BE1873B8}"/>
    <cellStyle name="Currency 199 3" xfId="44001" xr:uid="{7D1CA8D3-D5E4-40CA-88DB-829B9AC0D41B}"/>
    <cellStyle name="Currency 2" xfId="13334" xr:uid="{00000000-0005-0000-0000-000016340000}"/>
    <cellStyle name="Currency 2 10" xfId="13335" xr:uid="{00000000-0005-0000-0000-000017340000}"/>
    <cellStyle name="Currency 2 10 2" xfId="13336" xr:uid="{00000000-0005-0000-0000-000018340000}"/>
    <cellStyle name="Currency 2 10 2 2" xfId="44005" xr:uid="{5957D21C-2E28-4EAB-9695-E9D328910B85}"/>
    <cellStyle name="Currency 2 10 3" xfId="44004" xr:uid="{DF1077ED-3A96-431E-B611-042311B389C8}"/>
    <cellStyle name="Currency 2 11" xfId="13337" xr:uid="{00000000-0005-0000-0000-000019340000}"/>
    <cellStyle name="Currency 2 11 2" xfId="13338" xr:uid="{00000000-0005-0000-0000-00001A340000}"/>
    <cellStyle name="Currency 2 11 2 2" xfId="44007" xr:uid="{95EB96AF-9FA0-4C13-B618-89A36380E533}"/>
    <cellStyle name="Currency 2 11 3" xfId="44006" xr:uid="{8348369A-5C9A-4CDE-88D2-FA7845E89873}"/>
    <cellStyle name="Currency 2 12" xfId="13339" xr:uid="{00000000-0005-0000-0000-00001B340000}"/>
    <cellStyle name="Currency 2 12 2" xfId="13340" xr:uid="{00000000-0005-0000-0000-00001C340000}"/>
    <cellStyle name="Currency 2 12 2 2" xfId="44009" xr:uid="{F774D86F-4C4B-476D-B822-FEFADE0D6DAC}"/>
    <cellStyle name="Currency 2 12 3" xfId="44008" xr:uid="{C87D93DD-9792-4034-AEB9-79B40EE834F7}"/>
    <cellStyle name="Currency 2 13" xfId="13341" xr:uid="{00000000-0005-0000-0000-00001D340000}"/>
    <cellStyle name="Currency 2 13 2" xfId="13342" xr:uid="{00000000-0005-0000-0000-00001E340000}"/>
    <cellStyle name="Currency 2 13 2 2" xfId="44011" xr:uid="{A727010A-343A-4F36-9CC1-CDF4625BA19D}"/>
    <cellStyle name="Currency 2 13 3" xfId="44010" xr:uid="{A281CBA3-9966-4BE6-A704-F212622570ED}"/>
    <cellStyle name="Currency 2 14" xfId="13343" xr:uid="{00000000-0005-0000-0000-00001F340000}"/>
    <cellStyle name="Currency 2 14 2" xfId="13344" xr:uid="{00000000-0005-0000-0000-000020340000}"/>
    <cellStyle name="Currency 2 14 2 2" xfId="44013" xr:uid="{A0F3DBAC-1119-409F-87ED-855501BD9922}"/>
    <cellStyle name="Currency 2 14 3" xfId="44012" xr:uid="{51F2DB92-5C4F-4B6A-9123-CDFFFE240A1E}"/>
    <cellStyle name="Currency 2 15" xfId="13345" xr:uid="{00000000-0005-0000-0000-000021340000}"/>
    <cellStyle name="Currency 2 15 2" xfId="13346" xr:uid="{00000000-0005-0000-0000-000022340000}"/>
    <cellStyle name="Currency 2 15 2 2" xfId="44015" xr:uid="{5C475C61-7C96-44B8-8859-3AD11F8FD0C8}"/>
    <cellStyle name="Currency 2 15 3" xfId="44014" xr:uid="{704A5112-08EF-491F-9164-B7B813629E45}"/>
    <cellStyle name="Currency 2 16" xfId="13347" xr:uid="{00000000-0005-0000-0000-000023340000}"/>
    <cellStyle name="Currency 2 16 2" xfId="13348" xr:uid="{00000000-0005-0000-0000-000024340000}"/>
    <cellStyle name="Currency 2 16 2 2" xfId="44017" xr:uid="{368C51DA-BDA8-4F17-98D7-97179F304083}"/>
    <cellStyle name="Currency 2 16 3" xfId="44016" xr:uid="{7D37F641-B0A5-4D7C-B045-EC4CB08751B0}"/>
    <cellStyle name="Currency 2 17" xfId="13349" xr:uid="{00000000-0005-0000-0000-000025340000}"/>
    <cellStyle name="Currency 2 17 2" xfId="13350" xr:uid="{00000000-0005-0000-0000-000026340000}"/>
    <cellStyle name="Currency 2 17 2 2" xfId="44019" xr:uid="{FBC6D073-6770-47D2-82B4-477533E3C175}"/>
    <cellStyle name="Currency 2 17 3" xfId="44018" xr:uid="{63C67E63-673B-4581-B3FD-39098A640EB9}"/>
    <cellStyle name="Currency 2 18" xfId="13351" xr:uid="{00000000-0005-0000-0000-000027340000}"/>
    <cellStyle name="Currency 2 18 2" xfId="44020" xr:uid="{CFE75DB8-9A7E-4DDB-A479-34F0CC948EB6}"/>
    <cellStyle name="Currency 2 19" xfId="13352" xr:uid="{00000000-0005-0000-0000-000028340000}"/>
    <cellStyle name="Currency 2 19 2" xfId="44021" xr:uid="{35235FB6-64C2-4908-B0AC-9DC4D2189B07}"/>
    <cellStyle name="Currency 2 2" xfId="13353" xr:uid="{00000000-0005-0000-0000-000029340000}"/>
    <cellStyle name="Currency 2 2 10" xfId="13354" xr:uid="{00000000-0005-0000-0000-00002A340000}"/>
    <cellStyle name="Currency 2 2 10 2" xfId="13355" xr:uid="{00000000-0005-0000-0000-00002B340000}"/>
    <cellStyle name="Currency 2 2 10 2 2" xfId="44024" xr:uid="{3DE4C3BC-B5A6-46F1-8371-4AB757533EF2}"/>
    <cellStyle name="Currency 2 2 10 3" xfId="44023" xr:uid="{C7D5D533-34EC-4AD0-9AC5-EC1775F2EC0F}"/>
    <cellStyle name="Currency 2 2 11" xfId="13356" xr:uid="{00000000-0005-0000-0000-00002C340000}"/>
    <cellStyle name="Currency 2 2 11 2" xfId="13357" xr:uid="{00000000-0005-0000-0000-00002D340000}"/>
    <cellStyle name="Currency 2 2 11 2 2" xfId="44026" xr:uid="{0FD8E4E4-2AA5-4192-B7CC-DDD1CF9A6EED}"/>
    <cellStyle name="Currency 2 2 11 3" xfId="44025" xr:uid="{7A289C80-E340-471B-A785-85B9FCC63BE0}"/>
    <cellStyle name="Currency 2 2 12" xfId="13358" xr:uid="{00000000-0005-0000-0000-00002E340000}"/>
    <cellStyle name="Currency 2 2 12 2" xfId="13359" xr:uid="{00000000-0005-0000-0000-00002F340000}"/>
    <cellStyle name="Currency 2 2 12 2 2" xfId="44028" xr:uid="{342C9D30-F8A6-49C6-9089-5A44440A582C}"/>
    <cellStyle name="Currency 2 2 12 3" xfId="44027" xr:uid="{73DB2E05-3465-49C8-8D36-A5D0AEBC8906}"/>
    <cellStyle name="Currency 2 2 13" xfId="13360" xr:uid="{00000000-0005-0000-0000-000030340000}"/>
    <cellStyle name="Currency 2 2 13 2" xfId="13361" xr:uid="{00000000-0005-0000-0000-000031340000}"/>
    <cellStyle name="Currency 2 2 13 2 2" xfId="44030" xr:uid="{26CA09D2-8457-4830-8725-8A4B1B4A1353}"/>
    <cellStyle name="Currency 2 2 13 3" xfId="44029" xr:uid="{68D4A7E6-E9E3-4676-BDA4-1A280A062D45}"/>
    <cellStyle name="Currency 2 2 14" xfId="13362" xr:uid="{00000000-0005-0000-0000-000032340000}"/>
    <cellStyle name="Currency 2 2 14 2" xfId="13363" xr:uid="{00000000-0005-0000-0000-000033340000}"/>
    <cellStyle name="Currency 2 2 14 2 2" xfId="44032" xr:uid="{B56CDBAB-B8D7-4D73-94E6-558F8679627C}"/>
    <cellStyle name="Currency 2 2 14 3" xfId="44031" xr:uid="{DC69C4AD-E3DF-4D60-B83E-0D1BEADD1FEF}"/>
    <cellStyle name="Currency 2 2 15" xfId="13364" xr:uid="{00000000-0005-0000-0000-000034340000}"/>
    <cellStyle name="Currency 2 2 15 2" xfId="44033" xr:uid="{047CDE7B-AC08-4C4D-B74A-78A700A5AF2F}"/>
    <cellStyle name="Currency 2 2 16" xfId="13365" xr:uid="{00000000-0005-0000-0000-000035340000}"/>
    <cellStyle name="Currency 2 2 16 2" xfId="44034" xr:uid="{C3B051E3-0339-4BC2-9813-8EC1B9A321C7}"/>
    <cellStyle name="Currency 2 2 17" xfId="13366" xr:uid="{00000000-0005-0000-0000-000036340000}"/>
    <cellStyle name="Currency 2 2 17 2" xfId="44035" xr:uid="{69ED1CFC-43C2-4DA6-9E63-1296BCDD7081}"/>
    <cellStyle name="Currency 2 2 18" xfId="13367" xr:uid="{00000000-0005-0000-0000-000037340000}"/>
    <cellStyle name="Currency 2 2 18 2" xfId="44036" xr:uid="{11F55C52-A8C7-4F38-BC41-3C40BE5836D8}"/>
    <cellStyle name="Currency 2 2 19" xfId="13368" xr:uid="{00000000-0005-0000-0000-000038340000}"/>
    <cellStyle name="Currency 2 2 19 2" xfId="13369" xr:uid="{00000000-0005-0000-0000-000039340000}"/>
    <cellStyle name="Currency 2 2 19 2 2" xfId="44038" xr:uid="{12C69122-20AA-42D8-8D97-119192A8B6E7}"/>
    <cellStyle name="Currency 2 2 19 3" xfId="44037" xr:uid="{4D671920-6774-45C7-89D9-EA6E97E1E379}"/>
    <cellStyle name="Currency 2 2 2" xfId="13370" xr:uid="{00000000-0005-0000-0000-00003A340000}"/>
    <cellStyle name="Currency 2 2 2 2" xfId="13371" xr:uid="{00000000-0005-0000-0000-00003B340000}"/>
    <cellStyle name="Currency 2 2 2 2 2" xfId="13372" xr:uid="{00000000-0005-0000-0000-00003C340000}"/>
    <cellStyle name="Currency 2 2 2 2 2 2" xfId="13373" xr:uid="{00000000-0005-0000-0000-00003D340000}"/>
    <cellStyle name="Currency 2 2 2 2 2 2 2" xfId="44042" xr:uid="{E032F715-60B6-40E4-86C7-D248EEAE01CE}"/>
    <cellStyle name="Currency 2 2 2 2 2 3" xfId="44041" xr:uid="{82CC1B91-C22B-4704-BA3B-26CEA0FB333C}"/>
    <cellStyle name="Currency 2 2 2 2 3" xfId="44040" xr:uid="{FD135664-2FA1-4CAB-859A-0FF5672C3E97}"/>
    <cellStyle name="Currency 2 2 2 3" xfId="13374" xr:uid="{00000000-0005-0000-0000-00003E340000}"/>
    <cellStyle name="Currency 2 2 2 3 2" xfId="13375" xr:uid="{00000000-0005-0000-0000-00003F340000}"/>
    <cellStyle name="Currency 2 2 2 3 2 2" xfId="44044" xr:uid="{9A317D9F-B4A9-4C1D-A172-22590A46CC09}"/>
    <cellStyle name="Currency 2 2 2 3 3" xfId="44043" xr:uid="{A5E95C52-BA5B-4541-92B9-87D924522DEC}"/>
    <cellStyle name="Currency 2 2 2 4" xfId="13376" xr:uid="{00000000-0005-0000-0000-000040340000}"/>
    <cellStyle name="Currency 2 2 2 4 2" xfId="13377" xr:uid="{00000000-0005-0000-0000-000041340000}"/>
    <cellStyle name="Currency 2 2 2 4 2 2" xfId="44046" xr:uid="{5C7F75D8-8AEF-47C0-9F0F-A5861F50C993}"/>
    <cellStyle name="Currency 2 2 2 4 3" xfId="44045" xr:uid="{8B08E3F1-8D60-4AD7-BA2C-0396F4166113}"/>
    <cellStyle name="Currency 2 2 2 5" xfId="13378" xr:uid="{00000000-0005-0000-0000-000042340000}"/>
    <cellStyle name="Currency 2 2 2 5 2" xfId="44047" xr:uid="{10543565-4F4E-4C14-9085-099831D40E83}"/>
    <cellStyle name="Currency 2 2 2 6" xfId="13379" xr:uid="{00000000-0005-0000-0000-000043340000}"/>
    <cellStyle name="Currency 2 2 2 6 2" xfId="44048" xr:uid="{A83550BE-0ED7-40A7-BEEA-017DDE5A6494}"/>
    <cellStyle name="Currency 2 2 2 7" xfId="13380" xr:uid="{00000000-0005-0000-0000-000044340000}"/>
    <cellStyle name="Currency 2 2 2 7 2" xfId="44049" xr:uid="{A5381977-1B6D-409C-8C4E-F5A633568ED1}"/>
    <cellStyle name="Currency 2 2 2 8" xfId="13381" xr:uid="{00000000-0005-0000-0000-000045340000}"/>
    <cellStyle name="Currency 2 2 2 8 2" xfId="44050" xr:uid="{AA271C59-7694-415B-A160-006780BF5F6B}"/>
    <cellStyle name="Currency 2 2 2 9" xfId="44039" xr:uid="{61F36D16-F1F3-48F2-B924-1A6746366C2D}"/>
    <cellStyle name="Currency 2 2 20" xfId="13382" xr:uid="{00000000-0005-0000-0000-000046340000}"/>
    <cellStyle name="Currency 2 2 20 2" xfId="44051" xr:uid="{BA0F8BC2-BDDF-4420-A06E-B695C6185935}"/>
    <cellStyle name="Currency 2 2 20 3" xfId="13383" xr:uid="{00000000-0005-0000-0000-000047340000}"/>
    <cellStyle name="Currency 2 2 20 3 2" xfId="44052" xr:uid="{154C072F-DCED-45BA-9172-7056F5048DE1}"/>
    <cellStyle name="Currency 2 2 21" xfId="13384" xr:uid="{00000000-0005-0000-0000-000048340000}"/>
    <cellStyle name="Currency 2 2 21 2" xfId="44053" xr:uid="{801FFF89-686D-460A-A8C4-E7F5BE55BEB2}"/>
    <cellStyle name="Currency 2 2 22" xfId="13385" xr:uid="{00000000-0005-0000-0000-000049340000}"/>
    <cellStyle name="Currency 2 2 22 2" xfId="44054" xr:uid="{58BA0C49-8F6A-404D-960D-B7922794D0A5}"/>
    <cellStyle name="Currency 2 2 23" xfId="13386" xr:uid="{00000000-0005-0000-0000-00004A340000}"/>
    <cellStyle name="Currency 2 2 23 2" xfId="44055" xr:uid="{21C455A1-CBF3-4D94-BA1C-6D8BD52960D9}"/>
    <cellStyle name="Currency 2 2 24" xfId="13387" xr:uid="{00000000-0005-0000-0000-00004B340000}"/>
    <cellStyle name="Currency 2 2 24 2" xfId="44056" xr:uid="{6370256A-E803-4985-B187-8B3F444ABF77}"/>
    <cellStyle name="Currency 2 2 25" xfId="13388" xr:uid="{00000000-0005-0000-0000-00004C340000}"/>
    <cellStyle name="Currency 2 2 25 2" xfId="44057" xr:uid="{619ECAF8-B279-40E2-98FB-0E5F391C8C1E}"/>
    <cellStyle name="Currency 2 2 26" xfId="13389" xr:uid="{00000000-0005-0000-0000-00004D340000}"/>
    <cellStyle name="Currency 2 2 26 2" xfId="44058" xr:uid="{52B45DE2-683A-473C-9A97-5392C19D1189}"/>
    <cellStyle name="Currency 2 2 27" xfId="13390" xr:uid="{00000000-0005-0000-0000-00004E340000}"/>
    <cellStyle name="Currency 2 2 27 2" xfId="44059" xr:uid="{D0BAB484-3297-4104-9EF9-937C0CB72AE6}"/>
    <cellStyle name="Currency 2 2 28" xfId="44022" xr:uid="{F66FF234-80FB-4341-80FA-8158B325B63E}"/>
    <cellStyle name="Currency 2 2 29" xfId="13391" xr:uid="{00000000-0005-0000-0000-00004F340000}"/>
    <cellStyle name="Currency 2 2 29 2" xfId="44060" xr:uid="{EE30BED0-8D9F-4A71-AFF4-8AF544B20E93}"/>
    <cellStyle name="Currency 2 2 3" xfId="13392" xr:uid="{00000000-0005-0000-0000-000050340000}"/>
    <cellStyle name="Currency 2 2 3 2" xfId="13393" xr:uid="{00000000-0005-0000-0000-000051340000}"/>
    <cellStyle name="Currency 2 2 3 2 2" xfId="13394" xr:uid="{00000000-0005-0000-0000-000052340000}"/>
    <cellStyle name="Currency 2 2 3 2 2 2" xfId="13395" xr:uid="{00000000-0005-0000-0000-000053340000}"/>
    <cellStyle name="Currency 2 2 3 2 2 2 2" xfId="44064" xr:uid="{537E47D9-47D9-4ED6-AB45-682DAFE942C2}"/>
    <cellStyle name="Currency 2 2 3 2 2 3" xfId="44063" xr:uid="{760EEA32-6AB2-4664-B2BD-6D7994FAAC80}"/>
    <cellStyle name="Currency 2 2 3 2 3" xfId="13396" xr:uid="{00000000-0005-0000-0000-000054340000}"/>
    <cellStyle name="Currency 2 2 3 2 3 2" xfId="44065" xr:uid="{E12C9287-1C75-4D0E-B06C-DAFA80EA61C5}"/>
    <cellStyle name="Currency 2 2 3 2 4" xfId="13397" xr:uid="{00000000-0005-0000-0000-000055340000}"/>
    <cellStyle name="Currency 2 2 3 2 4 2" xfId="44066" xr:uid="{021C091C-7016-4BD7-8FDA-0548BD02B817}"/>
    <cellStyle name="Currency 2 2 3 2 5" xfId="44062" xr:uid="{E039D3C5-C95B-4833-A97C-78E6E7561A7D}"/>
    <cellStyle name="Currency 2 2 3 3" xfId="13398" xr:uid="{00000000-0005-0000-0000-000056340000}"/>
    <cellStyle name="Currency 2 2 3 3 2" xfId="13399" xr:uid="{00000000-0005-0000-0000-000057340000}"/>
    <cellStyle name="Currency 2 2 3 3 2 2" xfId="44068" xr:uid="{53DCE9CF-AE40-4C6F-A8A0-8B57E5B91CAC}"/>
    <cellStyle name="Currency 2 2 3 3 3" xfId="44067" xr:uid="{20CBDA00-FA79-45A2-88B8-D79CA014B930}"/>
    <cellStyle name="Currency 2 2 3 4" xfId="13400" xr:uid="{00000000-0005-0000-0000-000058340000}"/>
    <cellStyle name="Currency 2 2 3 4 2" xfId="13401" xr:uid="{00000000-0005-0000-0000-000059340000}"/>
    <cellStyle name="Currency 2 2 3 4 2 2" xfId="44070" xr:uid="{DAF5E7B0-A6E9-40D0-8868-60D16FAA605B}"/>
    <cellStyle name="Currency 2 2 3 4 3" xfId="44069" xr:uid="{6D6360B5-4388-49A0-84FC-06DB08091DD6}"/>
    <cellStyle name="Currency 2 2 3 5" xfId="13402" xr:uid="{00000000-0005-0000-0000-00005A340000}"/>
    <cellStyle name="Currency 2 2 3 5 2" xfId="13403" xr:uid="{00000000-0005-0000-0000-00005B340000}"/>
    <cellStyle name="Currency 2 2 3 5 2 2" xfId="44072" xr:uid="{19655E36-3445-48CE-9849-30C2209CF389}"/>
    <cellStyle name="Currency 2 2 3 5 3" xfId="44071" xr:uid="{F09E38AB-6C4D-4D0B-857B-B08A7C144972}"/>
    <cellStyle name="Currency 2 2 3 6" xfId="13404" xr:uid="{00000000-0005-0000-0000-00005C340000}"/>
    <cellStyle name="Currency 2 2 3 6 2" xfId="44073" xr:uid="{BD271664-6290-4E91-BB9B-8E40DCB1505C}"/>
    <cellStyle name="Currency 2 2 3 7" xfId="13405" xr:uid="{00000000-0005-0000-0000-00005D340000}"/>
    <cellStyle name="Currency 2 2 3 7 2" xfId="44074" xr:uid="{67C34146-FA49-4D83-93B5-7E331CA7E57C}"/>
    <cellStyle name="Currency 2 2 3 8" xfId="13406" xr:uid="{00000000-0005-0000-0000-00005E340000}"/>
    <cellStyle name="Currency 2 2 3 8 2" xfId="44075" xr:uid="{BA3E759E-81FD-4343-A041-69F7F2B5E7C1}"/>
    <cellStyle name="Currency 2 2 3 9" xfId="44061" xr:uid="{2117A8A4-0D1F-4E10-B570-34B7B5D9ED2F}"/>
    <cellStyle name="Currency 2 2 4" xfId="13407" xr:uid="{00000000-0005-0000-0000-00005F340000}"/>
    <cellStyle name="Currency 2 2 4 2" xfId="13408" xr:uid="{00000000-0005-0000-0000-000060340000}"/>
    <cellStyle name="Currency 2 2 4 2 2" xfId="13409" xr:uid="{00000000-0005-0000-0000-000061340000}"/>
    <cellStyle name="Currency 2 2 4 2 2 2" xfId="44078" xr:uid="{A3F3822E-33CA-4845-8373-8D63F4E9FBDC}"/>
    <cellStyle name="Currency 2 2 4 2 3" xfId="44077" xr:uid="{22CB043D-B086-4E01-A7B1-AA0065740A37}"/>
    <cellStyle name="Currency 2 2 4 3" xfId="13410" xr:uid="{00000000-0005-0000-0000-000062340000}"/>
    <cellStyle name="Currency 2 2 4 3 2" xfId="13411" xr:uid="{00000000-0005-0000-0000-000063340000}"/>
    <cellStyle name="Currency 2 2 4 3 2 2" xfId="44080" xr:uid="{5D472AE2-2056-44CA-8BA7-E054A36DC65B}"/>
    <cellStyle name="Currency 2 2 4 3 3" xfId="44079" xr:uid="{72769CA8-2EE7-49F4-8FDE-B79F5B4A6FD4}"/>
    <cellStyle name="Currency 2 2 4 4" xfId="13412" xr:uid="{00000000-0005-0000-0000-000064340000}"/>
    <cellStyle name="Currency 2 2 4 4 2" xfId="13413" xr:uid="{00000000-0005-0000-0000-000065340000}"/>
    <cellStyle name="Currency 2 2 4 4 2 2" xfId="44082" xr:uid="{91AFC67B-5B3A-4537-BA11-6096C2CA79E4}"/>
    <cellStyle name="Currency 2 2 4 4 3" xfId="44081" xr:uid="{DC6BFC26-133C-40C9-8100-79CE69E4A5C4}"/>
    <cellStyle name="Currency 2 2 4 5" xfId="13414" xr:uid="{00000000-0005-0000-0000-000066340000}"/>
    <cellStyle name="Currency 2 2 4 5 2" xfId="44083" xr:uid="{397DD287-7C3E-410A-9548-1AAD82CBC4B0}"/>
    <cellStyle name="Currency 2 2 4 6" xfId="44076" xr:uid="{4055CA1E-4128-42C9-AC03-C34504FC093A}"/>
    <cellStyle name="Currency 2 2 5" xfId="13415" xr:uid="{00000000-0005-0000-0000-000067340000}"/>
    <cellStyle name="Currency 2 2 5 2" xfId="13416" xr:uid="{00000000-0005-0000-0000-000068340000}"/>
    <cellStyle name="Currency 2 2 5 2 2" xfId="44085" xr:uid="{B2A735AB-8A84-4277-BA02-0C8F0A2FB56D}"/>
    <cellStyle name="Currency 2 2 5 3" xfId="13417" xr:uid="{00000000-0005-0000-0000-000069340000}"/>
    <cellStyle name="Currency 2 2 5 3 2" xfId="44086" xr:uid="{91A0622C-0CE7-46FE-AC1C-3230E51C6392}"/>
    <cellStyle name="Currency 2 2 5 4" xfId="44084" xr:uid="{C8CB0BE4-7A82-42E3-9DA7-7664A18EE574}"/>
    <cellStyle name="Currency 2 2 6" xfId="13418" xr:uid="{00000000-0005-0000-0000-00006A340000}"/>
    <cellStyle name="Currency 2 2 6 2" xfId="13419" xr:uid="{00000000-0005-0000-0000-00006B340000}"/>
    <cellStyle name="Currency 2 2 6 2 2" xfId="44088" xr:uid="{0A203A9C-DDDB-4A87-948B-747B9A00335C}"/>
    <cellStyle name="Currency 2 2 6 3" xfId="44087" xr:uid="{0F11C918-B7EF-471E-A868-314FDDDB88C4}"/>
    <cellStyle name="Currency 2 2 7" xfId="13420" xr:uid="{00000000-0005-0000-0000-00006C340000}"/>
    <cellStyle name="Currency 2 2 7 2" xfId="13421" xr:uid="{00000000-0005-0000-0000-00006D340000}"/>
    <cellStyle name="Currency 2 2 7 2 2" xfId="44090" xr:uid="{428248EA-A2F5-4EFF-A12A-AAE3A7226151}"/>
    <cellStyle name="Currency 2 2 7 3" xfId="44089" xr:uid="{3CE5F385-0654-44E9-93DE-E008E2BE3419}"/>
    <cellStyle name="Currency 2 2 8" xfId="13422" xr:uid="{00000000-0005-0000-0000-00006E340000}"/>
    <cellStyle name="Currency 2 2 8 2" xfId="13423" xr:uid="{00000000-0005-0000-0000-00006F340000}"/>
    <cellStyle name="Currency 2 2 8 2 2" xfId="44092" xr:uid="{1568DCFF-1D63-4DE2-BBA9-8BF9FDECBEDF}"/>
    <cellStyle name="Currency 2 2 8 3" xfId="44091" xr:uid="{2122DE08-EBF1-47A9-B953-DD0FBBC1D4F7}"/>
    <cellStyle name="Currency 2 2 9" xfId="13424" xr:uid="{00000000-0005-0000-0000-000070340000}"/>
    <cellStyle name="Currency 2 2 9 2" xfId="13425" xr:uid="{00000000-0005-0000-0000-000071340000}"/>
    <cellStyle name="Currency 2 2 9 2 2" xfId="44094" xr:uid="{46EFD2CA-ED07-4024-97CC-9F3DFDE25E18}"/>
    <cellStyle name="Currency 2 2 9 3" xfId="44093" xr:uid="{D4C9408E-CE74-4FF8-8CC6-205575A7FD72}"/>
    <cellStyle name="Currency 2 20" xfId="13426" xr:uid="{00000000-0005-0000-0000-000072340000}"/>
    <cellStyle name="Currency 2 20 2" xfId="44095" xr:uid="{50E518F3-E87D-40AA-AE55-3021EEF36DC5}"/>
    <cellStyle name="Currency 2 21" xfId="13427" xr:uid="{00000000-0005-0000-0000-000073340000}"/>
    <cellStyle name="Currency 2 21 2" xfId="44096" xr:uid="{63BE8E6A-B5DC-4985-87B7-FD1383FFC6D8}"/>
    <cellStyle name="Currency 2 22" xfId="13428" xr:uid="{00000000-0005-0000-0000-000074340000}"/>
    <cellStyle name="Currency 2 22 2" xfId="13429" xr:uid="{00000000-0005-0000-0000-000075340000}"/>
    <cellStyle name="Currency 2 22 2 2" xfId="44098" xr:uid="{75673478-D967-4E1B-B36A-69F692D51861}"/>
    <cellStyle name="Currency 2 22 3" xfId="44097" xr:uid="{72BB6833-6DA1-4F54-8B18-F21CC79E88A2}"/>
    <cellStyle name="Currency 2 23" xfId="13430" xr:uid="{00000000-0005-0000-0000-000076340000}"/>
    <cellStyle name="Currency 2 23 2" xfId="44099" xr:uid="{89D27B89-E354-4408-AEC0-BA889E638565}"/>
    <cellStyle name="Currency 2 23 3" xfId="13431" xr:uid="{00000000-0005-0000-0000-000077340000}"/>
    <cellStyle name="Currency 2 23 3 2" xfId="44100" xr:uid="{5A385C32-C51F-472E-B457-4057305C88EC}"/>
    <cellStyle name="Currency 2 24" xfId="13432" xr:uid="{00000000-0005-0000-0000-000078340000}"/>
    <cellStyle name="Currency 2 24 2" xfId="44101" xr:uid="{23C8F0C4-C141-4D0C-9EC9-20B837F140D4}"/>
    <cellStyle name="Currency 2 25" xfId="13433" xr:uid="{00000000-0005-0000-0000-000079340000}"/>
    <cellStyle name="Currency 2 25 2" xfId="44102" xr:uid="{F0FDC056-DCED-4C6B-9C47-8C50301FD3C9}"/>
    <cellStyle name="Currency 2 26" xfId="13434" xr:uid="{00000000-0005-0000-0000-00007A340000}"/>
    <cellStyle name="Currency 2 26 2" xfId="44103" xr:uid="{9FDBE651-2172-4678-808B-3E3ECA5947E2}"/>
    <cellStyle name="Currency 2 27" xfId="13435" xr:uid="{00000000-0005-0000-0000-00007B340000}"/>
    <cellStyle name="Currency 2 27 2" xfId="44104" xr:uid="{ECAA3B86-E3D2-4790-B5A4-5B681770D450}"/>
    <cellStyle name="Currency 2 28" xfId="13436" xr:uid="{00000000-0005-0000-0000-00007C340000}"/>
    <cellStyle name="Currency 2 28 2" xfId="44105" xr:uid="{AB15A6EF-67F1-46E8-A867-0E33403F6FAE}"/>
    <cellStyle name="Currency 2 29" xfId="13437" xr:uid="{00000000-0005-0000-0000-00007D340000}"/>
    <cellStyle name="Currency 2 29 2" xfId="44106" xr:uid="{C7CC13AA-B0AF-44FE-8846-74B0D79488D6}"/>
    <cellStyle name="Currency 2 3" xfId="13438" xr:uid="{00000000-0005-0000-0000-00007E340000}"/>
    <cellStyle name="Currency 2 3 10" xfId="13439" xr:uid="{00000000-0005-0000-0000-00007F340000}"/>
    <cellStyle name="Currency 2 3 10 2" xfId="13440" xr:uid="{00000000-0005-0000-0000-000080340000}"/>
    <cellStyle name="Currency 2 3 10 2 2" xfId="44109" xr:uid="{698E49A5-BCDC-4FAD-873E-F23F3E6A3D24}"/>
    <cellStyle name="Currency 2 3 10 3" xfId="44108" xr:uid="{E2736BF0-5138-4056-AAAF-BFE9507C63F1}"/>
    <cellStyle name="Currency 2 3 11" xfId="13441" xr:uid="{00000000-0005-0000-0000-000081340000}"/>
    <cellStyle name="Currency 2 3 11 2" xfId="44110" xr:uid="{F9E450EE-D889-48D1-B4CB-D68420B46032}"/>
    <cellStyle name="Currency 2 3 12" xfId="13442" xr:uid="{00000000-0005-0000-0000-000082340000}"/>
    <cellStyle name="Currency 2 3 12 2" xfId="44111" xr:uid="{07640761-C285-44CC-9263-6570E8C8C8CD}"/>
    <cellStyle name="Currency 2 3 13" xfId="44107" xr:uid="{7F99E610-C13A-47AE-84AE-2C53CA818786}"/>
    <cellStyle name="Currency 2 3 14" xfId="13443" xr:uid="{00000000-0005-0000-0000-000083340000}"/>
    <cellStyle name="Currency 2 3 14 2" xfId="44112" xr:uid="{2F7A6FA0-CC00-4A6E-BD70-D8F87E231C70}"/>
    <cellStyle name="Currency 2 3 2" xfId="13444" xr:uid="{00000000-0005-0000-0000-000084340000}"/>
    <cellStyle name="Currency 2 3 2 2" xfId="13445" xr:uid="{00000000-0005-0000-0000-000085340000}"/>
    <cellStyle name="Currency 2 3 2 2 2" xfId="13446" xr:uid="{00000000-0005-0000-0000-000086340000}"/>
    <cellStyle name="Currency 2 3 2 2 2 2" xfId="44115" xr:uid="{FABB9C0F-FCAD-4E9A-AB07-CA57ABB1A9D7}"/>
    <cellStyle name="Currency 2 3 2 2 3" xfId="44114" xr:uid="{D2E26120-A1CD-4DE6-A967-36E20DE535F0}"/>
    <cellStyle name="Currency 2 3 2 3" xfId="13447" xr:uid="{00000000-0005-0000-0000-000087340000}"/>
    <cellStyle name="Currency 2 3 2 3 2" xfId="13448" xr:uid="{00000000-0005-0000-0000-000088340000}"/>
    <cellStyle name="Currency 2 3 2 3 2 2" xfId="44117" xr:uid="{387A997B-9E1E-4B05-8E82-632CC4B71C44}"/>
    <cellStyle name="Currency 2 3 2 3 3" xfId="44116" xr:uid="{6E2EB5BF-1BF2-4FB6-B910-F79D9BEE3AA8}"/>
    <cellStyle name="Currency 2 3 2 4" xfId="13449" xr:uid="{00000000-0005-0000-0000-000089340000}"/>
    <cellStyle name="Currency 2 3 2 4 2" xfId="44118" xr:uid="{985C896C-8BD7-40B6-8CA6-84531D21AFD6}"/>
    <cellStyle name="Currency 2 3 2 5" xfId="13450" xr:uid="{00000000-0005-0000-0000-00008A340000}"/>
    <cellStyle name="Currency 2 3 2 5 2" xfId="44119" xr:uid="{25809D1D-DD98-41C0-BDEE-13F26515EBEF}"/>
    <cellStyle name="Currency 2 3 2 6" xfId="44113" xr:uid="{F57F9ABF-99B8-4E15-9B03-6E73A989BCF0}"/>
    <cellStyle name="Currency 2 3 3" xfId="13451" xr:uid="{00000000-0005-0000-0000-00008B340000}"/>
    <cellStyle name="Currency 2 3 3 2" xfId="44120" xr:uid="{95BAD727-32DF-4469-A0A1-41BEB69CBADF}"/>
    <cellStyle name="Currency 2 3 4" xfId="13452" xr:uid="{00000000-0005-0000-0000-00008C340000}"/>
    <cellStyle name="Currency 2 3 4 2" xfId="13453" xr:uid="{00000000-0005-0000-0000-00008D340000}"/>
    <cellStyle name="Currency 2 3 4 2 2" xfId="44122" xr:uid="{2A1D7460-8129-449D-88E3-6BE4FFC53FA1}"/>
    <cellStyle name="Currency 2 3 4 3" xfId="44121" xr:uid="{53238665-581C-4086-A7CD-B70053D7C8DA}"/>
    <cellStyle name="Currency 2 3 5" xfId="13454" xr:uid="{00000000-0005-0000-0000-00008E340000}"/>
    <cellStyle name="Currency 2 3 5 2" xfId="13455" xr:uid="{00000000-0005-0000-0000-00008F340000}"/>
    <cellStyle name="Currency 2 3 5 2 2" xfId="44124" xr:uid="{2222C0F5-38C4-4E4C-9011-4DDE27410D07}"/>
    <cellStyle name="Currency 2 3 5 3" xfId="44123" xr:uid="{BF1B7B64-5A77-4712-A212-1E6102D94462}"/>
    <cellStyle name="Currency 2 3 6" xfId="13456" xr:uid="{00000000-0005-0000-0000-000090340000}"/>
    <cellStyle name="Currency 2 3 6 2" xfId="13457" xr:uid="{00000000-0005-0000-0000-000091340000}"/>
    <cellStyle name="Currency 2 3 6 2 2" xfId="44126" xr:uid="{DC68B118-8B50-4C9D-B291-CB54642E65F4}"/>
    <cellStyle name="Currency 2 3 6 3" xfId="44125" xr:uid="{FC7CCCE9-D391-4624-9962-9F2524F35E15}"/>
    <cellStyle name="Currency 2 3 7" xfId="13458" xr:uid="{00000000-0005-0000-0000-000092340000}"/>
    <cellStyle name="Currency 2 3 7 2" xfId="44127" xr:uid="{94B12BC8-C052-4909-9E8D-7206460AC61D}"/>
    <cellStyle name="Currency 2 3 8" xfId="13459" xr:uid="{00000000-0005-0000-0000-000093340000}"/>
    <cellStyle name="Currency 2 3 8 2" xfId="44128" xr:uid="{C6F3D653-93F3-47F3-AB52-9393F1E4DCEF}"/>
    <cellStyle name="Currency 2 3 9" xfId="13460" xr:uid="{00000000-0005-0000-0000-000094340000}"/>
    <cellStyle name="Currency 2 3 9 2" xfId="44129" xr:uid="{FBB27329-667B-4971-A540-C687C0CE1EE1}"/>
    <cellStyle name="Currency 2 30" xfId="13461" xr:uid="{00000000-0005-0000-0000-000095340000}"/>
    <cellStyle name="Currency 2 30 2" xfId="44130" xr:uid="{39B55112-C805-4082-A79E-4232C5F750BB}"/>
    <cellStyle name="Currency 2 31" xfId="44003" xr:uid="{4F2E3449-22D7-469A-AE13-F015CE376366}"/>
    <cellStyle name="Currency 2 32" xfId="13462" xr:uid="{00000000-0005-0000-0000-000096340000}"/>
    <cellStyle name="Currency 2 32 2" xfId="44131" xr:uid="{FAE28077-EAFE-447E-A815-730599FA029A}"/>
    <cellStyle name="Currency 2 4" xfId="13463" xr:uid="{00000000-0005-0000-0000-000097340000}"/>
    <cellStyle name="Currency 2 4 2" xfId="13464" xr:uid="{00000000-0005-0000-0000-000098340000}"/>
    <cellStyle name="Currency 2 4 2 2" xfId="13465" xr:uid="{00000000-0005-0000-0000-000099340000}"/>
    <cellStyle name="Currency 2 4 2 2 2" xfId="13466" xr:uid="{00000000-0005-0000-0000-00009A340000}"/>
    <cellStyle name="Currency 2 4 2 2 2 2" xfId="44135" xr:uid="{55FB7BBB-BE47-4B13-A04B-57BD3307D7C4}"/>
    <cellStyle name="Currency 2 4 2 2 3" xfId="44134" xr:uid="{363583B3-B2F6-4198-A7E4-091E8D430F33}"/>
    <cellStyle name="Currency 2 4 2 3" xfId="44133" xr:uid="{197AC5F4-897E-4AD4-82D7-D9B83CE357B5}"/>
    <cellStyle name="Currency 2 4 3" xfId="13467" xr:uid="{00000000-0005-0000-0000-00009B340000}"/>
    <cellStyle name="Currency 2 4 3 2" xfId="13468" xr:uid="{00000000-0005-0000-0000-00009C340000}"/>
    <cellStyle name="Currency 2 4 3 2 2" xfId="44137" xr:uid="{32D2FC77-9398-4A2E-AAEC-6D9F3432236A}"/>
    <cellStyle name="Currency 2 4 3 3" xfId="44136" xr:uid="{489FB4C8-C40D-4109-BB2C-81A19959179B}"/>
    <cellStyle name="Currency 2 4 4" xfId="13469" xr:uid="{00000000-0005-0000-0000-00009D340000}"/>
    <cellStyle name="Currency 2 4 4 2" xfId="13470" xr:uid="{00000000-0005-0000-0000-00009E340000}"/>
    <cellStyle name="Currency 2 4 4 2 2" xfId="44139" xr:uid="{5F9E04B1-7748-43E9-BA16-94D059C5B222}"/>
    <cellStyle name="Currency 2 4 4 3" xfId="44138" xr:uid="{920775FF-3CC0-4047-8191-A38DAFEE9BF8}"/>
    <cellStyle name="Currency 2 4 5" xfId="13471" xr:uid="{00000000-0005-0000-0000-00009F340000}"/>
    <cellStyle name="Currency 2 4 5 2" xfId="44140" xr:uid="{31457855-022E-413E-BE9E-26174096599F}"/>
    <cellStyle name="Currency 2 4 6" xfId="13472" xr:uid="{00000000-0005-0000-0000-0000A0340000}"/>
    <cellStyle name="Currency 2 4 6 2" xfId="44141" xr:uid="{C5AFB2D5-E432-4D2B-B593-D951525E8BC4}"/>
    <cellStyle name="Currency 2 4 7" xfId="13473" xr:uid="{00000000-0005-0000-0000-0000A1340000}"/>
    <cellStyle name="Currency 2 4 7 2" xfId="44142" xr:uid="{2ADE6850-AD46-4095-A56C-464721566DAA}"/>
    <cellStyle name="Currency 2 4 8" xfId="44132" xr:uid="{A47354F1-8BDA-4A6F-B43C-399E32E1276C}"/>
    <cellStyle name="Currency 2 5" xfId="13474" xr:uid="{00000000-0005-0000-0000-0000A2340000}"/>
    <cellStyle name="Currency 2 5 2" xfId="13475" xr:uid="{00000000-0005-0000-0000-0000A3340000}"/>
    <cellStyle name="Currency 2 5 2 2" xfId="13476" xr:uid="{00000000-0005-0000-0000-0000A4340000}"/>
    <cellStyle name="Currency 2 5 2 2 2" xfId="13477" xr:uid="{00000000-0005-0000-0000-0000A5340000}"/>
    <cellStyle name="Currency 2 5 2 2 2 2" xfId="44146" xr:uid="{7C2EACCC-099A-4A8D-AB25-B3B34E7514B2}"/>
    <cellStyle name="Currency 2 5 2 2 3" xfId="44145" xr:uid="{DEE9FCA9-A570-4BF4-8D70-DC01A5FBBB2E}"/>
    <cellStyle name="Currency 2 5 2 3" xfId="44144" xr:uid="{EB5CDE3E-BD38-4091-B5C4-5E16E6C134C9}"/>
    <cellStyle name="Currency 2 5 3" xfId="13478" xr:uid="{00000000-0005-0000-0000-0000A6340000}"/>
    <cellStyle name="Currency 2 5 3 2" xfId="13479" xr:uid="{00000000-0005-0000-0000-0000A7340000}"/>
    <cellStyle name="Currency 2 5 3 2 2" xfId="44148" xr:uid="{914D19BB-5EE0-48F1-B124-DAD5B1420166}"/>
    <cellStyle name="Currency 2 5 3 3" xfId="44147" xr:uid="{0D9E2883-7364-445C-B3F8-81C3A904B1B2}"/>
    <cellStyle name="Currency 2 5 4" xfId="13480" xr:uid="{00000000-0005-0000-0000-0000A8340000}"/>
    <cellStyle name="Currency 2 5 4 2" xfId="13481" xr:uid="{00000000-0005-0000-0000-0000A9340000}"/>
    <cellStyle name="Currency 2 5 4 2 2" xfId="44150" xr:uid="{E1477265-D245-42AC-AD27-0FE9FAD412E0}"/>
    <cellStyle name="Currency 2 5 4 3" xfId="44149" xr:uid="{2AF19F2E-9EA6-47C5-B80A-6144C6B44624}"/>
    <cellStyle name="Currency 2 5 5" xfId="13482" xr:uid="{00000000-0005-0000-0000-0000AA340000}"/>
    <cellStyle name="Currency 2 5 5 2" xfId="44151" xr:uid="{BA00082B-7EDD-4F81-A2FB-A2EC1C2667AA}"/>
    <cellStyle name="Currency 2 5 6" xfId="44143" xr:uid="{70222E49-0C83-4B8F-B4DB-6A5D9AEEAB14}"/>
    <cellStyle name="Currency 2 6" xfId="13483" xr:uid="{00000000-0005-0000-0000-0000AB340000}"/>
    <cellStyle name="Currency 2 6 2" xfId="13484" xr:uid="{00000000-0005-0000-0000-0000AC340000}"/>
    <cellStyle name="Currency 2 6 2 2" xfId="13485" xr:uid="{00000000-0005-0000-0000-0000AD340000}"/>
    <cellStyle name="Currency 2 6 2 2 2" xfId="44154" xr:uid="{599CC696-861E-470A-832E-10EB4DDD29AD}"/>
    <cellStyle name="Currency 2 6 2 3" xfId="44153" xr:uid="{DEFB8FC2-415D-4174-9EAF-0E5F4084FDBE}"/>
    <cellStyle name="Currency 2 6 3" xfId="13486" xr:uid="{00000000-0005-0000-0000-0000AE340000}"/>
    <cellStyle name="Currency 2 6 3 2" xfId="13487" xr:uid="{00000000-0005-0000-0000-0000AF340000}"/>
    <cellStyle name="Currency 2 6 3 2 2" xfId="44156" xr:uid="{BE4273B2-1013-49E4-8854-5A071A47B6B0}"/>
    <cellStyle name="Currency 2 6 3 3" xfId="44155" xr:uid="{910C8AB1-CF53-4999-8B4A-233A9B249017}"/>
    <cellStyle name="Currency 2 6 4" xfId="13488" xr:uid="{00000000-0005-0000-0000-0000B0340000}"/>
    <cellStyle name="Currency 2 6 4 2" xfId="13489" xr:uid="{00000000-0005-0000-0000-0000B1340000}"/>
    <cellStyle name="Currency 2 6 4 2 2" xfId="44158" xr:uid="{FFB3EFF0-7123-4D67-BC1D-58AC51D9B761}"/>
    <cellStyle name="Currency 2 6 4 3" xfId="44157" xr:uid="{19EB84B6-8DAF-4538-A878-47E259C9DDDA}"/>
    <cellStyle name="Currency 2 6 5" xfId="13490" xr:uid="{00000000-0005-0000-0000-0000B2340000}"/>
    <cellStyle name="Currency 2 6 5 2" xfId="44159" xr:uid="{9EC75D91-F8E1-4ABE-A036-B058C3134FF1}"/>
    <cellStyle name="Currency 2 6 6" xfId="13491" xr:uid="{00000000-0005-0000-0000-0000B3340000}"/>
    <cellStyle name="Currency 2 6 6 2" xfId="44160" xr:uid="{727A43F2-35EE-490F-B277-9C9B37DE996A}"/>
    <cellStyle name="Currency 2 6 7" xfId="44152" xr:uid="{D798525C-D465-43AA-836E-544F57A28C7C}"/>
    <cellStyle name="Currency 2 7" xfId="13492" xr:uid="{00000000-0005-0000-0000-0000B4340000}"/>
    <cellStyle name="Currency 2 7 2" xfId="13493" xr:uid="{00000000-0005-0000-0000-0000B5340000}"/>
    <cellStyle name="Currency 2 7 2 2" xfId="13494" xr:uid="{00000000-0005-0000-0000-0000B6340000}"/>
    <cellStyle name="Currency 2 7 2 2 2" xfId="44163" xr:uid="{7D7654C8-17DB-43B5-9D66-793843C317B4}"/>
    <cellStyle name="Currency 2 7 2 3" xfId="44162" xr:uid="{B14886CA-7554-4C11-B117-C009E779A853}"/>
    <cellStyle name="Currency 2 7 3" xfId="13495" xr:uid="{00000000-0005-0000-0000-0000B7340000}"/>
    <cellStyle name="Currency 2 7 3 2" xfId="44164" xr:uid="{99326698-B6FE-4F29-91D5-CEF4669BDEE7}"/>
    <cellStyle name="Currency 2 7 4" xfId="13496" xr:uid="{00000000-0005-0000-0000-0000B8340000}"/>
    <cellStyle name="Currency 2 7 4 2" xfId="44165" xr:uid="{D83C2FC2-32BF-4B5D-B3D3-34C782684C89}"/>
    <cellStyle name="Currency 2 7 5" xfId="44161" xr:uid="{12A44375-0753-49C8-B56C-E6548698A5B5}"/>
    <cellStyle name="Currency 2 8" xfId="13497" xr:uid="{00000000-0005-0000-0000-0000B9340000}"/>
    <cellStyle name="Currency 2 8 2" xfId="13498" xr:uid="{00000000-0005-0000-0000-0000BA340000}"/>
    <cellStyle name="Currency 2 8 2 2" xfId="44167" xr:uid="{7AA1B93C-1995-4619-B8CA-9E5A7E2BD955}"/>
    <cellStyle name="Currency 2 8 3" xfId="13499" xr:uid="{00000000-0005-0000-0000-0000BB340000}"/>
    <cellStyle name="Currency 2 8 3 2" xfId="44168" xr:uid="{DBBE757B-1B7C-4467-9B56-AD030FB90278}"/>
    <cellStyle name="Currency 2 8 4" xfId="44166" xr:uid="{5C961B2D-681C-4C9F-A03D-37741878ED24}"/>
    <cellStyle name="Currency 2 9" xfId="13500" xr:uid="{00000000-0005-0000-0000-0000BC340000}"/>
    <cellStyle name="Currency 2 9 2" xfId="13501" xr:uid="{00000000-0005-0000-0000-0000BD340000}"/>
    <cellStyle name="Currency 2 9 2 2" xfId="44170" xr:uid="{2BFB389B-6548-4589-B8F3-65E24CC19A65}"/>
    <cellStyle name="Currency 2 9 3" xfId="44169" xr:uid="{FC16A129-03CD-4ACF-9B68-D198435029D8}"/>
    <cellStyle name="Currency 2*" xfId="13502" xr:uid="{00000000-0005-0000-0000-0000BE340000}"/>
    <cellStyle name="Currency 2* 2" xfId="13503" xr:uid="{00000000-0005-0000-0000-0000BF340000}"/>
    <cellStyle name="Currency 2* 2 2" xfId="44172" xr:uid="{F03DDFCE-21AE-4CAD-A26B-01849DEEEC85}"/>
    <cellStyle name="Currency 2* 3" xfId="44171" xr:uid="{E362EEB0-71E3-4649-83B8-BD51631CF9D2}"/>
    <cellStyle name="Currency 2_FP&amp;A Inventories2_-CG format Comments Upd Mthly Summary Month tab-Toggle0-Mar 2012-Final" xfId="13504" xr:uid="{00000000-0005-0000-0000-0000C0340000}"/>
    <cellStyle name="Currency 20" xfId="13505" xr:uid="{00000000-0005-0000-0000-0000C1340000}"/>
    <cellStyle name="Currency 20 2" xfId="13506" xr:uid="{00000000-0005-0000-0000-0000C2340000}"/>
    <cellStyle name="Currency 20 2 2" xfId="44174" xr:uid="{55D7E4D4-EE00-41F3-9378-D69471E75351}"/>
    <cellStyle name="Currency 20 3" xfId="44173" xr:uid="{50BD69CA-35B6-4757-A7DD-F487EB06C0C3}"/>
    <cellStyle name="Currency 200" xfId="13507" xr:uid="{00000000-0005-0000-0000-0000C3340000}"/>
    <cellStyle name="Currency 200 2" xfId="44175" xr:uid="{116DF1A1-C4DB-4DDF-88C1-CCC8B4CD2320}"/>
    <cellStyle name="Currency 201" xfId="13508" xr:uid="{00000000-0005-0000-0000-0000C4340000}"/>
    <cellStyle name="Currency 201 2" xfId="44176" xr:uid="{2F16A15A-635A-4458-9ECC-D92A5F4BDB5A}"/>
    <cellStyle name="Currency 202" xfId="13509" xr:uid="{00000000-0005-0000-0000-0000C5340000}"/>
    <cellStyle name="Currency 202 2" xfId="44177" xr:uid="{D51E639B-C51B-4790-AFBE-60730962398F}"/>
    <cellStyle name="Currency 203" xfId="13510" xr:uid="{00000000-0005-0000-0000-0000C6340000}"/>
    <cellStyle name="Currency 203 2" xfId="44178" xr:uid="{0B17B773-96B6-4DFE-89E9-624A7D8BD34D}"/>
    <cellStyle name="Currency 204" xfId="13511" xr:uid="{00000000-0005-0000-0000-0000C7340000}"/>
    <cellStyle name="Currency 204 2" xfId="44179" xr:uid="{BBAD88D2-7624-4A03-B522-E40DF26CAF58}"/>
    <cellStyle name="Currency 205" xfId="13512" xr:uid="{00000000-0005-0000-0000-0000C8340000}"/>
    <cellStyle name="Currency 205 2" xfId="44180" xr:uid="{548AB9B1-3F15-457D-BD60-79A00D2EF383}"/>
    <cellStyle name="Currency 206" xfId="13513" xr:uid="{00000000-0005-0000-0000-0000C9340000}"/>
    <cellStyle name="Currency 206 2" xfId="44181" xr:uid="{3E018992-9225-48A7-B119-C0E3B198BE6F}"/>
    <cellStyle name="Currency 207" xfId="13514" xr:uid="{00000000-0005-0000-0000-0000CA340000}"/>
    <cellStyle name="Currency 207 2" xfId="44182" xr:uid="{676075EF-1D7B-4F61-8B61-4C97E8D0BC26}"/>
    <cellStyle name="Currency 208" xfId="13515" xr:uid="{00000000-0005-0000-0000-0000CB340000}"/>
    <cellStyle name="Currency 208 2" xfId="44183" xr:uid="{AA7FD421-761E-481E-9575-28D417D64F9A}"/>
    <cellStyle name="Currency 209" xfId="13516" xr:uid="{00000000-0005-0000-0000-0000CC340000}"/>
    <cellStyle name="Currency 209 2" xfId="44184" xr:uid="{B2BB75F9-A091-4FE1-9877-2009B8A156A9}"/>
    <cellStyle name="Currency 21" xfId="13517" xr:uid="{00000000-0005-0000-0000-0000CD340000}"/>
    <cellStyle name="Currency 21 2" xfId="13518" xr:uid="{00000000-0005-0000-0000-0000CE340000}"/>
    <cellStyle name="Currency 21 2 2" xfId="44186" xr:uid="{E2A4C72E-B156-4842-8E95-EBE6C77A18F3}"/>
    <cellStyle name="Currency 21 3" xfId="44185" xr:uid="{FBF71278-2376-497C-8868-A3634F2255D3}"/>
    <cellStyle name="Currency 210" xfId="13519" xr:uid="{00000000-0005-0000-0000-0000CF340000}"/>
    <cellStyle name="Currency 210 2" xfId="44187" xr:uid="{60A9FF12-B35F-4315-A0D9-06EC41E92775}"/>
    <cellStyle name="Currency 211" xfId="13520" xr:uid="{00000000-0005-0000-0000-0000D0340000}"/>
    <cellStyle name="Currency 211 2" xfId="44188" xr:uid="{EE9E113E-33F7-45AC-963B-05F094292BF5}"/>
    <cellStyle name="Currency 212" xfId="13521" xr:uid="{00000000-0005-0000-0000-0000D1340000}"/>
    <cellStyle name="Currency 212 2" xfId="44189" xr:uid="{23C013A8-F370-4EED-9D57-09E579FC00E9}"/>
    <cellStyle name="Currency 213" xfId="13522" xr:uid="{00000000-0005-0000-0000-0000D2340000}"/>
    <cellStyle name="Currency 213 2" xfId="44190" xr:uid="{3FE1E230-D81D-4069-A2CF-09B816B22024}"/>
    <cellStyle name="Currency 214" xfId="13523" xr:uid="{00000000-0005-0000-0000-0000D3340000}"/>
    <cellStyle name="Currency 214 2" xfId="44191" xr:uid="{F62F6BE6-466C-4DA8-9A23-85712ACF4F68}"/>
    <cellStyle name="Currency 215" xfId="13524" xr:uid="{00000000-0005-0000-0000-0000D4340000}"/>
    <cellStyle name="Currency 215 2" xfId="44192" xr:uid="{D31413E9-E38D-467F-9B24-A163971ED1BB}"/>
    <cellStyle name="Currency 216" xfId="13525" xr:uid="{00000000-0005-0000-0000-0000D5340000}"/>
    <cellStyle name="Currency 216 2" xfId="44193" xr:uid="{95DE25B8-9C30-4A4D-A9C7-51DFC1580EB0}"/>
    <cellStyle name="Currency 217" xfId="13526" xr:uid="{00000000-0005-0000-0000-0000D6340000}"/>
    <cellStyle name="Currency 217 2" xfId="44194" xr:uid="{113E05CB-2360-4488-8557-C8832FA751AA}"/>
    <cellStyle name="Currency 218" xfId="13527" xr:uid="{00000000-0005-0000-0000-0000D7340000}"/>
    <cellStyle name="Currency 218 2" xfId="44195" xr:uid="{BB810E1F-7B8F-4CC3-AEB2-F696DD4780D5}"/>
    <cellStyle name="Currency 219" xfId="13528" xr:uid="{00000000-0005-0000-0000-0000D8340000}"/>
    <cellStyle name="Currency 219 2" xfId="44196" xr:uid="{4FC45BF2-9E71-45CB-B357-EA17AA743707}"/>
    <cellStyle name="Currency 22" xfId="13529" xr:uid="{00000000-0005-0000-0000-0000D9340000}"/>
    <cellStyle name="Currency 22 2" xfId="13530" xr:uid="{00000000-0005-0000-0000-0000DA340000}"/>
    <cellStyle name="Currency 22 2 2" xfId="44198" xr:uid="{A60AF5DA-7E68-4B32-B8D2-ECB05D38FD90}"/>
    <cellStyle name="Currency 22 3" xfId="44197" xr:uid="{31EBEB68-50DD-4E00-A9D2-ED70C8207ACB}"/>
    <cellStyle name="Currency 220" xfId="13531" xr:uid="{00000000-0005-0000-0000-0000DB340000}"/>
    <cellStyle name="Currency 220 2" xfId="44199" xr:uid="{B3601387-3C57-4885-AA6B-CA0BB35AFE7F}"/>
    <cellStyle name="Currency 221" xfId="13532" xr:uid="{00000000-0005-0000-0000-0000DC340000}"/>
    <cellStyle name="Currency 221 2" xfId="44200" xr:uid="{D0666FAA-9281-4D51-AB5C-BB25A7123CD0}"/>
    <cellStyle name="Currency 222" xfId="13533" xr:uid="{00000000-0005-0000-0000-0000DD340000}"/>
    <cellStyle name="Currency 222 2" xfId="44201" xr:uid="{C9158DA2-D104-4A1F-A75C-F6AB465E7E22}"/>
    <cellStyle name="Currency 223" xfId="13534" xr:uid="{00000000-0005-0000-0000-0000DE340000}"/>
    <cellStyle name="Currency 223 2" xfId="44202" xr:uid="{34BD6486-78A4-4669-A24F-3CF09EABAF18}"/>
    <cellStyle name="Currency 224" xfId="13535" xr:uid="{00000000-0005-0000-0000-0000DF340000}"/>
    <cellStyle name="Currency 224 2" xfId="44203" xr:uid="{B4234684-D48E-45B2-B5B4-A2BF108EF8FB}"/>
    <cellStyle name="Currency 225" xfId="13536" xr:uid="{00000000-0005-0000-0000-0000E0340000}"/>
    <cellStyle name="Currency 225 2" xfId="44204" xr:uid="{E568F8B1-B169-4245-B62F-A174B4619FDA}"/>
    <cellStyle name="Currency 226" xfId="13537" xr:uid="{00000000-0005-0000-0000-0000E1340000}"/>
    <cellStyle name="Currency 226 2" xfId="44205" xr:uid="{AAC2C5B5-DB21-4979-ACCE-6AFDE9D873CC}"/>
    <cellStyle name="Currency 227" xfId="13538" xr:uid="{00000000-0005-0000-0000-0000E2340000}"/>
    <cellStyle name="Currency 227 2" xfId="44206" xr:uid="{ED724FA2-1454-489B-8B1C-88D479192330}"/>
    <cellStyle name="Currency 228" xfId="13539" xr:uid="{00000000-0005-0000-0000-0000E3340000}"/>
    <cellStyle name="Currency 228 2" xfId="44207" xr:uid="{1C550F04-579A-466E-8485-4F9DA545EEAF}"/>
    <cellStyle name="Currency 229" xfId="13540" xr:uid="{00000000-0005-0000-0000-0000E4340000}"/>
    <cellStyle name="Currency 229 2" xfId="44208" xr:uid="{4EB54A63-CA6B-4199-8EBC-49C5D81BC00F}"/>
    <cellStyle name="Currency 23" xfId="13541" xr:uid="{00000000-0005-0000-0000-0000E5340000}"/>
    <cellStyle name="Currency 23 2" xfId="44209" xr:uid="{A79C90E9-97F8-4FD0-B854-1E31A63F2A1E}"/>
    <cellStyle name="Currency 230" xfId="13542" xr:uid="{00000000-0005-0000-0000-0000E6340000}"/>
    <cellStyle name="Currency 230 2" xfId="44210" xr:uid="{7F952360-F006-4B93-B3E8-42986D9D020B}"/>
    <cellStyle name="Currency 231" xfId="13543" xr:uid="{00000000-0005-0000-0000-0000E7340000}"/>
    <cellStyle name="Currency 231 2" xfId="44211" xr:uid="{422DF97D-9E5C-4E39-8A31-272324478F80}"/>
    <cellStyle name="Currency 232" xfId="13544" xr:uid="{00000000-0005-0000-0000-0000E8340000}"/>
    <cellStyle name="Currency 232 2" xfId="44212" xr:uid="{DDD175F0-F312-48C5-A5EB-1DBBEC0D0F17}"/>
    <cellStyle name="Currency 233" xfId="13545" xr:uid="{00000000-0005-0000-0000-0000E9340000}"/>
    <cellStyle name="Currency 233 2" xfId="44213" xr:uid="{6B266DEA-953E-418A-A63E-DE7DC1FA0C41}"/>
    <cellStyle name="Currency 234" xfId="13546" xr:uid="{00000000-0005-0000-0000-0000EA340000}"/>
    <cellStyle name="Currency 234 2" xfId="44214" xr:uid="{BF3FCDD2-4548-454B-9857-62E58DFAA1EA}"/>
    <cellStyle name="Currency 235" xfId="13547" xr:uid="{00000000-0005-0000-0000-0000EB340000}"/>
    <cellStyle name="Currency 235 2" xfId="44215" xr:uid="{5796BC63-7AD4-4F86-ABFD-29FC1CCDD913}"/>
    <cellStyle name="Currency 236" xfId="13548" xr:uid="{00000000-0005-0000-0000-0000EC340000}"/>
    <cellStyle name="Currency 236 2" xfId="44216" xr:uid="{3FDCA28B-E906-4084-9733-AFD249005116}"/>
    <cellStyle name="Currency 237" xfId="13549" xr:uid="{00000000-0005-0000-0000-0000ED340000}"/>
    <cellStyle name="Currency 237 2" xfId="44217" xr:uid="{A79A3C61-47DB-4A6F-809E-DB652071A060}"/>
    <cellStyle name="Currency 238" xfId="13550" xr:uid="{00000000-0005-0000-0000-0000EE340000}"/>
    <cellStyle name="Currency 238 2" xfId="44218" xr:uid="{41A30CAA-879B-4725-9269-DCED41DD9DEA}"/>
    <cellStyle name="Currency 239" xfId="13551" xr:uid="{00000000-0005-0000-0000-0000EF340000}"/>
    <cellStyle name="Currency 239 2" xfId="44219" xr:uid="{2793AB44-E1DD-446F-92EA-24864A324F23}"/>
    <cellStyle name="Currency 24" xfId="13552" xr:uid="{00000000-0005-0000-0000-0000F0340000}"/>
    <cellStyle name="Currency 24 2" xfId="44220" xr:uid="{C7F68664-430F-4262-B1F3-CAF45EA29D5F}"/>
    <cellStyle name="Currency 240" xfId="13553" xr:uid="{00000000-0005-0000-0000-0000F1340000}"/>
    <cellStyle name="Currency 240 2" xfId="44221" xr:uid="{E4E57924-C514-47B8-8558-4971B548320E}"/>
    <cellStyle name="Currency 241" xfId="13554" xr:uid="{00000000-0005-0000-0000-0000F2340000}"/>
    <cellStyle name="Currency 241 2" xfId="44222" xr:uid="{B1C1B7A5-9CE4-42AE-9E09-9C111EF58CC7}"/>
    <cellStyle name="Currency 242" xfId="13555" xr:uid="{00000000-0005-0000-0000-0000F3340000}"/>
    <cellStyle name="Currency 242 2" xfId="44223" xr:uid="{2D70F9CC-EFAA-4102-86B7-CBAFDC5BB2B4}"/>
    <cellStyle name="Currency 243" xfId="13556" xr:uid="{00000000-0005-0000-0000-0000F4340000}"/>
    <cellStyle name="Currency 243 2" xfId="44224" xr:uid="{B4FBF470-AB33-49D9-80BB-9868DCEF7A0A}"/>
    <cellStyle name="Currency 244" xfId="13557" xr:uid="{00000000-0005-0000-0000-0000F5340000}"/>
    <cellStyle name="Currency 244 2" xfId="44225" xr:uid="{ADDFBFA6-09D7-4095-B283-F1DE7548BB4C}"/>
    <cellStyle name="Currency 245" xfId="13558" xr:uid="{00000000-0005-0000-0000-0000F6340000}"/>
    <cellStyle name="Currency 245 2" xfId="44226" xr:uid="{224A75B6-5A13-4E66-B630-6FEA12C88D60}"/>
    <cellStyle name="Currency 246" xfId="13559" xr:uid="{00000000-0005-0000-0000-0000F7340000}"/>
    <cellStyle name="Currency 246 2" xfId="44227" xr:uid="{C19DD1E2-8B27-4135-A2E7-5DB626A673A3}"/>
    <cellStyle name="Currency 247" xfId="13560" xr:uid="{00000000-0005-0000-0000-0000F8340000}"/>
    <cellStyle name="Currency 247 2" xfId="44228" xr:uid="{6B50D2BC-5085-488B-804A-5255B83C29B6}"/>
    <cellStyle name="Currency 248" xfId="13561" xr:uid="{00000000-0005-0000-0000-0000F9340000}"/>
    <cellStyle name="Currency 248 2" xfId="44229" xr:uid="{98D41DFA-8E5F-42FC-B068-E5471ADC72F9}"/>
    <cellStyle name="Currency 249" xfId="13562" xr:uid="{00000000-0005-0000-0000-0000FA340000}"/>
    <cellStyle name="Currency 249 2" xfId="13563" xr:uid="{00000000-0005-0000-0000-0000FB340000}"/>
    <cellStyle name="Currency 249 2 2" xfId="44231" xr:uid="{356531DF-9CEB-40FF-926B-248F18E884CE}"/>
    <cellStyle name="Currency 249 3" xfId="44230" xr:uid="{D074C01E-C981-4108-B5FC-F6C998199207}"/>
    <cellStyle name="Currency 25" xfId="13564" xr:uid="{00000000-0005-0000-0000-0000FC340000}"/>
    <cellStyle name="Currency 25 2" xfId="44232" xr:uid="{06740180-F356-4546-9840-83B27CB3C3C7}"/>
    <cellStyle name="Currency 250" xfId="13565" xr:uid="{00000000-0005-0000-0000-0000FD340000}"/>
    <cellStyle name="Currency 250 2" xfId="44233" xr:uid="{AEECD8C4-2BBB-479A-B7A5-C95043559268}"/>
    <cellStyle name="Currency 251" xfId="13566" xr:uid="{00000000-0005-0000-0000-0000FE340000}"/>
    <cellStyle name="Currency 251 2" xfId="44234" xr:uid="{51A2F282-4B31-4B81-8336-C4DF3BD367BF}"/>
    <cellStyle name="Currency 252" xfId="13567" xr:uid="{00000000-0005-0000-0000-0000FF340000}"/>
    <cellStyle name="Currency 252 2" xfId="44235" xr:uid="{E6E6F872-04BD-400F-8E76-29A378ACD897}"/>
    <cellStyle name="Currency 253" xfId="13568" xr:uid="{00000000-0005-0000-0000-000000350000}"/>
    <cellStyle name="Currency 253 2" xfId="13569" xr:uid="{00000000-0005-0000-0000-000001350000}"/>
    <cellStyle name="Currency 253 2 2" xfId="13570" xr:uid="{00000000-0005-0000-0000-000002350000}"/>
    <cellStyle name="Currency 253 2 2 2" xfId="44238" xr:uid="{4C2793C4-E5F0-43E9-A8BA-C537D60D2E9A}"/>
    <cellStyle name="Currency 253 2 3" xfId="44237" xr:uid="{C2CDA6E6-D5B4-46FB-AEBD-E09850FD1A46}"/>
    <cellStyle name="Currency 253 3" xfId="13571" xr:uid="{00000000-0005-0000-0000-000003350000}"/>
    <cellStyle name="Currency 253 3 2" xfId="13572" xr:uid="{00000000-0005-0000-0000-000004350000}"/>
    <cellStyle name="Currency 253 3 2 2" xfId="44240" xr:uid="{07C1BD67-CEEE-4A84-B03F-4E9DF4A62C37}"/>
    <cellStyle name="Currency 253 3 3" xfId="44239" xr:uid="{017A7AD3-2B4A-4A86-B213-F76A446637D3}"/>
    <cellStyle name="Currency 253 4" xfId="13573" xr:uid="{00000000-0005-0000-0000-000005350000}"/>
    <cellStyle name="Currency 253 4 2" xfId="44241" xr:uid="{C2C84B48-DC13-48D2-B402-08ED575E43FC}"/>
    <cellStyle name="Currency 253 5" xfId="13574" xr:uid="{00000000-0005-0000-0000-000006350000}"/>
    <cellStyle name="Currency 253 5 2" xfId="44242" xr:uid="{941C0772-A75D-4DB6-A279-7ACC2F64BC85}"/>
    <cellStyle name="Currency 253 6" xfId="13575" xr:uid="{00000000-0005-0000-0000-000007350000}"/>
    <cellStyle name="Currency 253 6 2" xfId="44243" xr:uid="{8A59E747-1A59-47BF-BFA5-13B6714884D5}"/>
    <cellStyle name="Currency 253 7" xfId="44236" xr:uid="{A2C88A7A-7553-409F-8844-E6B237C71E18}"/>
    <cellStyle name="Currency 254" xfId="13576" xr:uid="{00000000-0005-0000-0000-000008350000}"/>
    <cellStyle name="Currency 254 2" xfId="13577" xr:uid="{00000000-0005-0000-0000-000009350000}"/>
    <cellStyle name="Currency 254 2 2" xfId="13578" xr:uid="{00000000-0005-0000-0000-00000A350000}"/>
    <cellStyle name="Currency 254 2 2 2" xfId="44246" xr:uid="{E3241D25-D53F-411A-92FA-CDF4DD8E4E41}"/>
    <cellStyle name="Currency 254 2 3" xfId="44245" xr:uid="{8050CE07-DD09-4596-81A7-9336F9738454}"/>
    <cellStyle name="Currency 254 3" xfId="13579" xr:uid="{00000000-0005-0000-0000-00000B350000}"/>
    <cellStyle name="Currency 254 3 2" xfId="13580" xr:uid="{00000000-0005-0000-0000-00000C350000}"/>
    <cellStyle name="Currency 254 3 2 2" xfId="44248" xr:uid="{46F061FB-AED7-4025-9605-60860079E247}"/>
    <cellStyle name="Currency 254 3 3" xfId="44247" xr:uid="{24187E43-817C-426C-80FF-3E62BC8559C2}"/>
    <cellStyle name="Currency 254 4" xfId="13581" xr:uid="{00000000-0005-0000-0000-00000D350000}"/>
    <cellStyle name="Currency 254 4 2" xfId="44249" xr:uid="{B506F9C1-DAF3-4EE4-A4BC-F09F73B1E6CD}"/>
    <cellStyle name="Currency 254 5" xfId="13582" xr:uid="{00000000-0005-0000-0000-00000E350000}"/>
    <cellStyle name="Currency 254 5 2" xfId="44250" xr:uid="{18221AC2-2967-42AA-9CC6-D6A7C69D0E2C}"/>
    <cellStyle name="Currency 254 6" xfId="13583" xr:uid="{00000000-0005-0000-0000-00000F350000}"/>
    <cellStyle name="Currency 254 6 2" xfId="44251" xr:uid="{7992FD9D-C10B-47E7-919C-3DCCAFB8F4D4}"/>
    <cellStyle name="Currency 254 7" xfId="44244" xr:uid="{9AF835AA-3FED-49B2-8915-BAE59E393421}"/>
    <cellStyle name="Currency 255" xfId="13584" xr:uid="{00000000-0005-0000-0000-000010350000}"/>
    <cellStyle name="Currency 255 2" xfId="13585" xr:uid="{00000000-0005-0000-0000-000011350000}"/>
    <cellStyle name="Currency 255 2 2" xfId="13586" xr:uid="{00000000-0005-0000-0000-000012350000}"/>
    <cellStyle name="Currency 255 2 2 2" xfId="44254" xr:uid="{3C94A32B-E803-4BD0-BD2F-2418DDF78FA2}"/>
    <cellStyle name="Currency 255 2 3" xfId="44253" xr:uid="{AD85C5D5-A98F-432E-A3B8-31FA7135D784}"/>
    <cellStyle name="Currency 255 3" xfId="13587" xr:uid="{00000000-0005-0000-0000-000013350000}"/>
    <cellStyle name="Currency 255 3 2" xfId="13588" xr:uid="{00000000-0005-0000-0000-000014350000}"/>
    <cellStyle name="Currency 255 3 2 2" xfId="44256" xr:uid="{63A681B7-0246-4B7A-94CF-7506760C6498}"/>
    <cellStyle name="Currency 255 3 3" xfId="44255" xr:uid="{C9BC2CF5-56FB-4EE6-A77E-DC93B3216FFC}"/>
    <cellStyle name="Currency 255 4" xfId="13589" xr:uid="{00000000-0005-0000-0000-000015350000}"/>
    <cellStyle name="Currency 255 4 2" xfId="44257" xr:uid="{3A12F73C-BC1B-47A7-8DBE-C59F302D5481}"/>
    <cellStyle name="Currency 255 5" xfId="13590" xr:uid="{00000000-0005-0000-0000-000016350000}"/>
    <cellStyle name="Currency 255 5 2" xfId="44258" xr:uid="{C5DFD5D7-286D-4D77-A5E4-49BF037E8BFD}"/>
    <cellStyle name="Currency 255 6" xfId="13591" xr:uid="{00000000-0005-0000-0000-000017350000}"/>
    <cellStyle name="Currency 255 6 2" xfId="44259" xr:uid="{185735F0-0646-4343-A64C-1B2178BBF73E}"/>
    <cellStyle name="Currency 255 7" xfId="44252" xr:uid="{A98BDF30-B71B-4418-854B-36D703394AA3}"/>
    <cellStyle name="Currency 256" xfId="13592" xr:uid="{00000000-0005-0000-0000-000018350000}"/>
    <cellStyle name="Currency 256 2" xfId="13593" xr:uid="{00000000-0005-0000-0000-000019350000}"/>
    <cellStyle name="Currency 256 2 2" xfId="13594" xr:uid="{00000000-0005-0000-0000-00001A350000}"/>
    <cellStyle name="Currency 256 2 2 2" xfId="44262" xr:uid="{9D24932E-609A-4F40-BE78-0B00BA7E9C7B}"/>
    <cellStyle name="Currency 256 2 3" xfId="44261" xr:uid="{791B2EED-2828-4B63-A1B0-4B3B5A9693EE}"/>
    <cellStyle name="Currency 256 3" xfId="13595" xr:uid="{00000000-0005-0000-0000-00001B350000}"/>
    <cellStyle name="Currency 256 3 2" xfId="13596" xr:uid="{00000000-0005-0000-0000-00001C350000}"/>
    <cellStyle name="Currency 256 3 2 2" xfId="44264" xr:uid="{69E23818-F009-49EB-B44F-79D0E0176BB5}"/>
    <cellStyle name="Currency 256 3 3" xfId="44263" xr:uid="{8DEF521F-2B70-42CA-A7E6-9768013E111D}"/>
    <cellStyle name="Currency 256 4" xfId="13597" xr:uid="{00000000-0005-0000-0000-00001D350000}"/>
    <cellStyle name="Currency 256 4 2" xfId="44265" xr:uid="{2B0569C2-DBE6-4DDB-BBAE-518231C75B42}"/>
    <cellStyle name="Currency 256 5" xfId="13598" xr:uid="{00000000-0005-0000-0000-00001E350000}"/>
    <cellStyle name="Currency 256 5 2" xfId="44266" xr:uid="{700F7633-B6F7-474A-B933-2EBB56124DCC}"/>
    <cellStyle name="Currency 256 6" xfId="13599" xr:uid="{00000000-0005-0000-0000-00001F350000}"/>
    <cellStyle name="Currency 256 6 2" xfId="44267" xr:uid="{D7CB61CB-E96B-4815-A91F-AF4599BC83DC}"/>
    <cellStyle name="Currency 256 7" xfId="44260" xr:uid="{85454CA5-8832-442A-8B4E-EFB8934B619B}"/>
    <cellStyle name="Currency 257" xfId="13600" xr:uid="{00000000-0005-0000-0000-000020350000}"/>
    <cellStyle name="Currency 257 2" xfId="13601" xr:uid="{00000000-0005-0000-0000-000021350000}"/>
    <cellStyle name="Currency 257 2 2" xfId="13602" xr:uid="{00000000-0005-0000-0000-000022350000}"/>
    <cellStyle name="Currency 257 2 2 2" xfId="44270" xr:uid="{C470C8CF-FBDE-4B87-8714-22EF162A282E}"/>
    <cellStyle name="Currency 257 2 3" xfId="44269" xr:uid="{139769FB-BC0C-47E5-8CE3-078428766A28}"/>
    <cellStyle name="Currency 257 3" xfId="13603" xr:uid="{00000000-0005-0000-0000-000023350000}"/>
    <cellStyle name="Currency 257 3 2" xfId="13604" xr:uid="{00000000-0005-0000-0000-000024350000}"/>
    <cellStyle name="Currency 257 3 2 2" xfId="44272" xr:uid="{54107297-44C4-4383-A4B1-7E2C6A757B9F}"/>
    <cellStyle name="Currency 257 3 3" xfId="44271" xr:uid="{CEADC48E-7222-4824-AB0A-805A0162DAF1}"/>
    <cellStyle name="Currency 257 4" xfId="13605" xr:uid="{00000000-0005-0000-0000-000025350000}"/>
    <cellStyle name="Currency 257 4 2" xfId="44273" xr:uid="{B8C1B810-5863-40C0-9690-20D6C374C0CD}"/>
    <cellStyle name="Currency 257 5" xfId="13606" xr:uid="{00000000-0005-0000-0000-000026350000}"/>
    <cellStyle name="Currency 257 5 2" xfId="44274" xr:uid="{2C440F39-57C2-44DF-A2C7-9FE5C6A3B419}"/>
    <cellStyle name="Currency 257 6" xfId="13607" xr:uid="{00000000-0005-0000-0000-000027350000}"/>
    <cellStyle name="Currency 257 6 2" xfId="44275" xr:uid="{6F7EF70C-498F-4041-8039-20334B8632A7}"/>
    <cellStyle name="Currency 257 7" xfId="44268" xr:uid="{8DFFFD23-948F-49BB-A81C-BA11C9051BD6}"/>
    <cellStyle name="Currency 258" xfId="13608" xr:uid="{00000000-0005-0000-0000-000028350000}"/>
    <cellStyle name="Currency 258 2" xfId="13609" xr:uid="{00000000-0005-0000-0000-000029350000}"/>
    <cellStyle name="Currency 258 2 2" xfId="13610" xr:uid="{00000000-0005-0000-0000-00002A350000}"/>
    <cellStyle name="Currency 258 2 2 2" xfId="44278" xr:uid="{D7306E8B-761D-4A0D-B0CF-5B3CADA5E1A6}"/>
    <cellStyle name="Currency 258 2 3" xfId="44277" xr:uid="{7C17B4A0-0E16-4588-8F36-07731645E44E}"/>
    <cellStyle name="Currency 258 3" xfId="13611" xr:uid="{00000000-0005-0000-0000-00002B350000}"/>
    <cellStyle name="Currency 258 3 2" xfId="13612" xr:uid="{00000000-0005-0000-0000-00002C350000}"/>
    <cellStyle name="Currency 258 3 2 2" xfId="44280" xr:uid="{B1C212F2-FC8A-4722-ADB7-C092E3A703AF}"/>
    <cellStyle name="Currency 258 3 3" xfId="44279" xr:uid="{19B677DD-2256-492B-B21B-5C8CA2C28C1D}"/>
    <cellStyle name="Currency 258 4" xfId="13613" xr:uid="{00000000-0005-0000-0000-00002D350000}"/>
    <cellStyle name="Currency 258 4 2" xfId="44281" xr:uid="{AD81F692-ADBA-4AF3-A84F-351A2E9A3178}"/>
    <cellStyle name="Currency 258 5" xfId="13614" xr:uid="{00000000-0005-0000-0000-00002E350000}"/>
    <cellStyle name="Currency 258 5 2" xfId="44282" xr:uid="{45762C01-0AE6-42E4-97A9-606D2ACCB405}"/>
    <cellStyle name="Currency 258 6" xfId="13615" xr:uid="{00000000-0005-0000-0000-00002F350000}"/>
    <cellStyle name="Currency 258 6 2" xfId="44283" xr:uid="{BFC88FFF-0D7E-4A9F-9C5D-448691F433E4}"/>
    <cellStyle name="Currency 258 7" xfId="44276" xr:uid="{D8AEB7CB-007C-433B-9B15-47543FE6A5AB}"/>
    <cellStyle name="Currency 259" xfId="13616" xr:uid="{00000000-0005-0000-0000-000030350000}"/>
    <cellStyle name="Currency 259 2" xfId="13617" xr:uid="{00000000-0005-0000-0000-000031350000}"/>
    <cellStyle name="Currency 259 2 2" xfId="13618" xr:uid="{00000000-0005-0000-0000-000032350000}"/>
    <cellStyle name="Currency 259 2 2 2" xfId="44286" xr:uid="{73CD79B2-A5C7-42EF-A1A9-00C08B6FEC8B}"/>
    <cellStyle name="Currency 259 2 3" xfId="44285" xr:uid="{0F586E36-7362-4046-86FC-B8F5D4A6199D}"/>
    <cellStyle name="Currency 259 3" xfId="13619" xr:uid="{00000000-0005-0000-0000-000033350000}"/>
    <cellStyle name="Currency 259 3 2" xfId="13620" xr:uid="{00000000-0005-0000-0000-000034350000}"/>
    <cellStyle name="Currency 259 3 2 2" xfId="44288" xr:uid="{AE970368-0CBE-473C-BE6A-956BD5BBA39A}"/>
    <cellStyle name="Currency 259 3 3" xfId="44287" xr:uid="{0432FD0B-CC6C-41A3-AF9B-54CB22B9825C}"/>
    <cellStyle name="Currency 259 4" xfId="13621" xr:uid="{00000000-0005-0000-0000-000035350000}"/>
    <cellStyle name="Currency 259 4 2" xfId="44289" xr:uid="{9E3C8527-2AA8-411E-BA89-FF7AF47D6BC1}"/>
    <cellStyle name="Currency 259 5" xfId="13622" xr:uid="{00000000-0005-0000-0000-000036350000}"/>
    <cellStyle name="Currency 259 5 2" xfId="44290" xr:uid="{6B768556-EB6E-4CF7-9CFE-F34431AEF95B}"/>
    <cellStyle name="Currency 259 6" xfId="13623" xr:uid="{00000000-0005-0000-0000-000037350000}"/>
    <cellStyle name="Currency 259 6 2" xfId="44291" xr:uid="{944A0C14-4FAD-4E34-8DC6-6F4461AAE4A2}"/>
    <cellStyle name="Currency 259 7" xfId="44284" xr:uid="{EE5ADA79-8F68-4C96-9E39-D7A918A08051}"/>
    <cellStyle name="Currency 26" xfId="13624" xr:uid="{00000000-0005-0000-0000-000038350000}"/>
    <cellStyle name="Currency 26 2" xfId="44292" xr:uid="{2A120435-9290-4AF8-9772-907477CB8A62}"/>
    <cellStyle name="Currency 260" xfId="13625" xr:uid="{00000000-0005-0000-0000-000039350000}"/>
    <cellStyle name="Currency 260 2" xfId="13626" xr:uid="{00000000-0005-0000-0000-00003A350000}"/>
    <cellStyle name="Currency 260 2 2" xfId="13627" xr:uid="{00000000-0005-0000-0000-00003B350000}"/>
    <cellStyle name="Currency 260 2 2 2" xfId="44295" xr:uid="{B34B61EB-2EA3-4275-97F4-876C7A6D0E1C}"/>
    <cellStyle name="Currency 260 2 3" xfId="44294" xr:uid="{A40E8A34-B96D-4E9F-88CE-DA07904B24C0}"/>
    <cellStyle name="Currency 260 3" xfId="13628" xr:uid="{00000000-0005-0000-0000-00003C350000}"/>
    <cellStyle name="Currency 260 3 2" xfId="13629" xr:uid="{00000000-0005-0000-0000-00003D350000}"/>
    <cellStyle name="Currency 260 3 2 2" xfId="44297" xr:uid="{BA0A2D74-CC88-4500-A3F4-BAFFD098E411}"/>
    <cellStyle name="Currency 260 3 3" xfId="44296" xr:uid="{4A5EA257-0907-4A5E-9C80-60A1B17737FE}"/>
    <cellStyle name="Currency 260 4" xfId="13630" xr:uid="{00000000-0005-0000-0000-00003E350000}"/>
    <cellStyle name="Currency 260 4 2" xfId="44298" xr:uid="{B1A2D077-DAB4-4FD6-88ED-0127521ACFE1}"/>
    <cellStyle name="Currency 260 5" xfId="13631" xr:uid="{00000000-0005-0000-0000-00003F350000}"/>
    <cellStyle name="Currency 260 5 2" xfId="44299" xr:uid="{61CABEE8-A04E-42AA-83C4-098719A20C0D}"/>
    <cellStyle name="Currency 260 6" xfId="13632" xr:uid="{00000000-0005-0000-0000-000040350000}"/>
    <cellStyle name="Currency 260 6 2" xfId="44300" xr:uid="{9B076561-A4F1-4CC4-BE24-BB7303067365}"/>
    <cellStyle name="Currency 260 7" xfId="44293" xr:uid="{3CE4DE2B-50E1-473C-A36F-CB3F6547EE93}"/>
    <cellStyle name="Currency 261" xfId="13633" xr:uid="{00000000-0005-0000-0000-000041350000}"/>
    <cellStyle name="Currency 261 2" xfId="13634" xr:uid="{00000000-0005-0000-0000-000042350000}"/>
    <cellStyle name="Currency 261 2 2" xfId="13635" xr:uid="{00000000-0005-0000-0000-000043350000}"/>
    <cellStyle name="Currency 261 2 2 2" xfId="44303" xr:uid="{389F347D-0DA4-427A-832B-75DB869C51B9}"/>
    <cellStyle name="Currency 261 2 3" xfId="44302" xr:uid="{7E95658C-6B4D-45D8-A308-AF44A16FBD04}"/>
    <cellStyle name="Currency 261 3" xfId="13636" xr:uid="{00000000-0005-0000-0000-000044350000}"/>
    <cellStyle name="Currency 261 3 2" xfId="13637" xr:uid="{00000000-0005-0000-0000-000045350000}"/>
    <cellStyle name="Currency 261 3 2 2" xfId="44305" xr:uid="{9BDD2478-ACE4-449A-8ECD-B656663B04EC}"/>
    <cellStyle name="Currency 261 3 3" xfId="44304" xr:uid="{7AE306CD-3C45-4F8E-BFCC-E4F8CA0526ED}"/>
    <cellStyle name="Currency 261 4" xfId="13638" xr:uid="{00000000-0005-0000-0000-000046350000}"/>
    <cellStyle name="Currency 261 4 2" xfId="44306" xr:uid="{DD3B7A4C-D20A-429B-90AC-42DFE15C447C}"/>
    <cellStyle name="Currency 261 5" xfId="13639" xr:uid="{00000000-0005-0000-0000-000047350000}"/>
    <cellStyle name="Currency 261 5 2" xfId="44307" xr:uid="{1585ED97-B6D0-420D-8381-3EAB8B6252F1}"/>
    <cellStyle name="Currency 261 6" xfId="13640" xr:uid="{00000000-0005-0000-0000-000048350000}"/>
    <cellStyle name="Currency 261 6 2" xfId="44308" xr:uid="{EAF96ECB-CCFF-42C3-8081-C27CFD754B57}"/>
    <cellStyle name="Currency 261 7" xfId="44301" xr:uid="{619E0716-5F69-4381-8235-6F1A5162040A}"/>
    <cellStyle name="Currency 262" xfId="13641" xr:uid="{00000000-0005-0000-0000-000049350000}"/>
    <cellStyle name="Currency 262 2" xfId="13642" xr:uid="{00000000-0005-0000-0000-00004A350000}"/>
    <cellStyle name="Currency 262 2 2" xfId="13643" xr:uid="{00000000-0005-0000-0000-00004B350000}"/>
    <cellStyle name="Currency 262 2 2 2" xfId="44311" xr:uid="{B87785CB-6884-4D77-B0D0-D3EE5AA53E99}"/>
    <cellStyle name="Currency 262 2 3" xfId="44310" xr:uid="{A0C94EA3-3DD6-4F43-82F0-E3DC386037E3}"/>
    <cellStyle name="Currency 262 3" xfId="13644" xr:uid="{00000000-0005-0000-0000-00004C350000}"/>
    <cellStyle name="Currency 262 3 2" xfId="13645" xr:uid="{00000000-0005-0000-0000-00004D350000}"/>
    <cellStyle name="Currency 262 3 2 2" xfId="44313" xr:uid="{BF055758-4D23-4540-A410-33E3F5C4658D}"/>
    <cellStyle name="Currency 262 3 3" xfId="44312" xr:uid="{3D9E0A15-DB0A-48F3-80C1-F23F9AECA4B2}"/>
    <cellStyle name="Currency 262 4" xfId="13646" xr:uid="{00000000-0005-0000-0000-00004E350000}"/>
    <cellStyle name="Currency 262 4 2" xfId="44314" xr:uid="{C2A67F07-7D02-4A0E-8BD7-8F928A2C4142}"/>
    <cellStyle name="Currency 262 5" xfId="13647" xr:uid="{00000000-0005-0000-0000-00004F350000}"/>
    <cellStyle name="Currency 262 5 2" xfId="44315" xr:uid="{510C93D7-F812-4CBE-9598-98D87588067E}"/>
    <cellStyle name="Currency 262 6" xfId="13648" xr:uid="{00000000-0005-0000-0000-000050350000}"/>
    <cellStyle name="Currency 262 6 2" xfId="44316" xr:uid="{009FF4F9-4D33-4585-A7DB-3677CF648208}"/>
    <cellStyle name="Currency 262 7" xfId="44309" xr:uid="{73EDB92F-7DB6-4917-B7A6-4502F8D519E5}"/>
    <cellStyle name="Currency 263" xfId="13649" xr:uid="{00000000-0005-0000-0000-000051350000}"/>
    <cellStyle name="Currency 263 2" xfId="13650" xr:uid="{00000000-0005-0000-0000-000052350000}"/>
    <cellStyle name="Currency 263 2 2" xfId="13651" xr:uid="{00000000-0005-0000-0000-000053350000}"/>
    <cellStyle name="Currency 263 2 2 2" xfId="44319" xr:uid="{762D4426-3000-4041-94E2-FC33E8770D65}"/>
    <cellStyle name="Currency 263 2 3" xfId="44318" xr:uid="{DB06C183-E876-4680-9C6A-EDB048520B04}"/>
    <cellStyle name="Currency 263 3" xfId="13652" xr:uid="{00000000-0005-0000-0000-000054350000}"/>
    <cellStyle name="Currency 263 3 2" xfId="13653" xr:uid="{00000000-0005-0000-0000-000055350000}"/>
    <cellStyle name="Currency 263 3 2 2" xfId="44321" xr:uid="{84CDF213-8177-4069-88EC-63949F9D3DF0}"/>
    <cellStyle name="Currency 263 3 3" xfId="44320" xr:uid="{309B97BF-6657-40CC-BA3B-57D9F1A29591}"/>
    <cellStyle name="Currency 263 4" xfId="13654" xr:uid="{00000000-0005-0000-0000-000056350000}"/>
    <cellStyle name="Currency 263 4 2" xfId="44322" xr:uid="{E2709637-8C2F-4B86-AD88-22BDA13EF5A8}"/>
    <cellStyle name="Currency 263 5" xfId="13655" xr:uid="{00000000-0005-0000-0000-000057350000}"/>
    <cellStyle name="Currency 263 5 2" xfId="44323" xr:uid="{A92B17AB-B564-4F75-BA19-83C08C567D9E}"/>
    <cellStyle name="Currency 263 6" xfId="13656" xr:uid="{00000000-0005-0000-0000-000058350000}"/>
    <cellStyle name="Currency 263 6 2" xfId="44324" xr:uid="{411EFE02-39AF-44BF-A37F-3A2118385358}"/>
    <cellStyle name="Currency 263 7" xfId="44317" xr:uid="{D98C9E45-9C05-4103-AF13-9AD144495BE8}"/>
    <cellStyle name="Currency 264" xfId="13657" xr:uid="{00000000-0005-0000-0000-000059350000}"/>
    <cellStyle name="Currency 264 2" xfId="13658" xr:uid="{00000000-0005-0000-0000-00005A350000}"/>
    <cellStyle name="Currency 264 2 2" xfId="13659" xr:uid="{00000000-0005-0000-0000-00005B350000}"/>
    <cellStyle name="Currency 264 2 2 2" xfId="44327" xr:uid="{7B0AAD1E-FDC3-481E-AF22-AD7AFE347F95}"/>
    <cellStyle name="Currency 264 2 3" xfId="44326" xr:uid="{7E4F4DD1-337D-4FE3-A4FE-2895D9CE5677}"/>
    <cellStyle name="Currency 264 3" xfId="13660" xr:uid="{00000000-0005-0000-0000-00005C350000}"/>
    <cellStyle name="Currency 264 3 2" xfId="13661" xr:uid="{00000000-0005-0000-0000-00005D350000}"/>
    <cellStyle name="Currency 264 3 2 2" xfId="44329" xr:uid="{A28DC751-D7EE-4747-B5F5-7DD3065B250C}"/>
    <cellStyle name="Currency 264 3 3" xfId="44328" xr:uid="{D67B65E2-B92A-4AA7-9AF6-4E3877BA3AB7}"/>
    <cellStyle name="Currency 264 4" xfId="13662" xr:uid="{00000000-0005-0000-0000-00005E350000}"/>
    <cellStyle name="Currency 264 4 2" xfId="44330" xr:uid="{DBC54282-BFB5-47C5-A70F-46D54240391A}"/>
    <cellStyle name="Currency 264 5" xfId="13663" xr:uid="{00000000-0005-0000-0000-00005F350000}"/>
    <cellStyle name="Currency 264 5 2" xfId="44331" xr:uid="{B2F7143B-67F2-489F-9546-83A94FEE081F}"/>
    <cellStyle name="Currency 264 6" xfId="13664" xr:uid="{00000000-0005-0000-0000-000060350000}"/>
    <cellStyle name="Currency 264 6 2" xfId="44332" xr:uid="{99337E58-5B6F-4C9E-A55F-E99CE2D7AA36}"/>
    <cellStyle name="Currency 264 7" xfId="44325" xr:uid="{E02FD9CB-5114-418A-8D34-1DB963BE614C}"/>
    <cellStyle name="Currency 265" xfId="13665" xr:uid="{00000000-0005-0000-0000-000061350000}"/>
    <cellStyle name="Currency 265 2" xfId="13666" xr:uid="{00000000-0005-0000-0000-000062350000}"/>
    <cellStyle name="Currency 265 2 2" xfId="13667" xr:uid="{00000000-0005-0000-0000-000063350000}"/>
    <cellStyle name="Currency 265 2 2 2" xfId="44335" xr:uid="{4137324D-8C4C-4219-AFCB-D57A02C5663A}"/>
    <cellStyle name="Currency 265 2 3" xfId="44334" xr:uid="{EF30CE72-58B1-4F21-8978-F3BD52BFFB61}"/>
    <cellStyle name="Currency 265 3" xfId="13668" xr:uid="{00000000-0005-0000-0000-000064350000}"/>
    <cellStyle name="Currency 265 3 2" xfId="13669" xr:uid="{00000000-0005-0000-0000-000065350000}"/>
    <cellStyle name="Currency 265 3 2 2" xfId="44337" xr:uid="{4D66C46E-FFF1-41E8-8DC5-0F2C92A57936}"/>
    <cellStyle name="Currency 265 3 3" xfId="44336" xr:uid="{75217DF8-A83B-4233-BF58-3EA75BCBF5D0}"/>
    <cellStyle name="Currency 265 4" xfId="13670" xr:uid="{00000000-0005-0000-0000-000066350000}"/>
    <cellStyle name="Currency 265 4 2" xfId="44338" xr:uid="{14673A0B-828E-4E5B-825F-260CC118A7C9}"/>
    <cellStyle name="Currency 265 5" xfId="13671" xr:uid="{00000000-0005-0000-0000-000067350000}"/>
    <cellStyle name="Currency 265 5 2" xfId="44339" xr:uid="{DD86FDFE-9F24-4D6B-BECC-7EEDADBE0CAE}"/>
    <cellStyle name="Currency 265 6" xfId="13672" xr:uid="{00000000-0005-0000-0000-000068350000}"/>
    <cellStyle name="Currency 265 6 2" xfId="44340" xr:uid="{B656A4C5-06DB-45D9-8F8F-49C2BF0853CA}"/>
    <cellStyle name="Currency 265 7" xfId="44333" xr:uid="{CDB23E0C-3BFD-4F5C-8F89-BF894D179869}"/>
    <cellStyle name="Currency 266" xfId="13673" xr:uid="{00000000-0005-0000-0000-000069350000}"/>
    <cellStyle name="Currency 266 2" xfId="44341" xr:uid="{FF366CBD-FAA0-4766-A736-3C3C6824C479}"/>
    <cellStyle name="Currency 267" xfId="13674" xr:uid="{00000000-0005-0000-0000-00006A350000}"/>
    <cellStyle name="Currency 267 2" xfId="44342" xr:uid="{0737EA3B-2B31-4F94-ADE1-CC03352259E5}"/>
    <cellStyle name="Currency 268" xfId="13675" xr:uid="{00000000-0005-0000-0000-00006B350000}"/>
    <cellStyle name="Currency 268 2" xfId="13676" xr:uid="{00000000-0005-0000-0000-00006C350000}"/>
    <cellStyle name="Currency 268 2 2" xfId="13677" xr:uid="{00000000-0005-0000-0000-00006D350000}"/>
    <cellStyle name="Currency 268 2 2 2" xfId="44345" xr:uid="{BA1A29BC-8294-42FA-A29A-537B00222987}"/>
    <cellStyle name="Currency 268 2 3" xfId="44344" xr:uid="{0F261CE9-6E44-421E-9BD8-12E24C032787}"/>
    <cellStyle name="Currency 268 3" xfId="13678" xr:uid="{00000000-0005-0000-0000-00006E350000}"/>
    <cellStyle name="Currency 268 3 2" xfId="13679" xr:uid="{00000000-0005-0000-0000-00006F350000}"/>
    <cellStyle name="Currency 268 3 2 2" xfId="44347" xr:uid="{7E4E3175-FB19-4CC9-A576-F65D0D07A90A}"/>
    <cellStyle name="Currency 268 3 3" xfId="44346" xr:uid="{079C7596-BB06-469B-ADFB-CBDF9FA708F5}"/>
    <cellStyle name="Currency 268 4" xfId="13680" xr:uid="{00000000-0005-0000-0000-000070350000}"/>
    <cellStyle name="Currency 268 4 2" xfId="44348" xr:uid="{018DE11C-DDEA-4AFD-A071-9F6CD4E502BA}"/>
    <cellStyle name="Currency 268 5" xfId="13681" xr:uid="{00000000-0005-0000-0000-000071350000}"/>
    <cellStyle name="Currency 268 5 2" xfId="44349" xr:uid="{3338F245-9C2F-49F0-9D16-6EA55216D49A}"/>
    <cellStyle name="Currency 268 6" xfId="13682" xr:uid="{00000000-0005-0000-0000-000072350000}"/>
    <cellStyle name="Currency 268 6 2" xfId="44350" xr:uid="{EA1B0B72-2F3D-4BD2-8D8B-AC32A6F03682}"/>
    <cellStyle name="Currency 268 7" xfId="44343" xr:uid="{EE9A2FB6-562A-451E-A59A-3943E89B6815}"/>
    <cellStyle name="Currency 269" xfId="13683" xr:uid="{00000000-0005-0000-0000-000073350000}"/>
    <cellStyle name="Currency 269 2" xfId="13684" xr:uid="{00000000-0005-0000-0000-000074350000}"/>
    <cellStyle name="Currency 269 2 2" xfId="13685" xr:uid="{00000000-0005-0000-0000-000075350000}"/>
    <cellStyle name="Currency 269 2 2 2" xfId="44353" xr:uid="{0E69FD71-02F4-4BD0-A460-BABA4637E25D}"/>
    <cellStyle name="Currency 269 2 3" xfId="44352" xr:uid="{31DCB850-C821-4505-AFDF-1C6FA8D35D38}"/>
    <cellStyle name="Currency 269 3" xfId="13686" xr:uid="{00000000-0005-0000-0000-000076350000}"/>
    <cellStyle name="Currency 269 3 2" xfId="13687" xr:uid="{00000000-0005-0000-0000-000077350000}"/>
    <cellStyle name="Currency 269 3 2 2" xfId="44355" xr:uid="{50B0B1DA-B670-485D-A391-0548C9C22440}"/>
    <cellStyle name="Currency 269 3 3" xfId="44354" xr:uid="{68C0BC28-979A-49FC-B5A8-7D3E0DEF84E7}"/>
    <cellStyle name="Currency 269 4" xfId="13688" xr:uid="{00000000-0005-0000-0000-000078350000}"/>
    <cellStyle name="Currency 269 4 2" xfId="44356" xr:uid="{1D27E306-C0F7-4744-81F4-B88F04E8482B}"/>
    <cellStyle name="Currency 269 5" xfId="13689" xr:uid="{00000000-0005-0000-0000-000079350000}"/>
    <cellStyle name="Currency 269 5 2" xfId="13690" xr:uid="{00000000-0005-0000-0000-00007A350000}"/>
    <cellStyle name="Currency 269 5 2 2" xfId="44358" xr:uid="{F24C9B55-92DF-4D8E-8B49-452DB05285D6}"/>
    <cellStyle name="Currency 269 5 3" xfId="44357" xr:uid="{1DD52E1F-6394-428F-ACB4-EB1D5FBF25B1}"/>
    <cellStyle name="Currency 269 6" xfId="13691" xr:uid="{00000000-0005-0000-0000-00007B350000}"/>
    <cellStyle name="Currency 269 6 2" xfId="44359" xr:uid="{4B4A9332-52E0-481D-A2CC-63564E736EF8}"/>
    <cellStyle name="Currency 269 7" xfId="44351" xr:uid="{710C97CA-7C4D-461D-8078-484C58F5D15F}"/>
    <cellStyle name="Currency 27" xfId="13692" xr:uid="{00000000-0005-0000-0000-00007C350000}"/>
    <cellStyle name="Currency 27 2" xfId="44360" xr:uid="{75E1A1DE-EDF0-46F6-9638-67A59020CB7E}"/>
    <cellStyle name="Currency 270" xfId="13693" xr:uid="{00000000-0005-0000-0000-00007D350000}"/>
    <cellStyle name="Currency 270 2" xfId="13694" xr:uid="{00000000-0005-0000-0000-00007E350000}"/>
    <cellStyle name="Currency 270 2 2" xfId="13695" xr:uid="{00000000-0005-0000-0000-00007F350000}"/>
    <cellStyle name="Currency 270 2 2 2" xfId="44363" xr:uid="{B1EA84F3-019D-40CC-93AB-1A8650522770}"/>
    <cellStyle name="Currency 270 2 3" xfId="44362" xr:uid="{BE3732FB-7EB0-42BD-9D3C-F3004B456300}"/>
    <cellStyle name="Currency 270 3" xfId="44361" xr:uid="{6F268761-2D58-4D19-AACF-BADC83B46810}"/>
    <cellStyle name="Currency 270 4" xfId="13696" xr:uid="{00000000-0005-0000-0000-000080350000}"/>
    <cellStyle name="Currency 270 4 2" xfId="44364" xr:uid="{55DDD7AB-FC50-422B-AE7A-76DF52B5981F}"/>
    <cellStyle name="Currency 270 6" xfId="13697" xr:uid="{00000000-0005-0000-0000-000081350000}"/>
    <cellStyle name="Currency 270 6 2" xfId="44365" xr:uid="{9A1343DF-0E45-474A-B183-BBD5DAE68C71}"/>
    <cellStyle name="Currency 271" xfId="13698" xr:uid="{00000000-0005-0000-0000-000082350000}"/>
    <cellStyle name="Currency 271 2" xfId="13699" xr:uid="{00000000-0005-0000-0000-000083350000}"/>
    <cellStyle name="Currency 271 2 2" xfId="44367" xr:uid="{43CC82F0-4793-4B84-89E0-210AD9B90D80}"/>
    <cellStyle name="Currency 271 3" xfId="13700" xr:uid="{00000000-0005-0000-0000-000084350000}"/>
    <cellStyle name="Currency 271 3 2" xfId="44368" xr:uid="{280A1E64-C490-49F1-B718-DE98CFC99BD9}"/>
    <cellStyle name="Currency 271 4" xfId="13701" xr:uid="{00000000-0005-0000-0000-000085350000}"/>
    <cellStyle name="Currency 271 4 2" xfId="44369" xr:uid="{E7951B88-F2B6-419E-9626-4F29B2A943A7}"/>
    <cellStyle name="Currency 271 5" xfId="44366" xr:uid="{3B786E67-1695-4CF0-A4E3-E3882755741B}"/>
    <cellStyle name="Currency 272" xfId="13702" xr:uid="{00000000-0005-0000-0000-000086350000}"/>
    <cellStyle name="Currency 272 2" xfId="13703" xr:uid="{00000000-0005-0000-0000-000087350000}"/>
    <cellStyle name="Currency 272 2 2" xfId="44371" xr:uid="{4CD1B9C0-16FE-4715-80C1-7E0DB517C88A}"/>
    <cellStyle name="Currency 272 3" xfId="44370" xr:uid="{6015BFAD-5EC1-448F-B93D-F1D85D732C60}"/>
    <cellStyle name="Currency 273" xfId="13704" xr:uid="{00000000-0005-0000-0000-000088350000}"/>
    <cellStyle name="Currency 273 2" xfId="13705" xr:uid="{00000000-0005-0000-0000-000089350000}"/>
    <cellStyle name="Currency 273 2 2" xfId="44373" xr:uid="{22BF8F39-2E81-4906-96AA-2B1B3116482C}"/>
    <cellStyle name="Currency 273 3" xfId="44372" xr:uid="{627549B6-B80F-42AB-8A87-D744BF330325}"/>
    <cellStyle name="Currency 274" xfId="13706" xr:uid="{00000000-0005-0000-0000-00008A350000}"/>
    <cellStyle name="Currency 274 2" xfId="44374" xr:uid="{046366E7-232F-4E5E-8E2E-0C601DFC0097}"/>
    <cellStyle name="Currency 275" xfId="13707" xr:uid="{00000000-0005-0000-0000-00008B350000}"/>
    <cellStyle name="Currency 275 2" xfId="44375" xr:uid="{8BA920D5-CDF5-4E4F-AECC-67DC01BF8C97}"/>
    <cellStyle name="Currency 276" xfId="13708" xr:uid="{00000000-0005-0000-0000-00008C350000}"/>
    <cellStyle name="Currency 276 2" xfId="13709" xr:uid="{00000000-0005-0000-0000-00008D350000}"/>
    <cellStyle name="Currency 276 2 2" xfId="44377" xr:uid="{44BEBC96-A9CB-471E-957E-F6FFCAD178D7}"/>
    <cellStyle name="Currency 276 3" xfId="44376" xr:uid="{8C23B604-12B4-4907-8CBE-C44BBC1D9104}"/>
    <cellStyle name="Currency 277" xfId="13710" xr:uid="{00000000-0005-0000-0000-00008E350000}"/>
    <cellStyle name="Currency 277 2" xfId="13711" xr:uid="{00000000-0005-0000-0000-00008F350000}"/>
    <cellStyle name="Currency 277 2 2" xfId="44379" xr:uid="{D48AC8D2-49B4-4265-BCE6-5A3B97AE7DBF}"/>
    <cellStyle name="Currency 277 3" xfId="44378" xr:uid="{10F17422-E57B-4EDB-B7EB-7ED523EE1CAA}"/>
    <cellStyle name="Currency 278" xfId="13712" xr:uid="{00000000-0005-0000-0000-000090350000}"/>
    <cellStyle name="Currency 278 2" xfId="13713" xr:uid="{00000000-0005-0000-0000-000091350000}"/>
    <cellStyle name="Currency 278 2 2" xfId="44381" xr:uid="{D90B385C-1C52-4710-85C8-3884A74A9B83}"/>
    <cellStyle name="Currency 278 3" xfId="44380" xr:uid="{F6F5ED71-4508-462E-8572-5A56606DCE4E}"/>
    <cellStyle name="Currency 279" xfId="13714" xr:uid="{00000000-0005-0000-0000-000092350000}"/>
    <cellStyle name="Currency 279 2" xfId="13715" xr:uid="{00000000-0005-0000-0000-000093350000}"/>
    <cellStyle name="Currency 279 2 2" xfId="44383" xr:uid="{3A50A499-3DCC-49E8-9399-79F24689257A}"/>
    <cellStyle name="Currency 279 3" xfId="44382" xr:uid="{89DD700D-75C6-4C8A-90CA-7FAC78FB9B67}"/>
    <cellStyle name="Currency 28" xfId="13716" xr:uid="{00000000-0005-0000-0000-000094350000}"/>
    <cellStyle name="Currency 28 2" xfId="44384" xr:uid="{A22EC8F6-0F19-44D7-AADE-91A8990179EC}"/>
    <cellStyle name="Currency 280" xfId="13717" xr:uid="{00000000-0005-0000-0000-000095350000}"/>
    <cellStyle name="Currency 280 2" xfId="13718" xr:uid="{00000000-0005-0000-0000-000096350000}"/>
    <cellStyle name="Currency 280 2 2" xfId="44386" xr:uid="{A2EABF11-1427-4A4D-89C2-A3ECFBE0702E}"/>
    <cellStyle name="Currency 280 3" xfId="44385" xr:uid="{C9CD5DDC-A2CC-41EA-B8ED-58344F2D4DAD}"/>
    <cellStyle name="Currency 281" xfId="13719" xr:uid="{00000000-0005-0000-0000-000097350000}"/>
    <cellStyle name="Currency 281 2" xfId="13720" xr:uid="{00000000-0005-0000-0000-000098350000}"/>
    <cellStyle name="Currency 281 2 2" xfId="44388" xr:uid="{BD50E014-24F4-4616-9012-F89F12AB3FDE}"/>
    <cellStyle name="Currency 281 3" xfId="44387" xr:uid="{D5D43179-28C1-4CEA-B7DF-11B86B272BB9}"/>
    <cellStyle name="Currency 282" xfId="13721" xr:uid="{00000000-0005-0000-0000-000099350000}"/>
    <cellStyle name="Currency 282 2" xfId="13722" xr:uid="{00000000-0005-0000-0000-00009A350000}"/>
    <cellStyle name="Currency 282 2 2" xfId="44390" xr:uid="{1814BFE9-04DA-43A2-B2B7-402B4785519F}"/>
    <cellStyle name="Currency 282 3" xfId="44389" xr:uid="{DDBF79F7-7C43-4AC0-8B5E-FD9B2095298F}"/>
    <cellStyle name="Currency 283" xfId="13723" xr:uid="{00000000-0005-0000-0000-00009B350000}"/>
    <cellStyle name="Currency 283 2" xfId="13724" xr:uid="{00000000-0005-0000-0000-00009C350000}"/>
    <cellStyle name="Currency 283 2 2" xfId="44392" xr:uid="{6A87C77E-C70E-46F1-B7E1-E543DA6C030B}"/>
    <cellStyle name="Currency 283 3" xfId="44391" xr:uid="{9DADE515-02DB-40FA-A810-F6E8D4AAC8BA}"/>
    <cellStyle name="Currency 284" xfId="13725" xr:uid="{00000000-0005-0000-0000-00009D350000}"/>
    <cellStyle name="Currency 284 2" xfId="13726" xr:uid="{00000000-0005-0000-0000-00009E350000}"/>
    <cellStyle name="Currency 284 2 2" xfId="44394" xr:uid="{EE9913E3-07BB-432A-8A0E-68F12739F4F0}"/>
    <cellStyle name="Currency 284 3" xfId="44393" xr:uid="{1595E33A-B076-46AA-A1F8-CB6A26F4B4A5}"/>
    <cellStyle name="Currency 285" xfId="13727" xr:uid="{00000000-0005-0000-0000-00009F350000}"/>
    <cellStyle name="Currency 285 2" xfId="13728" xr:uid="{00000000-0005-0000-0000-0000A0350000}"/>
    <cellStyle name="Currency 285 2 2" xfId="44396" xr:uid="{8C13C91F-B033-48D4-8FFF-5B0976DAA286}"/>
    <cellStyle name="Currency 285 3" xfId="44395" xr:uid="{F4A9F8E2-2624-4163-9355-467D8A1EED25}"/>
    <cellStyle name="Currency 286" xfId="13729" xr:uid="{00000000-0005-0000-0000-0000A1350000}"/>
    <cellStyle name="Currency 286 2" xfId="13730" xr:uid="{00000000-0005-0000-0000-0000A2350000}"/>
    <cellStyle name="Currency 286 2 2" xfId="44398" xr:uid="{33AC81BA-C1B8-496C-A811-CF893A89B3CC}"/>
    <cellStyle name="Currency 286 3" xfId="44397" xr:uid="{D18A0C13-1EB0-4E92-8A00-BD8DDD834ADE}"/>
    <cellStyle name="Currency 287" xfId="13731" xr:uid="{00000000-0005-0000-0000-0000A3350000}"/>
    <cellStyle name="Currency 287 2" xfId="13732" xr:uid="{00000000-0005-0000-0000-0000A4350000}"/>
    <cellStyle name="Currency 287 2 2" xfId="44400" xr:uid="{08FB63A5-8A55-4641-887E-8F0068DC1B9C}"/>
    <cellStyle name="Currency 287 3" xfId="44399" xr:uid="{62168099-A636-404A-919D-B2B106BC9F2A}"/>
    <cellStyle name="Currency 288" xfId="13733" xr:uid="{00000000-0005-0000-0000-0000A5350000}"/>
    <cellStyle name="Currency 288 2" xfId="13734" xr:uid="{00000000-0005-0000-0000-0000A6350000}"/>
    <cellStyle name="Currency 288 2 2" xfId="44402" xr:uid="{675593B8-2AB8-4A63-8A72-1BD71627506A}"/>
    <cellStyle name="Currency 288 3" xfId="44401" xr:uid="{35E2FC5E-89AD-49BB-B864-14EA0361D45A}"/>
    <cellStyle name="Currency 289" xfId="13735" xr:uid="{00000000-0005-0000-0000-0000A7350000}"/>
    <cellStyle name="Currency 289 2" xfId="13736" xr:uid="{00000000-0005-0000-0000-0000A8350000}"/>
    <cellStyle name="Currency 289 2 2" xfId="44404" xr:uid="{1D68F04B-2452-4CA2-8D0A-C5584785C916}"/>
    <cellStyle name="Currency 289 3" xfId="44403" xr:uid="{8C6205E1-B81C-4E2A-9769-E770B48D241B}"/>
    <cellStyle name="Currency 29" xfId="13737" xr:uid="{00000000-0005-0000-0000-0000A9350000}"/>
    <cellStyle name="Currency 29 2" xfId="44405" xr:uid="{73521C7B-7BA9-4DCD-81A4-1FD37BB5F30D}"/>
    <cellStyle name="Currency 290" xfId="13738" xr:uid="{00000000-0005-0000-0000-0000AA350000}"/>
    <cellStyle name="Currency 290 2" xfId="44406" xr:uid="{23F61682-E0B8-4EDA-B4F8-A67663E94E30}"/>
    <cellStyle name="Currency 291" xfId="13739" xr:uid="{00000000-0005-0000-0000-0000AB350000}"/>
    <cellStyle name="Currency 291 2" xfId="44407" xr:uid="{65493CAE-D256-41B6-9495-1FFE76AFDF25}"/>
    <cellStyle name="Currency 292" xfId="13740" xr:uid="{00000000-0005-0000-0000-0000AC350000}"/>
    <cellStyle name="Currency 292 2" xfId="44408" xr:uid="{265FAF12-8237-4F0B-8DDB-37EA03FAD1BC}"/>
    <cellStyle name="Currency 293" xfId="13741" xr:uid="{00000000-0005-0000-0000-0000AD350000}"/>
    <cellStyle name="Currency 293 2" xfId="13742" xr:uid="{00000000-0005-0000-0000-0000AE350000}"/>
    <cellStyle name="Currency 293 2 2" xfId="44410" xr:uid="{D0996200-83ED-4DE2-9B55-E0750B857D1C}"/>
    <cellStyle name="Currency 293 3" xfId="44409" xr:uid="{457016B6-E40A-42D4-BFD4-7D9EAC664649}"/>
    <cellStyle name="Currency 294" xfId="13743" xr:uid="{00000000-0005-0000-0000-0000AF350000}"/>
    <cellStyle name="Currency 294 2" xfId="44411" xr:uid="{3A7DF51E-2C34-4F2F-A47F-ECE3C421732A}"/>
    <cellStyle name="Currency 294 3" xfId="13744" xr:uid="{00000000-0005-0000-0000-0000B0350000}"/>
    <cellStyle name="Currency 294 3 2" xfId="44412" xr:uid="{386598CF-C1C5-4E44-A317-1227E0B1AFE2}"/>
    <cellStyle name="Currency 295" xfId="13745" xr:uid="{00000000-0005-0000-0000-0000B1350000}"/>
    <cellStyle name="Currency 295 2" xfId="44413" xr:uid="{2D2EC881-44EB-44A1-A352-47C66C9F5940}"/>
    <cellStyle name="Currency 296" xfId="13746" xr:uid="{00000000-0005-0000-0000-0000B2350000}"/>
    <cellStyle name="Currency 296 2" xfId="44414" xr:uid="{E7523589-7B90-402C-9686-2EFA6B79B363}"/>
    <cellStyle name="Currency 297" xfId="13747" xr:uid="{00000000-0005-0000-0000-0000B3350000}"/>
    <cellStyle name="Currency 297 2" xfId="44415" xr:uid="{E5D62C32-6782-41CF-924D-5EC69FEFB85A}"/>
    <cellStyle name="Currency 298" xfId="13748" xr:uid="{00000000-0005-0000-0000-0000B4350000}"/>
    <cellStyle name="Currency 298 2" xfId="44416" xr:uid="{A59A791E-894E-4B7F-8ABA-7EDAC6FDD860}"/>
    <cellStyle name="Currency 299" xfId="13749" xr:uid="{00000000-0005-0000-0000-0000B5350000}"/>
    <cellStyle name="Currency 299 2" xfId="44417" xr:uid="{98F5D72E-D81C-4E4E-9EC7-CB90D9FD5FEB}"/>
    <cellStyle name="Currency 3" xfId="13750" xr:uid="{00000000-0005-0000-0000-0000B6350000}"/>
    <cellStyle name="Currency 3 10" xfId="13751" xr:uid="{00000000-0005-0000-0000-0000B7350000}"/>
    <cellStyle name="Currency 3 10 2" xfId="13752" xr:uid="{00000000-0005-0000-0000-0000B8350000}"/>
    <cellStyle name="Currency 3 10 2 2" xfId="44420" xr:uid="{930098CD-B3B4-4AEE-9084-C20639C64F6C}"/>
    <cellStyle name="Currency 3 10 3" xfId="44419" xr:uid="{32962EA9-FE18-4824-A64C-731A873E9365}"/>
    <cellStyle name="Currency 3 11" xfId="13753" xr:uid="{00000000-0005-0000-0000-0000B9350000}"/>
    <cellStyle name="Currency 3 11 2" xfId="13754" xr:uid="{00000000-0005-0000-0000-0000BA350000}"/>
    <cellStyle name="Currency 3 11 2 2" xfId="44422" xr:uid="{7A479B23-5EE5-4A06-93EE-54520EABC92B}"/>
    <cellStyle name="Currency 3 11 3" xfId="44421" xr:uid="{2C7E10F2-876E-479F-84A4-58A240A00C12}"/>
    <cellStyle name="Currency 3 12" xfId="13755" xr:uid="{00000000-0005-0000-0000-0000BB350000}"/>
    <cellStyle name="Currency 3 12 2" xfId="13756" xr:uid="{00000000-0005-0000-0000-0000BC350000}"/>
    <cellStyle name="Currency 3 12 2 2" xfId="44424" xr:uid="{3BC77302-F74B-498E-90BD-F32102AB93C1}"/>
    <cellStyle name="Currency 3 12 3" xfId="44423" xr:uid="{CED9C806-430F-4608-A65F-1142213226DD}"/>
    <cellStyle name="Currency 3 13" xfId="13757" xr:uid="{00000000-0005-0000-0000-0000BD350000}"/>
    <cellStyle name="Currency 3 13 2" xfId="13758" xr:uid="{00000000-0005-0000-0000-0000BE350000}"/>
    <cellStyle name="Currency 3 13 2 2" xfId="44426" xr:uid="{CF12EDDD-3E11-4BBD-ADDB-894380EC0F4B}"/>
    <cellStyle name="Currency 3 13 3" xfId="44425" xr:uid="{A7F280AA-C2B7-4386-BFE5-AF908DDED2A1}"/>
    <cellStyle name="Currency 3 14" xfId="13759" xr:uid="{00000000-0005-0000-0000-0000BF350000}"/>
    <cellStyle name="Currency 3 14 2" xfId="13760" xr:uid="{00000000-0005-0000-0000-0000C0350000}"/>
    <cellStyle name="Currency 3 14 2 2" xfId="44428" xr:uid="{0CF398C1-B7D9-47B1-988C-31EE3EF81FE5}"/>
    <cellStyle name="Currency 3 14 3" xfId="44427" xr:uid="{78C5D0D8-5B03-4D94-BF28-E5B1D1A93C6C}"/>
    <cellStyle name="Currency 3 15" xfId="13761" xr:uid="{00000000-0005-0000-0000-0000C1350000}"/>
    <cellStyle name="Currency 3 15 2" xfId="13762" xr:uid="{00000000-0005-0000-0000-0000C2350000}"/>
    <cellStyle name="Currency 3 15 2 2" xfId="44430" xr:uid="{9B782328-80B7-4CBC-9CB7-0F46C5B66A93}"/>
    <cellStyle name="Currency 3 15 3" xfId="44429" xr:uid="{C31F77B0-30F5-4EF4-A90A-7FBAA30E1F9B}"/>
    <cellStyle name="Currency 3 16" xfId="13763" xr:uid="{00000000-0005-0000-0000-0000C3350000}"/>
    <cellStyle name="Currency 3 16 2" xfId="13764" xr:uid="{00000000-0005-0000-0000-0000C4350000}"/>
    <cellStyle name="Currency 3 16 2 2" xfId="44432" xr:uid="{EEE11C05-3EE1-4433-A1CA-E48768FF8E2F}"/>
    <cellStyle name="Currency 3 16 3" xfId="44431" xr:uid="{35E0C6D4-56CA-4F05-854D-E532AA8AAE24}"/>
    <cellStyle name="Currency 3 17" xfId="13765" xr:uid="{00000000-0005-0000-0000-0000C5350000}"/>
    <cellStyle name="Currency 3 17 2" xfId="13766" xr:uid="{00000000-0005-0000-0000-0000C6350000}"/>
    <cellStyle name="Currency 3 17 2 2" xfId="44434" xr:uid="{757475DE-E831-4AD7-806C-688E92068AF2}"/>
    <cellStyle name="Currency 3 17 3" xfId="44433" xr:uid="{DBA0E4BD-F225-47CF-84E6-281A47613419}"/>
    <cellStyle name="Currency 3 18" xfId="13767" xr:uid="{00000000-0005-0000-0000-0000C7350000}"/>
    <cellStyle name="Currency 3 18 2" xfId="44435" xr:uid="{CE7BA7F2-3F79-43AC-A14E-FFBFC765E069}"/>
    <cellStyle name="Currency 3 19" xfId="13768" xr:uid="{00000000-0005-0000-0000-0000C8350000}"/>
    <cellStyle name="Currency 3 19 2" xfId="44436" xr:uid="{DD2A3592-26EC-40B1-BA74-461B10DB16E5}"/>
    <cellStyle name="Currency 3 2" xfId="13769" xr:uid="{00000000-0005-0000-0000-0000C9350000}"/>
    <cellStyle name="Currency 3 2 10" xfId="13770" xr:uid="{00000000-0005-0000-0000-0000CA350000}"/>
    <cellStyle name="Currency 3 2 10 2" xfId="13771" xr:uid="{00000000-0005-0000-0000-0000CB350000}"/>
    <cellStyle name="Currency 3 2 10 2 2" xfId="44439" xr:uid="{B7BCD184-DB68-408C-BF5F-D1DD0501111E}"/>
    <cellStyle name="Currency 3 2 10 3" xfId="44438" xr:uid="{BB9C4AE4-A982-47C1-9C99-D92E398D1A80}"/>
    <cellStyle name="Currency 3 2 11" xfId="13772" xr:uid="{00000000-0005-0000-0000-0000CC350000}"/>
    <cellStyle name="Currency 3 2 11 2" xfId="13773" xr:uid="{00000000-0005-0000-0000-0000CD350000}"/>
    <cellStyle name="Currency 3 2 11 2 2" xfId="44441" xr:uid="{A4E3408A-C413-467E-881C-1745E8C69629}"/>
    <cellStyle name="Currency 3 2 11 3" xfId="44440" xr:uid="{E57646F7-32BD-46D3-A9BA-DC04219F0CE4}"/>
    <cellStyle name="Currency 3 2 12" xfId="13774" xr:uid="{00000000-0005-0000-0000-0000CE350000}"/>
    <cellStyle name="Currency 3 2 12 2" xfId="13775" xr:uid="{00000000-0005-0000-0000-0000CF350000}"/>
    <cellStyle name="Currency 3 2 12 2 2" xfId="44443" xr:uid="{16EDC98D-51B9-438B-AC01-87F96ED5C449}"/>
    <cellStyle name="Currency 3 2 12 3" xfId="44442" xr:uid="{93C471B5-941D-4C90-8495-D667CD331578}"/>
    <cellStyle name="Currency 3 2 13" xfId="13776" xr:uid="{00000000-0005-0000-0000-0000D0350000}"/>
    <cellStyle name="Currency 3 2 13 2" xfId="13777" xr:uid="{00000000-0005-0000-0000-0000D1350000}"/>
    <cellStyle name="Currency 3 2 13 2 2" xfId="44445" xr:uid="{7612090B-335A-42A4-8684-9ECA166CD941}"/>
    <cellStyle name="Currency 3 2 13 3" xfId="44444" xr:uid="{7C527BDD-D608-4854-BB94-8C45B198F742}"/>
    <cellStyle name="Currency 3 2 14" xfId="13778" xr:uid="{00000000-0005-0000-0000-0000D2350000}"/>
    <cellStyle name="Currency 3 2 14 2" xfId="44446" xr:uid="{3393FFEE-CE3E-48D1-83FC-8FA0128564BF}"/>
    <cellStyle name="Currency 3 2 15" xfId="13779" xr:uid="{00000000-0005-0000-0000-0000D3350000}"/>
    <cellStyle name="Currency 3 2 15 2" xfId="44447" xr:uid="{9B107DDA-D912-4125-9946-9C912796F4A2}"/>
    <cellStyle name="Currency 3 2 16" xfId="13780" xr:uid="{00000000-0005-0000-0000-0000D4350000}"/>
    <cellStyle name="Currency 3 2 16 2" xfId="44448" xr:uid="{5DC40D78-AFA5-4964-AEDD-E4C6CAE03EC3}"/>
    <cellStyle name="Currency 3 2 17" xfId="13781" xr:uid="{00000000-0005-0000-0000-0000D5350000}"/>
    <cellStyle name="Currency 3 2 17 2" xfId="44449" xr:uid="{C0CC5DE8-5E4A-4E87-A23C-C8E9B708252E}"/>
    <cellStyle name="Currency 3 2 18" xfId="13782" xr:uid="{00000000-0005-0000-0000-0000D6350000}"/>
    <cellStyle name="Currency 3 2 18 2" xfId="13783" xr:uid="{00000000-0005-0000-0000-0000D7350000}"/>
    <cellStyle name="Currency 3 2 18 2 2" xfId="44451" xr:uid="{813772D9-603A-402A-8D4A-CD02F28B951C}"/>
    <cellStyle name="Currency 3 2 18 3" xfId="44450" xr:uid="{CFB09ECF-645D-46F7-8F5F-71CC62BEB17B}"/>
    <cellStyle name="Currency 3 2 19" xfId="13784" xr:uid="{00000000-0005-0000-0000-0000D8350000}"/>
    <cellStyle name="Currency 3 2 19 2" xfId="44452" xr:uid="{2B87BFE5-880F-48B7-898A-70148D7D87AD}"/>
    <cellStyle name="Currency 3 2 19 3" xfId="13785" xr:uid="{00000000-0005-0000-0000-0000D9350000}"/>
    <cellStyle name="Currency 3 2 19 3 2" xfId="44453" xr:uid="{4882698A-F14F-43A0-9CAC-7D6C391C4E89}"/>
    <cellStyle name="Currency 3 2 2" xfId="13786" xr:uid="{00000000-0005-0000-0000-0000DA350000}"/>
    <cellStyle name="Currency 3 2 2 2" xfId="13787" xr:uid="{00000000-0005-0000-0000-0000DB350000}"/>
    <cellStyle name="Currency 3 2 2 2 2" xfId="13788" xr:uid="{00000000-0005-0000-0000-0000DC350000}"/>
    <cellStyle name="Currency 3 2 2 2 2 2" xfId="13789" xr:uid="{00000000-0005-0000-0000-0000DD350000}"/>
    <cellStyle name="Currency 3 2 2 2 2 2 2" xfId="44457" xr:uid="{97562EDC-7406-4C70-A3A2-7C120C4F99D2}"/>
    <cellStyle name="Currency 3 2 2 2 2 3" xfId="44456" xr:uid="{A568C336-E8DF-4C44-897B-FC3809D1C766}"/>
    <cellStyle name="Currency 3 2 2 2 3" xfId="44455" xr:uid="{38088CBC-5E02-43D0-8E9E-13DE784A095F}"/>
    <cellStyle name="Currency 3 2 2 3" xfId="13790" xr:uid="{00000000-0005-0000-0000-0000DE350000}"/>
    <cellStyle name="Currency 3 2 2 3 2" xfId="13791" xr:uid="{00000000-0005-0000-0000-0000DF350000}"/>
    <cellStyle name="Currency 3 2 2 3 2 2" xfId="44459" xr:uid="{06957C4C-DFF4-48C1-8FAE-4A8AAC2011BD}"/>
    <cellStyle name="Currency 3 2 2 3 3" xfId="44458" xr:uid="{8F0A3FB4-2D65-482B-8C81-BFF80E2F7897}"/>
    <cellStyle name="Currency 3 2 2 4" xfId="13792" xr:uid="{00000000-0005-0000-0000-0000E0350000}"/>
    <cellStyle name="Currency 3 2 2 4 2" xfId="13793" xr:uid="{00000000-0005-0000-0000-0000E1350000}"/>
    <cellStyle name="Currency 3 2 2 4 2 2" xfId="44461" xr:uid="{2562F5BF-03AD-4945-BD5B-DC38E43FF7F4}"/>
    <cellStyle name="Currency 3 2 2 4 3" xfId="44460" xr:uid="{D34BFAE4-ECDA-4FC6-9D00-F0D89C0766E8}"/>
    <cellStyle name="Currency 3 2 2 5" xfId="13794" xr:uid="{00000000-0005-0000-0000-0000E2350000}"/>
    <cellStyle name="Currency 3 2 2 5 2" xfId="44462" xr:uid="{112A66C1-D24D-440A-95D0-A9632C334045}"/>
    <cellStyle name="Currency 3 2 2 6" xfId="13795" xr:uid="{00000000-0005-0000-0000-0000E3350000}"/>
    <cellStyle name="Currency 3 2 2 6 2" xfId="44463" xr:uid="{3EE0E7F5-A118-409F-B2CA-8F20698B046E}"/>
    <cellStyle name="Currency 3 2 2 7" xfId="13796" xr:uid="{00000000-0005-0000-0000-0000E4350000}"/>
    <cellStyle name="Currency 3 2 2 7 2" xfId="44464" xr:uid="{5A17F847-CD1F-407D-902C-4FC2B3955D8C}"/>
    <cellStyle name="Currency 3 2 2 8" xfId="13797" xr:uid="{00000000-0005-0000-0000-0000E5350000}"/>
    <cellStyle name="Currency 3 2 2 8 2" xfId="44465" xr:uid="{E7273CF8-3B75-4C0C-8A39-38B37F21B4D3}"/>
    <cellStyle name="Currency 3 2 2 9" xfId="44454" xr:uid="{4AC17084-2099-4E7F-ABC3-6A4B5A91CB1E}"/>
    <cellStyle name="Currency 3 2 20" xfId="13798" xr:uid="{00000000-0005-0000-0000-0000E6350000}"/>
    <cellStyle name="Currency 3 2 20 2" xfId="44466" xr:uid="{40977539-35EA-493B-AC0B-4AC99C96AB47}"/>
    <cellStyle name="Currency 3 2 21" xfId="13799" xr:uid="{00000000-0005-0000-0000-0000E7350000}"/>
    <cellStyle name="Currency 3 2 21 2" xfId="44467" xr:uid="{2A795A27-AE62-4EC6-B984-DDC67CBA4019}"/>
    <cellStyle name="Currency 3 2 22" xfId="13800" xr:uid="{00000000-0005-0000-0000-0000E8350000}"/>
    <cellStyle name="Currency 3 2 22 2" xfId="44468" xr:uid="{1259EB97-9449-4169-9D42-75B090CE8E90}"/>
    <cellStyle name="Currency 3 2 23" xfId="13801" xr:uid="{00000000-0005-0000-0000-0000E9350000}"/>
    <cellStyle name="Currency 3 2 23 2" xfId="44469" xr:uid="{FFAD5317-A373-4F66-8A6D-2EDBD17D0D1B}"/>
    <cellStyle name="Currency 3 2 24" xfId="13802" xr:uid="{00000000-0005-0000-0000-0000EA350000}"/>
    <cellStyle name="Currency 3 2 24 2" xfId="44470" xr:uid="{A666221F-F750-4538-9162-5E3D0B6FA041}"/>
    <cellStyle name="Currency 3 2 25" xfId="13803" xr:uid="{00000000-0005-0000-0000-0000EB350000}"/>
    <cellStyle name="Currency 3 2 25 2" xfId="44471" xr:uid="{693581B0-36B2-405F-9EB7-F82989E8B7A0}"/>
    <cellStyle name="Currency 3 2 26" xfId="13804" xr:uid="{00000000-0005-0000-0000-0000EC350000}"/>
    <cellStyle name="Currency 3 2 26 2" xfId="44472" xr:uid="{AEE1C816-5717-405C-9EE2-8FF4C709769A}"/>
    <cellStyle name="Currency 3 2 27" xfId="44437" xr:uid="{2F9B2C1D-1697-4041-8A0D-135D8AA48C27}"/>
    <cellStyle name="Currency 3 2 28" xfId="13805" xr:uid="{00000000-0005-0000-0000-0000ED350000}"/>
    <cellStyle name="Currency 3 2 28 2" xfId="44473" xr:uid="{E455DF2F-6A3C-4666-BAD9-5CD76C3E7C21}"/>
    <cellStyle name="Currency 3 2 3" xfId="13806" xr:uid="{00000000-0005-0000-0000-0000EE350000}"/>
    <cellStyle name="Currency 3 2 3 2" xfId="13807" xr:uid="{00000000-0005-0000-0000-0000EF350000}"/>
    <cellStyle name="Currency 3 2 3 2 2" xfId="13808" xr:uid="{00000000-0005-0000-0000-0000F0350000}"/>
    <cellStyle name="Currency 3 2 3 2 2 2" xfId="13809" xr:uid="{00000000-0005-0000-0000-0000F1350000}"/>
    <cellStyle name="Currency 3 2 3 2 2 2 2" xfId="44477" xr:uid="{69360BB0-319B-4055-8489-4EEEA488D376}"/>
    <cellStyle name="Currency 3 2 3 2 2 3" xfId="44476" xr:uid="{3F18B621-32F2-4116-BB4B-8549D8E02500}"/>
    <cellStyle name="Currency 3 2 3 2 3" xfId="13810" xr:uid="{00000000-0005-0000-0000-0000F2350000}"/>
    <cellStyle name="Currency 3 2 3 2 3 2" xfId="44478" xr:uid="{A20E89D9-D26C-491D-A043-0524941BCBF8}"/>
    <cellStyle name="Currency 3 2 3 2 4" xfId="13811" xr:uid="{00000000-0005-0000-0000-0000F3350000}"/>
    <cellStyle name="Currency 3 2 3 2 4 2" xfId="44479" xr:uid="{5BB3EAD9-5091-4052-A8CE-B4259BFC3330}"/>
    <cellStyle name="Currency 3 2 3 2 5" xfId="44475" xr:uid="{FBFECF73-68B6-41A0-87BC-769A9E4EBFE9}"/>
    <cellStyle name="Currency 3 2 3 3" xfId="13812" xr:uid="{00000000-0005-0000-0000-0000F4350000}"/>
    <cellStyle name="Currency 3 2 3 3 2" xfId="13813" xr:uid="{00000000-0005-0000-0000-0000F5350000}"/>
    <cellStyle name="Currency 3 2 3 3 2 2" xfId="44481" xr:uid="{D456118D-35C2-476A-9B0D-CBC4BEAD1DF7}"/>
    <cellStyle name="Currency 3 2 3 3 3" xfId="44480" xr:uid="{8859942A-D7C2-4904-9CA3-C01D42A90055}"/>
    <cellStyle name="Currency 3 2 3 4" xfId="13814" xr:uid="{00000000-0005-0000-0000-0000F6350000}"/>
    <cellStyle name="Currency 3 2 3 4 2" xfId="13815" xr:uid="{00000000-0005-0000-0000-0000F7350000}"/>
    <cellStyle name="Currency 3 2 3 4 2 2" xfId="44483" xr:uid="{C727A215-5C3C-4073-A55A-3D7CFBB5E1C8}"/>
    <cellStyle name="Currency 3 2 3 4 3" xfId="44482" xr:uid="{B4E81DEA-1B2E-4826-8BE9-6958A9D51D73}"/>
    <cellStyle name="Currency 3 2 3 5" xfId="13816" xr:uid="{00000000-0005-0000-0000-0000F8350000}"/>
    <cellStyle name="Currency 3 2 3 5 2" xfId="13817" xr:uid="{00000000-0005-0000-0000-0000F9350000}"/>
    <cellStyle name="Currency 3 2 3 5 2 2" xfId="44485" xr:uid="{A4F46E5A-493F-4FA3-8DB1-7CEA5F4195CC}"/>
    <cellStyle name="Currency 3 2 3 5 3" xfId="44484" xr:uid="{BDB07126-6D61-4BE3-962F-9112DD5D464E}"/>
    <cellStyle name="Currency 3 2 3 6" xfId="13818" xr:uid="{00000000-0005-0000-0000-0000FA350000}"/>
    <cellStyle name="Currency 3 2 3 6 2" xfId="44486" xr:uid="{1264C6A8-4BA6-4898-8543-27907E1D48BC}"/>
    <cellStyle name="Currency 3 2 3 7" xfId="13819" xr:uid="{00000000-0005-0000-0000-0000FB350000}"/>
    <cellStyle name="Currency 3 2 3 7 2" xfId="44487" xr:uid="{B17B9B2A-A6D2-46F0-AE07-9B1AAE7B1ABC}"/>
    <cellStyle name="Currency 3 2 3 8" xfId="13820" xr:uid="{00000000-0005-0000-0000-0000FC350000}"/>
    <cellStyle name="Currency 3 2 3 8 2" xfId="44488" xr:uid="{C23512A4-C213-4C3D-9747-0002E0138048}"/>
    <cellStyle name="Currency 3 2 3 9" xfId="44474" xr:uid="{D032CB06-D41D-4A2F-8A28-719A63E19D16}"/>
    <cellStyle name="Currency 3 2 4" xfId="13821" xr:uid="{00000000-0005-0000-0000-0000FD350000}"/>
    <cellStyle name="Currency 3 2 4 2" xfId="13822" xr:uid="{00000000-0005-0000-0000-0000FE350000}"/>
    <cellStyle name="Currency 3 2 4 2 2" xfId="13823" xr:uid="{00000000-0005-0000-0000-0000FF350000}"/>
    <cellStyle name="Currency 3 2 4 2 2 2" xfId="44491" xr:uid="{6751AA18-643E-4478-B4B7-FC808A805B76}"/>
    <cellStyle name="Currency 3 2 4 2 3" xfId="44490" xr:uid="{25AE6726-331D-41E9-A928-C43F4EB31862}"/>
    <cellStyle name="Currency 3 2 4 3" xfId="13824" xr:uid="{00000000-0005-0000-0000-000000360000}"/>
    <cellStyle name="Currency 3 2 4 3 2" xfId="13825" xr:uid="{00000000-0005-0000-0000-000001360000}"/>
    <cellStyle name="Currency 3 2 4 3 2 2" xfId="44493" xr:uid="{95AE2942-5CF5-45F9-AF1C-051A2A978BF0}"/>
    <cellStyle name="Currency 3 2 4 3 3" xfId="44492" xr:uid="{E05DF12E-6EF6-44B4-BC7C-2D6ACB628BC8}"/>
    <cellStyle name="Currency 3 2 4 4" xfId="13826" xr:uid="{00000000-0005-0000-0000-000002360000}"/>
    <cellStyle name="Currency 3 2 4 4 2" xfId="13827" xr:uid="{00000000-0005-0000-0000-000003360000}"/>
    <cellStyle name="Currency 3 2 4 4 2 2" xfId="44495" xr:uid="{5780631F-03FB-4E8A-B6CC-D2F441D4C4C3}"/>
    <cellStyle name="Currency 3 2 4 4 3" xfId="44494" xr:uid="{CF2A51B2-C850-46DB-A8E5-75BDCD1BC26D}"/>
    <cellStyle name="Currency 3 2 4 5" xfId="13828" xr:uid="{00000000-0005-0000-0000-000004360000}"/>
    <cellStyle name="Currency 3 2 4 5 2" xfId="44496" xr:uid="{5728BF2E-F2F9-49C1-99CC-90795BF26B29}"/>
    <cellStyle name="Currency 3 2 4 6" xfId="44489" xr:uid="{16636800-BCFF-43A6-9D82-94C85FF93B30}"/>
    <cellStyle name="Currency 3 2 5" xfId="13829" xr:uid="{00000000-0005-0000-0000-000005360000}"/>
    <cellStyle name="Currency 3 2 5 2" xfId="13830" xr:uid="{00000000-0005-0000-0000-000006360000}"/>
    <cellStyle name="Currency 3 2 5 2 2" xfId="44498" xr:uid="{87317A6B-C187-48F6-913B-121B25181E34}"/>
    <cellStyle name="Currency 3 2 5 3" xfId="13831" xr:uid="{00000000-0005-0000-0000-000007360000}"/>
    <cellStyle name="Currency 3 2 5 3 2" xfId="44499" xr:uid="{907917AC-555A-4999-8CED-5AEDD394FE19}"/>
    <cellStyle name="Currency 3 2 5 4" xfId="44497" xr:uid="{74996FDC-473D-47D6-9B3C-4B3F9D4F7C3D}"/>
    <cellStyle name="Currency 3 2 6" xfId="13832" xr:uid="{00000000-0005-0000-0000-000008360000}"/>
    <cellStyle name="Currency 3 2 6 2" xfId="13833" xr:uid="{00000000-0005-0000-0000-000009360000}"/>
    <cellStyle name="Currency 3 2 6 2 2" xfId="44501" xr:uid="{62A8DFE6-B591-4130-8560-12363CC11235}"/>
    <cellStyle name="Currency 3 2 6 3" xfId="44500" xr:uid="{2879025B-05E3-4E66-8DE8-6BCCB36CA220}"/>
    <cellStyle name="Currency 3 2 7" xfId="13834" xr:uid="{00000000-0005-0000-0000-00000A360000}"/>
    <cellStyle name="Currency 3 2 7 2" xfId="13835" xr:uid="{00000000-0005-0000-0000-00000B360000}"/>
    <cellStyle name="Currency 3 2 7 2 2" xfId="44503" xr:uid="{1DD9D3E4-4B81-437B-9EDF-07CE3CB85063}"/>
    <cellStyle name="Currency 3 2 7 3" xfId="44502" xr:uid="{EBA5C467-4A3D-4530-984B-1C109596B426}"/>
    <cellStyle name="Currency 3 2 8" xfId="13836" xr:uid="{00000000-0005-0000-0000-00000C360000}"/>
    <cellStyle name="Currency 3 2 8 2" xfId="13837" xr:uid="{00000000-0005-0000-0000-00000D360000}"/>
    <cellStyle name="Currency 3 2 8 2 2" xfId="44505" xr:uid="{BF8A47DF-95CF-415E-8759-FF6CB2F81CFC}"/>
    <cellStyle name="Currency 3 2 8 3" xfId="44504" xr:uid="{EDD2B463-B36B-41AF-B1EF-4056507E3B00}"/>
    <cellStyle name="Currency 3 2 9" xfId="13838" xr:uid="{00000000-0005-0000-0000-00000E360000}"/>
    <cellStyle name="Currency 3 2 9 2" xfId="13839" xr:uid="{00000000-0005-0000-0000-00000F360000}"/>
    <cellStyle name="Currency 3 2 9 2 2" xfId="44507" xr:uid="{057D39F1-BAFA-4457-B222-6B7814D91FD8}"/>
    <cellStyle name="Currency 3 2 9 3" xfId="44506" xr:uid="{B83E9AC5-5EA4-4883-89FB-9BF288ED3617}"/>
    <cellStyle name="Currency 3 20" xfId="13840" xr:uid="{00000000-0005-0000-0000-000010360000}"/>
    <cellStyle name="Currency 3 20 2" xfId="44508" xr:uid="{0067E8D1-B274-44F2-8834-113962575C83}"/>
    <cellStyle name="Currency 3 21" xfId="13841" xr:uid="{00000000-0005-0000-0000-000011360000}"/>
    <cellStyle name="Currency 3 21 2" xfId="44509" xr:uid="{6CBE0B59-CE54-44E1-BF08-07A8774A9DDC}"/>
    <cellStyle name="Currency 3 22" xfId="13842" xr:uid="{00000000-0005-0000-0000-000012360000}"/>
    <cellStyle name="Currency 3 22 2" xfId="13843" xr:uid="{00000000-0005-0000-0000-000013360000}"/>
    <cellStyle name="Currency 3 22 2 2" xfId="44511" xr:uid="{ABB94A26-78CE-4E0E-9799-F5EEDC140083}"/>
    <cellStyle name="Currency 3 22 3" xfId="44510" xr:uid="{6738BF91-64EE-4016-AD88-6DD9D866A880}"/>
    <cellStyle name="Currency 3 23" xfId="13844" xr:uid="{00000000-0005-0000-0000-000014360000}"/>
    <cellStyle name="Currency 3 23 2" xfId="44512" xr:uid="{AD859283-D1B4-4329-8927-A7B5D9123B06}"/>
    <cellStyle name="Currency 3 23 3" xfId="13845" xr:uid="{00000000-0005-0000-0000-000015360000}"/>
    <cellStyle name="Currency 3 23 3 2" xfId="44513" xr:uid="{24418187-F171-46C4-8AF0-249E859DA171}"/>
    <cellStyle name="Currency 3 24" xfId="13846" xr:uid="{00000000-0005-0000-0000-000016360000}"/>
    <cellStyle name="Currency 3 24 2" xfId="44514" xr:uid="{0B06398D-19ED-4FBC-BD04-E8C3BB4B7B27}"/>
    <cellStyle name="Currency 3 25" xfId="13847" xr:uid="{00000000-0005-0000-0000-000017360000}"/>
    <cellStyle name="Currency 3 25 2" xfId="44515" xr:uid="{002D1FC3-B039-4ECD-919E-9EBB82F8FD93}"/>
    <cellStyle name="Currency 3 26" xfId="13848" xr:uid="{00000000-0005-0000-0000-000018360000}"/>
    <cellStyle name="Currency 3 26 2" xfId="44516" xr:uid="{EE5EE293-F7C0-46DC-A598-8866DE8D1E53}"/>
    <cellStyle name="Currency 3 27" xfId="13849" xr:uid="{00000000-0005-0000-0000-000019360000}"/>
    <cellStyle name="Currency 3 27 2" xfId="44517" xr:uid="{94015643-6EF4-4749-8630-EBD6D93E78F3}"/>
    <cellStyle name="Currency 3 28" xfId="13850" xr:uid="{00000000-0005-0000-0000-00001A360000}"/>
    <cellStyle name="Currency 3 28 2" xfId="44518" xr:uid="{B1BF1063-640A-48A3-A1BC-96C0ECCEF2B5}"/>
    <cellStyle name="Currency 3 29" xfId="13851" xr:uid="{00000000-0005-0000-0000-00001B360000}"/>
    <cellStyle name="Currency 3 29 2" xfId="44519" xr:uid="{E1B70417-0F7F-4446-B044-9F0F720EB640}"/>
    <cellStyle name="Currency 3 3" xfId="13852" xr:uid="{00000000-0005-0000-0000-00001C360000}"/>
    <cellStyle name="Currency 3 3 10" xfId="13853" xr:uid="{00000000-0005-0000-0000-00001D360000}"/>
    <cellStyle name="Currency 3 3 10 2" xfId="44521" xr:uid="{E8B16675-C352-41F2-BDEA-20BBFCAB6D4A}"/>
    <cellStyle name="Currency 3 3 11" xfId="13854" xr:uid="{00000000-0005-0000-0000-00001E360000}"/>
    <cellStyle name="Currency 3 3 11 2" xfId="13855" xr:uid="{00000000-0005-0000-0000-00001F360000}"/>
    <cellStyle name="Currency 3 3 11 2 2" xfId="44523" xr:uid="{85DB3593-32AC-4550-8533-BAB063088FA7}"/>
    <cellStyle name="Currency 3 3 11 3" xfId="44522" xr:uid="{9564C0B0-6384-4AC3-AFC5-8459F201E841}"/>
    <cellStyle name="Currency 3 3 12" xfId="13856" xr:uid="{00000000-0005-0000-0000-000020360000}"/>
    <cellStyle name="Currency 3 3 12 2" xfId="44524" xr:uid="{B878FB86-75E9-4D3F-AAA3-283113223A86}"/>
    <cellStyle name="Currency 3 3 13" xfId="13857" xr:uid="{00000000-0005-0000-0000-000021360000}"/>
    <cellStyle name="Currency 3 3 13 2" xfId="44525" xr:uid="{CADAE7A0-DFE2-4234-9DCE-C98DC5870359}"/>
    <cellStyle name="Currency 3 3 14" xfId="44520" xr:uid="{60B74588-4604-4FB0-AC50-FA196FBA15E6}"/>
    <cellStyle name="Currency 3 3 15" xfId="13858" xr:uid="{00000000-0005-0000-0000-000022360000}"/>
    <cellStyle name="Currency 3 3 15 2" xfId="44526" xr:uid="{E1C74B4C-4604-4877-A783-8B844F8821A8}"/>
    <cellStyle name="Currency 3 3 2" xfId="13859" xr:uid="{00000000-0005-0000-0000-000023360000}"/>
    <cellStyle name="Currency 3 3 2 2" xfId="44527" xr:uid="{61AC35DD-2895-48F0-A2A2-521662E2356C}"/>
    <cellStyle name="Currency 3 3 3" xfId="13860" xr:uid="{00000000-0005-0000-0000-000024360000}"/>
    <cellStyle name="Currency 3 3 3 2" xfId="13861" xr:uid="{00000000-0005-0000-0000-000025360000}"/>
    <cellStyle name="Currency 3 3 3 2 2" xfId="44529" xr:uid="{FDBFE843-896A-4E9E-A49D-FF80FDEB7A43}"/>
    <cellStyle name="Currency 3 3 3 3" xfId="44528" xr:uid="{FB4A18FC-9DDC-4FA4-BD35-1CAFBA42606A}"/>
    <cellStyle name="Currency 3 3 4" xfId="13862" xr:uid="{00000000-0005-0000-0000-000026360000}"/>
    <cellStyle name="Currency 3 3 4 2" xfId="44530" xr:uid="{27603276-AD0F-475F-9954-F40A470B32D5}"/>
    <cellStyle name="Currency 3 3 5" xfId="13863" xr:uid="{00000000-0005-0000-0000-000027360000}"/>
    <cellStyle name="Currency 3 3 5 2" xfId="13864" xr:uid="{00000000-0005-0000-0000-000028360000}"/>
    <cellStyle name="Currency 3 3 5 2 2" xfId="13865" xr:uid="{00000000-0005-0000-0000-000029360000}"/>
    <cellStyle name="Currency 3 3 5 2 2 2" xfId="44533" xr:uid="{F04E819C-A6A5-4386-BFFD-C7A5B5E4F735}"/>
    <cellStyle name="Currency 3 3 5 2 3" xfId="44532" xr:uid="{40B8A5A5-ECA1-4EAC-9768-94821A7FBB9E}"/>
    <cellStyle name="Currency 3 3 5 3" xfId="44531" xr:uid="{47016797-A712-4C10-9752-2C6F90C0C7AE}"/>
    <cellStyle name="Currency 3 3 6" xfId="13866" xr:uid="{00000000-0005-0000-0000-00002A360000}"/>
    <cellStyle name="Currency 3 3 6 2" xfId="13867" xr:uid="{00000000-0005-0000-0000-00002B360000}"/>
    <cellStyle name="Currency 3 3 6 2 2" xfId="44535" xr:uid="{55C88CB2-F65D-4D6B-8C14-454F66B8FC0B}"/>
    <cellStyle name="Currency 3 3 6 3" xfId="44534" xr:uid="{10E44421-49E7-4255-88E7-6C43582BCB39}"/>
    <cellStyle name="Currency 3 3 7" xfId="13868" xr:uid="{00000000-0005-0000-0000-00002C360000}"/>
    <cellStyle name="Currency 3 3 7 2" xfId="13869" xr:uid="{00000000-0005-0000-0000-00002D360000}"/>
    <cellStyle name="Currency 3 3 7 2 2" xfId="44537" xr:uid="{2258823E-BFAE-4C91-BCDA-2B6A63A0E377}"/>
    <cellStyle name="Currency 3 3 7 3" xfId="44536" xr:uid="{7FF089A9-A793-49B5-B055-E75ED76D18A3}"/>
    <cellStyle name="Currency 3 3 8" xfId="13870" xr:uid="{00000000-0005-0000-0000-00002E360000}"/>
    <cellStyle name="Currency 3 3 8 2" xfId="44538" xr:uid="{5278962F-67F4-4D94-97E8-8ABD313D4224}"/>
    <cellStyle name="Currency 3 3 9" xfId="13871" xr:uid="{00000000-0005-0000-0000-00002F360000}"/>
    <cellStyle name="Currency 3 3 9 2" xfId="44539" xr:uid="{0D1A829C-DAC2-4EBC-8DBB-BDF174A16B8D}"/>
    <cellStyle name="Currency 3 30" xfId="13872" xr:uid="{00000000-0005-0000-0000-000030360000}"/>
    <cellStyle name="Currency 3 30 2" xfId="44540" xr:uid="{AC43943A-D116-431B-AB83-FBB171F4588F}"/>
    <cellStyle name="Currency 3 31" xfId="44418" xr:uid="{482D8BEE-3DEF-41FF-88B1-1E26DB331D43}"/>
    <cellStyle name="Currency 3 32" xfId="13873" xr:uid="{00000000-0005-0000-0000-000031360000}"/>
    <cellStyle name="Currency 3 32 2" xfId="44541" xr:uid="{4797CB1D-4DBF-42DE-86AE-4A5062BA85FE}"/>
    <cellStyle name="Currency 3 4" xfId="13874" xr:uid="{00000000-0005-0000-0000-000032360000}"/>
    <cellStyle name="Currency 3 4 2" xfId="13875" xr:uid="{00000000-0005-0000-0000-000033360000}"/>
    <cellStyle name="Currency 3 4 2 2" xfId="13876" xr:uid="{00000000-0005-0000-0000-000034360000}"/>
    <cellStyle name="Currency 3 4 2 2 2" xfId="13877" xr:uid="{00000000-0005-0000-0000-000035360000}"/>
    <cellStyle name="Currency 3 4 2 2 2 2" xfId="44545" xr:uid="{2FC1375B-BD22-46DA-B3C5-D3D9F15E3420}"/>
    <cellStyle name="Currency 3 4 2 2 3" xfId="44544" xr:uid="{52AB6F64-58E9-4BEF-8105-FFB28903CFF4}"/>
    <cellStyle name="Currency 3 4 2 3" xfId="44543" xr:uid="{CF2101CB-2E01-4E9E-8FF6-688B0ED2358B}"/>
    <cellStyle name="Currency 3 4 3" xfId="13878" xr:uid="{00000000-0005-0000-0000-000036360000}"/>
    <cellStyle name="Currency 3 4 3 2" xfId="13879" xr:uid="{00000000-0005-0000-0000-000037360000}"/>
    <cellStyle name="Currency 3 4 3 2 2" xfId="44547" xr:uid="{87D4E329-6B6D-4B22-AF13-B0004140380A}"/>
    <cellStyle name="Currency 3 4 3 3" xfId="44546" xr:uid="{D8AE0042-8C5E-4D21-A533-C8158852B5DE}"/>
    <cellStyle name="Currency 3 4 4" xfId="13880" xr:uid="{00000000-0005-0000-0000-000038360000}"/>
    <cellStyle name="Currency 3 4 4 2" xfId="13881" xr:uid="{00000000-0005-0000-0000-000039360000}"/>
    <cellStyle name="Currency 3 4 4 2 2" xfId="44549" xr:uid="{4B0982E6-C05C-4EAC-A721-1D59E9B2073E}"/>
    <cellStyle name="Currency 3 4 4 3" xfId="44548" xr:uid="{CBC1C5C0-9CD0-485E-91E1-26AE17C63327}"/>
    <cellStyle name="Currency 3 4 5" xfId="13882" xr:uid="{00000000-0005-0000-0000-00003A360000}"/>
    <cellStyle name="Currency 3 4 5 2" xfId="44550" xr:uid="{557297E5-60AF-4C20-9CCC-D7E819F3C781}"/>
    <cellStyle name="Currency 3 4 6" xfId="13883" xr:uid="{00000000-0005-0000-0000-00003B360000}"/>
    <cellStyle name="Currency 3 4 6 2" xfId="44551" xr:uid="{BE96EB56-CBE2-42CE-A4FD-8F85D0C54F07}"/>
    <cellStyle name="Currency 3 4 7" xfId="13884" xr:uid="{00000000-0005-0000-0000-00003C360000}"/>
    <cellStyle name="Currency 3 4 7 2" xfId="44552" xr:uid="{681AA0FB-9ECC-457F-B3B4-A878711D901F}"/>
    <cellStyle name="Currency 3 4 8" xfId="44542" xr:uid="{0D8AA72F-1FB8-490B-8CAC-42B79B2E75B7}"/>
    <cellStyle name="Currency 3 5" xfId="13885" xr:uid="{00000000-0005-0000-0000-00003D360000}"/>
    <cellStyle name="Currency 3 5 2" xfId="13886" xr:uid="{00000000-0005-0000-0000-00003E360000}"/>
    <cellStyle name="Currency 3 5 2 2" xfId="44554" xr:uid="{DE245B08-185C-4871-BAFD-69AA853C8C43}"/>
    <cellStyle name="Currency 3 5 3" xfId="13887" xr:uid="{00000000-0005-0000-0000-00003F360000}"/>
    <cellStyle name="Currency 3 5 3 2" xfId="44555" xr:uid="{961EC8F8-1CCC-4037-A5A5-DDC368ED0548}"/>
    <cellStyle name="Currency 3 5 4" xfId="13888" xr:uid="{00000000-0005-0000-0000-000040360000}"/>
    <cellStyle name="Currency 3 5 4 2" xfId="13889" xr:uid="{00000000-0005-0000-0000-000041360000}"/>
    <cellStyle name="Currency 3 5 4 2 2" xfId="13890" xr:uid="{00000000-0005-0000-0000-000042360000}"/>
    <cellStyle name="Currency 3 5 4 2 2 2" xfId="44558" xr:uid="{17BFE604-B229-446E-987F-CC702A110583}"/>
    <cellStyle name="Currency 3 5 4 2 3" xfId="44557" xr:uid="{0C203970-D016-49DF-985C-305F0A8B315D}"/>
    <cellStyle name="Currency 3 5 4 3" xfId="44556" xr:uid="{9A7C691A-54F0-4807-B747-37D1DDF0B9CD}"/>
    <cellStyle name="Currency 3 5 5" xfId="13891" xr:uid="{00000000-0005-0000-0000-000043360000}"/>
    <cellStyle name="Currency 3 5 5 2" xfId="13892" xr:uid="{00000000-0005-0000-0000-000044360000}"/>
    <cellStyle name="Currency 3 5 5 2 2" xfId="44560" xr:uid="{1E5798EC-E200-46FB-844B-BE86A0376F48}"/>
    <cellStyle name="Currency 3 5 5 3" xfId="44559" xr:uid="{4801A0E1-1903-43BD-9049-A3BE79DEFFA5}"/>
    <cellStyle name="Currency 3 5 6" xfId="13893" xr:uid="{00000000-0005-0000-0000-000045360000}"/>
    <cellStyle name="Currency 3 5 6 2" xfId="13894" xr:uid="{00000000-0005-0000-0000-000046360000}"/>
    <cellStyle name="Currency 3 5 6 2 2" xfId="44562" xr:uid="{AEC53B25-BED2-40AE-B418-8BB53F368351}"/>
    <cellStyle name="Currency 3 5 6 3" xfId="44561" xr:uid="{B207048D-0BA0-4DAF-BCEB-769A1AC65AE7}"/>
    <cellStyle name="Currency 3 5 7" xfId="13895" xr:uid="{00000000-0005-0000-0000-000047360000}"/>
    <cellStyle name="Currency 3 5 7 2" xfId="44563" xr:uid="{8300780B-E09A-4C2D-8993-4FB3609DC087}"/>
    <cellStyle name="Currency 3 5 8" xfId="44553" xr:uid="{9FB15EC9-50F3-4F36-B7C9-C0CAD9497090}"/>
    <cellStyle name="Currency 3 6" xfId="13896" xr:uid="{00000000-0005-0000-0000-000048360000}"/>
    <cellStyle name="Currency 3 6 2" xfId="13897" xr:uid="{00000000-0005-0000-0000-000049360000}"/>
    <cellStyle name="Currency 3 6 2 2" xfId="13898" xr:uid="{00000000-0005-0000-0000-00004A360000}"/>
    <cellStyle name="Currency 3 6 2 2 2" xfId="44566" xr:uid="{AA6BF7CF-416D-4D1A-ACFB-07577D85F96A}"/>
    <cellStyle name="Currency 3 6 2 3" xfId="44565" xr:uid="{AE1CC095-FAE2-4C12-8096-2FEF66BBB2A9}"/>
    <cellStyle name="Currency 3 6 3" xfId="13899" xr:uid="{00000000-0005-0000-0000-00004B360000}"/>
    <cellStyle name="Currency 3 6 3 2" xfId="44567" xr:uid="{755EB6D2-B95E-4816-A823-463905D597C3}"/>
    <cellStyle name="Currency 3 6 4" xfId="13900" xr:uid="{00000000-0005-0000-0000-00004C360000}"/>
    <cellStyle name="Currency 3 6 4 2" xfId="44568" xr:uid="{49F49AC4-43BB-482C-8262-25594BB5F00D}"/>
    <cellStyle name="Currency 3 6 5" xfId="44564" xr:uid="{60D8A9C3-0CBE-4EBD-BE9A-60516B6EC158}"/>
    <cellStyle name="Currency 3 7" xfId="13901" xr:uid="{00000000-0005-0000-0000-00004D360000}"/>
    <cellStyle name="Currency 3 7 2" xfId="13902" xr:uid="{00000000-0005-0000-0000-00004E360000}"/>
    <cellStyle name="Currency 3 7 2 2" xfId="13903" xr:uid="{00000000-0005-0000-0000-00004F360000}"/>
    <cellStyle name="Currency 3 7 2 2 2" xfId="44571" xr:uid="{940CF435-14E6-406B-9836-A60D8A9DBC7E}"/>
    <cellStyle name="Currency 3 7 2 3" xfId="44570" xr:uid="{B0D25C3D-5D29-4A55-8D84-5593171E9527}"/>
    <cellStyle name="Currency 3 7 3" xfId="13904" xr:uid="{00000000-0005-0000-0000-000050360000}"/>
    <cellStyle name="Currency 3 7 3 2" xfId="13905" xr:uid="{00000000-0005-0000-0000-000051360000}"/>
    <cellStyle name="Currency 3 7 3 2 2" xfId="44573" xr:uid="{111D3165-8BBB-48CA-BCCE-1F924CE736A2}"/>
    <cellStyle name="Currency 3 7 3 3" xfId="44572" xr:uid="{54CB5D63-87F1-4839-8BD1-D5190429E40D}"/>
    <cellStyle name="Currency 3 7 4" xfId="13906" xr:uid="{00000000-0005-0000-0000-000052360000}"/>
    <cellStyle name="Currency 3 7 4 2" xfId="44574" xr:uid="{9EEEC9C1-A020-4D64-8440-2B1E8BCBB66E}"/>
    <cellStyle name="Currency 3 7 5" xfId="13907" xr:uid="{00000000-0005-0000-0000-000053360000}"/>
    <cellStyle name="Currency 3 7 5 2" xfId="44575" xr:uid="{115C922B-B3A1-4E4E-ABF6-0003BD38888D}"/>
    <cellStyle name="Currency 3 7 6" xfId="44569" xr:uid="{9BF4EF83-6017-4E6B-9F99-D54FE8035197}"/>
    <cellStyle name="Currency 3 8" xfId="13908" xr:uid="{00000000-0005-0000-0000-000054360000}"/>
    <cellStyle name="Currency 3 8 2" xfId="13909" xr:uid="{00000000-0005-0000-0000-000055360000}"/>
    <cellStyle name="Currency 3 8 2 2" xfId="13910" xr:uid="{00000000-0005-0000-0000-000056360000}"/>
    <cellStyle name="Currency 3 8 2 2 2" xfId="44578" xr:uid="{57714205-B9CB-4B54-8E39-0292EED804AF}"/>
    <cellStyle name="Currency 3 8 2 3" xfId="44577" xr:uid="{57A06A19-7095-4BB9-A7A5-FE4DB83AC099}"/>
    <cellStyle name="Currency 3 8 3" xfId="13911" xr:uid="{00000000-0005-0000-0000-000057360000}"/>
    <cellStyle name="Currency 3 8 3 2" xfId="44579" xr:uid="{64333EAE-C47E-4118-9972-3772C68EE1BE}"/>
    <cellStyle name="Currency 3 8 4" xfId="13912" xr:uid="{00000000-0005-0000-0000-000058360000}"/>
    <cellStyle name="Currency 3 8 4 2" xfId="44580" xr:uid="{D28A8B48-6D67-4696-91D0-166B57089F0B}"/>
    <cellStyle name="Currency 3 8 5" xfId="44576" xr:uid="{DB35C3A4-07A8-4E84-A0A2-A72B9CA98DB0}"/>
    <cellStyle name="Currency 3 9" xfId="13913" xr:uid="{00000000-0005-0000-0000-000059360000}"/>
    <cellStyle name="Currency 3 9 2" xfId="13914" xr:uid="{00000000-0005-0000-0000-00005A360000}"/>
    <cellStyle name="Currency 3 9 2 2" xfId="44582" xr:uid="{88E297D0-29CB-4022-9E64-B3B156615296}"/>
    <cellStyle name="Currency 3 9 3" xfId="13915" xr:uid="{00000000-0005-0000-0000-00005B360000}"/>
    <cellStyle name="Currency 3 9 3 2" xfId="44583" xr:uid="{6996C774-5FE4-42B7-9018-2283F6EE93EC}"/>
    <cellStyle name="Currency 3 9 4" xfId="44581" xr:uid="{28992247-B5B9-4943-98B3-54E714D533E4}"/>
    <cellStyle name="Currency 3*" xfId="13916" xr:uid="{00000000-0005-0000-0000-00005C360000}"/>
    <cellStyle name="Currency 3* 2" xfId="13917" xr:uid="{00000000-0005-0000-0000-00005D360000}"/>
    <cellStyle name="Currency 3* 2 2" xfId="44585" xr:uid="{7B5EDE05-9FB1-4628-AE2D-B70ABA2BCD3A}"/>
    <cellStyle name="Currency 3* 3" xfId="44584" xr:uid="{A436EF39-4315-4C33-9FD2-0BFADB48FCA0}"/>
    <cellStyle name="Currency 30" xfId="13918" xr:uid="{00000000-0005-0000-0000-00005E360000}"/>
    <cellStyle name="Currency 30 2" xfId="44586" xr:uid="{10BA8F25-AC8A-4185-8242-BEDCD247F687}"/>
    <cellStyle name="Currency 300" xfId="13919" xr:uid="{00000000-0005-0000-0000-00005F360000}"/>
    <cellStyle name="Currency 300 2" xfId="44587" xr:uid="{613F6E75-2431-4A3B-A8F0-E129C8C64E4E}"/>
    <cellStyle name="Currency 301" xfId="13920" xr:uid="{00000000-0005-0000-0000-000060360000}"/>
    <cellStyle name="Currency 301 2" xfId="44588" xr:uid="{1607D8F3-BDF6-48D1-B7A1-8024D6B9F839}"/>
    <cellStyle name="Currency 302" xfId="13921" xr:uid="{00000000-0005-0000-0000-000061360000}"/>
    <cellStyle name="Currency 302 2" xfId="44589" xr:uid="{6D6AFBA7-C180-4F7E-B4A3-D4C147EF682A}"/>
    <cellStyle name="Currency 303" xfId="13922" xr:uid="{00000000-0005-0000-0000-000062360000}"/>
    <cellStyle name="Currency 303 2" xfId="44590" xr:uid="{1FEEE1E0-A2D3-48DC-8A0C-E80D455E5357}"/>
    <cellStyle name="Currency 304" xfId="13923" xr:uid="{00000000-0005-0000-0000-000063360000}"/>
    <cellStyle name="Currency 304 2" xfId="44591" xr:uid="{C38AE0C3-863E-4EB2-8263-74BC5EFF4D20}"/>
    <cellStyle name="Currency 305" xfId="13924" xr:uid="{00000000-0005-0000-0000-000064360000}"/>
    <cellStyle name="Currency 305 2" xfId="44592" xr:uid="{E2AEB18F-D636-4DD1-8610-476813AEC3DC}"/>
    <cellStyle name="Currency 306" xfId="13925" xr:uid="{00000000-0005-0000-0000-000065360000}"/>
    <cellStyle name="Currency 306 2" xfId="44593" xr:uid="{017C5E7B-9297-41F1-829A-78118673171C}"/>
    <cellStyle name="Currency 307" xfId="13926" xr:uid="{00000000-0005-0000-0000-000066360000}"/>
    <cellStyle name="Currency 307 2" xfId="44594" xr:uid="{4CBC78AD-6719-473B-BA1C-48C9E275C4E8}"/>
    <cellStyle name="Currency 308" xfId="13927" xr:uid="{00000000-0005-0000-0000-000067360000}"/>
    <cellStyle name="Currency 308 2" xfId="44595" xr:uid="{546591B5-21BB-4F01-BF8E-24A735AFC483}"/>
    <cellStyle name="Currency 309" xfId="13928" xr:uid="{00000000-0005-0000-0000-000068360000}"/>
    <cellStyle name="Currency 309 2" xfId="44596" xr:uid="{F0BE1F82-1CB7-4D67-94F3-F385B30E53F1}"/>
    <cellStyle name="Currency 31" xfId="13929" xr:uid="{00000000-0005-0000-0000-000069360000}"/>
    <cellStyle name="Currency 31 2" xfId="44597" xr:uid="{FA15163C-DA84-4141-8024-C0D96BC0ABEB}"/>
    <cellStyle name="Currency 310" xfId="13930" xr:uid="{00000000-0005-0000-0000-00006A360000}"/>
    <cellStyle name="Currency 310 2" xfId="44598" xr:uid="{CEE36AD4-F430-423A-ABB5-F7C15DAD31F4}"/>
    <cellStyle name="Currency 311" xfId="13931" xr:uid="{00000000-0005-0000-0000-00006B360000}"/>
    <cellStyle name="Currency 311 2" xfId="44599" xr:uid="{8380434C-9293-4FFF-8A33-8C6B84E60680}"/>
    <cellStyle name="Currency 312" xfId="13932" xr:uid="{00000000-0005-0000-0000-00006C360000}"/>
    <cellStyle name="Currency 312 2" xfId="44600" xr:uid="{A97DAD4A-2A06-4B65-8FBD-C133DF376C54}"/>
    <cellStyle name="Currency 313" xfId="43327" xr:uid="{45383E07-8B7D-44B8-9E4C-EEA8E43172A6}"/>
    <cellStyle name="Currency 32" xfId="13933" xr:uid="{00000000-0005-0000-0000-00006D360000}"/>
    <cellStyle name="Currency 32 2" xfId="44601" xr:uid="{976BE20D-965F-4F29-9599-2FAEF9A09849}"/>
    <cellStyle name="Currency 33" xfId="13934" xr:uid="{00000000-0005-0000-0000-00006E360000}"/>
    <cellStyle name="Currency 33 2" xfId="44602" xr:uid="{DC5EB731-6D1C-43A0-A4ED-BFFD4776BF71}"/>
    <cellStyle name="Currency 34" xfId="13935" xr:uid="{00000000-0005-0000-0000-00006F360000}"/>
    <cellStyle name="Currency 34 2" xfId="44603" xr:uid="{F99905D7-68D9-42F2-9DD5-FE02881F099D}"/>
    <cellStyle name="Currency 35" xfId="13936" xr:uid="{00000000-0005-0000-0000-000070360000}"/>
    <cellStyle name="Currency 35 2" xfId="13937" xr:uid="{00000000-0005-0000-0000-000071360000}"/>
    <cellStyle name="Currency 35 2 2" xfId="44605" xr:uid="{ECDC3483-8B46-4201-AF91-329679B66E1E}"/>
    <cellStyle name="Currency 35 3" xfId="44604" xr:uid="{C49946DA-8CA7-4CE3-9C8C-F18E007C96A2}"/>
    <cellStyle name="Currency 36" xfId="13938" xr:uid="{00000000-0005-0000-0000-000072360000}"/>
    <cellStyle name="Currency 36 2" xfId="13939" xr:uid="{00000000-0005-0000-0000-000073360000}"/>
    <cellStyle name="Currency 36 2 2" xfId="44607" xr:uid="{17DA2C5E-086E-4041-8532-B2D9312E6AF5}"/>
    <cellStyle name="Currency 36 3" xfId="44606" xr:uid="{E768E7E5-38D7-48F9-880D-DEFA670C47A5}"/>
    <cellStyle name="Currency 37" xfId="13940" xr:uid="{00000000-0005-0000-0000-000074360000}"/>
    <cellStyle name="Currency 37 2" xfId="13941" xr:uid="{00000000-0005-0000-0000-000075360000}"/>
    <cellStyle name="Currency 37 2 2" xfId="44609" xr:uid="{292BD3DB-7965-47DA-8DD9-B892A3B26F99}"/>
    <cellStyle name="Currency 37 3" xfId="44608" xr:uid="{C2C98B16-D15D-4863-BBC0-D653E4104F6B}"/>
    <cellStyle name="Currency 38" xfId="13942" xr:uid="{00000000-0005-0000-0000-000076360000}"/>
    <cellStyle name="Currency 38 2" xfId="13943" xr:uid="{00000000-0005-0000-0000-000077360000}"/>
    <cellStyle name="Currency 38 2 2" xfId="44611" xr:uid="{E02CD67E-90D0-4E72-994F-796094B87448}"/>
    <cellStyle name="Currency 38 3" xfId="44610" xr:uid="{D5ACBDCF-4BD3-471B-A525-134CAF613F99}"/>
    <cellStyle name="Currency 39" xfId="13944" xr:uid="{00000000-0005-0000-0000-000078360000}"/>
    <cellStyle name="Currency 39 2" xfId="13945" xr:uid="{00000000-0005-0000-0000-000079360000}"/>
    <cellStyle name="Currency 39 2 2" xfId="44613" xr:uid="{2E123B71-4B21-4338-AF93-C6D92F4643AA}"/>
    <cellStyle name="Currency 39 3" xfId="44612" xr:uid="{C8BC4551-4838-449C-8B7B-5284B5B4DED7}"/>
    <cellStyle name="Currency 4" xfId="13946" xr:uid="{00000000-0005-0000-0000-00007A360000}"/>
    <cellStyle name="Currency 4 10" xfId="13947" xr:uid="{00000000-0005-0000-0000-00007B360000}"/>
    <cellStyle name="Currency 4 10 2" xfId="13948" xr:uid="{00000000-0005-0000-0000-00007C360000}"/>
    <cellStyle name="Currency 4 10 2 2" xfId="44616" xr:uid="{C5D9F1F6-964F-458D-B90B-9733F47310FE}"/>
    <cellStyle name="Currency 4 10 3" xfId="44615" xr:uid="{F38C8D07-FD89-4FDE-841B-EC60D9842853}"/>
    <cellStyle name="Currency 4 11" xfId="13949" xr:uid="{00000000-0005-0000-0000-00007D360000}"/>
    <cellStyle name="Currency 4 11 2" xfId="13950" xr:uid="{00000000-0005-0000-0000-00007E360000}"/>
    <cellStyle name="Currency 4 11 2 2" xfId="44618" xr:uid="{73210C43-54A0-451D-80AA-AC032E46D445}"/>
    <cellStyle name="Currency 4 11 3" xfId="44617" xr:uid="{E6695286-A7C8-4771-8A0C-1564F818B85B}"/>
    <cellStyle name="Currency 4 12" xfId="13951" xr:uid="{00000000-0005-0000-0000-00007F360000}"/>
    <cellStyle name="Currency 4 12 2" xfId="13952" xr:uid="{00000000-0005-0000-0000-000080360000}"/>
    <cellStyle name="Currency 4 12 2 2" xfId="44620" xr:uid="{790512F3-7B44-4347-9C9B-235195CEBD8D}"/>
    <cellStyle name="Currency 4 12 3" xfId="44619" xr:uid="{9AF2475B-1194-4392-AFC7-2CACD7E1EA60}"/>
    <cellStyle name="Currency 4 13" xfId="13953" xr:uid="{00000000-0005-0000-0000-000081360000}"/>
    <cellStyle name="Currency 4 13 2" xfId="13954" xr:uid="{00000000-0005-0000-0000-000082360000}"/>
    <cellStyle name="Currency 4 13 2 2" xfId="44622" xr:uid="{FD7A1A24-A601-4C2D-B03F-9AA294CA2E82}"/>
    <cellStyle name="Currency 4 13 3" xfId="44621" xr:uid="{4CF34C66-9B39-4676-A9DD-3C330F773FF3}"/>
    <cellStyle name="Currency 4 14" xfId="13955" xr:uid="{00000000-0005-0000-0000-000083360000}"/>
    <cellStyle name="Currency 4 14 2" xfId="13956" xr:uid="{00000000-0005-0000-0000-000084360000}"/>
    <cellStyle name="Currency 4 14 2 2" xfId="44624" xr:uid="{4B7C965D-F4A5-46FD-A67F-CE82BB6AF51F}"/>
    <cellStyle name="Currency 4 14 3" xfId="44623" xr:uid="{8CABE818-8145-454B-A4F7-4DED5738B8CE}"/>
    <cellStyle name="Currency 4 15" xfId="13957" xr:uid="{00000000-0005-0000-0000-000085360000}"/>
    <cellStyle name="Currency 4 15 2" xfId="13958" xr:uid="{00000000-0005-0000-0000-000086360000}"/>
    <cellStyle name="Currency 4 15 2 2" xfId="44626" xr:uid="{3ACB4C55-F59F-4F74-BCBB-4CC10F062001}"/>
    <cellStyle name="Currency 4 15 3" xfId="44625" xr:uid="{004B6E86-F574-4684-BAE7-62FB367A19B1}"/>
    <cellStyle name="Currency 4 16" xfId="13959" xr:uid="{00000000-0005-0000-0000-000087360000}"/>
    <cellStyle name="Currency 4 16 2" xfId="13960" xr:uid="{00000000-0005-0000-0000-000088360000}"/>
    <cellStyle name="Currency 4 16 2 2" xfId="44628" xr:uid="{6114C7E3-AF04-4CFA-8F16-BE9CEE5F31D7}"/>
    <cellStyle name="Currency 4 16 3" xfId="44627" xr:uid="{3E4AC997-ED60-4075-9DB4-F4FA07F83C82}"/>
    <cellStyle name="Currency 4 17" xfId="13961" xr:uid="{00000000-0005-0000-0000-000089360000}"/>
    <cellStyle name="Currency 4 17 2" xfId="13962" xr:uid="{00000000-0005-0000-0000-00008A360000}"/>
    <cellStyle name="Currency 4 17 2 2" xfId="44630" xr:uid="{DB5C3495-F580-4170-ACB2-2021BBDBFA73}"/>
    <cellStyle name="Currency 4 17 3" xfId="44629" xr:uid="{9E87F412-B636-4113-A1AF-9E955AF22D8C}"/>
    <cellStyle name="Currency 4 18" xfId="13963" xr:uid="{00000000-0005-0000-0000-00008B360000}"/>
    <cellStyle name="Currency 4 18 2" xfId="44631" xr:uid="{CAE14E5A-DEA0-4BD6-B753-14BB739E601C}"/>
    <cellStyle name="Currency 4 19" xfId="13964" xr:uid="{00000000-0005-0000-0000-00008C360000}"/>
    <cellStyle name="Currency 4 19 2" xfId="44632" xr:uid="{C91BB787-0255-4A92-B6E7-F8F1DAC4B935}"/>
    <cellStyle name="Currency 4 2" xfId="13965" xr:uid="{00000000-0005-0000-0000-00008D360000}"/>
    <cellStyle name="Currency 4 2 2" xfId="13966" xr:uid="{00000000-0005-0000-0000-00008E360000}"/>
    <cellStyle name="Currency 4 2 2 2" xfId="13967" xr:uid="{00000000-0005-0000-0000-00008F360000}"/>
    <cellStyle name="Currency 4 2 2 2 2" xfId="13968" xr:uid="{00000000-0005-0000-0000-000090360000}"/>
    <cellStyle name="Currency 4 2 2 2 2 2" xfId="44636" xr:uid="{B63DB9D0-5E32-425E-9C4F-01A27A876754}"/>
    <cellStyle name="Currency 4 2 2 2 3" xfId="44635" xr:uid="{2F592BAC-1ADB-45F2-A8D9-C9196B8F12D7}"/>
    <cellStyle name="Currency 4 2 2 3" xfId="44634" xr:uid="{4E8CF87A-AC1E-48B2-B28F-2ECAD6225FA2}"/>
    <cellStyle name="Currency 4 2 3" xfId="13969" xr:uid="{00000000-0005-0000-0000-000091360000}"/>
    <cellStyle name="Currency 4 2 3 2" xfId="13970" xr:uid="{00000000-0005-0000-0000-000092360000}"/>
    <cellStyle name="Currency 4 2 3 2 2" xfId="44638" xr:uid="{A6148319-0DAC-4245-8DDB-34B26EAE8637}"/>
    <cellStyle name="Currency 4 2 3 3" xfId="44637" xr:uid="{FB8431CB-DF31-47D7-BEAC-4138AD4B119D}"/>
    <cellStyle name="Currency 4 2 4" xfId="13971" xr:uid="{00000000-0005-0000-0000-000093360000}"/>
    <cellStyle name="Currency 4 2 4 2" xfId="13972" xr:uid="{00000000-0005-0000-0000-000094360000}"/>
    <cellStyle name="Currency 4 2 4 2 2" xfId="44640" xr:uid="{A432E0A7-310B-481B-9E7D-7BACCE04691A}"/>
    <cellStyle name="Currency 4 2 4 3" xfId="44639" xr:uid="{37200128-7B42-43FD-9297-2387EB115B62}"/>
    <cellStyle name="Currency 4 2 5" xfId="13973" xr:uid="{00000000-0005-0000-0000-000095360000}"/>
    <cellStyle name="Currency 4 2 5 2" xfId="44641" xr:uid="{AFCE627D-FB07-4AAC-A4EE-045644C3746C}"/>
    <cellStyle name="Currency 4 2 6" xfId="13974" xr:uid="{00000000-0005-0000-0000-000096360000}"/>
    <cellStyle name="Currency 4 2 6 2" xfId="44642" xr:uid="{BEC3A241-C4E4-4D81-8C87-0A7BC87ABA60}"/>
    <cellStyle name="Currency 4 2 7" xfId="13975" xr:uid="{00000000-0005-0000-0000-000097360000}"/>
    <cellStyle name="Currency 4 2 7 2" xfId="44643" xr:uid="{C56DE93E-2586-4E48-B0C5-557BE9D30F17}"/>
    <cellStyle name="Currency 4 2 8" xfId="13976" xr:uid="{00000000-0005-0000-0000-000098360000}"/>
    <cellStyle name="Currency 4 2 8 2" xfId="44644" xr:uid="{AC950352-5F32-43DE-87B1-52E9E972FAC4}"/>
    <cellStyle name="Currency 4 2 9" xfId="44633" xr:uid="{7E627C3F-64F1-47AA-8A3E-C1605C1B2DE1}"/>
    <cellStyle name="Currency 4 20" xfId="13977" xr:uid="{00000000-0005-0000-0000-000099360000}"/>
    <cellStyle name="Currency 4 20 2" xfId="44645" xr:uid="{A82485B4-0CE0-44D2-876A-9E8D7BF18676}"/>
    <cellStyle name="Currency 4 21" xfId="13978" xr:uid="{00000000-0005-0000-0000-00009A360000}"/>
    <cellStyle name="Currency 4 21 2" xfId="44646" xr:uid="{83634498-2B72-4477-B545-DB0FB01B89AD}"/>
    <cellStyle name="Currency 4 22" xfId="13979" xr:uid="{00000000-0005-0000-0000-00009B360000}"/>
    <cellStyle name="Currency 4 22 2" xfId="13980" xr:uid="{00000000-0005-0000-0000-00009C360000}"/>
    <cellStyle name="Currency 4 22 2 2" xfId="44648" xr:uid="{806A3055-8374-46D2-AFCC-6D0E2F590FC7}"/>
    <cellStyle name="Currency 4 22 3" xfId="44647" xr:uid="{2C82C038-AB6A-45C1-A90D-785B75B6E0AB}"/>
    <cellStyle name="Currency 4 23" xfId="13981" xr:uid="{00000000-0005-0000-0000-00009D360000}"/>
    <cellStyle name="Currency 4 23 2" xfId="44649" xr:uid="{50858E0B-6FD5-46B5-97E2-E13D64DD3334}"/>
    <cellStyle name="Currency 4 23 3" xfId="13982" xr:uid="{00000000-0005-0000-0000-00009E360000}"/>
    <cellStyle name="Currency 4 23 3 2" xfId="44650" xr:uid="{CDCAA9ED-49FD-4A32-B2D4-D3EC6690A099}"/>
    <cellStyle name="Currency 4 24" xfId="13983" xr:uid="{00000000-0005-0000-0000-00009F360000}"/>
    <cellStyle name="Currency 4 24 2" xfId="44651" xr:uid="{E6CB7F75-4DB6-47E1-A6E5-CA59062DEDE7}"/>
    <cellStyle name="Currency 4 25" xfId="13984" xr:uid="{00000000-0005-0000-0000-0000A0360000}"/>
    <cellStyle name="Currency 4 25 2" xfId="44652" xr:uid="{5BF56901-AA85-4D37-9E43-FCE67C3AABDC}"/>
    <cellStyle name="Currency 4 26" xfId="13985" xr:uid="{00000000-0005-0000-0000-0000A1360000}"/>
    <cellStyle name="Currency 4 26 2" xfId="44653" xr:uid="{5A64E717-3961-44B4-B706-2DCCF2E86CDB}"/>
    <cellStyle name="Currency 4 27" xfId="13986" xr:uid="{00000000-0005-0000-0000-0000A2360000}"/>
    <cellStyle name="Currency 4 27 2" xfId="44654" xr:uid="{2B96A3BF-C81A-46DC-A131-60E2F1C91988}"/>
    <cellStyle name="Currency 4 28" xfId="13987" xr:uid="{00000000-0005-0000-0000-0000A3360000}"/>
    <cellStyle name="Currency 4 28 2" xfId="44655" xr:uid="{73AB45BF-9274-41B8-83E2-779188E89D38}"/>
    <cellStyle name="Currency 4 29" xfId="13988" xr:uid="{00000000-0005-0000-0000-0000A4360000}"/>
    <cellStyle name="Currency 4 29 2" xfId="44656" xr:uid="{0983FEAD-7DC9-4615-A462-1B05B60E5587}"/>
    <cellStyle name="Currency 4 3" xfId="13989" xr:uid="{00000000-0005-0000-0000-0000A5360000}"/>
    <cellStyle name="Currency 4 3 10" xfId="13990" xr:uid="{00000000-0005-0000-0000-0000A6360000}"/>
    <cellStyle name="Currency 4 3 10 2" xfId="44658" xr:uid="{94AFEFAA-8886-40B9-87FF-4C867C3D7782}"/>
    <cellStyle name="Currency 4 3 11" xfId="44657" xr:uid="{AF3CA4A9-C73A-437A-83B0-0D92098FC0C5}"/>
    <cellStyle name="Currency 4 3 2" xfId="13991" xr:uid="{00000000-0005-0000-0000-0000A7360000}"/>
    <cellStyle name="Currency 4 3 2 2" xfId="44659" xr:uid="{0F8A69FF-3C9C-464F-BD75-E0A5683ED861}"/>
    <cellStyle name="Currency 4 3 3" xfId="13992" xr:uid="{00000000-0005-0000-0000-0000A8360000}"/>
    <cellStyle name="Currency 4 3 3 2" xfId="13993" xr:uid="{00000000-0005-0000-0000-0000A9360000}"/>
    <cellStyle name="Currency 4 3 3 2 2" xfId="44661" xr:uid="{FE186AD1-5766-4FF3-BF31-6476DB10A63C}"/>
    <cellStyle name="Currency 4 3 3 3" xfId="44660" xr:uid="{9D7F7661-FAD2-4EF6-8C6B-E56CF21B42BF}"/>
    <cellStyle name="Currency 4 3 4" xfId="13994" xr:uid="{00000000-0005-0000-0000-0000AA360000}"/>
    <cellStyle name="Currency 4 3 4 2" xfId="44662" xr:uid="{F3A41F2C-20EC-4DDB-B84F-255B533BA56D}"/>
    <cellStyle name="Currency 4 3 5" xfId="13995" xr:uid="{00000000-0005-0000-0000-0000AB360000}"/>
    <cellStyle name="Currency 4 3 5 2" xfId="44663" xr:uid="{CE76408C-66D5-45B7-8801-E74AF74C56A3}"/>
    <cellStyle name="Currency 4 3 6" xfId="13996" xr:uid="{00000000-0005-0000-0000-0000AC360000}"/>
    <cellStyle name="Currency 4 3 6 2" xfId="13997" xr:uid="{00000000-0005-0000-0000-0000AD360000}"/>
    <cellStyle name="Currency 4 3 6 2 2" xfId="44665" xr:uid="{51112A17-BAD9-4819-825D-57893B25DCFD}"/>
    <cellStyle name="Currency 4 3 6 3" xfId="44664" xr:uid="{28CCA318-39A9-4779-9B38-86CC6D45B58D}"/>
    <cellStyle name="Currency 4 3 7" xfId="13998" xr:uid="{00000000-0005-0000-0000-0000AE360000}"/>
    <cellStyle name="Currency 4 3 7 2" xfId="13999" xr:uid="{00000000-0005-0000-0000-0000AF360000}"/>
    <cellStyle name="Currency 4 3 7 2 2" xfId="44667" xr:uid="{BDCF79CC-FAAE-464E-A8D7-FF50A7B91F2A}"/>
    <cellStyle name="Currency 4 3 7 3" xfId="44666" xr:uid="{CB6DC9F5-0504-4815-8CB1-0072A007E35E}"/>
    <cellStyle name="Currency 4 3 8" xfId="14000" xr:uid="{00000000-0005-0000-0000-0000B0360000}"/>
    <cellStyle name="Currency 4 3 8 2" xfId="44668" xr:uid="{EA4294F0-EA7B-481F-9389-6B6E6F7B368B}"/>
    <cellStyle name="Currency 4 3 9" xfId="14001" xr:uid="{00000000-0005-0000-0000-0000B1360000}"/>
    <cellStyle name="Currency 4 3 9 2" xfId="44669" xr:uid="{BA78DCA2-22ED-4BE8-94E1-A6ED228A5C70}"/>
    <cellStyle name="Currency 4 30" xfId="14002" xr:uid="{00000000-0005-0000-0000-0000B2360000}"/>
    <cellStyle name="Currency 4 30 2" xfId="44670" xr:uid="{A9934DFD-9A07-4311-BDE2-507C0E8771CB}"/>
    <cellStyle name="Currency 4 31" xfId="44614" xr:uid="{772F2ED3-7128-4469-89A8-99D69C0964F4}"/>
    <cellStyle name="Currency 4 32" xfId="14003" xr:uid="{00000000-0005-0000-0000-0000B3360000}"/>
    <cellStyle name="Currency 4 32 2" xfId="44671" xr:uid="{E4AC1CA3-C968-42BC-9200-30E2BD024CCC}"/>
    <cellStyle name="Currency 4 4" xfId="14004" xr:uid="{00000000-0005-0000-0000-0000B4360000}"/>
    <cellStyle name="Currency 4 4 2" xfId="14005" xr:uid="{00000000-0005-0000-0000-0000B5360000}"/>
    <cellStyle name="Currency 4 4 2 2" xfId="44673" xr:uid="{84C14547-0C53-4DF4-82C2-718BF4964EA2}"/>
    <cellStyle name="Currency 4 4 3" xfId="14006" xr:uid="{00000000-0005-0000-0000-0000B6360000}"/>
    <cellStyle name="Currency 4 4 3 2" xfId="14007" xr:uid="{00000000-0005-0000-0000-0000B7360000}"/>
    <cellStyle name="Currency 4 4 3 2 2" xfId="44675" xr:uid="{877F3413-2530-4206-91CC-289CC3156027}"/>
    <cellStyle name="Currency 4 4 3 3" xfId="44674" xr:uid="{E7C9887E-F8EB-4FDA-8AFE-4EC50B49C125}"/>
    <cellStyle name="Currency 4 4 4" xfId="44672" xr:uid="{61AEBFEA-7EEB-4825-84EB-43FEBA4A837B}"/>
    <cellStyle name="Currency 4 5" xfId="14008" xr:uid="{00000000-0005-0000-0000-0000B8360000}"/>
    <cellStyle name="Currency 4 5 2" xfId="14009" xr:uid="{00000000-0005-0000-0000-0000B9360000}"/>
    <cellStyle name="Currency 4 5 2 2" xfId="44677" xr:uid="{BA1441F7-4162-4A0E-895B-9DCF55D2C0E5}"/>
    <cellStyle name="Currency 4 5 3" xfId="14010" xr:uid="{00000000-0005-0000-0000-0000BA360000}"/>
    <cellStyle name="Currency 4 5 3 2" xfId="44678" xr:uid="{D974CB23-2812-4573-A4A4-6D5E908E271C}"/>
    <cellStyle name="Currency 4 5 4" xfId="44676" xr:uid="{DC238A62-3CBD-4C6F-9B85-1D3366DDB855}"/>
    <cellStyle name="Currency 4 6" xfId="14011" xr:uid="{00000000-0005-0000-0000-0000BB360000}"/>
    <cellStyle name="Currency 4 6 2" xfId="44679" xr:uid="{D2776389-5DBE-4A9E-A4B0-B7DC3ECD873C}"/>
    <cellStyle name="Currency 4 7" xfId="14012" xr:uid="{00000000-0005-0000-0000-0000BC360000}"/>
    <cellStyle name="Currency 4 7 2" xfId="14013" xr:uid="{00000000-0005-0000-0000-0000BD360000}"/>
    <cellStyle name="Currency 4 7 2 2" xfId="14014" xr:uid="{00000000-0005-0000-0000-0000BE360000}"/>
    <cellStyle name="Currency 4 7 2 2 2" xfId="44682" xr:uid="{ECC2199E-3C76-48AF-B114-D27F9065116F}"/>
    <cellStyle name="Currency 4 7 2 3" xfId="44681" xr:uid="{B45C157B-691F-49EF-9EE6-AF3521D75B6C}"/>
    <cellStyle name="Currency 4 7 3" xfId="14015" xr:uid="{00000000-0005-0000-0000-0000BF360000}"/>
    <cellStyle name="Currency 4 7 3 2" xfId="14016" xr:uid="{00000000-0005-0000-0000-0000C0360000}"/>
    <cellStyle name="Currency 4 7 3 2 2" xfId="44684" xr:uid="{1453F485-5C2E-436D-8691-700F043B1D8C}"/>
    <cellStyle name="Currency 4 7 3 3" xfId="44683" xr:uid="{DD5FCCCE-4D56-4A8C-AFF1-E7DB0DC02A25}"/>
    <cellStyle name="Currency 4 7 4" xfId="14017" xr:uid="{00000000-0005-0000-0000-0000C1360000}"/>
    <cellStyle name="Currency 4 7 4 2" xfId="44685" xr:uid="{ADA4C050-A441-4017-B441-4AB71634CC51}"/>
    <cellStyle name="Currency 4 7 5" xfId="14018" xr:uid="{00000000-0005-0000-0000-0000C2360000}"/>
    <cellStyle name="Currency 4 7 5 2" xfId="44686" xr:uid="{812A4461-BE98-40A9-AEBB-19DEA0C6B2D2}"/>
    <cellStyle name="Currency 4 7 6" xfId="44680" xr:uid="{86900D03-E404-49CA-9ADD-7C9362B839C2}"/>
    <cellStyle name="Currency 4 8" xfId="14019" xr:uid="{00000000-0005-0000-0000-0000C3360000}"/>
    <cellStyle name="Currency 4 8 2" xfId="14020" xr:uid="{00000000-0005-0000-0000-0000C4360000}"/>
    <cellStyle name="Currency 4 8 2 2" xfId="14021" xr:uid="{00000000-0005-0000-0000-0000C5360000}"/>
    <cellStyle name="Currency 4 8 2 2 2" xfId="44689" xr:uid="{DA8F931C-D417-4A8E-A82A-7FA08436F678}"/>
    <cellStyle name="Currency 4 8 2 3" xfId="44688" xr:uid="{FE61A5F2-5260-4D1D-B889-F672056A6603}"/>
    <cellStyle name="Currency 4 8 3" xfId="14022" xr:uid="{00000000-0005-0000-0000-0000C6360000}"/>
    <cellStyle name="Currency 4 8 3 2" xfId="44690" xr:uid="{8408ACE0-F045-4DE8-8565-F1AF09012485}"/>
    <cellStyle name="Currency 4 8 4" xfId="14023" xr:uid="{00000000-0005-0000-0000-0000C7360000}"/>
    <cellStyle name="Currency 4 8 4 2" xfId="44691" xr:uid="{81FEB714-E708-4E62-861D-598205935B60}"/>
    <cellStyle name="Currency 4 8 5" xfId="44687" xr:uid="{ABD18369-E396-42C1-9C89-503BDFE36212}"/>
    <cellStyle name="Currency 4 9" xfId="14024" xr:uid="{00000000-0005-0000-0000-0000C8360000}"/>
    <cellStyle name="Currency 4 9 2" xfId="14025" xr:uid="{00000000-0005-0000-0000-0000C9360000}"/>
    <cellStyle name="Currency 4 9 2 2" xfId="44693" xr:uid="{F8B93DA2-86EA-4002-88E6-3460A5B4DA90}"/>
    <cellStyle name="Currency 4 9 3" xfId="14026" xr:uid="{00000000-0005-0000-0000-0000CA360000}"/>
    <cellStyle name="Currency 4 9 3 2" xfId="44694" xr:uid="{EBF4214E-86CE-486E-A015-C13608A7D34F}"/>
    <cellStyle name="Currency 4 9 4" xfId="44692" xr:uid="{1D93D94D-41B4-4B1E-A038-71FDEE6505B0}"/>
    <cellStyle name="Currency 40" xfId="14027" xr:uid="{00000000-0005-0000-0000-0000CB360000}"/>
    <cellStyle name="Currency 40 2" xfId="44695" xr:uid="{8CD8258C-BB8A-45F9-875C-86A951253529}"/>
    <cellStyle name="Currency 41" xfId="14028" xr:uid="{00000000-0005-0000-0000-0000CC360000}"/>
    <cellStyle name="Currency 41 2" xfId="44696" xr:uid="{03B753DA-2F65-4F22-84A2-117D571F50B5}"/>
    <cellStyle name="Currency 42" xfId="14029" xr:uid="{00000000-0005-0000-0000-0000CD360000}"/>
    <cellStyle name="Currency 42 2" xfId="44697" xr:uid="{7D34C021-A6BF-471B-A1F0-6E4DE6A95293}"/>
    <cellStyle name="Currency 43" xfId="14030" xr:uid="{00000000-0005-0000-0000-0000CE360000}"/>
    <cellStyle name="Currency 43 2" xfId="44698" xr:uid="{44AFC6B2-0BD0-493F-A6FF-8B9BE59EECB8}"/>
    <cellStyle name="Currency 44" xfId="14031" xr:uid="{00000000-0005-0000-0000-0000CF360000}"/>
    <cellStyle name="Currency 44 2" xfId="44699" xr:uid="{691A72BB-0711-4247-A551-17EE8D98FD3F}"/>
    <cellStyle name="Currency 45" xfId="14032" xr:uid="{00000000-0005-0000-0000-0000D0360000}"/>
    <cellStyle name="Currency 45 2" xfId="44700" xr:uid="{1FC6DDD9-F33B-4E27-95BF-957DD2E73F13}"/>
    <cellStyle name="Currency 46" xfId="14033" xr:uid="{00000000-0005-0000-0000-0000D1360000}"/>
    <cellStyle name="Currency 46 2" xfId="44701" xr:uid="{7EA45ED3-2978-4827-89E1-5372EFC7598E}"/>
    <cellStyle name="Currency 47" xfId="14034" xr:uid="{00000000-0005-0000-0000-0000D2360000}"/>
    <cellStyle name="Currency 47 2" xfId="44702" xr:uid="{71F5FB11-E99F-4BB4-9A5D-0B8A80D80F7C}"/>
    <cellStyle name="Currency 48" xfId="14035" xr:uid="{00000000-0005-0000-0000-0000D3360000}"/>
    <cellStyle name="Currency 48 2" xfId="44703" xr:uid="{2959D2BF-D938-4CFA-BB25-71782350C7FC}"/>
    <cellStyle name="Currency 49" xfId="14036" xr:uid="{00000000-0005-0000-0000-0000D4360000}"/>
    <cellStyle name="Currency 49 2" xfId="44704" xr:uid="{46F028CE-EDCE-4A7C-8BB8-CE036E5F31C0}"/>
    <cellStyle name="Currency 5" xfId="14037" xr:uid="{00000000-0005-0000-0000-0000D5360000}"/>
    <cellStyle name="Currency 5 10" xfId="14038" xr:uid="{00000000-0005-0000-0000-0000D6360000}"/>
    <cellStyle name="Currency 5 10 2" xfId="14039" xr:uid="{00000000-0005-0000-0000-0000D7360000}"/>
    <cellStyle name="Currency 5 10 2 2" xfId="44707" xr:uid="{308F18C2-A9C8-4892-8C71-CFDBB45899DB}"/>
    <cellStyle name="Currency 5 10 3" xfId="44706" xr:uid="{7C1C3EA8-18CA-409C-BC91-151DD2880023}"/>
    <cellStyle name="Currency 5 11" xfId="14040" xr:uid="{00000000-0005-0000-0000-0000D8360000}"/>
    <cellStyle name="Currency 5 11 2" xfId="14041" xr:uid="{00000000-0005-0000-0000-0000D9360000}"/>
    <cellStyle name="Currency 5 11 2 2" xfId="44709" xr:uid="{A6E53DC1-403B-4263-9FAD-88B1091D642B}"/>
    <cellStyle name="Currency 5 11 3" xfId="44708" xr:uid="{685F1221-EDBB-4192-90EA-756AF4C4AB5F}"/>
    <cellStyle name="Currency 5 12" xfId="14042" xr:uid="{00000000-0005-0000-0000-0000DA360000}"/>
    <cellStyle name="Currency 5 12 2" xfId="14043" xr:uid="{00000000-0005-0000-0000-0000DB360000}"/>
    <cellStyle name="Currency 5 12 2 2" xfId="44711" xr:uid="{7BD47523-389E-4C9E-8A77-61F45D6BBAD6}"/>
    <cellStyle name="Currency 5 12 3" xfId="44710" xr:uid="{582423D3-D70D-4745-9311-E20F71C07333}"/>
    <cellStyle name="Currency 5 13" xfId="14044" xr:uid="{00000000-0005-0000-0000-0000DC360000}"/>
    <cellStyle name="Currency 5 13 2" xfId="14045" xr:uid="{00000000-0005-0000-0000-0000DD360000}"/>
    <cellStyle name="Currency 5 13 2 2" xfId="44713" xr:uid="{E58E0199-0411-4D7E-BAAB-17CEF3DEC45B}"/>
    <cellStyle name="Currency 5 13 3" xfId="44712" xr:uid="{4D050249-960A-4515-BF51-9EE141B49EC5}"/>
    <cellStyle name="Currency 5 14" xfId="14046" xr:uid="{00000000-0005-0000-0000-0000DE360000}"/>
    <cellStyle name="Currency 5 14 2" xfId="44714" xr:uid="{EA8E810E-789D-4714-9800-49C9B8928E0B}"/>
    <cellStyle name="Currency 5 15" xfId="14047" xr:uid="{00000000-0005-0000-0000-0000DF360000}"/>
    <cellStyle name="Currency 5 15 2" xfId="44715" xr:uid="{3D61A2DA-A4EB-42C3-B588-CCED47A5B273}"/>
    <cellStyle name="Currency 5 16" xfId="14048" xr:uid="{00000000-0005-0000-0000-0000E0360000}"/>
    <cellStyle name="Currency 5 16 2" xfId="44716" xr:uid="{F8753AF2-8BC4-45F1-A250-D04D93B88FE7}"/>
    <cellStyle name="Currency 5 17" xfId="14049" xr:uid="{00000000-0005-0000-0000-0000E1360000}"/>
    <cellStyle name="Currency 5 17 2" xfId="44717" xr:uid="{87DB2546-1D7C-42B3-9CBD-61E5CA62C862}"/>
    <cellStyle name="Currency 5 18" xfId="14050" xr:uid="{00000000-0005-0000-0000-0000E2360000}"/>
    <cellStyle name="Currency 5 18 2" xfId="14051" xr:uid="{00000000-0005-0000-0000-0000E3360000}"/>
    <cellStyle name="Currency 5 18 2 2" xfId="44719" xr:uid="{86FCA1C4-C2D4-4D5C-9919-C10EA66B3BAC}"/>
    <cellStyle name="Currency 5 18 3" xfId="44718" xr:uid="{268BB32E-F13F-4CE0-959A-BF2AA4C54B91}"/>
    <cellStyle name="Currency 5 19" xfId="14052" xr:uid="{00000000-0005-0000-0000-0000E4360000}"/>
    <cellStyle name="Currency 5 19 2" xfId="44720" xr:uid="{9A9B83C4-25FE-489D-877A-FE75C1BA3A67}"/>
    <cellStyle name="Currency 5 19 3" xfId="14053" xr:uid="{00000000-0005-0000-0000-0000E5360000}"/>
    <cellStyle name="Currency 5 19 3 2" xfId="44721" xr:uid="{788812D5-0B0D-416A-897C-B12F7C5390FA}"/>
    <cellStyle name="Currency 5 2" xfId="14054" xr:uid="{00000000-0005-0000-0000-0000E6360000}"/>
    <cellStyle name="Currency 5 2 2" xfId="14055" xr:uid="{00000000-0005-0000-0000-0000E7360000}"/>
    <cellStyle name="Currency 5 2 2 2" xfId="14056" xr:uid="{00000000-0005-0000-0000-0000E8360000}"/>
    <cellStyle name="Currency 5 2 2 2 2" xfId="14057" xr:uid="{00000000-0005-0000-0000-0000E9360000}"/>
    <cellStyle name="Currency 5 2 2 2 2 2" xfId="44725" xr:uid="{D314C62A-A1DA-4424-89C8-A8A5E5B85A17}"/>
    <cellStyle name="Currency 5 2 2 2 3" xfId="44724" xr:uid="{4DB0E1F7-BB11-46EA-AE99-884F86684609}"/>
    <cellStyle name="Currency 5 2 2 3" xfId="44723" xr:uid="{EC95D62C-7EB3-48B7-B252-3B18CF7D6AE0}"/>
    <cellStyle name="Currency 5 2 3" xfId="14058" xr:uid="{00000000-0005-0000-0000-0000EA360000}"/>
    <cellStyle name="Currency 5 2 3 2" xfId="14059" xr:uid="{00000000-0005-0000-0000-0000EB360000}"/>
    <cellStyle name="Currency 5 2 3 2 2" xfId="44727" xr:uid="{B3E279C7-C74B-445D-908F-51909F588F77}"/>
    <cellStyle name="Currency 5 2 3 3" xfId="44726" xr:uid="{C3C22414-4D42-46CC-8C7A-67670F96CB40}"/>
    <cellStyle name="Currency 5 2 4" xfId="14060" xr:uid="{00000000-0005-0000-0000-0000EC360000}"/>
    <cellStyle name="Currency 5 2 4 2" xfId="14061" xr:uid="{00000000-0005-0000-0000-0000ED360000}"/>
    <cellStyle name="Currency 5 2 4 2 2" xfId="44729" xr:uid="{01F51E3F-F57B-4245-AF79-B4AB565C606D}"/>
    <cellStyle name="Currency 5 2 4 3" xfId="44728" xr:uid="{9F70CD1F-D179-4890-9276-68297A5101F2}"/>
    <cellStyle name="Currency 5 2 5" xfId="14062" xr:uid="{00000000-0005-0000-0000-0000EE360000}"/>
    <cellStyle name="Currency 5 2 5 2" xfId="44730" xr:uid="{AA32E829-1813-4040-AD09-C3A50BC89D5D}"/>
    <cellStyle name="Currency 5 2 6" xfId="14063" xr:uid="{00000000-0005-0000-0000-0000EF360000}"/>
    <cellStyle name="Currency 5 2 6 2" xfId="44731" xr:uid="{E471F54C-54C9-4866-93C3-D5F6451F99E7}"/>
    <cellStyle name="Currency 5 2 7" xfId="14064" xr:uid="{00000000-0005-0000-0000-0000F0360000}"/>
    <cellStyle name="Currency 5 2 7 2" xfId="44732" xr:uid="{2A662762-2BEB-4145-8CF4-30B5402FD051}"/>
    <cellStyle name="Currency 5 2 8" xfId="14065" xr:uid="{00000000-0005-0000-0000-0000F1360000}"/>
    <cellStyle name="Currency 5 2 8 2" xfId="44733" xr:uid="{02C4F715-FFB3-4093-BFA4-150FD8B09067}"/>
    <cellStyle name="Currency 5 2 9" xfId="44722" xr:uid="{60872C6C-6FF7-4EE9-9224-831DFD9096A3}"/>
    <cellStyle name="Currency 5 20" xfId="14066" xr:uid="{00000000-0005-0000-0000-0000F2360000}"/>
    <cellStyle name="Currency 5 20 2" xfId="44734" xr:uid="{691D3175-D5FE-4CE1-AA9C-2EA3B5C9F4D7}"/>
    <cellStyle name="Currency 5 21" xfId="14067" xr:uid="{00000000-0005-0000-0000-0000F3360000}"/>
    <cellStyle name="Currency 5 21 2" xfId="44735" xr:uid="{0FD5E9DD-50DC-4324-9A7C-958BFFA8B473}"/>
    <cellStyle name="Currency 5 22" xfId="14068" xr:uid="{00000000-0005-0000-0000-0000F4360000}"/>
    <cellStyle name="Currency 5 22 2" xfId="44736" xr:uid="{E56AF65E-1F64-4770-AA6F-4A47AF393FA3}"/>
    <cellStyle name="Currency 5 23" xfId="14069" xr:uid="{00000000-0005-0000-0000-0000F5360000}"/>
    <cellStyle name="Currency 5 23 2" xfId="44737" xr:uid="{63F76696-DCF9-44B2-A903-6BB8CC37C5DC}"/>
    <cellStyle name="Currency 5 24" xfId="14070" xr:uid="{00000000-0005-0000-0000-0000F6360000}"/>
    <cellStyle name="Currency 5 24 2" xfId="44738" xr:uid="{3A32E4EB-726D-4F1F-8D8D-9CEADC2F2E66}"/>
    <cellStyle name="Currency 5 25" xfId="14071" xr:uid="{00000000-0005-0000-0000-0000F7360000}"/>
    <cellStyle name="Currency 5 25 2" xfId="44739" xr:uid="{11F874B2-69A1-492A-B089-B664B382DACE}"/>
    <cellStyle name="Currency 5 26" xfId="44705" xr:uid="{662600D8-BAB2-4F7D-9EED-7EBC20A17BEF}"/>
    <cellStyle name="Currency 5 27" xfId="14072" xr:uid="{00000000-0005-0000-0000-0000F8360000}"/>
    <cellStyle name="Currency 5 27 2" xfId="44740" xr:uid="{8926517D-B9FD-4AAD-8618-049DCE689B38}"/>
    <cellStyle name="Currency 5 3" xfId="14073" xr:uid="{00000000-0005-0000-0000-0000F9360000}"/>
    <cellStyle name="Currency 5 3 2" xfId="14074" xr:uid="{00000000-0005-0000-0000-0000FA360000}"/>
    <cellStyle name="Currency 5 3 2 2" xfId="14075" xr:uid="{00000000-0005-0000-0000-0000FB360000}"/>
    <cellStyle name="Currency 5 3 2 2 2" xfId="44743" xr:uid="{47D8FCD1-6675-469F-AAD8-5B3522208571}"/>
    <cellStyle name="Currency 5 3 2 3" xfId="44742" xr:uid="{43E5FE43-F047-4D35-89F9-6DD48AB191D9}"/>
    <cellStyle name="Currency 5 3 3" xfId="14076" xr:uid="{00000000-0005-0000-0000-0000FC360000}"/>
    <cellStyle name="Currency 5 3 3 2" xfId="14077" xr:uid="{00000000-0005-0000-0000-0000FD360000}"/>
    <cellStyle name="Currency 5 3 3 2 2" xfId="44745" xr:uid="{47226031-BAA3-4974-84DE-69BD70A30CB3}"/>
    <cellStyle name="Currency 5 3 3 3" xfId="44744" xr:uid="{357085F9-8981-4DA2-A0E6-4E364358BF61}"/>
    <cellStyle name="Currency 5 3 4" xfId="14078" xr:uid="{00000000-0005-0000-0000-0000FE360000}"/>
    <cellStyle name="Currency 5 3 4 2" xfId="14079" xr:uid="{00000000-0005-0000-0000-0000FF360000}"/>
    <cellStyle name="Currency 5 3 4 2 2" xfId="44747" xr:uid="{FC29FFC1-906D-4EBA-909B-C6BF356C5B4B}"/>
    <cellStyle name="Currency 5 3 4 3" xfId="44746" xr:uid="{B0F6994B-6F22-4FC1-AED4-06DE7446AF42}"/>
    <cellStyle name="Currency 5 3 5" xfId="14080" xr:uid="{00000000-0005-0000-0000-000000370000}"/>
    <cellStyle name="Currency 5 3 5 2" xfId="44748" xr:uid="{52667FE6-F23B-483B-A4E4-2865DF0B981D}"/>
    <cellStyle name="Currency 5 3 6" xfId="14081" xr:uid="{00000000-0005-0000-0000-000001370000}"/>
    <cellStyle name="Currency 5 3 6 2" xfId="44749" xr:uid="{B451AB1E-E9B7-43C0-9C22-DB68449F0ABE}"/>
    <cellStyle name="Currency 5 3 7" xfId="14082" xr:uid="{00000000-0005-0000-0000-000002370000}"/>
    <cellStyle name="Currency 5 3 7 2" xfId="44750" xr:uid="{2BEC13A5-BE7B-4910-AD5B-87EB82527E7B}"/>
    <cellStyle name="Currency 5 3 8" xfId="44741" xr:uid="{F521217B-B765-449F-B935-C7414F587B09}"/>
    <cellStyle name="Currency 5 4" xfId="14083" xr:uid="{00000000-0005-0000-0000-000003370000}"/>
    <cellStyle name="Currency 5 4 2" xfId="14084" xr:uid="{00000000-0005-0000-0000-000004370000}"/>
    <cellStyle name="Currency 5 4 2 2" xfId="44752" xr:uid="{F6F6BF08-641E-4C5C-92EC-A0F6825D1B8D}"/>
    <cellStyle name="Currency 5 4 3" xfId="14085" xr:uid="{00000000-0005-0000-0000-000005370000}"/>
    <cellStyle name="Currency 5 4 3 2" xfId="44753" xr:uid="{6235AC7B-65DE-4D2A-B641-8759BF75DEAF}"/>
    <cellStyle name="Currency 5 4 4" xfId="44751" xr:uid="{2DC44B99-39D0-4394-BF92-ECF4B7C10D54}"/>
    <cellStyle name="Currency 5 5" xfId="14086" xr:uid="{00000000-0005-0000-0000-000006370000}"/>
    <cellStyle name="Currency 5 5 2" xfId="14087" xr:uid="{00000000-0005-0000-0000-000007370000}"/>
    <cellStyle name="Currency 5 5 2 2" xfId="44755" xr:uid="{5D84528D-6D04-4613-8B7B-F6F0EFFEB0BD}"/>
    <cellStyle name="Currency 5 5 3" xfId="44754" xr:uid="{99C0E961-7790-4D1E-BA1B-02941069D5C1}"/>
    <cellStyle name="Currency 5 6" xfId="14088" xr:uid="{00000000-0005-0000-0000-000008370000}"/>
    <cellStyle name="Currency 5 6 2" xfId="14089" xr:uid="{00000000-0005-0000-0000-000009370000}"/>
    <cellStyle name="Currency 5 6 2 2" xfId="44757" xr:uid="{AB48EA14-4286-44F2-AD16-32BB12998ACE}"/>
    <cellStyle name="Currency 5 6 3" xfId="44756" xr:uid="{0B6CFF18-7064-45A2-A6EC-AE619BDBA121}"/>
    <cellStyle name="Currency 5 7" xfId="14090" xr:uid="{00000000-0005-0000-0000-00000A370000}"/>
    <cellStyle name="Currency 5 7 2" xfId="14091" xr:uid="{00000000-0005-0000-0000-00000B370000}"/>
    <cellStyle name="Currency 5 7 2 2" xfId="44759" xr:uid="{2F7CD796-249D-4A7E-B428-E9ADA63778B6}"/>
    <cellStyle name="Currency 5 7 3" xfId="44758" xr:uid="{35E2FEB3-079A-4AE9-BC60-8E34914B0563}"/>
    <cellStyle name="Currency 5 8" xfId="14092" xr:uid="{00000000-0005-0000-0000-00000C370000}"/>
    <cellStyle name="Currency 5 8 2" xfId="14093" xr:uid="{00000000-0005-0000-0000-00000D370000}"/>
    <cellStyle name="Currency 5 8 2 2" xfId="44761" xr:uid="{2255E19F-DF68-4230-A219-D7EDDF3A3B8F}"/>
    <cellStyle name="Currency 5 8 3" xfId="44760" xr:uid="{0ECEF8B5-055F-4404-AC03-0327BAAAB4D2}"/>
    <cellStyle name="Currency 5 9" xfId="14094" xr:uid="{00000000-0005-0000-0000-00000E370000}"/>
    <cellStyle name="Currency 5 9 2" xfId="14095" xr:uid="{00000000-0005-0000-0000-00000F370000}"/>
    <cellStyle name="Currency 5 9 2 2" xfId="44763" xr:uid="{75FF660F-4867-4C7C-B2EB-1E21C4824EAC}"/>
    <cellStyle name="Currency 5 9 3" xfId="44762" xr:uid="{5499795F-D2FE-40CC-9C0C-94472DF6D28A}"/>
    <cellStyle name="Currency 50" xfId="14096" xr:uid="{00000000-0005-0000-0000-000010370000}"/>
    <cellStyle name="Currency 50 2" xfId="44764" xr:uid="{E2BCDF07-8EBD-4C9C-ADC7-ED0CAFA5C0EF}"/>
    <cellStyle name="Currency 51" xfId="14097" xr:uid="{00000000-0005-0000-0000-000011370000}"/>
    <cellStyle name="Currency 51 2" xfId="44765" xr:uid="{55E8B4A2-4425-43E8-8C67-702F90603D0D}"/>
    <cellStyle name="Currency 52" xfId="14098" xr:uid="{00000000-0005-0000-0000-000012370000}"/>
    <cellStyle name="Currency 52 2" xfId="44766" xr:uid="{4D46A570-FE0D-44D5-B6D5-B95E26278159}"/>
    <cellStyle name="Currency 53" xfId="14099" xr:uid="{00000000-0005-0000-0000-000013370000}"/>
    <cellStyle name="Currency 53 2" xfId="44767" xr:uid="{FABB0C08-9ED6-47A3-9398-5A03B98946E6}"/>
    <cellStyle name="Currency 54" xfId="14100" xr:uid="{00000000-0005-0000-0000-000014370000}"/>
    <cellStyle name="Currency 54 2" xfId="44768" xr:uid="{61AE0EF2-CED3-4669-BEC5-61C446A5A421}"/>
    <cellStyle name="Currency 55" xfId="14101" xr:uid="{00000000-0005-0000-0000-000015370000}"/>
    <cellStyle name="Currency 55 2" xfId="44769" xr:uid="{1E12A50E-16D2-4CC8-9AA1-4712B8E2DE96}"/>
    <cellStyle name="Currency 56" xfId="14102" xr:uid="{00000000-0005-0000-0000-000016370000}"/>
    <cellStyle name="Currency 56 2" xfId="44770" xr:uid="{2DAB2F2B-58FD-437B-BAF4-1B2163F19BC6}"/>
    <cellStyle name="Currency 57" xfId="14103" xr:uid="{00000000-0005-0000-0000-000017370000}"/>
    <cellStyle name="Currency 57 2" xfId="44771" xr:uid="{8F803BC3-0728-4AE3-9E8E-17ED58287A40}"/>
    <cellStyle name="Currency 58" xfId="14104" xr:uid="{00000000-0005-0000-0000-000018370000}"/>
    <cellStyle name="Currency 58 2" xfId="44772" xr:uid="{7A62D1EA-B14D-4DB6-8A83-7ADE37E0498E}"/>
    <cellStyle name="Currency 59" xfId="14105" xr:uid="{00000000-0005-0000-0000-000019370000}"/>
    <cellStyle name="Currency 59 2" xfId="44773" xr:uid="{1CC6BEE4-CD56-45DF-B0F1-01FA460B984A}"/>
    <cellStyle name="Currency 6" xfId="14106" xr:uid="{00000000-0005-0000-0000-00001A370000}"/>
    <cellStyle name="Currency 6 10" xfId="14107" xr:uid="{00000000-0005-0000-0000-00001B370000}"/>
    <cellStyle name="Currency 6 10 2" xfId="14108" xr:uid="{00000000-0005-0000-0000-00001C370000}"/>
    <cellStyle name="Currency 6 10 2 2" xfId="44776" xr:uid="{98378095-3F65-475F-8499-E3578E1AA15A}"/>
    <cellStyle name="Currency 6 10 3" xfId="44775" xr:uid="{B730FD8E-6D76-41D3-B618-C42FE891AFED}"/>
    <cellStyle name="Currency 6 11" xfId="14109" xr:uid="{00000000-0005-0000-0000-00001D370000}"/>
    <cellStyle name="Currency 6 11 2" xfId="14110" xr:uid="{00000000-0005-0000-0000-00001E370000}"/>
    <cellStyle name="Currency 6 11 2 2" xfId="44778" xr:uid="{9E8421C0-D83B-41C1-90D6-6CB167FBB975}"/>
    <cellStyle name="Currency 6 11 3" xfId="44777" xr:uid="{77F8C3B0-D66B-4D32-A0EC-018812AFCDFF}"/>
    <cellStyle name="Currency 6 12" xfId="14111" xr:uid="{00000000-0005-0000-0000-00001F370000}"/>
    <cellStyle name="Currency 6 12 2" xfId="14112" xr:uid="{00000000-0005-0000-0000-000020370000}"/>
    <cellStyle name="Currency 6 12 2 2" xfId="44780" xr:uid="{929571F6-1CC6-41C5-A8DE-A4567A74E381}"/>
    <cellStyle name="Currency 6 12 3" xfId="44779" xr:uid="{ACBF81C7-6D5F-45B9-898F-1CB69A78C5E9}"/>
    <cellStyle name="Currency 6 13" xfId="14113" xr:uid="{00000000-0005-0000-0000-000021370000}"/>
    <cellStyle name="Currency 6 13 2" xfId="14114" xr:uid="{00000000-0005-0000-0000-000022370000}"/>
    <cellStyle name="Currency 6 13 2 2" xfId="44782" xr:uid="{54667E7A-A72A-4436-9717-D04C66DA8303}"/>
    <cellStyle name="Currency 6 13 3" xfId="44781" xr:uid="{ABFBF393-6135-4A96-A334-EF166A542578}"/>
    <cellStyle name="Currency 6 14" xfId="14115" xr:uid="{00000000-0005-0000-0000-000023370000}"/>
    <cellStyle name="Currency 6 14 2" xfId="44783" xr:uid="{B1B25D46-5BB3-420D-9B6D-566FD36E3E7A}"/>
    <cellStyle name="Currency 6 15" xfId="14116" xr:uid="{00000000-0005-0000-0000-000024370000}"/>
    <cellStyle name="Currency 6 15 2" xfId="44784" xr:uid="{43876B13-E093-4921-BBE0-E3E37E11C22B}"/>
    <cellStyle name="Currency 6 16" xfId="14117" xr:uid="{00000000-0005-0000-0000-000025370000}"/>
    <cellStyle name="Currency 6 16 2" xfId="44785" xr:uid="{C2EAD405-7C73-4AB8-8583-22921480BDEC}"/>
    <cellStyle name="Currency 6 17" xfId="14118" xr:uid="{00000000-0005-0000-0000-000026370000}"/>
    <cellStyle name="Currency 6 17 2" xfId="44786" xr:uid="{AF471335-1108-4B44-8913-68C1E9C7C0E7}"/>
    <cellStyle name="Currency 6 18" xfId="14119" xr:uid="{00000000-0005-0000-0000-000027370000}"/>
    <cellStyle name="Currency 6 18 2" xfId="14120" xr:uid="{00000000-0005-0000-0000-000028370000}"/>
    <cellStyle name="Currency 6 18 2 2" xfId="44788" xr:uid="{5A4EE153-94A0-4C39-B019-393CD9928E4C}"/>
    <cellStyle name="Currency 6 18 3" xfId="44787" xr:uid="{943B194F-8F5E-4B79-A50E-CBE0DA72DFBC}"/>
    <cellStyle name="Currency 6 19" xfId="14121" xr:uid="{00000000-0005-0000-0000-000029370000}"/>
    <cellStyle name="Currency 6 19 2" xfId="44789" xr:uid="{A146D224-F91F-40EC-8C8C-30C38F5D02B7}"/>
    <cellStyle name="Currency 6 19 3" xfId="14122" xr:uid="{00000000-0005-0000-0000-00002A370000}"/>
    <cellStyle name="Currency 6 19 3 2" xfId="44790" xr:uid="{9DA7E6F5-2566-4CFE-9825-B68EB6FA90B8}"/>
    <cellStyle name="Currency 6 2" xfId="14123" xr:uid="{00000000-0005-0000-0000-00002B370000}"/>
    <cellStyle name="Currency 6 2 2" xfId="14124" xr:uid="{00000000-0005-0000-0000-00002C370000}"/>
    <cellStyle name="Currency 6 2 2 2" xfId="14125" xr:uid="{00000000-0005-0000-0000-00002D370000}"/>
    <cellStyle name="Currency 6 2 2 2 2" xfId="14126" xr:uid="{00000000-0005-0000-0000-00002E370000}"/>
    <cellStyle name="Currency 6 2 2 2 2 2" xfId="44794" xr:uid="{2E9E6F81-8320-4723-8593-A7F0680F7BEB}"/>
    <cellStyle name="Currency 6 2 2 2 3" xfId="44793" xr:uid="{DE1F4D5A-5C7A-483E-B4A0-C3C624697B48}"/>
    <cellStyle name="Currency 6 2 2 3" xfId="44792" xr:uid="{D50C4537-6743-43AC-BC82-E4085B854161}"/>
    <cellStyle name="Currency 6 2 3" xfId="14127" xr:uid="{00000000-0005-0000-0000-00002F370000}"/>
    <cellStyle name="Currency 6 2 3 2" xfId="14128" xr:uid="{00000000-0005-0000-0000-000030370000}"/>
    <cellStyle name="Currency 6 2 3 2 2" xfId="44796" xr:uid="{FA4CA3A5-D869-4694-8494-468CE69DDA40}"/>
    <cellStyle name="Currency 6 2 3 3" xfId="44795" xr:uid="{EA9740C0-58C9-435B-9EEE-004C7F8DB042}"/>
    <cellStyle name="Currency 6 2 4" xfId="14129" xr:uid="{00000000-0005-0000-0000-000031370000}"/>
    <cellStyle name="Currency 6 2 4 2" xfId="14130" xr:uid="{00000000-0005-0000-0000-000032370000}"/>
    <cellStyle name="Currency 6 2 4 2 2" xfId="44798" xr:uid="{599D9C2C-B4B2-4588-9F09-5F439AB94FA0}"/>
    <cellStyle name="Currency 6 2 4 3" xfId="44797" xr:uid="{DA96D161-7118-454D-AB72-C56DAA4E5029}"/>
    <cellStyle name="Currency 6 2 5" xfId="14131" xr:uid="{00000000-0005-0000-0000-000033370000}"/>
    <cellStyle name="Currency 6 2 5 2" xfId="44799" xr:uid="{BCA99ABD-1105-411B-89C6-8BFBD06D262E}"/>
    <cellStyle name="Currency 6 2 6" xfId="14132" xr:uid="{00000000-0005-0000-0000-000034370000}"/>
    <cellStyle name="Currency 6 2 6 2" xfId="44800" xr:uid="{7404DD1D-C816-4B8E-8969-B0554F3AE0FF}"/>
    <cellStyle name="Currency 6 2 7" xfId="14133" xr:uid="{00000000-0005-0000-0000-000035370000}"/>
    <cellStyle name="Currency 6 2 7 2" xfId="44801" xr:uid="{7BFE568D-48E9-4249-AFEE-E10DC938CFFB}"/>
    <cellStyle name="Currency 6 2 8" xfId="14134" xr:uid="{00000000-0005-0000-0000-000036370000}"/>
    <cellStyle name="Currency 6 2 8 2" xfId="44802" xr:uid="{E0A42740-CE87-4C8F-9279-BC9F70ED82F8}"/>
    <cellStyle name="Currency 6 2 9" xfId="44791" xr:uid="{6E85B26E-B7FD-4BFB-BD4C-0641A9FC2B4C}"/>
    <cellStyle name="Currency 6 20" xfId="14135" xr:uid="{00000000-0005-0000-0000-000037370000}"/>
    <cellStyle name="Currency 6 20 2" xfId="44803" xr:uid="{B1876E96-B206-4416-8653-018EE46F4EB2}"/>
    <cellStyle name="Currency 6 21" xfId="14136" xr:uid="{00000000-0005-0000-0000-000038370000}"/>
    <cellStyle name="Currency 6 21 2" xfId="44804" xr:uid="{A5C51875-EB64-4738-86D6-17205A5DA32F}"/>
    <cellStyle name="Currency 6 22" xfId="14137" xr:uid="{00000000-0005-0000-0000-000039370000}"/>
    <cellStyle name="Currency 6 22 2" xfId="44805" xr:uid="{C4114D29-D2BA-435B-9938-B300486853DF}"/>
    <cellStyle name="Currency 6 23" xfId="14138" xr:uid="{00000000-0005-0000-0000-00003A370000}"/>
    <cellStyle name="Currency 6 23 2" xfId="44806" xr:uid="{F99A5218-0C2E-4235-816F-1C70ADB8BB2C}"/>
    <cellStyle name="Currency 6 24" xfId="14139" xr:uid="{00000000-0005-0000-0000-00003B370000}"/>
    <cellStyle name="Currency 6 24 2" xfId="44807" xr:uid="{5E815D4C-0E06-4B63-B655-F1F5A7079D43}"/>
    <cellStyle name="Currency 6 25" xfId="14140" xr:uid="{00000000-0005-0000-0000-00003C370000}"/>
    <cellStyle name="Currency 6 25 2" xfId="44808" xr:uid="{AE90FE85-5592-4A9B-B9E2-8BC4953829CF}"/>
    <cellStyle name="Currency 6 26" xfId="44774" xr:uid="{18D3E527-3C76-472C-ABE8-591342A0A352}"/>
    <cellStyle name="Currency 6 27" xfId="14141" xr:uid="{00000000-0005-0000-0000-00003D370000}"/>
    <cellStyle name="Currency 6 27 2" xfId="44809" xr:uid="{FF25FAB7-8CF0-4881-9253-7C98F8CA50A2}"/>
    <cellStyle name="Currency 6 3" xfId="14142" xr:uid="{00000000-0005-0000-0000-00003E370000}"/>
    <cellStyle name="Currency 6 3 2" xfId="14143" xr:uid="{00000000-0005-0000-0000-00003F370000}"/>
    <cellStyle name="Currency 6 3 2 2" xfId="14144" xr:uid="{00000000-0005-0000-0000-000040370000}"/>
    <cellStyle name="Currency 6 3 2 2 2" xfId="44812" xr:uid="{2A403480-E383-4344-B796-B83E73866458}"/>
    <cellStyle name="Currency 6 3 2 3" xfId="44811" xr:uid="{F2739846-7CBA-455F-916E-9E1CF759DFB6}"/>
    <cellStyle name="Currency 6 3 3" xfId="14145" xr:uid="{00000000-0005-0000-0000-000041370000}"/>
    <cellStyle name="Currency 6 3 3 2" xfId="14146" xr:uid="{00000000-0005-0000-0000-000042370000}"/>
    <cellStyle name="Currency 6 3 3 2 2" xfId="44814" xr:uid="{69EF7145-4050-4A61-871C-DCBAA6E0F9FD}"/>
    <cellStyle name="Currency 6 3 3 3" xfId="44813" xr:uid="{7D187073-7D5E-413C-BE81-9AC5EE6C5586}"/>
    <cellStyle name="Currency 6 3 4" xfId="14147" xr:uid="{00000000-0005-0000-0000-000043370000}"/>
    <cellStyle name="Currency 6 3 4 2" xfId="14148" xr:uid="{00000000-0005-0000-0000-000044370000}"/>
    <cellStyle name="Currency 6 3 4 2 2" xfId="44816" xr:uid="{65D80BF9-D4F5-4E85-B8EC-20AA232F5509}"/>
    <cellStyle name="Currency 6 3 4 3" xfId="44815" xr:uid="{64BBB247-73E5-4985-B3DD-340741CEE76D}"/>
    <cellStyle name="Currency 6 3 5" xfId="14149" xr:uid="{00000000-0005-0000-0000-000045370000}"/>
    <cellStyle name="Currency 6 3 5 2" xfId="44817" xr:uid="{DFCDEC28-F632-4B04-AEAC-2EEE80C82C4A}"/>
    <cellStyle name="Currency 6 3 6" xfId="14150" xr:uid="{00000000-0005-0000-0000-000046370000}"/>
    <cellStyle name="Currency 6 3 6 2" xfId="44818" xr:uid="{A90B3400-9920-48D5-BE80-802AD38A50DC}"/>
    <cellStyle name="Currency 6 3 7" xfId="14151" xr:uid="{00000000-0005-0000-0000-000047370000}"/>
    <cellStyle name="Currency 6 3 7 2" xfId="44819" xr:uid="{D0166449-45CB-4E95-B066-A8322D0B852E}"/>
    <cellStyle name="Currency 6 3 8" xfId="44810" xr:uid="{A408D847-E8DC-4E6B-A559-D82AD09AABB9}"/>
    <cellStyle name="Currency 6 4" xfId="14152" xr:uid="{00000000-0005-0000-0000-000048370000}"/>
    <cellStyle name="Currency 6 4 2" xfId="14153" xr:uid="{00000000-0005-0000-0000-000049370000}"/>
    <cellStyle name="Currency 6 4 2 2" xfId="44821" xr:uid="{18FBBCD7-268D-48FB-B154-C65B77C47784}"/>
    <cellStyle name="Currency 6 4 3" xfId="14154" xr:uid="{00000000-0005-0000-0000-00004A370000}"/>
    <cellStyle name="Currency 6 4 3 2" xfId="44822" xr:uid="{A672968A-312C-4DD0-AC53-0DED7E1C0019}"/>
    <cellStyle name="Currency 6 4 4" xfId="44820" xr:uid="{84C7FE5B-02D6-44E8-A717-58EC5AB8E8CB}"/>
    <cellStyle name="Currency 6 5" xfId="14155" xr:uid="{00000000-0005-0000-0000-00004B370000}"/>
    <cellStyle name="Currency 6 5 2" xfId="14156" xr:uid="{00000000-0005-0000-0000-00004C370000}"/>
    <cellStyle name="Currency 6 5 2 2" xfId="44824" xr:uid="{7DE8E96A-E23C-49D1-B18A-ED51981629FF}"/>
    <cellStyle name="Currency 6 5 3" xfId="44823" xr:uid="{FFA5E8D7-A3E3-48EF-8A9E-22905B11DD9B}"/>
    <cellStyle name="Currency 6 6" xfId="14157" xr:uid="{00000000-0005-0000-0000-00004D370000}"/>
    <cellStyle name="Currency 6 6 2" xfId="14158" xr:uid="{00000000-0005-0000-0000-00004E370000}"/>
    <cellStyle name="Currency 6 6 2 2" xfId="44826" xr:uid="{148AE243-1035-4D24-998F-087EBEF06E42}"/>
    <cellStyle name="Currency 6 6 3" xfId="44825" xr:uid="{3A75BF85-4BA7-4D87-8948-C93BD7F1A205}"/>
    <cellStyle name="Currency 6 7" xfId="14159" xr:uid="{00000000-0005-0000-0000-00004F370000}"/>
    <cellStyle name="Currency 6 7 2" xfId="14160" xr:uid="{00000000-0005-0000-0000-000050370000}"/>
    <cellStyle name="Currency 6 7 2 2" xfId="44828" xr:uid="{B9D0853A-99F7-4018-B98E-B7B55864F22D}"/>
    <cellStyle name="Currency 6 7 3" xfId="44827" xr:uid="{BE2A1EF4-4567-4B5D-9E16-3295BE330EE3}"/>
    <cellStyle name="Currency 6 8" xfId="14161" xr:uid="{00000000-0005-0000-0000-000051370000}"/>
    <cellStyle name="Currency 6 8 2" xfId="14162" xr:uid="{00000000-0005-0000-0000-000052370000}"/>
    <cellStyle name="Currency 6 8 2 2" xfId="44830" xr:uid="{D3319DFC-BA89-42D4-A609-118F58600D0C}"/>
    <cellStyle name="Currency 6 8 3" xfId="44829" xr:uid="{FE5EBDDE-E65F-40D1-A24C-5675DC208970}"/>
    <cellStyle name="Currency 6 9" xfId="14163" xr:uid="{00000000-0005-0000-0000-000053370000}"/>
    <cellStyle name="Currency 6 9 2" xfId="14164" xr:uid="{00000000-0005-0000-0000-000054370000}"/>
    <cellStyle name="Currency 6 9 2 2" xfId="44832" xr:uid="{FFFC5D05-2829-4568-BC85-4CACCF55A06A}"/>
    <cellStyle name="Currency 6 9 3" xfId="44831" xr:uid="{A14AC270-F44D-4C01-873A-13D3A5A8A0BB}"/>
    <cellStyle name="Currency 60" xfId="14165" xr:uid="{00000000-0005-0000-0000-000055370000}"/>
    <cellStyle name="Currency 60 2" xfId="44833" xr:uid="{C0970D12-61B6-4CAC-BB2B-BF17F4ED3A35}"/>
    <cellStyle name="Currency 61" xfId="14166" xr:uid="{00000000-0005-0000-0000-000056370000}"/>
    <cellStyle name="Currency 61 2" xfId="44834" xr:uid="{72B42120-0CC5-4D31-A929-0BCAB5754E0A}"/>
    <cellStyle name="Currency 62" xfId="14167" xr:uid="{00000000-0005-0000-0000-000057370000}"/>
    <cellStyle name="Currency 62 2" xfId="44835" xr:uid="{71287A64-49F7-4168-8FB7-C3713D438A13}"/>
    <cellStyle name="Currency 63" xfId="14168" xr:uid="{00000000-0005-0000-0000-000058370000}"/>
    <cellStyle name="Currency 63 2" xfId="44836" xr:uid="{08630CC7-E64D-4400-B475-4813770DA14F}"/>
    <cellStyle name="Currency 64" xfId="14169" xr:uid="{00000000-0005-0000-0000-000059370000}"/>
    <cellStyle name="Currency 64 2" xfId="44837" xr:uid="{9921B666-CFC9-454E-B856-6B15EA4372EF}"/>
    <cellStyle name="Currency 65" xfId="14170" xr:uid="{00000000-0005-0000-0000-00005A370000}"/>
    <cellStyle name="Currency 65 2" xfId="44838" xr:uid="{9B293593-F975-42F6-BEE2-A75B77BCC2E8}"/>
    <cellStyle name="Currency 66" xfId="14171" xr:uid="{00000000-0005-0000-0000-00005B370000}"/>
    <cellStyle name="Currency 66 2" xfId="44839" xr:uid="{0E4B6EE2-9C6D-4358-B843-640E91C53FFA}"/>
    <cellStyle name="Currency 67" xfId="14172" xr:uid="{00000000-0005-0000-0000-00005C370000}"/>
    <cellStyle name="Currency 67 2" xfId="44840" xr:uid="{2AC83764-DDE4-47CF-A10B-13A170A56B2D}"/>
    <cellStyle name="Currency 68" xfId="14173" xr:uid="{00000000-0005-0000-0000-00005D370000}"/>
    <cellStyle name="Currency 68 2" xfId="44841" xr:uid="{5292FCC2-0F39-40EE-AE24-193FAE627370}"/>
    <cellStyle name="Currency 69" xfId="14174" xr:uid="{00000000-0005-0000-0000-00005E370000}"/>
    <cellStyle name="Currency 69 2" xfId="44842" xr:uid="{2A6C7B82-8A6F-448B-B782-423768C5C7DC}"/>
    <cellStyle name="Currency 7" xfId="14175" xr:uid="{00000000-0005-0000-0000-00005F370000}"/>
    <cellStyle name="Currency 7 10" xfId="14176" xr:uid="{00000000-0005-0000-0000-000060370000}"/>
    <cellStyle name="Currency 7 10 2" xfId="44844" xr:uid="{4EC7CA41-3E0E-4BC5-8AA3-983807F78A4E}"/>
    <cellStyle name="Currency 7 11" xfId="14177" xr:uid="{00000000-0005-0000-0000-000061370000}"/>
    <cellStyle name="Currency 7 11 2" xfId="44845" xr:uid="{F89866E5-6072-41C2-A4F0-94DC1B5FFEC4}"/>
    <cellStyle name="Currency 7 12" xfId="14178" xr:uid="{00000000-0005-0000-0000-000062370000}"/>
    <cellStyle name="Currency 7 12 2" xfId="44846" xr:uid="{4433AB8A-1ED4-459D-8C70-B64C87F6A678}"/>
    <cellStyle name="Currency 7 13" xfId="14179" xr:uid="{00000000-0005-0000-0000-000063370000}"/>
    <cellStyle name="Currency 7 13 2" xfId="14180" xr:uid="{00000000-0005-0000-0000-000064370000}"/>
    <cellStyle name="Currency 7 13 2 2" xfId="44848" xr:uid="{E7753857-1504-4775-8130-39764AA6EFD1}"/>
    <cellStyle name="Currency 7 13 3" xfId="44847" xr:uid="{9E07DFE6-882C-4E8E-A652-A36C4511C96A}"/>
    <cellStyle name="Currency 7 14" xfId="14181" xr:uid="{00000000-0005-0000-0000-000065370000}"/>
    <cellStyle name="Currency 7 14 2" xfId="44849" xr:uid="{1A1B0B62-972D-4085-AB7B-B007D341DE36}"/>
    <cellStyle name="Currency 7 14 3" xfId="14182" xr:uid="{00000000-0005-0000-0000-000066370000}"/>
    <cellStyle name="Currency 7 14 3 2" xfId="44850" xr:uid="{E5625817-613A-4A1A-BF4F-E6EB6E45E444}"/>
    <cellStyle name="Currency 7 15" xfId="14183" xr:uid="{00000000-0005-0000-0000-000067370000}"/>
    <cellStyle name="Currency 7 15 2" xfId="44851" xr:uid="{1C8EBECC-8C95-4BE7-B2C5-B4013A121C1D}"/>
    <cellStyle name="Currency 7 16" xfId="14184" xr:uid="{00000000-0005-0000-0000-000068370000}"/>
    <cellStyle name="Currency 7 16 2" xfId="44852" xr:uid="{6F9CF228-FE68-4432-8D8B-3119C1D9F134}"/>
    <cellStyle name="Currency 7 17" xfId="14185" xr:uid="{00000000-0005-0000-0000-000069370000}"/>
    <cellStyle name="Currency 7 17 2" xfId="44853" xr:uid="{0EC3620F-24FA-4519-9842-9B532DE2D507}"/>
    <cellStyle name="Currency 7 18" xfId="14186" xr:uid="{00000000-0005-0000-0000-00006A370000}"/>
    <cellStyle name="Currency 7 18 2" xfId="44854" xr:uid="{1B690C29-2180-4140-AB9F-85861FDD3F08}"/>
    <cellStyle name="Currency 7 19" xfId="14187" xr:uid="{00000000-0005-0000-0000-00006B370000}"/>
    <cellStyle name="Currency 7 19 2" xfId="44855" xr:uid="{56208BE1-0B3F-463B-A3F2-01E9F34C3EB9}"/>
    <cellStyle name="Currency 7 2" xfId="14188" xr:uid="{00000000-0005-0000-0000-00006C370000}"/>
    <cellStyle name="Currency 7 2 2" xfId="14189" xr:uid="{00000000-0005-0000-0000-00006D370000}"/>
    <cellStyle name="Currency 7 2 2 2" xfId="14190" xr:uid="{00000000-0005-0000-0000-00006E370000}"/>
    <cellStyle name="Currency 7 2 2 2 2" xfId="44858" xr:uid="{F47FD300-D6CD-4743-A236-65AC4337ECD5}"/>
    <cellStyle name="Currency 7 2 2 3" xfId="44857" xr:uid="{EB77DB01-A178-4479-8AC6-53EA2294822B}"/>
    <cellStyle name="Currency 7 2 3" xfId="14191" xr:uid="{00000000-0005-0000-0000-00006F370000}"/>
    <cellStyle name="Currency 7 2 3 2" xfId="44859" xr:uid="{D025E9AA-71DE-40BD-8ED4-FAD408AA31AC}"/>
    <cellStyle name="Currency 7 2 4" xfId="14192" xr:uid="{00000000-0005-0000-0000-000070370000}"/>
    <cellStyle name="Currency 7 2 4 2" xfId="14193" xr:uid="{00000000-0005-0000-0000-000071370000}"/>
    <cellStyle name="Currency 7 2 4 2 2" xfId="44861" xr:uid="{2C238583-3F83-413C-ABC1-EC655BEC825B}"/>
    <cellStyle name="Currency 7 2 4 3" xfId="44860" xr:uid="{E7B6A932-4719-4E92-AE52-F9D65384844A}"/>
    <cellStyle name="Currency 7 2 5" xfId="14194" xr:uid="{00000000-0005-0000-0000-000072370000}"/>
    <cellStyle name="Currency 7 2 5 2" xfId="44862" xr:uid="{B2A22220-DA53-4D16-96C6-5C683771CA89}"/>
    <cellStyle name="Currency 7 2 6" xfId="14195" xr:uid="{00000000-0005-0000-0000-000073370000}"/>
    <cellStyle name="Currency 7 2 6 2" xfId="44863" xr:uid="{AB899996-90A5-4EED-97F3-8D6ACA05F801}"/>
    <cellStyle name="Currency 7 2 7" xfId="44856" xr:uid="{489BE3BE-3CA7-4146-B810-B6CC2BA386E7}"/>
    <cellStyle name="Currency 7 20" xfId="14196" xr:uid="{00000000-0005-0000-0000-000074370000}"/>
    <cellStyle name="Currency 7 20 2" xfId="44864" xr:uid="{0CCCF587-4024-4274-8A6A-D9308925F5E1}"/>
    <cellStyle name="Currency 7 21" xfId="44843" xr:uid="{E9D7B067-68D2-4883-AA5B-A0E1FA833B3E}"/>
    <cellStyle name="Currency 7 22" xfId="14197" xr:uid="{00000000-0005-0000-0000-000075370000}"/>
    <cellStyle name="Currency 7 22 2" xfId="44865" xr:uid="{74422397-2D95-4252-BE2B-57F0151834FA}"/>
    <cellStyle name="Currency 7 3" xfId="14198" xr:uid="{00000000-0005-0000-0000-000076370000}"/>
    <cellStyle name="Currency 7 3 2" xfId="14199" xr:uid="{00000000-0005-0000-0000-000077370000}"/>
    <cellStyle name="Currency 7 3 2 2" xfId="44867" xr:uid="{001F0BBF-B439-470F-B459-8C6B09B695DD}"/>
    <cellStyle name="Currency 7 3 3" xfId="14200" xr:uid="{00000000-0005-0000-0000-000078370000}"/>
    <cellStyle name="Currency 7 3 3 2" xfId="44868" xr:uid="{58DE6FF7-9A65-496E-B848-25977451FBF4}"/>
    <cellStyle name="Currency 7 3 4" xfId="44866" xr:uid="{2152CBBC-3172-4ADE-B6DB-EE36CE5A9B1F}"/>
    <cellStyle name="Currency 7 4" xfId="14201" xr:uid="{00000000-0005-0000-0000-000079370000}"/>
    <cellStyle name="Currency 7 4 2" xfId="14202" xr:uid="{00000000-0005-0000-0000-00007A370000}"/>
    <cellStyle name="Currency 7 4 2 2" xfId="44870" xr:uid="{ACE18C92-56CB-44A7-88A3-C9A206FC5E22}"/>
    <cellStyle name="Currency 7 4 3" xfId="44869" xr:uid="{14A1D180-8B2D-4F27-96F5-601B1AE9B527}"/>
    <cellStyle name="Currency 7 5" xfId="14203" xr:uid="{00000000-0005-0000-0000-00007B370000}"/>
    <cellStyle name="Currency 7 5 2" xfId="14204" xr:uid="{00000000-0005-0000-0000-00007C370000}"/>
    <cellStyle name="Currency 7 5 2 2" xfId="44872" xr:uid="{5B37D8FA-9A5C-4F30-9EA6-7962F0814444}"/>
    <cellStyle name="Currency 7 5 3" xfId="44871" xr:uid="{3B0BF6C8-ADE1-4ED1-A823-64B7C01CB4CE}"/>
    <cellStyle name="Currency 7 6" xfId="14205" xr:uid="{00000000-0005-0000-0000-00007D370000}"/>
    <cellStyle name="Currency 7 6 2" xfId="14206" xr:uid="{00000000-0005-0000-0000-00007E370000}"/>
    <cellStyle name="Currency 7 6 2 2" xfId="44874" xr:uid="{B44243CB-E7C2-4FA4-A872-6F6DEFB2EE25}"/>
    <cellStyle name="Currency 7 6 3" xfId="44873" xr:uid="{DE10AFCA-868F-4C2C-BDDD-CA4D6FB7E13C}"/>
    <cellStyle name="Currency 7 7" xfId="14207" xr:uid="{00000000-0005-0000-0000-00007F370000}"/>
    <cellStyle name="Currency 7 7 2" xfId="14208" xr:uid="{00000000-0005-0000-0000-000080370000}"/>
    <cellStyle name="Currency 7 7 2 2" xfId="44876" xr:uid="{CFFD1A95-1085-47B1-842A-8D710CB82780}"/>
    <cellStyle name="Currency 7 7 3" xfId="44875" xr:uid="{005DB111-303E-4DBD-93BE-EA2239F76692}"/>
    <cellStyle name="Currency 7 8" xfId="14209" xr:uid="{00000000-0005-0000-0000-000081370000}"/>
    <cellStyle name="Currency 7 8 2" xfId="14210" xr:uid="{00000000-0005-0000-0000-000082370000}"/>
    <cellStyle name="Currency 7 8 2 2" xfId="44878" xr:uid="{EC2FD8C3-85BA-4CAE-A8C5-CF0C1B7461DD}"/>
    <cellStyle name="Currency 7 8 3" xfId="44877" xr:uid="{235CE4B9-C395-4053-B6AD-7F5D49E30531}"/>
    <cellStyle name="Currency 7 9" xfId="14211" xr:uid="{00000000-0005-0000-0000-000083370000}"/>
    <cellStyle name="Currency 7 9 2" xfId="44879" xr:uid="{8EFA870A-9DC6-4DBF-A75F-03706C129635}"/>
    <cellStyle name="Currency 70" xfId="14212" xr:uid="{00000000-0005-0000-0000-000084370000}"/>
    <cellStyle name="Currency 70 2" xfId="44880" xr:uid="{280221EA-592F-4C3F-B2B3-E408F9469DF9}"/>
    <cellStyle name="Currency 71" xfId="14213" xr:uid="{00000000-0005-0000-0000-000085370000}"/>
    <cellStyle name="Currency 71 2" xfId="44881" xr:uid="{BDCE84C3-917D-4629-9623-8D94C3595B5A}"/>
    <cellStyle name="Currency 72" xfId="14214" xr:uid="{00000000-0005-0000-0000-000086370000}"/>
    <cellStyle name="Currency 72 2" xfId="44882" xr:uid="{CEFCFF53-450C-4E21-AD8C-07255A3B6BB6}"/>
    <cellStyle name="Currency 73" xfId="14215" xr:uid="{00000000-0005-0000-0000-000087370000}"/>
    <cellStyle name="Currency 73 2" xfId="44883" xr:uid="{AD3072E6-EC31-4643-B2A7-02F283F53140}"/>
    <cellStyle name="Currency 74" xfId="14216" xr:uid="{00000000-0005-0000-0000-000088370000}"/>
    <cellStyle name="Currency 74 2" xfId="44884" xr:uid="{B32FCFFD-41FC-43A9-9AA1-788242D28AE5}"/>
    <cellStyle name="Currency 75" xfId="14217" xr:uid="{00000000-0005-0000-0000-000089370000}"/>
    <cellStyle name="Currency 75 2" xfId="44885" xr:uid="{7DF83778-8282-41B5-BAEA-A8AB03F09C6E}"/>
    <cellStyle name="Currency 76" xfId="14218" xr:uid="{00000000-0005-0000-0000-00008A370000}"/>
    <cellStyle name="Currency 76 2" xfId="44886" xr:uid="{4FDD29D8-A364-40C5-AE9A-B5060F17A22B}"/>
    <cellStyle name="Currency 77" xfId="14219" xr:uid="{00000000-0005-0000-0000-00008B370000}"/>
    <cellStyle name="Currency 77 2" xfId="44887" xr:uid="{B7266E47-7044-49E6-BD98-49D9FE0550A8}"/>
    <cellStyle name="Currency 78" xfId="14220" xr:uid="{00000000-0005-0000-0000-00008C370000}"/>
    <cellStyle name="Currency 78 2" xfId="44888" xr:uid="{58E77B24-CB5E-4655-B341-D68C0902CF74}"/>
    <cellStyle name="Currency 79" xfId="14221" xr:uid="{00000000-0005-0000-0000-00008D370000}"/>
    <cellStyle name="Currency 79 2" xfId="44889" xr:uid="{054BFC81-AB31-4208-A1C8-BECB71742F1B}"/>
    <cellStyle name="Currency 8" xfId="14222" xr:uid="{00000000-0005-0000-0000-00008E370000}"/>
    <cellStyle name="Currency 8 10" xfId="14223" xr:uid="{00000000-0005-0000-0000-00008F370000}"/>
    <cellStyle name="Currency 8 10 2" xfId="44891" xr:uid="{CFF8AC03-CAB6-4116-9D39-D82850415178}"/>
    <cellStyle name="Currency 8 11" xfId="14224" xr:uid="{00000000-0005-0000-0000-000090370000}"/>
    <cellStyle name="Currency 8 11 2" xfId="14225" xr:uid="{00000000-0005-0000-0000-000091370000}"/>
    <cellStyle name="Currency 8 11 2 2" xfId="44893" xr:uid="{3AC1AD5A-FCB0-41B4-B5B6-8FA2E2829891}"/>
    <cellStyle name="Currency 8 11 3" xfId="44892" xr:uid="{1BB9182B-17E9-4687-B65A-3F6E70A106A5}"/>
    <cellStyle name="Currency 8 12" xfId="14226" xr:uid="{00000000-0005-0000-0000-000092370000}"/>
    <cellStyle name="Currency 8 12 2" xfId="44894" xr:uid="{1606B53C-EDB5-48E2-89C8-F1905B1D2816}"/>
    <cellStyle name="Currency 8 12 3" xfId="14227" xr:uid="{00000000-0005-0000-0000-000093370000}"/>
    <cellStyle name="Currency 8 12 3 2" xfId="44895" xr:uid="{E2D6F554-CFCC-4B0D-BFC7-DF5741B49AD2}"/>
    <cellStyle name="Currency 8 13" xfId="14228" xr:uid="{00000000-0005-0000-0000-000094370000}"/>
    <cellStyle name="Currency 8 13 2" xfId="44896" xr:uid="{84120C22-BB1F-420E-A3F5-668639D9767A}"/>
    <cellStyle name="Currency 8 14" xfId="14229" xr:uid="{00000000-0005-0000-0000-000095370000}"/>
    <cellStyle name="Currency 8 14 2" xfId="44897" xr:uid="{30024C8A-A4F3-4248-A56E-DC3E31A3B3A1}"/>
    <cellStyle name="Currency 8 15" xfId="44890" xr:uid="{F7C9738F-096C-460B-B15C-75578046AABB}"/>
    <cellStyle name="Currency 8 16" xfId="14230" xr:uid="{00000000-0005-0000-0000-000096370000}"/>
    <cellStyle name="Currency 8 16 2" xfId="44898" xr:uid="{A05203A7-8783-49AC-8925-8D8CF2DE165C}"/>
    <cellStyle name="Currency 8 2" xfId="14231" xr:uid="{00000000-0005-0000-0000-000097370000}"/>
    <cellStyle name="Currency 8 2 2" xfId="14232" xr:uid="{00000000-0005-0000-0000-000098370000}"/>
    <cellStyle name="Currency 8 2 2 2" xfId="14233" xr:uid="{00000000-0005-0000-0000-000099370000}"/>
    <cellStyle name="Currency 8 2 2 2 2" xfId="44901" xr:uid="{073373F2-04BC-44E3-B0C5-7453E2AC46CA}"/>
    <cellStyle name="Currency 8 2 2 3" xfId="44900" xr:uid="{9093E5ED-80F1-4375-B536-21ADB090E878}"/>
    <cellStyle name="Currency 8 2 3" xfId="14234" xr:uid="{00000000-0005-0000-0000-00009A370000}"/>
    <cellStyle name="Currency 8 2 3 2" xfId="44902" xr:uid="{B07CEDCB-3037-4A66-B071-EF830D9F6BBC}"/>
    <cellStyle name="Currency 8 2 4" xfId="44899" xr:uid="{747D7CCB-6DF4-4BC5-9CF9-A9B4FE5A751A}"/>
    <cellStyle name="Currency 8 3" xfId="14235" xr:uid="{00000000-0005-0000-0000-00009B370000}"/>
    <cellStyle name="Currency 8 3 2" xfId="14236" xr:uid="{00000000-0005-0000-0000-00009C370000}"/>
    <cellStyle name="Currency 8 3 2 2" xfId="44904" xr:uid="{63AB9E9B-6D3A-4B92-A1BC-FFD6B30C5EC5}"/>
    <cellStyle name="Currency 8 3 3" xfId="44903" xr:uid="{7DDFF94E-D026-4EB0-8338-2A918CF1B41A}"/>
    <cellStyle name="Currency 8 4" xfId="14237" xr:uid="{00000000-0005-0000-0000-00009D370000}"/>
    <cellStyle name="Currency 8 4 2" xfId="14238" xr:uid="{00000000-0005-0000-0000-00009E370000}"/>
    <cellStyle name="Currency 8 4 2 2" xfId="44906" xr:uid="{11DE98F3-AC70-4831-96B5-0E27BBE9CD9B}"/>
    <cellStyle name="Currency 8 4 3" xfId="44905" xr:uid="{1B90604E-D52F-44D7-894E-D82B760823DF}"/>
    <cellStyle name="Currency 8 5" xfId="14239" xr:uid="{00000000-0005-0000-0000-00009F370000}"/>
    <cellStyle name="Currency 8 5 2" xfId="14240" xr:uid="{00000000-0005-0000-0000-0000A0370000}"/>
    <cellStyle name="Currency 8 5 2 2" xfId="44908" xr:uid="{6A8F988E-E87B-416B-8747-7798D08C7BC6}"/>
    <cellStyle name="Currency 8 5 3" xfId="44907" xr:uid="{8B0E29E2-6904-483B-958E-AC5C101DDB09}"/>
    <cellStyle name="Currency 8 6" xfId="14241" xr:uid="{00000000-0005-0000-0000-0000A1370000}"/>
    <cellStyle name="Currency 8 6 2" xfId="14242" xr:uid="{00000000-0005-0000-0000-0000A2370000}"/>
    <cellStyle name="Currency 8 6 2 2" xfId="44910" xr:uid="{CAF1FE59-7E6A-4118-AB03-E79852A4C6A0}"/>
    <cellStyle name="Currency 8 6 3" xfId="44909" xr:uid="{366A2EDD-F811-42AD-BEC7-A9366EE0B634}"/>
    <cellStyle name="Currency 8 7" xfId="14243" xr:uid="{00000000-0005-0000-0000-0000A3370000}"/>
    <cellStyle name="Currency 8 7 2" xfId="44911" xr:uid="{DD2E4099-96AB-4428-9E04-0B74B6DF3C41}"/>
    <cellStyle name="Currency 8 8" xfId="14244" xr:uid="{00000000-0005-0000-0000-0000A4370000}"/>
    <cellStyle name="Currency 8 8 2" xfId="44912" xr:uid="{39CEF3BB-C707-4EAB-A4F3-E126869B6F72}"/>
    <cellStyle name="Currency 8 9" xfId="14245" xr:uid="{00000000-0005-0000-0000-0000A5370000}"/>
    <cellStyle name="Currency 8 9 2" xfId="44913" xr:uid="{AC4BE09B-B024-43FE-9E5C-F561478181C1}"/>
    <cellStyle name="Currency 80" xfId="14246" xr:uid="{00000000-0005-0000-0000-0000A6370000}"/>
    <cellStyle name="Currency 80 2" xfId="44914" xr:uid="{5D7F9A00-9019-4BA1-9EC6-239E7AC885F3}"/>
    <cellStyle name="Currency 81" xfId="14247" xr:uid="{00000000-0005-0000-0000-0000A7370000}"/>
    <cellStyle name="Currency 81 2" xfId="44915" xr:uid="{049928E9-63B7-4179-A305-FE48ED57D764}"/>
    <cellStyle name="Currency 82" xfId="14248" xr:uid="{00000000-0005-0000-0000-0000A8370000}"/>
    <cellStyle name="Currency 82 2" xfId="44916" xr:uid="{6C02E980-B3E9-4A7B-8B31-00AD2F59D5A5}"/>
    <cellStyle name="Currency 83" xfId="14249" xr:uid="{00000000-0005-0000-0000-0000A9370000}"/>
    <cellStyle name="Currency 83 2" xfId="44917" xr:uid="{C286FFEE-F22E-4F5F-8E14-8E098EEFE2F1}"/>
    <cellStyle name="Currency 84" xfId="14250" xr:uid="{00000000-0005-0000-0000-0000AA370000}"/>
    <cellStyle name="Currency 84 2" xfId="44918" xr:uid="{B126397D-0674-4DB7-8DF0-0704A25E3DDC}"/>
    <cellStyle name="Currency 85" xfId="14251" xr:uid="{00000000-0005-0000-0000-0000AB370000}"/>
    <cellStyle name="Currency 85 2" xfId="44919" xr:uid="{88BE3CBC-EAC9-4C5F-9D56-37CE87485193}"/>
    <cellStyle name="Currency 86" xfId="14252" xr:uid="{00000000-0005-0000-0000-0000AC370000}"/>
    <cellStyle name="Currency 86 2" xfId="44920" xr:uid="{88A9F88A-9F93-4ADD-B741-3C2A99A08249}"/>
    <cellStyle name="Currency 87" xfId="14253" xr:uid="{00000000-0005-0000-0000-0000AD370000}"/>
    <cellStyle name="Currency 87 2" xfId="44921" xr:uid="{10AC658F-3063-4FC9-8456-B8857082533A}"/>
    <cellStyle name="Currency 88" xfId="14254" xr:uid="{00000000-0005-0000-0000-0000AE370000}"/>
    <cellStyle name="Currency 88 2" xfId="44922" xr:uid="{214CA3DE-4BD4-4958-95A5-4484E4C2B3A4}"/>
    <cellStyle name="Currency 89" xfId="14255" xr:uid="{00000000-0005-0000-0000-0000AF370000}"/>
    <cellStyle name="Currency 89 2" xfId="44923" xr:uid="{41971A2E-52E7-4103-99E7-039BE1B7B6EF}"/>
    <cellStyle name="Currency 9" xfId="14256" xr:uid="{00000000-0005-0000-0000-0000B0370000}"/>
    <cellStyle name="Currency 9 10" xfId="14257" xr:uid="{00000000-0005-0000-0000-0000B1370000}"/>
    <cellStyle name="Currency 9 10 2" xfId="14258" xr:uid="{00000000-0005-0000-0000-0000B2370000}"/>
    <cellStyle name="Currency 9 10 2 2" xfId="44926" xr:uid="{75EBDE12-8553-4F1B-BB6F-94C32E8BEECA}"/>
    <cellStyle name="Currency 9 10 3" xfId="44925" xr:uid="{ECD26B5B-6F86-41F1-BF1D-C29AC915B1E0}"/>
    <cellStyle name="Currency 9 11" xfId="14259" xr:uid="{00000000-0005-0000-0000-0000B3370000}"/>
    <cellStyle name="Currency 9 11 2" xfId="44927" xr:uid="{1A8CDABC-1451-456B-B2C2-5A1FCB12AA1E}"/>
    <cellStyle name="Currency 9 12" xfId="14260" xr:uid="{00000000-0005-0000-0000-0000B4370000}"/>
    <cellStyle name="Currency 9 12 2" xfId="44928" xr:uid="{D1A15C91-F8A8-49C5-B7A4-B1137A748DC4}"/>
    <cellStyle name="Currency 9 13" xfId="44924" xr:uid="{BA1A08C3-20F7-48E8-B978-3B3B376558AE}"/>
    <cellStyle name="Currency 9 14" xfId="14261" xr:uid="{00000000-0005-0000-0000-0000B5370000}"/>
    <cellStyle name="Currency 9 14 2" xfId="44929" xr:uid="{632683A2-741A-4BEB-9DD3-682890E7D69A}"/>
    <cellStyle name="Currency 9 2" xfId="14262" xr:uid="{00000000-0005-0000-0000-0000B6370000}"/>
    <cellStyle name="Currency 9 2 2" xfId="14263" xr:uid="{00000000-0005-0000-0000-0000B7370000}"/>
    <cellStyle name="Currency 9 2 2 2" xfId="44931" xr:uid="{A1D5F086-FD66-4F22-97CC-A2AE06070541}"/>
    <cellStyle name="Currency 9 2 3" xfId="44930" xr:uid="{90942C7F-7AE3-41B1-980D-08E1A16F75DD}"/>
    <cellStyle name="Currency 9 3" xfId="14264" xr:uid="{00000000-0005-0000-0000-0000B8370000}"/>
    <cellStyle name="Currency 9 3 2" xfId="44932" xr:uid="{937F4FE5-2471-47DF-88E0-19049C24F550}"/>
    <cellStyle name="Currency 9 4" xfId="14265" xr:uid="{00000000-0005-0000-0000-0000B9370000}"/>
    <cellStyle name="Currency 9 4 2" xfId="14266" xr:uid="{00000000-0005-0000-0000-0000BA370000}"/>
    <cellStyle name="Currency 9 4 2 2" xfId="44934" xr:uid="{79C13FE7-4BD8-4381-8E9C-1694DA6F4300}"/>
    <cellStyle name="Currency 9 4 3" xfId="44933" xr:uid="{65F06BA0-FA0A-4EA1-A39E-AF835BC63A77}"/>
    <cellStyle name="Currency 9 5" xfId="14267" xr:uid="{00000000-0005-0000-0000-0000BB370000}"/>
    <cellStyle name="Currency 9 5 2" xfId="14268" xr:uid="{00000000-0005-0000-0000-0000BC370000}"/>
    <cellStyle name="Currency 9 5 2 2" xfId="44936" xr:uid="{0B3CB7BB-39BB-4EAB-889D-17B4CC53A941}"/>
    <cellStyle name="Currency 9 5 3" xfId="44935" xr:uid="{A72C7EAD-BA3B-4160-A17F-1400C49A0AB4}"/>
    <cellStyle name="Currency 9 6" xfId="14269" xr:uid="{00000000-0005-0000-0000-0000BD370000}"/>
    <cellStyle name="Currency 9 6 2" xfId="44937" xr:uid="{3C5AC9D6-E16B-48EB-9532-72BD47655ED8}"/>
    <cellStyle name="Currency 9 7" xfId="14270" xr:uid="{00000000-0005-0000-0000-0000BE370000}"/>
    <cellStyle name="Currency 9 7 2" xfId="44938" xr:uid="{ACCFEBAC-AFB8-4BB9-978A-E7C092F40AC6}"/>
    <cellStyle name="Currency 9 8" xfId="14271" xr:uid="{00000000-0005-0000-0000-0000BF370000}"/>
    <cellStyle name="Currency 9 8 2" xfId="44939" xr:uid="{C3A010D0-25CD-4D20-B533-1F3EF7ECBEED}"/>
    <cellStyle name="Currency 9 9" xfId="14272" xr:uid="{00000000-0005-0000-0000-0000C0370000}"/>
    <cellStyle name="Currency 9 9 2" xfId="44940" xr:uid="{5046AD94-997A-4388-9D85-A7D061C99055}"/>
    <cellStyle name="Currency 90" xfId="14273" xr:uid="{00000000-0005-0000-0000-0000C1370000}"/>
    <cellStyle name="Currency 90 2" xfId="44941" xr:uid="{B112DEC5-0D8A-41AB-A184-DF037981D4F3}"/>
    <cellStyle name="Currency 91" xfId="14274" xr:uid="{00000000-0005-0000-0000-0000C2370000}"/>
    <cellStyle name="Currency 91 2" xfId="44942" xr:uid="{CAF73322-4F00-48FE-A363-910EB7B119D1}"/>
    <cellStyle name="Currency 92" xfId="14275" xr:uid="{00000000-0005-0000-0000-0000C3370000}"/>
    <cellStyle name="Currency 92 2" xfId="44943" xr:uid="{48633CA1-6F08-4FD9-860B-4FA5AAEBCAE7}"/>
    <cellStyle name="Currency 93" xfId="14276" xr:uid="{00000000-0005-0000-0000-0000C4370000}"/>
    <cellStyle name="Currency 93 2" xfId="44944" xr:uid="{C2A138CB-159C-430F-BBD7-E5AC3F042AD1}"/>
    <cellStyle name="Currency 94" xfId="14277" xr:uid="{00000000-0005-0000-0000-0000C5370000}"/>
    <cellStyle name="Currency 94 2" xfId="44945" xr:uid="{43A82256-1CA4-46D7-B38F-CCCA7A113864}"/>
    <cellStyle name="Currency 95" xfId="14278" xr:uid="{00000000-0005-0000-0000-0000C6370000}"/>
    <cellStyle name="Currency 95 2" xfId="44946" xr:uid="{DEE5834D-6DB6-4CEF-AE1F-FE89E7F0253B}"/>
    <cellStyle name="Currency 96" xfId="14279" xr:uid="{00000000-0005-0000-0000-0000C7370000}"/>
    <cellStyle name="Currency 96 2" xfId="44947" xr:uid="{55C246DE-DA2A-4D3E-8F44-9FDCCE1A7DA5}"/>
    <cellStyle name="Currency 97" xfId="14280" xr:uid="{00000000-0005-0000-0000-0000C8370000}"/>
    <cellStyle name="Currency 97 2" xfId="44948" xr:uid="{60C2925F-9283-4F9F-A0FE-1DC286031B5C}"/>
    <cellStyle name="Currency 98" xfId="14281" xr:uid="{00000000-0005-0000-0000-0000C9370000}"/>
    <cellStyle name="Currency 98 2" xfId="44949" xr:uid="{E9C56C6F-B17C-4F1F-A9CB-D4B7EAA1D47A}"/>
    <cellStyle name="Currency 99" xfId="14282" xr:uid="{00000000-0005-0000-0000-0000CA370000}"/>
    <cellStyle name="Currency 99 2" xfId="44950" xr:uid="{9A24A66B-C894-4EA4-922C-0544C5311E64}"/>
    <cellStyle name="Currency(1)" xfId="14283" xr:uid="{00000000-0005-0000-0000-0000CB370000}"/>
    <cellStyle name="Currency(1) 2" xfId="14284" xr:uid="{00000000-0005-0000-0000-0000CC370000}"/>
    <cellStyle name="Currency(1) 2 2" xfId="44952" xr:uid="{4742CB0E-9B19-437A-B0AE-3583D89CB69C}"/>
    <cellStyle name="Currency(1) 3" xfId="44951" xr:uid="{9E76A725-8A11-4833-935D-D4D2D0982A1E}"/>
    <cellStyle name="Currency*" xfId="14285" xr:uid="{00000000-0005-0000-0000-0000CD370000}"/>
    <cellStyle name="Currency* 2" xfId="14286" xr:uid="{00000000-0005-0000-0000-0000CE370000}"/>
    <cellStyle name="Currency* 2 2" xfId="44954" xr:uid="{81D541AB-2445-4E05-BD37-4DA3737BA9B3}"/>
    <cellStyle name="Currency* 3" xfId="44953" xr:uid="{3A205AD0-5F71-4637-8F70-69E7B812F6D2}"/>
    <cellStyle name="Currency0" xfId="14287" xr:uid="{00000000-0005-0000-0000-0000CF370000}"/>
    <cellStyle name="Currency0 2" xfId="14288" xr:uid="{00000000-0005-0000-0000-0000D0370000}"/>
    <cellStyle name="Currency0 2 2" xfId="44956" xr:uid="{3A292F22-439A-4F04-B7D1-F54925E7EF95}"/>
    <cellStyle name="Currency0 3" xfId="44955" xr:uid="{302D8242-92CC-4B9B-866C-32F453341BC9}"/>
    <cellStyle name="Currency2" xfId="14289" xr:uid="{00000000-0005-0000-0000-0000D1370000}"/>
    <cellStyle name="Currency2 2" xfId="44957" xr:uid="{81D7C838-A2EB-4592-B457-6A9C0AABEB1E}"/>
    <cellStyle name="Dash" xfId="14290" xr:uid="{00000000-0005-0000-0000-0000D2370000}"/>
    <cellStyle name="Dash 2" xfId="14291" xr:uid="{00000000-0005-0000-0000-0000D3370000}"/>
    <cellStyle name="Dash 2 2" xfId="44959" xr:uid="{24F10732-4546-4846-94F9-F294A0BAF03B}"/>
    <cellStyle name="Dash 3" xfId="44958" xr:uid="{F2467C35-12E6-4D72-BEB9-1B2D1972EB8C}"/>
    <cellStyle name="Date" xfId="14292" xr:uid="{00000000-0005-0000-0000-0000D4370000}"/>
    <cellStyle name="Date 2" xfId="14293" xr:uid="{00000000-0005-0000-0000-0000D5370000}"/>
    <cellStyle name="Date 2 2" xfId="44961" xr:uid="{DB3DF5AF-EF6F-4EE1-89BE-28BE658B06B8}"/>
    <cellStyle name="Date 3" xfId="14294" xr:uid="{00000000-0005-0000-0000-0000D6370000}"/>
    <cellStyle name="Date 3 2" xfId="44962" xr:uid="{853D535D-60F7-4D3B-8CA9-15B07AFF2957}"/>
    <cellStyle name="Date 4" xfId="14295" xr:uid="{00000000-0005-0000-0000-0000D7370000}"/>
    <cellStyle name="Date 4 2" xfId="44963" xr:uid="{AEB3F7DD-88FD-4A63-B27E-0B31B311EB23}"/>
    <cellStyle name="Date 5" xfId="44960" xr:uid="{74B9B303-804C-4B67-A968-785A22545471}"/>
    <cellStyle name="Date Aligned" xfId="14296" xr:uid="{00000000-0005-0000-0000-0000D8370000}"/>
    <cellStyle name="Date Aligned 2" xfId="14297" xr:uid="{00000000-0005-0000-0000-0000D9370000}"/>
    <cellStyle name="Date Aligned 2 2" xfId="44965" xr:uid="{E4935889-8438-4C93-AE1C-52FE233FBA91}"/>
    <cellStyle name="Date Aligned 3" xfId="44964" xr:uid="{D9C5A048-4E99-4090-B165-4E364B5CD5AE}"/>
    <cellStyle name="Date Aligned*" xfId="14298" xr:uid="{00000000-0005-0000-0000-0000DA370000}"/>
    <cellStyle name="Date Aligned* 2" xfId="14299" xr:uid="{00000000-0005-0000-0000-0000DB370000}"/>
    <cellStyle name="Date Aligned* 2 2" xfId="44967" xr:uid="{01C74E46-3A13-47EA-97A2-101E04B901A4}"/>
    <cellStyle name="Date Aligned* 3" xfId="44966" xr:uid="{A093D2C6-6A23-44B6-BC53-4D1CCEC4C584}"/>
    <cellStyle name="Date Aligned_PERSONAL" xfId="14300" xr:uid="{00000000-0005-0000-0000-0000DC370000}"/>
    <cellStyle name="Date m/d/yy" xfId="14301" xr:uid="{00000000-0005-0000-0000-0000DD370000}"/>
    <cellStyle name="Date m/d/yy 2" xfId="44968" xr:uid="{096A5A7C-015C-476F-A2A1-371D9F9C0FBA}"/>
    <cellStyle name="Date Short" xfId="14302" xr:uid="{00000000-0005-0000-0000-0000DE370000}"/>
    <cellStyle name="Date Short 2" xfId="14303" xr:uid="{00000000-0005-0000-0000-0000DF370000}"/>
    <cellStyle name="Date Short 2 2" xfId="44970" xr:uid="{42AE0C4B-91CA-42AD-B2BB-C3FE6DC8A509}"/>
    <cellStyle name="Date Short 3" xfId="44969" xr:uid="{7CBD2B99-25EA-4AEF-8508-312A85761E22}"/>
    <cellStyle name="Date_118_EFM04_Rev2b_GEANM DIMB" xfId="14304" xr:uid="{00000000-0005-0000-0000-0000E0370000}"/>
    <cellStyle name="Date2" xfId="14305" xr:uid="{00000000-0005-0000-0000-0000E1370000}"/>
    <cellStyle name="Date2 2" xfId="44971" xr:uid="{4C0DE778-DE60-4C0A-AB36-E2F7BE050BDA}"/>
    <cellStyle name="Dec places 0" xfId="14306" xr:uid="{00000000-0005-0000-0000-0000E2370000}"/>
    <cellStyle name="Dec places 0 2" xfId="44972" xr:uid="{A88FC138-979C-4CC6-9148-6AA08C508246}"/>
    <cellStyle name="Dec places 1, millions" xfId="14307" xr:uid="{00000000-0005-0000-0000-0000E3370000}"/>
    <cellStyle name="Dec places 1, millions 2" xfId="44973" xr:uid="{F1B750F2-94EA-4FF2-A88A-37496C0496F8}"/>
    <cellStyle name="Dec places 2" xfId="14308" xr:uid="{00000000-0005-0000-0000-0000E4370000}"/>
    <cellStyle name="Dec places 2 2" xfId="44974" xr:uid="{41169AC5-C972-4897-B4AE-20FA84EAA874}"/>
    <cellStyle name="Dec places 2, millions" xfId="14309" xr:uid="{00000000-0005-0000-0000-0000E5370000}"/>
    <cellStyle name="Dec places 2, millions 2" xfId="44975" xr:uid="{3C66B3FC-BF67-41B0-9DCD-B693523A03F1}"/>
    <cellStyle name="DECON" xfId="14310" xr:uid="{00000000-0005-0000-0000-0000E6370000}"/>
    <cellStyle name="DECON 2" xfId="14311" xr:uid="{00000000-0005-0000-0000-0000E7370000}"/>
    <cellStyle name="DECON 2 2" xfId="14312" xr:uid="{00000000-0005-0000-0000-0000E8370000}"/>
    <cellStyle name="DECON 2 2 2" xfId="44978" xr:uid="{C34AAD5B-C2BF-4F04-856F-ACFC87BBD536}"/>
    <cellStyle name="DECON 2 3" xfId="44977" xr:uid="{9892DD4E-C965-440A-A43B-82A007231EE3}"/>
    <cellStyle name="DECON 3" xfId="14313" xr:uid="{00000000-0005-0000-0000-0000E9370000}"/>
    <cellStyle name="DECON 3 2" xfId="44979" xr:uid="{6DFF4B80-7CAF-428E-AEB9-E30AB586CD57}"/>
    <cellStyle name="DECON 4" xfId="44976" xr:uid="{8C50136D-2ABC-4CC3-8F28-813026CA3FAE}"/>
    <cellStyle name="Directors" xfId="14314" xr:uid="{00000000-0005-0000-0000-0000EA370000}"/>
    <cellStyle name="Directors 2" xfId="44980" xr:uid="{7F154C25-139E-4E7B-B44D-4B43F2BB9058}"/>
    <cellStyle name="DMRStream" xfId="14315" xr:uid="{00000000-0005-0000-0000-0000EB370000}"/>
    <cellStyle name="DMRStream 2" xfId="14316" xr:uid="{00000000-0005-0000-0000-0000EC370000}"/>
    <cellStyle name="DMRStream 2 2" xfId="44982" xr:uid="{EAAE0B8F-8213-4B71-BDFA-8E7A1B05A8A7}"/>
    <cellStyle name="DMRStream 3" xfId="44981" xr:uid="{696CB0E5-6B30-4EE8-BD3A-409ECD62E5EE}"/>
    <cellStyle name="DMRStreamPercent" xfId="14317" xr:uid="{00000000-0005-0000-0000-0000ED370000}"/>
    <cellStyle name="DMRStreamPercent 2" xfId="44983" xr:uid="{10EA6686-336D-4B30-8006-D556A8C356AF}"/>
    <cellStyle name="Dollar" xfId="14318" xr:uid="{00000000-0005-0000-0000-0000EE370000}"/>
    <cellStyle name="Dollar 2" xfId="14319" xr:uid="{00000000-0005-0000-0000-0000EF370000}"/>
    <cellStyle name="Dollar 2 2" xfId="44985" xr:uid="{98FA6D2E-183D-48A3-9650-E648E2F09D05}"/>
    <cellStyle name="Dollar 3" xfId="14320" xr:uid="{00000000-0005-0000-0000-0000F0370000}"/>
    <cellStyle name="Dollar 3 2" xfId="44986" xr:uid="{53D48BC6-73B5-4BAC-8508-B9596C9C0097}"/>
    <cellStyle name="Dollar 4" xfId="44984" xr:uid="{7CAAB710-3650-436A-8095-FEB3E1071E47}"/>
    <cellStyle name="dollar[0]" xfId="14321" xr:uid="{00000000-0005-0000-0000-0000F1370000}"/>
    <cellStyle name="dollar[0] 2" xfId="44987" xr:uid="{992DFB38-81CB-48FF-8716-ADCA6A0E769B}"/>
    <cellStyle name="Dollar_Debt Report - Q4 2012 - FINAL" xfId="14322" xr:uid="{00000000-0005-0000-0000-0000F2370000}"/>
    <cellStyle name="Dollars" xfId="14323" xr:uid="{00000000-0005-0000-0000-0000F3370000}"/>
    <cellStyle name="Dollars 2" xfId="44988" xr:uid="{8439C918-A6B1-4151-8D20-8E94A70EC713}"/>
    <cellStyle name="Dotted Line" xfId="14324" xr:uid="{00000000-0005-0000-0000-0000F4370000}"/>
    <cellStyle name="Dotted Line 2" xfId="14325" xr:uid="{00000000-0005-0000-0000-0000F5370000}"/>
    <cellStyle name="Dotted Line 2 2" xfId="44990" xr:uid="{19B4F442-8FD4-4DE7-A968-A325575FF79F}"/>
    <cellStyle name="Dotted Line 3" xfId="44989" xr:uid="{88639E2A-803A-4953-8732-8CF40D0793B0}"/>
    <cellStyle name="DP 0, no commas" xfId="14326" xr:uid="{00000000-0005-0000-0000-0000F6370000}"/>
    <cellStyle name="DP 0, no commas 2" xfId="44991" xr:uid="{879C3C61-7676-432F-8501-B560A656B2D3}"/>
    <cellStyle name="Encabezado 4" xfId="14327" xr:uid="{00000000-0005-0000-0000-0000F7370000}"/>
    <cellStyle name="Encabezado 4 2" xfId="14328" xr:uid="{00000000-0005-0000-0000-0000F8370000}"/>
    <cellStyle name="Encabezado 4 2 2" xfId="44993" xr:uid="{7F87EE79-12FA-4661-9385-B99AA9D5DA6B}"/>
    <cellStyle name="Encabezado 4 3" xfId="44992" xr:uid="{93AD8A58-9D8D-4368-BF2F-80D2ADD6B69B}"/>
    <cellStyle name="Ênfase1 10" xfId="14329" xr:uid="{00000000-0005-0000-0000-0000F9370000}"/>
    <cellStyle name="Ênfase1 10 2" xfId="14330" xr:uid="{00000000-0005-0000-0000-0000FA370000}"/>
    <cellStyle name="Ênfase1 10 2 2" xfId="44995" xr:uid="{837CC1C8-4EA9-42B0-AA82-BF4C9888BF60}"/>
    <cellStyle name="Ênfase1 10 3" xfId="14331" xr:uid="{00000000-0005-0000-0000-0000FB370000}"/>
    <cellStyle name="Ênfase1 10 3 2" xfId="44996" xr:uid="{C7C1D403-29FC-4F3C-9CF1-E1C185963643}"/>
    <cellStyle name="Ênfase1 10 4" xfId="44994" xr:uid="{B5DFA051-6182-4DBA-886B-97E4C0031753}"/>
    <cellStyle name="Ênfase1 11" xfId="14332" xr:uid="{00000000-0005-0000-0000-0000FC370000}"/>
    <cellStyle name="Ênfase1 11 2" xfId="14333" xr:uid="{00000000-0005-0000-0000-0000FD370000}"/>
    <cellStyle name="Ênfase1 11 2 2" xfId="44998" xr:uid="{037195F0-E7E4-4048-B769-6A3CD2B150D3}"/>
    <cellStyle name="Ênfase1 11 3" xfId="14334" xr:uid="{00000000-0005-0000-0000-0000FE370000}"/>
    <cellStyle name="Ênfase1 11 3 2" xfId="44999" xr:uid="{338453D1-C4C5-4A46-BAD2-972DE7D26FB1}"/>
    <cellStyle name="Ênfase1 11 4" xfId="44997" xr:uid="{7C9492CC-0C22-4A38-AD22-485CA7A71DA9}"/>
    <cellStyle name="Ênfase1 12" xfId="14335" xr:uid="{00000000-0005-0000-0000-0000FF370000}"/>
    <cellStyle name="Ênfase1 12 2" xfId="14336" xr:uid="{00000000-0005-0000-0000-000000380000}"/>
    <cellStyle name="Ênfase1 12 2 2" xfId="45001" xr:uid="{A5A54274-02AF-43BF-907F-229E32B060FA}"/>
    <cellStyle name="Ênfase1 12 3" xfId="14337" xr:uid="{00000000-0005-0000-0000-000001380000}"/>
    <cellStyle name="Ênfase1 12 3 2" xfId="45002" xr:uid="{E89E847C-A781-4038-B67B-D4140D479AC3}"/>
    <cellStyle name="Ênfase1 12 4" xfId="45000" xr:uid="{002A4249-9B12-46C3-8A8E-8D0C2633FB3F}"/>
    <cellStyle name="Ênfase1 13" xfId="14338" xr:uid="{00000000-0005-0000-0000-000002380000}"/>
    <cellStyle name="Ênfase1 13 2" xfId="45003" xr:uid="{2B673B0F-8212-4D4F-BB88-D1C28568874E}"/>
    <cellStyle name="Ênfase1 14" xfId="14339" xr:uid="{00000000-0005-0000-0000-000003380000}"/>
    <cellStyle name="Ênfase1 14 2" xfId="14340" xr:uid="{00000000-0005-0000-0000-000004380000}"/>
    <cellStyle name="Ênfase1 14 2 2" xfId="14341" xr:uid="{00000000-0005-0000-0000-000005380000}"/>
    <cellStyle name="Ênfase1 14 2 2 2" xfId="45006" xr:uid="{32997546-4A11-4A4B-A9FC-BF0C504FEA7D}"/>
    <cellStyle name="Ênfase1 14 2 3" xfId="14342" xr:uid="{00000000-0005-0000-0000-000006380000}"/>
    <cellStyle name="Ênfase1 14 2 3 2" xfId="14343" xr:uid="{00000000-0005-0000-0000-000007380000}"/>
    <cellStyle name="Ênfase1 14 2 3 2 2" xfId="45008" xr:uid="{2EF3B470-D01D-4CA5-947A-76BC42F64F1E}"/>
    <cellStyle name="Ênfase1 14 2 3 3" xfId="45007" xr:uid="{94490730-9D36-4F12-BF0D-007E6886839C}"/>
    <cellStyle name="Ênfase1 14 2 4" xfId="14344" xr:uid="{00000000-0005-0000-0000-000008380000}"/>
    <cellStyle name="Ênfase1 14 2 4 2" xfId="45009" xr:uid="{D00D3C95-DE81-42D4-AF94-8FBF1446FFD0}"/>
    <cellStyle name="Ênfase1 14 2 5" xfId="45005" xr:uid="{355AEA3B-A0F0-4356-AF4A-746D51170765}"/>
    <cellStyle name="Ênfase1 14 3" xfId="14345" xr:uid="{00000000-0005-0000-0000-000009380000}"/>
    <cellStyle name="Ênfase1 14 3 2" xfId="45010" xr:uid="{CC946268-0B8A-425A-93C3-81AE8E7742D7}"/>
    <cellStyle name="Ênfase1 14 4" xfId="14346" xr:uid="{00000000-0005-0000-0000-00000A380000}"/>
    <cellStyle name="Ênfase1 14 4 2" xfId="14347" xr:uid="{00000000-0005-0000-0000-00000B380000}"/>
    <cellStyle name="Ênfase1 14 4 2 2" xfId="45012" xr:uid="{1CDB7DE3-9592-4307-A4A7-EAB8E3FBF6DB}"/>
    <cellStyle name="Ênfase1 14 4 3" xfId="14348" xr:uid="{00000000-0005-0000-0000-00000C380000}"/>
    <cellStyle name="Ênfase1 14 4 3 2" xfId="45013" xr:uid="{1665078B-FA92-4CC0-A5C7-5D1A55DE3C4E}"/>
    <cellStyle name="Ênfase1 14 4 4" xfId="45011" xr:uid="{27B8D5FC-90A7-455D-B1A3-F9BEAA67AB42}"/>
    <cellStyle name="Ênfase1 14 5" xfId="14349" xr:uid="{00000000-0005-0000-0000-00000D380000}"/>
    <cellStyle name="Ênfase1 14 5 2" xfId="14350" xr:uid="{00000000-0005-0000-0000-00000E380000}"/>
    <cellStyle name="Ênfase1 14 5 2 2" xfId="45015" xr:uid="{9F0549BA-0E50-4587-A3D9-904D42459C36}"/>
    <cellStyle name="Ênfase1 14 5 3" xfId="14351" xr:uid="{00000000-0005-0000-0000-00000F380000}"/>
    <cellStyle name="Ênfase1 14 5 3 2" xfId="45016" xr:uid="{64E2D4E3-81BD-4BA5-933D-E8DE0DBB9785}"/>
    <cellStyle name="Ênfase1 14 5 4" xfId="45014" xr:uid="{D2B16E01-1FC4-42C0-B820-777FD91F951F}"/>
    <cellStyle name="Ênfase1 14 6" xfId="14352" xr:uid="{00000000-0005-0000-0000-000010380000}"/>
    <cellStyle name="Ênfase1 14 6 2" xfId="45017" xr:uid="{6054668B-3E1A-4CFE-B37C-F8699AF2E9D2}"/>
    <cellStyle name="Ênfase1 14 7" xfId="14353" xr:uid="{00000000-0005-0000-0000-000011380000}"/>
    <cellStyle name="Ênfase1 14 7 2" xfId="45018" xr:uid="{95B542F4-B330-48C6-AB5F-BBCABFC89285}"/>
    <cellStyle name="Ênfase1 14 8" xfId="45004" xr:uid="{4D7D119C-D0A1-44C0-9E67-FA7B5D0B3816}"/>
    <cellStyle name="Ênfase1 15" xfId="14354" xr:uid="{00000000-0005-0000-0000-000012380000}"/>
    <cellStyle name="Ênfase1 15 2" xfId="14355" xr:uid="{00000000-0005-0000-0000-000013380000}"/>
    <cellStyle name="Ênfase1 15 2 2" xfId="14356" xr:uid="{00000000-0005-0000-0000-000014380000}"/>
    <cellStyle name="Ênfase1 15 2 2 2" xfId="45021" xr:uid="{E43C013F-0E87-4BC1-801B-37BA121A0FCD}"/>
    <cellStyle name="Ênfase1 15 2 3" xfId="14357" xr:uid="{00000000-0005-0000-0000-000015380000}"/>
    <cellStyle name="Ênfase1 15 2 3 2" xfId="45022" xr:uid="{2B1D1ACA-2775-4034-BF2D-8DEE93E34AE6}"/>
    <cellStyle name="Ênfase1 15 2 4" xfId="45020" xr:uid="{23D573B6-30A4-406A-A643-7F3C212544AB}"/>
    <cellStyle name="Ênfase1 15 3" xfId="14358" xr:uid="{00000000-0005-0000-0000-000016380000}"/>
    <cellStyle name="Ênfase1 15 3 2" xfId="45023" xr:uid="{949CEB67-7DEE-4D78-95F8-21776B86F4EE}"/>
    <cellStyle name="Ênfase1 15 4" xfId="14359" xr:uid="{00000000-0005-0000-0000-000017380000}"/>
    <cellStyle name="Ênfase1 15 4 2" xfId="45024" xr:uid="{42C891C3-02CE-480E-928A-7653C5DA9CF0}"/>
    <cellStyle name="Ênfase1 15 5" xfId="14360" xr:uid="{00000000-0005-0000-0000-000018380000}"/>
    <cellStyle name="Ênfase1 15 5 2" xfId="45025" xr:uid="{1DD0A025-18BD-452B-A273-F55C902F9041}"/>
    <cellStyle name="Ênfase1 15 6" xfId="45019" xr:uid="{9F1AB4EA-8D89-4B3E-9EBF-9728ED122186}"/>
    <cellStyle name="Ênfase1 16" xfId="14361" xr:uid="{00000000-0005-0000-0000-000019380000}"/>
    <cellStyle name="Ênfase1 16 10" xfId="14362" xr:uid="{00000000-0005-0000-0000-00001A380000}"/>
    <cellStyle name="Ênfase1 16 10 2" xfId="45027" xr:uid="{12AF120B-E8AE-4C5B-97CC-5BE1ECA3FC62}"/>
    <cellStyle name="Ênfase1 16 11" xfId="14363" xr:uid="{00000000-0005-0000-0000-00001B380000}"/>
    <cellStyle name="Ênfase1 16 11 2" xfId="45028" xr:uid="{704B43B3-719F-4CE9-9FD9-9EC03A989BF0}"/>
    <cellStyle name="Ênfase1 16 12" xfId="14364" xr:uid="{00000000-0005-0000-0000-00001C380000}"/>
    <cellStyle name="Ênfase1 16 12 2" xfId="45029" xr:uid="{691D00BF-FADB-4303-B7AF-6F5AA1FDDE0D}"/>
    <cellStyle name="Ênfase1 16 13" xfId="14365" xr:uid="{00000000-0005-0000-0000-00001D380000}"/>
    <cellStyle name="Ênfase1 16 13 2" xfId="45030" xr:uid="{BCA4FFBD-056F-4D0E-A8F0-C96B037244FA}"/>
    <cellStyle name="Ênfase1 16 14" xfId="14366" xr:uid="{00000000-0005-0000-0000-00001E380000}"/>
    <cellStyle name="Ênfase1 16 14 2" xfId="45031" xr:uid="{0F213414-D4CF-4402-ABA5-286D485948EB}"/>
    <cellStyle name="Ênfase1 16 15" xfId="14367" xr:uid="{00000000-0005-0000-0000-00001F380000}"/>
    <cellStyle name="Ênfase1 16 15 2" xfId="45032" xr:uid="{D0F86ED6-0E2D-49ED-B28A-B3633D976A1D}"/>
    <cellStyle name="Ênfase1 16 16" xfId="14368" xr:uid="{00000000-0005-0000-0000-000020380000}"/>
    <cellStyle name="Ênfase1 16 16 2" xfId="45033" xr:uid="{8E8F05F9-72F5-4131-AA79-838639DCDD45}"/>
    <cellStyle name="Ênfase1 16 17" xfId="14369" xr:uid="{00000000-0005-0000-0000-000021380000}"/>
    <cellStyle name="Ênfase1 16 17 2" xfId="45034" xr:uid="{0A4F1C30-9F3A-4C98-AA6A-742359F0548C}"/>
    <cellStyle name="Ênfase1 16 18" xfId="14370" xr:uid="{00000000-0005-0000-0000-000022380000}"/>
    <cellStyle name="Ênfase1 16 18 2" xfId="45035" xr:uid="{2FA1C5F9-8171-4BE7-A7F0-6EAD00FDBF26}"/>
    <cellStyle name="Ênfase1 16 19" xfId="14371" xr:uid="{00000000-0005-0000-0000-000023380000}"/>
    <cellStyle name="Ênfase1 16 19 2" xfId="45036" xr:uid="{13D18444-B583-47B9-B63F-98089251441D}"/>
    <cellStyle name="Ênfase1 16 2" xfId="14372" xr:uid="{00000000-0005-0000-0000-000024380000}"/>
    <cellStyle name="Ênfase1 16 2 2" xfId="45037" xr:uid="{B4AB3A23-0C97-4F2B-BE4B-AED3511AB014}"/>
    <cellStyle name="Ênfase1 16 20" xfId="45026" xr:uid="{CD36E8A5-F10C-4997-8908-EE65713BC650}"/>
    <cellStyle name="Ênfase1 16 3" xfId="14373" xr:uid="{00000000-0005-0000-0000-000025380000}"/>
    <cellStyle name="Ênfase1 16 3 2" xfId="45038" xr:uid="{2AED444B-3023-42F4-A1D8-FA5B081FA72F}"/>
    <cellStyle name="Ênfase1 16 4" xfId="14374" xr:uid="{00000000-0005-0000-0000-000026380000}"/>
    <cellStyle name="Ênfase1 16 4 2" xfId="45039" xr:uid="{BD73CBBF-74A2-445F-BAA9-D83F87262869}"/>
    <cellStyle name="Ênfase1 16 5" xfId="14375" xr:uid="{00000000-0005-0000-0000-000027380000}"/>
    <cellStyle name="Ênfase1 16 5 2" xfId="45040" xr:uid="{17B5B8B1-BF84-430B-A2B8-C40F11807363}"/>
    <cellStyle name="Ênfase1 16 6" xfId="14376" xr:uid="{00000000-0005-0000-0000-000028380000}"/>
    <cellStyle name="Ênfase1 16 6 2" xfId="45041" xr:uid="{D594DB25-A046-4D1F-84AE-9D617F435666}"/>
    <cellStyle name="Ênfase1 16 7" xfId="14377" xr:uid="{00000000-0005-0000-0000-000029380000}"/>
    <cellStyle name="Ênfase1 16 7 2" xfId="45042" xr:uid="{E96BFD97-E2B1-405E-9525-C09427ACD76B}"/>
    <cellStyle name="Ênfase1 16 8" xfId="14378" xr:uid="{00000000-0005-0000-0000-00002A380000}"/>
    <cellStyle name="Ênfase1 16 8 2" xfId="45043" xr:uid="{7429D02E-95F5-4AF5-AD08-14AAC3279C9B}"/>
    <cellStyle name="Ênfase1 16 9" xfId="14379" xr:uid="{00000000-0005-0000-0000-00002B380000}"/>
    <cellStyle name="Ênfase1 16 9 2" xfId="45044" xr:uid="{7832BA7E-338B-46CA-B397-702FF6A4D470}"/>
    <cellStyle name="Ênfase1 17" xfId="14380" xr:uid="{00000000-0005-0000-0000-00002C380000}"/>
    <cellStyle name="Ênfase1 17 2" xfId="14381" xr:uid="{00000000-0005-0000-0000-00002D380000}"/>
    <cellStyle name="Ênfase1 17 2 2" xfId="45046" xr:uid="{CD8C099A-2396-424C-B958-E0D2D7F2CCBF}"/>
    <cellStyle name="Ênfase1 17 3" xfId="45045" xr:uid="{CCFF4048-B926-4859-A4C8-80EA9F0F1E7C}"/>
    <cellStyle name="Ênfase1 18" xfId="14382" xr:uid="{00000000-0005-0000-0000-00002E380000}"/>
    <cellStyle name="Ênfase1 18 2" xfId="14383" xr:uid="{00000000-0005-0000-0000-00002F380000}"/>
    <cellStyle name="Ênfase1 18 2 2" xfId="45048" xr:uid="{F5442D96-B95C-4FB6-99A3-F762F99850CF}"/>
    <cellStyle name="Ênfase1 18 3" xfId="14384" xr:uid="{00000000-0005-0000-0000-000030380000}"/>
    <cellStyle name="Ênfase1 18 3 2" xfId="45049" xr:uid="{63CFB9EE-3719-4BCA-98D1-72A4595C8DF9}"/>
    <cellStyle name="Ênfase1 18 4" xfId="45047" xr:uid="{F5065116-B85C-4BE6-BE71-7E90808E10B2}"/>
    <cellStyle name="Ênfase1 19" xfId="14385" xr:uid="{00000000-0005-0000-0000-000031380000}"/>
    <cellStyle name="Ênfase1 19 2" xfId="45050" xr:uid="{795836A9-9191-4D12-85E1-43EFC70ACF74}"/>
    <cellStyle name="Ênfase1 2" xfId="14386" xr:uid="{00000000-0005-0000-0000-000032380000}"/>
    <cellStyle name="Ênfase1 2 10" xfId="14387" xr:uid="{00000000-0005-0000-0000-000033380000}"/>
    <cellStyle name="Ênfase1 2 10 2" xfId="14388" xr:uid="{00000000-0005-0000-0000-000034380000}"/>
    <cellStyle name="Ênfase1 2 10 2 2" xfId="45053" xr:uid="{DD29E4A2-0E02-4873-BB9D-E1EA4B5AB8A4}"/>
    <cellStyle name="Ênfase1 2 10 3" xfId="45052" xr:uid="{B1CA8C7F-C120-425E-9929-DBD8DF4487E7}"/>
    <cellStyle name="Ênfase1 2 11" xfId="14389" xr:uid="{00000000-0005-0000-0000-000035380000}"/>
    <cellStyle name="Ênfase1 2 11 2" xfId="45054" xr:uid="{B2096216-2EE0-4F85-A1B4-768E34217B55}"/>
    <cellStyle name="Ênfase1 2 12" xfId="14390" xr:uid="{00000000-0005-0000-0000-000036380000}"/>
    <cellStyle name="Ênfase1 2 12 2" xfId="45055" xr:uid="{FE643013-297A-4C13-AF58-3A766DF35482}"/>
    <cellStyle name="Ênfase1 2 13" xfId="14391" xr:uid="{00000000-0005-0000-0000-000037380000}"/>
    <cellStyle name="Ênfase1 2 13 2" xfId="45056" xr:uid="{728239DD-2586-41CE-A794-7B6BC9D3DDB5}"/>
    <cellStyle name="Ênfase1 2 14" xfId="14392" xr:uid="{00000000-0005-0000-0000-000038380000}"/>
    <cellStyle name="Ênfase1 2 14 2" xfId="45057" xr:uid="{8D18D793-0793-471D-986B-71E9590C8C43}"/>
    <cellStyle name="Ênfase1 2 15" xfId="14393" xr:uid="{00000000-0005-0000-0000-000039380000}"/>
    <cellStyle name="Ênfase1 2 15 2" xfId="45058" xr:uid="{0B3C9DE4-318C-4BDB-AED1-DB67130AE903}"/>
    <cellStyle name="Ênfase1 2 16" xfId="14394" xr:uid="{00000000-0005-0000-0000-00003A380000}"/>
    <cellStyle name="Ênfase1 2 16 2" xfId="45059" xr:uid="{2E658253-0BD7-4ACC-BD1D-B8D7A0959279}"/>
    <cellStyle name="Ênfase1 2 17" xfId="14395" xr:uid="{00000000-0005-0000-0000-00003B380000}"/>
    <cellStyle name="Ênfase1 2 17 2" xfId="45060" xr:uid="{AC2F1A4B-C8E6-4921-AAA6-E327FE076E65}"/>
    <cellStyle name="Ênfase1 2 18" xfId="14396" xr:uid="{00000000-0005-0000-0000-00003C380000}"/>
    <cellStyle name="Ênfase1 2 18 2" xfId="45061" xr:uid="{955C5D04-994E-494B-809E-D4BCCB5383BD}"/>
    <cellStyle name="Ênfase1 2 19" xfId="14397" xr:uid="{00000000-0005-0000-0000-00003D380000}"/>
    <cellStyle name="Ênfase1 2 19 2" xfId="45062" xr:uid="{C7A039F5-781D-41C6-BFF4-ACB8F3A988EB}"/>
    <cellStyle name="Ênfase1 2 2" xfId="14398" xr:uid="{00000000-0005-0000-0000-00003E380000}"/>
    <cellStyle name="Ênfase1 2 2 2" xfId="14399" xr:uid="{00000000-0005-0000-0000-00003F380000}"/>
    <cellStyle name="Ênfase1 2 2 2 2" xfId="14400" xr:uid="{00000000-0005-0000-0000-000040380000}"/>
    <cellStyle name="Ênfase1 2 2 2 2 2" xfId="45065" xr:uid="{138B9788-C718-4711-872E-7E07AF197CC2}"/>
    <cellStyle name="Ênfase1 2 2 2 3" xfId="14401" xr:uid="{00000000-0005-0000-0000-000041380000}"/>
    <cellStyle name="Ênfase1 2 2 2 3 2" xfId="14402" xr:uid="{00000000-0005-0000-0000-000042380000}"/>
    <cellStyle name="Ênfase1 2 2 2 3 2 2" xfId="45067" xr:uid="{C664622F-7FDC-486E-9ED5-B8D38E500E13}"/>
    <cellStyle name="Ênfase1 2 2 2 3 3" xfId="45066" xr:uid="{82DD3AF2-39D7-4A6C-9B2E-6A7BE29E9044}"/>
    <cellStyle name="Ênfase1 2 2 2 4" xfId="45064" xr:uid="{D69761E2-1464-459B-8217-26C062DA7E4F}"/>
    <cellStyle name="Ênfase1 2 2 3" xfId="14403" xr:uid="{00000000-0005-0000-0000-000043380000}"/>
    <cellStyle name="Ênfase1 2 2 3 2" xfId="45068" xr:uid="{A11FA612-CE31-47A1-9413-B3D3720C4861}"/>
    <cellStyle name="Ênfase1 2 2 4" xfId="14404" xr:uid="{00000000-0005-0000-0000-000044380000}"/>
    <cellStyle name="Ênfase1 2 2 4 2" xfId="14405" xr:uid="{00000000-0005-0000-0000-000045380000}"/>
    <cellStyle name="Ênfase1 2 2 4 2 2" xfId="45070" xr:uid="{397241E7-5CB3-471D-8760-3316AFCC8233}"/>
    <cellStyle name="Ênfase1 2 2 4 3" xfId="45069" xr:uid="{7FF71DBF-9338-4634-911D-09693726FEEF}"/>
    <cellStyle name="Ênfase1 2 2 5" xfId="45063" xr:uid="{90C9C68D-BA79-404B-88C9-2D04489CEFDB}"/>
    <cellStyle name="Ênfase1 2 20" xfId="14406" xr:uid="{00000000-0005-0000-0000-000046380000}"/>
    <cellStyle name="Ênfase1 2 20 2" xfId="45071" xr:uid="{89E67309-0BEB-4624-A550-B8A9BB56849A}"/>
    <cellStyle name="Ênfase1 2 21" xfId="14407" xr:uid="{00000000-0005-0000-0000-000047380000}"/>
    <cellStyle name="Ênfase1 2 21 2" xfId="45072" xr:uid="{CB7DB01C-06DC-4F05-B328-AC093A2A0144}"/>
    <cellStyle name="Ênfase1 2 22" xfId="14408" xr:uid="{00000000-0005-0000-0000-000048380000}"/>
    <cellStyle name="Ênfase1 2 22 2" xfId="45073" xr:uid="{AB7A9CCE-312A-4B0E-AB1A-EB5D55931CBE}"/>
    <cellStyle name="Ênfase1 2 23" xfId="14409" xr:uid="{00000000-0005-0000-0000-000049380000}"/>
    <cellStyle name="Ênfase1 2 23 2" xfId="45074" xr:uid="{23753F42-4C9D-4CBF-8A6C-F3187CAAF076}"/>
    <cellStyle name="Ênfase1 2 24" xfId="14410" xr:uid="{00000000-0005-0000-0000-00004A380000}"/>
    <cellStyle name="Ênfase1 2 24 2" xfId="45075" xr:uid="{DAAD31AC-818D-410E-BF37-8CD011F65F64}"/>
    <cellStyle name="Ênfase1 2 25" xfId="14411" xr:uid="{00000000-0005-0000-0000-00004B380000}"/>
    <cellStyle name="Ênfase1 2 25 2" xfId="45076" xr:uid="{4129A2B2-FF55-45B6-8A67-CF3FF0A80001}"/>
    <cellStyle name="Ênfase1 2 26" xfId="14412" xr:uid="{00000000-0005-0000-0000-00004C380000}"/>
    <cellStyle name="Ênfase1 2 26 2" xfId="45077" xr:uid="{EA9C81A9-A7B2-4836-BD3A-002F6087D57B}"/>
    <cellStyle name="Ênfase1 2 27" xfId="45051" xr:uid="{67BBAB0F-A6A8-47E6-87DC-4D8BD7C193BA}"/>
    <cellStyle name="Ênfase1 2 3" xfId="14413" xr:uid="{00000000-0005-0000-0000-00004D380000}"/>
    <cellStyle name="Ênfase1 2 3 2" xfId="45078" xr:uid="{70F12D46-ADE4-4331-AC85-148260D253AA}"/>
    <cellStyle name="Ênfase1 2 4" xfId="14414" xr:uid="{00000000-0005-0000-0000-00004E380000}"/>
    <cellStyle name="Ênfase1 2 4 2" xfId="45079" xr:uid="{A42DDF06-33B4-4400-A88A-BA4B5343FAF5}"/>
    <cellStyle name="Ênfase1 2 5" xfId="14415" xr:uid="{00000000-0005-0000-0000-00004F380000}"/>
    <cellStyle name="Ênfase1 2 5 2" xfId="14416" xr:uid="{00000000-0005-0000-0000-000050380000}"/>
    <cellStyle name="Ênfase1 2 5 2 2" xfId="45081" xr:uid="{935E5E49-706E-4354-BC41-5950A4C841E6}"/>
    <cellStyle name="Ênfase1 2 5 3" xfId="45080" xr:uid="{730C99D3-0D1D-4B07-8C9A-8776C40C4D1C}"/>
    <cellStyle name="Ênfase1 2 6" xfId="14417" xr:uid="{00000000-0005-0000-0000-000051380000}"/>
    <cellStyle name="Ênfase1 2 6 2" xfId="14418" xr:uid="{00000000-0005-0000-0000-000052380000}"/>
    <cellStyle name="Ênfase1 2 6 2 2" xfId="45083" xr:uid="{2B351F97-7FF4-4F87-89BD-68BC7476CD31}"/>
    <cellStyle name="Ênfase1 2 6 3" xfId="45082" xr:uid="{68673DC4-C8C3-4ADF-9A25-C80F72239A83}"/>
    <cellStyle name="Ênfase1 2 7" xfId="14419" xr:uid="{00000000-0005-0000-0000-000053380000}"/>
    <cellStyle name="Ênfase1 2 7 2" xfId="45084" xr:uid="{B567A2A2-6AFB-40A6-BDAA-90536CF0E23F}"/>
    <cellStyle name="Ênfase1 2 8" xfId="14420" xr:uid="{00000000-0005-0000-0000-000054380000}"/>
    <cellStyle name="Ênfase1 2 8 2" xfId="45085" xr:uid="{F177FE74-C75D-4699-B3D7-F4DAA2B16540}"/>
    <cellStyle name="Ênfase1 2 9" xfId="14421" xr:uid="{00000000-0005-0000-0000-000055380000}"/>
    <cellStyle name="Ênfase1 2 9 2" xfId="14422" xr:uid="{00000000-0005-0000-0000-000056380000}"/>
    <cellStyle name="Ênfase1 2 9 2 2" xfId="45087" xr:uid="{388624D4-6B45-48E5-94EA-8EF072CADD15}"/>
    <cellStyle name="Ênfase1 2 9 3" xfId="14423" xr:uid="{00000000-0005-0000-0000-000057380000}"/>
    <cellStyle name="Ênfase1 2 9 3 2" xfId="45088" xr:uid="{05628D45-2759-4D8F-98DF-464933D898B8}"/>
    <cellStyle name="Ênfase1 2 9 4" xfId="45086" xr:uid="{C6806C5F-C84C-40B9-9799-C2055E6CEFF1}"/>
    <cellStyle name="Ênfase1 20" xfId="14424" xr:uid="{00000000-0005-0000-0000-000058380000}"/>
    <cellStyle name="Ênfase1 20 2" xfId="45089" xr:uid="{084CD66C-1263-4860-B08C-F8E898396B9E}"/>
    <cellStyle name="Ênfase1 21" xfId="14425" xr:uid="{00000000-0005-0000-0000-000059380000}"/>
    <cellStyle name="Ênfase1 21 2" xfId="45090" xr:uid="{1ED9B115-4496-4DFC-8131-717654F62FC2}"/>
    <cellStyle name="Ênfase1 22" xfId="14426" xr:uid="{00000000-0005-0000-0000-00005A380000}"/>
    <cellStyle name="Ênfase1 22 2" xfId="45091" xr:uid="{8BD5D760-8FF9-4FC9-93CB-3C37C7BCC8CC}"/>
    <cellStyle name="Ênfase1 23" xfId="14427" xr:uid="{00000000-0005-0000-0000-00005B380000}"/>
    <cellStyle name="Ênfase1 23 2" xfId="45092" xr:uid="{4793F7DB-3E96-4738-8E1E-58264020D2FF}"/>
    <cellStyle name="Ênfase1 24" xfId="14428" xr:uid="{00000000-0005-0000-0000-00005C380000}"/>
    <cellStyle name="Ênfase1 24 2" xfId="45093" xr:uid="{D3D77ECB-74AF-422A-AD46-F4C88BA85994}"/>
    <cellStyle name="Ênfase1 25" xfId="14429" xr:uid="{00000000-0005-0000-0000-00005D380000}"/>
    <cellStyle name="Ênfase1 25 2" xfId="45094" xr:uid="{5ED32FA9-8E2B-4AB5-AC98-20AD3958D261}"/>
    <cellStyle name="Ênfase1 26" xfId="14430" xr:uid="{00000000-0005-0000-0000-00005E380000}"/>
    <cellStyle name="Ênfase1 26 2" xfId="45095" xr:uid="{FFCACC8B-B6A2-4FF3-96E3-7A2B86F9D76A}"/>
    <cellStyle name="Ênfase1 27" xfId="14431" xr:uid="{00000000-0005-0000-0000-00005F380000}"/>
    <cellStyle name="Ênfase1 27 2" xfId="45096" xr:uid="{2F2ADC01-8973-4E58-8E03-C762C88EC714}"/>
    <cellStyle name="Ênfase1 28" xfId="14432" xr:uid="{00000000-0005-0000-0000-000060380000}"/>
    <cellStyle name="Ênfase1 28 2" xfId="45097" xr:uid="{B2B6D857-1258-4FD0-A23D-46484A9740FB}"/>
    <cellStyle name="Ênfase1 29" xfId="14433" xr:uid="{00000000-0005-0000-0000-000061380000}"/>
    <cellStyle name="Ênfase1 29 2" xfId="45098" xr:uid="{55E14991-0AB1-4CFA-94D4-29BF5E8FC20D}"/>
    <cellStyle name="Ênfase1 3" xfId="14434" xr:uid="{00000000-0005-0000-0000-000062380000}"/>
    <cellStyle name="Ênfase1 3 2" xfId="14435" xr:uid="{00000000-0005-0000-0000-000063380000}"/>
    <cellStyle name="Ênfase1 3 2 2" xfId="45100" xr:uid="{1D3A57F7-DBD4-4B5D-B31B-821ED80F1B65}"/>
    <cellStyle name="Ênfase1 3 3" xfId="14436" xr:uid="{00000000-0005-0000-0000-000064380000}"/>
    <cellStyle name="Ênfase1 3 3 2" xfId="14437" xr:uid="{00000000-0005-0000-0000-000065380000}"/>
    <cellStyle name="Ênfase1 3 3 2 2" xfId="45102" xr:uid="{DF5AC8CB-ABFD-449B-A66C-C5B80E02ADAD}"/>
    <cellStyle name="Ênfase1 3 3 3" xfId="45101" xr:uid="{0EC41BD7-1E00-4E5C-9D0F-0B805C854489}"/>
    <cellStyle name="Ênfase1 3 4" xfId="14438" xr:uid="{00000000-0005-0000-0000-000066380000}"/>
    <cellStyle name="Ênfase1 3 4 2" xfId="45103" xr:uid="{E8EC5134-726F-4D56-9A91-37C6D0D88D01}"/>
    <cellStyle name="Ênfase1 3 5" xfId="45099" xr:uid="{F470CC0F-C783-44FF-8CE3-54BF592E41C8}"/>
    <cellStyle name="Ênfase1 30" xfId="14439" xr:uid="{00000000-0005-0000-0000-000067380000}"/>
    <cellStyle name="Ênfase1 30 2" xfId="45104" xr:uid="{D5E33204-1757-4EE5-83AA-7F229368CD4A}"/>
    <cellStyle name="Ênfase1 31" xfId="14440" xr:uid="{00000000-0005-0000-0000-000068380000}"/>
    <cellStyle name="Ênfase1 31 2" xfId="45105" xr:uid="{358BBF21-D155-4B12-9222-BA3160A9A254}"/>
    <cellStyle name="Ênfase1 32" xfId="14441" xr:uid="{00000000-0005-0000-0000-000069380000}"/>
    <cellStyle name="Ênfase1 32 2" xfId="45106" xr:uid="{FF8D006B-3DA6-415A-9813-3ACFEE6992D9}"/>
    <cellStyle name="Ênfase1 33" xfId="14442" xr:uid="{00000000-0005-0000-0000-00006A380000}"/>
    <cellStyle name="Ênfase1 33 2" xfId="45107" xr:uid="{AA386208-DA09-4413-B5EC-CA78F3FCC421}"/>
    <cellStyle name="Ênfase1 34" xfId="14443" xr:uid="{00000000-0005-0000-0000-00006B380000}"/>
    <cellStyle name="Ênfase1 34 2" xfId="45108" xr:uid="{8BB8396C-71DB-4BFA-98F9-CD778E74EC2D}"/>
    <cellStyle name="Ênfase1 35" xfId="14444" xr:uid="{00000000-0005-0000-0000-00006C380000}"/>
    <cellStyle name="Ênfase1 35 2" xfId="45109" xr:uid="{CC2F890F-1CD9-41F0-9F4A-E6E0066FC538}"/>
    <cellStyle name="Ênfase1 36" xfId="14445" xr:uid="{00000000-0005-0000-0000-00006D380000}"/>
    <cellStyle name="Ênfase1 36 2" xfId="45110" xr:uid="{6BEC1085-707B-4BBD-81FB-6A7D3A4E5260}"/>
    <cellStyle name="Ênfase1 37" xfId="14446" xr:uid="{00000000-0005-0000-0000-00006E380000}"/>
    <cellStyle name="Ênfase1 37 2" xfId="45111" xr:uid="{5080A09B-0B40-4C04-BEB1-2CC328C150A1}"/>
    <cellStyle name="Ênfase1 38" xfId="14447" xr:uid="{00000000-0005-0000-0000-00006F380000}"/>
    <cellStyle name="Ênfase1 38 2" xfId="45112" xr:uid="{11A60F37-ADFF-4254-97B5-6737C6D8725B}"/>
    <cellStyle name="Ênfase1 4" xfId="14448" xr:uid="{00000000-0005-0000-0000-000070380000}"/>
    <cellStyle name="Ênfase1 4 2" xfId="14449" xr:uid="{00000000-0005-0000-0000-000071380000}"/>
    <cellStyle name="Ênfase1 4 2 2" xfId="45114" xr:uid="{40231CBB-27D3-45B1-95DC-106AD20E05F2}"/>
    <cellStyle name="Ênfase1 4 3" xfId="14450" xr:uid="{00000000-0005-0000-0000-000072380000}"/>
    <cellStyle name="Ênfase1 4 3 2" xfId="45115" xr:uid="{0B006053-CC01-402B-9C00-D6B26274D144}"/>
    <cellStyle name="Ênfase1 4 4" xfId="45113" xr:uid="{3F36A0C9-0FBA-4212-B4D8-4173C53A199F}"/>
    <cellStyle name="Ênfase1 5" xfId="14451" xr:uid="{00000000-0005-0000-0000-000073380000}"/>
    <cellStyle name="Ênfase1 5 2" xfId="14452" xr:uid="{00000000-0005-0000-0000-000074380000}"/>
    <cellStyle name="Ênfase1 5 2 2" xfId="45117" xr:uid="{C96BA982-0E27-4C8B-9076-FAAA37DBD3BE}"/>
    <cellStyle name="Ênfase1 5 3" xfId="14453" xr:uid="{00000000-0005-0000-0000-000075380000}"/>
    <cellStyle name="Ênfase1 5 3 2" xfId="45118" xr:uid="{AF0C2F5D-FA45-4E37-97C6-2BB535AF4FAA}"/>
    <cellStyle name="Ênfase1 5 4" xfId="45116" xr:uid="{1EF89833-01EF-4522-943F-AB47A788BAD5}"/>
    <cellStyle name="Ênfase1 6" xfId="14454" xr:uid="{00000000-0005-0000-0000-000076380000}"/>
    <cellStyle name="Ênfase1 6 2" xfId="14455" xr:uid="{00000000-0005-0000-0000-000077380000}"/>
    <cellStyle name="Ênfase1 6 2 2" xfId="45120" xr:uid="{DCA7A5B1-E019-4F20-A15D-491D80DF3C0C}"/>
    <cellStyle name="Ênfase1 6 3" xfId="14456" xr:uid="{00000000-0005-0000-0000-000078380000}"/>
    <cellStyle name="Ênfase1 6 3 2" xfId="45121" xr:uid="{0745C054-36EB-47C1-8FD6-0490E3F8DCA5}"/>
    <cellStyle name="Ênfase1 6 4" xfId="45119" xr:uid="{7FBE2CC4-E077-4D65-B373-8EA52C38D384}"/>
    <cellStyle name="Ênfase1 7" xfId="14457" xr:uid="{00000000-0005-0000-0000-000079380000}"/>
    <cellStyle name="Ênfase1 7 2" xfId="14458" xr:uid="{00000000-0005-0000-0000-00007A380000}"/>
    <cellStyle name="Ênfase1 7 2 2" xfId="45123" xr:uid="{7F89576A-7D88-410E-8373-3D3B47D4AA9A}"/>
    <cellStyle name="Ênfase1 7 3" xfId="14459" xr:uid="{00000000-0005-0000-0000-00007B380000}"/>
    <cellStyle name="Ênfase1 7 3 2" xfId="45124" xr:uid="{229B71C8-517D-4BA3-BD24-38A64DA0108D}"/>
    <cellStyle name="Ênfase1 7 4" xfId="45122" xr:uid="{D42BBCAD-F73A-4479-BAFC-3F0A9A993DFF}"/>
    <cellStyle name="Ênfase1 8" xfId="14460" xr:uid="{00000000-0005-0000-0000-00007C380000}"/>
    <cellStyle name="Ênfase1 8 2" xfId="14461" xr:uid="{00000000-0005-0000-0000-00007D380000}"/>
    <cellStyle name="Ênfase1 8 2 2" xfId="14462" xr:uid="{00000000-0005-0000-0000-00007E380000}"/>
    <cellStyle name="Ênfase1 8 2 2 2" xfId="45127" xr:uid="{3DA5E595-7A56-41F0-BBD7-C60606D3F8BF}"/>
    <cellStyle name="Ênfase1 8 2 3" xfId="45126" xr:uid="{540DD265-6072-44D7-ACCF-BA6F4F97CAFD}"/>
    <cellStyle name="Ênfase1 8 3" xfId="14463" xr:uid="{00000000-0005-0000-0000-00007F380000}"/>
    <cellStyle name="Ênfase1 8 3 2" xfId="45128" xr:uid="{C98C9B96-90EB-49C9-AB57-476FED0A2FFE}"/>
    <cellStyle name="Ênfase1 8 4" xfId="45125" xr:uid="{034BD1D6-B978-49E6-A8A6-6EC3089490F4}"/>
    <cellStyle name="Ênfase1 9" xfId="14464" xr:uid="{00000000-0005-0000-0000-000080380000}"/>
    <cellStyle name="Ênfase1 9 2" xfId="14465" xr:uid="{00000000-0005-0000-0000-000081380000}"/>
    <cellStyle name="Ênfase1 9 2 2" xfId="14466" xr:uid="{00000000-0005-0000-0000-000082380000}"/>
    <cellStyle name="Ênfase1 9 2 2 2" xfId="45131" xr:uid="{9FFA9C5D-5C9A-4055-9267-5C79552F047F}"/>
    <cellStyle name="Ênfase1 9 2 3" xfId="45130" xr:uid="{0FC84639-BF3B-4AE4-81E5-2D761A314E04}"/>
    <cellStyle name="Ênfase1 9 3" xfId="14467" xr:uid="{00000000-0005-0000-0000-000083380000}"/>
    <cellStyle name="Ênfase1 9 3 2" xfId="45132" xr:uid="{7DD56B7E-1B13-48CD-B994-F4E5898CEBD7}"/>
    <cellStyle name="Ênfase1 9 4" xfId="45129" xr:uid="{6A4B49B0-2A75-401B-AC88-B1113584B1F4}"/>
    <cellStyle name="Ênfase2 10" xfId="14468" xr:uid="{00000000-0005-0000-0000-000084380000}"/>
    <cellStyle name="Ênfase2 10 2" xfId="14469" xr:uid="{00000000-0005-0000-0000-000085380000}"/>
    <cellStyle name="Ênfase2 10 2 2" xfId="45134" xr:uid="{AD2E5FC7-051F-42DE-9914-80EA3CF72A86}"/>
    <cellStyle name="Ênfase2 10 3" xfId="14470" xr:uid="{00000000-0005-0000-0000-000086380000}"/>
    <cellStyle name="Ênfase2 10 3 2" xfId="45135" xr:uid="{7E6D9DA3-394B-47D3-9BF3-3E234340E9C4}"/>
    <cellStyle name="Ênfase2 10 4" xfId="45133" xr:uid="{DF58450E-3815-4763-A670-B7208357C3BA}"/>
    <cellStyle name="Ênfase2 11" xfId="14471" xr:uid="{00000000-0005-0000-0000-000087380000}"/>
    <cellStyle name="Ênfase2 11 2" xfId="14472" xr:uid="{00000000-0005-0000-0000-000088380000}"/>
    <cellStyle name="Ênfase2 11 2 2" xfId="45137" xr:uid="{7882B7BA-9093-45E5-AF88-543FF8793473}"/>
    <cellStyle name="Ênfase2 11 3" xfId="14473" xr:uid="{00000000-0005-0000-0000-000089380000}"/>
    <cellStyle name="Ênfase2 11 3 2" xfId="45138" xr:uid="{900422C4-6A7E-4469-AD23-3ABA70FF1DDD}"/>
    <cellStyle name="Ênfase2 11 4" xfId="45136" xr:uid="{AD6AE841-0EB6-489A-9A8E-C181ABCEA899}"/>
    <cellStyle name="Ênfase2 12" xfId="14474" xr:uid="{00000000-0005-0000-0000-00008A380000}"/>
    <cellStyle name="Ênfase2 12 2" xfId="14475" xr:uid="{00000000-0005-0000-0000-00008B380000}"/>
    <cellStyle name="Ênfase2 12 2 2" xfId="45140" xr:uid="{EB857D84-F74D-4AFD-95EE-9B54963EBD0D}"/>
    <cellStyle name="Ênfase2 12 3" xfId="14476" xr:uid="{00000000-0005-0000-0000-00008C380000}"/>
    <cellStyle name="Ênfase2 12 3 2" xfId="45141" xr:uid="{6351E00F-6EA6-4F5E-B3AA-D8191CB3DD7A}"/>
    <cellStyle name="Ênfase2 12 4" xfId="45139" xr:uid="{A5B3B963-F59F-4045-9A04-141137C3A195}"/>
    <cellStyle name="Ênfase2 13" xfId="14477" xr:uid="{00000000-0005-0000-0000-00008D380000}"/>
    <cellStyle name="Ênfase2 13 2" xfId="45142" xr:uid="{B268119F-7B4A-4EB8-A425-5C036955C72B}"/>
    <cellStyle name="Ênfase2 14" xfId="14478" xr:uid="{00000000-0005-0000-0000-00008E380000}"/>
    <cellStyle name="Ênfase2 14 2" xfId="14479" xr:uid="{00000000-0005-0000-0000-00008F380000}"/>
    <cellStyle name="Ênfase2 14 2 2" xfId="14480" xr:uid="{00000000-0005-0000-0000-000090380000}"/>
    <cellStyle name="Ênfase2 14 2 2 2" xfId="45145" xr:uid="{7171687C-9EC3-46B5-B073-882DB75C1EAC}"/>
    <cellStyle name="Ênfase2 14 2 3" xfId="14481" xr:uid="{00000000-0005-0000-0000-000091380000}"/>
    <cellStyle name="Ênfase2 14 2 3 2" xfId="14482" xr:uid="{00000000-0005-0000-0000-000092380000}"/>
    <cellStyle name="Ênfase2 14 2 3 2 2" xfId="45147" xr:uid="{22FE2E9E-3CF5-46FA-8B7B-4BEA3D041038}"/>
    <cellStyle name="Ênfase2 14 2 3 3" xfId="45146" xr:uid="{F14D9930-75D5-4AF6-8183-D2CDEF108C8A}"/>
    <cellStyle name="Ênfase2 14 2 4" xfId="14483" xr:uid="{00000000-0005-0000-0000-000093380000}"/>
    <cellStyle name="Ênfase2 14 2 4 2" xfId="45148" xr:uid="{F1D37C43-575D-41BE-AFF0-A85A5966CE17}"/>
    <cellStyle name="Ênfase2 14 2 5" xfId="45144" xr:uid="{517C20CB-5ADA-48CB-8AAF-1C96F0FC23A5}"/>
    <cellStyle name="Ênfase2 14 3" xfId="14484" xr:uid="{00000000-0005-0000-0000-000094380000}"/>
    <cellStyle name="Ênfase2 14 3 2" xfId="45149" xr:uid="{3988A876-E0CD-4E6B-BD92-0AEE2178DFEF}"/>
    <cellStyle name="Ênfase2 14 4" xfId="14485" xr:uid="{00000000-0005-0000-0000-000095380000}"/>
    <cellStyle name="Ênfase2 14 4 2" xfId="14486" xr:uid="{00000000-0005-0000-0000-000096380000}"/>
    <cellStyle name="Ênfase2 14 4 2 2" xfId="45151" xr:uid="{CFBE64EA-1732-4F0F-B895-95FDA79BC6E9}"/>
    <cellStyle name="Ênfase2 14 4 3" xfId="14487" xr:uid="{00000000-0005-0000-0000-000097380000}"/>
    <cellStyle name="Ênfase2 14 4 3 2" xfId="45152" xr:uid="{D3987047-7A58-47F7-AAC7-7B13A9A34818}"/>
    <cellStyle name="Ênfase2 14 4 4" xfId="45150" xr:uid="{85714322-3DB7-4D6C-AF3E-9ECDC68F8624}"/>
    <cellStyle name="Ênfase2 14 5" xfId="14488" xr:uid="{00000000-0005-0000-0000-000098380000}"/>
    <cellStyle name="Ênfase2 14 5 2" xfId="14489" xr:uid="{00000000-0005-0000-0000-000099380000}"/>
    <cellStyle name="Ênfase2 14 5 2 2" xfId="45154" xr:uid="{8517C4CA-BA3B-42CE-9BBC-AF93142673B5}"/>
    <cellStyle name="Ênfase2 14 5 3" xfId="14490" xr:uid="{00000000-0005-0000-0000-00009A380000}"/>
    <cellStyle name="Ênfase2 14 5 3 2" xfId="45155" xr:uid="{3D7E5942-C130-4A63-A67A-A5A0B9CFEF5A}"/>
    <cellStyle name="Ênfase2 14 5 4" xfId="45153" xr:uid="{2779B1FA-0DE3-46E9-BB52-475CC916438D}"/>
    <cellStyle name="Ênfase2 14 6" xfId="14491" xr:uid="{00000000-0005-0000-0000-00009B380000}"/>
    <cellStyle name="Ênfase2 14 6 2" xfId="45156" xr:uid="{DBD25D33-600E-461E-8173-CE49A107D1D7}"/>
    <cellStyle name="Ênfase2 14 7" xfId="14492" xr:uid="{00000000-0005-0000-0000-00009C380000}"/>
    <cellStyle name="Ênfase2 14 7 2" xfId="45157" xr:uid="{164A75A1-3C35-436F-B65E-82C3D8319F8F}"/>
    <cellStyle name="Ênfase2 14 8" xfId="45143" xr:uid="{B3A35983-6692-4115-9777-6CC8CB0A7DAF}"/>
    <cellStyle name="Ênfase2 15" xfId="14493" xr:uid="{00000000-0005-0000-0000-00009D380000}"/>
    <cellStyle name="Ênfase2 15 2" xfId="14494" xr:uid="{00000000-0005-0000-0000-00009E380000}"/>
    <cellStyle name="Ênfase2 15 2 2" xfId="14495" xr:uid="{00000000-0005-0000-0000-00009F380000}"/>
    <cellStyle name="Ênfase2 15 2 2 2" xfId="45160" xr:uid="{AC3C044F-4F7D-4F45-B135-D0265A88450C}"/>
    <cellStyle name="Ênfase2 15 2 3" xfId="14496" xr:uid="{00000000-0005-0000-0000-0000A0380000}"/>
    <cellStyle name="Ênfase2 15 2 3 2" xfId="45161" xr:uid="{465FDF94-ABFE-48EC-A449-B98CC8163264}"/>
    <cellStyle name="Ênfase2 15 2 4" xfId="45159" xr:uid="{E0D1CB57-D999-46AD-BDB0-3FE971F0D4FC}"/>
    <cellStyle name="Ênfase2 15 3" xfId="14497" xr:uid="{00000000-0005-0000-0000-0000A1380000}"/>
    <cellStyle name="Ênfase2 15 3 2" xfId="45162" xr:uid="{770621B1-1593-4246-8971-B6041F9CB561}"/>
    <cellStyle name="Ênfase2 15 4" xfId="14498" xr:uid="{00000000-0005-0000-0000-0000A2380000}"/>
    <cellStyle name="Ênfase2 15 4 2" xfId="45163" xr:uid="{3D784F15-6397-46AC-94F6-AFE3459BC5C1}"/>
    <cellStyle name="Ênfase2 15 5" xfId="14499" xr:uid="{00000000-0005-0000-0000-0000A3380000}"/>
    <cellStyle name="Ênfase2 15 5 2" xfId="45164" xr:uid="{832238ED-977C-43F1-8F8F-EA0F717DBEFC}"/>
    <cellStyle name="Ênfase2 15 6" xfId="45158" xr:uid="{E5847CE1-4A52-443B-B558-FB024338EC79}"/>
    <cellStyle name="Ênfase2 16" xfId="14500" xr:uid="{00000000-0005-0000-0000-0000A4380000}"/>
    <cellStyle name="Ênfase2 16 10" xfId="14501" xr:uid="{00000000-0005-0000-0000-0000A5380000}"/>
    <cellStyle name="Ênfase2 16 10 2" xfId="45166" xr:uid="{20DFFCF1-DD80-42A1-9E1A-C97ECADE7EC3}"/>
    <cellStyle name="Ênfase2 16 11" xfId="14502" xr:uid="{00000000-0005-0000-0000-0000A6380000}"/>
    <cellStyle name="Ênfase2 16 11 2" xfId="45167" xr:uid="{AACA9003-9FF3-49CB-A431-55E029EF21DF}"/>
    <cellStyle name="Ênfase2 16 12" xfId="14503" xr:uid="{00000000-0005-0000-0000-0000A7380000}"/>
    <cellStyle name="Ênfase2 16 12 2" xfId="45168" xr:uid="{5B47367F-8340-4E81-9950-98287D37557E}"/>
    <cellStyle name="Ênfase2 16 13" xfId="14504" xr:uid="{00000000-0005-0000-0000-0000A8380000}"/>
    <cellStyle name="Ênfase2 16 13 2" xfId="45169" xr:uid="{BD19AB21-FC5B-489A-8812-FE790CE58384}"/>
    <cellStyle name="Ênfase2 16 14" xfId="14505" xr:uid="{00000000-0005-0000-0000-0000A9380000}"/>
    <cellStyle name="Ênfase2 16 14 2" xfId="45170" xr:uid="{CB849048-36FA-4D1B-B777-FF670DFFE260}"/>
    <cellStyle name="Ênfase2 16 15" xfId="14506" xr:uid="{00000000-0005-0000-0000-0000AA380000}"/>
    <cellStyle name="Ênfase2 16 15 2" xfId="45171" xr:uid="{AEC8CB89-E7E6-4EA2-BCBB-89980C599ED4}"/>
    <cellStyle name="Ênfase2 16 16" xfId="14507" xr:uid="{00000000-0005-0000-0000-0000AB380000}"/>
    <cellStyle name="Ênfase2 16 16 2" xfId="45172" xr:uid="{0BF63906-6757-4D16-B36F-147464BBA8AE}"/>
    <cellStyle name="Ênfase2 16 17" xfId="14508" xr:uid="{00000000-0005-0000-0000-0000AC380000}"/>
    <cellStyle name="Ênfase2 16 17 2" xfId="45173" xr:uid="{2A1D77EE-F364-4552-A670-418A97120A8F}"/>
    <cellStyle name="Ênfase2 16 18" xfId="14509" xr:uid="{00000000-0005-0000-0000-0000AD380000}"/>
    <cellStyle name="Ênfase2 16 18 2" xfId="45174" xr:uid="{86BE13B7-B48E-4E39-AA13-608152EB085D}"/>
    <cellStyle name="Ênfase2 16 19" xfId="14510" xr:uid="{00000000-0005-0000-0000-0000AE380000}"/>
    <cellStyle name="Ênfase2 16 19 2" xfId="45175" xr:uid="{CCF08E7B-B896-4958-9F3C-4300DC4BF1D9}"/>
    <cellStyle name="Ênfase2 16 2" xfId="14511" xr:uid="{00000000-0005-0000-0000-0000AF380000}"/>
    <cellStyle name="Ênfase2 16 2 2" xfId="45176" xr:uid="{8E9169CB-4C3F-43CD-9952-065D6AE6335E}"/>
    <cellStyle name="Ênfase2 16 20" xfId="45165" xr:uid="{561B90B6-5369-4601-B671-D2D0B27697A8}"/>
    <cellStyle name="Ênfase2 16 3" xfId="14512" xr:uid="{00000000-0005-0000-0000-0000B0380000}"/>
    <cellStyle name="Ênfase2 16 3 2" xfId="45177" xr:uid="{98E87FE9-D819-45BA-BBEC-FD09CA5445A3}"/>
    <cellStyle name="Ênfase2 16 4" xfId="14513" xr:uid="{00000000-0005-0000-0000-0000B1380000}"/>
    <cellStyle name="Ênfase2 16 4 2" xfId="45178" xr:uid="{D9DBF0EA-11EA-4560-A286-B8722E8DF99A}"/>
    <cellStyle name="Ênfase2 16 5" xfId="14514" xr:uid="{00000000-0005-0000-0000-0000B2380000}"/>
    <cellStyle name="Ênfase2 16 5 2" xfId="45179" xr:uid="{09131A4F-67C1-4043-9D89-F0274EEC9E34}"/>
    <cellStyle name="Ênfase2 16 6" xfId="14515" xr:uid="{00000000-0005-0000-0000-0000B3380000}"/>
    <cellStyle name="Ênfase2 16 6 2" xfId="45180" xr:uid="{F65F753B-6E1C-4D42-9DAE-3746B41A021E}"/>
    <cellStyle name="Ênfase2 16 7" xfId="14516" xr:uid="{00000000-0005-0000-0000-0000B4380000}"/>
    <cellStyle name="Ênfase2 16 7 2" xfId="45181" xr:uid="{400FA53F-073E-4DD1-A251-8A6F29521EDC}"/>
    <cellStyle name="Ênfase2 16 8" xfId="14517" xr:uid="{00000000-0005-0000-0000-0000B5380000}"/>
    <cellStyle name="Ênfase2 16 8 2" xfId="45182" xr:uid="{73FB1D78-9841-4A9E-83C9-E9DEA716BBD1}"/>
    <cellStyle name="Ênfase2 16 9" xfId="14518" xr:uid="{00000000-0005-0000-0000-0000B6380000}"/>
    <cellStyle name="Ênfase2 16 9 2" xfId="45183" xr:uid="{91B083AE-0B3A-4A40-9663-E7F6B3ED8979}"/>
    <cellStyle name="Ênfase2 17" xfId="14519" xr:uid="{00000000-0005-0000-0000-0000B7380000}"/>
    <cellStyle name="Ênfase2 17 2" xfId="14520" xr:uid="{00000000-0005-0000-0000-0000B8380000}"/>
    <cellStyle name="Ênfase2 17 2 2" xfId="45185" xr:uid="{BBACBCB6-68B6-4DE0-85C4-E662C9DCA863}"/>
    <cellStyle name="Ênfase2 17 3" xfId="45184" xr:uid="{604463A7-9AD9-4DAE-9825-0A99834876F4}"/>
    <cellStyle name="Ênfase2 18" xfId="14521" xr:uid="{00000000-0005-0000-0000-0000B9380000}"/>
    <cellStyle name="Ênfase2 18 2" xfId="14522" xr:uid="{00000000-0005-0000-0000-0000BA380000}"/>
    <cellStyle name="Ênfase2 18 2 2" xfId="45187" xr:uid="{F9120170-B288-4014-9A5F-9DC6F7B73303}"/>
    <cellStyle name="Ênfase2 18 3" xfId="14523" xr:uid="{00000000-0005-0000-0000-0000BB380000}"/>
    <cellStyle name="Ênfase2 18 3 2" xfId="45188" xr:uid="{2C75C2B0-A131-4F3A-8CBB-5CC5F9543EE9}"/>
    <cellStyle name="Ênfase2 18 4" xfId="45186" xr:uid="{20F914EF-9A47-427E-B70E-7BC5EBF14C16}"/>
    <cellStyle name="Ênfase2 19" xfId="14524" xr:uid="{00000000-0005-0000-0000-0000BC380000}"/>
    <cellStyle name="Ênfase2 19 2" xfId="45189" xr:uid="{5D547307-2D5B-4C8F-ACC1-679C41822F81}"/>
    <cellStyle name="Ênfase2 2" xfId="14525" xr:uid="{00000000-0005-0000-0000-0000BD380000}"/>
    <cellStyle name="Ênfase2 2 10" xfId="14526" xr:uid="{00000000-0005-0000-0000-0000BE380000}"/>
    <cellStyle name="Ênfase2 2 10 2" xfId="14527" xr:uid="{00000000-0005-0000-0000-0000BF380000}"/>
    <cellStyle name="Ênfase2 2 10 2 2" xfId="45192" xr:uid="{A090A397-D2C6-482A-8613-13FAF2FA8DBD}"/>
    <cellStyle name="Ênfase2 2 10 3" xfId="45191" xr:uid="{077DB5AC-D8B6-4345-AFB1-CFFC9D8D4567}"/>
    <cellStyle name="Ênfase2 2 11" xfId="14528" xr:uid="{00000000-0005-0000-0000-0000C0380000}"/>
    <cellStyle name="Ênfase2 2 11 2" xfId="45193" xr:uid="{FEE53FDC-3059-4A97-A5D9-E4A2BE3F5FC2}"/>
    <cellStyle name="Ênfase2 2 12" xfId="14529" xr:uid="{00000000-0005-0000-0000-0000C1380000}"/>
    <cellStyle name="Ênfase2 2 12 2" xfId="45194" xr:uid="{F9747002-3724-4898-9982-434D7441E77E}"/>
    <cellStyle name="Ênfase2 2 13" xfId="14530" xr:uid="{00000000-0005-0000-0000-0000C2380000}"/>
    <cellStyle name="Ênfase2 2 13 2" xfId="45195" xr:uid="{29ED57E8-333A-487F-8933-5F3B534EF121}"/>
    <cellStyle name="Ênfase2 2 14" xfId="14531" xr:uid="{00000000-0005-0000-0000-0000C3380000}"/>
    <cellStyle name="Ênfase2 2 14 2" xfId="45196" xr:uid="{BD10C4AE-2E68-4F8E-8A5A-865894C0A08A}"/>
    <cellStyle name="Ênfase2 2 15" xfId="14532" xr:uid="{00000000-0005-0000-0000-0000C4380000}"/>
    <cellStyle name="Ênfase2 2 15 2" xfId="45197" xr:uid="{7C0C5C02-FEBD-4AA3-AB6A-8A7DCED2FD84}"/>
    <cellStyle name="Ênfase2 2 16" xfId="14533" xr:uid="{00000000-0005-0000-0000-0000C5380000}"/>
    <cellStyle name="Ênfase2 2 16 2" xfId="45198" xr:uid="{676EEC2C-49CC-4E5E-9991-5DB7FAEDE633}"/>
    <cellStyle name="Ênfase2 2 17" xfId="14534" xr:uid="{00000000-0005-0000-0000-0000C6380000}"/>
    <cellStyle name="Ênfase2 2 17 2" xfId="45199" xr:uid="{B3BB2392-0941-46AD-9A0F-63A84B2599FF}"/>
    <cellStyle name="Ênfase2 2 18" xfId="14535" xr:uid="{00000000-0005-0000-0000-0000C7380000}"/>
    <cellStyle name="Ênfase2 2 18 2" xfId="45200" xr:uid="{476C2921-1A1E-42A3-89D3-2F3DEDE90E76}"/>
    <cellStyle name="Ênfase2 2 19" xfId="14536" xr:uid="{00000000-0005-0000-0000-0000C8380000}"/>
    <cellStyle name="Ênfase2 2 19 2" xfId="45201" xr:uid="{BE5E3C8F-B478-4A67-A15B-A11D208E2137}"/>
    <cellStyle name="Ênfase2 2 2" xfId="14537" xr:uid="{00000000-0005-0000-0000-0000C9380000}"/>
    <cellStyle name="Ênfase2 2 2 2" xfId="14538" xr:uid="{00000000-0005-0000-0000-0000CA380000}"/>
    <cellStyle name="Ênfase2 2 2 2 2" xfId="14539" xr:uid="{00000000-0005-0000-0000-0000CB380000}"/>
    <cellStyle name="Ênfase2 2 2 2 2 2" xfId="45204" xr:uid="{EA9CC74F-E9F6-4C64-9973-19BCE3B1B397}"/>
    <cellStyle name="Ênfase2 2 2 2 3" xfId="14540" xr:uid="{00000000-0005-0000-0000-0000CC380000}"/>
    <cellStyle name="Ênfase2 2 2 2 3 2" xfId="14541" xr:uid="{00000000-0005-0000-0000-0000CD380000}"/>
    <cellStyle name="Ênfase2 2 2 2 3 2 2" xfId="45206" xr:uid="{13736964-57EF-4DA0-AC34-BFA044852177}"/>
    <cellStyle name="Ênfase2 2 2 2 3 3" xfId="45205" xr:uid="{431F9DF0-289D-4C0B-A7D5-BF4906407F86}"/>
    <cellStyle name="Ênfase2 2 2 2 4" xfId="45203" xr:uid="{4CCA7ABE-0875-4845-BC91-A70F20B81B06}"/>
    <cellStyle name="Ênfase2 2 2 3" xfId="14542" xr:uid="{00000000-0005-0000-0000-0000CE380000}"/>
    <cellStyle name="Ênfase2 2 2 3 2" xfId="45207" xr:uid="{E3C39745-769B-44A8-B67F-3FC4CC956DF0}"/>
    <cellStyle name="Ênfase2 2 2 4" xfId="14543" xr:uid="{00000000-0005-0000-0000-0000CF380000}"/>
    <cellStyle name="Ênfase2 2 2 4 2" xfId="14544" xr:uid="{00000000-0005-0000-0000-0000D0380000}"/>
    <cellStyle name="Ênfase2 2 2 4 2 2" xfId="45209" xr:uid="{AFFFAB47-69A7-4E64-A9F4-2369C8FCC7A4}"/>
    <cellStyle name="Ênfase2 2 2 4 3" xfId="45208" xr:uid="{7F8CD403-DE92-441D-99AF-E5D45F253A25}"/>
    <cellStyle name="Ênfase2 2 2 5" xfId="45202" xr:uid="{3C970A1D-612B-4BB3-BEE1-AD9FCBC2FE99}"/>
    <cellStyle name="Ênfase2 2 20" xfId="14545" xr:uid="{00000000-0005-0000-0000-0000D1380000}"/>
    <cellStyle name="Ênfase2 2 20 2" xfId="45210" xr:uid="{E3E01200-89A4-494B-82EC-997C587774F8}"/>
    <cellStyle name="Ênfase2 2 21" xfId="14546" xr:uid="{00000000-0005-0000-0000-0000D2380000}"/>
    <cellStyle name="Ênfase2 2 21 2" xfId="45211" xr:uid="{3C49C113-5240-4D20-BC55-4BE0020B4A38}"/>
    <cellStyle name="Ênfase2 2 22" xfId="14547" xr:uid="{00000000-0005-0000-0000-0000D3380000}"/>
    <cellStyle name="Ênfase2 2 22 2" xfId="45212" xr:uid="{98FCEAB4-E148-4278-89B8-0D817E9961E9}"/>
    <cellStyle name="Ênfase2 2 23" xfId="14548" xr:uid="{00000000-0005-0000-0000-0000D4380000}"/>
    <cellStyle name="Ênfase2 2 23 2" xfId="45213" xr:uid="{AA404EFD-D135-43C7-BC37-5A71B280FC76}"/>
    <cellStyle name="Ênfase2 2 24" xfId="14549" xr:uid="{00000000-0005-0000-0000-0000D5380000}"/>
    <cellStyle name="Ênfase2 2 24 2" xfId="45214" xr:uid="{A497CE6E-C48A-448C-9500-E28856A63D6C}"/>
    <cellStyle name="Ênfase2 2 25" xfId="14550" xr:uid="{00000000-0005-0000-0000-0000D6380000}"/>
    <cellStyle name="Ênfase2 2 25 2" xfId="45215" xr:uid="{A282DA7C-D6F9-4788-85FC-5A4A5CB2AF83}"/>
    <cellStyle name="Ênfase2 2 26" xfId="14551" xr:uid="{00000000-0005-0000-0000-0000D7380000}"/>
    <cellStyle name="Ênfase2 2 26 2" xfId="45216" xr:uid="{8E4C347D-9A8F-4804-8883-58B218A04946}"/>
    <cellStyle name="Ênfase2 2 27" xfId="45190" xr:uid="{BE7BE9B9-D915-4083-9FB0-F95A36CF2A07}"/>
    <cellStyle name="Ênfase2 2 3" xfId="14552" xr:uid="{00000000-0005-0000-0000-0000D8380000}"/>
    <cellStyle name="Ênfase2 2 3 2" xfId="45217" xr:uid="{79B6530A-CB30-4F9F-926A-904BDBC086AB}"/>
    <cellStyle name="Ênfase2 2 4" xfId="14553" xr:uid="{00000000-0005-0000-0000-0000D9380000}"/>
    <cellStyle name="Ênfase2 2 4 2" xfId="45218" xr:uid="{5DEF3950-4727-41DA-A22F-7C1F1C00946F}"/>
    <cellStyle name="Ênfase2 2 5" xfId="14554" xr:uid="{00000000-0005-0000-0000-0000DA380000}"/>
    <cellStyle name="Ênfase2 2 5 2" xfId="14555" xr:uid="{00000000-0005-0000-0000-0000DB380000}"/>
    <cellStyle name="Ênfase2 2 5 2 2" xfId="45220" xr:uid="{BF5ED297-7E0D-44E8-8EAC-C0D1E5A45307}"/>
    <cellStyle name="Ênfase2 2 5 3" xfId="45219" xr:uid="{54954C9E-9EE0-41A9-8A05-7392F6035F72}"/>
    <cellStyle name="Ênfase2 2 6" xfId="14556" xr:uid="{00000000-0005-0000-0000-0000DC380000}"/>
    <cellStyle name="Ênfase2 2 6 2" xfId="14557" xr:uid="{00000000-0005-0000-0000-0000DD380000}"/>
    <cellStyle name="Ênfase2 2 6 2 2" xfId="45222" xr:uid="{D47B703B-3099-44E8-A353-FF5839A09936}"/>
    <cellStyle name="Ênfase2 2 6 3" xfId="45221" xr:uid="{86C852A3-8FB6-4888-AD8D-F40553566E44}"/>
    <cellStyle name="Ênfase2 2 7" xfId="14558" xr:uid="{00000000-0005-0000-0000-0000DE380000}"/>
    <cellStyle name="Ênfase2 2 7 2" xfId="45223" xr:uid="{8E262B5C-6978-4893-BA21-E5A6CA19A1D6}"/>
    <cellStyle name="Ênfase2 2 8" xfId="14559" xr:uid="{00000000-0005-0000-0000-0000DF380000}"/>
    <cellStyle name="Ênfase2 2 8 2" xfId="45224" xr:uid="{6A95C1CD-6971-40E4-8F46-F61D40791921}"/>
    <cellStyle name="Ênfase2 2 9" xfId="14560" xr:uid="{00000000-0005-0000-0000-0000E0380000}"/>
    <cellStyle name="Ênfase2 2 9 2" xfId="14561" xr:uid="{00000000-0005-0000-0000-0000E1380000}"/>
    <cellStyle name="Ênfase2 2 9 2 2" xfId="45226" xr:uid="{CA8503A3-03D1-4500-8025-5A41F455DD16}"/>
    <cellStyle name="Ênfase2 2 9 3" xfId="14562" xr:uid="{00000000-0005-0000-0000-0000E2380000}"/>
    <cellStyle name="Ênfase2 2 9 3 2" xfId="45227" xr:uid="{209C8D16-BEF1-4205-8C44-B6DA091AB0CA}"/>
    <cellStyle name="Ênfase2 2 9 4" xfId="45225" xr:uid="{C624D836-E07D-416B-9AEC-ED46DFFF484F}"/>
    <cellStyle name="Ênfase2 20" xfId="14563" xr:uid="{00000000-0005-0000-0000-0000E3380000}"/>
    <cellStyle name="Ênfase2 20 2" xfId="45228" xr:uid="{01BADC2E-2FB3-4CF3-A7E5-0198E2026B6C}"/>
    <cellStyle name="Ênfase2 21" xfId="14564" xr:uid="{00000000-0005-0000-0000-0000E4380000}"/>
    <cellStyle name="Ênfase2 21 2" xfId="45229" xr:uid="{62B48A55-3F32-4E2A-A6BA-1C2D376A9C1A}"/>
    <cellStyle name="Ênfase2 22" xfId="14565" xr:uid="{00000000-0005-0000-0000-0000E5380000}"/>
    <cellStyle name="Ênfase2 22 2" xfId="45230" xr:uid="{9B9D18F6-283B-427A-BAAA-3CCBCB894954}"/>
    <cellStyle name="Ênfase2 23" xfId="14566" xr:uid="{00000000-0005-0000-0000-0000E6380000}"/>
    <cellStyle name="Ênfase2 23 2" xfId="45231" xr:uid="{8DA4CA29-41D9-448B-B725-C6E98C12594F}"/>
    <cellStyle name="Ênfase2 24" xfId="14567" xr:uid="{00000000-0005-0000-0000-0000E7380000}"/>
    <cellStyle name="Ênfase2 24 2" xfId="45232" xr:uid="{A756D1F6-CAD9-4550-83FA-D1496B7ACEA7}"/>
    <cellStyle name="Ênfase2 25" xfId="14568" xr:uid="{00000000-0005-0000-0000-0000E8380000}"/>
    <cellStyle name="Ênfase2 25 2" xfId="45233" xr:uid="{8B2FB1E7-FE4F-41E9-B413-FA0013A9316D}"/>
    <cellStyle name="Ênfase2 26" xfId="14569" xr:uid="{00000000-0005-0000-0000-0000E9380000}"/>
    <cellStyle name="Ênfase2 26 2" xfId="45234" xr:uid="{C81CEB60-AB52-45B7-AFA9-83DCE1794565}"/>
    <cellStyle name="Ênfase2 27" xfId="14570" xr:uid="{00000000-0005-0000-0000-0000EA380000}"/>
    <cellStyle name="Ênfase2 27 2" xfId="45235" xr:uid="{9A2A35A7-63F4-46CE-9E14-2A0F4ABBF784}"/>
    <cellStyle name="Ênfase2 28" xfId="14571" xr:uid="{00000000-0005-0000-0000-0000EB380000}"/>
    <cellStyle name="Ênfase2 28 2" xfId="45236" xr:uid="{0097DF96-89D4-4C94-B52D-4779919B2987}"/>
    <cellStyle name="Ênfase2 29" xfId="14572" xr:uid="{00000000-0005-0000-0000-0000EC380000}"/>
    <cellStyle name="Ênfase2 29 2" xfId="45237" xr:uid="{A6C9A97A-21CB-4300-8D15-5CBA5FEAF509}"/>
    <cellStyle name="Ênfase2 3" xfId="14573" xr:uid="{00000000-0005-0000-0000-0000ED380000}"/>
    <cellStyle name="Ênfase2 3 2" xfId="14574" xr:uid="{00000000-0005-0000-0000-0000EE380000}"/>
    <cellStyle name="Ênfase2 3 2 2" xfId="45239" xr:uid="{6757E0F5-7AB6-418F-9919-9A21E1ABBC01}"/>
    <cellStyle name="Ênfase2 3 3" xfId="14575" xr:uid="{00000000-0005-0000-0000-0000EF380000}"/>
    <cellStyle name="Ênfase2 3 3 2" xfId="14576" xr:uid="{00000000-0005-0000-0000-0000F0380000}"/>
    <cellStyle name="Ênfase2 3 3 2 2" xfId="45241" xr:uid="{6221D0B3-9EED-4CD7-A902-68F3B8596A43}"/>
    <cellStyle name="Ênfase2 3 3 3" xfId="45240" xr:uid="{C06767C6-507E-4864-AE40-8DAC16F4B082}"/>
    <cellStyle name="Ênfase2 3 4" xfId="14577" xr:uid="{00000000-0005-0000-0000-0000F1380000}"/>
    <cellStyle name="Ênfase2 3 4 2" xfId="45242" xr:uid="{12392D95-4206-4F91-9418-68418AA371F9}"/>
    <cellStyle name="Ênfase2 3 5" xfId="45238" xr:uid="{2181F6BA-515F-4AF9-8B7D-DFBABD13BF1E}"/>
    <cellStyle name="Ênfase2 30" xfId="14578" xr:uid="{00000000-0005-0000-0000-0000F2380000}"/>
    <cellStyle name="Ênfase2 30 2" xfId="45243" xr:uid="{FD4CF8EB-30B7-4A96-81CF-B8B841A68CE1}"/>
    <cellStyle name="Ênfase2 31" xfId="14579" xr:uid="{00000000-0005-0000-0000-0000F3380000}"/>
    <cellStyle name="Ênfase2 31 2" xfId="45244" xr:uid="{6D506577-3B64-481D-9841-FA8DFFF35FED}"/>
    <cellStyle name="Ênfase2 32" xfId="14580" xr:uid="{00000000-0005-0000-0000-0000F4380000}"/>
    <cellStyle name="Ênfase2 32 2" xfId="45245" xr:uid="{28351F21-D721-4A5A-8205-1363C6132694}"/>
    <cellStyle name="Ênfase2 33" xfId="14581" xr:uid="{00000000-0005-0000-0000-0000F5380000}"/>
    <cellStyle name="Ênfase2 33 2" xfId="45246" xr:uid="{AF98F16B-1CFE-4C6E-8C61-97AA7B495920}"/>
    <cellStyle name="Ênfase2 34" xfId="14582" xr:uid="{00000000-0005-0000-0000-0000F6380000}"/>
    <cellStyle name="Ênfase2 34 2" xfId="45247" xr:uid="{7C962BB1-3265-4A47-83EB-9D47E93B4184}"/>
    <cellStyle name="Ênfase2 35" xfId="14583" xr:uid="{00000000-0005-0000-0000-0000F7380000}"/>
    <cellStyle name="Ênfase2 35 2" xfId="45248" xr:uid="{85C6604D-A494-4AF9-8653-46A0382F91F7}"/>
    <cellStyle name="Ênfase2 36" xfId="14584" xr:uid="{00000000-0005-0000-0000-0000F8380000}"/>
    <cellStyle name="Ênfase2 36 2" xfId="45249" xr:uid="{DDE52110-92FE-4BD8-82BC-E9927A12F098}"/>
    <cellStyle name="Ênfase2 37" xfId="14585" xr:uid="{00000000-0005-0000-0000-0000F9380000}"/>
    <cellStyle name="Ênfase2 37 2" xfId="45250" xr:uid="{541D2A27-D578-4B05-AB13-D6DC0E74722E}"/>
    <cellStyle name="Ênfase2 38" xfId="14586" xr:uid="{00000000-0005-0000-0000-0000FA380000}"/>
    <cellStyle name="Ênfase2 38 2" xfId="45251" xr:uid="{E7D73434-A633-46B7-B21A-7B8B923949EF}"/>
    <cellStyle name="Ênfase2 4" xfId="14587" xr:uid="{00000000-0005-0000-0000-0000FB380000}"/>
    <cellStyle name="Ênfase2 4 2" xfId="14588" xr:uid="{00000000-0005-0000-0000-0000FC380000}"/>
    <cellStyle name="Ênfase2 4 2 2" xfId="45253" xr:uid="{5934DAF6-B466-46EB-9698-A289A9EF796B}"/>
    <cellStyle name="Ênfase2 4 3" xfId="14589" xr:uid="{00000000-0005-0000-0000-0000FD380000}"/>
    <cellStyle name="Ênfase2 4 3 2" xfId="45254" xr:uid="{6C3F45D6-9D35-4DFB-BD10-1B7CD829BBA5}"/>
    <cellStyle name="Ênfase2 4 4" xfId="45252" xr:uid="{F03CAB30-4C31-4DC9-8D2E-97E6B97A3C4E}"/>
    <cellStyle name="Ênfase2 5" xfId="14590" xr:uid="{00000000-0005-0000-0000-0000FE380000}"/>
    <cellStyle name="Ênfase2 5 2" xfId="14591" xr:uid="{00000000-0005-0000-0000-0000FF380000}"/>
    <cellStyle name="Ênfase2 5 2 2" xfId="45256" xr:uid="{C81616AA-56A1-4218-A1AC-059B3FA82BD6}"/>
    <cellStyle name="Ênfase2 5 3" xfId="14592" xr:uid="{00000000-0005-0000-0000-000000390000}"/>
    <cellStyle name="Ênfase2 5 3 2" xfId="45257" xr:uid="{136761EC-4DA8-4313-AC20-5FD3CB3742B3}"/>
    <cellStyle name="Ênfase2 5 4" xfId="45255" xr:uid="{7767D160-6DE6-4B27-84DC-1FABCBE0945B}"/>
    <cellStyle name="Ênfase2 6" xfId="14593" xr:uid="{00000000-0005-0000-0000-000001390000}"/>
    <cellStyle name="Ênfase2 6 2" xfId="14594" xr:uid="{00000000-0005-0000-0000-000002390000}"/>
    <cellStyle name="Ênfase2 6 2 2" xfId="45259" xr:uid="{D8D1F2F9-2506-4234-BA18-F74B8F71C235}"/>
    <cellStyle name="Ênfase2 6 3" xfId="14595" xr:uid="{00000000-0005-0000-0000-000003390000}"/>
    <cellStyle name="Ênfase2 6 3 2" xfId="45260" xr:uid="{8E0068DF-8B7C-4387-AD9E-ED4875ABA23B}"/>
    <cellStyle name="Ênfase2 6 4" xfId="45258" xr:uid="{3A831BC4-0086-4218-89BA-8E36AB9D69CA}"/>
    <cellStyle name="Ênfase2 7" xfId="14596" xr:uid="{00000000-0005-0000-0000-000004390000}"/>
    <cellStyle name="Ênfase2 7 2" xfId="14597" xr:uid="{00000000-0005-0000-0000-000005390000}"/>
    <cellStyle name="Ênfase2 7 2 2" xfId="45262" xr:uid="{7BDA1F89-F9D0-4680-9223-DDE86F7DF69D}"/>
    <cellStyle name="Ênfase2 7 3" xfId="14598" xr:uid="{00000000-0005-0000-0000-000006390000}"/>
    <cellStyle name="Ênfase2 7 3 2" xfId="45263" xr:uid="{0BA3018F-A762-42ED-ADA3-1B531D406188}"/>
    <cellStyle name="Ênfase2 7 4" xfId="45261" xr:uid="{4A549734-056F-4BF5-AF2D-1B19AEC8D025}"/>
    <cellStyle name="Ênfase2 8" xfId="14599" xr:uid="{00000000-0005-0000-0000-000007390000}"/>
    <cellStyle name="Ênfase2 8 2" xfId="14600" xr:uid="{00000000-0005-0000-0000-000008390000}"/>
    <cellStyle name="Ênfase2 8 2 2" xfId="14601" xr:uid="{00000000-0005-0000-0000-000009390000}"/>
    <cellStyle name="Ênfase2 8 2 2 2" xfId="45266" xr:uid="{37CE02F7-76CE-45D9-95B2-8853C4FD3D8C}"/>
    <cellStyle name="Ênfase2 8 2 3" xfId="45265" xr:uid="{3BF15615-8E7D-4AA1-8D11-FAA3E3039A6C}"/>
    <cellStyle name="Ênfase2 8 3" xfId="14602" xr:uid="{00000000-0005-0000-0000-00000A390000}"/>
    <cellStyle name="Ênfase2 8 3 2" xfId="45267" xr:uid="{FB5825D9-916F-4453-803F-6EEE0047498C}"/>
    <cellStyle name="Ênfase2 8 4" xfId="45264" xr:uid="{87F9E519-58F7-4240-8182-4D8E74615846}"/>
    <cellStyle name="Ênfase2 9" xfId="14603" xr:uid="{00000000-0005-0000-0000-00000B390000}"/>
    <cellStyle name="Ênfase2 9 2" xfId="14604" xr:uid="{00000000-0005-0000-0000-00000C390000}"/>
    <cellStyle name="Ênfase2 9 2 2" xfId="14605" xr:uid="{00000000-0005-0000-0000-00000D390000}"/>
    <cellStyle name="Ênfase2 9 2 2 2" xfId="45270" xr:uid="{0530235A-433E-4FB1-9D04-E32BF6A813CF}"/>
    <cellStyle name="Ênfase2 9 2 3" xfId="45269" xr:uid="{3E249BD4-F3A4-4607-B6E7-F83416BEC1BE}"/>
    <cellStyle name="Ênfase2 9 3" xfId="14606" xr:uid="{00000000-0005-0000-0000-00000E390000}"/>
    <cellStyle name="Ênfase2 9 3 2" xfId="45271" xr:uid="{8B7BE6F3-03D3-4F66-8E0F-09AAF5EE3D51}"/>
    <cellStyle name="Ênfase2 9 4" xfId="45268" xr:uid="{4902AA4B-209B-488E-8ACB-5A711DB92F12}"/>
    <cellStyle name="Ênfase3 10" xfId="14607" xr:uid="{00000000-0005-0000-0000-00000F390000}"/>
    <cellStyle name="Ênfase3 10 2" xfId="14608" xr:uid="{00000000-0005-0000-0000-000010390000}"/>
    <cellStyle name="Ênfase3 10 2 2" xfId="45273" xr:uid="{D94142AD-4C57-458B-8DB9-5F2BC87F6618}"/>
    <cellStyle name="Ênfase3 10 3" xfId="14609" xr:uid="{00000000-0005-0000-0000-000011390000}"/>
    <cellStyle name="Ênfase3 10 3 2" xfId="45274" xr:uid="{BF11258D-6EB1-4C43-BFB9-06DC03100A61}"/>
    <cellStyle name="Ênfase3 10 4" xfId="45272" xr:uid="{B9229629-D597-4A53-B4A0-70BFC37C554C}"/>
    <cellStyle name="Ênfase3 11" xfId="14610" xr:uid="{00000000-0005-0000-0000-000012390000}"/>
    <cellStyle name="Ênfase3 11 2" xfId="14611" xr:uid="{00000000-0005-0000-0000-000013390000}"/>
    <cellStyle name="Ênfase3 11 2 2" xfId="45276" xr:uid="{43E7DC21-557C-42A4-A115-174543CE7569}"/>
    <cellStyle name="Ênfase3 11 3" xfId="14612" xr:uid="{00000000-0005-0000-0000-000014390000}"/>
    <cellStyle name="Ênfase3 11 3 2" xfId="45277" xr:uid="{9D31CE02-6488-46A2-83C6-7317D4A79FED}"/>
    <cellStyle name="Ênfase3 11 4" xfId="45275" xr:uid="{BFB897E2-2579-4F0B-8AD0-B12678DF4946}"/>
    <cellStyle name="Ênfase3 12" xfId="14613" xr:uid="{00000000-0005-0000-0000-000015390000}"/>
    <cellStyle name="Ênfase3 12 2" xfId="14614" xr:uid="{00000000-0005-0000-0000-000016390000}"/>
    <cellStyle name="Ênfase3 12 2 2" xfId="45279" xr:uid="{FE94E3FF-FA08-40B8-BA1C-56FF1E366616}"/>
    <cellStyle name="Ênfase3 12 3" xfId="14615" xr:uid="{00000000-0005-0000-0000-000017390000}"/>
    <cellStyle name="Ênfase3 12 3 2" xfId="45280" xr:uid="{37C17E6D-7F34-4E2E-81A9-070F756DEDF0}"/>
    <cellStyle name="Ênfase3 12 4" xfId="45278" xr:uid="{023F1E8D-F824-4C5A-8941-C86C92D43296}"/>
    <cellStyle name="Ênfase3 13" xfId="14616" xr:uid="{00000000-0005-0000-0000-000018390000}"/>
    <cellStyle name="Ênfase3 13 2" xfId="45281" xr:uid="{B6D675AF-7F35-4F09-BA63-03F644399672}"/>
    <cellStyle name="Ênfase3 14" xfId="14617" xr:uid="{00000000-0005-0000-0000-000019390000}"/>
    <cellStyle name="Ênfase3 14 2" xfId="14618" xr:uid="{00000000-0005-0000-0000-00001A390000}"/>
    <cellStyle name="Ênfase3 14 2 2" xfId="14619" xr:uid="{00000000-0005-0000-0000-00001B390000}"/>
    <cellStyle name="Ênfase3 14 2 2 2" xfId="45284" xr:uid="{0E27E000-4D5F-4A2D-AFF7-E4A70451B61B}"/>
    <cellStyle name="Ênfase3 14 2 3" xfId="14620" xr:uid="{00000000-0005-0000-0000-00001C390000}"/>
    <cellStyle name="Ênfase3 14 2 3 2" xfId="14621" xr:uid="{00000000-0005-0000-0000-00001D390000}"/>
    <cellStyle name="Ênfase3 14 2 3 2 2" xfId="45286" xr:uid="{383C76F7-B783-4769-88E9-7C36E06CC53F}"/>
    <cellStyle name="Ênfase3 14 2 3 3" xfId="45285" xr:uid="{091C5A4B-35C1-4CAF-88E0-11765C86F312}"/>
    <cellStyle name="Ênfase3 14 2 4" xfId="14622" xr:uid="{00000000-0005-0000-0000-00001E390000}"/>
    <cellStyle name="Ênfase3 14 2 4 2" xfId="45287" xr:uid="{BBB70B4D-5A3B-4FA4-A9F1-5A9CDCBDD3A9}"/>
    <cellStyle name="Ênfase3 14 2 5" xfId="45283" xr:uid="{E38921C0-73B0-4C29-BB19-1DA92F303D5E}"/>
    <cellStyle name="Ênfase3 14 3" xfId="14623" xr:uid="{00000000-0005-0000-0000-00001F390000}"/>
    <cellStyle name="Ênfase3 14 3 2" xfId="45288" xr:uid="{0BBF9CEF-EDF5-4621-A248-8AE56EFCED07}"/>
    <cellStyle name="Ênfase3 14 4" xfId="14624" xr:uid="{00000000-0005-0000-0000-000020390000}"/>
    <cellStyle name="Ênfase3 14 4 2" xfId="14625" xr:uid="{00000000-0005-0000-0000-000021390000}"/>
    <cellStyle name="Ênfase3 14 4 2 2" xfId="45290" xr:uid="{6F892EF1-8324-4A84-B15B-19545470211D}"/>
    <cellStyle name="Ênfase3 14 4 3" xfId="14626" xr:uid="{00000000-0005-0000-0000-000022390000}"/>
    <cellStyle name="Ênfase3 14 4 3 2" xfId="45291" xr:uid="{33A565AE-40C3-4199-B7ED-5FD240FE55D6}"/>
    <cellStyle name="Ênfase3 14 4 4" xfId="45289" xr:uid="{FFB81FC1-ECF8-4684-A5CD-FF48447FFB44}"/>
    <cellStyle name="Ênfase3 14 5" xfId="14627" xr:uid="{00000000-0005-0000-0000-000023390000}"/>
    <cellStyle name="Ênfase3 14 5 2" xfId="14628" xr:uid="{00000000-0005-0000-0000-000024390000}"/>
    <cellStyle name="Ênfase3 14 5 2 2" xfId="45293" xr:uid="{DFD814FE-4717-434B-BDBE-730BDC2DE9F0}"/>
    <cellStyle name="Ênfase3 14 5 3" xfId="14629" xr:uid="{00000000-0005-0000-0000-000025390000}"/>
    <cellStyle name="Ênfase3 14 5 3 2" xfId="45294" xr:uid="{6A84C21F-8967-428F-B14A-C7558773F99A}"/>
    <cellStyle name="Ênfase3 14 5 4" xfId="45292" xr:uid="{12E5A96A-66C6-4BF5-A37D-864CC2EEFBB6}"/>
    <cellStyle name="Ênfase3 14 6" xfId="14630" xr:uid="{00000000-0005-0000-0000-000026390000}"/>
    <cellStyle name="Ênfase3 14 6 2" xfId="45295" xr:uid="{21BBA41B-E131-4FD2-A348-6E1CDE35C99D}"/>
    <cellStyle name="Ênfase3 14 7" xfId="14631" xr:uid="{00000000-0005-0000-0000-000027390000}"/>
    <cellStyle name="Ênfase3 14 7 2" xfId="45296" xr:uid="{F50F3FDB-00B1-47B7-928D-14EEA8EF839A}"/>
    <cellStyle name="Ênfase3 14 8" xfId="45282" xr:uid="{C1BC2F04-2AEB-4089-AED1-415521DF20F0}"/>
    <cellStyle name="Ênfase3 15" xfId="14632" xr:uid="{00000000-0005-0000-0000-000028390000}"/>
    <cellStyle name="Ênfase3 15 2" xfId="14633" xr:uid="{00000000-0005-0000-0000-000029390000}"/>
    <cellStyle name="Ênfase3 15 2 2" xfId="14634" xr:uid="{00000000-0005-0000-0000-00002A390000}"/>
    <cellStyle name="Ênfase3 15 2 2 2" xfId="45299" xr:uid="{6B72A007-E35C-4AC5-8C20-2A9EE0EC788C}"/>
    <cellStyle name="Ênfase3 15 2 3" xfId="14635" xr:uid="{00000000-0005-0000-0000-00002B390000}"/>
    <cellStyle name="Ênfase3 15 2 3 2" xfId="45300" xr:uid="{D1D2426A-5C43-426B-85D0-0608B64F59BC}"/>
    <cellStyle name="Ênfase3 15 2 4" xfId="45298" xr:uid="{4662E60C-01FD-472F-ADBB-9735F5361D42}"/>
    <cellStyle name="Ênfase3 15 3" xfId="14636" xr:uid="{00000000-0005-0000-0000-00002C390000}"/>
    <cellStyle name="Ênfase3 15 3 2" xfId="45301" xr:uid="{4ABBFEB6-6DDD-4740-8F67-5EA03D3FC71B}"/>
    <cellStyle name="Ênfase3 15 4" xfId="14637" xr:uid="{00000000-0005-0000-0000-00002D390000}"/>
    <cellStyle name="Ênfase3 15 4 2" xfId="45302" xr:uid="{29737834-1298-49A0-BD7C-59B31F6ED279}"/>
    <cellStyle name="Ênfase3 15 5" xfId="14638" xr:uid="{00000000-0005-0000-0000-00002E390000}"/>
    <cellStyle name="Ênfase3 15 5 2" xfId="45303" xr:uid="{66402AEF-3888-4CC0-ABDB-98AC11CEB64D}"/>
    <cellStyle name="Ênfase3 15 6" xfId="45297" xr:uid="{B028018A-3F64-48AE-B226-1FACB940AFA7}"/>
    <cellStyle name="Ênfase3 16" xfId="14639" xr:uid="{00000000-0005-0000-0000-00002F390000}"/>
    <cellStyle name="Ênfase3 16 10" xfId="14640" xr:uid="{00000000-0005-0000-0000-000030390000}"/>
    <cellStyle name="Ênfase3 16 10 2" xfId="45305" xr:uid="{EFAE6111-72DC-4785-879D-CB484265A687}"/>
    <cellStyle name="Ênfase3 16 11" xfId="14641" xr:uid="{00000000-0005-0000-0000-000031390000}"/>
    <cellStyle name="Ênfase3 16 11 2" xfId="45306" xr:uid="{6F3B20A4-3A8C-453F-AA2C-B0D7714B0A07}"/>
    <cellStyle name="Ênfase3 16 12" xfId="14642" xr:uid="{00000000-0005-0000-0000-000032390000}"/>
    <cellStyle name="Ênfase3 16 12 2" xfId="45307" xr:uid="{62AFFD3E-F80C-49C9-838F-85B8929F42B4}"/>
    <cellStyle name="Ênfase3 16 13" xfId="14643" xr:uid="{00000000-0005-0000-0000-000033390000}"/>
    <cellStyle name="Ênfase3 16 13 2" xfId="45308" xr:uid="{A4583112-AD7D-4ECA-B39F-CCDF261D245C}"/>
    <cellStyle name="Ênfase3 16 14" xfId="14644" xr:uid="{00000000-0005-0000-0000-000034390000}"/>
    <cellStyle name="Ênfase3 16 14 2" xfId="45309" xr:uid="{868E29BA-BF2C-4BEF-9491-E5CD3AA440DB}"/>
    <cellStyle name="Ênfase3 16 15" xfId="14645" xr:uid="{00000000-0005-0000-0000-000035390000}"/>
    <cellStyle name="Ênfase3 16 15 2" xfId="45310" xr:uid="{224A6B9F-4DA2-4002-B10C-4323D22FD41C}"/>
    <cellStyle name="Ênfase3 16 16" xfId="14646" xr:uid="{00000000-0005-0000-0000-000036390000}"/>
    <cellStyle name="Ênfase3 16 16 2" xfId="45311" xr:uid="{3C188E26-DC46-407B-A5EF-72FA2BF66384}"/>
    <cellStyle name="Ênfase3 16 17" xfId="14647" xr:uid="{00000000-0005-0000-0000-000037390000}"/>
    <cellStyle name="Ênfase3 16 17 2" xfId="45312" xr:uid="{72765888-8DA8-4B4A-8D06-83983D5DEEAD}"/>
    <cellStyle name="Ênfase3 16 18" xfId="14648" xr:uid="{00000000-0005-0000-0000-000038390000}"/>
    <cellStyle name="Ênfase3 16 18 2" xfId="45313" xr:uid="{865EC11D-D575-4D09-8F7C-558319F418AC}"/>
    <cellStyle name="Ênfase3 16 19" xfId="14649" xr:uid="{00000000-0005-0000-0000-000039390000}"/>
    <cellStyle name="Ênfase3 16 19 2" xfId="45314" xr:uid="{296562AC-FCC4-43A7-8CE0-3466EFE10C8A}"/>
    <cellStyle name="Ênfase3 16 2" xfId="14650" xr:uid="{00000000-0005-0000-0000-00003A390000}"/>
    <cellStyle name="Ênfase3 16 2 2" xfId="45315" xr:uid="{D45D397D-DBEB-4585-9902-87C8499DDB8D}"/>
    <cellStyle name="Ênfase3 16 20" xfId="45304" xr:uid="{613CCE0F-93DA-4FA2-9787-8218A39598E6}"/>
    <cellStyle name="Ênfase3 16 3" xfId="14651" xr:uid="{00000000-0005-0000-0000-00003B390000}"/>
    <cellStyle name="Ênfase3 16 3 2" xfId="45316" xr:uid="{1C415EEB-9FD2-45BE-A04F-AD3F1DCA83D3}"/>
    <cellStyle name="Ênfase3 16 4" xfId="14652" xr:uid="{00000000-0005-0000-0000-00003C390000}"/>
    <cellStyle name="Ênfase3 16 4 2" xfId="45317" xr:uid="{78EDC434-7A44-4B40-8108-9E8FB9D12A16}"/>
    <cellStyle name="Ênfase3 16 5" xfId="14653" xr:uid="{00000000-0005-0000-0000-00003D390000}"/>
    <cellStyle name="Ênfase3 16 5 2" xfId="45318" xr:uid="{BFDE240E-4B6E-44B6-B55C-70AE4B45DDDC}"/>
    <cellStyle name="Ênfase3 16 6" xfId="14654" xr:uid="{00000000-0005-0000-0000-00003E390000}"/>
    <cellStyle name="Ênfase3 16 6 2" xfId="45319" xr:uid="{B582AC18-9756-4A47-93DA-81754BC2F62F}"/>
    <cellStyle name="Ênfase3 16 7" xfId="14655" xr:uid="{00000000-0005-0000-0000-00003F390000}"/>
    <cellStyle name="Ênfase3 16 7 2" xfId="45320" xr:uid="{94831F0C-FDEF-42D6-89D9-0B0FE6B500B8}"/>
    <cellStyle name="Ênfase3 16 8" xfId="14656" xr:uid="{00000000-0005-0000-0000-000040390000}"/>
    <cellStyle name="Ênfase3 16 8 2" xfId="45321" xr:uid="{40CD8F08-CDB9-41CE-AF7D-341B288E5E00}"/>
    <cellStyle name="Ênfase3 16 9" xfId="14657" xr:uid="{00000000-0005-0000-0000-000041390000}"/>
    <cellStyle name="Ênfase3 16 9 2" xfId="45322" xr:uid="{74AB88A4-4D9B-44CD-ADD6-41D5DA31A36E}"/>
    <cellStyle name="Ênfase3 17" xfId="14658" xr:uid="{00000000-0005-0000-0000-000042390000}"/>
    <cellStyle name="Ênfase3 17 2" xfId="14659" xr:uid="{00000000-0005-0000-0000-000043390000}"/>
    <cellStyle name="Ênfase3 17 2 2" xfId="45324" xr:uid="{D3739AE2-69DD-4C0D-B618-9CF7495317A3}"/>
    <cellStyle name="Ênfase3 17 3" xfId="45323" xr:uid="{6A395F7A-1835-41C9-BE97-3E21DFB71C3C}"/>
    <cellStyle name="Ênfase3 18" xfId="14660" xr:uid="{00000000-0005-0000-0000-000044390000}"/>
    <cellStyle name="Ênfase3 18 2" xfId="14661" xr:uid="{00000000-0005-0000-0000-000045390000}"/>
    <cellStyle name="Ênfase3 18 2 2" xfId="45326" xr:uid="{7BDC84B9-8DD7-492F-8660-E1A1FCDB90B8}"/>
    <cellStyle name="Ênfase3 18 3" xfId="14662" xr:uid="{00000000-0005-0000-0000-000046390000}"/>
    <cellStyle name="Ênfase3 18 3 2" xfId="45327" xr:uid="{54504C88-A432-465B-B251-FB06D04861F3}"/>
    <cellStyle name="Ênfase3 18 4" xfId="45325" xr:uid="{408C0B98-57B6-42B1-A975-9EF7C2EAE6C8}"/>
    <cellStyle name="Ênfase3 19" xfId="14663" xr:uid="{00000000-0005-0000-0000-000047390000}"/>
    <cellStyle name="Ênfase3 19 2" xfId="45328" xr:uid="{0E4DA570-B84A-4E69-B64D-789F6C2556D5}"/>
    <cellStyle name="Ênfase3 2" xfId="14664" xr:uid="{00000000-0005-0000-0000-000048390000}"/>
    <cellStyle name="Ênfase3 2 10" xfId="14665" xr:uid="{00000000-0005-0000-0000-000049390000}"/>
    <cellStyle name="Ênfase3 2 10 2" xfId="14666" xr:uid="{00000000-0005-0000-0000-00004A390000}"/>
    <cellStyle name="Ênfase3 2 10 2 2" xfId="45331" xr:uid="{4D563F3B-E9B6-4F84-B15D-246160AC04FE}"/>
    <cellStyle name="Ênfase3 2 10 3" xfId="45330" xr:uid="{F7653651-7540-43E9-A218-F0A89B981256}"/>
    <cellStyle name="Ênfase3 2 11" xfId="14667" xr:uid="{00000000-0005-0000-0000-00004B390000}"/>
    <cellStyle name="Ênfase3 2 11 2" xfId="45332" xr:uid="{479CC917-48BA-4A8E-9A45-B1F8180C6205}"/>
    <cellStyle name="Ênfase3 2 12" xfId="14668" xr:uid="{00000000-0005-0000-0000-00004C390000}"/>
    <cellStyle name="Ênfase3 2 12 2" xfId="45333" xr:uid="{A6347C7F-4FA1-438C-9BB0-B53087E9B2F2}"/>
    <cellStyle name="Ênfase3 2 13" xfId="14669" xr:uid="{00000000-0005-0000-0000-00004D390000}"/>
    <cellStyle name="Ênfase3 2 13 2" xfId="45334" xr:uid="{3DC1C646-05AE-4126-97B1-F75C39499FC8}"/>
    <cellStyle name="Ênfase3 2 14" xfId="14670" xr:uid="{00000000-0005-0000-0000-00004E390000}"/>
    <cellStyle name="Ênfase3 2 14 2" xfId="45335" xr:uid="{3F9954BF-27F1-4D1B-91CF-FA42A0692621}"/>
    <cellStyle name="Ênfase3 2 15" xfId="14671" xr:uid="{00000000-0005-0000-0000-00004F390000}"/>
    <cellStyle name="Ênfase3 2 15 2" xfId="45336" xr:uid="{C0BB96EF-255E-43E9-AC7A-4C5747884ECC}"/>
    <cellStyle name="Ênfase3 2 16" xfId="14672" xr:uid="{00000000-0005-0000-0000-000050390000}"/>
    <cellStyle name="Ênfase3 2 16 2" xfId="45337" xr:uid="{BD0EC244-B19C-47FF-8D3A-CFE313B9E130}"/>
    <cellStyle name="Ênfase3 2 17" xfId="14673" xr:uid="{00000000-0005-0000-0000-000051390000}"/>
    <cellStyle name="Ênfase3 2 17 2" xfId="45338" xr:uid="{035EF07B-02CB-4559-9D43-AD08BBC66543}"/>
    <cellStyle name="Ênfase3 2 18" xfId="14674" xr:uid="{00000000-0005-0000-0000-000052390000}"/>
    <cellStyle name="Ênfase3 2 18 2" xfId="45339" xr:uid="{8F4803DD-83F3-4759-B851-F8A810B8B264}"/>
    <cellStyle name="Ênfase3 2 19" xfId="14675" xr:uid="{00000000-0005-0000-0000-000053390000}"/>
    <cellStyle name="Ênfase3 2 19 2" xfId="45340" xr:uid="{908357CD-52E8-4E50-8896-A2DB99DE2CDD}"/>
    <cellStyle name="Ênfase3 2 2" xfId="14676" xr:uid="{00000000-0005-0000-0000-000054390000}"/>
    <cellStyle name="Ênfase3 2 2 2" xfId="14677" xr:uid="{00000000-0005-0000-0000-000055390000}"/>
    <cellStyle name="Ênfase3 2 2 2 2" xfId="14678" xr:uid="{00000000-0005-0000-0000-000056390000}"/>
    <cellStyle name="Ênfase3 2 2 2 2 2" xfId="45343" xr:uid="{F2D545B1-3AD7-4F45-9C2B-E9A74410B002}"/>
    <cellStyle name="Ênfase3 2 2 2 3" xfId="14679" xr:uid="{00000000-0005-0000-0000-000057390000}"/>
    <cellStyle name="Ênfase3 2 2 2 3 2" xfId="14680" xr:uid="{00000000-0005-0000-0000-000058390000}"/>
    <cellStyle name="Ênfase3 2 2 2 3 2 2" xfId="45345" xr:uid="{21E03731-E6E0-49D2-A00B-CEEA6AAF6763}"/>
    <cellStyle name="Ênfase3 2 2 2 3 3" xfId="45344" xr:uid="{3C8A1DE6-9F6A-4C0C-9201-09021DE092FE}"/>
    <cellStyle name="Ênfase3 2 2 2 4" xfId="45342" xr:uid="{C8BD9044-7E2D-4729-88EA-263397205D34}"/>
    <cellStyle name="Ênfase3 2 2 3" xfId="14681" xr:uid="{00000000-0005-0000-0000-000059390000}"/>
    <cellStyle name="Ênfase3 2 2 3 2" xfId="45346" xr:uid="{F1EB4170-E4E2-48E0-97BE-97307722B43A}"/>
    <cellStyle name="Ênfase3 2 2 4" xfId="14682" xr:uid="{00000000-0005-0000-0000-00005A390000}"/>
    <cellStyle name="Ênfase3 2 2 4 2" xfId="14683" xr:uid="{00000000-0005-0000-0000-00005B390000}"/>
    <cellStyle name="Ênfase3 2 2 4 2 2" xfId="45348" xr:uid="{630B51C9-2216-47D2-AC72-77B8C5DE343D}"/>
    <cellStyle name="Ênfase3 2 2 4 3" xfId="45347" xr:uid="{3FCC88EA-FE69-4C5B-AAC5-5F740B5336EC}"/>
    <cellStyle name="Ênfase3 2 2 5" xfId="45341" xr:uid="{0F8FE2BB-8068-4AE9-BE56-D98053206642}"/>
    <cellStyle name="Ênfase3 2 20" xfId="14684" xr:uid="{00000000-0005-0000-0000-00005C390000}"/>
    <cellStyle name="Ênfase3 2 20 2" xfId="45349" xr:uid="{F1F83E29-0D32-4208-9D50-706341441068}"/>
    <cellStyle name="Ênfase3 2 21" xfId="14685" xr:uid="{00000000-0005-0000-0000-00005D390000}"/>
    <cellStyle name="Ênfase3 2 21 2" xfId="45350" xr:uid="{3E6B27AA-F0F1-441C-942F-067363175944}"/>
    <cellStyle name="Ênfase3 2 22" xfId="14686" xr:uid="{00000000-0005-0000-0000-00005E390000}"/>
    <cellStyle name="Ênfase3 2 22 2" xfId="45351" xr:uid="{357268BC-3E3D-498D-AE0B-3769CA6DF5D9}"/>
    <cellStyle name="Ênfase3 2 23" xfId="14687" xr:uid="{00000000-0005-0000-0000-00005F390000}"/>
    <cellStyle name="Ênfase3 2 23 2" xfId="45352" xr:uid="{20F091B9-E333-4570-983F-D17B954F069D}"/>
    <cellStyle name="Ênfase3 2 24" xfId="14688" xr:uid="{00000000-0005-0000-0000-000060390000}"/>
    <cellStyle name="Ênfase3 2 24 2" xfId="45353" xr:uid="{0230EF05-7C5C-42DF-A814-823016F10A03}"/>
    <cellStyle name="Ênfase3 2 25" xfId="14689" xr:uid="{00000000-0005-0000-0000-000061390000}"/>
    <cellStyle name="Ênfase3 2 25 2" xfId="45354" xr:uid="{60F7DD9C-BB93-40CC-B2DB-7F70AC1C5245}"/>
    <cellStyle name="Ênfase3 2 26" xfId="14690" xr:uid="{00000000-0005-0000-0000-000062390000}"/>
    <cellStyle name="Ênfase3 2 26 2" xfId="45355" xr:uid="{58E59F07-0025-48C0-B675-68857148C914}"/>
    <cellStyle name="Ênfase3 2 27" xfId="45329" xr:uid="{01C86BB4-CE71-4895-8275-06CF00F7BBC0}"/>
    <cellStyle name="Ênfase3 2 3" xfId="14691" xr:uid="{00000000-0005-0000-0000-000063390000}"/>
    <cellStyle name="Ênfase3 2 3 2" xfId="45356" xr:uid="{DD0D1297-4B08-4F4C-B27C-61C63691DD23}"/>
    <cellStyle name="Ênfase3 2 4" xfId="14692" xr:uid="{00000000-0005-0000-0000-000064390000}"/>
    <cellStyle name="Ênfase3 2 4 2" xfId="45357" xr:uid="{26C58FDB-B6E3-41CF-8B69-03C85B4F5B89}"/>
    <cellStyle name="Ênfase3 2 5" xfId="14693" xr:uid="{00000000-0005-0000-0000-000065390000}"/>
    <cellStyle name="Ênfase3 2 5 2" xfId="14694" xr:uid="{00000000-0005-0000-0000-000066390000}"/>
    <cellStyle name="Ênfase3 2 5 2 2" xfId="45359" xr:uid="{A736BE57-0F81-42DA-BF79-E3677B47FD5D}"/>
    <cellStyle name="Ênfase3 2 5 3" xfId="45358" xr:uid="{DEDA03AB-3BEF-46AE-AAE4-0144EA50EB95}"/>
    <cellStyle name="Ênfase3 2 6" xfId="14695" xr:uid="{00000000-0005-0000-0000-000067390000}"/>
    <cellStyle name="Ênfase3 2 6 2" xfId="14696" xr:uid="{00000000-0005-0000-0000-000068390000}"/>
    <cellStyle name="Ênfase3 2 6 2 2" xfId="45361" xr:uid="{3B15ADF3-E4A9-4155-A7B5-C76CA68F0AD1}"/>
    <cellStyle name="Ênfase3 2 6 3" xfId="45360" xr:uid="{3E434BA1-C7D8-4DE0-89FC-34531FC6FDF6}"/>
    <cellStyle name="Ênfase3 2 7" xfId="14697" xr:uid="{00000000-0005-0000-0000-000069390000}"/>
    <cellStyle name="Ênfase3 2 7 2" xfId="45362" xr:uid="{B86C5CA4-D958-43AF-B4A0-ECF8A31F9792}"/>
    <cellStyle name="Ênfase3 2 8" xfId="14698" xr:uid="{00000000-0005-0000-0000-00006A390000}"/>
    <cellStyle name="Ênfase3 2 8 2" xfId="45363" xr:uid="{346B0B7C-FAF5-4100-8927-48AB08C1B13B}"/>
    <cellStyle name="Ênfase3 2 9" xfId="14699" xr:uid="{00000000-0005-0000-0000-00006B390000}"/>
    <cellStyle name="Ênfase3 2 9 2" xfId="14700" xr:uid="{00000000-0005-0000-0000-00006C390000}"/>
    <cellStyle name="Ênfase3 2 9 2 2" xfId="45365" xr:uid="{3D470528-0DDD-4CF0-B005-3D9ADC47A544}"/>
    <cellStyle name="Ênfase3 2 9 3" xfId="14701" xr:uid="{00000000-0005-0000-0000-00006D390000}"/>
    <cellStyle name="Ênfase3 2 9 3 2" xfId="45366" xr:uid="{B8F46F81-06DF-4077-A629-2616B348583C}"/>
    <cellStyle name="Ênfase3 2 9 4" xfId="45364" xr:uid="{AF18FF9F-579F-4304-B34B-7E3A061E9919}"/>
    <cellStyle name="Ênfase3 20" xfId="14702" xr:uid="{00000000-0005-0000-0000-00006E390000}"/>
    <cellStyle name="Ênfase3 20 2" xfId="45367" xr:uid="{4771F0CD-9FDC-4135-9F12-D08649CC8487}"/>
    <cellStyle name="Ênfase3 21" xfId="14703" xr:uid="{00000000-0005-0000-0000-00006F390000}"/>
    <cellStyle name="Ênfase3 21 2" xfId="45368" xr:uid="{3C4BAD36-A45D-42D5-AFB6-D75067D20D01}"/>
    <cellStyle name="Ênfase3 22" xfId="14704" xr:uid="{00000000-0005-0000-0000-000070390000}"/>
    <cellStyle name="Ênfase3 22 2" xfId="45369" xr:uid="{AC9FA3EE-B982-4E89-86EA-C069313833C9}"/>
    <cellStyle name="Ênfase3 23" xfId="14705" xr:uid="{00000000-0005-0000-0000-000071390000}"/>
    <cellStyle name="Ênfase3 23 2" xfId="45370" xr:uid="{C91F35D1-4460-47C1-B4A1-1DFBB21ABCB3}"/>
    <cellStyle name="Ênfase3 24" xfId="14706" xr:uid="{00000000-0005-0000-0000-000072390000}"/>
    <cellStyle name="Ênfase3 24 2" xfId="45371" xr:uid="{041E3FF5-7251-476E-8DE7-4D120E55625F}"/>
    <cellStyle name="Ênfase3 25" xfId="14707" xr:uid="{00000000-0005-0000-0000-000073390000}"/>
    <cellStyle name="Ênfase3 25 2" xfId="45372" xr:uid="{B2917AB8-2671-445B-87FD-2F506559EE57}"/>
    <cellStyle name="Ênfase3 26" xfId="14708" xr:uid="{00000000-0005-0000-0000-000074390000}"/>
    <cellStyle name="Ênfase3 26 2" xfId="45373" xr:uid="{81D5B628-ED33-4EF8-81E5-F96365084222}"/>
    <cellStyle name="Ênfase3 27" xfId="14709" xr:uid="{00000000-0005-0000-0000-000075390000}"/>
    <cellStyle name="Ênfase3 27 2" xfId="45374" xr:uid="{98D3BA45-9A9D-48B9-81D5-1F4532787F7E}"/>
    <cellStyle name="Ênfase3 28" xfId="14710" xr:uid="{00000000-0005-0000-0000-000076390000}"/>
    <cellStyle name="Ênfase3 28 2" xfId="45375" xr:uid="{79335F4B-3C9B-43E0-AD22-A5808AB93CBA}"/>
    <cellStyle name="Ênfase3 29" xfId="14711" xr:uid="{00000000-0005-0000-0000-000077390000}"/>
    <cellStyle name="Ênfase3 29 2" xfId="45376" xr:uid="{DB7339CC-6149-44C5-B3FB-50AB5A4288AB}"/>
    <cellStyle name="Ênfase3 3" xfId="14712" xr:uid="{00000000-0005-0000-0000-000078390000}"/>
    <cellStyle name="Ênfase3 3 2" xfId="14713" xr:uid="{00000000-0005-0000-0000-000079390000}"/>
    <cellStyle name="Ênfase3 3 2 2" xfId="45378" xr:uid="{4A90CE6B-44B8-4E9F-85C0-0C72708A09EF}"/>
    <cellStyle name="Ênfase3 3 3" xfId="14714" xr:uid="{00000000-0005-0000-0000-00007A390000}"/>
    <cellStyle name="Ênfase3 3 3 2" xfId="14715" xr:uid="{00000000-0005-0000-0000-00007B390000}"/>
    <cellStyle name="Ênfase3 3 3 2 2" xfId="45380" xr:uid="{7CE69086-CCA6-403F-840A-24D993970753}"/>
    <cellStyle name="Ênfase3 3 3 3" xfId="45379" xr:uid="{7A3BAD01-A2D3-472C-97EF-2F0CB04F0617}"/>
    <cellStyle name="Ênfase3 3 4" xfId="14716" xr:uid="{00000000-0005-0000-0000-00007C390000}"/>
    <cellStyle name="Ênfase3 3 4 2" xfId="45381" xr:uid="{FFA12F57-181E-4DC7-AA93-6A29E220947C}"/>
    <cellStyle name="Ênfase3 3 5" xfId="45377" xr:uid="{A85BEA2B-EEFD-49D7-A431-554594E59410}"/>
    <cellStyle name="Ênfase3 30" xfId="14717" xr:uid="{00000000-0005-0000-0000-00007D390000}"/>
    <cellStyle name="Ênfase3 30 2" xfId="45382" xr:uid="{9516607D-8C55-44C0-BCF2-B6CAC40188D5}"/>
    <cellStyle name="Ênfase3 31" xfId="14718" xr:uid="{00000000-0005-0000-0000-00007E390000}"/>
    <cellStyle name="Ênfase3 31 2" xfId="45383" xr:uid="{513AB693-C7B6-47EF-88AB-16982D7C49A0}"/>
    <cellStyle name="Ênfase3 32" xfId="14719" xr:uid="{00000000-0005-0000-0000-00007F390000}"/>
    <cellStyle name="Ênfase3 32 2" xfId="45384" xr:uid="{B9668C86-4253-43EF-969B-951A8C1DBF44}"/>
    <cellStyle name="Ênfase3 33" xfId="14720" xr:uid="{00000000-0005-0000-0000-000080390000}"/>
    <cellStyle name="Ênfase3 33 2" xfId="45385" xr:uid="{575FF717-240A-4568-99A5-88493F80EB89}"/>
    <cellStyle name="Ênfase3 34" xfId="14721" xr:uid="{00000000-0005-0000-0000-000081390000}"/>
    <cellStyle name="Ênfase3 34 2" xfId="45386" xr:uid="{29BC3B8F-3AA6-4311-BE7D-229BF3EE2A9E}"/>
    <cellStyle name="Ênfase3 35" xfId="14722" xr:uid="{00000000-0005-0000-0000-000082390000}"/>
    <cellStyle name="Ênfase3 35 2" xfId="45387" xr:uid="{8555AEB9-CE28-4461-AC89-9A00F228A2D4}"/>
    <cellStyle name="Ênfase3 36" xfId="14723" xr:uid="{00000000-0005-0000-0000-000083390000}"/>
    <cellStyle name="Ênfase3 36 2" xfId="45388" xr:uid="{FD59DFA0-FE93-4471-A14F-7C9CB67E57CC}"/>
    <cellStyle name="Ênfase3 37" xfId="14724" xr:uid="{00000000-0005-0000-0000-000084390000}"/>
    <cellStyle name="Ênfase3 37 2" xfId="45389" xr:uid="{9A32AC7A-E90B-47F2-B172-8A0F1B1F775F}"/>
    <cellStyle name="Ênfase3 38" xfId="14725" xr:uid="{00000000-0005-0000-0000-000085390000}"/>
    <cellStyle name="Ênfase3 38 2" xfId="45390" xr:uid="{B42A8D81-685B-4042-B6E2-4A55B0E5ECA3}"/>
    <cellStyle name="Ênfase3 4" xfId="14726" xr:uid="{00000000-0005-0000-0000-000086390000}"/>
    <cellStyle name="Ênfase3 4 2" xfId="14727" xr:uid="{00000000-0005-0000-0000-000087390000}"/>
    <cellStyle name="Ênfase3 4 2 2" xfId="45392" xr:uid="{00D8D881-E6EA-4AEC-B832-D372AC64D5EF}"/>
    <cellStyle name="Ênfase3 4 3" xfId="14728" xr:uid="{00000000-0005-0000-0000-000088390000}"/>
    <cellStyle name="Ênfase3 4 3 2" xfId="45393" xr:uid="{59D0629B-B764-46BD-8E6A-761EEE8D179F}"/>
    <cellStyle name="Ênfase3 4 4" xfId="45391" xr:uid="{3688A7EE-5280-4F38-86F0-C82842855C27}"/>
    <cellStyle name="Ênfase3 5" xfId="14729" xr:uid="{00000000-0005-0000-0000-000089390000}"/>
    <cellStyle name="Ênfase3 5 2" xfId="14730" xr:uid="{00000000-0005-0000-0000-00008A390000}"/>
    <cellStyle name="Ênfase3 5 2 2" xfId="45395" xr:uid="{0536B81F-CA03-4A0B-A9F3-C548B9DE9E4A}"/>
    <cellStyle name="Ênfase3 5 3" xfId="14731" xr:uid="{00000000-0005-0000-0000-00008B390000}"/>
    <cellStyle name="Ênfase3 5 3 2" xfId="45396" xr:uid="{F1BCE37F-3ED7-4A60-984C-3057F13639B5}"/>
    <cellStyle name="Ênfase3 5 4" xfId="45394" xr:uid="{984AE54B-25A0-4D67-97F0-01E8F7086BD8}"/>
    <cellStyle name="Ênfase3 6" xfId="14732" xr:uid="{00000000-0005-0000-0000-00008C390000}"/>
    <cellStyle name="Ênfase3 6 2" xfId="14733" xr:uid="{00000000-0005-0000-0000-00008D390000}"/>
    <cellStyle name="Ênfase3 6 2 2" xfId="45398" xr:uid="{EFE13FE4-AA65-4BF1-92A0-B97B2A72B00C}"/>
    <cellStyle name="Ênfase3 6 3" xfId="14734" xr:uid="{00000000-0005-0000-0000-00008E390000}"/>
    <cellStyle name="Ênfase3 6 3 2" xfId="45399" xr:uid="{709695C2-54C3-4227-9E05-0C1CCAF8C321}"/>
    <cellStyle name="Ênfase3 6 4" xfId="45397" xr:uid="{1D5976B5-33DA-4300-97A3-91D5DA9C5E0D}"/>
    <cellStyle name="Ênfase3 7" xfId="14735" xr:uid="{00000000-0005-0000-0000-00008F390000}"/>
    <cellStyle name="Ênfase3 7 2" xfId="14736" xr:uid="{00000000-0005-0000-0000-000090390000}"/>
    <cellStyle name="Ênfase3 7 2 2" xfId="45401" xr:uid="{F8E36BDF-1AD8-473A-86E6-507090471E50}"/>
    <cellStyle name="Ênfase3 7 3" xfId="14737" xr:uid="{00000000-0005-0000-0000-000091390000}"/>
    <cellStyle name="Ênfase3 7 3 2" xfId="45402" xr:uid="{FAF8D37C-7C66-4D05-9A6C-C9C9843BD614}"/>
    <cellStyle name="Ênfase3 7 4" xfId="45400" xr:uid="{3DD9B363-6DB9-490B-8DD5-7A8B2FFB2618}"/>
    <cellStyle name="Ênfase3 8" xfId="14738" xr:uid="{00000000-0005-0000-0000-000092390000}"/>
    <cellStyle name="Ênfase3 8 2" xfId="14739" xr:uid="{00000000-0005-0000-0000-000093390000}"/>
    <cellStyle name="Ênfase3 8 2 2" xfId="14740" xr:uid="{00000000-0005-0000-0000-000094390000}"/>
    <cellStyle name="Ênfase3 8 2 2 2" xfId="45405" xr:uid="{EA3F3A99-2586-4E9D-B67D-808984D3E0B1}"/>
    <cellStyle name="Ênfase3 8 2 3" xfId="45404" xr:uid="{2F7A691D-4EC3-4B1D-B359-7A005F8F2778}"/>
    <cellStyle name="Ênfase3 8 3" xfId="14741" xr:uid="{00000000-0005-0000-0000-000095390000}"/>
    <cellStyle name="Ênfase3 8 3 2" xfId="45406" xr:uid="{834CAB50-CEB7-4293-8485-A8E68A527CAF}"/>
    <cellStyle name="Ênfase3 8 4" xfId="45403" xr:uid="{59C49FC6-775A-4D6C-9EC9-ECA4BF723D48}"/>
    <cellStyle name="Ênfase3 9" xfId="14742" xr:uid="{00000000-0005-0000-0000-000096390000}"/>
    <cellStyle name="Ênfase3 9 2" xfId="14743" xr:uid="{00000000-0005-0000-0000-000097390000}"/>
    <cellStyle name="Ênfase3 9 2 2" xfId="14744" xr:uid="{00000000-0005-0000-0000-000098390000}"/>
    <cellStyle name="Ênfase3 9 2 2 2" xfId="45409" xr:uid="{13F6A409-B7A1-45D2-9DC9-2BAEC12E7803}"/>
    <cellStyle name="Ênfase3 9 2 3" xfId="45408" xr:uid="{965ECC12-6AD1-4B61-BE4C-AC4660414E04}"/>
    <cellStyle name="Ênfase3 9 3" xfId="14745" xr:uid="{00000000-0005-0000-0000-000099390000}"/>
    <cellStyle name="Ênfase3 9 3 2" xfId="45410" xr:uid="{A749F30E-2779-4452-83B2-15DB60A659C3}"/>
    <cellStyle name="Ênfase3 9 4" xfId="45407" xr:uid="{3EC62F97-0986-4FD3-99CE-25C0336E126D}"/>
    <cellStyle name="Ênfase4 10" xfId="14746" xr:uid="{00000000-0005-0000-0000-00009A390000}"/>
    <cellStyle name="Ênfase4 10 2" xfId="45411" xr:uid="{5A0A5FAB-7E28-45DF-B528-42CC3E001F26}"/>
    <cellStyle name="Ênfase4 11" xfId="14747" xr:uid="{00000000-0005-0000-0000-00009B390000}"/>
    <cellStyle name="Ênfase4 11 2" xfId="45412" xr:uid="{0446BD36-689D-44DE-A374-846250EE2104}"/>
    <cellStyle name="Ênfase4 12" xfId="14748" xr:uid="{00000000-0005-0000-0000-00009C390000}"/>
    <cellStyle name="Ênfase4 12 2" xfId="45413" xr:uid="{1C0A5D26-37F4-4B0B-AB9D-1466EC73F11F}"/>
    <cellStyle name="Ênfase4 13" xfId="14749" xr:uid="{00000000-0005-0000-0000-00009D390000}"/>
    <cellStyle name="Ênfase4 13 2" xfId="45414" xr:uid="{F6E2F879-4A84-4495-8D46-180BCCD9CA85}"/>
    <cellStyle name="Ênfase4 14" xfId="14750" xr:uid="{00000000-0005-0000-0000-00009E390000}"/>
    <cellStyle name="Ênfase4 14 2" xfId="45415" xr:uid="{4EE80877-708A-4910-B54B-07AF6A1BEDC1}"/>
    <cellStyle name="Ênfase4 15" xfId="14751" xr:uid="{00000000-0005-0000-0000-00009F390000}"/>
    <cellStyle name="Ênfase4 15 2" xfId="45416" xr:uid="{CF105E57-EF80-43FA-8308-67ED59381BD1}"/>
    <cellStyle name="Ênfase4 16" xfId="14752" xr:uid="{00000000-0005-0000-0000-0000A0390000}"/>
    <cellStyle name="Ênfase4 16 2" xfId="45417" xr:uid="{13E8721E-DE28-4FAC-B30A-9B2C88112897}"/>
    <cellStyle name="Ênfase4 17" xfId="14753" xr:uid="{00000000-0005-0000-0000-0000A1390000}"/>
    <cellStyle name="Ênfase4 17 2" xfId="45418" xr:uid="{1A477C1B-71E0-4CD9-A25A-AE49C0500876}"/>
    <cellStyle name="Ênfase4 18" xfId="14754" xr:uid="{00000000-0005-0000-0000-0000A2390000}"/>
    <cellStyle name="Ênfase4 18 2" xfId="45419" xr:uid="{416B356F-D0A4-4A45-8A50-9D4F6CE74688}"/>
    <cellStyle name="Ênfase4 19" xfId="14755" xr:uid="{00000000-0005-0000-0000-0000A3390000}"/>
    <cellStyle name="Ênfase4 19 2" xfId="45420" xr:uid="{9BE0EE92-2CF1-44EF-B00D-24430D3DAD98}"/>
    <cellStyle name="Ênfase4 2" xfId="14756" xr:uid="{00000000-0005-0000-0000-0000A4390000}"/>
    <cellStyle name="Ênfase4 2 2" xfId="14757" xr:uid="{00000000-0005-0000-0000-0000A5390000}"/>
    <cellStyle name="Ênfase4 2 2 2" xfId="14758" xr:uid="{00000000-0005-0000-0000-0000A6390000}"/>
    <cellStyle name="Ênfase4 2 2 2 2" xfId="45423" xr:uid="{A6B8C310-9FA2-47E0-B290-8D2AD2309FDC}"/>
    <cellStyle name="Ênfase4 2 2 3" xfId="14759" xr:uid="{00000000-0005-0000-0000-0000A7390000}"/>
    <cellStyle name="Ênfase4 2 2 3 2" xfId="45424" xr:uid="{8C4E8F7F-6C18-40E5-936B-C178D486E3E6}"/>
    <cellStyle name="Ênfase4 2 2 4" xfId="45422" xr:uid="{0BF585FD-1281-4350-8E98-B2D2E3ADE7B7}"/>
    <cellStyle name="Ênfase4 2 3" xfId="14760" xr:uid="{00000000-0005-0000-0000-0000A8390000}"/>
    <cellStyle name="Ênfase4 2 3 2" xfId="45425" xr:uid="{CDA616C7-8379-4AB3-B775-487ADB97FC99}"/>
    <cellStyle name="Ênfase4 2 4" xfId="45421" xr:uid="{A2D2EDC9-4440-46C8-A182-567173FBE3D3}"/>
    <cellStyle name="Ênfase4 20" xfId="14761" xr:uid="{00000000-0005-0000-0000-0000A9390000}"/>
    <cellStyle name="Ênfase4 20 2" xfId="45426" xr:uid="{BD1DE407-9B89-401B-A61B-52AAD3D753A0}"/>
    <cellStyle name="Ênfase4 21" xfId="14762" xr:uid="{00000000-0005-0000-0000-0000AA390000}"/>
    <cellStyle name="Ênfase4 21 2" xfId="45427" xr:uid="{A526ED63-65F5-410E-88AE-D66B04AA610E}"/>
    <cellStyle name="Ênfase4 22" xfId="14763" xr:uid="{00000000-0005-0000-0000-0000AB390000}"/>
    <cellStyle name="Ênfase4 22 2" xfId="45428" xr:uid="{C32E1820-4483-4A9B-817F-0868619E2BBB}"/>
    <cellStyle name="Ênfase4 23" xfId="14764" xr:uid="{00000000-0005-0000-0000-0000AC390000}"/>
    <cellStyle name="Ênfase4 23 2" xfId="45429" xr:uid="{5F9BD473-2AB3-49F3-A88C-FC8AF0E55D99}"/>
    <cellStyle name="Ênfase4 24" xfId="14765" xr:uid="{00000000-0005-0000-0000-0000AD390000}"/>
    <cellStyle name="Ênfase4 24 2" xfId="45430" xr:uid="{6AB598C2-68CD-4E98-934F-888DBE1C7652}"/>
    <cellStyle name="Ênfase4 3" xfId="14766" xr:uid="{00000000-0005-0000-0000-0000AE390000}"/>
    <cellStyle name="Ênfase4 3 2" xfId="14767" xr:uid="{00000000-0005-0000-0000-0000AF390000}"/>
    <cellStyle name="Ênfase4 3 2 2" xfId="45432" xr:uid="{0266A03E-33B6-4DAA-A61B-D8234F2D58D6}"/>
    <cellStyle name="Ênfase4 3 3" xfId="45431" xr:uid="{81122BAC-9703-4956-811A-02ABFCF9B687}"/>
    <cellStyle name="Ênfase4 4" xfId="14768" xr:uid="{00000000-0005-0000-0000-0000B0390000}"/>
    <cellStyle name="Ênfase4 4 10" xfId="14769" xr:uid="{00000000-0005-0000-0000-0000B1390000}"/>
    <cellStyle name="Ênfase4 4 10 2" xfId="14770" xr:uid="{00000000-0005-0000-0000-0000B2390000}"/>
    <cellStyle name="Ênfase4 4 10 2 2" xfId="45435" xr:uid="{91CCC26B-08C1-472A-8AC1-03FAB8FB6970}"/>
    <cellStyle name="Ênfase4 4 10 3" xfId="45434" xr:uid="{175022B8-C95A-45F6-B469-4A9B80C6620C}"/>
    <cellStyle name="Ênfase4 4 11" xfId="14771" xr:uid="{00000000-0005-0000-0000-0000B3390000}"/>
    <cellStyle name="Ênfase4 4 11 2" xfId="45436" xr:uid="{FEF1574F-7DD2-4E7B-B098-BE3B0A01345B}"/>
    <cellStyle name="Ênfase4 4 12" xfId="45433" xr:uid="{E1622098-39EB-45CD-95F6-75086315DD82}"/>
    <cellStyle name="Ênfase4 4 2" xfId="14772" xr:uid="{00000000-0005-0000-0000-0000B4390000}"/>
    <cellStyle name="Ênfase4 4 2 10" xfId="14773" xr:uid="{00000000-0005-0000-0000-0000B5390000}"/>
    <cellStyle name="Ênfase4 4 2 10 2" xfId="45438" xr:uid="{EDF54F40-8CFF-4338-BEDC-35E5260E9FBF}"/>
    <cellStyle name="Ênfase4 4 2 11" xfId="14774" xr:uid="{00000000-0005-0000-0000-0000B6390000}"/>
    <cellStyle name="Ênfase4 4 2 11 2" xfId="45439" xr:uid="{2141A8AE-5A4B-456D-9AFE-25270936BEC3}"/>
    <cellStyle name="Ênfase4 4 2 12" xfId="45437" xr:uid="{77840685-D9DA-4F91-AEBA-530522AC7665}"/>
    <cellStyle name="Ênfase4 4 2 2" xfId="14775" xr:uid="{00000000-0005-0000-0000-0000B7390000}"/>
    <cellStyle name="Ênfase4 4 2 2 2" xfId="45440" xr:uid="{D78C0CBC-DE6D-4894-8F43-3B64D8C7ACA2}"/>
    <cellStyle name="Ênfase4 4 2 3" xfId="14776" xr:uid="{00000000-0005-0000-0000-0000B8390000}"/>
    <cellStyle name="Ênfase4 4 2 3 2" xfId="14777" xr:uid="{00000000-0005-0000-0000-0000B9390000}"/>
    <cellStyle name="Ênfase4 4 2 3 2 2" xfId="45442" xr:uid="{249E35CE-9A69-49AA-A213-E2021BB7AC21}"/>
    <cellStyle name="Ênfase4 4 2 3 3" xfId="14778" xr:uid="{00000000-0005-0000-0000-0000BA390000}"/>
    <cellStyle name="Ênfase4 4 2 3 3 2" xfId="45443" xr:uid="{A2E5F3D6-008F-44B1-A234-501828E0A9B2}"/>
    <cellStyle name="Ênfase4 4 2 3 4" xfId="14779" xr:uid="{00000000-0005-0000-0000-0000BB390000}"/>
    <cellStyle name="Ênfase4 4 2 3 4 2" xfId="45444" xr:uid="{E763E1F3-A574-4A44-B478-64938E7399EC}"/>
    <cellStyle name="Ênfase4 4 2 3 5" xfId="45441" xr:uid="{076F8289-F770-438B-AA5B-66FD70C34AD8}"/>
    <cellStyle name="Ênfase4 4 2 4" xfId="14780" xr:uid="{00000000-0005-0000-0000-0000BC390000}"/>
    <cellStyle name="Ênfase4 4 2 4 2" xfId="14781" xr:uid="{00000000-0005-0000-0000-0000BD390000}"/>
    <cellStyle name="Ênfase4 4 2 4 2 2" xfId="45446" xr:uid="{B20BF8C5-9EDF-4FE0-92A0-509975D927A0}"/>
    <cellStyle name="Ênfase4 4 2 4 3" xfId="14782" xr:uid="{00000000-0005-0000-0000-0000BE390000}"/>
    <cellStyle name="Ênfase4 4 2 4 3 2" xfId="45447" xr:uid="{FD0D2F6E-7994-4E07-A77A-CD5CEA28FB39}"/>
    <cellStyle name="Ênfase4 4 2 4 4" xfId="14783" xr:uid="{00000000-0005-0000-0000-0000BF390000}"/>
    <cellStyle name="Ênfase4 4 2 4 4 2" xfId="45448" xr:uid="{E3116C52-1D77-405B-AE70-993D2620CBC3}"/>
    <cellStyle name="Ênfase4 4 2 4 5" xfId="45445" xr:uid="{7E2DF32D-F8A8-4B65-8919-5B66704AF179}"/>
    <cellStyle name="Ênfase4 4 2 5" xfId="14784" xr:uid="{00000000-0005-0000-0000-0000C0390000}"/>
    <cellStyle name="Ênfase4 4 2 5 2" xfId="14785" xr:uid="{00000000-0005-0000-0000-0000C1390000}"/>
    <cellStyle name="Ênfase4 4 2 5 2 2" xfId="45450" xr:uid="{FAF2C2FD-B581-49C0-8252-E28400DBA9C1}"/>
    <cellStyle name="Ênfase4 4 2 5 3" xfId="14786" xr:uid="{00000000-0005-0000-0000-0000C2390000}"/>
    <cellStyle name="Ênfase4 4 2 5 3 2" xfId="45451" xr:uid="{A71A9E18-6CB7-436B-A473-A82793B088A1}"/>
    <cellStyle name="Ênfase4 4 2 5 4" xfId="45449" xr:uid="{DED453E0-E108-4B2D-827F-7027AAABA8EC}"/>
    <cellStyle name="Ênfase4 4 2 6" xfId="14787" xr:uid="{00000000-0005-0000-0000-0000C3390000}"/>
    <cellStyle name="Ênfase4 4 2 6 2" xfId="45452" xr:uid="{131D7E5C-CE2B-4F45-A438-334BD42BAD25}"/>
    <cellStyle name="Ênfase4 4 2 7" xfId="14788" xr:uid="{00000000-0005-0000-0000-0000C4390000}"/>
    <cellStyle name="Ênfase4 4 2 7 2" xfId="45453" xr:uid="{0A487818-4E04-41CE-9927-F6F626902B31}"/>
    <cellStyle name="Ênfase4 4 2 8" xfId="14789" xr:uid="{00000000-0005-0000-0000-0000C5390000}"/>
    <cellStyle name="Ênfase4 4 2 8 2" xfId="14790" xr:uid="{00000000-0005-0000-0000-0000C6390000}"/>
    <cellStyle name="Ênfase4 4 2 8 2 2" xfId="45455" xr:uid="{4DABA4CD-4BBC-4BC4-87E4-AAECC53996C1}"/>
    <cellStyle name="Ênfase4 4 2 8 3" xfId="14791" xr:uid="{00000000-0005-0000-0000-0000C7390000}"/>
    <cellStyle name="Ênfase4 4 2 8 3 2" xfId="45456" xr:uid="{575387BB-907E-429C-977F-E00BC20C6C7D}"/>
    <cellStyle name="Ênfase4 4 2 8 4" xfId="45454" xr:uid="{5B7D9E2E-CE90-4B70-904D-B2C44A21D4A9}"/>
    <cellStyle name="Ênfase4 4 2 9" xfId="14792" xr:uid="{00000000-0005-0000-0000-0000C8390000}"/>
    <cellStyle name="Ênfase4 4 2 9 2" xfId="45457" xr:uid="{2799B97A-F6FD-4561-9E24-74AA28791B02}"/>
    <cellStyle name="Ênfase4 4 3" xfId="14793" xr:uid="{00000000-0005-0000-0000-0000C9390000}"/>
    <cellStyle name="Ênfase4 4 3 2" xfId="45458" xr:uid="{2CAD4F17-1AA2-45BF-8D1D-C34972362F5C}"/>
    <cellStyle name="Ênfase4 4 4" xfId="14794" xr:uid="{00000000-0005-0000-0000-0000CA390000}"/>
    <cellStyle name="Ênfase4 4 4 2" xfId="14795" xr:uid="{00000000-0005-0000-0000-0000CB390000}"/>
    <cellStyle name="Ênfase4 4 4 2 2" xfId="45460" xr:uid="{500E4643-D642-452D-A688-18F394524A25}"/>
    <cellStyle name="Ênfase4 4 4 3" xfId="14796" xr:uid="{00000000-0005-0000-0000-0000CC390000}"/>
    <cellStyle name="Ênfase4 4 4 3 2" xfId="45461" xr:uid="{041D2075-CFCD-4FC1-AB9D-E2FFCE76D9DD}"/>
    <cellStyle name="Ênfase4 4 4 4" xfId="14797" xr:uid="{00000000-0005-0000-0000-0000CD390000}"/>
    <cellStyle name="Ênfase4 4 4 4 2" xfId="45462" xr:uid="{E9127565-9734-43AE-AFA5-E0D6CF5D0F9B}"/>
    <cellStyle name="Ênfase4 4 4 5" xfId="45459" xr:uid="{A4A9A8BE-88A6-4112-9A20-D7DFAA0F1575}"/>
    <cellStyle name="Ênfase4 4 5" xfId="14798" xr:uid="{00000000-0005-0000-0000-0000CE390000}"/>
    <cellStyle name="Ênfase4 4 5 2" xfId="14799" xr:uid="{00000000-0005-0000-0000-0000CF390000}"/>
    <cellStyle name="Ênfase4 4 5 2 2" xfId="45464" xr:uid="{5B6C8B4D-4175-4B39-B6BE-68B47749DA97}"/>
    <cellStyle name="Ênfase4 4 5 3" xfId="14800" xr:uid="{00000000-0005-0000-0000-0000D0390000}"/>
    <cellStyle name="Ênfase4 4 5 3 2" xfId="45465" xr:uid="{D5FA9269-F3C7-41DD-B38C-E33D7B26ED4E}"/>
    <cellStyle name="Ênfase4 4 5 4" xfId="14801" xr:uid="{00000000-0005-0000-0000-0000D1390000}"/>
    <cellStyle name="Ênfase4 4 5 4 2" xfId="45466" xr:uid="{7AA362D2-9DB4-4EC8-AC42-D88ECA006AF7}"/>
    <cellStyle name="Ênfase4 4 5 5" xfId="45463" xr:uid="{F7D471FB-64EF-4014-953D-6AEE228B2D8E}"/>
    <cellStyle name="Ênfase4 4 6" xfId="14802" xr:uid="{00000000-0005-0000-0000-0000D2390000}"/>
    <cellStyle name="Ênfase4 4 6 2" xfId="14803" xr:uid="{00000000-0005-0000-0000-0000D3390000}"/>
    <cellStyle name="Ênfase4 4 6 2 2" xfId="45468" xr:uid="{0F2E54A5-9AFF-4A3F-AF34-D8246A4D9134}"/>
    <cellStyle name="Ênfase4 4 6 3" xfId="14804" xr:uid="{00000000-0005-0000-0000-0000D4390000}"/>
    <cellStyle name="Ênfase4 4 6 3 2" xfId="45469" xr:uid="{9D0AB018-44CB-463B-85DF-C308F21BD794}"/>
    <cellStyle name="Ênfase4 4 6 4" xfId="45467" xr:uid="{2603BFE3-AA29-4EF1-827C-0E95290338FD}"/>
    <cellStyle name="Ênfase4 4 7" xfId="14805" xr:uid="{00000000-0005-0000-0000-0000D5390000}"/>
    <cellStyle name="Ênfase4 4 7 2" xfId="45470" xr:uid="{367DBF31-9AD7-4251-B292-957689E84559}"/>
    <cellStyle name="Ênfase4 4 8" xfId="14806" xr:uid="{00000000-0005-0000-0000-0000D6390000}"/>
    <cellStyle name="Ênfase4 4 8 2" xfId="45471" xr:uid="{2D66AC20-D43B-4E37-85E0-8DCBCBAB35CA}"/>
    <cellStyle name="Ênfase4 4 9" xfId="14807" xr:uid="{00000000-0005-0000-0000-0000D7390000}"/>
    <cellStyle name="Ênfase4 4 9 2" xfId="14808" xr:uid="{00000000-0005-0000-0000-0000D8390000}"/>
    <cellStyle name="Ênfase4 4 9 2 2" xfId="45473" xr:uid="{5F08EAA9-87D2-4115-8D54-649333323F00}"/>
    <cellStyle name="Ênfase4 4 9 3" xfId="14809" xr:uid="{00000000-0005-0000-0000-0000D9390000}"/>
    <cellStyle name="Ênfase4 4 9 3 2" xfId="45474" xr:uid="{4A7AB5FD-F4CE-4537-A418-70C7F7B2EA9D}"/>
    <cellStyle name="Ênfase4 4 9 4" xfId="45472" xr:uid="{7104A40D-1D0D-4875-8C9A-29F2B00353EE}"/>
    <cellStyle name="Ênfase4 5" xfId="14810" xr:uid="{00000000-0005-0000-0000-0000DA390000}"/>
    <cellStyle name="Ênfase4 5 2" xfId="14811" xr:uid="{00000000-0005-0000-0000-0000DB390000}"/>
    <cellStyle name="Ênfase4 5 2 2" xfId="45476" xr:uid="{0639CFBA-8F28-4229-AF5D-C25BEF903E28}"/>
    <cellStyle name="Ênfase4 5 3" xfId="45475" xr:uid="{311439AD-23E6-4E66-8C66-CE7B7442244B}"/>
    <cellStyle name="Ênfase4 6" xfId="14812" xr:uid="{00000000-0005-0000-0000-0000DC390000}"/>
    <cellStyle name="Ênfase4 6 2" xfId="14813" xr:uid="{00000000-0005-0000-0000-0000DD390000}"/>
    <cellStyle name="Ênfase4 6 2 2" xfId="14814" xr:uid="{00000000-0005-0000-0000-0000DE390000}"/>
    <cellStyle name="Ênfase4 6 2 2 2" xfId="14815" xr:uid="{00000000-0005-0000-0000-0000DF390000}"/>
    <cellStyle name="Ênfase4 6 2 2 2 2" xfId="45480" xr:uid="{65BB3ACD-812E-4198-A859-62FF6E5FCC35}"/>
    <cellStyle name="Ênfase4 6 2 2 3" xfId="45479" xr:uid="{40A13F7E-EAB7-4954-8591-48B9016DAC6F}"/>
    <cellStyle name="Ênfase4 6 2 3" xfId="14816" xr:uid="{00000000-0005-0000-0000-0000E0390000}"/>
    <cellStyle name="Ênfase4 6 2 3 2" xfId="45481" xr:uid="{8F19D9B9-CA6B-405A-AF10-F15D1048D187}"/>
    <cellStyle name="Ênfase4 6 2 4" xfId="45478" xr:uid="{A1D7AEA2-45D3-4DC3-8A0F-6069C4AD0107}"/>
    <cellStyle name="Ênfase4 6 3" xfId="14817" xr:uid="{00000000-0005-0000-0000-0000E1390000}"/>
    <cellStyle name="Ênfase4 6 3 2" xfId="14818" xr:uid="{00000000-0005-0000-0000-0000E2390000}"/>
    <cellStyle name="Ênfase4 6 3 2 2" xfId="45483" xr:uid="{89BB93DF-4172-4A5F-97D1-1C27904B03AF}"/>
    <cellStyle name="Ênfase4 6 3 3" xfId="14819" xr:uid="{00000000-0005-0000-0000-0000E3390000}"/>
    <cellStyle name="Ênfase4 6 3 3 2" xfId="45484" xr:uid="{1E7EF9AE-BEA7-4B62-844B-2C21EC1F053D}"/>
    <cellStyle name="Ênfase4 6 3 4" xfId="45482" xr:uid="{6C9D53B2-BD06-491B-B686-7F1650C9025F}"/>
    <cellStyle name="Ênfase4 6 4" xfId="14820" xr:uid="{00000000-0005-0000-0000-0000E4390000}"/>
    <cellStyle name="Ênfase4 6 4 2" xfId="45485" xr:uid="{CB278893-6B64-4D67-A271-D7A7DE85E50C}"/>
    <cellStyle name="Ênfase4 6 5" xfId="14821" xr:uid="{00000000-0005-0000-0000-0000E5390000}"/>
    <cellStyle name="Ênfase4 6 5 2" xfId="45486" xr:uid="{88B5B44A-1B0F-499B-B865-B89F70EB2762}"/>
    <cellStyle name="Ênfase4 6 6" xfId="45477" xr:uid="{E9F500E9-114D-4614-BAA8-25EB413EEA27}"/>
    <cellStyle name="Ênfase4 7" xfId="14822" xr:uid="{00000000-0005-0000-0000-0000E6390000}"/>
    <cellStyle name="Ênfase4 7 2" xfId="45487" xr:uid="{EC622C5A-C634-4EC2-BFCA-ACDFBF59FE65}"/>
    <cellStyle name="Ênfase4 8" xfId="14823" xr:uid="{00000000-0005-0000-0000-0000E7390000}"/>
    <cellStyle name="Ênfase4 8 2" xfId="45488" xr:uid="{C66302D0-2EF6-477A-B478-DDCB4B959B6A}"/>
    <cellStyle name="Ênfase4 9" xfId="14824" xr:uid="{00000000-0005-0000-0000-0000E8390000}"/>
    <cellStyle name="Ênfase4 9 2" xfId="14825" xr:uid="{00000000-0005-0000-0000-0000E9390000}"/>
    <cellStyle name="Ênfase4 9 2 2" xfId="45490" xr:uid="{94844FCC-4BF5-4D80-9E89-8C64F7D33FFE}"/>
    <cellStyle name="Ênfase4 9 3" xfId="14826" xr:uid="{00000000-0005-0000-0000-0000EA390000}"/>
    <cellStyle name="Ênfase4 9 3 2" xfId="45491" xr:uid="{7322BE2E-15CE-48DD-BAF0-BD326A627389}"/>
    <cellStyle name="Ênfase4 9 4" xfId="45489" xr:uid="{B9F1ED60-8E05-42FA-A14E-E74E55E43069}"/>
    <cellStyle name="Ênfase5 10" xfId="14827" xr:uid="{00000000-0005-0000-0000-0000EB390000}"/>
    <cellStyle name="Ênfase5 10 2" xfId="45492" xr:uid="{E1A772B3-FD08-4A03-A295-4FEAB65B2782}"/>
    <cellStyle name="Ênfase5 11" xfId="14828" xr:uid="{00000000-0005-0000-0000-0000EC390000}"/>
    <cellStyle name="Ênfase5 11 2" xfId="45493" xr:uid="{DAE903B3-21B0-4090-80FA-513180F2D432}"/>
    <cellStyle name="Ênfase5 12" xfId="14829" xr:uid="{00000000-0005-0000-0000-0000ED390000}"/>
    <cellStyle name="Ênfase5 12 2" xfId="45494" xr:uid="{A61C6C7A-D19D-424B-A2DF-A2CD263A2577}"/>
    <cellStyle name="Ênfase5 13" xfId="14830" xr:uid="{00000000-0005-0000-0000-0000EE390000}"/>
    <cellStyle name="Ênfase5 13 2" xfId="45495" xr:uid="{997442AC-39B1-421A-A485-E8282B91ACEA}"/>
    <cellStyle name="Ênfase5 14" xfId="14831" xr:uid="{00000000-0005-0000-0000-0000EF390000}"/>
    <cellStyle name="Ênfase5 14 2" xfId="45496" xr:uid="{3253ED6E-8C9F-454B-9E92-0804A23B026A}"/>
    <cellStyle name="Ênfase5 15" xfId="14832" xr:uid="{00000000-0005-0000-0000-0000F0390000}"/>
    <cellStyle name="Ênfase5 15 2" xfId="45497" xr:uid="{FE1EB662-7E6C-4674-872E-80F710BA407E}"/>
    <cellStyle name="Ênfase5 16" xfId="14833" xr:uid="{00000000-0005-0000-0000-0000F1390000}"/>
    <cellStyle name="Ênfase5 16 2" xfId="45498" xr:uid="{F09427A4-B894-4A90-A279-17A3477C4C3E}"/>
    <cellStyle name="Ênfase5 17" xfId="14834" xr:uid="{00000000-0005-0000-0000-0000F2390000}"/>
    <cellStyle name="Ênfase5 17 2" xfId="45499" xr:uid="{437F0912-332D-4FE0-8FEA-33D4C2C7E8F2}"/>
    <cellStyle name="Ênfase5 18" xfId="14835" xr:uid="{00000000-0005-0000-0000-0000F3390000}"/>
    <cellStyle name="Ênfase5 18 2" xfId="45500" xr:uid="{6C8A10E7-0A70-4ABE-B40D-C9090D63A947}"/>
    <cellStyle name="Ênfase5 19" xfId="14836" xr:uid="{00000000-0005-0000-0000-0000F4390000}"/>
    <cellStyle name="Ênfase5 19 2" xfId="45501" xr:uid="{BF774687-76A3-4064-8F26-19D9AC6DB471}"/>
    <cellStyle name="Ênfase5 2" xfId="14837" xr:uid="{00000000-0005-0000-0000-0000F5390000}"/>
    <cellStyle name="Ênfase5 2 2" xfId="14838" xr:uid="{00000000-0005-0000-0000-0000F6390000}"/>
    <cellStyle name="Ênfase5 2 2 2" xfId="45503" xr:uid="{3F0BA52F-AD7E-4142-A04C-D2CEDE54F802}"/>
    <cellStyle name="Ênfase5 2 3" xfId="14839" xr:uid="{00000000-0005-0000-0000-0000F7390000}"/>
    <cellStyle name="Ênfase5 2 3 2" xfId="45504" xr:uid="{42FF1C27-FAFD-4E75-97E8-4AAFC88B1EEA}"/>
    <cellStyle name="Ênfase5 2 4" xfId="45502" xr:uid="{22CBF8AC-37B8-43FF-892B-98DFD15B856F}"/>
    <cellStyle name="Ênfase5 20" xfId="14840" xr:uid="{00000000-0005-0000-0000-0000F8390000}"/>
    <cellStyle name="Ênfase5 20 2" xfId="45505" xr:uid="{5A668C36-C9BE-4EC0-86F8-513852AF95CE}"/>
    <cellStyle name="Ênfase5 21" xfId="14841" xr:uid="{00000000-0005-0000-0000-0000F9390000}"/>
    <cellStyle name="Ênfase5 21 2" xfId="45506" xr:uid="{A198AC7E-DF19-41C8-94A8-6E60669C7A37}"/>
    <cellStyle name="Ênfase5 22" xfId="14842" xr:uid="{00000000-0005-0000-0000-0000FA390000}"/>
    <cellStyle name="Ênfase5 22 2" xfId="45507" xr:uid="{30FFC8B8-04C5-4010-96AD-7DB870541250}"/>
    <cellStyle name="Ênfase5 23" xfId="14843" xr:uid="{00000000-0005-0000-0000-0000FB390000}"/>
    <cellStyle name="Ênfase5 23 2" xfId="45508" xr:uid="{12B16638-6699-4543-B183-1E4F8B85F8C4}"/>
    <cellStyle name="Ênfase5 24" xfId="14844" xr:uid="{00000000-0005-0000-0000-0000FC390000}"/>
    <cellStyle name="Ênfase5 24 2" xfId="45509" xr:uid="{0C874F94-195B-4046-9796-AB88D29C4CA4}"/>
    <cellStyle name="Ênfase5 3" xfId="14845" xr:uid="{00000000-0005-0000-0000-0000FD390000}"/>
    <cellStyle name="Ênfase5 3 2" xfId="14846" xr:uid="{00000000-0005-0000-0000-0000FE390000}"/>
    <cellStyle name="Ênfase5 3 2 2" xfId="45511" xr:uid="{D2D36B68-6948-4001-8CBF-511387C1CB3D}"/>
    <cellStyle name="Ênfase5 3 3" xfId="45510" xr:uid="{E0B9C000-9021-40B3-AD50-C72C198E16CE}"/>
    <cellStyle name="Ênfase5 4" xfId="14847" xr:uid="{00000000-0005-0000-0000-0000FF390000}"/>
    <cellStyle name="Ênfase5 4 10" xfId="14848" xr:uid="{00000000-0005-0000-0000-0000003A0000}"/>
    <cellStyle name="Ênfase5 4 10 2" xfId="45513" xr:uid="{EEB86E0B-3C9E-4950-BF28-6ACB1C70869A}"/>
    <cellStyle name="Ênfase5 4 11" xfId="14849" xr:uid="{00000000-0005-0000-0000-0000013A0000}"/>
    <cellStyle name="Ênfase5 4 11 2" xfId="45514" xr:uid="{49EFD4FD-0B1A-4E84-8EAA-0F24AEDC107A}"/>
    <cellStyle name="Ênfase5 4 12" xfId="45512" xr:uid="{0640C9BE-769C-40D0-9371-7A73B24B490C}"/>
    <cellStyle name="Ênfase5 4 2" xfId="14850" xr:uid="{00000000-0005-0000-0000-0000023A0000}"/>
    <cellStyle name="Ênfase5 4 2 10" xfId="14851" xr:uid="{00000000-0005-0000-0000-0000033A0000}"/>
    <cellStyle name="Ênfase5 4 2 10 2" xfId="45516" xr:uid="{870D5582-6421-4C86-AADD-7C1E74A0EB31}"/>
    <cellStyle name="Ênfase5 4 2 11" xfId="45515" xr:uid="{60562CC4-5132-4545-A229-9406651341DF}"/>
    <cellStyle name="Ênfase5 4 2 2" xfId="14852" xr:uid="{00000000-0005-0000-0000-0000043A0000}"/>
    <cellStyle name="Ênfase5 4 2 2 2" xfId="45517" xr:uid="{33FD8702-7CB5-4DF4-9046-4ACB40C0B0B8}"/>
    <cellStyle name="Ênfase5 4 2 3" xfId="14853" xr:uid="{00000000-0005-0000-0000-0000053A0000}"/>
    <cellStyle name="Ênfase5 4 2 3 2" xfId="14854" xr:uid="{00000000-0005-0000-0000-0000063A0000}"/>
    <cellStyle name="Ênfase5 4 2 3 2 2" xfId="45519" xr:uid="{5F68CC46-9B86-4DCF-91A8-5A5D2E002034}"/>
    <cellStyle name="Ênfase5 4 2 3 3" xfId="14855" xr:uid="{00000000-0005-0000-0000-0000073A0000}"/>
    <cellStyle name="Ênfase5 4 2 3 3 2" xfId="45520" xr:uid="{9FC887AF-CB58-4695-ADD3-8F32955D9B72}"/>
    <cellStyle name="Ênfase5 4 2 3 4" xfId="14856" xr:uid="{00000000-0005-0000-0000-0000083A0000}"/>
    <cellStyle name="Ênfase5 4 2 3 4 2" xfId="45521" xr:uid="{B4A45083-E150-452A-A03E-750010B7D888}"/>
    <cellStyle name="Ênfase5 4 2 3 5" xfId="45518" xr:uid="{753C1059-30A6-4AE1-9922-7F2BD3733174}"/>
    <cellStyle name="Ênfase5 4 2 4" xfId="14857" xr:uid="{00000000-0005-0000-0000-0000093A0000}"/>
    <cellStyle name="Ênfase5 4 2 4 2" xfId="14858" xr:uid="{00000000-0005-0000-0000-00000A3A0000}"/>
    <cellStyle name="Ênfase5 4 2 4 2 2" xfId="45523" xr:uid="{C793F495-DD0D-4C83-AA18-87F9C15D45F1}"/>
    <cellStyle name="Ênfase5 4 2 4 3" xfId="14859" xr:uid="{00000000-0005-0000-0000-00000B3A0000}"/>
    <cellStyle name="Ênfase5 4 2 4 3 2" xfId="45524" xr:uid="{9914A813-5944-4366-ABBF-87D4452F2D91}"/>
    <cellStyle name="Ênfase5 4 2 4 4" xfId="14860" xr:uid="{00000000-0005-0000-0000-00000C3A0000}"/>
    <cellStyle name="Ênfase5 4 2 4 4 2" xfId="45525" xr:uid="{C1C726B0-CFA4-460A-BC17-1B5DB034E398}"/>
    <cellStyle name="Ênfase5 4 2 4 5" xfId="45522" xr:uid="{547EE0EF-526A-4815-82D1-6C077DDB619E}"/>
    <cellStyle name="Ênfase5 4 2 5" xfId="14861" xr:uid="{00000000-0005-0000-0000-00000D3A0000}"/>
    <cellStyle name="Ênfase5 4 2 5 2" xfId="14862" xr:uid="{00000000-0005-0000-0000-00000E3A0000}"/>
    <cellStyle name="Ênfase5 4 2 5 2 2" xfId="45527" xr:uid="{3A32A92F-613B-4EF8-8FAD-1A2CFA8313A0}"/>
    <cellStyle name="Ênfase5 4 2 5 3" xfId="14863" xr:uid="{00000000-0005-0000-0000-00000F3A0000}"/>
    <cellStyle name="Ênfase5 4 2 5 3 2" xfId="45528" xr:uid="{84918DE1-8062-4C64-9DC8-E2FA9CB8C62D}"/>
    <cellStyle name="Ênfase5 4 2 5 4" xfId="45526" xr:uid="{7BB6A8A4-4521-40B9-A518-56F08C53D247}"/>
    <cellStyle name="Ênfase5 4 2 6" xfId="14864" xr:uid="{00000000-0005-0000-0000-0000103A0000}"/>
    <cellStyle name="Ênfase5 4 2 6 2" xfId="45529" xr:uid="{6BB61011-D8A0-44D8-B05F-13563FE21625}"/>
    <cellStyle name="Ênfase5 4 2 7" xfId="14865" xr:uid="{00000000-0005-0000-0000-0000113A0000}"/>
    <cellStyle name="Ênfase5 4 2 7 2" xfId="45530" xr:uid="{5B7FD9AB-9630-4892-BFB1-D7F0D1CB9236}"/>
    <cellStyle name="Ênfase5 4 2 8" xfId="14866" xr:uid="{00000000-0005-0000-0000-0000123A0000}"/>
    <cellStyle name="Ênfase5 4 2 8 2" xfId="14867" xr:uid="{00000000-0005-0000-0000-0000133A0000}"/>
    <cellStyle name="Ênfase5 4 2 8 2 2" xfId="45532" xr:uid="{E87904A6-3693-48D7-A697-DCA3BE75CF4C}"/>
    <cellStyle name="Ênfase5 4 2 8 3" xfId="14868" xr:uid="{00000000-0005-0000-0000-0000143A0000}"/>
    <cellStyle name="Ênfase5 4 2 8 3 2" xfId="45533" xr:uid="{E6D188B4-5836-41FA-B2E2-956E12DDA5FF}"/>
    <cellStyle name="Ênfase5 4 2 8 4" xfId="45531" xr:uid="{216B192B-7D33-4F9D-9B17-ACF64DEB565C}"/>
    <cellStyle name="Ênfase5 4 2 9" xfId="14869" xr:uid="{00000000-0005-0000-0000-0000153A0000}"/>
    <cellStyle name="Ênfase5 4 2 9 2" xfId="45534" xr:uid="{F1C73191-33A5-4332-B7C4-57573EB279A4}"/>
    <cellStyle name="Ênfase5 4 3" xfId="14870" xr:uid="{00000000-0005-0000-0000-0000163A0000}"/>
    <cellStyle name="Ênfase5 4 3 2" xfId="45535" xr:uid="{EC68967C-B3F6-4C50-ADF7-A9B51AA9723A}"/>
    <cellStyle name="Ênfase5 4 4" xfId="14871" xr:uid="{00000000-0005-0000-0000-0000173A0000}"/>
    <cellStyle name="Ênfase5 4 4 2" xfId="14872" xr:uid="{00000000-0005-0000-0000-0000183A0000}"/>
    <cellStyle name="Ênfase5 4 4 2 2" xfId="45537" xr:uid="{77F3FAB6-1403-46B1-9B6C-B7FB9E48F30B}"/>
    <cellStyle name="Ênfase5 4 4 3" xfId="14873" xr:uid="{00000000-0005-0000-0000-0000193A0000}"/>
    <cellStyle name="Ênfase5 4 4 3 2" xfId="45538" xr:uid="{8C595F23-3C1C-4B42-94E7-8DB33A459BD4}"/>
    <cellStyle name="Ênfase5 4 4 4" xfId="14874" xr:uid="{00000000-0005-0000-0000-00001A3A0000}"/>
    <cellStyle name="Ênfase5 4 4 4 2" xfId="45539" xr:uid="{CE35CA0E-C01A-4F1C-9176-C1CBBD810681}"/>
    <cellStyle name="Ênfase5 4 4 5" xfId="45536" xr:uid="{CA8CA68D-2276-41AC-BE61-C9DD395F51EE}"/>
    <cellStyle name="Ênfase5 4 5" xfId="14875" xr:uid="{00000000-0005-0000-0000-00001B3A0000}"/>
    <cellStyle name="Ênfase5 4 5 2" xfId="14876" xr:uid="{00000000-0005-0000-0000-00001C3A0000}"/>
    <cellStyle name="Ênfase5 4 5 2 2" xfId="45541" xr:uid="{42D12940-FED2-4B09-AFFB-F95B170C2BB5}"/>
    <cellStyle name="Ênfase5 4 5 3" xfId="14877" xr:uid="{00000000-0005-0000-0000-00001D3A0000}"/>
    <cellStyle name="Ênfase5 4 5 3 2" xfId="45542" xr:uid="{D1194253-4CD3-44E7-AF07-33BF2EA68310}"/>
    <cellStyle name="Ênfase5 4 5 4" xfId="14878" xr:uid="{00000000-0005-0000-0000-00001E3A0000}"/>
    <cellStyle name="Ênfase5 4 5 4 2" xfId="45543" xr:uid="{40BA276C-4F29-45FE-87DD-D65BFEBC0AF6}"/>
    <cellStyle name="Ênfase5 4 5 5" xfId="45540" xr:uid="{DC56AE54-13B3-4F55-A06C-56299DF527DD}"/>
    <cellStyle name="Ênfase5 4 6" xfId="14879" xr:uid="{00000000-0005-0000-0000-00001F3A0000}"/>
    <cellStyle name="Ênfase5 4 6 2" xfId="14880" xr:uid="{00000000-0005-0000-0000-0000203A0000}"/>
    <cellStyle name="Ênfase5 4 6 2 2" xfId="45545" xr:uid="{49215960-7795-4B45-9273-DDE7412061C4}"/>
    <cellStyle name="Ênfase5 4 6 3" xfId="14881" xr:uid="{00000000-0005-0000-0000-0000213A0000}"/>
    <cellStyle name="Ênfase5 4 6 3 2" xfId="45546" xr:uid="{CE6CE3E5-A97D-4CCC-A4C5-A9FF935537B8}"/>
    <cellStyle name="Ênfase5 4 6 4" xfId="45544" xr:uid="{F2A793F0-A522-4DCF-A9B1-B6720DFF9730}"/>
    <cellStyle name="Ênfase5 4 7" xfId="14882" xr:uid="{00000000-0005-0000-0000-0000223A0000}"/>
    <cellStyle name="Ênfase5 4 7 2" xfId="45547" xr:uid="{E7E9A076-C8C1-4938-AF45-D0BF998332A6}"/>
    <cellStyle name="Ênfase5 4 8" xfId="14883" xr:uid="{00000000-0005-0000-0000-0000233A0000}"/>
    <cellStyle name="Ênfase5 4 8 2" xfId="45548" xr:uid="{3F13A469-16EB-4967-8EFE-FA1B3ABCDD80}"/>
    <cellStyle name="Ênfase5 4 9" xfId="14884" xr:uid="{00000000-0005-0000-0000-0000243A0000}"/>
    <cellStyle name="Ênfase5 4 9 2" xfId="14885" xr:uid="{00000000-0005-0000-0000-0000253A0000}"/>
    <cellStyle name="Ênfase5 4 9 2 2" xfId="45550" xr:uid="{E95C6DB0-FAE2-4833-856C-9CD4DCDBA978}"/>
    <cellStyle name="Ênfase5 4 9 3" xfId="14886" xr:uid="{00000000-0005-0000-0000-0000263A0000}"/>
    <cellStyle name="Ênfase5 4 9 3 2" xfId="45551" xr:uid="{F32EEF11-AF26-4C79-AB9D-006806DAF492}"/>
    <cellStyle name="Ênfase5 4 9 4" xfId="45549" xr:uid="{04CEC80B-9C7C-4829-8F03-49395B4D47C1}"/>
    <cellStyle name="Ênfase5 5" xfId="14887" xr:uid="{00000000-0005-0000-0000-0000273A0000}"/>
    <cellStyle name="Ênfase5 5 2" xfId="45552" xr:uid="{54887480-27B3-4442-8961-79DDE680DE6A}"/>
    <cellStyle name="Ênfase5 6" xfId="14888" xr:uid="{00000000-0005-0000-0000-0000283A0000}"/>
    <cellStyle name="Ênfase5 6 2" xfId="14889" xr:uid="{00000000-0005-0000-0000-0000293A0000}"/>
    <cellStyle name="Ênfase5 6 2 2" xfId="14890" xr:uid="{00000000-0005-0000-0000-00002A3A0000}"/>
    <cellStyle name="Ênfase5 6 2 2 2" xfId="14891" xr:uid="{00000000-0005-0000-0000-00002B3A0000}"/>
    <cellStyle name="Ênfase5 6 2 2 2 2" xfId="45556" xr:uid="{240802B9-9B9B-41B1-9A83-F84BBA2C9CE7}"/>
    <cellStyle name="Ênfase5 6 2 2 3" xfId="45555" xr:uid="{9D16BD99-9D72-42FE-8667-ADDA32F7A3C7}"/>
    <cellStyle name="Ênfase5 6 2 3" xfId="14892" xr:uid="{00000000-0005-0000-0000-00002C3A0000}"/>
    <cellStyle name="Ênfase5 6 2 3 2" xfId="45557" xr:uid="{F6E6C0FA-2E1C-45E8-BFF4-63548531B3B8}"/>
    <cellStyle name="Ênfase5 6 2 4" xfId="45554" xr:uid="{46ECCFDB-1F43-4E87-A9D0-ABD2803BB0A8}"/>
    <cellStyle name="Ênfase5 6 3" xfId="14893" xr:uid="{00000000-0005-0000-0000-00002D3A0000}"/>
    <cellStyle name="Ênfase5 6 3 2" xfId="14894" xr:uid="{00000000-0005-0000-0000-00002E3A0000}"/>
    <cellStyle name="Ênfase5 6 3 2 2" xfId="45559" xr:uid="{61C46820-5AB3-4325-9452-68A85346D130}"/>
    <cellStyle name="Ênfase5 6 3 3" xfId="14895" xr:uid="{00000000-0005-0000-0000-00002F3A0000}"/>
    <cellStyle name="Ênfase5 6 3 3 2" xfId="45560" xr:uid="{F454F325-CEA8-4A4E-9A6F-3AE2F64A5D89}"/>
    <cellStyle name="Ênfase5 6 3 4" xfId="45558" xr:uid="{22FCF2DE-1D64-4A06-B76E-1E4442F0F748}"/>
    <cellStyle name="Ênfase5 6 4" xfId="14896" xr:uid="{00000000-0005-0000-0000-0000303A0000}"/>
    <cellStyle name="Ênfase5 6 4 2" xfId="45561" xr:uid="{6E1D1F8A-D9C2-464B-87B6-650394002039}"/>
    <cellStyle name="Ênfase5 6 5" xfId="14897" xr:uid="{00000000-0005-0000-0000-0000313A0000}"/>
    <cellStyle name="Ênfase5 6 5 2" xfId="45562" xr:uid="{FB6039EB-2315-4FBA-B20C-E63D0CC07FC1}"/>
    <cellStyle name="Ênfase5 6 6" xfId="45553" xr:uid="{9117CC61-F82F-4CDB-8C73-25C540C31010}"/>
    <cellStyle name="Ênfase5 7" xfId="14898" xr:uid="{00000000-0005-0000-0000-0000323A0000}"/>
    <cellStyle name="Ênfase5 7 2" xfId="45563" xr:uid="{7FCF2972-B7D8-4F0C-87E0-07A58FA1CF29}"/>
    <cellStyle name="Ênfase5 8" xfId="14899" xr:uid="{00000000-0005-0000-0000-0000333A0000}"/>
    <cellStyle name="Ênfase5 8 2" xfId="45564" xr:uid="{B2F33D4C-5566-4E78-A8E1-F1EA163D0704}"/>
    <cellStyle name="Ênfase5 9" xfId="14900" xr:uid="{00000000-0005-0000-0000-0000343A0000}"/>
    <cellStyle name="Ênfase5 9 2" xfId="45565" xr:uid="{F7C576D6-5A03-4C23-8EA3-348A29149178}"/>
    <cellStyle name="Ênfase6 10" xfId="14901" xr:uid="{00000000-0005-0000-0000-0000353A0000}"/>
    <cellStyle name="Ênfase6 10 2" xfId="14902" xr:uid="{00000000-0005-0000-0000-0000363A0000}"/>
    <cellStyle name="Ênfase6 10 2 2" xfId="45567" xr:uid="{62DBFB4D-D974-40C1-A37B-6FCA10C9F960}"/>
    <cellStyle name="Ênfase6 10 3" xfId="14903" xr:uid="{00000000-0005-0000-0000-0000373A0000}"/>
    <cellStyle name="Ênfase6 10 3 2" xfId="45568" xr:uid="{3DCAA532-E02F-4ABF-AA56-01A11E794458}"/>
    <cellStyle name="Ênfase6 10 4" xfId="45566" xr:uid="{EC39ADD5-2D6F-4079-9411-0C4C38388295}"/>
    <cellStyle name="Ênfase6 11" xfId="14904" xr:uid="{00000000-0005-0000-0000-0000383A0000}"/>
    <cellStyle name="Ênfase6 11 2" xfId="14905" xr:uid="{00000000-0005-0000-0000-0000393A0000}"/>
    <cellStyle name="Ênfase6 11 2 2" xfId="45570" xr:uid="{E61760A5-F5EC-45E3-8A5A-3CCEB5BB0B37}"/>
    <cellStyle name="Ênfase6 11 3" xfId="14906" xr:uid="{00000000-0005-0000-0000-00003A3A0000}"/>
    <cellStyle name="Ênfase6 11 3 2" xfId="45571" xr:uid="{F99A8EAD-A40F-4E76-8689-8AA5891E4D27}"/>
    <cellStyle name="Ênfase6 11 4" xfId="45569" xr:uid="{A0F6EF61-4353-4FBC-BB72-2416B50FFAB1}"/>
    <cellStyle name="Ênfase6 12" xfId="14907" xr:uid="{00000000-0005-0000-0000-00003B3A0000}"/>
    <cellStyle name="Ênfase6 12 2" xfId="14908" xr:uid="{00000000-0005-0000-0000-00003C3A0000}"/>
    <cellStyle name="Ênfase6 12 2 2" xfId="45573" xr:uid="{A395EB79-C661-4FC6-8EB4-881E287C5B98}"/>
    <cellStyle name="Ênfase6 12 3" xfId="14909" xr:uid="{00000000-0005-0000-0000-00003D3A0000}"/>
    <cellStyle name="Ênfase6 12 3 2" xfId="45574" xr:uid="{2C5537C7-420B-4EE5-A1A9-C59FEAA61D16}"/>
    <cellStyle name="Ênfase6 12 4" xfId="45572" xr:uid="{9271AF53-D592-4ACF-9E81-EBAE3C7B3349}"/>
    <cellStyle name="Ênfase6 13" xfId="14910" xr:uid="{00000000-0005-0000-0000-00003E3A0000}"/>
    <cellStyle name="Ênfase6 13 2" xfId="45575" xr:uid="{E39AC2A1-DC7E-47BA-81A9-116642B444F4}"/>
    <cellStyle name="Ênfase6 14" xfId="14911" xr:uid="{00000000-0005-0000-0000-00003F3A0000}"/>
    <cellStyle name="Ênfase6 14 2" xfId="14912" xr:uid="{00000000-0005-0000-0000-0000403A0000}"/>
    <cellStyle name="Ênfase6 14 2 2" xfId="14913" xr:uid="{00000000-0005-0000-0000-0000413A0000}"/>
    <cellStyle name="Ênfase6 14 2 2 2" xfId="45578" xr:uid="{7ADE0B57-18A4-4C13-A3D7-4A12766EFB53}"/>
    <cellStyle name="Ênfase6 14 2 3" xfId="14914" xr:uid="{00000000-0005-0000-0000-0000423A0000}"/>
    <cellStyle name="Ênfase6 14 2 3 2" xfId="14915" xr:uid="{00000000-0005-0000-0000-0000433A0000}"/>
    <cellStyle name="Ênfase6 14 2 3 2 2" xfId="45580" xr:uid="{304AFF5C-DEEB-4E3B-9CB2-274414556203}"/>
    <cellStyle name="Ênfase6 14 2 3 3" xfId="45579" xr:uid="{7A5D2924-266D-4BE1-BF72-253CD860388E}"/>
    <cellStyle name="Ênfase6 14 2 4" xfId="14916" xr:uid="{00000000-0005-0000-0000-0000443A0000}"/>
    <cellStyle name="Ênfase6 14 2 4 2" xfId="45581" xr:uid="{18607179-7D60-472F-A547-CF764074E98B}"/>
    <cellStyle name="Ênfase6 14 2 5" xfId="45577" xr:uid="{9B03B634-5327-469E-B474-A354F00FE2E8}"/>
    <cellStyle name="Ênfase6 14 3" xfId="14917" xr:uid="{00000000-0005-0000-0000-0000453A0000}"/>
    <cellStyle name="Ênfase6 14 3 2" xfId="45582" xr:uid="{87423A32-FA24-45AE-BCF8-EB572E4A841D}"/>
    <cellStyle name="Ênfase6 14 4" xfId="14918" xr:uid="{00000000-0005-0000-0000-0000463A0000}"/>
    <cellStyle name="Ênfase6 14 4 2" xfId="14919" xr:uid="{00000000-0005-0000-0000-0000473A0000}"/>
    <cellStyle name="Ênfase6 14 4 2 2" xfId="45584" xr:uid="{7A15D8E7-2FCD-4428-A47C-1BCDB1704FF8}"/>
    <cellStyle name="Ênfase6 14 4 3" xfId="14920" xr:uid="{00000000-0005-0000-0000-0000483A0000}"/>
    <cellStyle name="Ênfase6 14 4 3 2" xfId="45585" xr:uid="{6BF9F5CA-9F98-4265-A9C9-80149D8A6D5E}"/>
    <cellStyle name="Ênfase6 14 4 4" xfId="45583" xr:uid="{608876B9-5FD9-4EDA-831F-3FEF5C78138D}"/>
    <cellStyle name="Ênfase6 14 5" xfId="14921" xr:uid="{00000000-0005-0000-0000-0000493A0000}"/>
    <cellStyle name="Ênfase6 14 5 2" xfId="14922" xr:uid="{00000000-0005-0000-0000-00004A3A0000}"/>
    <cellStyle name="Ênfase6 14 5 2 2" xfId="45587" xr:uid="{41DE2D0D-2AC6-4BAF-B5E8-4FD920980BB9}"/>
    <cellStyle name="Ênfase6 14 5 3" xfId="14923" xr:uid="{00000000-0005-0000-0000-00004B3A0000}"/>
    <cellStyle name="Ênfase6 14 5 3 2" xfId="45588" xr:uid="{7BA9F21F-6FED-4850-924C-F64F08626978}"/>
    <cellStyle name="Ênfase6 14 5 4" xfId="45586" xr:uid="{868CEEAE-8750-4915-99BB-11E929726FC1}"/>
    <cellStyle name="Ênfase6 14 6" xfId="14924" xr:uid="{00000000-0005-0000-0000-00004C3A0000}"/>
    <cellStyle name="Ênfase6 14 6 2" xfId="45589" xr:uid="{039445E7-FB75-416D-9B82-5C94B5BC85DD}"/>
    <cellStyle name="Ênfase6 14 7" xfId="14925" xr:uid="{00000000-0005-0000-0000-00004D3A0000}"/>
    <cellStyle name="Ênfase6 14 7 2" xfId="45590" xr:uid="{00318F31-C2C3-4DA8-8EE5-F12925553268}"/>
    <cellStyle name="Ênfase6 14 8" xfId="45576" xr:uid="{9A7AF332-185C-4106-B428-41A468FADF9D}"/>
    <cellStyle name="Ênfase6 15" xfId="14926" xr:uid="{00000000-0005-0000-0000-00004E3A0000}"/>
    <cellStyle name="Ênfase6 15 2" xfId="14927" xr:uid="{00000000-0005-0000-0000-00004F3A0000}"/>
    <cellStyle name="Ênfase6 15 2 2" xfId="14928" xr:uid="{00000000-0005-0000-0000-0000503A0000}"/>
    <cellStyle name="Ênfase6 15 2 2 2" xfId="45593" xr:uid="{816A724F-52AB-462A-8754-F8039A20848B}"/>
    <cellStyle name="Ênfase6 15 2 3" xfId="14929" xr:uid="{00000000-0005-0000-0000-0000513A0000}"/>
    <cellStyle name="Ênfase6 15 2 3 2" xfId="45594" xr:uid="{E800D221-0FCA-4C9E-B604-44FCC821E243}"/>
    <cellStyle name="Ênfase6 15 2 4" xfId="45592" xr:uid="{0AFDA866-9F82-408C-B691-B4CE809F4B69}"/>
    <cellStyle name="Ênfase6 15 3" xfId="14930" xr:uid="{00000000-0005-0000-0000-0000523A0000}"/>
    <cellStyle name="Ênfase6 15 3 2" xfId="45595" xr:uid="{59973462-81AE-4F9C-9F44-4ECEBCB6E0BD}"/>
    <cellStyle name="Ênfase6 15 4" xfId="14931" xr:uid="{00000000-0005-0000-0000-0000533A0000}"/>
    <cellStyle name="Ênfase6 15 4 2" xfId="45596" xr:uid="{C2446FB5-4A3C-458D-97C4-6094C15BC731}"/>
    <cellStyle name="Ênfase6 15 5" xfId="14932" xr:uid="{00000000-0005-0000-0000-0000543A0000}"/>
    <cellStyle name="Ênfase6 15 5 2" xfId="45597" xr:uid="{37D8E719-EABA-419F-A10C-2547DDC16C04}"/>
    <cellStyle name="Ênfase6 15 6" xfId="45591" xr:uid="{976BA94D-8834-4CCB-A9FB-775DD8720E25}"/>
    <cellStyle name="Ênfase6 16" xfId="14933" xr:uid="{00000000-0005-0000-0000-0000553A0000}"/>
    <cellStyle name="Ênfase6 16 10" xfId="14934" xr:uid="{00000000-0005-0000-0000-0000563A0000}"/>
    <cellStyle name="Ênfase6 16 10 2" xfId="45599" xr:uid="{8BAECEC7-0B0B-44B5-B683-6F247051CCCA}"/>
    <cellStyle name="Ênfase6 16 11" xfId="14935" xr:uid="{00000000-0005-0000-0000-0000573A0000}"/>
    <cellStyle name="Ênfase6 16 11 2" xfId="45600" xr:uid="{830319ED-1344-4134-AC64-6BA7244C49ED}"/>
    <cellStyle name="Ênfase6 16 12" xfId="14936" xr:uid="{00000000-0005-0000-0000-0000583A0000}"/>
    <cellStyle name="Ênfase6 16 12 2" xfId="45601" xr:uid="{4EAD4DAC-68B3-487E-88BB-B536573933F8}"/>
    <cellStyle name="Ênfase6 16 13" xfId="14937" xr:uid="{00000000-0005-0000-0000-0000593A0000}"/>
    <cellStyle name="Ênfase6 16 13 2" xfId="45602" xr:uid="{CCB2994E-20A1-46E4-B424-CA08B0B21A3C}"/>
    <cellStyle name="Ênfase6 16 14" xfId="14938" xr:uid="{00000000-0005-0000-0000-00005A3A0000}"/>
    <cellStyle name="Ênfase6 16 14 2" xfId="45603" xr:uid="{7E022073-98B4-47F0-B3FD-C5E0E4490998}"/>
    <cellStyle name="Ênfase6 16 15" xfId="14939" xr:uid="{00000000-0005-0000-0000-00005B3A0000}"/>
    <cellStyle name="Ênfase6 16 15 2" xfId="45604" xr:uid="{8769667C-AB5A-48E0-83F5-B2F496F8F05C}"/>
    <cellStyle name="Ênfase6 16 16" xfId="14940" xr:uid="{00000000-0005-0000-0000-00005C3A0000}"/>
    <cellStyle name="Ênfase6 16 16 2" xfId="45605" xr:uid="{0B359069-4B67-4C88-A7F1-16EB698A33D4}"/>
    <cellStyle name="Ênfase6 16 17" xfId="14941" xr:uid="{00000000-0005-0000-0000-00005D3A0000}"/>
    <cellStyle name="Ênfase6 16 17 2" xfId="45606" xr:uid="{1513091D-D7DE-4AED-924B-D999B3E201D2}"/>
    <cellStyle name="Ênfase6 16 18" xfId="14942" xr:uid="{00000000-0005-0000-0000-00005E3A0000}"/>
    <cellStyle name="Ênfase6 16 18 2" xfId="45607" xr:uid="{72973C6C-9528-411C-AB72-F46FFAF14723}"/>
    <cellStyle name="Ênfase6 16 19" xfId="14943" xr:uid="{00000000-0005-0000-0000-00005F3A0000}"/>
    <cellStyle name="Ênfase6 16 19 2" xfId="45608" xr:uid="{351BB84E-614B-47B4-AA27-26852661CA0B}"/>
    <cellStyle name="Ênfase6 16 2" xfId="14944" xr:uid="{00000000-0005-0000-0000-0000603A0000}"/>
    <cellStyle name="Ênfase6 16 2 2" xfId="45609" xr:uid="{0766AD21-2D43-4145-8458-B4B58D7B4729}"/>
    <cellStyle name="Ênfase6 16 20" xfId="45598" xr:uid="{0BE3DB99-013A-4BF7-99F6-2253FE5B11FF}"/>
    <cellStyle name="Ênfase6 16 3" xfId="14945" xr:uid="{00000000-0005-0000-0000-0000613A0000}"/>
    <cellStyle name="Ênfase6 16 3 2" xfId="45610" xr:uid="{52730068-C291-4F7D-9E5C-65E8B061719C}"/>
    <cellStyle name="Ênfase6 16 4" xfId="14946" xr:uid="{00000000-0005-0000-0000-0000623A0000}"/>
    <cellStyle name="Ênfase6 16 4 2" xfId="45611" xr:uid="{2A572448-23F0-40A3-8552-EB22E942B168}"/>
    <cellStyle name="Ênfase6 16 5" xfId="14947" xr:uid="{00000000-0005-0000-0000-0000633A0000}"/>
    <cellStyle name="Ênfase6 16 5 2" xfId="45612" xr:uid="{181D9435-18BC-46BD-8D04-AC0863F63CEA}"/>
    <cellStyle name="Ênfase6 16 6" xfId="14948" xr:uid="{00000000-0005-0000-0000-0000643A0000}"/>
    <cellStyle name="Ênfase6 16 6 2" xfId="45613" xr:uid="{54724E8B-6676-4AD6-8BCD-0D4464D3700A}"/>
    <cellStyle name="Ênfase6 16 7" xfId="14949" xr:uid="{00000000-0005-0000-0000-0000653A0000}"/>
    <cellStyle name="Ênfase6 16 7 2" xfId="45614" xr:uid="{D5EF07CE-23FE-4B4A-BED5-364A9ED1CEBE}"/>
    <cellStyle name="Ênfase6 16 8" xfId="14950" xr:uid="{00000000-0005-0000-0000-0000663A0000}"/>
    <cellStyle name="Ênfase6 16 8 2" xfId="45615" xr:uid="{CB3C3F60-381B-4942-B3F6-53072971833F}"/>
    <cellStyle name="Ênfase6 16 9" xfId="14951" xr:uid="{00000000-0005-0000-0000-0000673A0000}"/>
    <cellStyle name="Ênfase6 16 9 2" xfId="45616" xr:uid="{49427E19-E76F-4AB7-B144-0220B7330791}"/>
    <cellStyle name="Ênfase6 17" xfId="14952" xr:uid="{00000000-0005-0000-0000-0000683A0000}"/>
    <cellStyle name="Ênfase6 17 2" xfId="14953" xr:uid="{00000000-0005-0000-0000-0000693A0000}"/>
    <cellStyle name="Ênfase6 17 2 2" xfId="45618" xr:uid="{ABF89C5D-2A59-49B5-876A-F303DACA536F}"/>
    <cellStyle name="Ênfase6 17 3" xfId="45617" xr:uid="{3F7FD661-C60B-4959-89EC-8FA63D3276ED}"/>
    <cellStyle name="Ênfase6 18" xfId="14954" xr:uid="{00000000-0005-0000-0000-00006A3A0000}"/>
    <cellStyle name="Ênfase6 18 2" xfId="14955" xr:uid="{00000000-0005-0000-0000-00006B3A0000}"/>
    <cellStyle name="Ênfase6 18 2 2" xfId="45620" xr:uid="{52C4D7AC-79B1-44F0-86EB-C8E7886F14ED}"/>
    <cellStyle name="Ênfase6 18 3" xfId="14956" xr:uid="{00000000-0005-0000-0000-00006C3A0000}"/>
    <cellStyle name="Ênfase6 18 3 2" xfId="45621" xr:uid="{31B235F5-F663-48DD-A0E9-7EBB1534087F}"/>
    <cellStyle name="Ênfase6 18 4" xfId="45619" xr:uid="{90D7C748-F638-4478-A5B3-CDDCB3ED640A}"/>
    <cellStyle name="Ênfase6 19" xfId="14957" xr:uid="{00000000-0005-0000-0000-00006D3A0000}"/>
    <cellStyle name="Ênfase6 19 2" xfId="45622" xr:uid="{4BA4C919-923F-43CC-9726-AB5BAE126BA3}"/>
    <cellStyle name="Ênfase6 2" xfId="14958" xr:uid="{00000000-0005-0000-0000-00006E3A0000}"/>
    <cellStyle name="Ênfase6 2 10" xfId="14959" xr:uid="{00000000-0005-0000-0000-00006F3A0000}"/>
    <cellStyle name="Ênfase6 2 10 2" xfId="14960" xr:uid="{00000000-0005-0000-0000-0000703A0000}"/>
    <cellStyle name="Ênfase6 2 10 2 2" xfId="45625" xr:uid="{0E48B316-6322-4602-AAE0-EC1A404FD36C}"/>
    <cellStyle name="Ênfase6 2 10 3" xfId="45624" xr:uid="{5780058D-AC1B-4CF1-95D4-95304A29280C}"/>
    <cellStyle name="Ênfase6 2 11" xfId="14961" xr:uid="{00000000-0005-0000-0000-0000713A0000}"/>
    <cellStyle name="Ênfase6 2 11 2" xfId="45626" xr:uid="{1E21D383-CBBF-44AD-B52A-898169AB6D53}"/>
    <cellStyle name="Ênfase6 2 12" xfId="14962" xr:uid="{00000000-0005-0000-0000-0000723A0000}"/>
    <cellStyle name="Ênfase6 2 12 2" xfId="45627" xr:uid="{E4F869FB-3940-4E40-A2A9-30535BE9FDC5}"/>
    <cellStyle name="Ênfase6 2 13" xfId="14963" xr:uid="{00000000-0005-0000-0000-0000733A0000}"/>
    <cellStyle name="Ênfase6 2 13 2" xfId="45628" xr:uid="{AB4D3AC8-6991-47E0-9768-17D6C702921E}"/>
    <cellStyle name="Ênfase6 2 14" xfId="14964" xr:uid="{00000000-0005-0000-0000-0000743A0000}"/>
    <cellStyle name="Ênfase6 2 14 2" xfId="45629" xr:uid="{47B3CDBB-DFF9-4598-9407-C5C23D1909F9}"/>
    <cellStyle name="Ênfase6 2 15" xfId="14965" xr:uid="{00000000-0005-0000-0000-0000753A0000}"/>
    <cellStyle name="Ênfase6 2 15 2" xfId="45630" xr:uid="{4E32CB54-C0B8-4CA6-B311-CD83A569A4FA}"/>
    <cellStyle name="Ênfase6 2 16" xfId="14966" xr:uid="{00000000-0005-0000-0000-0000763A0000}"/>
    <cellStyle name="Ênfase6 2 16 2" xfId="45631" xr:uid="{D88C1D00-70B5-4F26-89F8-A2A5177DFA38}"/>
    <cellStyle name="Ênfase6 2 17" xfId="14967" xr:uid="{00000000-0005-0000-0000-0000773A0000}"/>
    <cellStyle name="Ênfase6 2 17 2" xfId="45632" xr:uid="{2B3B28F1-0F2A-46C3-B21C-AF9A66514560}"/>
    <cellStyle name="Ênfase6 2 18" xfId="14968" xr:uid="{00000000-0005-0000-0000-0000783A0000}"/>
    <cellStyle name="Ênfase6 2 18 2" xfId="45633" xr:uid="{1977A0C5-61FC-410D-ADCD-82C2F421B957}"/>
    <cellStyle name="Ênfase6 2 19" xfId="14969" xr:uid="{00000000-0005-0000-0000-0000793A0000}"/>
    <cellStyle name="Ênfase6 2 19 2" xfId="45634" xr:uid="{F0128790-90F4-49A1-877B-5D2493357784}"/>
    <cellStyle name="Ênfase6 2 2" xfId="14970" xr:uid="{00000000-0005-0000-0000-00007A3A0000}"/>
    <cellStyle name="Ênfase6 2 2 2" xfId="14971" xr:uid="{00000000-0005-0000-0000-00007B3A0000}"/>
    <cellStyle name="Ênfase6 2 2 2 2" xfId="14972" xr:uid="{00000000-0005-0000-0000-00007C3A0000}"/>
    <cellStyle name="Ênfase6 2 2 2 2 2" xfId="45637" xr:uid="{E93B3B8D-D02B-4F96-8897-6A9861164440}"/>
    <cellStyle name="Ênfase6 2 2 2 3" xfId="14973" xr:uid="{00000000-0005-0000-0000-00007D3A0000}"/>
    <cellStyle name="Ênfase6 2 2 2 3 2" xfId="14974" xr:uid="{00000000-0005-0000-0000-00007E3A0000}"/>
    <cellStyle name="Ênfase6 2 2 2 3 2 2" xfId="45639" xr:uid="{666093D9-7A75-46E0-A5A0-5D4E36ECF0F5}"/>
    <cellStyle name="Ênfase6 2 2 2 3 3" xfId="45638" xr:uid="{2AACA1C7-2C27-4BBE-9CA2-70E1C5FA318E}"/>
    <cellStyle name="Ênfase6 2 2 2 4" xfId="45636" xr:uid="{0FE8955F-AACE-44CE-9A89-39342C54A35E}"/>
    <cellStyle name="Ênfase6 2 2 3" xfId="14975" xr:uid="{00000000-0005-0000-0000-00007F3A0000}"/>
    <cellStyle name="Ênfase6 2 2 3 2" xfId="45640" xr:uid="{CBC14C7B-892F-447F-BEDB-82F8A1C15C72}"/>
    <cellStyle name="Ênfase6 2 2 4" xfId="14976" xr:uid="{00000000-0005-0000-0000-0000803A0000}"/>
    <cellStyle name="Ênfase6 2 2 4 2" xfId="14977" xr:uid="{00000000-0005-0000-0000-0000813A0000}"/>
    <cellStyle name="Ênfase6 2 2 4 2 2" xfId="45642" xr:uid="{FE8FCDCB-1732-46E6-8A1D-DED49F573F37}"/>
    <cellStyle name="Ênfase6 2 2 4 3" xfId="45641" xr:uid="{52D02FD8-1733-4EB1-B8F7-18E2D88DC00A}"/>
    <cellStyle name="Ênfase6 2 2 5" xfId="45635" xr:uid="{3754127E-39FC-47DA-BC29-1F40C213D929}"/>
    <cellStyle name="Ênfase6 2 20" xfId="14978" xr:uid="{00000000-0005-0000-0000-0000823A0000}"/>
    <cellStyle name="Ênfase6 2 20 2" xfId="45643" xr:uid="{2E258589-A98F-4748-8304-F78EBA79EC69}"/>
    <cellStyle name="Ênfase6 2 21" xfId="14979" xr:uid="{00000000-0005-0000-0000-0000833A0000}"/>
    <cellStyle name="Ênfase6 2 21 2" xfId="45644" xr:uid="{B454C650-43F2-4CC7-B88C-F1E487FD315A}"/>
    <cellStyle name="Ênfase6 2 22" xfId="14980" xr:uid="{00000000-0005-0000-0000-0000843A0000}"/>
    <cellStyle name="Ênfase6 2 22 2" xfId="45645" xr:uid="{E3222DE0-2877-43FC-988B-BB3DD00398B2}"/>
    <cellStyle name="Ênfase6 2 23" xfId="14981" xr:uid="{00000000-0005-0000-0000-0000853A0000}"/>
    <cellStyle name="Ênfase6 2 23 2" xfId="45646" xr:uid="{B64BF161-6414-4624-B345-076867F4DD0B}"/>
    <cellStyle name="Ênfase6 2 24" xfId="14982" xr:uid="{00000000-0005-0000-0000-0000863A0000}"/>
    <cellStyle name="Ênfase6 2 24 2" xfId="45647" xr:uid="{084A9D14-A746-471C-8166-0F5CD3E81493}"/>
    <cellStyle name="Ênfase6 2 25" xfId="14983" xr:uid="{00000000-0005-0000-0000-0000873A0000}"/>
    <cellStyle name="Ênfase6 2 25 2" xfId="45648" xr:uid="{4D8364F5-3019-429D-8A8A-44F282D2BEA4}"/>
    <cellStyle name="Ênfase6 2 26" xfId="14984" xr:uid="{00000000-0005-0000-0000-0000883A0000}"/>
    <cellStyle name="Ênfase6 2 26 2" xfId="45649" xr:uid="{4FF5BD36-DAF9-4ED7-9C2A-CEDD6DD759D4}"/>
    <cellStyle name="Ênfase6 2 27" xfId="45623" xr:uid="{443E953E-A9DF-4A9C-A645-1624C04EBED6}"/>
    <cellStyle name="Ênfase6 2 3" xfId="14985" xr:uid="{00000000-0005-0000-0000-0000893A0000}"/>
    <cellStyle name="Ênfase6 2 3 2" xfId="45650" xr:uid="{887EC3C0-32D6-4BA3-8614-297888680683}"/>
    <cellStyle name="Ênfase6 2 4" xfId="14986" xr:uid="{00000000-0005-0000-0000-00008A3A0000}"/>
    <cellStyle name="Ênfase6 2 4 2" xfId="45651" xr:uid="{23CE1E2C-5009-47CF-8090-41578F905079}"/>
    <cellStyle name="Ênfase6 2 5" xfId="14987" xr:uid="{00000000-0005-0000-0000-00008B3A0000}"/>
    <cellStyle name="Ênfase6 2 5 2" xfId="14988" xr:uid="{00000000-0005-0000-0000-00008C3A0000}"/>
    <cellStyle name="Ênfase6 2 5 2 2" xfId="45653" xr:uid="{D5ED0828-32F1-4E27-9885-7826EEA4D614}"/>
    <cellStyle name="Ênfase6 2 5 3" xfId="45652" xr:uid="{999B4EA5-3932-4461-B5E6-9153A2D94147}"/>
    <cellStyle name="Ênfase6 2 6" xfId="14989" xr:uid="{00000000-0005-0000-0000-00008D3A0000}"/>
    <cellStyle name="Ênfase6 2 6 2" xfId="14990" xr:uid="{00000000-0005-0000-0000-00008E3A0000}"/>
    <cellStyle name="Ênfase6 2 6 2 2" xfId="45655" xr:uid="{347B6DB5-5AC6-4D65-B831-59EBFF8595B3}"/>
    <cellStyle name="Ênfase6 2 6 3" xfId="45654" xr:uid="{8AFA800D-6B85-450C-A230-5E6EAE83E172}"/>
    <cellStyle name="Ênfase6 2 7" xfId="14991" xr:uid="{00000000-0005-0000-0000-00008F3A0000}"/>
    <cellStyle name="Ênfase6 2 7 2" xfId="45656" xr:uid="{C4C5A736-815D-4ECA-9022-39EBF65E38CC}"/>
    <cellStyle name="Ênfase6 2 8" xfId="14992" xr:uid="{00000000-0005-0000-0000-0000903A0000}"/>
    <cellStyle name="Ênfase6 2 8 2" xfId="45657" xr:uid="{28BAB82A-F720-4814-A05E-D374E8FF2D85}"/>
    <cellStyle name="Ênfase6 2 9" xfId="14993" xr:uid="{00000000-0005-0000-0000-0000913A0000}"/>
    <cellStyle name="Ênfase6 2 9 2" xfId="14994" xr:uid="{00000000-0005-0000-0000-0000923A0000}"/>
    <cellStyle name="Ênfase6 2 9 2 2" xfId="45659" xr:uid="{0702ABC9-A3AF-42D7-B6D5-3BFDEE05ECDF}"/>
    <cellStyle name="Ênfase6 2 9 3" xfId="14995" xr:uid="{00000000-0005-0000-0000-0000933A0000}"/>
    <cellStyle name="Ênfase6 2 9 3 2" xfId="45660" xr:uid="{0E44FA7F-BA47-48DD-A1F5-7A8716B8CE82}"/>
    <cellStyle name="Ênfase6 2 9 4" xfId="45658" xr:uid="{984B3EE3-B056-4862-B15A-A49AD0B0CB98}"/>
    <cellStyle name="Ênfase6 20" xfId="14996" xr:uid="{00000000-0005-0000-0000-0000943A0000}"/>
    <cellStyle name="Ênfase6 20 2" xfId="45661" xr:uid="{2FC62D26-D223-4AED-913A-F9258B0146C7}"/>
    <cellStyle name="Ênfase6 21" xfId="14997" xr:uid="{00000000-0005-0000-0000-0000953A0000}"/>
    <cellStyle name="Ênfase6 21 2" xfId="45662" xr:uid="{F69ABD86-83BD-475D-BE8E-4C9C62016058}"/>
    <cellStyle name="Ênfase6 22" xfId="14998" xr:uid="{00000000-0005-0000-0000-0000963A0000}"/>
    <cellStyle name="Ênfase6 22 2" xfId="45663" xr:uid="{985637E1-CD84-432F-9E35-5CDDC916B8C7}"/>
    <cellStyle name="Ênfase6 23" xfId="14999" xr:uid="{00000000-0005-0000-0000-0000973A0000}"/>
    <cellStyle name="Ênfase6 23 2" xfId="45664" xr:uid="{39A9D70E-830A-4B25-B740-EB91CB5F3FFE}"/>
    <cellStyle name="Ênfase6 24" xfId="15000" xr:uid="{00000000-0005-0000-0000-0000983A0000}"/>
    <cellStyle name="Ênfase6 24 2" xfId="45665" xr:uid="{623A0FD4-3D0F-4384-BE75-8F14B4A2401A}"/>
    <cellStyle name="Ênfase6 25" xfId="15001" xr:uid="{00000000-0005-0000-0000-0000993A0000}"/>
    <cellStyle name="Ênfase6 25 2" xfId="45666" xr:uid="{3E46169E-9807-4CCB-B8FD-A60DD1364CAE}"/>
    <cellStyle name="Ênfase6 26" xfId="15002" xr:uid="{00000000-0005-0000-0000-00009A3A0000}"/>
    <cellStyle name="Ênfase6 26 2" xfId="45667" xr:uid="{851A06D5-DBA2-4836-AE06-F3B87DC4D00F}"/>
    <cellStyle name="Ênfase6 27" xfId="15003" xr:uid="{00000000-0005-0000-0000-00009B3A0000}"/>
    <cellStyle name="Ênfase6 27 2" xfId="45668" xr:uid="{ADEB8C97-9648-43CA-8F1F-B8E020DB4861}"/>
    <cellStyle name="Ênfase6 28" xfId="15004" xr:uid="{00000000-0005-0000-0000-00009C3A0000}"/>
    <cellStyle name="Ênfase6 28 2" xfId="45669" xr:uid="{3C954B4E-FA05-405B-A3BF-2FB04193E12D}"/>
    <cellStyle name="Ênfase6 29" xfId="15005" xr:uid="{00000000-0005-0000-0000-00009D3A0000}"/>
    <cellStyle name="Ênfase6 29 2" xfId="45670" xr:uid="{0F9E9035-DEB5-4E34-860B-D246FEB5D13C}"/>
    <cellStyle name="Ênfase6 3" xfId="15006" xr:uid="{00000000-0005-0000-0000-00009E3A0000}"/>
    <cellStyle name="Ênfase6 3 2" xfId="15007" xr:uid="{00000000-0005-0000-0000-00009F3A0000}"/>
    <cellStyle name="Ênfase6 3 2 2" xfId="45672" xr:uid="{82E61E99-F256-4C08-A3C7-4797A3BEAADC}"/>
    <cellStyle name="Ênfase6 3 3" xfId="15008" xr:uid="{00000000-0005-0000-0000-0000A03A0000}"/>
    <cellStyle name="Ênfase6 3 3 2" xfId="15009" xr:uid="{00000000-0005-0000-0000-0000A13A0000}"/>
    <cellStyle name="Ênfase6 3 3 2 2" xfId="45674" xr:uid="{14150F29-9D83-488D-A4AC-711F1259F484}"/>
    <cellStyle name="Ênfase6 3 3 3" xfId="45673" xr:uid="{8BA0D683-7974-4B66-8225-067C1AC8D1FE}"/>
    <cellStyle name="Ênfase6 3 4" xfId="15010" xr:uid="{00000000-0005-0000-0000-0000A23A0000}"/>
    <cellStyle name="Ênfase6 3 4 2" xfId="45675" xr:uid="{B0F18BCB-3C6A-44D1-8D71-5CBF5CCC0CFB}"/>
    <cellStyle name="Ênfase6 3 5" xfId="45671" xr:uid="{58117758-03F6-461F-8137-2765B39C76C9}"/>
    <cellStyle name="Ênfase6 30" xfId="15011" xr:uid="{00000000-0005-0000-0000-0000A33A0000}"/>
    <cellStyle name="Ênfase6 30 2" xfId="45676" xr:uid="{82E5A0C9-54AE-4605-8C6E-2C4521B20A00}"/>
    <cellStyle name="Ênfase6 31" xfId="15012" xr:uid="{00000000-0005-0000-0000-0000A43A0000}"/>
    <cellStyle name="Ênfase6 31 2" xfId="45677" xr:uid="{75DB1FF3-D141-4C4D-95B3-D3D9CDD2BC41}"/>
    <cellStyle name="Ênfase6 32" xfId="15013" xr:uid="{00000000-0005-0000-0000-0000A53A0000}"/>
    <cellStyle name="Ênfase6 32 2" xfId="45678" xr:uid="{3194E9C7-9B09-4D9A-A2BB-61A8F25A211B}"/>
    <cellStyle name="Ênfase6 33" xfId="15014" xr:uid="{00000000-0005-0000-0000-0000A63A0000}"/>
    <cellStyle name="Ênfase6 33 2" xfId="45679" xr:uid="{C04D8EA7-97D1-4EB5-8E05-CFB28DB1EDA7}"/>
    <cellStyle name="Ênfase6 34" xfId="15015" xr:uid="{00000000-0005-0000-0000-0000A73A0000}"/>
    <cellStyle name="Ênfase6 34 2" xfId="45680" xr:uid="{594C7A03-E321-46A3-A3BB-E9F57018A9CE}"/>
    <cellStyle name="Ênfase6 35" xfId="15016" xr:uid="{00000000-0005-0000-0000-0000A83A0000}"/>
    <cellStyle name="Ênfase6 35 2" xfId="45681" xr:uid="{2470BE84-4A01-4281-BA8E-C83A3D353E75}"/>
    <cellStyle name="Ênfase6 36" xfId="15017" xr:uid="{00000000-0005-0000-0000-0000A93A0000}"/>
    <cellStyle name="Ênfase6 36 2" xfId="45682" xr:uid="{B3546224-DA26-41E3-BE46-35439972C6BB}"/>
    <cellStyle name="Ênfase6 37" xfId="15018" xr:uid="{00000000-0005-0000-0000-0000AA3A0000}"/>
    <cellStyle name="Ênfase6 37 2" xfId="45683" xr:uid="{300CAFDA-94BA-454A-B628-C5CE5029CAB7}"/>
    <cellStyle name="Ênfase6 38" xfId="15019" xr:uid="{00000000-0005-0000-0000-0000AB3A0000}"/>
    <cellStyle name="Ênfase6 38 2" xfId="45684" xr:uid="{D8D1C423-F21E-467D-94A0-BA7B6DBA2890}"/>
    <cellStyle name="Ênfase6 4" xfId="15020" xr:uid="{00000000-0005-0000-0000-0000AC3A0000}"/>
    <cellStyle name="Ênfase6 4 2" xfId="15021" xr:uid="{00000000-0005-0000-0000-0000AD3A0000}"/>
    <cellStyle name="Ênfase6 4 2 2" xfId="45686" xr:uid="{77F0B949-6CC4-4FBC-89FA-3F6857EC585D}"/>
    <cellStyle name="Ênfase6 4 3" xfId="15022" xr:uid="{00000000-0005-0000-0000-0000AE3A0000}"/>
    <cellStyle name="Ênfase6 4 3 2" xfId="45687" xr:uid="{D472EB1E-2F9C-41B5-A86B-A8E23A8EBC09}"/>
    <cellStyle name="Ênfase6 4 4" xfId="45685" xr:uid="{BB8CA122-2494-4C10-894D-B8E318EDDF8D}"/>
    <cellStyle name="Ênfase6 5" xfId="15023" xr:uid="{00000000-0005-0000-0000-0000AF3A0000}"/>
    <cellStyle name="Ênfase6 5 2" xfId="15024" xr:uid="{00000000-0005-0000-0000-0000B03A0000}"/>
    <cellStyle name="Ênfase6 5 2 2" xfId="45689" xr:uid="{19DD56CA-1B1A-426A-B5BD-49BBF7098DF1}"/>
    <cellStyle name="Ênfase6 5 3" xfId="15025" xr:uid="{00000000-0005-0000-0000-0000B13A0000}"/>
    <cellStyle name="Ênfase6 5 3 2" xfId="45690" xr:uid="{E9BA722F-0B37-4643-A303-868B6B838A6A}"/>
    <cellStyle name="Ênfase6 5 4" xfId="45688" xr:uid="{E865702A-6343-4C79-A835-615E2D06E8E5}"/>
    <cellStyle name="Ênfase6 6" xfId="15026" xr:uid="{00000000-0005-0000-0000-0000B23A0000}"/>
    <cellStyle name="Ênfase6 6 2" xfId="15027" xr:uid="{00000000-0005-0000-0000-0000B33A0000}"/>
    <cellStyle name="Ênfase6 6 2 2" xfId="45692" xr:uid="{330E70A3-81CB-4F35-B7C8-1F69836B3E5E}"/>
    <cellStyle name="Ênfase6 6 3" xfId="15028" xr:uid="{00000000-0005-0000-0000-0000B43A0000}"/>
    <cellStyle name="Ênfase6 6 3 2" xfId="45693" xr:uid="{04CB2120-D80A-497B-B4ED-B9C41387C9C8}"/>
    <cellStyle name="Ênfase6 6 4" xfId="45691" xr:uid="{8AEA88A6-1FDD-4D40-8DFF-77D116B3572F}"/>
    <cellStyle name="Ênfase6 7" xfId="15029" xr:uid="{00000000-0005-0000-0000-0000B53A0000}"/>
    <cellStyle name="Ênfase6 7 2" xfId="15030" xr:uid="{00000000-0005-0000-0000-0000B63A0000}"/>
    <cellStyle name="Ênfase6 7 2 2" xfId="45695" xr:uid="{BF20E84F-3D13-48AC-8EBD-D4F9AEDAA73A}"/>
    <cellStyle name="Ênfase6 7 3" xfId="15031" xr:uid="{00000000-0005-0000-0000-0000B73A0000}"/>
    <cellStyle name="Ênfase6 7 3 2" xfId="45696" xr:uid="{6477BB79-B4AF-43F4-9857-7788999F8EF1}"/>
    <cellStyle name="Ênfase6 7 4" xfId="45694" xr:uid="{E41EC5D1-7F63-457D-AA56-1F42A62108AD}"/>
    <cellStyle name="Ênfase6 8" xfId="15032" xr:uid="{00000000-0005-0000-0000-0000B83A0000}"/>
    <cellStyle name="Ênfase6 8 2" xfId="15033" xr:uid="{00000000-0005-0000-0000-0000B93A0000}"/>
    <cellStyle name="Ênfase6 8 2 2" xfId="15034" xr:uid="{00000000-0005-0000-0000-0000BA3A0000}"/>
    <cellStyle name="Ênfase6 8 2 2 2" xfId="45699" xr:uid="{A7ADD78E-7714-4609-A8E1-84BC1DB60305}"/>
    <cellStyle name="Ênfase6 8 2 3" xfId="45698" xr:uid="{C9DA76D1-F925-4073-BA01-5392EA4A5C59}"/>
    <cellStyle name="Ênfase6 8 3" xfId="15035" xr:uid="{00000000-0005-0000-0000-0000BB3A0000}"/>
    <cellStyle name="Ênfase6 8 3 2" xfId="45700" xr:uid="{41511DF4-73D5-4FA2-A1E9-3B4DD5AF4D3C}"/>
    <cellStyle name="Ênfase6 8 4" xfId="45697" xr:uid="{D522E8D5-D660-42BB-A234-AC477C2B219C}"/>
    <cellStyle name="Ênfase6 9" xfId="15036" xr:uid="{00000000-0005-0000-0000-0000BC3A0000}"/>
    <cellStyle name="Ênfase6 9 2" xfId="15037" xr:uid="{00000000-0005-0000-0000-0000BD3A0000}"/>
    <cellStyle name="Ênfase6 9 2 2" xfId="15038" xr:uid="{00000000-0005-0000-0000-0000BE3A0000}"/>
    <cellStyle name="Ênfase6 9 2 2 2" xfId="45703" xr:uid="{5EFB11E7-8821-4F26-8FD7-B7527972C4B2}"/>
    <cellStyle name="Ênfase6 9 2 3" xfId="45702" xr:uid="{4B66E7D9-2AD6-4168-896F-5D291B5F98B0}"/>
    <cellStyle name="Ênfase6 9 3" xfId="15039" xr:uid="{00000000-0005-0000-0000-0000BF3A0000}"/>
    <cellStyle name="Ênfase6 9 3 2" xfId="45704" xr:uid="{FFB0D18A-933D-49E2-8157-1818DF4918B7}"/>
    <cellStyle name="Ênfase6 9 4" xfId="45701" xr:uid="{B823DD9C-6934-4017-A32B-4C9A49F79BB4}"/>
    <cellStyle name="Énfasis1" xfId="15040" xr:uid="{00000000-0005-0000-0000-0000C03A0000}"/>
    <cellStyle name="Énfasis1 2" xfId="15041" xr:uid="{00000000-0005-0000-0000-0000C13A0000}"/>
    <cellStyle name="Énfasis1 2 2" xfId="45706" xr:uid="{DEA5F5DF-E587-459F-8CF0-0A8DB4AD1130}"/>
    <cellStyle name="Énfasis1 3" xfId="45705" xr:uid="{D2AE895C-A1CD-44A2-B6FB-60AFBE6B29E5}"/>
    <cellStyle name="Énfasis2" xfId="15042" xr:uid="{00000000-0005-0000-0000-0000C23A0000}"/>
    <cellStyle name="Énfasis2 2" xfId="15043" xr:uid="{00000000-0005-0000-0000-0000C33A0000}"/>
    <cellStyle name="Énfasis2 2 2" xfId="45708" xr:uid="{15E6C799-8FF1-4A79-973E-2018971B55AC}"/>
    <cellStyle name="Énfasis2 3" xfId="45707" xr:uid="{19D59CC9-92FF-4F9B-8752-CCB742B0601D}"/>
    <cellStyle name="Énfasis3" xfId="15044" xr:uid="{00000000-0005-0000-0000-0000C43A0000}"/>
    <cellStyle name="Énfasis3 2" xfId="15045" xr:uid="{00000000-0005-0000-0000-0000C53A0000}"/>
    <cellStyle name="Énfasis3 2 2" xfId="45710" xr:uid="{17DA030D-D1D8-438A-9091-C8F8BE253331}"/>
    <cellStyle name="Énfasis3 3" xfId="45709" xr:uid="{2E9033F6-5416-42A0-B4D9-23C127D8FAA8}"/>
    <cellStyle name="Énfasis4" xfId="15046" xr:uid="{00000000-0005-0000-0000-0000C63A0000}"/>
    <cellStyle name="Énfasis4 2" xfId="15047" xr:uid="{00000000-0005-0000-0000-0000C73A0000}"/>
    <cellStyle name="Énfasis4 2 2" xfId="45712" xr:uid="{232CE3BD-2687-496E-AF0C-C26017B5B2A4}"/>
    <cellStyle name="Énfasis4 3" xfId="45711" xr:uid="{7A350E3F-D6A7-4970-9A95-4E9E2D044611}"/>
    <cellStyle name="Énfasis5" xfId="15048" xr:uid="{00000000-0005-0000-0000-0000C83A0000}"/>
    <cellStyle name="Énfasis5 2" xfId="15049" xr:uid="{00000000-0005-0000-0000-0000C93A0000}"/>
    <cellStyle name="Énfasis5 2 2" xfId="45714" xr:uid="{0EF726F7-BD1E-4384-9347-462443EED191}"/>
    <cellStyle name="Énfasis5 3" xfId="45713" xr:uid="{AAFBB212-C7F0-480E-BC4A-A4B3FE1A8A5A}"/>
    <cellStyle name="Énfasis6" xfId="15050" xr:uid="{00000000-0005-0000-0000-0000CA3A0000}"/>
    <cellStyle name="Énfasis6 2" xfId="15051" xr:uid="{00000000-0005-0000-0000-0000CB3A0000}"/>
    <cellStyle name="Énfasis6 2 2" xfId="45716" xr:uid="{87F1FE43-01C2-4992-BA35-2C89AB1D7DE7}"/>
    <cellStyle name="Énfasis6 3" xfId="45715" xr:uid="{52355C8E-CA01-46CB-8680-49681542424A}"/>
    <cellStyle name="Enter Currency (0)" xfId="15052" xr:uid="{00000000-0005-0000-0000-0000CC3A0000}"/>
    <cellStyle name="Enter Currency (0) 2" xfId="15053" xr:uid="{00000000-0005-0000-0000-0000CD3A0000}"/>
    <cellStyle name="Enter Currency (0) 2 2" xfId="45718" xr:uid="{C6D0D55F-A34F-4910-95DF-9EBBF551BE49}"/>
    <cellStyle name="Enter Currency (0) 3" xfId="45717" xr:uid="{3C10D669-5EDD-4DB3-B3B1-0A51F4810E49}"/>
    <cellStyle name="Enter Currency (2)" xfId="15054" xr:uid="{00000000-0005-0000-0000-0000CE3A0000}"/>
    <cellStyle name="Enter Currency (2) 2" xfId="15055" xr:uid="{00000000-0005-0000-0000-0000CF3A0000}"/>
    <cellStyle name="Enter Currency (2) 2 2" xfId="45720" xr:uid="{77A46271-DF7C-4284-AFD5-998AEE5E92C7}"/>
    <cellStyle name="Enter Currency (2) 3" xfId="45719" xr:uid="{4BFDD4E7-AAD5-448D-93EE-D0FE2A012C35}"/>
    <cellStyle name="Enter Units (0)" xfId="15056" xr:uid="{00000000-0005-0000-0000-0000D03A0000}"/>
    <cellStyle name="Enter Units (0) 2" xfId="15057" xr:uid="{00000000-0005-0000-0000-0000D13A0000}"/>
    <cellStyle name="Enter Units (0) 2 2" xfId="45722" xr:uid="{46F7BD97-848A-4DA9-ACEE-AD39E0A2D999}"/>
    <cellStyle name="Enter Units (0) 3" xfId="45721" xr:uid="{339E2F35-4014-4088-AB68-5DBAA26D6649}"/>
    <cellStyle name="Enter Units (1)" xfId="15058" xr:uid="{00000000-0005-0000-0000-0000D23A0000}"/>
    <cellStyle name="Enter Units (1) 2" xfId="15059" xr:uid="{00000000-0005-0000-0000-0000D33A0000}"/>
    <cellStyle name="Enter Units (1) 2 2" xfId="45724" xr:uid="{8CB6D5EB-0A2F-49FE-A45E-1E7172339BF7}"/>
    <cellStyle name="Enter Units (1) 3" xfId="45723" xr:uid="{3656298A-3A6E-4EE1-B4FB-A7F41C85275F}"/>
    <cellStyle name="Enter Units (2)" xfId="15060" xr:uid="{00000000-0005-0000-0000-0000D43A0000}"/>
    <cellStyle name="Enter Units (2) 2" xfId="15061" xr:uid="{00000000-0005-0000-0000-0000D53A0000}"/>
    <cellStyle name="Enter Units (2) 2 2" xfId="45726" xr:uid="{5D6C1442-9401-40C7-BF42-4BE6902F625A}"/>
    <cellStyle name="Enter Units (2) 3" xfId="45725" xr:uid="{8BDA9CC6-C1BC-4254-86BE-3F12E7786C9B}"/>
    <cellStyle name="Entered" xfId="15062" xr:uid="{00000000-0005-0000-0000-0000D63A0000}"/>
    <cellStyle name="Entered 2" xfId="15063" xr:uid="{00000000-0005-0000-0000-0000D73A0000}"/>
    <cellStyle name="Entered 2 2" xfId="45728" xr:uid="{F4467794-1939-4EAC-9410-E9C183B9DF00}"/>
    <cellStyle name="Entered 3" xfId="45727" xr:uid="{D8C2886D-6194-4417-A9C2-606E9F8D748C}"/>
    <cellStyle name="Entrada 10" xfId="15064" xr:uid="{00000000-0005-0000-0000-0000D83A0000}"/>
    <cellStyle name="Entrada 10 2" xfId="15065" xr:uid="{00000000-0005-0000-0000-0000D93A0000}"/>
    <cellStyle name="Entrada 10 2 2" xfId="45730" xr:uid="{EE2B2703-6E28-47D9-B272-1A7DF6BA2287}"/>
    <cellStyle name="Entrada 10 3" xfId="15066" xr:uid="{00000000-0005-0000-0000-0000DA3A0000}"/>
    <cellStyle name="Entrada 10 3 2" xfId="45731" xr:uid="{40EEBA7D-616E-458E-A555-5107E612B4A8}"/>
    <cellStyle name="Entrada 10 4" xfId="45729" xr:uid="{10BC5306-6CB9-465B-BD50-174F3DFB0279}"/>
    <cellStyle name="Entrada 11" xfId="15067" xr:uid="{00000000-0005-0000-0000-0000DB3A0000}"/>
    <cellStyle name="Entrada 11 2" xfId="45732" xr:uid="{D8FED118-F18C-4B2E-B468-3E0BB068A789}"/>
    <cellStyle name="Entrada 12" xfId="15068" xr:uid="{00000000-0005-0000-0000-0000DC3A0000}"/>
    <cellStyle name="Entrada 12 2" xfId="45733" xr:uid="{6668CB29-C74D-4281-B78E-054983B80214}"/>
    <cellStyle name="Entrada 13" xfId="15069" xr:uid="{00000000-0005-0000-0000-0000DD3A0000}"/>
    <cellStyle name="Entrada 13 2" xfId="45734" xr:uid="{5D97C32C-AD98-4185-8E70-C185CF4FEFEB}"/>
    <cellStyle name="Entrada 14" xfId="15070" xr:uid="{00000000-0005-0000-0000-0000DE3A0000}"/>
    <cellStyle name="Entrada 14 2" xfId="45735" xr:uid="{C89BDC78-0E18-43E9-AE53-5E26CF2A1324}"/>
    <cellStyle name="Entrada 15" xfId="15071" xr:uid="{00000000-0005-0000-0000-0000DF3A0000}"/>
    <cellStyle name="Entrada 15 2" xfId="45736" xr:uid="{A8B6E8D4-92F0-4155-A969-AF9880BE1760}"/>
    <cellStyle name="Entrada 16" xfId="15072" xr:uid="{00000000-0005-0000-0000-0000E03A0000}"/>
    <cellStyle name="Entrada 16 2" xfId="45737" xr:uid="{43EC42F1-DE5F-40B5-8823-F82DE7A0BB0E}"/>
    <cellStyle name="Entrada 17" xfId="15073" xr:uid="{00000000-0005-0000-0000-0000E13A0000}"/>
    <cellStyle name="Entrada 17 2" xfId="45738" xr:uid="{30D6735C-2604-49AD-8649-D4EC265E91D0}"/>
    <cellStyle name="Entrada 18" xfId="15074" xr:uid="{00000000-0005-0000-0000-0000E23A0000}"/>
    <cellStyle name="Entrada 18 2" xfId="45739" xr:uid="{85F7E1F5-92BA-4489-ACA7-46F8264BFCD8}"/>
    <cellStyle name="Entrada 19" xfId="15075" xr:uid="{00000000-0005-0000-0000-0000E33A0000}"/>
    <cellStyle name="Entrada 19 2" xfId="45740" xr:uid="{847CBC0F-0849-4E8C-844F-FF618C457688}"/>
    <cellStyle name="Entrada 2" xfId="15076" xr:uid="{00000000-0005-0000-0000-0000E43A0000}"/>
    <cellStyle name="Entrada 2 2" xfId="15077" xr:uid="{00000000-0005-0000-0000-0000E53A0000}"/>
    <cellStyle name="Entrada 2 2 2" xfId="15078" xr:uid="{00000000-0005-0000-0000-0000E63A0000}"/>
    <cellStyle name="Entrada 2 2 2 2" xfId="45743" xr:uid="{3BED14C4-980C-4447-9FBB-245958724B18}"/>
    <cellStyle name="Entrada 2 2 3" xfId="15079" xr:uid="{00000000-0005-0000-0000-0000E73A0000}"/>
    <cellStyle name="Entrada 2 2 3 2" xfId="45744" xr:uid="{34EA839C-8E6D-4D57-81D8-DBBDEDC1F1D7}"/>
    <cellStyle name="Entrada 2 2 4" xfId="15080" xr:uid="{00000000-0005-0000-0000-0000E83A0000}"/>
    <cellStyle name="Entrada 2 2 4 2" xfId="45745" xr:uid="{6321C538-3B62-4128-BBCA-01798742454E}"/>
    <cellStyle name="Entrada 2 2 5" xfId="45742" xr:uid="{2D772217-8BE8-45E4-BA62-C13BD28EE84C}"/>
    <cellStyle name="Entrada 2 3" xfId="15081" xr:uid="{00000000-0005-0000-0000-0000E93A0000}"/>
    <cellStyle name="Entrada 2 3 2" xfId="15082" xr:uid="{00000000-0005-0000-0000-0000EA3A0000}"/>
    <cellStyle name="Entrada 2 3 2 2" xfId="45747" xr:uid="{F1A4470C-5407-4FB8-A465-F793564AFBF6}"/>
    <cellStyle name="Entrada 2 3 3" xfId="45746" xr:uid="{ACC2D98C-21AA-4759-B489-292E0BD29668}"/>
    <cellStyle name="Entrada 2 4" xfId="15083" xr:uid="{00000000-0005-0000-0000-0000EB3A0000}"/>
    <cellStyle name="Entrada 2 4 2" xfId="45748" xr:uid="{DE2B492E-60C6-4D0F-A7CD-05359B003C4F}"/>
    <cellStyle name="Entrada 2 5" xfId="45741" xr:uid="{00D04B85-7D70-481B-A9D1-8555B805CE5D}"/>
    <cellStyle name="Entrada 20" xfId="15084" xr:uid="{00000000-0005-0000-0000-0000EC3A0000}"/>
    <cellStyle name="Entrada 20 2" xfId="45749" xr:uid="{A43D24E4-A158-43F8-9DBC-4B1F0F7F45F1}"/>
    <cellStyle name="Entrada 21" xfId="15085" xr:uid="{00000000-0005-0000-0000-0000ED3A0000}"/>
    <cellStyle name="Entrada 21 2" xfId="45750" xr:uid="{FF9DE71C-DDBA-49DA-B9DE-2CB98E4BEA31}"/>
    <cellStyle name="Entrada 22" xfId="15086" xr:uid="{00000000-0005-0000-0000-0000EE3A0000}"/>
    <cellStyle name="Entrada 22 2" xfId="45751" xr:uid="{F4E72095-2664-4F29-98CC-D226E6D6802B}"/>
    <cellStyle name="Entrada 23" xfId="15087" xr:uid="{00000000-0005-0000-0000-0000EF3A0000}"/>
    <cellStyle name="Entrada 23 2" xfId="45752" xr:uid="{6812CC54-DAB4-4E03-827D-2B9152FB3E0C}"/>
    <cellStyle name="Entrada 24" xfId="15088" xr:uid="{00000000-0005-0000-0000-0000F03A0000}"/>
    <cellStyle name="Entrada 24 2" xfId="45753" xr:uid="{BC332C99-8CE8-4355-910C-4736A9AFD896}"/>
    <cellStyle name="Entrada 25" xfId="15089" xr:uid="{00000000-0005-0000-0000-0000F13A0000}"/>
    <cellStyle name="Entrada 25 2" xfId="45754" xr:uid="{A2C3D325-844C-4876-80B6-167F6B11E0DA}"/>
    <cellStyle name="Entrada 3" xfId="15090" xr:uid="{00000000-0005-0000-0000-0000F23A0000}"/>
    <cellStyle name="Entrada 3 2" xfId="15091" xr:uid="{00000000-0005-0000-0000-0000F33A0000}"/>
    <cellStyle name="Entrada 3 2 2" xfId="45756" xr:uid="{9CE64648-12D2-41E5-A737-44C7D3A81E69}"/>
    <cellStyle name="Entrada 3 3" xfId="15092" xr:uid="{00000000-0005-0000-0000-0000F43A0000}"/>
    <cellStyle name="Entrada 3 3 2" xfId="45757" xr:uid="{7BD3B81D-FB93-4C45-A135-A93B3E956D12}"/>
    <cellStyle name="Entrada 3 4" xfId="45755" xr:uid="{7D3FF65D-8756-43B6-B172-8FE067E70761}"/>
    <cellStyle name="Entrada 4" xfId="15093" xr:uid="{00000000-0005-0000-0000-0000F53A0000}"/>
    <cellStyle name="Entrada 4 10" xfId="15094" xr:uid="{00000000-0005-0000-0000-0000F63A0000}"/>
    <cellStyle name="Entrada 4 10 2" xfId="15095" xr:uid="{00000000-0005-0000-0000-0000F73A0000}"/>
    <cellStyle name="Entrada 4 10 2 2" xfId="45760" xr:uid="{BA9FFBF9-3EBF-42E3-8442-6591DE09321D}"/>
    <cellStyle name="Entrada 4 10 3" xfId="45759" xr:uid="{BD96D8AF-C85B-42DD-9878-885093E0D84E}"/>
    <cellStyle name="Entrada 4 11" xfId="15096" xr:uid="{00000000-0005-0000-0000-0000F83A0000}"/>
    <cellStyle name="Entrada 4 11 2" xfId="45761" xr:uid="{BC5CD9C5-7495-4CFD-9125-B4D30981075A}"/>
    <cellStyle name="Entrada 4 12" xfId="45758" xr:uid="{FAC761F8-BC2F-4F91-ADC6-4945CA6DE062}"/>
    <cellStyle name="Entrada 4 2" xfId="15097" xr:uid="{00000000-0005-0000-0000-0000F93A0000}"/>
    <cellStyle name="Entrada 4 2 10" xfId="15098" xr:uid="{00000000-0005-0000-0000-0000FA3A0000}"/>
    <cellStyle name="Entrada 4 2 10 2" xfId="45763" xr:uid="{0FDE6E12-C7EF-4753-9993-C96FE0138E07}"/>
    <cellStyle name="Entrada 4 2 11" xfId="15099" xr:uid="{00000000-0005-0000-0000-0000FB3A0000}"/>
    <cellStyle name="Entrada 4 2 11 2" xfId="45764" xr:uid="{37E572E4-DB5A-4677-8EEE-58E72548E48B}"/>
    <cellStyle name="Entrada 4 2 12" xfId="45762" xr:uid="{D40888C7-92AF-4C82-A4A4-B3EAA245DE00}"/>
    <cellStyle name="Entrada 4 2 2" xfId="15100" xr:uid="{00000000-0005-0000-0000-0000FC3A0000}"/>
    <cellStyle name="Entrada 4 2 2 2" xfId="45765" xr:uid="{22B0C9B4-A685-4F9C-A325-1A75BC2ED00A}"/>
    <cellStyle name="Entrada 4 2 3" xfId="15101" xr:uid="{00000000-0005-0000-0000-0000FD3A0000}"/>
    <cellStyle name="Entrada 4 2 3 2" xfId="15102" xr:uid="{00000000-0005-0000-0000-0000FE3A0000}"/>
    <cellStyle name="Entrada 4 2 3 2 2" xfId="45767" xr:uid="{9F8FC77F-1178-4B49-8AF9-97F293901480}"/>
    <cellStyle name="Entrada 4 2 3 3" xfId="15103" xr:uid="{00000000-0005-0000-0000-0000FF3A0000}"/>
    <cellStyle name="Entrada 4 2 3 3 2" xfId="45768" xr:uid="{E9C25ED2-524D-462D-9A62-43A1A7C77866}"/>
    <cellStyle name="Entrada 4 2 3 4" xfId="15104" xr:uid="{00000000-0005-0000-0000-0000003B0000}"/>
    <cellStyle name="Entrada 4 2 3 4 2" xfId="45769" xr:uid="{FCB3AECE-B9EE-4B5D-9FB2-A3C54A65A87A}"/>
    <cellStyle name="Entrada 4 2 3 5" xfId="45766" xr:uid="{6A1EE1FD-FD21-4023-B862-0ECE90002F7D}"/>
    <cellStyle name="Entrada 4 2 4" xfId="15105" xr:uid="{00000000-0005-0000-0000-0000013B0000}"/>
    <cellStyle name="Entrada 4 2 4 2" xfId="15106" xr:uid="{00000000-0005-0000-0000-0000023B0000}"/>
    <cellStyle name="Entrada 4 2 4 2 2" xfId="45771" xr:uid="{4C24BB4D-12EE-4D6A-A816-7D0F4C57D003}"/>
    <cellStyle name="Entrada 4 2 4 3" xfId="15107" xr:uid="{00000000-0005-0000-0000-0000033B0000}"/>
    <cellStyle name="Entrada 4 2 4 3 2" xfId="45772" xr:uid="{4385D140-BB0A-4226-ACCC-BE81F9EA7EF2}"/>
    <cellStyle name="Entrada 4 2 4 4" xfId="15108" xr:uid="{00000000-0005-0000-0000-0000043B0000}"/>
    <cellStyle name="Entrada 4 2 4 4 2" xfId="45773" xr:uid="{EED253B0-2E9E-4AB1-827D-B334C1BD5C95}"/>
    <cellStyle name="Entrada 4 2 4 5" xfId="45770" xr:uid="{89C0C504-A3FA-4566-BD35-FB6B65F06BC1}"/>
    <cellStyle name="Entrada 4 2 5" xfId="15109" xr:uid="{00000000-0005-0000-0000-0000053B0000}"/>
    <cellStyle name="Entrada 4 2 5 2" xfId="15110" xr:uid="{00000000-0005-0000-0000-0000063B0000}"/>
    <cellStyle name="Entrada 4 2 5 2 2" xfId="45775" xr:uid="{686544DE-2518-43EB-A5C4-7D2EB8F0F6FA}"/>
    <cellStyle name="Entrada 4 2 5 3" xfId="15111" xr:uid="{00000000-0005-0000-0000-0000073B0000}"/>
    <cellStyle name="Entrada 4 2 5 3 2" xfId="45776" xr:uid="{26213E68-7DCC-405A-A3BA-F9F32A8132BA}"/>
    <cellStyle name="Entrada 4 2 5 4" xfId="45774" xr:uid="{0237073D-4752-46AB-8076-1F33AF22A1F1}"/>
    <cellStyle name="Entrada 4 2 6" xfId="15112" xr:uid="{00000000-0005-0000-0000-0000083B0000}"/>
    <cellStyle name="Entrada 4 2 6 2" xfId="45777" xr:uid="{3712436D-8981-4EC9-935A-6ACBF26D3F2E}"/>
    <cellStyle name="Entrada 4 2 7" xfId="15113" xr:uid="{00000000-0005-0000-0000-0000093B0000}"/>
    <cellStyle name="Entrada 4 2 7 2" xfId="45778" xr:uid="{BE6E9B46-930F-49AE-9D9D-F42001F5EC18}"/>
    <cellStyle name="Entrada 4 2 8" xfId="15114" xr:uid="{00000000-0005-0000-0000-00000A3B0000}"/>
    <cellStyle name="Entrada 4 2 8 2" xfId="15115" xr:uid="{00000000-0005-0000-0000-00000B3B0000}"/>
    <cellStyle name="Entrada 4 2 8 2 2" xfId="45780" xr:uid="{39E2618B-266F-482C-98CC-4B50C17E461F}"/>
    <cellStyle name="Entrada 4 2 8 3" xfId="15116" xr:uid="{00000000-0005-0000-0000-00000C3B0000}"/>
    <cellStyle name="Entrada 4 2 8 3 2" xfId="45781" xr:uid="{EB705F4C-ED2A-4897-A9CB-CFBE66A66707}"/>
    <cellStyle name="Entrada 4 2 8 4" xfId="45779" xr:uid="{DD1DEF62-8C47-4DCF-A3F4-B1453A66F281}"/>
    <cellStyle name="Entrada 4 2 9" xfId="15117" xr:uid="{00000000-0005-0000-0000-00000D3B0000}"/>
    <cellStyle name="Entrada 4 2 9 2" xfId="45782" xr:uid="{4FABD4BB-EE58-4EAE-8DA2-C2C91D80AC16}"/>
    <cellStyle name="Entrada 4 3" xfId="15118" xr:uid="{00000000-0005-0000-0000-00000E3B0000}"/>
    <cellStyle name="Entrada 4 3 2" xfId="45783" xr:uid="{561C2E37-B0BD-448F-8CA0-76A67C3680AD}"/>
    <cellStyle name="Entrada 4 4" xfId="15119" xr:uid="{00000000-0005-0000-0000-00000F3B0000}"/>
    <cellStyle name="Entrada 4 4 2" xfId="15120" xr:uid="{00000000-0005-0000-0000-0000103B0000}"/>
    <cellStyle name="Entrada 4 4 2 2" xfId="45785" xr:uid="{36D0F66E-B8F8-4A22-A7F8-E26B91D29620}"/>
    <cellStyle name="Entrada 4 4 3" xfId="15121" xr:uid="{00000000-0005-0000-0000-0000113B0000}"/>
    <cellStyle name="Entrada 4 4 3 2" xfId="45786" xr:uid="{7822022D-5499-42EB-A3E6-14D34D5F0E85}"/>
    <cellStyle name="Entrada 4 4 4" xfId="15122" xr:uid="{00000000-0005-0000-0000-0000123B0000}"/>
    <cellStyle name="Entrada 4 4 4 2" xfId="45787" xr:uid="{F2A54C60-F167-4F1D-A1B8-DA2E12A3A5A9}"/>
    <cellStyle name="Entrada 4 4 5" xfId="45784" xr:uid="{525A132D-767C-492E-BD9A-B20CA9B6AAB0}"/>
    <cellStyle name="Entrada 4 5" xfId="15123" xr:uid="{00000000-0005-0000-0000-0000133B0000}"/>
    <cellStyle name="Entrada 4 5 2" xfId="15124" xr:uid="{00000000-0005-0000-0000-0000143B0000}"/>
    <cellStyle name="Entrada 4 5 2 2" xfId="45789" xr:uid="{E6D7A099-428C-4919-8799-0B14848121EB}"/>
    <cellStyle name="Entrada 4 5 3" xfId="15125" xr:uid="{00000000-0005-0000-0000-0000153B0000}"/>
    <cellStyle name="Entrada 4 5 3 2" xfId="45790" xr:uid="{5B0A7FC6-ADC0-46D7-B039-48EA681C97B3}"/>
    <cellStyle name="Entrada 4 5 4" xfId="15126" xr:uid="{00000000-0005-0000-0000-0000163B0000}"/>
    <cellStyle name="Entrada 4 5 4 2" xfId="45791" xr:uid="{E12E0AF0-A111-420B-AA7C-F73A8D024A8A}"/>
    <cellStyle name="Entrada 4 5 5" xfId="45788" xr:uid="{06CDD821-5208-4F99-9C68-2AECF6BF7BCF}"/>
    <cellStyle name="Entrada 4 6" xfId="15127" xr:uid="{00000000-0005-0000-0000-0000173B0000}"/>
    <cellStyle name="Entrada 4 6 2" xfId="15128" xr:uid="{00000000-0005-0000-0000-0000183B0000}"/>
    <cellStyle name="Entrada 4 6 2 2" xfId="45793" xr:uid="{B8DFB986-E4BF-491D-A4F1-353BDCA87785}"/>
    <cellStyle name="Entrada 4 6 3" xfId="15129" xr:uid="{00000000-0005-0000-0000-0000193B0000}"/>
    <cellStyle name="Entrada 4 6 3 2" xfId="45794" xr:uid="{DE087F9A-A174-4544-A4EF-E9EEA207CE0B}"/>
    <cellStyle name="Entrada 4 6 4" xfId="45792" xr:uid="{FF389A76-8301-46DC-9263-FC6EFDE625FB}"/>
    <cellStyle name="Entrada 4 7" xfId="15130" xr:uid="{00000000-0005-0000-0000-00001A3B0000}"/>
    <cellStyle name="Entrada 4 7 2" xfId="45795" xr:uid="{72741D8D-BD2E-44D8-B39C-DE93F92DEE70}"/>
    <cellStyle name="Entrada 4 8" xfId="15131" xr:uid="{00000000-0005-0000-0000-00001B3B0000}"/>
    <cellStyle name="Entrada 4 8 2" xfId="45796" xr:uid="{91A74E0F-68BD-4B14-AA6B-FA2D8C1B7C41}"/>
    <cellStyle name="Entrada 4 9" xfId="15132" xr:uid="{00000000-0005-0000-0000-00001C3B0000}"/>
    <cellStyle name="Entrada 4 9 2" xfId="15133" xr:uid="{00000000-0005-0000-0000-00001D3B0000}"/>
    <cellStyle name="Entrada 4 9 2 2" xfId="45798" xr:uid="{8C9464FC-46EE-4B05-9146-F6A0EA70D038}"/>
    <cellStyle name="Entrada 4 9 3" xfId="15134" xr:uid="{00000000-0005-0000-0000-00001E3B0000}"/>
    <cellStyle name="Entrada 4 9 3 2" xfId="45799" xr:uid="{F02A5290-9C59-4046-AC68-5349AF1A252D}"/>
    <cellStyle name="Entrada 4 9 4" xfId="45797" xr:uid="{392DA779-636A-4617-8194-14EA5B9C6433}"/>
    <cellStyle name="Entrada 5" xfId="15135" xr:uid="{00000000-0005-0000-0000-00001F3B0000}"/>
    <cellStyle name="Entrada 5 2" xfId="45800" xr:uid="{EACDECE4-25CE-48E7-8FE7-F583D886AAB3}"/>
    <cellStyle name="Entrada 6" xfId="15136" xr:uid="{00000000-0005-0000-0000-0000203B0000}"/>
    <cellStyle name="Entrada 6 2" xfId="15137" xr:uid="{00000000-0005-0000-0000-0000213B0000}"/>
    <cellStyle name="Entrada 6 2 2" xfId="15138" xr:uid="{00000000-0005-0000-0000-0000223B0000}"/>
    <cellStyle name="Entrada 6 2 2 2" xfId="15139" xr:uid="{00000000-0005-0000-0000-0000233B0000}"/>
    <cellStyle name="Entrada 6 2 2 2 2" xfId="45804" xr:uid="{1D9D59C8-BFE5-4CAD-B366-7A8F36D39592}"/>
    <cellStyle name="Entrada 6 2 2 3" xfId="45803" xr:uid="{2B26F46C-33DE-4B43-B149-716A9B34CEF2}"/>
    <cellStyle name="Entrada 6 2 3" xfId="15140" xr:uid="{00000000-0005-0000-0000-0000243B0000}"/>
    <cellStyle name="Entrada 6 2 3 2" xfId="45805" xr:uid="{28698608-6EB7-4BDF-973C-1B59615DA4C6}"/>
    <cellStyle name="Entrada 6 2 4" xfId="45802" xr:uid="{83A0F781-8927-4587-B45B-CDA8997D8FEE}"/>
    <cellStyle name="Entrada 6 3" xfId="15141" xr:uid="{00000000-0005-0000-0000-0000253B0000}"/>
    <cellStyle name="Entrada 6 3 2" xfId="15142" xr:uid="{00000000-0005-0000-0000-0000263B0000}"/>
    <cellStyle name="Entrada 6 3 2 2" xfId="45807" xr:uid="{1EF4B18C-FED9-43AB-9329-E6BA839E7716}"/>
    <cellStyle name="Entrada 6 3 3" xfId="15143" xr:uid="{00000000-0005-0000-0000-0000273B0000}"/>
    <cellStyle name="Entrada 6 3 3 2" xfId="45808" xr:uid="{FA05495A-E778-46C9-83C4-92E9E4A42DEA}"/>
    <cellStyle name="Entrada 6 3 4" xfId="45806" xr:uid="{71B2E38D-D4C7-4265-83F0-F9CAC33B25E5}"/>
    <cellStyle name="Entrada 6 4" xfId="15144" xr:uid="{00000000-0005-0000-0000-0000283B0000}"/>
    <cellStyle name="Entrada 6 4 2" xfId="45809" xr:uid="{5F1CD00F-A80D-4437-AD63-55F29387B46D}"/>
    <cellStyle name="Entrada 6 5" xfId="15145" xr:uid="{00000000-0005-0000-0000-0000293B0000}"/>
    <cellStyle name="Entrada 6 5 2" xfId="45810" xr:uid="{174CEF2A-9674-42B9-8D97-807B4968836E}"/>
    <cellStyle name="Entrada 6 6" xfId="45801" xr:uid="{55126054-97DF-4C7D-9D35-F8416D4AFD05}"/>
    <cellStyle name="Entrada 7" xfId="15146" xr:uid="{00000000-0005-0000-0000-00002A3B0000}"/>
    <cellStyle name="Entrada 7 2" xfId="45811" xr:uid="{4ACE893E-D511-4D1F-8CDF-50489232B15D}"/>
    <cellStyle name="Entrada 8" xfId="15147" xr:uid="{00000000-0005-0000-0000-00002B3B0000}"/>
    <cellStyle name="Entrada 8 2" xfId="45812" xr:uid="{96C22D75-D2BA-48CD-A661-DDDB13769CFF}"/>
    <cellStyle name="Entrada 9" xfId="15148" xr:uid="{00000000-0005-0000-0000-00002C3B0000}"/>
    <cellStyle name="Entrada 9 2" xfId="15149" xr:uid="{00000000-0005-0000-0000-00002D3B0000}"/>
    <cellStyle name="Entrada 9 2 2" xfId="15150" xr:uid="{00000000-0005-0000-0000-00002E3B0000}"/>
    <cellStyle name="Entrada 9 2 2 2" xfId="45815" xr:uid="{23BB28C6-9500-4A57-8156-9311B4D28DEC}"/>
    <cellStyle name="Entrada 9 2 3" xfId="45814" xr:uid="{19576136-919D-4A26-B57C-AC3BC12B4F47}"/>
    <cellStyle name="Entrada 9 3" xfId="45813" xr:uid="{7D20E7E5-127C-4A6B-AE1D-BE14A9462B85}"/>
    <cellStyle name="Entrée" xfId="15151" xr:uid="{00000000-0005-0000-0000-00002F3B0000}"/>
    <cellStyle name="Entrée 2" xfId="15152" xr:uid="{00000000-0005-0000-0000-0000303B0000}"/>
    <cellStyle name="Entrée 2 2" xfId="15153" xr:uid="{00000000-0005-0000-0000-0000313B0000}"/>
    <cellStyle name="Entrée 2 2 2" xfId="45818" xr:uid="{7969AEE6-6C92-4C55-BFEE-5085276931FE}"/>
    <cellStyle name="Entrée 2 3" xfId="15154" xr:uid="{00000000-0005-0000-0000-0000323B0000}"/>
    <cellStyle name="Entrée 2 3 2" xfId="45819" xr:uid="{DA478376-2025-40E0-A356-55DA2CD3455F}"/>
    <cellStyle name="Entrée 2 4" xfId="45817" xr:uid="{8D8F1907-5554-49BE-8B2E-49C83002EA5F}"/>
    <cellStyle name="Entrée 3" xfId="15155" xr:uid="{00000000-0005-0000-0000-0000333B0000}"/>
    <cellStyle name="Entrée 3 2" xfId="45820" xr:uid="{AE2ABCAF-D7F6-49AC-8959-C82A3DE912A6}"/>
    <cellStyle name="Entrée 4" xfId="45816" xr:uid="{E583852A-29E3-4DB2-9916-35568F8700C7}"/>
    <cellStyle name="Estilo 1" xfId="15156" xr:uid="{00000000-0005-0000-0000-0000343B0000}"/>
    <cellStyle name="Estilo 1 2" xfId="15157" xr:uid="{00000000-0005-0000-0000-0000353B0000}"/>
    <cellStyle name="Estilo 1 2 2" xfId="45822" xr:uid="{CEDA18F3-3DD5-434A-83E9-37717E1E4780}"/>
    <cellStyle name="Estilo 1 3" xfId="15158" xr:uid="{00000000-0005-0000-0000-0000363B0000}"/>
    <cellStyle name="Estilo 1 3 2" xfId="45823" xr:uid="{FB7F83F0-E642-449E-A6E3-D709673E8FC7}"/>
    <cellStyle name="Estilo 1 4" xfId="45821" xr:uid="{99C4056C-5888-4BF3-B86C-EA15A1766940}"/>
    <cellStyle name="Estilo 2" xfId="15159" xr:uid="{00000000-0005-0000-0000-0000373B0000}"/>
    <cellStyle name="Estilo 2 2" xfId="15160" xr:uid="{00000000-0005-0000-0000-0000383B0000}"/>
    <cellStyle name="Estilo 2 2 2" xfId="45825" xr:uid="{4C4ECFF5-AB12-4CF7-8B21-436D4AA01441}"/>
    <cellStyle name="Estilo 2 3" xfId="15161" xr:uid="{00000000-0005-0000-0000-0000393B0000}"/>
    <cellStyle name="Estilo 2 3 2" xfId="45826" xr:uid="{B89F9C1E-FD71-469A-BD1D-D58B9D7ED34D}"/>
    <cellStyle name="Estilo 2 4" xfId="45824" xr:uid="{87C9CC23-925E-4792-B4EF-91EBC421F2D5}"/>
    <cellStyle name="Estilo 3" xfId="15162" xr:uid="{00000000-0005-0000-0000-00003A3B0000}"/>
    <cellStyle name="Estilo 3 2" xfId="15163" xr:uid="{00000000-0005-0000-0000-00003B3B0000}"/>
    <cellStyle name="Estilo 3 2 2" xfId="45828" xr:uid="{441C413D-3D8D-4F47-990E-BFB1AC2EE802}"/>
    <cellStyle name="Estilo 3 3" xfId="45827" xr:uid="{E94083E9-D7B8-42FB-85E7-B943295E7AA3}"/>
    <cellStyle name="Euro" xfId="15164" xr:uid="{00000000-0005-0000-0000-00003C3B0000}"/>
    <cellStyle name="Euro 2" xfId="15165" xr:uid="{00000000-0005-0000-0000-00003D3B0000}"/>
    <cellStyle name="Euro 2 2" xfId="15166" xr:uid="{00000000-0005-0000-0000-00003E3B0000}"/>
    <cellStyle name="Euro 2 2 2" xfId="45831" xr:uid="{F1EC8C49-7A5B-48E9-8649-A6B573C58610}"/>
    <cellStyle name="Euro 2 3" xfId="15167" xr:uid="{00000000-0005-0000-0000-00003F3B0000}"/>
    <cellStyle name="Euro 2 3 2" xfId="45832" xr:uid="{3EF2222F-DD11-4965-ABA5-2698E5F22CF7}"/>
    <cellStyle name="Euro 2 4" xfId="45830" xr:uid="{B818CDAE-752D-4F69-9A5A-31A74A5C1023}"/>
    <cellStyle name="Euro 3" xfId="15168" xr:uid="{00000000-0005-0000-0000-0000403B0000}"/>
    <cellStyle name="Euro 3 2" xfId="15169" xr:uid="{00000000-0005-0000-0000-0000413B0000}"/>
    <cellStyle name="Euro 3 2 2" xfId="45834" xr:uid="{9B800B2F-CFC9-439C-A0AA-48ECB7563BF0}"/>
    <cellStyle name="Euro 3 3" xfId="15170" xr:uid="{00000000-0005-0000-0000-0000423B0000}"/>
    <cellStyle name="Euro 3 3 2" xfId="45835" xr:uid="{E166E4A4-E978-4558-BD4A-B03AC24D0A3E}"/>
    <cellStyle name="Euro 3 4" xfId="45833" xr:uid="{ACDF7577-312F-4D00-9FB4-CF6F062A6DBB}"/>
    <cellStyle name="Euro 4" xfId="15171" xr:uid="{00000000-0005-0000-0000-0000433B0000}"/>
    <cellStyle name="Euro 4 2" xfId="15172" xr:uid="{00000000-0005-0000-0000-0000443B0000}"/>
    <cellStyle name="Euro 4 2 2" xfId="45837" xr:uid="{1ADFA5F0-40C9-4CB6-8F29-80856B4B5B94}"/>
    <cellStyle name="Euro 4 3" xfId="45836" xr:uid="{39B33D78-5F08-45F0-A2A2-90BC81604785}"/>
    <cellStyle name="Euro 5" xfId="15173" xr:uid="{00000000-0005-0000-0000-0000453B0000}"/>
    <cellStyle name="Euro 5 2" xfId="45838" xr:uid="{BCE3A148-1491-40F4-8F33-46D1C55649AA}"/>
    <cellStyle name="Euro 6" xfId="45829" xr:uid="{68539874-9161-4F1E-877C-3892356644D9}"/>
    <cellStyle name="Euro_ADJS 33 Capitalized Interest - Jan 2013" xfId="15174" xr:uid="{00000000-0005-0000-0000-0000463B0000}"/>
    <cellStyle name="Explanatory Text" xfId="15175" xr:uid="{00000000-0005-0000-0000-0000473B0000}"/>
    <cellStyle name="Explanatory Text 2" xfId="15176" xr:uid="{00000000-0005-0000-0000-0000483B0000}"/>
    <cellStyle name="Explanatory Text 2 2" xfId="15177" xr:uid="{00000000-0005-0000-0000-0000493B0000}"/>
    <cellStyle name="Explanatory Text 2 2 2" xfId="45841" xr:uid="{147EF2E4-8F3E-4FB5-95B2-8A4A634DCEB4}"/>
    <cellStyle name="Explanatory Text 2 3" xfId="15178" xr:uid="{00000000-0005-0000-0000-00004A3B0000}"/>
    <cellStyle name="Explanatory Text 2 3 2" xfId="45842" xr:uid="{4552D624-C5EC-45FF-9337-D98BFBB5CA17}"/>
    <cellStyle name="Explanatory Text 2 4" xfId="45840" xr:uid="{83FDD405-3EBD-4336-96C0-8C60463460F3}"/>
    <cellStyle name="Explanatory Text 3" xfId="15179" xr:uid="{00000000-0005-0000-0000-00004B3B0000}"/>
    <cellStyle name="Explanatory Text 3 2" xfId="15180" xr:uid="{00000000-0005-0000-0000-00004C3B0000}"/>
    <cellStyle name="Explanatory Text 3 2 2" xfId="45844" xr:uid="{DC166AAA-584D-4D5A-8068-0A0264862797}"/>
    <cellStyle name="Explanatory Text 3 3" xfId="45843" xr:uid="{13C8F7D2-FCCF-4167-BF21-828C6490C3D3}"/>
    <cellStyle name="Explanatory Text 4" xfId="15181" xr:uid="{00000000-0005-0000-0000-00004D3B0000}"/>
    <cellStyle name="Explanatory Text 4 2" xfId="45845" xr:uid="{9B661E58-696E-4BD3-A138-21F6D2AA608A}"/>
    <cellStyle name="Explanatory Text 5" xfId="45839" xr:uid="{8170EE67-84A8-4E93-8ACD-14EC3A7D6B14}"/>
    <cellStyle name="F2" xfId="15182" xr:uid="{00000000-0005-0000-0000-00004E3B0000}"/>
    <cellStyle name="F2 2" xfId="45846" xr:uid="{A65F4AEE-9972-474C-A3E0-102685A048A7}"/>
    <cellStyle name="F3" xfId="15183" xr:uid="{00000000-0005-0000-0000-00004F3B0000}"/>
    <cellStyle name="F3 2" xfId="45847" xr:uid="{664BF901-6739-421B-A654-4D653B6E53AB}"/>
    <cellStyle name="F4" xfId="15184" xr:uid="{00000000-0005-0000-0000-0000503B0000}"/>
    <cellStyle name="F4 2" xfId="45848" xr:uid="{CAD3C457-8EAB-459B-B857-61AE5D12B2C5}"/>
    <cellStyle name="F5" xfId="15185" xr:uid="{00000000-0005-0000-0000-0000513B0000}"/>
    <cellStyle name="F5 2" xfId="45849" xr:uid="{1F45723D-AB90-49B9-B0AF-5E33C97410F8}"/>
    <cellStyle name="F6" xfId="15186" xr:uid="{00000000-0005-0000-0000-0000523B0000}"/>
    <cellStyle name="F6 2" xfId="45850" xr:uid="{906197A0-E8A9-4E23-BC23-DD91596B4C9D}"/>
    <cellStyle name="F7" xfId="15187" xr:uid="{00000000-0005-0000-0000-0000533B0000}"/>
    <cellStyle name="F7 2" xfId="45851" xr:uid="{171E6CA4-85B9-40CB-A34E-A88F2FD1F2E7}"/>
    <cellStyle name="F8" xfId="15188" xr:uid="{00000000-0005-0000-0000-0000543B0000}"/>
    <cellStyle name="F8 2" xfId="45852" xr:uid="{F4392D02-2910-4431-8155-DE5F6ACA15AB}"/>
    <cellStyle name="Fixed" xfId="15189" xr:uid="{00000000-0005-0000-0000-0000553B0000}"/>
    <cellStyle name="Fixed  [0]" xfId="15190" xr:uid="{00000000-0005-0000-0000-0000563B0000}"/>
    <cellStyle name="Fixed  [0] 2" xfId="45854" xr:uid="{058CAC2B-9641-409B-AB93-5EA59E05A264}"/>
    <cellStyle name="Fixed [0]" xfId="15191" xr:uid="{00000000-0005-0000-0000-0000573B0000}"/>
    <cellStyle name="Fixed [0] 2" xfId="45855" xr:uid="{7145AC8B-4EC4-4C44-9E65-ACE1291723C3}"/>
    <cellStyle name="Fixed [4]" xfId="15192" xr:uid="{00000000-0005-0000-0000-0000583B0000}"/>
    <cellStyle name="Fixed [4] 2" xfId="45856" xr:uid="{5E3D9305-5CAE-4F16-9532-9FC0D85BA016}"/>
    <cellStyle name="Fixed 2" xfId="15193" xr:uid="{00000000-0005-0000-0000-0000593B0000}"/>
    <cellStyle name="Fixed 2 2" xfId="45857" xr:uid="{B920EA7F-6251-4015-8511-28DFDC1F4C80}"/>
    <cellStyle name="Fixed 3" xfId="15194" xr:uid="{00000000-0005-0000-0000-00005A3B0000}"/>
    <cellStyle name="Fixed 3 2" xfId="45858" xr:uid="{09D0BA32-8A20-4C9D-A8EF-5A3022F4B4A5}"/>
    <cellStyle name="Fixed 4" xfId="15195" xr:uid="{00000000-0005-0000-0000-00005B3B0000}"/>
    <cellStyle name="Fixed 4 2" xfId="45859" xr:uid="{601D7D6C-E22D-4DA7-9BD2-1A9358DF52C3}"/>
    <cellStyle name="Fixed 5" xfId="15196" xr:uid="{00000000-0005-0000-0000-00005C3B0000}"/>
    <cellStyle name="Fixed 5 2" xfId="45860" xr:uid="{E52B5887-D923-408E-B674-84F40FE7CE67}"/>
    <cellStyle name="Fixed 6" xfId="45853" xr:uid="{407DEED9-242D-4B45-A931-309DDE8E9E23}"/>
    <cellStyle name="Fixed_BS_Related pty by transactions " xfId="15197" xr:uid="{00000000-0005-0000-0000-00005D3B0000}"/>
    <cellStyle name="Footnote" xfId="15198" xr:uid="{00000000-0005-0000-0000-00005E3B0000}"/>
    <cellStyle name="Footnote 2" xfId="15199" xr:uid="{00000000-0005-0000-0000-00005F3B0000}"/>
    <cellStyle name="Footnote 2 2" xfId="45862" xr:uid="{201C8314-C5C2-43AC-9556-B7B2CCBC664D}"/>
    <cellStyle name="Footnote 3" xfId="45861" xr:uid="{E0B0D423-8934-4CC7-B36C-0436C856C76D}"/>
    <cellStyle name="FORECAST" xfId="15200" xr:uid="{00000000-0005-0000-0000-0000603B0000}"/>
    <cellStyle name="FORECAST 2" xfId="45863" xr:uid="{82C6A564-3D99-4112-B295-E1CC67BE5A03}"/>
    <cellStyle name="GEMS_REPORT_DATA" xfId="15201" xr:uid="{00000000-0005-0000-0000-0000613B0000}"/>
    <cellStyle name="Good 2" xfId="15202" xr:uid="{00000000-0005-0000-0000-0000623B0000}"/>
    <cellStyle name="Good 2 2" xfId="15203" xr:uid="{00000000-0005-0000-0000-0000633B0000}"/>
    <cellStyle name="Good 2 2 2" xfId="45865" xr:uid="{83A680D8-5F6F-42BE-ABC0-C914494E4205}"/>
    <cellStyle name="Good 2 3" xfId="15204" xr:uid="{00000000-0005-0000-0000-0000643B0000}"/>
    <cellStyle name="Good 2 3 2" xfId="45866" xr:uid="{7C1FC3C4-7B05-454E-8112-2A6D6586A030}"/>
    <cellStyle name="Good 2 4" xfId="45864" xr:uid="{33C9A1FC-275B-4518-A8F4-C2F2F46B2B72}"/>
    <cellStyle name="Good 3" xfId="15205" xr:uid="{00000000-0005-0000-0000-0000653B0000}"/>
    <cellStyle name="Good 3 2" xfId="15206" xr:uid="{00000000-0005-0000-0000-0000663B0000}"/>
    <cellStyle name="Good 3 2 2" xfId="45868" xr:uid="{AA3B3FFE-C4AD-4F95-A911-B8600E81EB4E}"/>
    <cellStyle name="Good 3 3" xfId="15207" xr:uid="{00000000-0005-0000-0000-0000673B0000}"/>
    <cellStyle name="Good 3 3 2" xfId="45869" xr:uid="{60E73B3A-E5A1-4FA0-B9B1-5C512C1F4B40}"/>
    <cellStyle name="Good 3 4" xfId="45867" xr:uid="{02D5C3EA-E1AA-4CF2-933A-20FF86FA3097}"/>
    <cellStyle name="Good 4" xfId="15208" xr:uid="{00000000-0005-0000-0000-0000683B0000}"/>
    <cellStyle name="Good 4 2" xfId="45870" xr:uid="{9D3AEEEB-1B95-4FE7-BEC1-0C0716DCE9D9}"/>
    <cellStyle name="Grey" xfId="15209" xr:uid="{00000000-0005-0000-0000-0000693B0000}"/>
    <cellStyle name="Grey 2" xfId="15210" xr:uid="{00000000-0005-0000-0000-00006A3B0000}"/>
    <cellStyle name="Grey 2 2" xfId="45872" xr:uid="{4D7450AA-58E1-47CF-A251-19326BC03535}"/>
    <cellStyle name="Grey 3" xfId="45871" xr:uid="{875D2FF6-CD41-4096-B7CD-D4610A5AE35B}"/>
    <cellStyle name="Hard Percent" xfId="15211" xr:uid="{00000000-0005-0000-0000-00006B3B0000}"/>
    <cellStyle name="Hard Percent 2" xfId="15212" xr:uid="{00000000-0005-0000-0000-00006C3B0000}"/>
    <cellStyle name="Hard Percent 2 2" xfId="45874" xr:uid="{DFCF6FA3-47DA-4111-B865-94470AE64088}"/>
    <cellStyle name="Hard Percent 3" xfId="45873" xr:uid="{B9B3265F-52BB-4C71-A405-88808E6BE8F7}"/>
    <cellStyle name="Header" xfId="15213" xr:uid="{00000000-0005-0000-0000-00006D3B0000}"/>
    <cellStyle name="Header 2" xfId="15214" xr:uid="{00000000-0005-0000-0000-00006E3B0000}"/>
    <cellStyle name="Header 2 2" xfId="45876" xr:uid="{A97267AC-ED58-4574-B867-D698D9A24191}"/>
    <cellStyle name="Header 3" xfId="45875" xr:uid="{9B910284-C061-4BE4-8D09-6E1EC813C3A6}"/>
    <cellStyle name="Header1" xfId="15215" xr:uid="{00000000-0005-0000-0000-00006F3B0000}"/>
    <cellStyle name="Header1 2" xfId="15216" xr:uid="{00000000-0005-0000-0000-0000703B0000}"/>
    <cellStyle name="Header1 2 2" xfId="45878" xr:uid="{5257415E-DBAD-48A2-9144-DA850553017F}"/>
    <cellStyle name="Header1 3" xfId="15217" xr:uid="{00000000-0005-0000-0000-0000713B0000}"/>
    <cellStyle name="Header1 3 2" xfId="45879" xr:uid="{435D06EE-6F08-4A26-A61D-CDB9BC6E08BF}"/>
    <cellStyle name="Header1 4" xfId="45877" xr:uid="{FCD72178-48A8-4D3D-8550-2F316AA2EB16}"/>
    <cellStyle name="Header1_Inventory-VCL Schedule Dec 12 email Jan 14" xfId="15218" xr:uid="{00000000-0005-0000-0000-0000723B0000}"/>
    <cellStyle name="Header2" xfId="15219" xr:uid="{00000000-0005-0000-0000-0000733B0000}"/>
    <cellStyle name="Header2 2" xfId="15220" xr:uid="{00000000-0005-0000-0000-0000743B0000}"/>
    <cellStyle name="Header2 2 2" xfId="45881" xr:uid="{DE9BB5F8-B50F-4FE6-A3DE-3227A33CCD1B}"/>
    <cellStyle name="Header2 3" xfId="15221" xr:uid="{00000000-0005-0000-0000-0000753B0000}"/>
    <cellStyle name="Header2 3 2" xfId="45882" xr:uid="{50F6D778-6D37-4975-B700-7B2E8F80262D}"/>
    <cellStyle name="Header2 4" xfId="45880" xr:uid="{3B68AA49-1417-4402-BBFC-2CA188BE238A}"/>
    <cellStyle name="Header2_Inventory-VCL Schedule Dec 12 email Jan 14" xfId="15222" xr:uid="{00000000-0005-0000-0000-0000763B0000}"/>
    <cellStyle name="Heading" xfId="15223" xr:uid="{00000000-0005-0000-0000-0000773B0000}"/>
    <cellStyle name="Heading 1" xfId="15224" xr:uid="{00000000-0005-0000-0000-0000783B0000}"/>
    <cellStyle name="Heading 1 2" xfId="15225" xr:uid="{00000000-0005-0000-0000-0000793B0000}"/>
    <cellStyle name="Heading 1 2 2" xfId="15226" xr:uid="{00000000-0005-0000-0000-00007A3B0000}"/>
    <cellStyle name="Heading 1 2 2 2" xfId="45886" xr:uid="{2C770BF7-A446-4A9C-9881-609A90A8E89B}"/>
    <cellStyle name="Heading 1 2 3" xfId="15227" xr:uid="{00000000-0005-0000-0000-00007B3B0000}"/>
    <cellStyle name="Heading 1 2 3 2" xfId="45887" xr:uid="{C0A7EE6A-1932-4B69-8E90-59BF37C532BE}"/>
    <cellStyle name="Heading 1 2 4" xfId="45885" xr:uid="{93D1417F-E5E3-447E-9400-279ACB67A0B6}"/>
    <cellStyle name="Heading 1 3" xfId="15228" xr:uid="{00000000-0005-0000-0000-00007C3B0000}"/>
    <cellStyle name="Heading 1 3 2" xfId="15229" xr:uid="{00000000-0005-0000-0000-00007D3B0000}"/>
    <cellStyle name="Heading 1 3 2 2" xfId="45889" xr:uid="{609EBE1E-8EEA-46BB-AAC6-871BE82AE767}"/>
    <cellStyle name="Heading 1 3 3" xfId="15230" xr:uid="{00000000-0005-0000-0000-00007E3B0000}"/>
    <cellStyle name="Heading 1 3 3 2" xfId="45890" xr:uid="{C165ADB4-2044-4E3B-9C29-92356D242E68}"/>
    <cellStyle name="Heading 1 3 4" xfId="45888" xr:uid="{EDE86358-CD6F-4645-9FAE-AFF7655F29EC}"/>
    <cellStyle name="Heading 1 4" xfId="15231" xr:uid="{00000000-0005-0000-0000-00007F3B0000}"/>
    <cellStyle name="Heading 1 4 2" xfId="15232" xr:uid="{00000000-0005-0000-0000-0000803B0000}"/>
    <cellStyle name="Heading 1 4 2 2" xfId="45892" xr:uid="{89D98CE9-2968-46C2-8FD5-EEE78C778062}"/>
    <cellStyle name="Heading 1 4 3" xfId="45891" xr:uid="{657CA6E1-B012-4109-B9AE-01020A3E833D}"/>
    <cellStyle name="Heading 1 5" xfId="15233" xr:uid="{00000000-0005-0000-0000-0000813B0000}"/>
    <cellStyle name="Heading 1 5 2" xfId="45893" xr:uid="{DDF4A8AD-F991-4E58-A8E1-5C17B5B2D42B}"/>
    <cellStyle name="Heading 1 6" xfId="15234" xr:uid="{00000000-0005-0000-0000-0000823B0000}"/>
    <cellStyle name="Heading 1 6 2" xfId="45894" xr:uid="{2F88E652-0D91-4760-9357-D3E6CAC98886}"/>
    <cellStyle name="Heading 1 7" xfId="45884" xr:uid="{9EAA6130-DD3F-4DF2-9659-EBEF0DC6B9B8}"/>
    <cellStyle name="Heading 2" xfId="15235" xr:uid="{00000000-0005-0000-0000-0000833B0000}"/>
    <cellStyle name="Heading 2 2" xfId="15236" xr:uid="{00000000-0005-0000-0000-0000843B0000}"/>
    <cellStyle name="Heading 2 2 2" xfId="15237" xr:uid="{00000000-0005-0000-0000-0000853B0000}"/>
    <cellStyle name="Heading 2 2 2 2" xfId="45897" xr:uid="{7889AC26-90F3-469A-A38A-063FD15BB8B3}"/>
    <cellStyle name="Heading 2 2 3" xfId="15238" xr:uid="{00000000-0005-0000-0000-0000863B0000}"/>
    <cellStyle name="Heading 2 2 3 2" xfId="45898" xr:uid="{388B29A8-79B1-46C4-B662-CD7CB19458CF}"/>
    <cellStyle name="Heading 2 2 4" xfId="45896" xr:uid="{45FF939D-B8AB-419F-9141-44DCA261920C}"/>
    <cellStyle name="Heading 2 3" xfId="15239" xr:uid="{00000000-0005-0000-0000-0000873B0000}"/>
    <cellStyle name="Heading 2 3 2" xfId="15240" xr:uid="{00000000-0005-0000-0000-0000883B0000}"/>
    <cellStyle name="Heading 2 3 2 2" xfId="45900" xr:uid="{41AD138A-19CC-4D14-AB65-373522744A20}"/>
    <cellStyle name="Heading 2 3 3" xfId="15241" xr:uid="{00000000-0005-0000-0000-0000893B0000}"/>
    <cellStyle name="Heading 2 3 3 2" xfId="45901" xr:uid="{C96FDAED-0AB0-4B13-959E-E7F0EB493D13}"/>
    <cellStyle name="Heading 2 3 4" xfId="45899" xr:uid="{F081A54E-8D5C-4F55-98A1-C7D289D094FA}"/>
    <cellStyle name="Heading 2 4" xfId="15242" xr:uid="{00000000-0005-0000-0000-00008A3B0000}"/>
    <cellStyle name="Heading 2 4 2" xfId="15243" xr:uid="{00000000-0005-0000-0000-00008B3B0000}"/>
    <cellStyle name="Heading 2 4 2 2" xfId="45903" xr:uid="{76BE639E-43D8-4132-8056-D6EE18534EF4}"/>
    <cellStyle name="Heading 2 4 3" xfId="45902" xr:uid="{65B1E8C3-B79B-40AA-BE86-BC42AC6CF943}"/>
    <cellStyle name="Heading 2 5" xfId="15244" xr:uid="{00000000-0005-0000-0000-00008C3B0000}"/>
    <cellStyle name="Heading 2 5 2" xfId="45904" xr:uid="{36F5BACC-36B6-4D4D-8F08-E8CAA1D29D2C}"/>
    <cellStyle name="Heading 2 6" xfId="15245" xr:uid="{00000000-0005-0000-0000-00008D3B0000}"/>
    <cellStyle name="Heading 2 6 2" xfId="45905" xr:uid="{2366DA73-8911-494B-85C3-A2597FC247C3}"/>
    <cellStyle name="Heading 2 7" xfId="45895" xr:uid="{C065EA5D-6009-4AA3-AFA0-49B216FF6D15}"/>
    <cellStyle name="Heading 3" xfId="15246" xr:uid="{00000000-0005-0000-0000-00008E3B0000}"/>
    <cellStyle name="Heading 3 2" xfId="15247" xr:uid="{00000000-0005-0000-0000-00008F3B0000}"/>
    <cellStyle name="Heading 3 2 2" xfId="15248" xr:uid="{00000000-0005-0000-0000-0000903B0000}"/>
    <cellStyle name="Heading 3 2 2 2" xfId="45908" xr:uid="{B74951F3-FD5B-4C44-9903-859D1AD1FE01}"/>
    <cellStyle name="Heading 3 2 3" xfId="15249" xr:uid="{00000000-0005-0000-0000-0000913B0000}"/>
    <cellStyle name="Heading 3 2 3 2" xfId="45909" xr:uid="{049EFF03-D2CE-4D1E-BCDE-3442BE45B71E}"/>
    <cellStyle name="Heading 3 2 4" xfId="45907" xr:uid="{63B5FEBA-A4FF-4DF1-A289-ABB94BEF3F99}"/>
    <cellStyle name="Heading 3 3" xfId="15250" xr:uid="{00000000-0005-0000-0000-0000923B0000}"/>
    <cellStyle name="Heading 3 3 2" xfId="15251" xr:uid="{00000000-0005-0000-0000-0000933B0000}"/>
    <cellStyle name="Heading 3 3 2 2" xfId="45911" xr:uid="{B3E6D2AD-EE07-44E5-8D3A-A0FFE6EB8775}"/>
    <cellStyle name="Heading 3 3 3" xfId="15252" xr:uid="{00000000-0005-0000-0000-0000943B0000}"/>
    <cellStyle name="Heading 3 3 3 2" xfId="45912" xr:uid="{196594F5-2706-48D2-AC7D-0E67D8BE6207}"/>
    <cellStyle name="Heading 3 3 4" xfId="45910" xr:uid="{70333C0D-544F-4A97-9AA6-8C07C495484C}"/>
    <cellStyle name="Heading 3 4" xfId="15253" xr:uid="{00000000-0005-0000-0000-0000953B0000}"/>
    <cellStyle name="Heading 3 4 2" xfId="15254" xr:uid="{00000000-0005-0000-0000-0000963B0000}"/>
    <cellStyle name="Heading 3 4 2 2" xfId="45914" xr:uid="{5EF48DDB-EA0B-4EA8-9B66-0E24E3739032}"/>
    <cellStyle name="Heading 3 4 3" xfId="45913" xr:uid="{8E8C93AD-79C2-414D-941C-62D1E6D0856E}"/>
    <cellStyle name="Heading 3 5" xfId="15255" xr:uid="{00000000-0005-0000-0000-0000973B0000}"/>
    <cellStyle name="Heading 3 5 2" xfId="45915" xr:uid="{AA12E474-8D09-494B-888A-027062EE5714}"/>
    <cellStyle name="Heading 3 6" xfId="15256" xr:uid="{00000000-0005-0000-0000-0000983B0000}"/>
    <cellStyle name="Heading 3 6 2" xfId="45916" xr:uid="{544DD857-56C1-4983-AB1B-0C3AEB2AA3CC}"/>
    <cellStyle name="Heading 3 7" xfId="45906" xr:uid="{E9CA5F5B-9E65-414C-A96C-B808B034AA2D}"/>
    <cellStyle name="Heading 4" xfId="15257" xr:uid="{00000000-0005-0000-0000-0000993B0000}"/>
    <cellStyle name="Heading 4 2" xfId="15258" xr:uid="{00000000-0005-0000-0000-00009A3B0000}"/>
    <cellStyle name="Heading 4 2 2" xfId="15259" xr:uid="{00000000-0005-0000-0000-00009B3B0000}"/>
    <cellStyle name="Heading 4 2 2 2" xfId="45919" xr:uid="{8E836BEA-1426-4680-AB01-EFD58A16F8FD}"/>
    <cellStyle name="Heading 4 2 3" xfId="15260" xr:uid="{00000000-0005-0000-0000-00009C3B0000}"/>
    <cellStyle name="Heading 4 2 3 2" xfId="45920" xr:uid="{FC80B2A7-2D6C-453A-83B3-3780AB0B354E}"/>
    <cellStyle name="Heading 4 2 4" xfId="45918" xr:uid="{EB1A7143-38E6-469F-AA37-D37C9B919A8A}"/>
    <cellStyle name="Heading 4 3" xfId="15261" xr:uid="{00000000-0005-0000-0000-00009D3B0000}"/>
    <cellStyle name="Heading 4 3 2" xfId="15262" xr:uid="{00000000-0005-0000-0000-00009E3B0000}"/>
    <cellStyle name="Heading 4 3 2 2" xfId="45922" xr:uid="{5DE30411-7909-4BC3-A1DE-F43A9A8F0B12}"/>
    <cellStyle name="Heading 4 3 3" xfId="15263" xr:uid="{00000000-0005-0000-0000-00009F3B0000}"/>
    <cellStyle name="Heading 4 3 3 2" xfId="45923" xr:uid="{F95AE19D-B9BB-4037-A1BC-3835191C5F46}"/>
    <cellStyle name="Heading 4 3 4" xfId="45921" xr:uid="{8F986419-0B6A-40F6-A184-4BCEFEB83F27}"/>
    <cellStyle name="Heading 4 4" xfId="15264" xr:uid="{00000000-0005-0000-0000-0000A03B0000}"/>
    <cellStyle name="Heading 4 4 2" xfId="15265" xr:uid="{00000000-0005-0000-0000-0000A13B0000}"/>
    <cellStyle name="Heading 4 4 2 2" xfId="45925" xr:uid="{13011DF3-D713-4220-B088-DDDEF22EB9C7}"/>
    <cellStyle name="Heading 4 4 3" xfId="45924" xr:uid="{E5E3D810-1114-4EC5-957F-32891933562D}"/>
    <cellStyle name="Heading 4 5" xfId="15266" xr:uid="{00000000-0005-0000-0000-0000A23B0000}"/>
    <cellStyle name="Heading 4 5 2" xfId="45926" xr:uid="{CCF44F65-5E83-4FC6-8066-16BDEBF8D68C}"/>
    <cellStyle name="Heading 4 6" xfId="45917" xr:uid="{9435F013-7468-48B6-A7F2-142BC5F2005B}"/>
    <cellStyle name="Heading 5" xfId="45883" xr:uid="{22A76A87-8C7C-424F-A5CA-EA8184E58024}"/>
    <cellStyle name="Heading_Module1" xfId="15267" xr:uid="{00000000-0005-0000-0000-0000A33B0000}"/>
    <cellStyle name="Heading1" xfId="15268" xr:uid="{00000000-0005-0000-0000-0000A43B0000}"/>
    <cellStyle name="Heading1 2" xfId="15269" xr:uid="{00000000-0005-0000-0000-0000A53B0000}"/>
    <cellStyle name="Heading1 2 2" xfId="45928" xr:uid="{119BD4D5-AC5E-43A9-82A2-737A3E1D6EAA}"/>
    <cellStyle name="Heading1 3" xfId="15270" xr:uid="{00000000-0005-0000-0000-0000A63B0000}"/>
    <cellStyle name="Heading1 3 2" xfId="45929" xr:uid="{EF01421C-FA86-4A1F-8555-74E702C7ADE1}"/>
    <cellStyle name="Heading1 4" xfId="15271" xr:uid="{00000000-0005-0000-0000-0000A73B0000}"/>
    <cellStyle name="Heading1 4 2" xfId="45930" xr:uid="{06FDAE41-3D8F-4EB1-8347-DD24C48B7E39}"/>
    <cellStyle name="Heading1 5" xfId="45927" xr:uid="{71CD4C15-BD58-488E-8E56-01299B9BD1BE}"/>
    <cellStyle name="Heading2" xfId="15272" xr:uid="{00000000-0005-0000-0000-0000A83B0000}"/>
    <cellStyle name="Heading2 2" xfId="15273" xr:uid="{00000000-0005-0000-0000-0000A93B0000}"/>
    <cellStyle name="Heading2 2 2" xfId="45932" xr:uid="{4DFD9716-22A3-4F4E-B6EF-F12C3DA905AB}"/>
    <cellStyle name="Heading2 3" xfId="15274" xr:uid="{00000000-0005-0000-0000-0000AA3B0000}"/>
    <cellStyle name="Heading2 3 2" xfId="45933" xr:uid="{D5A7BD00-CF2B-49DE-A5D4-78723AA7C1DB}"/>
    <cellStyle name="Heading2 4" xfId="45931" xr:uid="{BAACBA37-8E3E-4C4F-9D01-59BBF9FEE9C3}"/>
    <cellStyle name="HEADINGS" xfId="15275" xr:uid="{00000000-0005-0000-0000-0000AB3B0000}"/>
    <cellStyle name="HEADINGS 2" xfId="45934" xr:uid="{B0C82A68-4627-4C7F-86BD-98A4F19A3405}"/>
    <cellStyle name="High" xfId="15276" xr:uid="{00000000-0005-0000-0000-0000AC3B0000}"/>
    <cellStyle name="High 2" xfId="45935" xr:uid="{A4A13BD4-8A8A-4613-B170-FE22C769D8F7}"/>
    <cellStyle name="HIGHLIGHT" xfId="15277" xr:uid="{00000000-0005-0000-0000-0000AD3B0000}"/>
    <cellStyle name="HIGHLIGHT 2" xfId="15278" xr:uid="{00000000-0005-0000-0000-0000AE3B0000}"/>
    <cellStyle name="HIGHLIGHT 2 2" xfId="45937" xr:uid="{C5BCBCB1-7C32-4FB5-90AD-442D94F7F3BF}"/>
    <cellStyle name="HIGHLIGHT 3" xfId="45936" xr:uid="{C23FFA9E-7B3C-46DA-829C-24B01E981873}"/>
    <cellStyle name="Historical" xfId="15279" xr:uid="{00000000-0005-0000-0000-0000AF3B0000}"/>
    <cellStyle name="Historical 2" xfId="45938" xr:uid="{2DC76D57-749B-40A8-B2A4-389A5F42097E}"/>
    <cellStyle name="Hyperlink 2" xfId="15280" xr:uid="{00000000-0005-0000-0000-0000B03B0000}"/>
    <cellStyle name="Hyperlink 2 2" xfId="15281" xr:uid="{00000000-0005-0000-0000-0000B13B0000}"/>
    <cellStyle name="Hyperlink 2 2 2" xfId="45940" xr:uid="{64B0CDD5-93B6-4BC2-BB29-766719EC062C}"/>
    <cellStyle name="Hyperlink 2 3" xfId="45939" xr:uid="{7FE1111F-6361-483C-A072-6354C2B8B6E4}"/>
    <cellStyle name="Incorrecto" xfId="15282" xr:uid="{00000000-0005-0000-0000-0000B23B0000}"/>
    <cellStyle name="Incorrecto 2" xfId="15283" xr:uid="{00000000-0005-0000-0000-0000B33B0000}"/>
    <cellStyle name="Incorrecto 2 2" xfId="45942" xr:uid="{56A738CF-148F-4C3B-B5F7-9F7D5E7A7931}"/>
    <cellStyle name="Incorrecto 3" xfId="45941" xr:uid="{011F64E0-971D-43A1-865E-AA8BCCDAF1DA}"/>
    <cellStyle name="Incorreto 10" xfId="15284" xr:uid="{00000000-0005-0000-0000-0000B43B0000}"/>
    <cellStyle name="Incorreto 10 2" xfId="15285" xr:uid="{00000000-0005-0000-0000-0000B53B0000}"/>
    <cellStyle name="Incorreto 10 2 2" xfId="15286" xr:uid="{00000000-0005-0000-0000-0000B63B0000}"/>
    <cellStyle name="Incorreto 10 2 2 2" xfId="45945" xr:uid="{3D2B5640-F0E5-449B-BF90-F133263EF235}"/>
    <cellStyle name="Incorreto 10 2 3" xfId="45944" xr:uid="{1AC0D53A-31A4-4626-B380-2B65011C7595}"/>
    <cellStyle name="Incorreto 10 3" xfId="15287" xr:uid="{00000000-0005-0000-0000-0000B73B0000}"/>
    <cellStyle name="Incorreto 10 3 2" xfId="45946" xr:uid="{F9DDD34C-A627-4B74-B90B-7496E9CBCA2D}"/>
    <cellStyle name="Incorreto 10 4" xfId="45943" xr:uid="{B8C015E6-8DFA-4F5C-A973-FE13904AFC35}"/>
    <cellStyle name="Incorreto 11" xfId="15288" xr:uid="{00000000-0005-0000-0000-0000B83B0000}"/>
    <cellStyle name="Incorreto 11 2" xfId="15289" xr:uid="{00000000-0005-0000-0000-0000B93B0000}"/>
    <cellStyle name="Incorreto 11 2 2" xfId="45948" xr:uid="{5F6EDFA2-89BB-4EFA-985E-6E7A67CE25F1}"/>
    <cellStyle name="Incorreto 11 3" xfId="15290" xr:uid="{00000000-0005-0000-0000-0000BA3B0000}"/>
    <cellStyle name="Incorreto 11 3 2" xfId="45949" xr:uid="{5B6DDF34-7ADD-4703-87C1-E62AB52BD9A8}"/>
    <cellStyle name="Incorreto 11 4" xfId="45947" xr:uid="{5A2E4C8F-0F93-4715-82AB-0C1CAEAA99A1}"/>
    <cellStyle name="Incorreto 12" xfId="15291" xr:uid="{00000000-0005-0000-0000-0000BB3B0000}"/>
    <cellStyle name="Incorreto 12 2" xfId="15292" xr:uid="{00000000-0005-0000-0000-0000BC3B0000}"/>
    <cellStyle name="Incorreto 12 2 2" xfId="45951" xr:uid="{50B5D60B-EFA9-4E99-9638-A85223FAEB5A}"/>
    <cellStyle name="Incorreto 12 3" xfId="15293" xr:uid="{00000000-0005-0000-0000-0000BD3B0000}"/>
    <cellStyle name="Incorreto 12 3 2" xfId="45952" xr:uid="{413106E8-E50F-44FC-90FC-22A6CC608B46}"/>
    <cellStyle name="Incorreto 12 4" xfId="45950" xr:uid="{B7B891F9-56D0-413D-B4EC-108657E5A1CB}"/>
    <cellStyle name="Incorreto 13" xfId="15294" xr:uid="{00000000-0005-0000-0000-0000BE3B0000}"/>
    <cellStyle name="Incorreto 13 2" xfId="15295" xr:uid="{00000000-0005-0000-0000-0000BF3B0000}"/>
    <cellStyle name="Incorreto 13 2 2" xfId="45954" xr:uid="{C138AA4F-BEF7-485F-831D-CC3998CFE195}"/>
    <cellStyle name="Incorreto 13 3" xfId="45953" xr:uid="{ACFA5DC1-FBAD-473F-A9EA-AB41D2138524}"/>
    <cellStyle name="Incorreto 14" xfId="15296" xr:uid="{00000000-0005-0000-0000-0000C03B0000}"/>
    <cellStyle name="Incorreto 14 10" xfId="15297" xr:uid="{00000000-0005-0000-0000-0000C13B0000}"/>
    <cellStyle name="Incorreto 14 10 2" xfId="45956" xr:uid="{D87FA5F7-123A-4B4F-972B-4C8DD04AB06F}"/>
    <cellStyle name="Incorreto 14 11" xfId="45955" xr:uid="{0E0DA890-4FB6-43E8-B90E-67AF414F3409}"/>
    <cellStyle name="Incorreto 14 2" xfId="15298" xr:uid="{00000000-0005-0000-0000-0000C23B0000}"/>
    <cellStyle name="Incorreto 14 2 2" xfId="15299" xr:uid="{00000000-0005-0000-0000-0000C33B0000}"/>
    <cellStyle name="Incorreto 14 2 2 2" xfId="45958" xr:uid="{C12EADC5-A555-4AD5-90CD-29C5C59D4875}"/>
    <cellStyle name="Incorreto 14 2 3" xfId="15300" xr:uid="{00000000-0005-0000-0000-0000C43B0000}"/>
    <cellStyle name="Incorreto 14 2 3 2" xfId="15301" xr:uid="{00000000-0005-0000-0000-0000C53B0000}"/>
    <cellStyle name="Incorreto 14 2 3 2 2" xfId="45960" xr:uid="{A00B0DCF-0B42-40C1-9674-8D5BC0C0968D}"/>
    <cellStyle name="Incorreto 14 2 3 3" xfId="45959" xr:uid="{FA924693-3434-42A4-A6D8-38FA93F09FCC}"/>
    <cellStyle name="Incorreto 14 2 4" xfId="15302" xr:uid="{00000000-0005-0000-0000-0000C63B0000}"/>
    <cellStyle name="Incorreto 14 2 4 2" xfId="45961" xr:uid="{B564EDB6-2BAF-40BE-9BE1-28D37BD0D412}"/>
    <cellStyle name="Incorreto 14 2 5" xfId="45957" xr:uid="{57E2F52C-D59B-482E-BA83-46D0F8D92DA3}"/>
    <cellStyle name="Incorreto 14 3" xfId="15303" xr:uid="{00000000-0005-0000-0000-0000C73B0000}"/>
    <cellStyle name="Incorreto 14 3 2" xfId="15304" xr:uid="{00000000-0005-0000-0000-0000C83B0000}"/>
    <cellStyle name="Incorreto 14 3 2 2" xfId="45963" xr:uid="{E2B0976F-73DB-497E-8798-8F61E303ED87}"/>
    <cellStyle name="Incorreto 14 3 3" xfId="15305" xr:uid="{00000000-0005-0000-0000-0000C93B0000}"/>
    <cellStyle name="Incorreto 14 3 3 2" xfId="45964" xr:uid="{E29124EC-3646-4FDD-8753-0ED8E7E363DC}"/>
    <cellStyle name="Incorreto 14 3 4" xfId="45962" xr:uid="{8397F360-34C4-4F93-8E75-7612DD95B10E}"/>
    <cellStyle name="Incorreto 14 4" xfId="15306" xr:uid="{00000000-0005-0000-0000-0000CA3B0000}"/>
    <cellStyle name="Incorreto 14 4 2" xfId="45965" xr:uid="{51052CED-4FC6-43DB-A048-05C83714E7B8}"/>
    <cellStyle name="Incorreto 14 5" xfId="15307" xr:uid="{00000000-0005-0000-0000-0000CB3B0000}"/>
    <cellStyle name="Incorreto 14 5 2" xfId="15308" xr:uid="{00000000-0005-0000-0000-0000CC3B0000}"/>
    <cellStyle name="Incorreto 14 5 2 2" xfId="45967" xr:uid="{EE26C0CB-DA34-4EDA-B9E1-CB077A78EA17}"/>
    <cellStyle name="Incorreto 14 5 3" xfId="15309" xr:uid="{00000000-0005-0000-0000-0000CD3B0000}"/>
    <cellStyle name="Incorreto 14 5 3 2" xfId="45968" xr:uid="{BCB35E25-A0FA-4AAD-8A5E-39AE1F440140}"/>
    <cellStyle name="Incorreto 14 5 4" xfId="45966" xr:uid="{25F7AE1C-3CB8-43B8-B50A-60E4C37E4A26}"/>
    <cellStyle name="Incorreto 14 6" xfId="15310" xr:uid="{00000000-0005-0000-0000-0000CE3B0000}"/>
    <cellStyle name="Incorreto 14 6 2" xfId="45969" xr:uid="{D522E862-3534-4357-9A98-BBA52F259220}"/>
    <cellStyle name="Incorreto 14 7" xfId="15311" xr:uid="{00000000-0005-0000-0000-0000CF3B0000}"/>
    <cellStyle name="Incorreto 14 7 2" xfId="15312" xr:uid="{00000000-0005-0000-0000-0000D03B0000}"/>
    <cellStyle name="Incorreto 14 7 2 2" xfId="45971" xr:uid="{3F49E536-7554-4F91-9693-E6E67A4573DE}"/>
    <cellStyle name="Incorreto 14 7 3" xfId="15313" xr:uid="{00000000-0005-0000-0000-0000D13B0000}"/>
    <cellStyle name="Incorreto 14 7 3 2" xfId="45972" xr:uid="{DF90532C-2CE1-4EF4-B433-7DDF80A8C7F0}"/>
    <cellStyle name="Incorreto 14 7 4" xfId="45970" xr:uid="{516605B6-659E-4EE8-B62F-A7E9C4CC7375}"/>
    <cellStyle name="Incorreto 14 8" xfId="15314" xr:uid="{00000000-0005-0000-0000-0000D23B0000}"/>
    <cellStyle name="Incorreto 14 8 2" xfId="15315" xr:uid="{00000000-0005-0000-0000-0000D33B0000}"/>
    <cellStyle name="Incorreto 14 8 2 2" xfId="45974" xr:uid="{EAFC7F7D-8971-45AF-9D3D-B9E5C7E9F57D}"/>
    <cellStyle name="Incorreto 14 8 3" xfId="15316" xr:uid="{00000000-0005-0000-0000-0000D43B0000}"/>
    <cellStyle name="Incorreto 14 8 3 2" xfId="45975" xr:uid="{06BA7EB2-9004-4CAD-818F-85DD543B8933}"/>
    <cellStyle name="Incorreto 14 8 4" xfId="45973" xr:uid="{7B8CA548-EF12-44FA-B15E-7C2855866DF5}"/>
    <cellStyle name="Incorreto 14 9" xfId="15317" xr:uid="{00000000-0005-0000-0000-0000D53B0000}"/>
    <cellStyle name="Incorreto 14 9 2" xfId="15318" xr:uid="{00000000-0005-0000-0000-0000D63B0000}"/>
    <cellStyle name="Incorreto 14 9 2 2" xfId="45977" xr:uid="{58C207A9-FA6E-4472-8AD1-D04D133DACCC}"/>
    <cellStyle name="Incorreto 14 9 3" xfId="15319" xr:uid="{00000000-0005-0000-0000-0000D73B0000}"/>
    <cellStyle name="Incorreto 14 9 3 2" xfId="45978" xr:uid="{7D24F048-345F-4F22-9FCF-F9E26C5ED0BD}"/>
    <cellStyle name="Incorreto 14 9 4" xfId="45976" xr:uid="{9EF6E52F-1330-4776-850F-FD9E2F7427A2}"/>
    <cellStyle name="Incorreto 15" xfId="15320" xr:uid="{00000000-0005-0000-0000-0000D83B0000}"/>
    <cellStyle name="Incorreto 15 2" xfId="15321" xr:uid="{00000000-0005-0000-0000-0000D93B0000}"/>
    <cellStyle name="Incorreto 15 2 2" xfId="15322" xr:uid="{00000000-0005-0000-0000-0000DA3B0000}"/>
    <cellStyle name="Incorreto 15 2 2 2" xfId="45981" xr:uid="{2901C08F-5731-4605-ADCF-534ABEA5AD17}"/>
    <cellStyle name="Incorreto 15 2 3" xfId="15323" xr:uid="{00000000-0005-0000-0000-0000DB3B0000}"/>
    <cellStyle name="Incorreto 15 2 3 2" xfId="45982" xr:uid="{C11F075E-C56D-49F5-AE1A-AD0E6A26C25F}"/>
    <cellStyle name="Incorreto 15 2 4" xfId="45980" xr:uid="{2FC35F52-A9FC-43D3-A4D9-B285ACC44944}"/>
    <cellStyle name="Incorreto 15 3" xfId="15324" xr:uid="{00000000-0005-0000-0000-0000DC3B0000}"/>
    <cellStyle name="Incorreto 15 3 2" xfId="45983" xr:uid="{6D83F483-1B2A-46C8-B186-73A1C7FF792C}"/>
    <cellStyle name="Incorreto 15 4" xfId="15325" xr:uid="{00000000-0005-0000-0000-0000DD3B0000}"/>
    <cellStyle name="Incorreto 15 4 2" xfId="15326" xr:uid="{00000000-0005-0000-0000-0000DE3B0000}"/>
    <cellStyle name="Incorreto 15 4 2 2" xfId="45985" xr:uid="{B3C5C817-96F6-4413-8384-85568B35BC10}"/>
    <cellStyle name="Incorreto 15 4 3" xfId="15327" xr:uid="{00000000-0005-0000-0000-0000DF3B0000}"/>
    <cellStyle name="Incorreto 15 4 3 2" xfId="45986" xr:uid="{3D873D14-8FA6-4AF0-8D31-A155A6EF2DC3}"/>
    <cellStyle name="Incorreto 15 4 4" xfId="45984" xr:uid="{13219AB2-0B82-4E7F-8EB2-2AC0B30F7538}"/>
    <cellStyle name="Incorreto 15 5" xfId="15328" xr:uid="{00000000-0005-0000-0000-0000E03B0000}"/>
    <cellStyle name="Incorreto 15 5 2" xfId="45987" xr:uid="{7A537DEB-645C-48D5-AC13-9E38076D15FD}"/>
    <cellStyle name="Incorreto 15 6" xfId="15329" xr:uid="{00000000-0005-0000-0000-0000E13B0000}"/>
    <cellStyle name="Incorreto 15 6 2" xfId="45988" xr:uid="{F0389676-3044-4A39-9A12-82C7BCD249E6}"/>
    <cellStyle name="Incorreto 15 7" xfId="15330" xr:uid="{00000000-0005-0000-0000-0000E23B0000}"/>
    <cellStyle name="Incorreto 15 7 2" xfId="45989" xr:uid="{C920EEA7-6D0A-4FA5-8698-CF9EF50EF7D1}"/>
    <cellStyle name="Incorreto 15 8" xfId="45979" xr:uid="{44BC9118-BA41-4AFD-8E75-EC9BBD860D27}"/>
    <cellStyle name="Incorreto 16" xfId="15331" xr:uid="{00000000-0005-0000-0000-0000E33B0000}"/>
    <cellStyle name="Incorreto 16 10" xfId="15332" xr:uid="{00000000-0005-0000-0000-0000E43B0000}"/>
    <cellStyle name="Incorreto 16 10 2" xfId="45991" xr:uid="{DA58516C-0C9E-4E01-803E-7E5AD582DF91}"/>
    <cellStyle name="Incorreto 16 11" xfId="15333" xr:uid="{00000000-0005-0000-0000-0000E53B0000}"/>
    <cellStyle name="Incorreto 16 11 2" xfId="45992" xr:uid="{F14FB672-6CD8-42C6-97E7-E6C4448B92D0}"/>
    <cellStyle name="Incorreto 16 12" xfId="15334" xr:uid="{00000000-0005-0000-0000-0000E63B0000}"/>
    <cellStyle name="Incorreto 16 12 2" xfId="45993" xr:uid="{D27B38A7-2E27-4037-A02E-B036C0880E0F}"/>
    <cellStyle name="Incorreto 16 13" xfId="15335" xr:uid="{00000000-0005-0000-0000-0000E73B0000}"/>
    <cellStyle name="Incorreto 16 13 2" xfId="45994" xr:uid="{5DDF4010-A33D-473D-AA69-42FC2084395C}"/>
    <cellStyle name="Incorreto 16 14" xfId="15336" xr:uid="{00000000-0005-0000-0000-0000E83B0000}"/>
    <cellStyle name="Incorreto 16 14 2" xfId="45995" xr:uid="{85962988-971F-480C-B126-2061073E9AA3}"/>
    <cellStyle name="Incorreto 16 15" xfId="15337" xr:uid="{00000000-0005-0000-0000-0000E93B0000}"/>
    <cellStyle name="Incorreto 16 15 2" xfId="45996" xr:uid="{76D56EDA-4C8C-4B35-82B5-7BEBB070D157}"/>
    <cellStyle name="Incorreto 16 16" xfId="15338" xr:uid="{00000000-0005-0000-0000-0000EA3B0000}"/>
    <cellStyle name="Incorreto 16 16 2" xfId="45997" xr:uid="{0D2EF179-F6FD-4014-BC08-0BD272EED613}"/>
    <cellStyle name="Incorreto 16 17" xfId="15339" xr:uid="{00000000-0005-0000-0000-0000EB3B0000}"/>
    <cellStyle name="Incorreto 16 17 2" xfId="45998" xr:uid="{44E475F9-68AA-46FA-BFF8-DE78B2F28E7A}"/>
    <cellStyle name="Incorreto 16 18" xfId="15340" xr:uid="{00000000-0005-0000-0000-0000EC3B0000}"/>
    <cellStyle name="Incorreto 16 18 2" xfId="45999" xr:uid="{03353652-204C-4012-A1E6-F0D564FD236C}"/>
    <cellStyle name="Incorreto 16 19" xfId="15341" xr:uid="{00000000-0005-0000-0000-0000ED3B0000}"/>
    <cellStyle name="Incorreto 16 19 2" xfId="46000" xr:uid="{1C86EA0C-C879-4438-824B-E14374537D28}"/>
    <cellStyle name="Incorreto 16 2" xfId="15342" xr:uid="{00000000-0005-0000-0000-0000EE3B0000}"/>
    <cellStyle name="Incorreto 16 2 2" xfId="46001" xr:uid="{6F92489D-7C5E-4B82-8D94-6B7E266F1792}"/>
    <cellStyle name="Incorreto 16 20" xfId="45990" xr:uid="{0148991B-70B8-40BF-9BAF-78E2B7613E26}"/>
    <cellStyle name="Incorreto 16 3" xfId="15343" xr:uid="{00000000-0005-0000-0000-0000EF3B0000}"/>
    <cellStyle name="Incorreto 16 3 2" xfId="46002" xr:uid="{3941A383-F2AD-4D1D-9EF3-9007D1B26793}"/>
    <cellStyle name="Incorreto 16 4" xfId="15344" xr:uid="{00000000-0005-0000-0000-0000F03B0000}"/>
    <cellStyle name="Incorreto 16 4 2" xfId="46003" xr:uid="{3268CED1-F896-4784-8310-8F0A91B2BD9F}"/>
    <cellStyle name="Incorreto 16 5" xfId="15345" xr:uid="{00000000-0005-0000-0000-0000F13B0000}"/>
    <cellStyle name="Incorreto 16 5 2" xfId="46004" xr:uid="{38CE36A3-C02A-4B24-B477-4EEF339A3801}"/>
    <cellStyle name="Incorreto 16 6" xfId="15346" xr:uid="{00000000-0005-0000-0000-0000F23B0000}"/>
    <cellStyle name="Incorreto 16 6 2" xfId="46005" xr:uid="{6E6D965B-0F1F-457B-B9E8-9C91FF8DF450}"/>
    <cellStyle name="Incorreto 16 7" xfId="15347" xr:uid="{00000000-0005-0000-0000-0000F33B0000}"/>
    <cellStyle name="Incorreto 16 7 2" xfId="46006" xr:uid="{F023DADA-EB56-4E1C-ADA6-F998003CD392}"/>
    <cellStyle name="Incorreto 16 8" xfId="15348" xr:uid="{00000000-0005-0000-0000-0000F43B0000}"/>
    <cellStyle name="Incorreto 16 8 2" xfId="46007" xr:uid="{8ACA0E3C-B951-4631-B75D-940DA9C6E634}"/>
    <cellStyle name="Incorreto 16 9" xfId="15349" xr:uid="{00000000-0005-0000-0000-0000F53B0000}"/>
    <cellStyle name="Incorreto 16 9 2" xfId="46008" xr:uid="{F9638885-D041-437D-A99A-8CAE3B891BE6}"/>
    <cellStyle name="Incorreto 17" xfId="15350" xr:uid="{00000000-0005-0000-0000-0000F63B0000}"/>
    <cellStyle name="Incorreto 17 2" xfId="15351" xr:uid="{00000000-0005-0000-0000-0000F73B0000}"/>
    <cellStyle name="Incorreto 17 2 2" xfId="46010" xr:uid="{B8FCE7BC-D135-4082-A2C3-4182B5F8E3E6}"/>
    <cellStyle name="Incorreto 17 3" xfId="46009" xr:uid="{14FCE6F3-9AED-48B4-9CA0-D33B8B0C1187}"/>
    <cellStyle name="Incorreto 18" xfId="15352" xr:uid="{00000000-0005-0000-0000-0000F83B0000}"/>
    <cellStyle name="Incorreto 18 2" xfId="15353" xr:uid="{00000000-0005-0000-0000-0000F93B0000}"/>
    <cellStyle name="Incorreto 18 2 2" xfId="46012" xr:uid="{75A698C2-4E51-4EAC-BF4A-B7681A5A2882}"/>
    <cellStyle name="Incorreto 18 3" xfId="15354" xr:uid="{00000000-0005-0000-0000-0000FA3B0000}"/>
    <cellStyle name="Incorreto 18 3 2" xfId="46013" xr:uid="{9677A8DD-5EE6-4EF5-BA1E-B5E60A1F7E98}"/>
    <cellStyle name="Incorreto 18 4" xfId="46011" xr:uid="{2B628F66-25BD-4B1A-9633-D0772722C47F}"/>
    <cellStyle name="Incorreto 19" xfId="15355" xr:uid="{00000000-0005-0000-0000-0000FB3B0000}"/>
    <cellStyle name="Incorreto 19 2" xfId="46014" xr:uid="{AAC2A8D4-50A9-438A-B393-02B014318360}"/>
    <cellStyle name="Incorreto 2" xfId="15356" xr:uid="{00000000-0005-0000-0000-0000FC3B0000}"/>
    <cellStyle name="Incorreto 2 10" xfId="15357" xr:uid="{00000000-0005-0000-0000-0000FD3B0000}"/>
    <cellStyle name="Incorreto 2 10 2" xfId="15358" xr:uid="{00000000-0005-0000-0000-0000FE3B0000}"/>
    <cellStyle name="Incorreto 2 10 2 2" xfId="46017" xr:uid="{CD4ED313-5269-4B71-BC19-4445DADA88BF}"/>
    <cellStyle name="Incorreto 2 10 3" xfId="46016" xr:uid="{0B6A944D-2CF9-4138-A832-C6C91B223566}"/>
    <cellStyle name="Incorreto 2 11" xfId="15359" xr:uid="{00000000-0005-0000-0000-0000FF3B0000}"/>
    <cellStyle name="Incorreto 2 11 2" xfId="46018" xr:uid="{D67C5A22-C05C-4624-9128-1DABEAE4FF95}"/>
    <cellStyle name="Incorreto 2 12" xfId="15360" xr:uid="{00000000-0005-0000-0000-0000003C0000}"/>
    <cellStyle name="Incorreto 2 12 2" xfId="46019" xr:uid="{B328B25C-E191-45A4-A36B-4C594CF357F6}"/>
    <cellStyle name="Incorreto 2 13" xfId="15361" xr:uid="{00000000-0005-0000-0000-0000013C0000}"/>
    <cellStyle name="Incorreto 2 13 2" xfId="46020" xr:uid="{DAF1E789-2F8F-47DD-AA2E-BDE6A50B5124}"/>
    <cellStyle name="Incorreto 2 14" xfId="15362" xr:uid="{00000000-0005-0000-0000-0000023C0000}"/>
    <cellStyle name="Incorreto 2 14 2" xfId="46021" xr:uid="{680D6B0B-303B-44FB-83E2-BBEE77740432}"/>
    <cellStyle name="Incorreto 2 15" xfId="15363" xr:uid="{00000000-0005-0000-0000-0000033C0000}"/>
    <cellStyle name="Incorreto 2 15 2" xfId="46022" xr:uid="{A7EF19CF-DF8C-4C0C-805A-0BC76D0A404B}"/>
    <cellStyle name="Incorreto 2 16" xfId="15364" xr:uid="{00000000-0005-0000-0000-0000043C0000}"/>
    <cellStyle name="Incorreto 2 16 2" xfId="46023" xr:uid="{46E517F7-B059-4345-A656-00622A8F9C90}"/>
    <cellStyle name="Incorreto 2 17" xfId="15365" xr:uid="{00000000-0005-0000-0000-0000053C0000}"/>
    <cellStyle name="Incorreto 2 17 2" xfId="46024" xr:uid="{8CE146F3-9079-4499-A5CE-FD2FDF005575}"/>
    <cellStyle name="Incorreto 2 18" xfId="15366" xr:uid="{00000000-0005-0000-0000-0000063C0000}"/>
    <cellStyle name="Incorreto 2 18 2" xfId="46025" xr:uid="{424C0939-806C-41CE-8765-29D754E3ED51}"/>
    <cellStyle name="Incorreto 2 19" xfId="15367" xr:uid="{00000000-0005-0000-0000-0000073C0000}"/>
    <cellStyle name="Incorreto 2 19 2" xfId="46026" xr:uid="{96274FF6-364D-445F-B0DE-47B2C5E6C01B}"/>
    <cellStyle name="Incorreto 2 2" xfId="15368" xr:uid="{00000000-0005-0000-0000-0000083C0000}"/>
    <cellStyle name="Incorreto 2 2 2" xfId="15369" xr:uid="{00000000-0005-0000-0000-0000093C0000}"/>
    <cellStyle name="Incorreto 2 2 2 2" xfId="15370" xr:uid="{00000000-0005-0000-0000-00000A3C0000}"/>
    <cellStyle name="Incorreto 2 2 2 2 2" xfId="15371" xr:uid="{00000000-0005-0000-0000-00000B3C0000}"/>
    <cellStyle name="Incorreto 2 2 2 2 2 2" xfId="15372" xr:uid="{00000000-0005-0000-0000-00000C3C0000}"/>
    <cellStyle name="Incorreto 2 2 2 2 2 2 2" xfId="46031" xr:uid="{573BAC89-F1BF-4DFE-A332-1794D7BC4969}"/>
    <cellStyle name="Incorreto 2 2 2 2 2 3" xfId="15373" xr:uid="{00000000-0005-0000-0000-00000D3C0000}"/>
    <cellStyle name="Incorreto 2 2 2 2 2 3 2" xfId="15374" xr:uid="{00000000-0005-0000-0000-00000E3C0000}"/>
    <cellStyle name="Incorreto 2 2 2 2 2 3 2 2" xfId="46033" xr:uid="{A69EDFE9-314F-4531-AE87-A02201B1B015}"/>
    <cellStyle name="Incorreto 2 2 2 2 2 3 3" xfId="46032" xr:uid="{428D6C34-CEC5-4943-BD1F-3F00E61C6A6E}"/>
    <cellStyle name="Incorreto 2 2 2 2 2 4" xfId="46030" xr:uid="{0ABCA667-71C9-4D95-84AF-105D1CF459FA}"/>
    <cellStyle name="Incorreto 2 2 2 2 3" xfId="15375" xr:uid="{00000000-0005-0000-0000-00000F3C0000}"/>
    <cellStyle name="Incorreto 2 2 2 2 3 2" xfId="46034" xr:uid="{157B0DE2-5B21-45E7-8D78-00902EF62BB2}"/>
    <cellStyle name="Incorreto 2 2 2 2 4" xfId="46029" xr:uid="{C9C723C8-5492-4893-B4D1-CAF71A19181F}"/>
    <cellStyle name="Incorreto 2 2 2 3" xfId="15376" xr:uid="{00000000-0005-0000-0000-0000103C0000}"/>
    <cellStyle name="Incorreto 2 2 2 3 2" xfId="15377" xr:uid="{00000000-0005-0000-0000-0000113C0000}"/>
    <cellStyle name="Incorreto 2 2 2 3 2 2" xfId="46036" xr:uid="{64D29B25-6CB3-4A5B-BE3D-367956437DEC}"/>
    <cellStyle name="Incorreto 2 2 2 3 3" xfId="46035" xr:uid="{60EE421A-C1A4-4967-814E-9B07A590DB84}"/>
    <cellStyle name="Incorreto 2 2 2 4" xfId="15378" xr:uid="{00000000-0005-0000-0000-0000123C0000}"/>
    <cellStyle name="Incorreto 2 2 2 4 2" xfId="46037" xr:uid="{EF804054-46A5-4735-85E9-EB7ED255F0AC}"/>
    <cellStyle name="Incorreto 2 2 2 5" xfId="46028" xr:uid="{39FD641D-9576-4078-BBB1-725B13E2144F}"/>
    <cellStyle name="Incorreto 2 2 3" xfId="15379" xr:uid="{00000000-0005-0000-0000-0000133C0000}"/>
    <cellStyle name="Incorreto 2 2 3 2" xfId="15380" xr:uid="{00000000-0005-0000-0000-0000143C0000}"/>
    <cellStyle name="Incorreto 2 2 3 2 2" xfId="46039" xr:uid="{D5B326A7-C7C3-46D6-9FD1-8EE82BD447A1}"/>
    <cellStyle name="Incorreto 2 2 3 3" xfId="15381" xr:uid="{00000000-0005-0000-0000-0000153C0000}"/>
    <cellStyle name="Incorreto 2 2 3 3 2" xfId="46040" xr:uid="{18EC5023-18F1-4ADC-9E3F-0B9C4312DB37}"/>
    <cellStyle name="Incorreto 2 2 3 4" xfId="15382" xr:uid="{00000000-0005-0000-0000-0000163C0000}"/>
    <cellStyle name="Incorreto 2 2 3 4 2" xfId="46041" xr:uid="{94161D62-B7B4-4F64-8E69-F68013881C7A}"/>
    <cellStyle name="Incorreto 2 2 3 5" xfId="15383" xr:uid="{00000000-0005-0000-0000-0000173C0000}"/>
    <cellStyle name="Incorreto 2 2 3 5 2" xfId="46042" xr:uid="{DD74DFA2-2CF0-4A3C-9600-F9D892B6CF4B}"/>
    <cellStyle name="Incorreto 2 2 3 6" xfId="46038" xr:uid="{C6294DD6-3329-4322-BE6F-32C3858EE7B0}"/>
    <cellStyle name="Incorreto 2 2 4" xfId="15384" xr:uid="{00000000-0005-0000-0000-0000183C0000}"/>
    <cellStyle name="Incorreto 2 2 4 2" xfId="46043" xr:uid="{5532266B-F539-42FC-A1D5-CDE114FAE2E6}"/>
    <cellStyle name="Incorreto 2 2 5" xfId="15385" xr:uid="{00000000-0005-0000-0000-0000193C0000}"/>
    <cellStyle name="Incorreto 2 2 5 2" xfId="15386" xr:uid="{00000000-0005-0000-0000-00001A3C0000}"/>
    <cellStyle name="Incorreto 2 2 5 2 2" xfId="46045" xr:uid="{ADAD7E52-7B74-425B-9EAB-C6BAF45E4DF9}"/>
    <cellStyle name="Incorreto 2 2 5 3" xfId="46044" xr:uid="{A878DFD2-C8B1-487F-9EEE-0B91F55A1336}"/>
    <cellStyle name="Incorreto 2 2 6" xfId="46027" xr:uid="{9E739C24-5D2E-4B83-B05F-92D5CF057A94}"/>
    <cellStyle name="Incorreto 2 20" xfId="15387" xr:uid="{00000000-0005-0000-0000-00001B3C0000}"/>
    <cellStyle name="Incorreto 2 20 2" xfId="46046" xr:uid="{5E9EABA6-7242-4A4C-B7C6-7BB6BC8B127C}"/>
    <cellStyle name="Incorreto 2 21" xfId="15388" xr:uid="{00000000-0005-0000-0000-00001C3C0000}"/>
    <cellStyle name="Incorreto 2 21 2" xfId="46047" xr:uid="{4F27A6C9-3EC0-42B5-9C4D-A9662D919C22}"/>
    <cellStyle name="Incorreto 2 22" xfId="15389" xr:uid="{00000000-0005-0000-0000-00001D3C0000}"/>
    <cellStyle name="Incorreto 2 22 2" xfId="46048" xr:uid="{6148E0D9-88D6-4E83-89EF-4AF1A87300B6}"/>
    <cellStyle name="Incorreto 2 23" xfId="15390" xr:uid="{00000000-0005-0000-0000-00001E3C0000}"/>
    <cellStyle name="Incorreto 2 23 2" xfId="46049" xr:uid="{3C8CCD53-529F-457D-AB99-29A1B8E1CDE8}"/>
    <cellStyle name="Incorreto 2 24" xfId="15391" xr:uid="{00000000-0005-0000-0000-00001F3C0000}"/>
    <cellStyle name="Incorreto 2 24 2" xfId="46050" xr:uid="{CB1940DF-9556-47D1-96B1-2C65652DE13C}"/>
    <cellStyle name="Incorreto 2 25" xfId="15392" xr:uid="{00000000-0005-0000-0000-0000203C0000}"/>
    <cellStyle name="Incorreto 2 25 2" xfId="46051" xr:uid="{80E244A1-4D6B-4005-A00E-73703F52DC29}"/>
    <cellStyle name="Incorreto 2 26" xfId="15393" xr:uid="{00000000-0005-0000-0000-0000213C0000}"/>
    <cellStyle name="Incorreto 2 26 2" xfId="46052" xr:uid="{592BC452-E490-4D34-823F-27E74A3409F3}"/>
    <cellStyle name="Incorreto 2 27" xfId="46015" xr:uid="{D5DAC3C6-7CB0-471D-B718-EAD9E570C68E}"/>
    <cellStyle name="Incorreto 2 3" xfId="15394" xr:uid="{00000000-0005-0000-0000-0000223C0000}"/>
    <cellStyle name="Incorreto 2 3 2" xfId="15395" xr:uid="{00000000-0005-0000-0000-0000233C0000}"/>
    <cellStyle name="Incorreto 2 3 2 2" xfId="46054" xr:uid="{14A3FAC8-7080-4B01-9C00-98F9A9FB3B10}"/>
    <cellStyle name="Incorreto 2 3 3" xfId="46053" xr:uid="{757D00CB-DC48-4028-8ACC-2CC4F9C7BBF5}"/>
    <cellStyle name="Incorreto 2 4" xfId="15396" xr:uid="{00000000-0005-0000-0000-0000243C0000}"/>
    <cellStyle name="Incorreto 2 4 2" xfId="15397" xr:uid="{00000000-0005-0000-0000-0000253C0000}"/>
    <cellStyle name="Incorreto 2 4 2 2" xfId="46056" xr:uid="{14519D1B-2516-4366-AFBB-A30CA53DF1DE}"/>
    <cellStyle name="Incorreto 2 4 3" xfId="46055" xr:uid="{CC748039-B00C-4163-BB95-B8F9CF2581F7}"/>
    <cellStyle name="Incorreto 2 5" xfId="15398" xr:uid="{00000000-0005-0000-0000-0000263C0000}"/>
    <cellStyle name="Incorreto 2 5 2" xfId="15399" xr:uid="{00000000-0005-0000-0000-0000273C0000}"/>
    <cellStyle name="Incorreto 2 5 2 2" xfId="46058" xr:uid="{B09A00F3-EBF0-48D1-9541-0634CFBEE122}"/>
    <cellStyle name="Incorreto 2 5 3" xfId="46057" xr:uid="{67402D71-F4B7-4BA9-8779-146F26AFD756}"/>
    <cellStyle name="Incorreto 2 6" xfId="15400" xr:uid="{00000000-0005-0000-0000-0000283C0000}"/>
    <cellStyle name="Incorreto 2 6 2" xfId="15401" xr:uid="{00000000-0005-0000-0000-0000293C0000}"/>
    <cellStyle name="Incorreto 2 6 2 2" xfId="46060" xr:uid="{249A438A-24C3-4D8A-B7E1-3F35532781D7}"/>
    <cellStyle name="Incorreto 2 6 3" xfId="46059" xr:uid="{0FF41094-0B92-4E27-98C7-DA3C63919827}"/>
    <cellStyle name="Incorreto 2 7" xfId="15402" xr:uid="{00000000-0005-0000-0000-00002A3C0000}"/>
    <cellStyle name="Incorreto 2 7 2" xfId="46061" xr:uid="{28BAD405-CE84-44F3-93AB-03CFC6822449}"/>
    <cellStyle name="Incorreto 2 8" xfId="15403" xr:uid="{00000000-0005-0000-0000-00002B3C0000}"/>
    <cellStyle name="Incorreto 2 8 2" xfId="15404" xr:uid="{00000000-0005-0000-0000-00002C3C0000}"/>
    <cellStyle name="Incorreto 2 8 2 2" xfId="15405" xr:uid="{00000000-0005-0000-0000-00002D3C0000}"/>
    <cellStyle name="Incorreto 2 8 2 2 2" xfId="46064" xr:uid="{E7A8BFAB-842C-4AD4-8093-0002BA44404E}"/>
    <cellStyle name="Incorreto 2 8 2 3" xfId="46063" xr:uid="{02B5992B-6BD0-4A8D-A1A2-CC0E9B18323C}"/>
    <cellStyle name="Incorreto 2 8 3" xfId="15406" xr:uid="{00000000-0005-0000-0000-00002E3C0000}"/>
    <cellStyle name="Incorreto 2 8 3 2" xfId="46065" xr:uid="{2E5CCC33-17A8-4663-B1C9-6118B3A594A2}"/>
    <cellStyle name="Incorreto 2 8 4" xfId="46062" xr:uid="{9517F5F6-8FC4-4F15-97BE-B73EC67A2D87}"/>
    <cellStyle name="Incorreto 2 9" xfId="15407" xr:uid="{00000000-0005-0000-0000-00002F3C0000}"/>
    <cellStyle name="Incorreto 2 9 2" xfId="15408" xr:uid="{00000000-0005-0000-0000-0000303C0000}"/>
    <cellStyle name="Incorreto 2 9 2 2" xfId="46067" xr:uid="{A1078BDC-47BF-4476-88BD-4310999236EF}"/>
    <cellStyle name="Incorreto 2 9 3" xfId="15409" xr:uid="{00000000-0005-0000-0000-0000313C0000}"/>
    <cellStyle name="Incorreto 2 9 3 2" xfId="46068" xr:uid="{89FB644B-D11A-4BC6-96C3-655988E8798F}"/>
    <cellStyle name="Incorreto 2 9 4" xfId="46066" xr:uid="{239BE9BF-9AE0-4D6F-9927-2E002B0A08AA}"/>
    <cellStyle name="Incorreto 20" xfId="15410" xr:uid="{00000000-0005-0000-0000-0000323C0000}"/>
    <cellStyle name="Incorreto 20 2" xfId="46069" xr:uid="{B42C3AE8-FE67-4D8A-A79F-091ECAF00A8F}"/>
    <cellStyle name="Incorreto 21" xfId="15411" xr:uid="{00000000-0005-0000-0000-0000333C0000}"/>
    <cellStyle name="Incorreto 21 2" xfId="46070" xr:uid="{C51EBE10-3EDA-42AC-8ECB-75D875D772C5}"/>
    <cellStyle name="Incorreto 22" xfId="15412" xr:uid="{00000000-0005-0000-0000-0000343C0000}"/>
    <cellStyle name="Incorreto 22 2" xfId="46071" xr:uid="{337996E9-80F6-4E32-8EC5-C2DA3C6011A0}"/>
    <cellStyle name="Incorreto 23" xfId="15413" xr:uid="{00000000-0005-0000-0000-0000353C0000}"/>
    <cellStyle name="Incorreto 23 2" xfId="46072" xr:uid="{746F215F-DA6B-4355-8493-34A6AEF06979}"/>
    <cellStyle name="Incorreto 24" xfId="15414" xr:uid="{00000000-0005-0000-0000-0000363C0000}"/>
    <cellStyle name="Incorreto 24 2" xfId="46073" xr:uid="{95011750-70CD-464A-BE75-0BA22AC4DA5A}"/>
    <cellStyle name="Incorreto 25" xfId="15415" xr:uid="{00000000-0005-0000-0000-0000373C0000}"/>
    <cellStyle name="Incorreto 25 2" xfId="46074" xr:uid="{CF0966B9-660D-4E41-90FE-10EA86309A8D}"/>
    <cellStyle name="Incorreto 26" xfId="15416" xr:uid="{00000000-0005-0000-0000-0000383C0000}"/>
    <cellStyle name="Incorreto 26 2" xfId="46075" xr:uid="{DAE97FD2-D352-4673-AB36-E262BB5D229D}"/>
    <cellStyle name="Incorreto 27" xfId="15417" xr:uid="{00000000-0005-0000-0000-0000393C0000}"/>
    <cellStyle name="Incorreto 27 2" xfId="46076" xr:uid="{5364AD63-D8A9-4EB6-BE8C-7D4FACC8C652}"/>
    <cellStyle name="Incorreto 28" xfId="15418" xr:uid="{00000000-0005-0000-0000-00003A3C0000}"/>
    <cellStyle name="Incorreto 28 2" xfId="46077" xr:uid="{1B1F959E-2228-40D3-8C41-391F93AC1010}"/>
    <cellStyle name="Incorreto 29" xfId="15419" xr:uid="{00000000-0005-0000-0000-00003B3C0000}"/>
    <cellStyle name="Incorreto 29 2" xfId="46078" xr:uid="{28EF995E-5BA1-4B0E-8795-06FFCF09F52D}"/>
    <cellStyle name="Incorreto 3" xfId="15420" xr:uid="{00000000-0005-0000-0000-00003C3C0000}"/>
    <cellStyle name="Incorreto 3 2" xfId="15421" xr:uid="{00000000-0005-0000-0000-00003D3C0000}"/>
    <cellStyle name="Incorreto 3 2 2" xfId="46080" xr:uid="{C1B2CA2A-0903-4BBB-9613-E2EBA6C420DA}"/>
    <cellStyle name="Incorreto 3 3" xfId="15422" xr:uid="{00000000-0005-0000-0000-00003E3C0000}"/>
    <cellStyle name="Incorreto 3 3 2" xfId="15423" xr:uid="{00000000-0005-0000-0000-00003F3C0000}"/>
    <cellStyle name="Incorreto 3 3 2 2" xfId="46082" xr:uid="{917D2202-CD81-4CBB-8BC7-5080F340CB43}"/>
    <cellStyle name="Incorreto 3 3 3" xfId="46081" xr:uid="{29FDDE60-9EE6-418B-8BFC-2DCCAC31C0A8}"/>
    <cellStyle name="Incorreto 3 4" xfId="15424" xr:uid="{00000000-0005-0000-0000-0000403C0000}"/>
    <cellStyle name="Incorreto 3 4 2" xfId="46083" xr:uid="{35392E40-704A-47A3-92FC-8382F829F8A2}"/>
    <cellStyle name="Incorreto 3 5" xfId="46079" xr:uid="{3CEC12F2-2436-44D5-A565-783BEAC815A1}"/>
    <cellStyle name="Incorreto 30" xfId="15425" xr:uid="{00000000-0005-0000-0000-0000413C0000}"/>
    <cellStyle name="Incorreto 30 2" xfId="46084" xr:uid="{3C0EF262-A7F5-4962-A985-34C87366B590}"/>
    <cellStyle name="Incorreto 31" xfId="15426" xr:uid="{00000000-0005-0000-0000-0000423C0000}"/>
    <cellStyle name="Incorreto 31 2" xfId="46085" xr:uid="{144A69C5-1BE5-4321-AE88-343B877650C2}"/>
    <cellStyle name="Incorreto 32" xfId="15427" xr:uid="{00000000-0005-0000-0000-0000433C0000}"/>
    <cellStyle name="Incorreto 32 2" xfId="46086" xr:uid="{A82E77BE-4816-4083-A74D-AA6EBB313916}"/>
    <cellStyle name="Incorreto 33" xfId="15428" xr:uid="{00000000-0005-0000-0000-0000443C0000}"/>
    <cellStyle name="Incorreto 33 2" xfId="46087" xr:uid="{0D4602C1-5EC8-470E-9696-0D2AD1576865}"/>
    <cellStyle name="Incorreto 34" xfId="15429" xr:uid="{00000000-0005-0000-0000-0000453C0000}"/>
    <cellStyle name="Incorreto 34 2" xfId="46088" xr:uid="{C5820F50-6948-404B-B1A9-32E7C4B61D54}"/>
    <cellStyle name="Incorreto 35" xfId="15430" xr:uid="{00000000-0005-0000-0000-0000463C0000}"/>
    <cellStyle name="Incorreto 35 2" xfId="46089" xr:uid="{5EA17B7C-F16A-4B6A-9AE1-33D2180739C9}"/>
    <cellStyle name="Incorreto 36" xfId="15431" xr:uid="{00000000-0005-0000-0000-0000473C0000}"/>
    <cellStyle name="Incorreto 36 2" xfId="46090" xr:uid="{443A8BC2-CEC6-4610-A0A4-716197206896}"/>
    <cellStyle name="Incorreto 37" xfId="15432" xr:uid="{00000000-0005-0000-0000-0000483C0000}"/>
    <cellStyle name="Incorreto 37 2" xfId="46091" xr:uid="{6724F447-7CAE-48AD-B3D8-23779A205B1C}"/>
    <cellStyle name="Incorreto 38" xfId="15433" xr:uid="{00000000-0005-0000-0000-0000493C0000}"/>
    <cellStyle name="Incorreto 38 2" xfId="46092" xr:uid="{53A4AB22-75F2-412A-B9D2-0BCC8AD3698B}"/>
    <cellStyle name="Incorreto 4" xfId="15434" xr:uid="{00000000-0005-0000-0000-00004A3C0000}"/>
    <cellStyle name="Incorreto 4 2" xfId="15435" xr:uid="{00000000-0005-0000-0000-00004B3C0000}"/>
    <cellStyle name="Incorreto 4 2 2" xfId="15436" xr:uid="{00000000-0005-0000-0000-00004C3C0000}"/>
    <cellStyle name="Incorreto 4 2 2 2" xfId="46095" xr:uid="{84F6DC17-165B-4427-90F6-D986939C0887}"/>
    <cellStyle name="Incorreto 4 2 3" xfId="15437" xr:uid="{00000000-0005-0000-0000-00004D3C0000}"/>
    <cellStyle name="Incorreto 4 2 3 2" xfId="15438" xr:uid="{00000000-0005-0000-0000-00004E3C0000}"/>
    <cellStyle name="Incorreto 4 2 3 2 2" xfId="46097" xr:uid="{B844ED40-665F-40C5-8813-49EB5D0C771E}"/>
    <cellStyle name="Incorreto 4 2 3 3" xfId="46096" xr:uid="{7F14976B-297F-44B0-AF25-2159DE47560B}"/>
    <cellStyle name="Incorreto 4 2 4" xfId="46094" xr:uid="{6B1019F2-823C-4C3C-880D-57BFAB71A2E9}"/>
    <cellStyle name="Incorreto 4 3" xfId="15439" xr:uid="{00000000-0005-0000-0000-00004F3C0000}"/>
    <cellStyle name="Incorreto 4 3 2" xfId="46098" xr:uid="{F44FC246-FDDB-4958-BAC8-5B680110054A}"/>
    <cellStyle name="Incorreto 4 4" xfId="15440" xr:uid="{00000000-0005-0000-0000-0000503C0000}"/>
    <cellStyle name="Incorreto 4 4 2" xfId="46099" xr:uid="{3B3278F5-C4BD-4198-8821-6355AC04EE1C}"/>
    <cellStyle name="Incorreto 4 5" xfId="15441" xr:uid="{00000000-0005-0000-0000-0000513C0000}"/>
    <cellStyle name="Incorreto 4 5 2" xfId="46100" xr:uid="{26C22C7D-158D-4490-BD39-81C801A09841}"/>
    <cellStyle name="Incorreto 4 6" xfId="46093" xr:uid="{75228430-2C73-4EAB-9452-7F09B3426F63}"/>
    <cellStyle name="Incorreto 5" xfId="15442" xr:uid="{00000000-0005-0000-0000-0000523C0000}"/>
    <cellStyle name="Incorreto 5 2" xfId="15443" xr:uid="{00000000-0005-0000-0000-0000533C0000}"/>
    <cellStyle name="Incorreto 5 2 2" xfId="46102" xr:uid="{3802BE0B-40F6-415E-BEEA-FDBF17C24B37}"/>
    <cellStyle name="Incorreto 5 3" xfId="15444" xr:uid="{00000000-0005-0000-0000-0000543C0000}"/>
    <cellStyle name="Incorreto 5 3 2" xfId="46103" xr:uid="{F1AB4867-C07B-4E47-8D0D-1FD02BFC5EC5}"/>
    <cellStyle name="Incorreto 5 4" xfId="46101" xr:uid="{1832AA13-FDA6-4C66-AF46-922C979F8693}"/>
    <cellStyle name="Incorreto 6" xfId="15445" xr:uid="{00000000-0005-0000-0000-0000553C0000}"/>
    <cellStyle name="Incorreto 6 2" xfId="15446" xr:uid="{00000000-0005-0000-0000-0000563C0000}"/>
    <cellStyle name="Incorreto 6 2 2" xfId="46105" xr:uid="{D8EB851A-463D-43F6-B260-87769553F9DE}"/>
    <cellStyle name="Incorreto 6 3" xfId="15447" xr:uid="{00000000-0005-0000-0000-0000573C0000}"/>
    <cellStyle name="Incorreto 6 3 2" xfId="46106" xr:uid="{ECF9ABC6-39AF-4273-8884-085F74EF7C68}"/>
    <cellStyle name="Incorreto 6 4" xfId="46104" xr:uid="{0453272E-3F7C-4A98-87DC-CFDC581DDDAE}"/>
    <cellStyle name="Incorreto 7" xfId="15448" xr:uid="{00000000-0005-0000-0000-0000583C0000}"/>
    <cellStyle name="Incorreto 7 2" xfId="15449" xr:uid="{00000000-0005-0000-0000-0000593C0000}"/>
    <cellStyle name="Incorreto 7 2 2" xfId="46108" xr:uid="{D9F04BD7-23FF-4753-A76E-36B0859F717D}"/>
    <cellStyle name="Incorreto 7 3" xfId="15450" xr:uid="{00000000-0005-0000-0000-00005A3C0000}"/>
    <cellStyle name="Incorreto 7 3 2" xfId="46109" xr:uid="{035E753F-66A2-4E97-BCE3-E5369377FF00}"/>
    <cellStyle name="Incorreto 7 4" xfId="46107" xr:uid="{474B5582-D4A0-4355-A235-4C84FE917872}"/>
    <cellStyle name="Incorreto 8" xfId="15451" xr:uid="{00000000-0005-0000-0000-00005B3C0000}"/>
    <cellStyle name="Incorreto 8 2" xfId="15452" xr:uid="{00000000-0005-0000-0000-00005C3C0000}"/>
    <cellStyle name="Incorreto 8 2 2" xfId="15453" xr:uid="{00000000-0005-0000-0000-00005D3C0000}"/>
    <cellStyle name="Incorreto 8 2 2 2" xfId="46112" xr:uid="{3F3E37AF-1442-472E-AF2A-030FB241251C}"/>
    <cellStyle name="Incorreto 8 2 3" xfId="46111" xr:uid="{5197747F-6984-4546-94A8-2C0614C53993}"/>
    <cellStyle name="Incorreto 8 3" xfId="15454" xr:uid="{00000000-0005-0000-0000-00005E3C0000}"/>
    <cellStyle name="Incorreto 8 3 2" xfId="46113" xr:uid="{D672C135-A9FD-4A10-967F-4693C01F4BD9}"/>
    <cellStyle name="Incorreto 8 4" xfId="46110" xr:uid="{9CD7FD82-E38C-4891-9F72-1825F1A64D4E}"/>
    <cellStyle name="Incorreto 9" xfId="15455" xr:uid="{00000000-0005-0000-0000-00005F3C0000}"/>
    <cellStyle name="Incorreto 9 2" xfId="15456" xr:uid="{00000000-0005-0000-0000-0000603C0000}"/>
    <cellStyle name="Incorreto 9 2 2" xfId="15457" xr:uid="{00000000-0005-0000-0000-0000613C0000}"/>
    <cellStyle name="Incorreto 9 2 2 2" xfId="46116" xr:uid="{BADD9A4C-0BD3-4263-94B9-33A9843EF1E3}"/>
    <cellStyle name="Incorreto 9 2 3" xfId="46115" xr:uid="{49C451F4-E510-48FC-80CB-A375138E97E9}"/>
    <cellStyle name="Incorreto 9 3" xfId="15458" xr:uid="{00000000-0005-0000-0000-0000623C0000}"/>
    <cellStyle name="Incorreto 9 3 2" xfId="46117" xr:uid="{750978AE-24D9-4D31-BE29-2B2B1EB9C68A}"/>
    <cellStyle name="Incorreto 9 4" xfId="46114" xr:uid="{F2F78CB0-35D9-4081-B9E2-1623F1087F20}"/>
    <cellStyle name="Input [yellow]" xfId="15459" xr:uid="{00000000-0005-0000-0000-0000633C0000}"/>
    <cellStyle name="Input [yellow] 2" xfId="15460" xr:uid="{00000000-0005-0000-0000-0000643C0000}"/>
    <cellStyle name="Input [yellow] 2 2" xfId="15461" xr:uid="{00000000-0005-0000-0000-0000653C0000}"/>
    <cellStyle name="Input [yellow] 2 2 2" xfId="15462" xr:uid="{00000000-0005-0000-0000-0000663C0000}"/>
    <cellStyle name="Input [yellow] 2 2 2 2" xfId="46121" xr:uid="{470441C0-EAAD-48E2-8EA9-28377566A6F9}"/>
    <cellStyle name="Input [yellow] 2 2 3" xfId="15463" xr:uid="{00000000-0005-0000-0000-0000673C0000}"/>
    <cellStyle name="Input [yellow] 2 2 3 2" xfId="46122" xr:uid="{48F7FF4E-E716-45F3-9C49-FCD114F1CB6C}"/>
    <cellStyle name="Input [yellow] 2 2 4" xfId="46120" xr:uid="{634D63A3-1DE2-41C8-89AA-CB4DBA8A538D}"/>
    <cellStyle name="Input [yellow] 2 3" xfId="46119" xr:uid="{2D9E2F91-B99C-4628-9221-7BAF028AE444}"/>
    <cellStyle name="Input [yellow] 3" xfId="15464" xr:uid="{00000000-0005-0000-0000-0000683C0000}"/>
    <cellStyle name="Input [yellow] 3 2" xfId="15465" xr:uid="{00000000-0005-0000-0000-0000693C0000}"/>
    <cellStyle name="Input [yellow] 3 2 2" xfId="46124" xr:uid="{81C13614-DE12-474D-B31E-4D38A9C360AB}"/>
    <cellStyle name="Input [yellow] 3 3" xfId="15466" xr:uid="{00000000-0005-0000-0000-00006A3C0000}"/>
    <cellStyle name="Input [yellow] 3 3 2" xfId="46125" xr:uid="{CFFCA03A-8E1C-4BB6-81AD-99864CAE86B6}"/>
    <cellStyle name="Input [yellow] 3 4" xfId="46123" xr:uid="{D7B393A0-C667-47BA-A78E-24516B3D0752}"/>
    <cellStyle name="Input [yellow] 4" xfId="46118" xr:uid="{8D0CF897-715D-4896-A99E-06877E91685B}"/>
    <cellStyle name="Input 10" xfId="15467" xr:uid="{00000000-0005-0000-0000-00006B3C0000}"/>
    <cellStyle name="Input 10 2" xfId="15468" xr:uid="{00000000-0005-0000-0000-00006C3C0000}"/>
    <cellStyle name="Input 10 2 2" xfId="46127" xr:uid="{4DF5C2A5-CC3F-49BD-B2F6-86F7F8AAC1FD}"/>
    <cellStyle name="Input 10 3" xfId="46126" xr:uid="{6A6ABF07-8396-430D-97A2-476D6C090E3C}"/>
    <cellStyle name="Input 11" xfId="15469" xr:uid="{00000000-0005-0000-0000-00006D3C0000}"/>
    <cellStyle name="Input 11 2" xfId="15470" xr:uid="{00000000-0005-0000-0000-00006E3C0000}"/>
    <cellStyle name="Input 11 2 2" xfId="46129" xr:uid="{010A2FBD-34DF-4B60-97E3-F8ABFAFDD582}"/>
    <cellStyle name="Input 11 3" xfId="46128" xr:uid="{0EECB8A8-A7D7-4914-AC03-E66473D30576}"/>
    <cellStyle name="Input 12" xfId="15471" xr:uid="{00000000-0005-0000-0000-00006F3C0000}"/>
    <cellStyle name="Input 12 2" xfId="15472" xr:uid="{00000000-0005-0000-0000-0000703C0000}"/>
    <cellStyle name="Input 12 2 2" xfId="46131" xr:uid="{1454D122-5050-4760-8BC5-DED14B82D68D}"/>
    <cellStyle name="Input 12 3" xfId="46130" xr:uid="{A5E25DE7-6FDD-4B32-AF3B-29DEA102B035}"/>
    <cellStyle name="Input 13" xfId="15473" xr:uid="{00000000-0005-0000-0000-0000713C0000}"/>
    <cellStyle name="Input 13 2" xfId="15474" xr:uid="{00000000-0005-0000-0000-0000723C0000}"/>
    <cellStyle name="Input 13 2 2" xfId="46133" xr:uid="{67798B88-A2FC-4D1E-AB65-BC38814FD1F3}"/>
    <cellStyle name="Input 13 3" xfId="46132" xr:uid="{5BCCAB32-74A2-4F3B-9E9E-FD8849CEDE6E}"/>
    <cellStyle name="Input 14" xfId="15475" xr:uid="{00000000-0005-0000-0000-0000733C0000}"/>
    <cellStyle name="Input 14 2" xfId="15476" xr:uid="{00000000-0005-0000-0000-0000743C0000}"/>
    <cellStyle name="Input 14 2 2" xfId="46135" xr:uid="{1CF628B2-2440-4273-8197-F22498D70A62}"/>
    <cellStyle name="Input 14 3" xfId="46134" xr:uid="{13A6F1D8-6555-4732-9E55-0A538000C068}"/>
    <cellStyle name="Input 15" xfId="15477" xr:uid="{00000000-0005-0000-0000-0000753C0000}"/>
    <cellStyle name="Input 15 2" xfId="15478" xr:uid="{00000000-0005-0000-0000-0000763C0000}"/>
    <cellStyle name="Input 15 2 2" xfId="46137" xr:uid="{FA1AACC1-401D-4845-977F-21A766DED49B}"/>
    <cellStyle name="Input 15 3" xfId="46136" xr:uid="{8B66F4EE-59C5-4CED-B343-32973C6BB18B}"/>
    <cellStyle name="Input 16" xfId="15479" xr:uid="{00000000-0005-0000-0000-0000773C0000}"/>
    <cellStyle name="Input 16 2" xfId="46138" xr:uid="{7B5CB886-F5ED-4EFE-BF66-15F53A53BBF9}"/>
    <cellStyle name="Input 17" xfId="15480" xr:uid="{00000000-0005-0000-0000-0000783C0000}"/>
    <cellStyle name="Input 17 2" xfId="46139" xr:uid="{90BE05A1-D016-4966-9322-E43D05459971}"/>
    <cellStyle name="Input 18" xfId="15481" xr:uid="{00000000-0005-0000-0000-0000793C0000}"/>
    <cellStyle name="Input 18 2" xfId="46140" xr:uid="{ABD78FE9-85DC-48C9-8D76-D7BE423CDDC1}"/>
    <cellStyle name="Input 19" xfId="15482" xr:uid="{00000000-0005-0000-0000-00007A3C0000}"/>
    <cellStyle name="Input 19 2" xfId="46141" xr:uid="{0C98F20F-84F2-4A3A-A382-0A081137E663}"/>
    <cellStyle name="Input 2" xfId="15483" xr:uid="{00000000-0005-0000-0000-00007B3C0000}"/>
    <cellStyle name="Input 2 2" xfId="15484" xr:uid="{00000000-0005-0000-0000-00007C3C0000}"/>
    <cellStyle name="Input 2 2 2" xfId="46143" xr:uid="{843A2DDE-46E0-492F-A179-C65E4ED7E147}"/>
    <cellStyle name="Input 2 3" xfId="15485" xr:uid="{00000000-0005-0000-0000-00007D3C0000}"/>
    <cellStyle name="Input 2 3 2" xfId="46144" xr:uid="{18BC904C-E7BE-4A66-9358-4E900AFD3E81}"/>
    <cellStyle name="Input 2 4" xfId="46142" xr:uid="{B72DEF07-C028-4329-9026-381FB35F20F4}"/>
    <cellStyle name="Input 20" xfId="15486" xr:uid="{00000000-0005-0000-0000-00007E3C0000}"/>
    <cellStyle name="Input 20 2" xfId="46145" xr:uid="{D981959E-B2E8-4ABA-8240-6492B81A28B9}"/>
    <cellStyle name="Input 21" xfId="15487" xr:uid="{00000000-0005-0000-0000-00007F3C0000}"/>
    <cellStyle name="Input 21 2" xfId="46146" xr:uid="{C53F7D02-8B32-4313-BCAE-C7D9EC693BA5}"/>
    <cellStyle name="Input 22" xfId="15488" xr:uid="{00000000-0005-0000-0000-0000803C0000}"/>
    <cellStyle name="Input 22 2" xfId="46147" xr:uid="{9AD1C1BC-5196-4F91-A65A-295C2891A104}"/>
    <cellStyle name="Input 23" xfId="15489" xr:uid="{00000000-0005-0000-0000-0000813C0000}"/>
    <cellStyle name="Input 23 2" xfId="46148" xr:uid="{28134E7F-0A44-4B61-A55A-392313FD456D}"/>
    <cellStyle name="Input 24" xfId="15490" xr:uid="{00000000-0005-0000-0000-0000823C0000}"/>
    <cellStyle name="Input 24 2" xfId="46149" xr:uid="{EFC87498-8003-417E-AA12-3D73C0C1ED23}"/>
    <cellStyle name="Input 25" xfId="15491" xr:uid="{00000000-0005-0000-0000-0000833C0000}"/>
    <cellStyle name="Input 25 2" xfId="46150" xr:uid="{F0FE8EEA-4A6C-4A2A-BD85-D73AD78C841B}"/>
    <cellStyle name="Input 26" xfId="15492" xr:uid="{00000000-0005-0000-0000-0000843C0000}"/>
    <cellStyle name="Input 26 2" xfId="46151" xr:uid="{A5DFCEBF-9A5B-4DF0-891F-EDCEBEAA9368}"/>
    <cellStyle name="Input 27" xfId="15493" xr:uid="{00000000-0005-0000-0000-0000853C0000}"/>
    <cellStyle name="Input 27 2" xfId="46152" xr:uid="{F81633D4-6A5A-4C17-8984-0ADCFCBC99F0}"/>
    <cellStyle name="Input 28" xfId="15494" xr:uid="{00000000-0005-0000-0000-0000863C0000}"/>
    <cellStyle name="Input 28 2" xfId="46153" xr:uid="{BC23DB6B-9A80-49BD-A832-042BEF951CE5}"/>
    <cellStyle name="Input 29" xfId="15495" xr:uid="{00000000-0005-0000-0000-0000873C0000}"/>
    <cellStyle name="Input 29 2" xfId="46154" xr:uid="{114E5E51-87B5-4243-A0FA-B2CC7A80E0B7}"/>
    <cellStyle name="Input 3" xfId="15496" xr:uid="{00000000-0005-0000-0000-0000883C0000}"/>
    <cellStyle name="Input 3 2" xfId="15497" xr:uid="{00000000-0005-0000-0000-0000893C0000}"/>
    <cellStyle name="Input 3 2 2" xfId="46156" xr:uid="{22CC84B7-5290-4B50-A9BB-7C037172E32F}"/>
    <cellStyle name="Input 3 3" xfId="15498" xr:uid="{00000000-0005-0000-0000-00008A3C0000}"/>
    <cellStyle name="Input 3 3 2" xfId="46157" xr:uid="{2CE3FA5B-D8B1-4538-9F1C-EE2A15E7A3C8}"/>
    <cellStyle name="Input 3 4" xfId="46155" xr:uid="{E2B66CE6-71E7-46D2-A4AF-6ABF49BAB3B8}"/>
    <cellStyle name="Input 4" xfId="15499" xr:uid="{00000000-0005-0000-0000-00008B3C0000}"/>
    <cellStyle name="Input 4 2" xfId="15500" xr:uid="{00000000-0005-0000-0000-00008C3C0000}"/>
    <cellStyle name="Input 4 2 2" xfId="46159" xr:uid="{B323632D-3F1B-4C92-9672-26356D5FC275}"/>
    <cellStyle name="Input 4 3" xfId="46158" xr:uid="{D068E958-9EC5-4588-B234-4D427ABB10C3}"/>
    <cellStyle name="Input 5" xfId="15501" xr:uid="{00000000-0005-0000-0000-00008D3C0000}"/>
    <cellStyle name="Input 5 2" xfId="15502" xr:uid="{00000000-0005-0000-0000-00008E3C0000}"/>
    <cellStyle name="Input 5 2 2" xfId="15503" xr:uid="{00000000-0005-0000-0000-00008F3C0000}"/>
    <cellStyle name="Input 5 2 2 2" xfId="46162" xr:uid="{5E051426-78F5-4F4C-8A96-15D917CEBDB9}"/>
    <cellStyle name="Input 5 2 3" xfId="15504" xr:uid="{00000000-0005-0000-0000-0000903C0000}"/>
    <cellStyle name="Input 5 2 3 2" xfId="46163" xr:uid="{B7E65C01-1C68-41A7-8B90-960D3A53EC59}"/>
    <cellStyle name="Input 5 2 4" xfId="46161" xr:uid="{81B6C208-A24D-407F-9BF7-81FD28E65786}"/>
    <cellStyle name="Input 5 3" xfId="15505" xr:uid="{00000000-0005-0000-0000-0000913C0000}"/>
    <cellStyle name="Input 5 3 2" xfId="46164" xr:uid="{6B4177BC-58A0-4020-804C-964EACFB33F5}"/>
    <cellStyle name="Input 5 4" xfId="15506" xr:uid="{00000000-0005-0000-0000-0000923C0000}"/>
    <cellStyle name="Input 5 4 2" xfId="46165" xr:uid="{4C962A0E-69FD-4DED-874E-903B79AE5A74}"/>
    <cellStyle name="Input 5 5" xfId="46160" xr:uid="{4C7A35ED-2FB8-406A-9E7A-7566287F2401}"/>
    <cellStyle name="Input 6" xfId="15507" xr:uid="{00000000-0005-0000-0000-0000933C0000}"/>
    <cellStyle name="Input 6 2" xfId="15508" xr:uid="{00000000-0005-0000-0000-0000943C0000}"/>
    <cellStyle name="Input 6 2 2" xfId="15509" xr:uid="{00000000-0005-0000-0000-0000953C0000}"/>
    <cellStyle name="Input 6 2 2 2" xfId="46168" xr:uid="{1D84DC0B-35DA-4816-82E5-622098C8ED51}"/>
    <cellStyle name="Input 6 2 3" xfId="15510" xr:uid="{00000000-0005-0000-0000-0000963C0000}"/>
    <cellStyle name="Input 6 2 3 2" xfId="46169" xr:uid="{E257685A-CA2F-4F50-A58B-859770515F31}"/>
    <cellStyle name="Input 6 2 4" xfId="46167" xr:uid="{5F56AAE7-B867-4674-AC12-A44F5B6B4E2B}"/>
    <cellStyle name="Input 6 3" xfId="15511" xr:uid="{00000000-0005-0000-0000-0000973C0000}"/>
    <cellStyle name="Input 6 3 2" xfId="46170" xr:uid="{902975C1-541F-484B-9DE3-DD2CC9C79392}"/>
    <cellStyle name="Input 6 4" xfId="15512" xr:uid="{00000000-0005-0000-0000-0000983C0000}"/>
    <cellStyle name="Input 6 4 2" xfId="46171" xr:uid="{81ADBBCF-FFF1-4FF9-9627-2CE14E4BB77D}"/>
    <cellStyle name="Input 6 5" xfId="46166" xr:uid="{B4264615-4F08-4B6E-BC9B-4011314C933B}"/>
    <cellStyle name="Input 7" xfId="15513" xr:uid="{00000000-0005-0000-0000-0000993C0000}"/>
    <cellStyle name="Input 7 2" xfId="15514" xr:uid="{00000000-0005-0000-0000-00009A3C0000}"/>
    <cellStyle name="Input 7 2 2" xfId="46173" xr:uid="{F0E803C0-821D-49E6-B6AB-4C3A73EF8DC3}"/>
    <cellStyle name="Input 7 3" xfId="46172" xr:uid="{40933DFD-6C00-40DA-A626-A5D6075DFF57}"/>
    <cellStyle name="Input 8" xfId="15515" xr:uid="{00000000-0005-0000-0000-00009B3C0000}"/>
    <cellStyle name="Input 8 2" xfId="15516" xr:uid="{00000000-0005-0000-0000-00009C3C0000}"/>
    <cellStyle name="Input 8 2 2" xfId="46175" xr:uid="{A3F6B25F-7AED-4674-B407-A7B735704EE2}"/>
    <cellStyle name="Input 8 3" xfId="46174" xr:uid="{8DA1AC07-2E12-43B0-8EE4-E365670D55CA}"/>
    <cellStyle name="Input 9" xfId="15517" xr:uid="{00000000-0005-0000-0000-00009D3C0000}"/>
    <cellStyle name="Input 9 2" xfId="15518" xr:uid="{00000000-0005-0000-0000-00009E3C0000}"/>
    <cellStyle name="Input 9 2 2" xfId="46177" xr:uid="{34596A9C-97B0-4449-BC9F-41A17ED5C957}"/>
    <cellStyle name="Input 9 3" xfId="46176" xr:uid="{5B2EE9AE-F6D3-4699-9A51-AEE19251AE3F}"/>
    <cellStyle name="Input Title" xfId="15519" xr:uid="{00000000-0005-0000-0000-00009F3C0000}"/>
    <cellStyle name="Input Title 2" xfId="46178" xr:uid="{312B0A56-8BEA-41AA-A74E-2290EEBA193D}"/>
    <cellStyle name="InputBlueFont" xfId="15520" xr:uid="{00000000-0005-0000-0000-0000A03C0000}"/>
    <cellStyle name="InputBlueFont 2" xfId="46179" xr:uid="{B585D6E9-3E57-48D6-A0B0-9F4DE8C1A32B}"/>
    <cellStyle name="Insatisfaisant" xfId="15521" xr:uid="{00000000-0005-0000-0000-0000A13C0000}"/>
    <cellStyle name="Insatisfaisant 2" xfId="46180" xr:uid="{16CBFCED-2B93-4346-B41E-02F54366C47E}"/>
    <cellStyle name="Integer" xfId="15522" xr:uid="{00000000-0005-0000-0000-0000A23C0000}"/>
    <cellStyle name="Integer 2" xfId="15523" xr:uid="{00000000-0005-0000-0000-0000A33C0000}"/>
    <cellStyle name="Integer 2 2" xfId="46182" xr:uid="{91419771-6B9C-4E25-B536-70A10B1997B0}"/>
    <cellStyle name="Integer 3" xfId="15524" xr:uid="{00000000-0005-0000-0000-0000A43C0000}"/>
    <cellStyle name="Integer 3 2" xfId="46183" xr:uid="{58A22A53-9910-41D4-85A2-755B3DF0E4EE}"/>
    <cellStyle name="Integer 4" xfId="46181" xr:uid="{FEA0A523-3753-47BF-B84C-0DE5C1EA52B4}"/>
    <cellStyle name="Integer_ADJS 33 Capitalized Interest - Jan 2013" xfId="15525" xr:uid="{00000000-0005-0000-0000-0000A53C0000}"/>
    <cellStyle name="Italic" xfId="15526" xr:uid="{00000000-0005-0000-0000-0000A63C0000}"/>
    <cellStyle name="Italic 2" xfId="46184" xr:uid="{D5B357CC-C93C-491C-842D-0E8124E0FEE7}"/>
    <cellStyle name="JWH Preferred - 2 Decimals" xfId="15527" xr:uid="{00000000-0005-0000-0000-0000A73C0000}"/>
    <cellStyle name="JWH Preferred - 2 Decimals 2" xfId="15528" xr:uid="{00000000-0005-0000-0000-0000A83C0000}"/>
    <cellStyle name="JWH Preferred - 2 Decimals 2 2" xfId="46186" xr:uid="{52BDD1FA-C91A-4F4F-8BE0-5C3204C75A26}"/>
    <cellStyle name="JWH Preferred - 2 Decimals 3" xfId="15529" xr:uid="{00000000-0005-0000-0000-0000A93C0000}"/>
    <cellStyle name="JWH Preferred - 2 Decimals 3 2" xfId="46187" xr:uid="{3FC03BFD-FBB1-40EF-9AD4-D2946C05C03D}"/>
    <cellStyle name="JWH Preferred - 2 Decimals 4" xfId="46185" xr:uid="{B8055BD0-2A9A-4BA1-8D59-B3EC920E34B5}"/>
    <cellStyle name="JWH Preferred - No Decimals" xfId="15530" xr:uid="{00000000-0005-0000-0000-0000AA3C0000}"/>
    <cellStyle name="JWH Preferred - No Decimals 2" xfId="15531" xr:uid="{00000000-0005-0000-0000-0000AB3C0000}"/>
    <cellStyle name="JWH Preferred - No Decimals 2 2" xfId="46189" xr:uid="{41B45BF7-FF77-433C-ACAE-426BEA4AC964}"/>
    <cellStyle name="JWH Preferred - No Decimals 3" xfId="15532" xr:uid="{00000000-0005-0000-0000-0000AC3C0000}"/>
    <cellStyle name="JWH Preferred - No Decimals 3 2" xfId="46190" xr:uid="{E20D8F7F-C59B-415D-8244-5531793DD1CA}"/>
    <cellStyle name="JWH Preferred - No Decimals 4" xfId="46188" xr:uid="{CCE23AB2-A638-4614-8DC3-A3C32E4FF0E1}"/>
    <cellStyle name="left_border_box" xfId="15533" xr:uid="{00000000-0005-0000-0000-0000AD3C0000}"/>
    <cellStyle name="Lien hypertexte visité_APEM - April 03 - DCF" xfId="15534" xr:uid="{00000000-0005-0000-0000-0000AE3C0000}"/>
    <cellStyle name="Lien hypertexte_APEM - April 03 - DCF" xfId="15535" xr:uid="{00000000-0005-0000-0000-0000AF3C0000}"/>
    <cellStyle name="LineItemPrompt" xfId="15536" xr:uid="{00000000-0005-0000-0000-0000B03C0000}"/>
    <cellStyle name="LineItemPrompt 2" xfId="46191" xr:uid="{C1A30D2F-18EF-4609-890D-410F86CBA666}"/>
    <cellStyle name="LineItemValue" xfId="15537" xr:uid="{00000000-0005-0000-0000-0000B13C0000}"/>
    <cellStyle name="LineItemValue 2" xfId="46192" xr:uid="{1ED26A77-81AB-474D-BD05-2517A0832616}"/>
    <cellStyle name="Link" xfId="15538" xr:uid="{00000000-0005-0000-0000-0000B23C0000}"/>
    <cellStyle name="Link 2" xfId="46193" xr:uid="{A0242DE9-7CFA-4D57-BD8E-C030DEDE0DD3}"/>
    <cellStyle name="Link Currency (0)" xfId="15539" xr:uid="{00000000-0005-0000-0000-0000B33C0000}"/>
    <cellStyle name="Link Currency (0) 2" xfId="15540" xr:uid="{00000000-0005-0000-0000-0000B43C0000}"/>
    <cellStyle name="Link Currency (0) 2 2" xfId="46195" xr:uid="{65856F37-5D0B-4B8B-AC60-6FC7295F7F6C}"/>
    <cellStyle name="Link Currency (0) 3" xfId="46194" xr:uid="{B85F5490-D40E-4DD6-BD58-D6487431F8CA}"/>
    <cellStyle name="Link Currency (2)" xfId="15541" xr:uid="{00000000-0005-0000-0000-0000B53C0000}"/>
    <cellStyle name="Link Currency (2) 2" xfId="15542" xr:uid="{00000000-0005-0000-0000-0000B63C0000}"/>
    <cellStyle name="Link Currency (2) 2 2" xfId="46197" xr:uid="{E63200F2-730C-4CC1-92D6-162C497CDD7A}"/>
    <cellStyle name="Link Currency (2) 3" xfId="46196" xr:uid="{CBCC9A00-0E6A-4DCF-8016-17EF10409D02}"/>
    <cellStyle name="Link Units (0)" xfId="15543" xr:uid="{00000000-0005-0000-0000-0000B73C0000}"/>
    <cellStyle name="Link Units (0) 2" xfId="15544" xr:uid="{00000000-0005-0000-0000-0000B83C0000}"/>
    <cellStyle name="Link Units (0) 2 2" xfId="46199" xr:uid="{C0436D01-101B-4FEE-8527-8671402666E3}"/>
    <cellStyle name="Link Units (0) 3" xfId="46198" xr:uid="{6B87D2B1-C1B2-44F5-A39F-2CFECD9F684A}"/>
    <cellStyle name="Link Units (1)" xfId="15545" xr:uid="{00000000-0005-0000-0000-0000B93C0000}"/>
    <cellStyle name="Link Units (1) 2" xfId="15546" xr:uid="{00000000-0005-0000-0000-0000BA3C0000}"/>
    <cellStyle name="Link Units (1) 2 2" xfId="46201" xr:uid="{42B143FD-F15E-4279-B8A2-C61688388AA9}"/>
    <cellStyle name="Link Units (1) 3" xfId="46200" xr:uid="{516902F7-4EEA-42BF-80A7-F79500090CC0}"/>
    <cellStyle name="Link Units (2)" xfId="15547" xr:uid="{00000000-0005-0000-0000-0000BB3C0000}"/>
    <cellStyle name="Link Units (2) 2" xfId="15548" xr:uid="{00000000-0005-0000-0000-0000BC3C0000}"/>
    <cellStyle name="Link Units (2) 2 2" xfId="46203" xr:uid="{2B4B1C9A-C23C-4F57-8EBD-2C74469B0BCF}"/>
    <cellStyle name="Link Units (2) 3" xfId="46202" xr:uid="{08C93664-2042-48D3-A9F0-B72392971B60}"/>
    <cellStyle name="Linked Cell 2" xfId="15549" xr:uid="{00000000-0005-0000-0000-0000BD3C0000}"/>
    <cellStyle name="Linked Cell 2 2" xfId="15550" xr:uid="{00000000-0005-0000-0000-0000BE3C0000}"/>
    <cellStyle name="Linked Cell 2 2 2" xfId="46205" xr:uid="{DCEB4DB9-AA3E-460F-9F5E-D798046C9E23}"/>
    <cellStyle name="Linked Cell 2 3" xfId="15551" xr:uid="{00000000-0005-0000-0000-0000BF3C0000}"/>
    <cellStyle name="Linked Cell 2 3 2" xfId="46206" xr:uid="{1020AA73-62D8-4928-B291-5474ED474B42}"/>
    <cellStyle name="Linked Cell 2 4" xfId="46204" xr:uid="{EF85EF06-D43C-4A46-BC4F-2F0C38C20031}"/>
    <cellStyle name="Linked Cell 3" xfId="15552" xr:uid="{00000000-0005-0000-0000-0000C03C0000}"/>
    <cellStyle name="Linked Cell 3 2" xfId="15553" xr:uid="{00000000-0005-0000-0000-0000C13C0000}"/>
    <cellStyle name="Linked Cell 3 2 2" xfId="46208" xr:uid="{1867EA01-A319-4185-BD81-35B0542CF7C4}"/>
    <cellStyle name="Linked Cell 3 3" xfId="15554" xr:uid="{00000000-0005-0000-0000-0000C23C0000}"/>
    <cellStyle name="Linked Cell 3 3 2" xfId="46209" xr:uid="{A90E08CC-CFFC-4039-8D6E-2DBE62B04980}"/>
    <cellStyle name="Linked Cell 3 4" xfId="46207" xr:uid="{885797ED-0A5E-4FA7-83E8-3654406CC700}"/>
    <cellStyle name="Linked Cell 4" xfId="15555" xr:uid="{00000000-0005-0000-0000-0000C33C0000}"/>
    <cellStyle name="Linked Cell 4 2" xfId="46210" xr:uid="{7FABD9FC-5378-4261-9F08-5444545CBC5D}"/>
    <cellStyle name="Lookup" xfId="15556" xr:uid="{00000000-0005-0000-0000-0000C43C0000}"/>
    <cellStyle name="Lookup 2" xfId="46211" xr:uid="{4F077618-0F7A-4B7A-BF01-DC649B86E917}"/>
    <cellStyle name="m" xfId="15557" xr:uid="{00000000-0005-0000-0000-0000C53C0000}"/>
    <cellStyle name="m 2" xfId="15558" xr:uid="{00000000-0005-0000-0000-0000C63C0000}"/>
    <cellStyle name="m 2 2" xfId="46213" xr:uid="{DF16B9CD-AABA-4E1E-A235-B5DA02B07227}"/>
    <cellStyle name="m 3" xfId="46212" xr:uid="{02E4D0C5-4BCC-444B-AF05-0DFD984C2B8C}"/>
    <cellStyle name="m_I1_General" xfId="15559" xr:uid="{00000000-0005-0000-0000-0000C73C0000}"/>
    <cellStyle name="m_I1_General 2" xfId="15560" xr:uid="{00000000-0005-0000-0000-0000C83C0000}"/>
    <cellStyle name="m_I1_General 2 2" xfId="46215" xr:uid="{17E451D8-6AE8-4509-A349-4F828123B8B9}"/>
    <cellStyle name="m_I1_General 3" xfId="46214" xr:uid="{F5D2A401-4ADC-4C2F-B1E6-1CC53C1D8DEF}"/>
    <cellStyle name="m_Worksheet" xfId="15561" xr:uid="{00000000-0005-0000-0000-0000C93C0000}"/>
    <cellStyle name="m_Worksheet 2" xfId="15562" xr:uid="{00000000-0005-0000-0000-0000CA3C0000}"/>
    <cellStyle name="m_Worksheet 2 2" xfId="46217" xr:uid="{B327F8A1-6A75-4CB8-8664-33390FF87A0A}"/>
    <cellStyle name="m_Worksheet 3" xfId="46216" xr:uid="{A444C3C9-7CCF-44C2-9F30-C0E32AFE55F9}"/>
    <cellStyle name="MACRO" xfId="15563" xr:uid="{00000000-0005-0000-0000-0000CB3C0000}"/>
    <cellStyle name="MACRO 2" xfId="46218" xr:uid="{3BFBF8A5-5C8C-46E5-A533-BA398BCED396}"/>
    <cellStyle name="Magic" xfId="15564" xr:uid="{00000000-0005-0000-0000-0000CC3C0000}"/>
    <cellStyle name="Magic 2" xfId="46219" xr:uid="{32ECC0A7-E996-4273-A1F8-1E0B83BACFD9}"/>
    <cellStyle name="Millares_FRANCES 10-2005" xfId="15565" xr:uid="{00000000-0005-0000-0000-0000CD3C0000}"/>
    <cellStyle name="Milliers [0]_3 year plan key figures" xfId="15566" xr:uid="{00000000-0005-0000-0000-0000CE3C0000}"/>
    <cellStyle name="Milliers 2" xfId="15567" xr:uid="{00000000-0005-0000-0000-0000CF3C0000}"/>
    <cellStyle name="Milliers 2 2" xfId="46220" xr:uid="{4C6AC3D7-E7A9-4988-950E-7E988864BB5B}"/>
    <cellStyle name="Milliers_3 year plan key figures" xfId="15568" xr:uid="{00000000-0005-0000-0000-0000D03C0000}"/>
    <cellStyle name="Mine" xfId="15569" xr:uid="{00000000-0005-0000-0000-0000D13C0000}"/>
    <cellStyle name="Mine 2" xfId="46221" xr:uid="{958C2B6A-42A2-476B-BEAE-4BDC915E5F66}"/>
    <cellStyle name="mmm-yy" xfId="15570" xr:uid="{00000000-0005-0000-0000-0000D23C0000}"/>
    <cellStyle name="mmm-yy 2" xfId="46222" xr:uid="{58422A21-D8C1-4DCE-81B3-812758D5973D}"/>
    <cellStyle name="Moeda [0]೟Efetivo de pessoal" xfId="15571" xr:uid="{00000000-0005-0000-0000-0000D33C0000}"/>
    <cellStyle name="Moeda [0]೟Efetivo de pessoal 2" xfId="46223" xr:uid="{7EBBB259-B5D1-48AB-96F1-7990FFDD037A}"/>
    <cellStyle name="Moeda 2" xfId="15572" xr:uid="{00000000-0005-0000-0000-0000D43C0000}"/>
    <cellStyle name="Moeda 2 2" xfId="46224" xr:uid="{D02C4B25-541F-457F-9E05-9C0FBD3BFA6F}"/>
    <cellStyle name="Moeda 3" xfId="15573" xr:uid="{00000000-0005-0000-0000-0000D53C0000}"/>
    <cellStyle name="Moeda 3 2" xfId="46225" xr:uid="{3F8E3A4C-4892-40CF-B5E4-EFFF04832F70}"/>
    <cellStyle name="Monétaire [0]_3 year plan key figures" xfId="15574" xr:uid="{00000000-0005-0000-0000-0000D63C0000}"/>
    <cellStyle name="Monétaire_3 year plan key figures" xfId="15575" xr:uid="{00000000-0005-0000-0000-0000D73C0000}"/>
    <cellStyle name="mult" xfId="15576" xr:uid="{00000000-0005-0000-0000-0000D83C0000}"/>
    <cellStyle name="mult 2" xfId="46226" xr:uid="{44D630A4-F68B-48FC-84AF-62EBD17901DC}"/>
    <cellStyle name="Multiple" xfId="15577" xr:uid="{00000000-0005-0000-0000-0000D93C0000}"/>
    <cellStyle name="Multiple 2" xfId="15578" xr:uid="{00000000-0005-0000-0000-0000DA3C0000}"/>
    <cellStyle name="Multiple 2 2" xfId="46228" xr:uid="{6FBA97AA-A3E2-4E51-BC1A-AAF707893A0C}"/>
    <cellStyle name="Multiple 3" xfId="46227" xr:uid="{AE9D262E-24E0-420C-A082-6E524C6CC286}"/>
    <cellStyle name="MultipleBelow" xfId="15579" xr:uid="{00000000-0005-0000-0000-0000DB3C0000}"/>
    <cellStyle name="MultipleBelow 2" xfId="15580" xr:uid="{00000000-0005-0000-0000-0000DC3C0000}"/>
    <cellStyle name="MultipleBelow 2 2" xfId="46230" xr:uid="{C32C7E44-2164-41CF-868F-7BAB0CA6D382}"/>
    <cellStyle name="MultipleBelow 3" xfId="46229" xr:uid="{8E67FC43-0668-4CE3-9033-0C782E50A2F1}"/>
    <cellStyle name="Neutra 10" xfId="15581" xr:uid="{00000000-0005-0000-0000-0000DD3C0000}"/>
    <cellStyle name="Neutra 10 2" xfId="46231" xr:uid="{2D89C189-34D7-477D-BECF-3A53F8F359F2}"/>
    <cellStyle name="Neutra 11" xfId="15582" xr:uid="{00000000-0005-0000-0000-0000DE3C0000}"/>
    <cellStyle name="Neutra 11 2" xfId="46232" xr:uid="{F58B1B78-8FA5-4F62-BECE-EE5921CBDDCD}"/>
    <cellStyle name="Neutra 12" xfId="15583" xr:uid="{00000000-0005-0000-0000-0000DF3C0000}"/>
    <cellStyle name="Neutra 12 2" xfId="46233" xr:uid="{70840ED3-F117-4702-95F2-E91B3A4C25C5}"/>
    <cellStyle name="Neutra 13" xfId="15584" xr:uid="{00000000-0005-0000-0000-0000E03C0000}"/>
    <cellStyle name="Neutra 13 2" xfId="46234" xr:uid="{D9C47A9E-06CF-42E7-A68D-B4E858CD0566}"/>
    <cellStyle name="Neutra 14" xfId="15585" xr:uid="{00000000-0005-0000-0000-0000E13C0000}"/>
    <cellStyle name="Neutra 14 2" xfId="46235" xr:uid="{E632B792-7003-4EDB-BD45-39595D13156B}"/>
    <cellStyle name="Neutra 15" xfId="15586" xr:uid="{00000000-0005-0000-0000-0000E23C0000}"/>
    <cellStyle name="Neutra 15 2" xfId="46236" xr:uid="{90449AE5-27E7-4841-B3F8-CE78E5C568D7}"/>
    <cellStyle name="Neutra 16" xfId="15587" xr:uid="{00000000-0005-0000-0000-0000E33C0000}"/>
    <cellStyle name="Neutra 16 2" xfId="46237" xr:uid="{023B3FE6-8C1A-4020-9B00-8A11AD535BD4}"/>
    <cellStyle name="Neutra 17" xfId="15588" xr:uid="{00000000-0005-0000-0000-0000E43C0000}"/>
    <cellStyle name="Neutra 17 2" xfId="46238" xr:uid="{DEC44FDF-B5E0-443E-AB4C-F65B5CD6EB38}"/>
    <cellStyle name="Neutra 18" xfId="15589" xr:uid="{00000000-0005-0000-0000-0000E53C0000}"/>
    <cellStyle name="Neutra 18 2" xfId="46239" xr:uid="{AC5D9095-CEDE-4506-ABCC-C18B5E764C64}"/>
    <cellStyle name="Neutra 19" xfId="15590" xr:uid="{00000000-0005-0000-0000-0000E63C0000}"/>
    <cellStyle name="Neutra 19 2" xfId="46240" xr:uid="{AA371AC0-18DF-42D2-89A8-61FB64550460}"/>
    <cellStyle name="Neutra 2" xfId="15591" xr:uid="{00000000-0005-0000-0000-0000E73C0000}"/>
    <cellStyle name="Neutra 2 2" xfId="15592" xr:uid="{00000000-0005-0000-0000-0000E83C0000}"/>
    <cellStyle name="Neutra 2 2 2" xfId="15593" xr:uid="{00000000-0005-0000-0000-0000E93C0000}"/>
    <cellStyle name="Neutra 2 2 2 2" xfId="46243" xr:uid="{ABCCCB51-47C8-4EFC-9922-9E94A1E258B0}"/>
    <cellStyle name="Neutra 2 2 3" xfId="15594" xr:uid="{00000000-0005-0000-0000-0000EA3C0000}"/>
    <cellStyle name="Neutra 2 2 3 2" xfId="46244" xr:uid="{3EA8E683-F2C5-4E55-9016-7AF93DC1D0E8}"/>
    <cellStyle name="Neutra 2 2 4" xfId="46242" xr:uid="{A1A1DB87-05B6-447A-A775-E30088FBFB3F}"/>
    <cellStyle name="Neutra 2 3" xfId="15595" xr:uid="{00000000-0005-0000-0000-0000EB3C0000}"/>
    <cellStyle name="Neutra 2 3 2" xfId="46245" xr:uid="{B718F090-91DD-48CC-B1C4-EB1CBB05D64F}"/>
    <cellStyle name="Neutra 2 4" xfId="46241" xr:uid="{EB8760B7-33C6-49C3-AFD1-4C138A6F054F}"/>
    <cellStyle name="Neutra 20" xfId="15596" xr:uid="{00000000-0005-0000-0000-0000EC3C0000}"/>
    <cellStyle name="Neutra 20 2" xfId="46246" xr:uid="{795C047C-DC2B-4F6C-BDF1-637A366C0093}"/>
    <cellStyle name="Neutra 21" xfId="15597" xr:uid="{00000000-0005-0000-0000-0000ED3C0000}"/>
    <cellStyle name="Neutra 21 2" xfId="46247" xr:uid="{6C149A8D-4A52-4DD1-9DE0-8F2BEBA98DD6}"/>
    <cellStyle name="Neutra 22" xfId="15598" xr:uid="{00000000-0005-0000-0000-0000EE3C0000}"/>
    <cellStyle name="Neutra 22 2" xfId="46248" xr:uid="{01163D58-BF0F-4623-9951-E26A34188804}"/>
    <cellStyle name="Neutra 23" xfId="15599" xr:uid="{00000000-0005-0000-0000-0000EF3C0000}"/>
    <cellStyle name="Neutra 23 2" xfId="46249" xr:uid="{9721A054-AD3F-43B1-90F8-3C226B3870B4}"/>
    <cellStyle name="Neutra 24" xfId="15600" xr:uid="{00000000-0005-0000-0000-0000F03C0000}"/>
    <cellStyle name="Neutra 24 2" xfId="46250" xr:uid="{A163E4A0-FDEA-46B8-9A2E-27A03EAF030E}"/>
    <cellStyle name="Neutra 3" xfId="15601" xr:uid="{00000000-0005-0000-0000-0000F13C0000}"/>
    <cellStyle name="Neutra 3 2" xfId="15602" xr:uid="{00000000-0005-0000-0000-0000F23C0000}"/>
    <cellStyle name="Neutra 3 2 2" xfId="46252" xr:uid="{52D360ED-55A6-49F8-84C1-6C01AA3DEDC8}"/>
    <cellStyle name="Neutra 3 3" xfId="46251" xr:uid="{C2118317-6F4F-4260-9C10-83D73ACF6513}"/>
    <cellStyle name="Neutra 4" xfId="15603" xr:uid="{00000000-0005-0000-0000-0000F33C0000}"/>
    <cellStyle name="Neutra 4 10" xfId="15604" xr:uid="{00000000-0005-0000-0000-0000F43C0000}"/>
    <cellStyle name="Neutra 4 10 2" xfId="15605" xr:uid="{00000000-0005-0000-0000-0000F53C0000}"/>
    <cellStyle name="Neutra 4 10 2 2" xfId="46255" xr:uid="{3D528DE8-E0FF-4CE8-99B3-10C52D009678}"/>
    <cellStyle name="Neutra 4 10 3" xfId="46254" xr:uid="{ACCA1DDF-0E6B-4412-8793-AA7BEA1C3C6C}"/>
    <cellStyle name="Neutra 4 11" xfId="15606" xr:uid="{00000000-0005-0000-0000-0000F63C0000}"/>
    <cellStyle name="Neutra 4 11 2" xfId="46256" xr:uid="{95CC6E8C-CF90-46E6-BBD7-950444B40077}"/>
    <cellStyle name="Neutra 4 12" xfId="46253" xr:uid="{080922D3-BC27-46D6-AA51-2E09A13217B3}"/>
    <cellStyle name="Neutra 4 2" xfId="15607" xr:uid="{00000000-0005-0000-0000-0000F73C0000}"/>
    <cellStyle name="Neutra 4 2 10" xfId="15608" xr:uid="{00000000-0005-0000-0000-0000F83C0000}"/>
    <cellStyle name="Neutra 4 2 10 2" xfId="46258" xr:uid="{BA06EC8D-1930-4329-9BF2-8F6848F35C76}"/>
    <cellStyle name="Neutra 4 2 11" xfId="15609" xr:uid="{00000000-0005-0000-0000-0000F93C0000}"/>
    <cellStyle name="Neutra 4 2 11 2" xfId="46259" xr:uid="{D92451B2-DC5F-43BC-BBBB-8203FB7A17AC}"/>
    <cellStyle name="Neutra 4 2 12" xfId="46257" xr:uid="{82C23001-F6DA-4FAC-8776-CC41840F438D}"/>
    <cellStyle name="Neutra 4 2 2" xfId="15610" xr:uid="{00000000-0005-0000-0000-0000FA3C0000}"/>
    <cellStyle name="Neutra 4 2 2 2" xfId="46260" xr:uid="{238FDC27-49D8-4470-A1BF-F01F30DBBDFA}"/>
    <cellStyle name="Neutra 4 2 3" xfId="15611" xr:uid="{00000000-0005-0000-0000-0000FB3C0000}"/>
    <cellStyle name="Neutra 4 2 3 2" xfId="15612" xr:uid="{00000000-0005-0000-0000-0000FC3C0000}"/>
    <cellStyle name="Neutra 4 2 3 2 2" xfId="46262" xr:uid="{D98BC874-030D-4A1B-915A-DA439D1D85AE}"/>
    <cellStyle name="Neutra 4 2 3 3" xfId="15613" xr:uid="{00000000-0005-0000-0000-0000FD3C0000}"/>
    <cellStyle name="Neutra 4 2 3 3 2" xfId="46263" xr:uid="{065BC5AE-1CF8-43CC-AFBD-D170317A1E53}"/>
    <cellStyle name="Neutra 4 2 3 4" xfId="15614" xr:uid="{00000000-0005-0000-0000-0000FE3C0000}"/>
    <cellStyle name="Neutra 4 2 3 4 2" xfId="46264" xr:uid="{D55E1184-5DB4-4242-B02C-BA38C17632A5}"/>
    <cellStyle name="Neutra 4 2 3 5" xfId="46261" xr:uid="{A9192214-F1E5-409A-976B-B7407389F216}"/>
    <cellStyle name="Neutra 4 2 4" xfId="15615" xr:uid="{00000000-0005-0000-0000-0000FF3C0000}"/>
    <cellStyle name="Neutra 4 2 4 2" xfId="15616" xr:uid="{00000000-0005-0000-0000-0000003D0000}"/>
    <cellStyle name="Neutra 4 2 4 2 2" xfId="46266" xr:uid="{B85A8684-3DB0-49D4-B83F-CC91BBFDF905}"/>
    <cellStyle name="Neutra 4 2 4 3" xfId="15617" xr:uid="{00000000-0005-0000-0000-0000013D0000}"/>
    <cellStyle name="Neutra 4 2 4 3 2" xfId="46267" xr:uid="{1F152656-D97F-44CA-A649-5DD29FB741B8}"/>
    <cellStyle name="Neutra 4 2 4 4" xfId="15618" xr:uid="{00000000-0005-0000-0000-0000023D0000}"/>
    <cellStyle name="Neutra 4 2 4 4 2" xfId="46268" xr:uid="{101CA2F2-701A-4181-9381-1CBF0250E6DF}"/>
    <cellStyle name="Neutra 4 2 4 5" xfId="46265" xr:uid="{82CA8227-58D6-4554-BE9D-A0075B12DF87}"/>
    <cellStyle name="Neutra 4 2 5" xfId="15619" xr:uid="{00000000-0005-0000-0000-0000033D0000}"/>
    <cellStyle name="Neutra 4 2 5 2" xfId="15620" xr:uid="{00000000-0005-0000-0000-0000043D0000}"/>
    <cellStyle name="Neutra 4 2 5 2 2" xfId="46270" xr:uid="{65210599-D357-486D-AF7E-0A52F682570D}"/>
    <cellStyle name="Neutra 4 2 5 3" xfId="15621" xr:uid="{00000000-0005-0000-0000-0000053D0000}"/>
    <cellStyle name="Neutra 4 2 5 3 2" xfId="46271" xr:uid="{5F95DD81-CDE3-4D19-8BE6-FEDFE1F15C49}"/>
    <cellStyle name="Neutra 4 2 5 4" xfId="46269" xr:uid="{29B97C7D-312E-4EE1-BC5D-95F210B73629}"/>
    <cellStyle name="Neutra 4 2 6" xfId="15622" xr:uid="{00000000-0005-0000-0000-0000063D0000}"/>
    <cellStyle name="Neutra 4 2 6 2" xfId="46272" xr:uid="{71525485-4D0C-4968-A7BE-0214A2D69EB3}"/>
    <cellStyle name="Neutra 4 2 7" xfId="15623" xr:uid="{00000000-0005-0000-0000-0000073D0000}"/>
    <cellStyle name="Neutra 4 2 7 2" xfId="46273" xr:uid="{B1DE3170-A652-4EE2-A344-A9B13C49E86F}"/>
    <cellStyle name="Neutra 4 2 8" xfId="15624" xr:uid="{00000000-0005-0000-0000-0000083D0000}"/>
    <cellStyle name="Neutra 4 2 8 2" xfId="15625" xr:uid="{00000000-0005-0000-0000-0000093D0000}"/>
    <cellStyle name="Neutra 4 2 8 2 2" xfId="46275" xr:uid="{EA20A86A-9537-47C7-8FD9-93F1AC33A534}"/>
    <cellStyle name="Neutra 4 2 8 3" xfId="15626" xr:uid="{00000000-0005-0000-0000-00000A3D0000}"/>
    <cellStyle name="Neutra 4 2 8 3 2" xfId="46276" xr:uid="{AADCD02F-FA56-4715-A585-6ED5A99A0E74}"/>
    <cellStyle name="Neutra 4 2 8 4" xfId="46274" xr:uid="{431E736A-C9A7-4BBC-A3DD-47416C15485F}"/>
    <cellStyle name="Neutra 4 2 9" xfId="15627" xr:uid="{00000000-0005-0000-0000-00000B3D0000}"/>
    <cellStyle name="Neutra 4 2 9 2" xfId="46277" xr:uid="{119F970E-9B0E-4D0C-A721-4A58AD1BF9FA}"/>
    <cellStyle name="Neutra 4 3" xfId="15628" xr:uid="{00000000-0005-0000-0000-00000C3D0000}"/>
    <cellStyle name="Neutra 4 3 2" xfId="46278" xr:uid="{A27C4690-C940-48EE-ADFD-4CC559E9510F}"/>
    <cellStyle name="Neutra 4 4" xfId="15629" xr:uid="{00000000-0005-0000-0000-00000D3D0000}"/>
    <cellStyle name="Neutra 4 4 2" xfId="15630" xr:uid="{00000000-0005-0000-0000-00000E3D0000}"/>
    <cellStyle name="Neutra 4 4 2 2" xfId="46280" xr:uid="{EE2A2F93-76D5-43BC-869A-0AC129C9B8AA}"/>
    <cellStyle name="Neutra 4 4 3" xfId="15631" xr:uid="{00000000-0005-0000-0000-00000F3D0000}"/>
    <cellStyle name="Neutra 4 4 3 2" xfId="46281" xr:uid="{E8C54F0F-52C7-41DB-A364-6B9418E54E12}"/>
    <cellStyle name="Neutra 4 4 4" xfId="15632" xr:uid="{00000000-0005-0000-0000-0000103D0000}"/>
    <cellStyle name="Neutra 4 4 4 2" xfId="46282" xr:uid="{FF312199-B906-4D91-B1C2-FCEDF5237DD4}"/>
    <cellStyle name="Neutra 4 4 5" xfId="46279" xr:uid="{280AC3F2-E8E9-4DC3-B719-06ED3C8302D6}"/>
    <cellStyle name="Neutra 4 5" xfId="15633" xr:uid="{00000000-0005-0000-0000-0000113D0000}"/>
    <cellStyle name="Neutra 4 5 2" xfId="15634" xr:uid="{00000000-0005-0000-0000-0000123D0000}"/>
    <cellStyle name="Neutra 4 5 2 2" xfId="46284" xr:uid="{A05169AE-EE58-4D90-8577-6241CB370CC6}"/>
    <cellStyle name="Neutra 4 5 3" xfId="15635" xr:uid="{00000000-0005-0000-0000-0000133D0000}"/>
    <cellStyle name="Neutra 4 5 3 2" xfId="46285" xr:uid="{78FB0E32-4A67-4672-8B9E-3CE380F8182D}"/>
    <cellStyle name="Neutra 4 5 4" xfId="15636" xr:uid="{00000000-0005-0000-0000-0000143D0000}"/>
    <cellStyle name="Neutra 4 5 4 2" xfId="46286" xr:uid="{2570699E-6E5B-415F-AE08-E014C143F39E}"/>
    <cellStyle name="Neutra 4 5 5" xfId="46283" xr:uid="{C6E5C071-70A7-4D45-9612-FC64AAE884DE}"/>
    <cellStyle name="Neutra 4 6" xfId="15637" xr:uid="{00000000-0005-0000-0000-0000153D0000}"/>
    <cellStyle name="Neutra 4 6 2" xfId="15638" xr:uid="{00000000-0005-0000-0000-0000163D0000}"/>
    <cellStyle name="Neutra 4 6 2 2" xfId="46288" xr:uid="{50C196C8-19E1-432B-8B05-B2A56923A768}"/>
    <cellStyle name="Neutra 4 6 3" xfId="15639" xr:uid="{00000000-0005-0000-0000-0000173D0000}"/>
    <cellStyle name="Neutra 4 6 3 2" xfId="46289" xr:uid="{7D309E77-FEEF-46CC-883D-2552B8164964}"/>
    <cellStyle name="Neutra 4 6 4" xfId="46287" xr:uid="{E3B9CA26-5695-4354-936F-5004025DEBFE}"/>
    <cellStyle name="Neutra 4 7" xfId="15640" xr:uid="{00000000-0005-0000-0000-0000183D0000}"/>
    <cellStyle name="Neutra 4 7 2" xfId="46290" xr:uid="{BA6A469E-7A22-4546-AD8A-EF42588BCBEC}"/>
    <cellStyle name="Neutra 4 8" xfId="15641" xr:uid="{00000000-0005-0000-0000-0000193D0000}"/>
    <cellStyle name="Neutra 4 8 2" xfId="46291" xr:uid="{55E48154-5387-4B6B-B881-A3278CE89663}"/>
    <cellStyle name="Neutra 4 9" xfId="15642" xr:uid="{00000000-0005-0000-0000-00001A3D0000}"/>
    <cellStyle name="Neutra 4 9 2" xfId="15643" xr:uid="{00000000-0005-0000-0000-00001B3D0000}"/>
    <cellStyle name="Neutra 4 9 2 2" xfId="46293" xr:uid="{E60912E0-258F-42BD-BC45-7DDFE36B3321}"/>
    <cellStyle name="Neutra 4 9 3" xfId="15644" xr:uid="{00000000-0005-0000-0000-00001C3D0000}"/>
    <cellStyle name="Neutra 4 9 3 2" xfId="46294" xr:uid="{A6651CFE-E750-4F54-B31B-E908975EC5F1}"/>
    <cellStyle name="Neutra 4 9 4" xfId="46292" xr:uid="{7F5D4195-5A8A-4BEA-AF6D-CD277928CF13}"/>
    <cellStyle name="Neutra 5" xfId="15645" xr:uid="{00000000-0005-0000-0000-00001D3D0000}"/>
    <cellStyle name="Neutra 5 2" xfId="46295" xr:uid="{1DF6B382-964E-40F7-83A0-CB2E0AEEDF6A}"/>
    <cellStyle name="Neutra 6" xfId="15646" xr:uid="{00000000-0005-0000-0000-00001E3D0000}"/>
    <cellStyle name="Neutra 6 2" xfId="15647" xr:uid="{00000000-0005-0000-0000-00001F3D0000}"/>
    <cellStyle name="Neutra 6 2 2" xfId="15648" xr:uid="{00000000-0005-0000-0000-0000203D0000}"/>
    <cellStyle name="Neutra 6 2 2 2" xfId="15649" xr:uid="{00000000-0005-0000-0000-0000213D0000}"/>
    <cellStyle name="Neutra 6 2 2 2 2" xfId="46299" xr:uid="{0B481CEC-9AE5-4F24-B731-1CC4FF579D03}"/>
    <cellStyle name="Neutra 6 2 2 3" xfId="46298" xr:uid="{3283A31C-6A8D-4DFC-BF3C-3136928BAAC0}"/>
    <cellStyle name="Neutra 6 2 3" xfId="15650" xr:uid="{00000000-0005-0000-0000-0000223D0000}"/>
    <cellStyle name="Neutra 6 2 3 2" xfId="46300" xr:uid="{716DF64C-FE04-4392-8E68-78DE71608A84}"/>
    <cellStyle name="Neutra 6 2 4" xfId="46297" xr:uid="{19EE1E82-7707-4C7B-88B3-E3B09DCF3887}"/>
    <cellStyle name="Neutra 6 3" xfId="15651" xr:uid="{00000000-0005-0000-0000-0000233D0000}"/>
    <cellStyle name="Neutra 6 3 2" xfId="15652" xr:uid="{00000000-0005-0000-0000-0000243D0000}"/>
    <cellStyle name="Neutra 6 3 2 2" xfId="46302" xr:uid="{08A4E274-052D-4110-9CBD-20188842FD9C}"/>
    <cellStyle name="Neutra 6 3 3" xfId="15653" xr:uid="{00000000-0005-0000-0000-0000253D0000}"/>
    <cellStyle name="Neutra 6 3 3 2" xfId="46303" xr:uid="{4151857C-D51D-4BC7-8560-D9C57640A86D}"/>
    <cellStyle name="Neutra 6 3 4" xfId="46301" xr:uid="{0BBBA490-279D-4A09-9DAF-95587E325E21}"/>
    <cellStyle name="Neutra 6 4" xfId="15654" xr:uid="{00000000-0005-0000-0000-0000263D0000}"/>
    <cellStyle name="Neutra 6 4 2" xfId="46304" xr:uid="{4C6346A5-23F7-41B0-8B07-1F1F3A50442C}"/>
    <cellStyle name="Neutra 6 5" xfId="15655" xr:uid="{00000000-0005-0000-0000-0000273D0000}"/>
    <cellStyle name="Neutra 6 5 2" xfId="46305" xr:uid="{9A431CA7-FC7E-4DF0-A430-BE4C0EBF35A4}"/>
    <cellStyle name="Neutra 6 6" xfId="46296" xr:uid="{15F0E72A-E07B-433C-AA97-17B39D01260C}"/>
    <cellStyle name="Neutra 7" xfId="15656" xr:uid="{00000000-0005-0000-0000-0000283D0000}"/>
    <cellStyle name="Neutra 7 2" xfId="46306" xr:uid="{2775AE7D-C4C7-4226-A949-90539D6ABDD2}"/>
    <cellStyle name="Neutra 8" xfId="15657" xr:uid="{00000000-0005-0000-0000-0000293D0000}"/>
    <cellStyle name="Neutra 8 2" xfId="46307" xr:uid="{0C6FA37B-657D-4599-9B02-3927FC7D2650}"/>
    <cellStyle name="Neutra 9" xfId="15658" xr:uid="{00000000-0005-0000-0000-00002A3D0000}"/>
    <cellStyle name="Neutra 9 2" xfId="15659" xr:uid="{00000000-0005-0000-0000-00002B3D0000}"/>
    <cellStyle name="Neutra 9 2 2" xfId="46309" xr:uid="{1A13115F-2B7E-44FA-9BF4-9673B10E10FF}"/>
    <cellStyle name="Neutra 9 3" xfId="15660" xr:uid="{00000000-0005-0000-0000-00002C3D0000}"/>
    <cellStyle name="Neutra 9 3 2" xfId="46310" xr:uid="{486475FC-EE85-42A9-A8A6-A65734F69D2A}"/>
    <cellStyle name="Neutra 9 4" xfId="46308" xr:uid="{5353C633-C0B9-4E52-854B-4B3D007B79E9}"/>
    <cellStyle name="Neutral 2" xfId="15661" xr:uid="{00000000-0005-0000-0000-00002D3D0000}"/>
    <cellStyle name="Neutral 2 2" xfId="15662" xr:uid="{00000000-0005-0000-0000-00002E3D0000}"/>
    <cellStyle name="Neutral 2 2 2" xfId="46312" xr:uid="{CD0B9BA0-D063-4A68-99A5-EEC59564FC2C}"/>
    <cellStyle name="Neutral 2 3" xfId="15663" xr:uid="{00000000-0005-0000-0000-00002F3D0000}"/>
    <cellStyle name="Neutral 2 3 2" xfId="46313" xr:uid="{CB15E4EC-AE62-40EE-9C7C-2A18C995DBC1}"/>
    <cellStyle name="Neutral 2 4" xfId="46311" xr:uid="{B6AEE226-4C1A-4769-87A7-789F112FC146}"/>
    <cellStyle name="Neutral 3" xfId="15664" xr:uid="{00000000-0005-0000-0000-0000303D0000}"/>
    <cellStyle name="Neutral 3 2" xfId="15665" xr:uid="{00000000-0005-0000-0000-0000313D0000}"/>
    <cellStyle name="Neutral 3 2 2" xfId="46315" xr:uid="{F5C245A1-2C10-42B7-97BA-F4427AFC14E8}"/>
    <cellStyle name="Neutral 3 3" xfId="15666" xr:uid="{00000000-0005-0000-0000-0000323D0000}"/>
    <cellStyle name="Neutral 3 3 2" xfId="46316" xr:uid="{49360FCF-B95C-4E5D-B4D2-FF1B214DD407}"/>
    <cellStyle name="Neutral 3 4" xfId="46314" xr:uid="{D4B2B40D-7C58-4CE8-96FB-22D48F0CDBB4}"/>
    <cellStyle name="Neutral 4" xfId="15667" xr:uid="{00000000-0005-0000-0000-0000333D0000}"/>
    <cellStyle name="Neutral 4 2" xfId="46317" xr:uid="{8E0C00DA-FCFC-43C3-8767-EA7D7F8222AD}"/>
    <cellStyle name="Neutre" xfId="15668" xr:uid="{00000000-0005-0000-0000-0000343D0000}"/>
    <cellStyle name="Neutre 2" xfId="46318" xr:uid="{9001CDFF-F060-4EC0-B410-3DD9F4DE36C8}"/>
    <cellStyle name="Neutro 2" xfId="15669" xr:uid="{00000000-0005-0000-0000-0000353D0000}"/>
    <cellStyle name="Neutro 2 2" xfId="46319" xr:uid="{BA271EE9-146C-49EC-9462-34CF1AA32DBE}"/>
    <cellStyle name="no dec" xfId="15670" xr:uid="{00000000-0005-0000-0000-0000363D0000}"/>
    <cellStyle name="no dec 2" xfId="46320" xr:uid="{AEC9DE95-B96E-4D3C-9AFA-813B9F120685}"/>
    <cellStyle name="Nombre" xfId="15671" xr:uid="{00000000-0005-0000-0000-0000373D0000}"/>
    <cellStyle name="Nombre 2" xfId="46321" xr:uid="{BED940C1-57DD-42AC-80EC-44ADB9F7C340}"/>
    <cellStyle name="Normal" xfId="0" builtinId="0"/>
    <cellStyle name="Normal - Style1" xfId="15672" xr:uid="{00000000-0005-0000-0000-0000393D0000}"/>
    <cellStyle name="Normal - Style1 2" xfId="15673" xr:uid="{00000000-0005-0000-0000-00003A3D0000}"/>
    <cellStyle name="Normal - Style1 2 2" xfId="15674" xr:uid="{00000000-0005-0000-0000-00003B3D0000}"/>
    <cellStyle name="Normal - Style1 2 2 2" xfId="46324" xr:uid="{D916016C-8D08-414D-8EA0-0328E745A967}"/>
    <cellStyle name="Normal - Style1 2 3" xfId="46323" xr:uid="{7C182924-1D4F-45A8-A2C7-1F14E3F4A124}"/>
    <cellStyle name="Normal - Style1 3" xfId="15675" xr:uid="{00000000-0005-0000-0000-00003C3D0000}"/>
    <cellStyle name="Normal - Style1 3 2" xfId="15676" xr:uid="{00000000-0005-0000-0000-00003D3D0000}"/>
    <cellStyle name="Normal - Style1 3 2 2" xfId="46326" xr:uid="{DB1B9ED9-BC37-421A-9A05-12FCD8C72399}"/>
    <cellStyle name="Normal - Style1 3 3" xfId="46325" xr:uid="{F3A092CF-6BFC-4166-A931-08F8E482162A}"/>
    <cellStyle name="Normal - Style1 4" xfId="15677" xr:uid="{00000000-0005-0000-0000-00003E3D0000}"/>
    <cellStyle name="Normal - Style1 4 2" xfId="46327" xr:uid="{9383DE81-832D-4AEC-A33C-65F3F75016F4}"/>
    <cellStyle name="Normal - Style1 5" xfId="15678" xr:uid="{00000000-0005-0000-0000-00003F3D0000}"/>
    <cellStyle name="Normal - Style1 5 2" xfId="46328" xr:uid="{A521FF12-2300-4CB5-9EBA-D631C262BFEC}"/>
    <cellStyle name="Normal - Style1 6" xfId="46322" xr:uid="{B4920865-9491-4603-9BCA-FB808E6A8F74}"/>
    <cellStyle name="Normal - Style1_ADJS 33 Capitalized Interest - Jan 2013" xfId="15679" xr:uid="{00000000-0005-0000-0000-0000403D0000}"/>
    <cellStyle name="Normal - Style2" xfId="15680" xr:uid="{00000000-0005-0000-0000-0000413D0000}"/>
    <cellStyle name="Normal - Style2 2" xfId="46329" xr:uid="{73857EF0-8B54-4FB1-A9EF-F51C9B1C84B9}"/>
    <cellStyle name="Normal - Style3" xfId="15681" xr:uid="{00000000-0005-0000-0000-0000423D0000}"/>
    <cellStyle name="Normal - Style3 2" xfId="46330" xr:uid="{785B5929-ED1B-4F8A-92E5-7450F252CB07}"/>
    <cellStyle name="Normal - Style4" xfId="15682" xr:uid="{00000000-0005-0000-0000-0000433D0000}"/>
    <cellStyle name="Normal - Style4 2" xfId="46331" xr:uid="{552A37BE-9A6B-4AAD-9E8E-33D574F8B5F3}"/>
    <cellStyle name="Normal - Style5" xfId="15683" xr:uid="{00000000-0005-0000-0000-0000443D0000}"/>
    <cellStyle name="Normal - Style5 2" xfId="46332" xr:uid="{6C3E6AC2-0E89-453C-ABC9-0E9CE19E3818}"/>
    <cellStyle name="Normal - Style6" xfId="15684" xr:uid="{00000000-0005-0000-0000-0000453D0000}"/>
    <cellStyle name="Normal - Style6 2" xfId="46333" xr:uid="{4E33251E-1CEB-46A0-8AD0-F7D9B97990B4}"/>
    <cellStyle name="Normal - Style7" xfId="15685" xr:uid="{00000000-0005-0000-0000-0000463D0000}"/>
    <cellStyle name="Normal - Style7 2" xfId="46334" xr:uid="{8740C69A-C6BF-4503-8BB3-942791A844FF}"/>
    <cellStyle name="Normal - Style8" xfId="15686" xr:uid="{00000000-0005-0000-0000-0000473D0000}"/>
    <cellStyle name="Normal - Style8 2" xfId="46335" xr:uid="{C0B10C30-4A4E-4CD0-993F-CCACE1FCA3C9}"/>
    <cellStyle name="Normal [2]" xfId="15687" xr:uid="{00000000-0005-0000-0000-0000483D0000}"/>
    <cellStyle name="Normal [2] 2" xfId="46336" xr:uid="{B56A0AB0-5187-45F5-9D1B-52A823DCC866}"/>
    <cellStyle name="Normal 10" xfId="15688" xr:uid="{00000000-0005-0000-0000-0000493D0000}"/>
    <cellStyle name="Normal 10 2" xfId="15689" xr:uid="{00000000-0005-0000-0000-00004A3D0000}"/>
    <cellStyle name="Normal 10 2 2" xfId="15690" xr:uid="{00000000-0005-0000-0000-00004B3D0000}"/>
    <cellStyle name="Normal 10 2 2 2" xfId="15691" xr:uid="{00000000-0005-0000-0000-00004C3D0000}"/>
    <cellStyle name="Normal 10 2 2 2 2" xfId="15692" xr:uid="{00000000-0005-0000-0000-00004D3D0000}"/>
    <cellStyle name="Normal 10 2 2 2 2 2" xfId="15693" xr:uid="{00000000-0005-0000-0000-00004E3D0000}"/>
    <cellStyle name="Normal 10 2 2 2 2 2 2" xfId="15694" xr:uid="{00000000-0005-0000-0000-00004F3D0000}"/>
    <cellStyle name="Normal 10 2 2 2 2 2 2 2" xfId="15695" xr:uid="{00000000-0005-0000-0000-0000503D0000}"/>
    <cellStyle name="Normal 10 2 2 2 2 2 2 2 2" xfId="46344" xr:uid="{2BB418C3-52C3-4ED4-A92D-D486F42ACDB7}"/>
    <cellStyle name="Normal 10 2 2 2 2 2 2 3" xfId="46343" xr:uid="{CF7216B2-CA23-4A44-8C2D-479CB15C4DF3}"/>
    <cellStyle name="Normal 10 2 2 2 2 2 3" xfId="15696" xr:uid="{00000000-0005-0000-0000-0000513D0000}"/>
    <cellStyle name="Normal 10 2 2 2 2 2 3 2" xfId="46345" xr:uid="{0EC4EEEF-BB51-4766-9552-583626119B66}"/>
    <cellStyle name="Normal 10 2 2 2 2 2 4" xfId="46342" xr:uid="{3E5EF2C8-F9A8-42B0-961F-43A050929F43}"/>
    <cellStyle name="Normal 10 2 2 2 2 3" xfId="15697" xr:uid="{00000000-0005-0000-0000-0000523D0000}"/>
    <cellStyle name="Normal 10 2 2 2 2 3 2" xfId="15698" xr:uid="{00000000-0005-0000-0000-0000533D0000}"/>
    <cellStyle name="Normal 10 2 2 2 2 3 2 2" xfId="46347" xr:uid="{DB64A95C-FE77-4343-A1A4-C9260C9CEB2E}"/>
    <cellStyle name="Normal 10 2 2 2 2 3 3" xfId="46346" xr:uid="{D24547CD-F009-4AD4-AA8C-49C4675BBA53}"/>
    <cellStyle name="Normal 10 2 2 2 2 4" xfId="15699" xr:uid="{00000000-0005-0000-0000-0000543D0000}"/>
    <cellStyle name="Normal 10 2 2 2 2 4 2" xfId="46348" xr:uid="{87DA428B-4330-4065-A260-92B36EF0034E}"/>
    <cellStyle name="Normal 10 2 2 2 2 5" xfId="46341" xr:uid="{C4F5E3C7-20AE-4640-BC69-4DD1B9A73068}"/>
    <cellStyle name="Normal 10 2 2 2 3" xfId="15700" xr:uid="{00000000-0005-0000-0000-0000553D0000}"/>
    <cellStyle name="Normal 10 2 2 2 3 2" xfId="15701" xr:uid="{00000000-0005-0000-0000-0000563D0000}"/>
    <cellStyle name="Normal 10 2 2 2 3 2 2" xfId="15702" xr:uid="{00000000-0005-0000-0000-0000573D0000}"/>
    <cellStyle name="Normal 10 2 2 2 3 2 2 2" xfId="46351" xr:uid="{5864886C-1653-4102-BAFD-476B4D8A8B1C}"/>
    <cellStyle name="Normal 10 2 2 2 3 2 3" xfId="46350" xr:uid="{CC91753B-FE46-43D6-8ADB-2E7085BAEF14}"/>
    <cellStyle name="Normal 10 2 2 2 3 3" xfId="15703" xr:uid="{00000000-0005-0000-0000-0000583D0000}"/>
    <cellStyle name="Normal 10 2 2 2 3 3 2" xfId="46352" xr:uid="{818936B0-EC9C-4B72-B774-F7C49B815626}"/>
    <cellStyle name="Normal 10 2 2 2 3 4" xfId="46349" xr:uid="{6C800E75-7E0E-4F2B-AEBC-5B6C047337E7}"/>
    <cellStyle name="Normal 10 2 2 2 4" xfId="15704" xr:uid="{00000000-0005-0000-0000-0000593D0000}"/>
    <cellStyle name="Normal 10 2 2 2 4 2" xfId="15705" xr:uid="{00000000-0005-0000-0000-00005A3D0000}"/>
    <cellStyle name="Normal 10 2 2 2 4 2 2" xfId="46354" xr:uid="{58AC0A54-EF47-4F26-A2A2-411D91176B96}"/>
    <cellStyle name="Normal 10 2 2 2 4 3" xfId="46353" xr:uid="{269FAE37-4F8C-4F72-9854-12E5651FF1DC}"/>
    <cellStyle name="Normal 10 2 2 2 5" xfId="15706" xr:uid="{00000000-0005-0000-0000-00005B3D0000}"/>
    <cellStyle name="Normal 10 2 2 2 5 2" xfId="46355" xr:uid="{27CA74D6-303D-4E14-8293-828EFC820755}"/>
    <cellStyle name="Normal 10 2 2 2 6" xfId="46340" xr:uid="{E58D5690-D0EA-4D55-86C0-942311137707}"/>
    <cellStyle name="Normal 10 2 2 3" xfId="15707" xr:uid="{00000000-0005-0000-0000-00005C3D0000}"/>
    <cellStyle name="Normal 10 2 2 3 2" xfId="15708" xr:uid="{00000000-0005-0000-0000-00005D3D0000}"/>
    <cellStyle name="Normal 10 2 2 3 2 2" xfId="15709" xr:uid="{00000000-0005-0000-0000-00005E3D0000}"/>
    <cellStyle name="Normal 10 2 2 3 2 2 2" xfId="15710" xr:uid="{00000000-0005-0000-0000-00005F3D0000}"/>
    <cellStyle name="Normal 10 2 2 3 2 2 2 2" xfId="46359" xr:uid="{A0EC3F8E-F84E-49ED-A499-07DA0975F716}"/>
    <cellStyle name="Normal 10 2 2 3 2 2 3" xfId="46358" xr:uid="{56B84453-B6B6-48FC-BAA2-7887ED0457EE}"/>
    <cellStyle name="Normal 10 2 2 3 2 3" xfId="15711" xr:uid="{00000000-0005-0000-0000-0000603D0000}"/>
    <cellStyle name="Normal 10 2 2 3 2 3 2" xfId="46360" xr:uid="{56C32637-1C39-42F0-980B-B73B540BA2C2}"/>
    <cellStyle name="Normal 10 2 2 3 2 4" xfId="46357" xr:uid="{E987BA6F-B0C4-4E5C-888D-6DD8760FD652}"/>
    <cellStyle name="Normal 10 2 2 3 3" xfId="15712" xr:uid="{00000000-0005-0000-0000-0000613D0000}"/>
    <cellStyle name="Normal 10 2 2 3 3 2" xfId="15713" xr:uid="{00000000-0005-0000-0000-0000623D0000}"/>
    <cellStyle name="Normal 10 2 2 3 3 2 2" xfId="46362" xr:uid="{71F24B1A-365D-41E2-92A8-BC3BFC9858F9}"/>
    <cellStyle name="Normal 10 2 2 3 3 3" xfId="46361" xr:uid="{B4CACBE6-2271-4F1F-B8CD-FF352D99A013}"/>
    <cellStyle name="Normal 10 2 2 3 4" xfId="15714" xr:uid="{00000000-0005-0000-0000-0000633D0000}"/>
    <cellStyle name="Normal 10 2 2 3 4 2" xfId="46363" xr:uid="{1E7FBEE7-1E4A-4160-AB5C-D97FD42BA864}"/>
    <cellStyle name="Normal 10 2 2 3 5" xfId="46356" xr:uid="{1851D867-43A4-47BB-B09D-D0915D888A72}"/>
    <cellStyle name="Normal 10 2 2 4" xfId="15715" xr:uid="{00000000-0005-0000-0000-0000643D0000}"/>
    <cellStyle name="Normal 10 2 2 4 2" xfId="15716" xr:uid="{00000000-0005-0000-0000-0000653D0000}"/>
    <cellStyle name="Normal 10 2 2 4 2 2" xfId="15717" xr:uid="{00000000-0005-0000-0000-0000663D0000}"/>
    <cellStyle name="Normal 10 2 2 4 2 2 2" xfId="46366" xr:uid="{44149D2B-A7C6-4238-8219-EA454BE5F480}"/>
    <cellStyle name="Normal 10 2 2 4 2 3" xfId="46365" xr:uid="{8F73F9C3-F824-4067-9DFB-A45A7C284224}"/>
    <cellStyle name="Normal 10 2 2 4 3" xfId="15718" xr:uid="{00000000-0005-0000-0000-0000673D0000}"/>
    <cellStyle name="Normal 10 2 2 4 3 2" xfId="46367" xr:uid="{CFFE6242-CAE0-475D-9368-E4099C5FDC8D}"/>
    <cellStyle name="Normal 10 2 2 4 4" xfId="46364" xr:uid="{CAD4AD96-8246-429E-9A8A-90FC6FE8A759}"/>
    <cellStyle name="Normal 10 2 2 5" xfId="15719" xr:uid="{00000000-0005-0000-0000-0000683D0000}"/>
    <cellStyle name="Normal 10 2 2 5 2" xfId="15720" xr:uid="{00000000-0005-0000-0000-0000693D0000}"/>
    <cellStyle name="Normal 10 2 2 5 2 2" xfId="46369" xr:uid="{DFDC1986-8C86-4658-AA9B-E2F0E41623D0}"/>
    <cellStyle name="Normal 10 2 2 5 3" xfId="46368" xr:uid="{9F03B185-71E0-482D-B738-29A43CBB2CFE}"/>
    <cellStyle name="Normal 10 2 2 6" xfId="15721" xr:uid="{00000000-0005-0000-0000-00006A3D0000}"/>
    <cellStyle name="Normal 10 2 2 6 2" xfId="46370" xr:uid="{8CEE752B-CD16-4739-9B35-8C2AF0E68CDD}"/>
    <cellStyle name="Normal 10 2 2 7" xfId="46339" xr:uid="{7BF7E296-2811-4256-83F1-7E7FA7076575}"/>
    <cellStyle name="Normal 10 2 3" xfId="15722" xr:uid="{00000000-0005-0000-0000-00006B3D0000}"/>
    <cellStyle name="Normal 10 2 3 2" xfId="15723" xr:uid="{00000000-0005-0000-0000-00006C3D0000}"/>
    <cellStyle name="Normal 10 2 3 2 2" xfId="15724" xr:uid="{00000000-0005-0000-0000-00006D3D0000}"/>
    <cellStyle name="Normal 10 2 3 2 2 2" xfId="15725" xr:uid="{00000000-0005-0000-0000-00006E3D0000}"/>
    <cellStyle name="Normal 10 2 3 2 2 2 2" xfId="15726" xr:uid="{00000000-0005-0000-0000-00006F3D0000}"/>
    <cellStyle name="Normal 10 2 3 2 2 2 2 2" xfId="46375" xr:uid="{3A3533A2-E069-4BA0-886B-C5C26784392D}"/>
    <cellStyle name="Normal 10 2 3 2 2 2 3" xfId="46374" xr:uid="{B2DB0813-3825-42E0-ACF3-5ECECD97B6D4}"/>
    <cellStyle name="Normal 10 2 3 2 2 3" xfId="15727" xr:uid="{00000000-0005-0000-0000-0000703D0000}"/>
    <cellStyle name="Normal 10 2 3 2 2 3 2" xfId="46376" xr:uid="{06D6EC3D-EC54-4277-80E4-0B882010AC92}"/>
    <cellStyle name="Normal 10 2 3 2 2 4" xfId="46373" xr:uid="{F4932C1C-30A7-48C4-B3C0-7E7A761E548E}"/>
    <cellStyle name="Normal 10 2 3 2 3" xfId="15728" xr:uid="{00000000-0005-0000-0000-0000713D0000}"/>
    <cellStyle name="Normal 10 2 3 2 3 2" xfId="15729" xr:uid="{00000000-0005-0000-0000-0000723D0000}"/>
    <cellStyle name="Normal 10 2 3 2 3 2 2" xfId="46378" xr:uid="{A5B7A157-96AC-43B1-B43A-50C3A0CF6F80}"/>
    <cellStyle name="Normal 10 2 3 2 3 3" xfId="46377" xr:uid="{ECFBEEC8-9EFA-4911-B39B-0CC8A7E5417F}"/>
    <cellStyle name="Normal 10 2 3 2 4" xfId="15730" xr:uid="{00000000-0005-0000-0000-0000733D0000}"/>
    <cellStyle name="Normal 10 2 3 2 4 2" xfId="46379" xr:uid="{FD535187-F65A-4495-83BD-E2A616E0695A}"/>
    <cellStyle name="Normal 10 2 3 2 5" xfId="46372" xr:uid="{F472A503-55FD-41D5-9215-08010F6E0A66}"/>
    <cellStyle name="Normal 10 2 3 3" xfId="15731" xr:uid="{00000000-0005-0000-0000-0000743D0000}"/>
    <cellStyle name="Normal 10 2 3 3 2" xfId="15732" xr:uid="{00000000-0005-0000-0000-0000753D0000}"/>
    <cellStyle name="Normal 10 2 3 3 2 2" xfId="15733" xr:uid="{00000000-0005-0000-0000-0000763D0000}"/>
    <cellStyle name="Normal 10 2 3 3 2 2 2" xfId="46382" xr:uid="{8A80D62D-CF8B-420E-9FA0-2A2734E0B35E}"/>
    <cellStyle name="Normal 10 2 3 3 2 3" xfId="46381" xr:uid="{1AF4C291-CD32-467D-999F-518CB495E036}"/>
    <cellStyle name="Normal 10 2 3 3 3" xfId="15734" xr:uid="{00000000-0005-0000-0000-0000773D0000}"/>
    <cellStyle name="Normal 10 2 3 3 3 2" xfId="46383" xr:uid="{B4CD8D6C-899B-4F48-A4BC-0FED9D2752FF}"/>
    <cellStyle name="Normal 10 2 3 3 4" xfId="46380" xr:uid="{C3D1816F-55D3-4F13-AF8B-6C2201C0AFE1}"/>
    <cellStyle name="Normal 10 2 3 4" xfId="15735" xr:uid="{00000000-0005-0000-0000-0000783D0000}"/>
    <cellStyle name="Normal 10 2 3 4 2" xfId="15736" xr:uid="{00000000-0005-0000-0000-0000793D0000}"/>
    <cellStyle name="Normal 10 2 3 4 2 2" xfId="46385" xr:uid="{01126132-C4F1-4BB6-B7C1-5E601CEDFFF2}"/>
    <cellStyle name="Normal 10 2 3 4 3" xfId="46384" xr:uid="{47BCF31A-65F9-4F0E-8C19-61B05F4BAF00}"/>
    <cellStyle name="Normal 10 2 3 5" xfId="15737" xr:uid="{00000000-0005-0000-0000-00007A3D0000}"/>
    <cellStyle name="Normal 10 2 3 5 2" xfId="46386" xr:uid="{80AA64FE-BA9A-4A7A-88E4-60587C2CC1D7}"/>
    <cellStyle name="Normal 10 2 3 6" xfId="46371" xr:uid="{7EF4596A-950E-4C54-9737-C2023EB970BC}"/>
    <cellStyle name="Normal 10 2 4" xfId="15738" xr:uid="{00000000-0005-0000-0000-00007B3D0000}"/>
    <cellStyle name="Normal 10 2 4 2" xfId="15739" xr:uid="{00000000-0005-0000-0000-00007C3D0000}"/>
    <cellStyle name="Normal 10 2 4 2 2" xfId="15740" xr:uid="{00000000-0005-0000-0000-00007D3D0000}"/>
    <cellStyle name="Normal 10 2 4 2 2 2" xfId="15741" xr:uid="{00000000-0005-0000-0000-00007E3D0000}"/>
    <cellStyle name="Normal 10 2 4 2 2 2 2" xfId="46390" xr:uid="{94E7B877-FA84-4C28-A003-8BEDE787EAD3}"/>
    <cellStyle name="Normal 10 2 4 2 2 3" xfId="46389" xr:uid="{9BFF72E2-4659-4339-A536-7E2AC39019B2}"/>
    <cellStyle name="Normal 10 2 4 2 3" xfId="15742" xr:uid="{00000000-0005-0000-0000-00007F3D0000}"/>
    <cellStyle name="Normal 10 2 4 2 3 2" xfId="46391" xr:uid="{4983A08A-99BA-409A-8D87-75974F980B66}"/>
    <cellStyle name="Normal 10 2 4 2 4" xfId="46388" xr:uid="{6081AA83-7F4D-41B6-82B6-BCF176F4BB9D}"/>
    <cellStyle name="Normal 10 2 4 3" xfId="15743" xr:uid="{00000000-0005-0000-0000-0000803D0000}"/>
    <cellStyle name="Normal 10 2 4 3 2" xfId="15744" xr:uid="{00000000-0005-0000-0000-0000813D0000}"/>
    <cellStyle name="Normal 10 2 4 3 2 2" xfId="46393" xr:uid="{FEE16034-E503-45C1-B489-94BBA90338BA}"/>
    <cellStyle name="Normal 10 2 4 3 3" xfId="46392" xr:uid="{02051B54-4C97-4B3D-8759-98F117388B02}"/>
    <cellStyle name="Normal 10 2 4 4" xfId="15745" xr:uid="{00000000-0005-0000-0000-0000823D0000}"/>
    <cellStyle name="Normal 10 2 4 4 2" xfId="46394" xr:uid="{D5274A1A-39A8-4C7C-AC0F-A7F1087DB441}"/>
    <cellStyle name="Normal 10 2 4 5" xfId="46387" xr:uid="{5DA1C309-DF16-4B21-A70E-BC8A00679A7B}"/>
    <cellStyle name="Normal 10 2 5" xfId="15746" xr:uid="{00000000-0005-0000-0000-0000833D0000}"/>
    <cellStyle name="Normal 10 2 5 2" xfId="15747" xr:uid="{00000000-0005-0000-0000-0000843D0000}"/>
    <cellStyle name="Normal 10 2 5 2 2" xfId="15748" xr:uid="{00000000-0005-0000-0000-0000853D0000}"/>
    <cellStyle name="Normal 10 2 5 2 2 2" xfId="46397" xr:uid="{0A0969F4-705B-4B8B-BBDF-865841BECF96}"/>
    <cellStyle name="Normal 10 2 5 2 3" xfId="46396" xr:uid="{D6461CFB-935B-41D8-A6B1-F7031B50936F}"/>
    <cellStyle name="Normal 10 2 5 3" xfId="15749" xr:uid="{00000000-0005-0000-0000-0000863D0000}"/>
    <cellStyle name="Normal 10 2 5 3 2" xfId="46398" xr:uid="{593FDF6E-8A62-4AEC-8FB9-55F77DC27636}"/>
    <cellStyle name="Normal 10 2 5 4" xfId="46395" xr:uid="{7C3BB981-95D8-47FF-B203-95407ADA7C72}"/>
    <cellStyle name="Normal 10 2 6" xfId="15750" xr:uid="{00000000-0005-0000-0000-0000873D0000}"/>
    <cellStyle name="Normal 10 2 6 2" xfId="15751" xr:uid="{00000000-0005-0000-0000-0000883D0000}"/>
    <cellStyle name="Normal 10 2 6 2 2" xfId="46400" xr:uid="{5B69372A-A54F-4B5F-A87F-905EB00EE3C9}"/>
    <cellStyle name="Normal 10 2 6 3" xfId="46399" xr:uid="{3E3AB8E7-D4D7-4D5B-83D5-5B4C1EE29BC8}"/>
    <cellStyle name="Normal 10 2 7" xfId="15752" xr:uid="{00000000-0005-0000-0000-0000893D0000}"/>
    <cellStyle name="Normal 10 2 7 2" xfId="46401" xr:uid="{92A99FD3-568B-4DA6-B10F-FF115AE57212}"/>
    <cellStyle name="Normal 10 2 8" xfId="15753" xr:uid="{00000000-0005-0000-0000-00008A3D0000}"/>
    <cellStyle name="Normal 10 2 8 2" xfId="46402" xr:uid="{97F4ED83-7C48-4379-8A23-C9CFFDD69165}"/>
    <cellStyle name="Normal 10 2 9" xfId="46338" xr:uid="{22564A02-1233-452B-89F9-1AF1597D55DB}"/>
    <cellStyle name="Normal 10 3" xfId="15754" xr:uid="{00000000-0005-0000-0000-00008B3D0000}"/>
    <cellStyle name="Normal 10 3 2" xfId="15755" xr:uid="{00000000-0005-0000-0000-00008C3D0000}"/>
    <cellStyle name="Normal 10 3 2 2" xfId="15756" xr:uid="{00000000-0005-0000-0000-00008D3D0000}"/>
    <cellStyle name="Normal 10 3 2 2 2" xfId="15757" xr:uid="{00000000-0005-0000-0000-00008E3D0000}"/>
    <cellStyle name="Normal 10 3 2 2 2 2" xfId="15758" xr:uid="{00000000-0005-0000-0000-00008F3D0000}"/>
    <cellStyle name="Normal 10 3 2 2 2 2 2" xfId="15759" xr:uid="{00000000-0005-0000-0000-0000903D0000}"/>
    <cellStyle name="Normal 10 3 2 2 2 2 2 2" xfId="15760" xr:uid="{00000000-0005-0000-0000-0000913D0000}"/>
    <cellStyle name="Normal 10 3 2 2 2 2 2 2 2" xfId="46409" xr:uid="{85552C5C-CA40-4BD5-A0AA-E17FFC115FC6}"/>
    <cellStyle name="Normal 10 3 2 2 2 2 2 3" xfId="46408" xr:uid="{787570AD-12FA-4FDF-AB19-DA3644CD5F6A}"/>
    <cellStyle name="Normal 10 3 2 2 2 2 3" xfId="15761" xr:uid="{00000000-0005-0000-0000-0000923D0000}"/>
    <cellStyle name="Normal 10 3 2 2 2 2 3 2" xfId="46410" xr:uid="{F87938EF-D813-49D3-A485-59DEBA6F2127}"/>
    <cellStyle name="Normal 10 3 2 2 2 2 4" xfId="46407" xr:uid="{FD60C81D-322F-4D16-9FC5-6ACA60F0E70C}"/>
    <cellStyle name="Normal 10 3 2 2 2 3" xfId="15762" xr:uid="{00000000-0005-0000-0000-0000933D0000}"/>
    <cellStyle name="Normal 10 3 2 2 2 3 2" xfId="15763" xr:uid="{00000000-0005-0000-0000-0000943D0000}"/>
    <cellStyle name="Normal 10 3 2 2 2 3 2 2" xfId="46412" xr:uid="{012DDA42-A35C-4CF6-B82E-79B841C93439}"/>
    <cellStyle name="Normal 10 3 2 2 2 3 3" xfId="46411" xr:uid="{37DE9758-4E8F-4C93-92CE-0354A3F35B25}"/>
    <cellStyle name="Normal 10 3 2 2 2 4" xfId="15764" xr:uid="{00000000-0005-0000-0000-0000953D0000}"/>
    <cellStyle name="Normal 10 3 2 2 2 4 2" xfId="46413" xr:uid="{08049D42-98C0-48A0-A8F3-47D912CD3443}"/>
    <cellStyle name="Normal 10 3 2 2 2 5" xfId="46406" xr:uid="{3E09B55B-02F2-4183-842F-E57D6D77B31E}"/>
    <cellStyle name="Normal 10 3 2 2 3" xfId="15765" xr:uid="{00000000-0005-0000-0000-0000963D0000}"/>
    <cellStyle name="Normal 10 3 2 2 3 2" xfId="15766" xr:uid="{00000000-0005-0000-0000-0000973D0000}"/>
    <cellStyle name="Normal 10 3 2 2 3 2 2" xfId="15767" xr:uid="{00000000-0005-0000-0000-0000983D0000}"/>
    <cellStyle name="Normal 10 3 2 2 3 2 2 2" xfId="46416" xr:uid="{0FC93262-4558-4B68-B1D1-562363FBE0EE}"/>
    <cellStyle name="Normal 10 3 2 2 3 2 3" xfId="46415" xr:uid="{A44C33BE-06D2-4D9F-903D-7629AE5919CE}"/>
    <cellStyle name="Normal 10 3 2 2 3 3" xfId="15768" xr:uid="{00000000-0005-0000-0000-0000993D0000}"/>
    <cellStyle name="Normal 10 3 2 2 3 3 2" xfId="46417" xr:uid="{28058F00-8668-4336-8F84-B9A2ACE60306}"/>
    <cellStyle name="Normal 10 3 2 2 3 4" xfId="46414" xr:uid="{C880B8E2-A246-41C5-ABE6-048C0AA6C0EE}"/>
    <cellStyle name="Normal 10 3 2 2 4" xfId="15769" xr:uid="{00000000-0005-0000-0000-00009A3D0000}"/>
    <cellStyle name="Normal 10 3 2 2 4 2" xfId="15770" xr:uid="{00000000-0005-0000-0000-00009B3D0000}"/>
    <cellStyle name="Normal 10 3 2 2 4 2 2" xfId="46419" xr:uid="{21862978-E6D6-4C89-A88D-4759C149EACC}"/>
    <cellStyle name="Normal 10 3 2 2 4 3" xfId="46418" xr:uid="{8C577C68-72FC-4FFA-BC9F-C38A9AA26378}"/>
    <cellStyle name="Normal 10 3 2 2 5" xfId="15771" xr:uid="{00000000-0005-0000-0000-00009C3D0000}"/>
    <cellStyle name="Normal 10 3 2 2 5 2" xfId="46420" xr:uid="{7E547081-647A-43D8-85F6-A88531997A0B}"/>
    <cellStyle name="Normal 10 3 2 2 6" xfId="46405" xr:uid="{1F46FFA5-7D1B-46E5-8BC3-4C7B7401178F}"/>
    <cellStyle name="Normal 10 3 2 3" xfId="15772" xr:uid="{00000000-0005-0000-0000-00009D3D0000}"/>
    <cellStyle name="Normal 10 3 2 3 2" xfId="15773" xr:uid="{00000000-0005-0000-0000-00009E3D0000}"/>
    <cellStyle name="Normal 10 3 2 3 2 2" xfId="15774" xr:uid="{00000000-0005-0000-0000-00009F3D0000}"/>
    <cellStyle name="Normal 10 3 2 3 2 2 2" xfId="15775" xr:uid="{00000000-0005-0000-0000-0000A03D0000}"/>
    <cellStyle name="Normal 10 3 2 3 2 2 2 2" xfId="46424" xr:uid="{55BD1EC9-EEBC-498C-8E77-767C56BAB2E9}"/>
    <cellStyle name="Normal 10 3 2 3 2 2 3" xfId="46423" xr:uid="{D3B19F19-5A17-4EC9-B22C-1664B325DB3F}"/>
    <cellStyle name="Normal 10 3 2 3 2 3" xfId="15776" xr:uid="{00000000-0005-0000-0000-0000A13D0000}"/>
    <cellStyle name="Normal 10 3 2 3 2 3 2" xfId="46425" xr:uid="{9FE1AB24-213F-43E8-866E-17A218D18122}"/>
    <cellStyle name="Normal 10 3 2 3 2 4" xfId="46422" xr:uid="{D07F8D6E-08AB-4510-BC06-33435B642C77}"/>
    <cellStyle name="Normal 10 3 2 3 3" xfId="15777" xr:uid="{00000000-0005-0000-0000-0000A23D0000}"/>
    <cellStyle name="Normal 10 3 2 3 3 2" xfId="15778" xr:uid="{00000000-0005-0000-0000-0000A33D0000}"/>
    <cellStyle name="Normal 10 3 2 3 3 2 2" xfId="46427" xr:uid="{A7F23A51-CA5C-4508-ACE2-EAFC39B5BCDF}"/>
    <cellStyle name="Normal 10 3 2 3 3 3" xfId="46426" xr:uid="{48AA8A1D-6F93-4714-B8DD-10020D25A185}"/>
    <cellStyle name="Normal 10 3 2 3 4" xfId="15779" xr:uid="{00000000-0005-0000-0000-0000A43D0000}"/>
    <cellStyle name="Normal 10 3 2 3 4 2" xfId="46428" xr:uid="{E137E5A3-DAA6-4486-A871-48697A6D1650}"/>
    <cellStyle name="Normal 10 3 2 3 5" xfId="46421" xr:uid="{EDAF75C8-821D-40A4-8ABF-B983614E2642}"/>
    <cellStyle name="Normal 10 3 2 4" xfId="15780" xr:uid="{00000000-0005-0000-0000-0000A53D0000}"/>
    <cellStyle name="Normal 10 3 2 4 2" xfId="15781" xr:uid="{00000000-0005-0000-0000-0000A63D0000}"/>
    <cellStyle name="Normal 10 3 2 4 2 2" xfId="15782" xr:uid="{00000000-0005-0000-0000-0000A73D0000}"/>
    <cellStyle name="Normal 10 3 2 4 2 2 2" xfId="46431" xr:uid="{4E7E30DB-3C80-44D5-804B-70130AD07672}"/>
    <cellStyle name="Normal 10 3 2 4 2 3" xfId="46430" xr:uid="{837F99C6-2F4C-4680-B200-F2D54C36DF86}"/>
    <cellStyle name="Normal 10 3 2 4 3" xfId="15783" xr:uid="{00000000-0005-0000-0000-0000A83D0000}"/>
    <cellStyle name="Normal 10 3 2 4 3 2" xfId="46432" xr:uid="{C06FF63F-FA82-4EB7-8B4D-225CA9BB1A13}"/>
    <cellStyle name="Normal 10 3 2 4 4" xfId="46429" xr:uid="{8C62BD5F-AC58-49B7-99FC-EE7253221F8F}"/>
    <cellStyle name="Normal 10 3 2 5" xfId="15784" xr:uid="{00000000-0005-0000-0000-0000A93D0000}"/>
    <cellStyle name="Normal 10 3 2 5 2" xfId="15785" xr:uid="{00000000-0005-0000-0000-0000AA3D0000}"/>
    <cellStyle name="Normal 10 3 2 5 2 2" xfId="46434" xr:uid="{51FAE4BA-974F-48E7-9935-2615FA1FE023}"/>
    <cellStyle name="Normal 10 3 2 5 3" xfId="46433" xr:uid="{AA51E1D7-C4DE-4B68-829F-9F68B3F33F6A}"/>
    <cellStyle name="Normal 10 3 2 6" xfId="15786" xr:uid="{00000000-0005-0000-0000-0000AB3D0000}"/>
    <cellStyle name="Normal 10 3 2 6 2" xfId="46435" xr:uid="{E351FEF1-6A88-4F48-B492-E34C6902FC40}"/>
    <cellStyle name="Normal 10 3 2 7" xfId="46404" xr:uid="{FFDC4A00-D09E-4AD4-818C-1D202BCEDF4E}"/>
    <cellStyle name="Normal 10 3 3" xfId="15787" xr:uid="{00000000-0005-0000-0000-0000AC3D0000}"/>
    <cellStyle name="Normal 10 3 3 2" xfId="15788" xr:uid="{00000000-0005-0000-0000-0000AD3D0000}"/>
    <cellStyle name="Normal 10 3 3 2 2" xfId="15789" xr:uid="{00000000-0005-0000-0000-0000AE3D0000}"/>
    <cellStyle name="Normal 10 3 3 2 2 2" xfId="15790" xr:uid="{00000000-0005-0000-0000-0000AF3D0000}"/>
    <cellStyle name="Normal 10 3 3 2 2 2 2" xfId="15791" xr:uid="{00000000-0005-0000-0000-0000B03D0000}"/>
    <cellStyle name="Normal 10 3 3 2 2 2 2 2" xfId="46440" xr:uid="{EB368185-02D5-488A-88A6-0E3DB5DD1195}"/>
    <cellStyle name="Normal 10 3 3 2 2 2 3" xfId="46439" xr:uid="{E4B3AF0F-3ACC-4E12-A7C8-8B9BF2017DDC}"/>
    <cellStyle name="Normal 10 3 3 2 2 3" xfId="15792" xr:uid="{00000000-0005-0000-0000-0000B13D0000}"/>
    <cellStyle name="Normal 10 3 3 2 2 3 2" xfId="46441" xr:uid="{E29CD1B7-19C9-4D33-AD04-4646F6E1DCD3}"/>
    <cellStyle name="Normal 10 3 3 2 2 4" xfId="46438" xr:uid="{3DAAC924-D94F-4F39-9DA2-80183EA9AC0F}"/>
    <cellStyle name="Normal 10 3 3 2 3" xfId="15793" xr:uid="{00000000-0005-0000-0000-0000B23D0000}"/>
    <cellStyle name="Normal 10 3 3 2 3 2" xfId="15794" xr:uid="{00000000-0005-0000-0000-0000B33D0000}"/>
    <cellStyle name="Normal 10 3 3 2 3 2 2" xfId="46443" xr:uid="{EBD7656E-7AC1-438C-ADDC-F521E4903DE9}"/>
    <cellStyle name="Normal 10 3 3 2 3 3" xfId="46442" xr:uid="{762C9B1A-FD42-45DB-BCEF-5BD93DC2165B}"/>
    <cellStyle name="Normal 10 3 3 2 4" xfId="15795" xr:uid="{00000000-0005-0000-0000-0000B43D0000}"/>
    <cellStyle name="Normal 10 3 3 2 4 2" xfId="46444" xr:uid="{441BD863-40C9-4CC9-8E08-6E5B3A69BB17}"/>
    <cellStyle name="Normal 10 3 3 2 5" xfId="46437" xr:uid="{209E4231-A960-40E1-8139-EBA22ABEBBCB}"/>
    <cellStyle name="Normal 10 3 3 3" xfId="15796" xr:uid="{00000000-0005-0000-0000-0000B53D0000}"/>
    <cellStyle name="Normal 10 3 3 3 2" xfId="15797" xr:uid="{00000000-0005-0000-0000-0000B63D0000}"/>
    <cellStyle name="Normal 10 3 3 3 2 2" xfId="15798" xr:uid="{00000000-0005-0000-0000-0000B73D0000}"/>
    <cellStyle name="Normal 10 3 3 3 2 2 2" xfId="46447" xr:uid="{022EE5D5-6172-4E24-9468-B201279EFDBF}"/>
    <cellStyle name="Normal 10 3 3 3 2 3" xfId="46446" xr:uid="{1C601831-2C23-4959-B719-3D93E07067D9}"/>
    <cellStyle name="Normal 10 3 3 3 3" xfId="15799" xr:uid="{00000000-0005-0000-0000-0000B83D0000}"/>
    <cellStyle name="Normal 10 3 3 3 3 2" xfId="46448" xr:uid="{39546E96-1943-4486-9216-F1F09334D9E9}"/>
    <cellStyle name="Normal 10 3 3 3 4" xfId="46445" xr:uid="{C7FB3A5E-3989-4D61-8E0F-1C78F1D6D9EA}"/>
    <cellStyle name="Normal 10 3 3 4" xfId="15800" xr:uid="{00000000-0005-0000-0000-0000B93D0000}"/>
    <cellStyle name="Normal 10 3 3 4 2" xfId="15801" xr:uid="{00000000-0005-0000-0000-0000BA3D0000}"/>
    <cellStyle name="Normal 10 3 3 4 2 2" xfId="46450" xr:uid="{639D3DB5-A319-4EC6-AD2B-0C5CE42519D4}"/>
    <cellStyle name="Normal 10 3 3 4 3" xfId="46449" xr:uid="{173EF104-C937-43A9-8ADE-1DEDBEB010AB}"/>
    <cellStyle name="Normal 10 3 3 5" xfId="15802" xr:uid="{00000000-0005-0000-0000-0000BB3D0000}"/>
    <cellStyle name="Normal 10 3 3 5 2" xfId="46451" xr:uid="{C1438DB3-B3E4-4A3E-8868-CAD55C218DB0}"/>
    <cellStyle name="Normal 10 3 3 6" xfId="46436" xr:uid="{016D901D-8C51-48D3-B435-8A21187A9C48}"/>
    <cellStyle name="Normal 10 3 4" xfId="15803" xr:uid="{00000000-0005-0000-0000-0000BC3D0000}"/>
    <cellStyle name="Normal 10 3 4 2" xfId="15804" xr:uid="{00000000-0005-0000-0000-0000BD3D0000}"/>
    <cellStyle name="Normal 10 3 4 2 2" xfId="15805" xr:uid="{00000000-0005-0000-0000-0000BE3D0000}"/>
    <cellStyle name="Normal 10 3 4 2 2 2" xfId="15806" xr:uid="{00000000-0005-0000-0000-0000BF3D0000}"/>
    <cellStyle name="Normal 10 3 4 2 2 2 2" xfId="46455" xr:uid="{C409B39A-E49B-4FC4-B3C2-242820455412}"/>
    <cellStyle name="Normal 10 3 4 2 2 3" xfId="46454" xr:uid="{30B71C19-47FB-4545-BFCD-4A18E85F406F}"/>
    <cellStyle name="Normal 10 3 4 2 3" xfId="15807" xr:uid="{00000000-0005-0000-0000-0000C03D0000}"/>
    <cellStyle name="Normal 10 3 4 2 3 2" xfId="46456" xr:uid="{011D233E-FC63-4BBE-8E3E-B3DE74E44DD6}"/>
    <cellStyle name="Normal 10 3 4 2 4" xfId="46453" xr:uid="{456B10B1-E3F7-4B8D-94C7-B5EC1BCCD786}"/>
    <cellStyle name="Normal 10 3 4 3" xfId="15808" xr:uid="{00000000-0005-0000-0000-0000C13D0000}"/>
    <cellStyle name="Normal 10 3 4 3 2" xfId="15809" xr:uid="{00000000-0005-0000-0000-0000C23D0000}"/>
    <cellStyle name="Normal 10 3 4 3 2 2" xfId="46458" xr:uid="{7E62ADE5-D4B4-4E1A-B0AC-C25E8FFE1E9B}"/>
    <cellStyle name="Normal 10 3 4 3 3" xfId="46457" xr:uid="{4F428DC9-0309-4E5B-8896-E01DE7AC13F8}"/>
    <cellStyle name="Normal 10 3 4 4" xfId="15810" xr:uid="{00000000-0005-0000-0000-0000C33D0000}"/>
    <cellStyle name="Normal 10 3 4 4 2" xfId="46459" xr:uid="{3DA349B9-1421-4AA1-8E5F-EE4FA6B6B35C}"/>
    <cellStyle name="Normal 10 3 4 5" xfId="46452" xr:uid="{56867B0D-915A-4BFF-8396-55CD1814653C}"/>
    <cellStyle name="Normal 10 3 5" xfId="15811" xr:uid="{00000000-0005-0000-0000-0000C43D0000}"/>
    <cellStyle name="Normal 10 3 5 2" xfId="15812" xr:uid="{00000000-0005-0000-0000-0000C53D0000}"/>
    <cellStyle name="Normal 10 3 5 2 2" xfId="15813" xr:uid="{00000000-0005-0000-0000-0000C63D0000}"/>
    <cellStyle name="Normal 10 3 5 2 2 2" xfId="46462" xr:uid="{7221AF72-F5E3-488F-B3D7-DE8384A3045A}"/>
    <cellStyle name="Normal 10 3 5 2 3" xfId="46461" xr:uid="{6DBFE7A6-AFF8-4C38-848F-CE9115797CC8}"/>
    <cellStyle name="Normal 10 3 5 3" xfId="15814" xr:uid="{00000000-0005-0000-0000-0000C73D0000}"/>
    <cellStyle name="Normal 10 3 5 3 2" xfId="46463" xr:uid="{EBB13EB1-40DD-4B65-AE76-80E81D83AEEF}"/>
    <cellStyle name="Normal 10 3 5 4" xfId="46460" xr:uid="{70B3D911-C917-4203-A318-951CD4BDBB7B}"/>
    <cellStyle name="Normal 10 3 6" xfId="15815" xr:uid="{00000000-0005-0000-0000-0000C83D0000}"/>
    <cellStyle name="Normal 10 3 6 2" xfId="15816" xr:uid="{00000000-0005-0000-0000-0000C93D0000}"/>
    <cellStyle name="Normal 10 3 6 2 2" xfId="46465" xr:uid="{317AFA0E-F544-4628-9CB4-FCBF17F09EE2}"/>
    <cellStyle name="Normal 10 3 6 3" xfId="46464" xr:uid="{675C593F-99B0-4EDA-B61A-70953DEB3686}"/>
    <cellStyle name="Normal 10 3 7" xfId="15817" xr:uid="{00000000-0005-0000-0000-0000CA3D0000}"/>
    <cellStyle name="Normal 10 3 7 2" xfId="46466" xr:uid="{9FB15DA5-868A-4392-9ECD-47F79C062C8C}"/>
    <cellStyle name="Normal 10 3 8" xfId="46403" xr:uid="{6AEA8039-77CF-457A-BAD6-F22FF3140218}"/>
    <cellStyle name="Normal 10 4" xfId="15818" xr:uid="{00000000-0005-0000-0000-0000CB3D0000}"/>
    <cellStyle name="Normal 10 4 2" xfId="15819" xr:uid="{00000000-0005-0000-0000-0000CC3D0000}"/>
    <cellStyle name="Normal 10 4 2 2" xfId="15820" xr:uid="{00000000-0005-0000-0000-0000CD3D0000}"/>
    <cellStyle name="Normal 10 4 2 2 2" xfId="15821" xr:uid="{00000000-0005-0000-0000-0000CE3D0000}"/>
    <cellStyle name="Normal 10 4 2 2 2 2" xfId="15822" xr:uid="{00000000-0005-0000-0000-0000CF3D0000}"/>
    <cellStyle name="Normal 10 4 2 2 2 2 2" xfId="15823" xr:uid="{00000000-0005-0000-0000-0000D03D0000}"/>
    <cellStyle name="Normal 10 4 2 2 2 2 2 2" xfId="15824" xr:uid="{00000000-0005-0000-0000-0000D13D0000}"/>
    <cellStyle name="Normal 10 4 2 2 2 2 2 2 2" xfId="46473" xr:uid="{217178B0-3025-4A5E-8C64-CF02C4E50B0F}"/>
    <cellStyle name="Normal 10 4 2 2 2 2 2 3" xfId="46472" xr:uid="{F6D5BB63-F7C0-4D23-A93A-9E764DED86E6}"/>
    <cellStyle name="Normal 10 4 2 2 2 2 3" xfId="15825" xr:uid="{00000000-0005-0000-0000-0000D23D0000}"/>
    <cellStyle name="Normal 10 4 2 2 2 2 3 2" xfId="46474" xr:uid="{69B8A5CA-23E1-49BA-81B8-0972B19D2E6F}"/>
    <cellStyle name="Normal 10 4 2 2 2 2 4" xfId="46471" xr:uid="{B7FF0434-81DF-4FE8-9D1E-79FD7BDC0E5F}"/>
    <cellStyle name="Normal 10 4 2 2 2 3" xfId="15826" xr:uid="{00000000-0005-0000-0000-0000D33D0000}"/>
    <cellStyle name="Normal 10 4 2 2 2 3 2" xfId="15827" xr:uid="{00000000-0005-0000-0000-0000D43D0000}"/>
    <cellStyle name="Normal 10 4 2 2 2 3 2 2" xfId="46476" xr:uid="{D2E5D0A4-212A-4CF6-914E-B52BFD2B5E4A}"/>
    <cellStyle name="Normal 10 4 2 2 2 3 3" xfId="46475" xr:uid="{52F669CD-92B4-42E7-B5AE-CA44136223BD}"/>
    <cellStyle name="Normal 10 4 2 2 2 4" xfId="15828" xr:uid="{00000000-0005-0000-0000-0000D53D0000}"/>
    <cellStyle name="Normal 10 4 2 2 2 4 2" xfId="46477" xr:uid="{C7F3E6F8-23B6-45F5-B6D7-E576AA63901D}"/>
    <cellStyle name="Normal 10 4 2 2 2 5" xfId="46470" xr:uid="{BF3352C6-F64A-480D-B27B-94BA237784EF}"/>
    <cellStyle name="Normal 10 4 2 2 3" xfId="15829" xr:uid="{00000000-0005-0000-0000-0000D63D0000}"/>
    <cellStyle name="Normal 10 4 2 2 3 2" xfId="15830" xr:uid="{00000000-0005-0000-0000-0000D73D0000}"/>
    <cellStyle name="Normal 10 4 2 2 3 2 2" xfId="15831" xr:uid="{00000000-0005-0000-0000-0000D83D0000}"/>
    <cellStyle name="Normal 10 4 2 2 3 2 2 2" xfId="46480" xr:uid="{DFE025AF-FA65-451D-97E5-60C23755707E}"/>
    <cellStyle name="Normal 10 4 2 2 3 2 3" xfId="46479" xr:uid="{E6442658-F25A-4CB0-BFCC-19A1C4BE458D}"/>
    <cellStyle name="Normal 10 4 2 2 3 3" xfId="15832" xr:uid="{00000000-0005-0000-0000-0000D93D0000}"/>
    <cellStyle name="Normal 10 4 2 2 3 3 2" xfId="46481" xr:uid="{ACCBA130-90F1-4A3D-B9E4-82DED5EE0EE8}"/>
    <cellStyle name="Normal 10 4 2 2 3 4" xfId="46478" xr:uid="{0BE1A79C-5C07-4471-A71B-43D2C21756ED}"/>
    <cellStyle name="Normal 10 4 2 2 4" xfId="15833" xr:uid="{00000000-0005-0000-0000-0000DA3D0000}"/>
    <cellStyle name="Normal 10 4 2 2 4 2" xfId="15834" xr:uid="{00000000-0005-0000-0000-0000DB3D0000}"/>
    <cellStyle name="Normal 10 4 2 2 4 2 2" xfId="46483" xr:uid="{1041E874-F918-46C0-9570-3979D54E8E91}"/>
    <cellStyle name="Normal 10 4 2 2 4 3" xfId="46482" xr:uid="{6CC4DBB1-B3D0-4C52-852E-36C6D00E0D66}"/>
    <cellStyle name="Normal 10 4 2 2 5" xfId="15835" xr:uid="{00000000-0005-0000-0000-0000DC3D0000}"/>
    <cellStyle name="Normal 10 4 2 2 5 2" xfId="46484" xr:uid="{85F84955-58C4-45B7-A04D-57D3541C9654}"/>
    <cellStyle name="Normal 10 4 2 2 6" xfId="46469" xr:uid="{BC01B3AD-D266-4DE4-B971-497818C2BD02}"/>
    <cellStyle name="Normal 10 4 2 3" xfId="15836" xr:uid="{00000000-0005-0000-0000-0000DD3D0000}"/>
    <cellStyle name="Normal 10 4 2 3 2" xfId="15837" xr:uid="{00000000-0005-0000-0000-0000DE3D0000}"/>
    <cellStyle name="Normal 10 4 2 3 2 2" xfId="15838" xr:uid="{00000000-0005-0000-0000-0000DF3D0000}"/>
    <cellStyle name="Normal 10 4 2 3 2 2 2" xfId="15839" xr:uid="{00000000-0005-0000-0000-0000E03D0000}"/>
    <cellStyle name="Normal 10 4 2 3 2 2 2 2" xfId="46488" xr:uid="{A291F8C0-8EF2-431C-81C8-5FC37C1A89DB}"/>
    <cellStyle name="Normal 10 4 2 3 2 2 3" xfId="46487" xr:uid="{30828F1C-DE33-4B11-A72D-115DE6E4B521}"/>
    <cellStyle name="Normal 10 4 2 3 2 3" xfId="15840" xr:uid="{00000000-0005-0000-0000-0000E13D0000}"/>
    <cellStyle name="Normal 10 4 2 3 2 3 2" xfId="46489" xr:uid="{8731E153-3ABE-4339-8342-4E0C67B2DEBD}"/>
    <cellStyle name="Normal 10 4 2 3 2 4" xfId="46486" xr:uid="{575F8396-2DED-4F7D-BF5E-3BCDD9DDD6B1}"/>
    <cellStyle name="Normal 10 4 2 3 3" xfId="15841" xr:uid="{00000000-0005-0000-0000-0000E23D0000}"/>
    <cellStyle name="Normal 10 4 2 3 3 2" xfId="15842" xr:uid="{00000000-0005-0000-0000-0000E33D0000}"/>
    <cellStyle name="Normal 10 4 2 3 3 2 2" xfId="46491" xr:uid="{421B2D05-8682-4324-8C3A-71CEAA24EBB0}"/>
    <cellStyle name="Normal 10 4 2 3 3 3" xfId="46490" xr:uid="{AD7070B7-49AC-4022-9EAE-E92AE03D03CF}"/>
    <cellStyle name="Normal 10 4 2 3 4" xfId="15843" xr:uid="{00000000-0005-0000-0000-0000E43D0000}"/>
    <cellStyle name="Normal 10 4 2 3 4 2" xfId="46492" xr:uid="{18CC8C56-A020-4EED-A334-403ECA51A8E3}"/>
    <cellStyle name="Normal 10 4 2 3 5" xfId="46485" xr:uid="{79936781-C621-4F33-A618-2ADAB36B99D6}"/>
    <cellStyle name="Normal 10 4 2 4" xfId="15844" xr:uid="{00000000-0005-0000-0000-0000E53D0000}"/>
    <cellStyle name="Normal 10 4 2 4 2" xfId="15845" xr:uid="{00000000-0005-0000-0000-0000E63D0000}"/>
    <cellStyle name="Normal 10 4 2 4 2 2" xfId="15846" xr:uid="{00000000-0005-0000-0000-0000E73D0000}"/>
    <cellStyle name="Normal 10 4 2 4 2 2 2" xfId="46495" xr:uid="{DA436AAF-AC87-44D9-A9F7-E367FF0B1E32}"/>
    <cellStyle name="Normal 10 4 2 4 2 3" xfId="46494" xr:uid="{A3E6E0B5-A0D8-40D4-9790-DF17ADA27153}"/>
    <cellStyle name="Normal 10 4 2 4 3" xfId="15847" xr:uid="{00000000-0005-0000-0000-0000E83D0000}"/>
    <cellStyle name="Normal 10 4 2 4 3 2" xfId="46496" xr:uid="{5A90A3A2-E35B-4085-93B0-4BE6DF3A3BA7}"/>
    <cellStyle name="Normal 10 4 2 4 4" xfId="46493" xr:uid="{1A52418A-B3E6-4F11-8B79-46DC64E5897D}"/>
    <cellStyle name="Normal 10 4 2 5" xfId="15848" xr:uid="{00000000-0005-0000-0000-0000E93D0000}"/>
    <cellStyle name="Normal 10 4 2 5 2" xfId="15849" xr:uid="{00000000-0005-0000-0000-0000EA3D0000}"/>
    <cellStyle name="Normal 10 4 2 5 2 2" xfId="46498" xr:uid="{F16CEA9B-6FD8-4C9E-8603-5207A7A79891}"/>
    <cellStyle name="Normal 10 4 2 5 3" xfId="46497" xr:uid="{42144052-2311-4023-932D-253D39E48058}"/>
    <cellStyle name="Normal 10 4 2 6" xfId="15850" xr:uid="{00000000-0005-0000-0000-0000EB3D0000}"/>
    <cellStyle name="Normal 10 4 2 6 2" xfId="46499" xr:uid="{8E66680F-CE60-4C03-8959-3B19DDD4F2F2}"/>
    <cellStyle name="Normal 10 4 2 7" xfId="46468" xr:uid="{1EC70527-0BE3-4F37-B5C5-A4F73312F846}"/>
    <cellStyle name="Normal 10 4 3" xfId="15851" xr:uid="{00000000-0005-0000-0000-0000EC3D0000}"/>
    <cellStyle name="Normal 10 4 3 2" xfId="15852" xr:uid="{00000000-0005-0000-0000-0000ED3D0000}"/>
    <cellStyle name="Normal 10 4 3 2 2" xfId="15853" xr:uid="{00000000-0005-0000-0000-0000EE3D0000}"/>
    <cellStyle name="Normal 10 4 3 2 2 2" xfId="15854" xr:uid="{00000000-0005-0000-0000-0000EF3D0000}"/>
    <cellStyle name="Normal 10 4 3 2 2 2 2" xfId="15855" xr:uid="{00000000-0005-0000-0000-0000F03D0000}"/>
    <cellStyle name="Normal 10 4 3 2 2 2 2 2" xfId="46504" xr:uid="{73885963-CEA7-4A88-9170-FF7A0534E5E5}"/>
    <cellStyle name="Normal 10 4 3 2 2 2 3" xfId="46503" xr:uid="{8F41A67E-88B4-4B00-A2FC-A816B5992FF2}"/>
    <cellStyle name="Normal 10 4 3 2 2 3" xfId="15856" xr:uid="{00000000-0005-0000-0000-0000F13D0000}"/>
    <cellStyle name="Normal 10 4 3 2 2 3 2" xfId="46505" xr:uid="{74CB793C-F726-4C80-85C1-E9E61854D093}"/>
    <cellStyle name="Normal 10 4 3 2 2 4" xfId="46502" xr:uid="{C1C13FCB-A4E4-445B-BB61-E8ED5544AC88}"/>
    <cellStyle name="Normal 10 4 3 2 3" xfId="15857" xr:uid="{00000000-0005-0000-0000-0000F23D0000}"/>
    <cellStyle name="Normal 10 4 3 2 3 2" xfId="15858" xr:uid="{00000000-0005-0000-0000-0000F33D0000}"/>
    <cellStyle name="Normal 10 4 3 2 3 2 2" xfId="46507" xr:uid="{AE2A5EB9-0384-46F8-A4BA-1D263E2868A4}"/>
    <cellStyle name="Normal 10 4 3 2 3 3" xfId="46506" xr:uid="{33F4CC99-9387-4134-A28D-D25B93E656AD}"/>
    <cellStyle name="Normal 10 4 3 2 4" xfId="15859" xr:uid="{00000000-0005-0000-0000-0000F43D0000}"/>
    <cellStyle name="Normal 10 4 3 2 4 2" xfId="46508" xr:uid="{395E6CC3-B63C-42E8-BCFE-EBA78B8D0FAF}"/>
    <cellStyle name="Normal 10 4 3 2 5" xfId="46501" xr:uid="{22E10711-1327-4985-BECD-9DD25F332D5F}"/>
    <cellStyle name="Normal 10 4 3 3" xfId="15860" xr:uid="{00000000-0005-0000-0000-0000F53D0000}"/>
    <cellStyle name="Normal 10 4 3 3 2" xfId="15861" xr:uid="{00000000-0005-0000-0000-0000F63D0000}"/>
    <cellStyle name="Normal 10 4 3 3 2 2" xfId="15862" xr:uid="{00000000-0005-0000-0000-0000F73D0000}"/>
    <cellStyle name="Normal 10 4 3 3 2 2 2" xfId="46511" xr:uid="{B77F8C84-AB71-4250-913F-D6EE17EC0C5D}"/>
    <cellStyle name="Normal 10 4 3 3 2 3" xfId="46510" xr:uid="{41C9267A-2C33-47CB-9B5F-387D18B61E13}"/>
    <cellStyle name="Normal 10 4 3 3 3" xfId="15863" xr:uid="{00000000-0005-0000-0000-0000F83D0000}"/>
    <cellStyle name="Normal 10 4 3 3 3 2" xfId="46512" xr:uid="{417A846F-4A1A-48EC-B9F7-0EAA6DDB6953}"/>
    <cellStyle name="Normal 10 4 3 3 4" xfId="46509" xr:uid="{8A8FC0E8-BCBB-438E-BD5B-22462BDA6169}"/>
    <cellStyle name="Normal 10 4 3 4" xfId="15864" xr:uid="{00000000-0005-0000-0000-0000F93D0000}"/>
    <cellStyle name="Normal 10 4 3 4 2" xfId="15865" xr:uid="{00000000-0005-0000-0000-0000FA3D0000}"/>
    <cellStyle name="Normal 10 4 3 4 2 2" xfId="46514" xr:uid="{ACB4CDE4-81A9-4FED-89D3-56A359638298}"/>
    <cellStyle name="Normal 10 4 3 4 3" xfId="46513" xr:uid="{64BF485F-6E76-40FC-8871-60243CEC4FA2}"/>
    <cellStyle name="Normal 10 4 3 5" xfId="15866" xr:uid="{00000000-0005-0000-0000-0000FB3D0000}"/>
    <cellStyle name="Normal 10 4 3 5 2" xfId="46515" xr:uid="{35A596BE-3EFB-4B55-AD91-A256E9A0EF95}"/>
    <cellStyle name="Normal 10 4 3 6" xfId="46500" xr:uid="{8B2ED9B2-22D5-4CEA-8721-114CE25EBBCC}"/>
    <cellStyle name="Normal 10 4 4" xfId="15867" xr:uid="{00000000-0005-0000-0000-0000FC3D0000}"/>
    <cellStyle name="Normal 10 4 4 2" xfId="15868" xr:uid="{00000000-0005-0000-0000-0000FD3D0000}"/>
    <cellStyle name="Normal 10 4 4 2 2" xfId="15869" xr:uid="{00000000-0005-0000-0000-0000FE3D0000}"/>
    <cellStyle name="Normal 10 4 4 2 2 2" xfId="15870" xr:uid="{00000000-0005-0000-0000-0000FF3D0000}"/>
    <cellStyle name="Normal 10 4 4 2 2 2 2" xfId="46519" xr:uid="{8D77CB23-A3EA-499B-90B3-0D969173DA45}"/>
    <cellStyle name="Normal 10 4 4 2 2 3" xfId="46518" xr:uid="{2D1DFDC6-6AF4-4A7F-9276-C8BFB2C948CD}"/>
    <cellStyle name="Normal 10 4 4 2 3" xfId="15871" xr:uid="{00000000-0005-0000-0000-0000003E0000}"/>
    <cellStyle name="Normal 10 4 4 2 3 2" xfId="46520" xr:uid="{3F36B030-C96E-413A-82C8-586C69083C35}"/>
    <cellStyle name="Normal 10 4 4 2 4" xfId="46517" xr:uid="{1580AC53-038A-4E87-8CAE-6C37E884B1F1}"/>
    <cellStyle name="Normal 10 4 4 3" xfId="15872" xr:uid="{00000000-0005-0000-0000-0000013E0000}"/>
    <cellStyle name="Normal 10 4 4 3 2" xfId="15873" xr:uid="{00000000-0005-0000-0000-0000023E0000}"/>
    <cellStyle name="Normal 10 4 4 3 2 2" xfId="46522" xr:uid="{A1EDB455-42C1-47C9-B896-B14B157570FD}"/>
    <cellStyle name="Normal 10 4 4 3 3" xfId="46521" xr:uid="{33D02A48-AEA4-448B-B99B-53463D62086E}"/>
    <cellStyle name="Normal 10 4 4 4" xfId="15874" xr:uid="{00000000-0005-0000-0000-0000033E0000}"/>
    <cellStyle name="Normal 10 4 4 4 2" xfId="46523" xr:uid="{0E86F20F-4B00-44CD-92E0-0A4F1036EFE2}"/>
    <cellStyle name="Normal 10 4 4 5" xfId="46516" xr:uid="{452B8362-DF0C-489B-A7AA-05DB9AC3C567}"/>
    <cellStyle name="Normal 10 4 5" xfId="15875" xr:uid="{00000000-0005-0000-0000-0000043E0000}"/>
    <cellStyle name="Normal 10 4 5 2" xfId="15876" xr:uid="{00000000-0005-0000-0000-0000053E0000}"/>
    <cellStyle name="Normal 10 4 5 2 2" xfId="15877" xr:uid="{00000000-0005-0000-0000-0000063E0000}"/>
    <cellStyle name="Normal 10 4 5 2 2 2" xfId="46526" xr:uid="{E84ADCD5-3ABB-4BA3-9AC5-57024809A526}"/>
    <cellStyle name="Normal 10 4 5 2 3" xfId="46525" xr:uid="{141CC5AE-6591-4090-A4DA-E89747D410AA}"/>
    <cellStyle name="Normal 10 4 5 3" xfId="15878" xr:uid="{00000000-0005-0000-0000-0000073E0000}"/>
    <cellStyle name="Normal 10 4 5 3 2" xfId="46527" xr:uid="{4B5A6152-C776-448B-8035-5885DE967CFC}"/>
    <cellStyle name="Normal 10 4 5 4" xfId="46524" xr:uid="{DA46F135-A913-41E7-9735-1840CDF06782}"/>
    <cellStyle name="Normal 10 4 6" xfId="15879" xr:uid="{00000000-0005-0000-0000-0000083E0000}"/>
    <cellStyle name="Normal 10 4 6 2" xfId="15880" xr:uid="{00000000-0005-0000-0000-0000093E0000}"/>
    <cellStyle name="Normal 10 4 6 2 2" xfId="46529" xr:uid="{924639A4-B070-4444-B72C-19BCED4F51EC}"/>
    <cellStyle name="Normal 10 4 6 3" xfId="46528" xr:uid="{BDD14DA9-7379-491A-8268-C49CDCF063FA}"/>
    <cellStyle name="Normal 10 4 7" xfId="15881" xr:uid="{00000000-0005-0000-0000-00000A3E0000}"/>
    <cellStyle name="Normal 10 4 7 2" xfId="46530" xr:uid="{50BF9CBF-FA65-4481-9923-4D8DE6221CE2}"/>
    <cellStyle name="Normal 10 4 8" xfId="46467" xr:uid="{4079BCEF-FF40-4039-848F-BE1F0652E35F}"/>
    <cellStyle name="Normal 10 5" xfId="15882" xr:uid="{00000000-0005-0000-0000-00000B3E0000}"/>
    <cellStyle name="Normal 10 5 2" xfId="46531" xr:uid="{5944584A-736D-4B97-AD15-D9055D986356}"/>
    <cellStyle name="Normal 10 6" xfId="15883" xr:uid="{00000000-0005-0000-0000-00000C3E0000}"/>
    <cellStyle name="Normal 10 6 2" xfId="15884" xr:uid="{00000000-0005-0000-0000-00000D3E0000}"/>
    <cellStyle name="Normal 10 6 2 2" xfId="15885" xr:uid="{00000000-0005-0000-0000-00000E3E0000}"/>
    <cellStyle name="Normal 10 6 2 2 2" xfId="15886" xr:uid="{00000000-0005-0000-0000-00000F3E0000}"/>
    <cellStyle name="Normal 10 6 2 2 2 2" xfId="15887" xr:uid="{00000000-0005-0000-0000-0000103E0000}"/>
    <cellStyle name="Normal 10 6 2 2 2 2 2" xfId="15888" xr:uid="{00000000-0005-0000-0000-0000113E0000}"/>
    <cellStyle name="Normal 10 6 2 2 2 2 2 2" xfId="46537" xr:uid="{03EC1911-46B4-41FD-ACB8-BED406FCEFB2}"/>
    <cellStyle name="Normal 10 6 2 2 2 2 3" xfId="46536" xr:uid="{4D507F27-1CEE-4B15-B0DD-3BA27249E84D}"/>
    <cellStyle name="Normal 10 6 2 2 2 3" xfId="15889" xr:uid="{00000000-0005-0000-0000-0000123E0000}"/>
    <cellStyle name="Normal 10 6 2 2 2 3 2" xfId="46538" xr:uid="{715F9327-FC97-4A69-BB0C-14154FE272AB}"/>
    <cellStyle name="Normal 10 6 2 2 2 4" xfId="46535" xr:uid="{BE61E6B3-0044-4BFD-8FD5-67BAC9485600}"/>
    <cellStyle name="Normal 10 6 2 2 3" xfId="15890" xr:uid="{00000000-0005-0000-0000-0000133E0000}"/>
    <cellStyle name="Normal 10 6 2 2 3 2" xfId="15891" xr:uid="{00000000-0005-0000-0000-0000143E0000}"/>
    <cellStyle name="Normal 10 6 2 2 3 2 2" xfId="46540" xr:uid="{2025EB60-7C9C-4C15-938F-938EB9AAB3F9}"/>
    <cellStyle name="Normal 10 6 2 2 3 3" xfId="46539" xr:uid="{7C2D3E47-646A-4592-8BA0-2A02213CAB86}"/>
    <cellStyle name="Normal 10 6 2 2 4" xfId="15892" xr:uid="{00000000-0005-0000-0000-0000153E0000}"/>
    <cellStyle name="Normal 10 6 2 2 4 2" xfId="46541" xr:uid="{67406B20-33E4-4110-8F70-CF7BFA53C0B3}"/>
    <cellStyle name="Normal 10 6 2 2 5" xfId="46534" xr:uid="{8C1D3E99-7214-47AA-BF5E-E34C8E582D00}"/>
    <cellStyle name="Normal 10 6 2 3" xfId="15893" xr:uid="{00000000-0005-0000-0000-0000163E0000}"/>
    <cellStyle name="Normal 10 6 2 3 2" xfId="15894" xr:uid="{00000000-0005-0000-0000-0000173E0000}"/>
    <cellStyle name="Normal 10 6 2 3 2 2" xfId="15895" xr:uid="{00000000-0005-0000-0000-0000183E0000}"/>
    <cellStyle name="Normal 10 6 2 3 2 2 2" xfId="46544" xr:uid="{4FD99A45-7CD7-4F59-BAD1-6B03E781ED13}"/>
    <cellStyle name="Normal 10 6 2 3 2 3" xfId="46543" xr:uid="{5580CD03-9ED1-4E30-AFAC-2647CF3AA3EE}"/>
    <cellStyle name="Normal 10 6 2 3 3" xfId="15896" xr:uid="{00000000-0005-0000-0000-0000193E0000}"/>
    <cellStyle name="Normal 10 6 2 3 3 2" xfId="46545" xr:uid="{8F7C112C-0DF4-411F-9957-04DD6B40D5BD}"/>
    <cellStyle name="Normal 10 6 2 3 4" xfId="46542" xr:uid="{574291CA-7D18-4C61-B0B7-EE5F05586043}"/>
    <cellStyle name="Normal 10 6 2 4" xfId="15897" xr:uid="{00000000-0005-0000-0000-00001A3E0000}"/>
    <cellStyle name="Normal 10 6 2 4 2" xfId="15898" xr:uid="{00000000-0005-0000-0000-00001B3E0000}"/>
    <cellStyle name="Normal 10 6 2 4 2 2" xfId="46547" xr:uid="{E0BD665B-289A-406D-A447-8315060C6785}"/>
    <cellStyle name="Normal 10 6 2 4 3" xfId="46546" xr:uid="{5C2B1B63-3AD9-461B-A25B-8680A5C7765E}"/>
    <cellStyle name="Normal 10 6 2 5" xfId="15899" xr:uid="{00000000-0005-0000-0000-00001C3E0000}"/>
    <cellStyle name="Normal 10 6 2 5 2" xfId="46548" xr:uid="{5DE01405-2991-4A22-B6CC-73F2BA506C46}"/>
    <cellStyle name="Normal 10 6 2 6" xfId="46533" xr:uid="{8402F6BB-D290-4058-A3F9-4692A71F8769}"/>
    <cellStyle name="Normal 10 6 3" xfId="15900" xr:uid="{00000000-0005-0000-0000-00001D3E0000}"/>
    <cellStyle name="Normal 10 6 3 2" xfId="15901" xr:uid="{00000000-0005-0000-0000-00001E3E0000}"/>
    <cellStyle name="Normal 10 6 3 2 2" xfId="15902" xr:uid="{00000000-0005-0000-0000-00001F3E0000}"/>
    <cellStyle name="Normal 10 6 3 2 2 2" xfId="15903" xr:uid="{00000000-0005-0000-0000-0000203E0000}"/>
    <cellStyle name="Normal 10 6 3 2 2 2 2" xfId="46552" xr:uid="{7A853229-E95B-4ABF-A46E-86DC14F151CB}"/>
    <cellStyle name="Normal 10 6 3 2 2 3" xfId="46551" xr:uid="{5FC31980-8E27-4804-882F-EC8E63EFEE19}"/>
    <cellStyle name="Normal 10 6 3 2 3" xfId="15904" xr:uid="{00000000-0005-0000-0000-0000213E0000}"/>
    <cellStyle name="Normal 10 6 3 2 3 2" xfId="46553" xr:uid="{7397EBF9-0BB0-43AC-B4E7-F10F6255B9A2}"/>
    <cellStyle name="Normal 10 6 3 2 4" xfId="46550" xr:uid="{2C07F9F0-69FF-49A1-B365-5854B070522D}"/>
    <cellStyle name="Normal 10 6 3 3" xfId="15905" xr:uid="{00000000-0005-0000-0000-0000223E0000}"/>
    <cellStyle name="Normal 10 6 3 3 2" xfId="15906" xr:uid="{00000000-0005-0000-0000-0000233E0000}"/>
    <cellStyle name="Normal 10 6 3 3 2 2" xfId="46555" xr:uid="{51AC23B6-2335-4DCE-899F-C3E7E38C7082}"/>
    <cellStyle name="Normal 10 6 3 3 3" xfId="46554" xr:uid="{4D3785E9-61C1-421E-9994-28FA555C6320}"/>
    <cellStyle name="Normal 10 6 3 4" xfId="15907" xr:uid="{00000000-0005-0000-0000-0000243E0000}"/>
    <cellStyle name="Normal 10 6 3 4 2" xfId="46556" xr:uid="{89BF8A6E-514A-4EB6-92D6-9C6ADA49607A}"/>
    <cellStyle name="Normal 10 6 3 5" xfId="46549" xr:uid="{199E5A0F-B189-4D11-80C4-C6D5EE3C5C91}"/>
    <cellStyle name="Normal 10 6 4" xfId="15908" xr:uid="{00000000-0005-0000-0000-0000253E0000}"/>
    <cellStyle name="Normal 10 6 4 2" xfId="15909" xr:uid="{00000000-0005-0000-0000-0000263E0000}"/>
    <cellStyle name="Normal 10 6 4 2 2" xfId="15910" xr:uid="{00000000-0005-0000-0000-0000273E0000}"/>
    <cellStyle name="Normal 10 6 4 2 2 2" xfId="46559" xr:uid="{C447D77C-A8B5-4E68-A523-059FF47FC838}"/>
    <cellStyle name="Normal 10 6 4 2 3" xfId="46558" xr:uid="{731F7EBF-8E66-4D5B-96DA-7D97FC69704C}"/>
    <cellStyle name="Normal 10 6 4 3" xfId="15911" xr:uid="{00000000-0005-0000-0000-0000283E0000}"/>
    <cellStyle name="Normal 10 6 4 3 2" xfId="46560" xr:uid="{BE971A3E-1C04-4F6E-B8AE-906B7E5ADD62}"/>
    <cellStyle name="Normal 10 6 4 4" xfId="46557" xr:uid="{378FD26E-8C3C-4C21-9F87-C9F8FEBB2357}"/>
    <cellStyle name="Normal 10 6 5" xfId="15912" xr:uid="{00000000-0005-0000-0000-0000293E0000}"/>
    <cellStyle name="Normal 10 6 5 2" xfId="15913" xr:uid="{00000000-0005-0000-0000-00002A3E0000}"/>
    <cellStyle name="Normal 10 6 5 2 2" xfId="46562" xr:uid="{8B54B998-8DA4-448D-BC13-C56364DB435F}"/>
    <cellStyle name="Normal 10 6 5 3" xfId="46561" xr:uid="{F74CC84A-1A58-493B-889C-7E331ADAFB22}"/>
    <cellStyle name="Normal 10 6 6" xfId="15914" xr:uid="{00000000-0005-0000-0000-00002B3E0000}"/>
    <cellStyle name="Normal 10 6 6 2" xfId="46563" xr:uid="{F364407F-CAC2-47F5-8341-C2148A3AE41E}"/>
    <cellStyle name="Normal 10 6 7" xfId="46532" xr:uid="{C8D8A14F-2CF5-466F-9547-1F8C0D80D409}"/>
    <cellStyle name="Normal 10 7" xfId="15915" xr:uid="{00000000-0005-0000-0000-00002C3E0000}"/>
    <cellStyle name="Normal 10 7 2" xfId="15916" xr:uid="{00000000-0005-0000-0000-00002D3E0000}"/>
    <cellStyle name="Normal 10 7 2 2" xfId="15917" xr:uid="{00000000-0005-0000-0000-00002E3E0000}"/>
    <cellStyle name="Normal 10 7 2 2 2" xfId="15918" xr:uid="{00000000-0005-0000-0000-00002F3E0000}"/>
    <cellStyle name="Normal 10 7 2 2 2 2" xfId="15919" xr:uid="{00000000-0005-0000-0000-0000303E0000}"/>
    <cellStyle name="Normal 10 7 2 2 2 2 2" xfId="46568" xr:uid="{372207CD-43A8-4A73-8115-F108D1CB1D15}"/>
    <cellStyle name="Normal 10 7 2 2 2 3" xfId="46567" xr:uid="{E536910C-128E-497A-AB8A-3F7F4FA9EAA3}"/>
    <cellStyle name="Normal 10 7 2 2 3" xfId="15920" xr:uid="{00000000-0005-0000-0000-0000313E0000}"/>
    <cellStyle name="Normal 10 7 2 2 3 2" xfId="46569" xr:uid="{183C1E20-D890-4FF3-8B0E-AF1E2E9570A2}"/>
    <cellStyle name="Normal 10 7 2 2 4" xfId="46566" xr:uid="{6CB34C07-8BFD-488A-8ABC-2330606172CA}"/>
    <cellStyle name="Normal 10 7 2 3" xfId="15921" xr:uid="{00000000-0005-0000-0000-0000323E0000}"/>
    <cellStyle name="Normal 10 7 2 3 2" xfId="15922" xr:uid="{00000000-0005-0000-0000-0000333E0000}"/>
    <cellStyle name="Normal 10 7 2 3 2 2" xfId="46571" xr:uid="{5546A774-B28A-4680-AC2D-0BC4F6404A86}"/>
    <cellStyle name="Normal 10 7 2 3 3" xfId="46570" xr:uid="{4597F83B-0CD2-497C-96D9-2DE462DC6E69}"/>
    <cellStyle name="Normal 10 7 2 4" xfId="15923" xr:uid="{00000000-0005-0000-0000-0000343E0000}"/>
    <cellStyle name="Normal 10 7 2 4 2" xfId="46572" xr:uid="{AEC82829-747B-4B77-85E1-73A931E2948F}"/>
    <cellStyle name="Normal 10 7 2 5" xfId="46565" xr:uid="{CFFDDD27-B99D-4C16-B61B-C323561F169A}"/>
    <cellStyle name="Normal 10 7 3" xfId="15924" xr:uid="{00000000-0005-0000-0000-0000353E0000}"/>
    <cellStyle name="Normal 10 7 3 2" xfId="15925" xr:uid="{00000000-0005-0000-0000-0000363E0000}"/>
    <cellStyle name="Normal 10 7 3 2 2" xfId="15926" xr:uid="{00000000-0005-0000-0000-0000373E0000}"/>
    <cellStyle name="Normal 10 7 3 2 2 2" xfId="46575" xr:uid="{694496C3-9816-47E0-9D59-8D4C4398732B}"/>
    <cellStyle name="Normal 10 7 3 2 3" xfId="46574" xr:uid="{ECD80B3D-FAC0-431D-8E73-922BEDAB82DD}"/>
    <cellStyle name="Normal 10 7 3 3" xfId="15927" xr:uid="{00000000-0005-0000-0000-0000383E0000}"/>
    <cellStyle name="Normal 10 7 3 3 2" xfId="46576" xr:uid="{1FD03AC3-DB24-4D4C-BD59-47688A594D24}"/>
    <cellStyle name="Normal 10 7 3 4" xfId="46573" xr:uid="{CCB23905-18BC-4F05-9251-6A8FE64EBD4B}"/>
    <cellStyle name="Normal 10 7 4" xfId="15928" xr:uid="{00000000-0005-0000-0000-0000393E0000}"/>
    <cellStyle name="Normal 10 7 4 2" xfId="15929" xr:uid="{00000000-0005-0000-0000-00003A3E0000}"/>
    <cellStyle name="Normal 10 7 4 2 2" xfId="46578" xr:uid="{1E9498FC-5CF0-436F-A769-8D78AB8D3203}"/>
    <cellStyle name="Normal 10 7 4 3" xfId="46577" xr:uid="{19817692-0FFA-434F-8982-EEB332BFCA2C}"/>
    <cellStyle name="Normal 10 7 5" xfId="15930" xr:uid="{00000000-0005-0000-0000-00003B3E0000}"/>
    <cellStyle name="Normal 10 7 5 2" xfId="46579" xr:uid="{C33126D6-D86A-49C0-B0F6-4CA5623A9B23}"/>
    <cellStyle name="Normal 10 7 6" xfId="46564" xr:uid="{2A485343-2081-49F7-BC1B-67F6FD7FAA0B}"/>
    <cellStyle name="Normal 10 8" xfId="15931" xr:uid="{00000000-0005-0000-0000-00003C3E0000}"/>
    <cellStyle name="Normal 10 8 2" xfId="46580" xr:uid="{DA9F4DD8-B2EC-47D1-A7AB-85A2621DC77D}"/>
    <cellStyle name="Normal 10 9" xfId="46337" xr:uid="{F536D5FD-D53A-4D13-B039-2E9B9BFEF4F1}"/>
    <cellStyle name="Normal 100" xfId="15932" xr:uid="{00000000-0005-0000-0000-00003D3E0000}"/>
    <cellStyle name="Normal 100 2" xfId="15933" xr:uid="{00000000-0005-0000-0000-00003E3E0000}"/>
    <cellStyle name="Normal 100 2 2" xfId="46582" xr:uid="{B2D4D755-A43F-4ADE-90C9-34464EF392C0}"/>
    <cellStyle name="Normal 100 3" xfId="46581" xr:uid="{E6B639CE-5848-41D1-B34C-BEAE0941E24D}"/>
    <cellStyle name="Normal 101" xfId="15934" xr:uid="{00000000-0005-0000-0000-00003F3E0000}"/>
    <cellStyle name="Normal 101 2" xfId="46583" xr:uid="{FC8F06E5-9621-4C84-BB46-1C4B8F77F7B6}"/>
    <cellStyle name="Normal 102" xfId="15935" xr:uid="{00000000-0005-0000-0000-0000403E0000}"/>
    <cellStyle name="Normal 102 2" xfId="46584" xr:uid="{E5461128-E2AB-4481-934D-728388E378C0}"/>
    <cellStyle name="Normal 103" xfId="15936" xr:uid="{00000000-0005-0000-0000-0000413E0000}"/>
    <cellStyle name="Normal 103 2" xfId="46585" xr:uid="{9F3C7308-67BE-47B3-B251-19A8C1D9E9A2}"/>
    <cellStyle name="Normal 104" xfId="15937" xr:uid="{00000000-0005-0000-0000-0000423E0000}"/>
    <cellStyle name="Normal 104 2" xfId="46586" xr:uid="{1E92962B-7EA6-4A3B-909F-63CC1127BF24}"/>
    <cellStyle name="Normal 105" xfId="15938" xr:uid="{00000000-0005-0000-0000-0000433E0000}"/>
    <cellStyle name="Normal 105 2" xfId="46587" xr:uid="{3938C746-D58D-4B31-B1A5-257ADCA2D377}"/>
    <cellStyle name="Normal 106" xfId="15939" xr:uid="{00000000-0005-0000-0000-0000443E0000}"/>
    <cellStyle name="Normal 106 2" xfId="46588" xr:uid="{8FC93835-29DB-4B89-BE35-63805B37459D}"/>
    <cellStyle name="Normal 107" xfId="15940" xr:uid="{00000000-0005-0000-0000-0000453E0000}"/>
    <cellStyle name="Normal 107 2" xfId="46589" xr:uid="{0A4E116B-F892-48FC-8722-B88217D347E9}"/>
    <cellStyle name="Normal 108" xfId="15941" xr:uid="{00000000-0005-0000-0000-0000463E0000}"/>
    <cellStyle name="Normal 108 2" xfId="46590" xr:uid="{21526DBD-DCB9-40DC-9BCD-DD9CB2569805}"/>
    <cellStyle name="Normal 109" xfId="15942" xr:uid="{00000000-0005-0000-0000-0000473E0000}"/>
    <cellStyle name="Normal 109 2" xfId="46591" xr:uid="{60DF9172-A594-4D30-A64A-38B8F439C9F0}"/>
    <cellStyle name="Normal 11" xfId="15943" xr:uid="{00000000-0005-0000-0000-0000483E0000}"/>
    <cellStyle name="Normal 11 2" xfId="15944" xr:uid="{00000000-0005-0000-0000-0000493E0000}"/>
    <cellStyle name="Normal 11 2 2" xfId="15945" xr:uid="{00000000-0005-0000-0000-00004A3E0000}"/>
    <cellStyle name="Normal 11 2 2 2" xfId="46594" xr:uid="{CCADDF39-E23A-499C-A5B6-0DD76FCF11EE}"/>
    <cellStyle name="Normal 11 2 3" xfId="46593" xr:uid="{941B005A-1707-42F2-9E55-58DDA0538A2A}"/>
    <cellStyle name="Normal 11 3" xfId="15946" xr:uid="{00000000-0005-0000-0000-00004B3E0000}"/>
    <cellStyle name="Normal 11 3 2" xfId="15947" xr:uid="{00000000-0005-0000-0000-00004C3E0000}"/>
    <cellStyle name="Normal 11 3 2 2" xfId="15948" xr:uid="{00000000-0005-0000-0000-00004D3E0000}"/>
    <cellStyle name="Normal 11 3 2 2 2" xfId="15949" xr:uid="{00000000-0005-0000-0000-00004E3E0000}"/>
    <cellStyle name="Normal 11 3 2 2 2 2" xfId="15950" xr:uid="{00000000-0005-0000-0000-00004F3E0000}"/>
    <cellStyle name="Normal 11 3 2 2 2 2 2" xfId="15951" xr:uid="{00000000-0005-0000-0000-0000503E0000}"/>
    <cellStyle name="Normal 11 3 2 2 2 2 2 2" xfId="46600" xr:uid="{6A538D64-69FC-4FD8-B2A1-BA246A831003}"/>
    <cellStyle name="Normal 11 3 2 2 2 2 3" xfId="46599" xr:uid="{DA1933CD-A503-43E1-9325-F3ECAB37946C}"/>
    <cellStyle name="Normal 11 3 2 2 2 3" xfId="15952" xr:uid="{00000000-0005-0000-0000-0000513E0000}"/>
    <cellStyle name="Normal 11 3 2 2 2 3 2" xfId="46601" xr:uid="{6F1449C0-3A02-4CD5-A4C4-FE8261761928}"/>
    <cellStyle name="Normal 11 3 2 2 2 4" xfId="46598" xr:uid="{729B2651-016E-4EB8-97E6-FFF720AC96D6}"/>
    <cellStyle name="Normal 11 3 2 2 3" xfId="15953" xr:uid="{00000000-0005-0000-0000-0000523E0000}"/>
    <cellStyle name="Normal 11 3 2 2 3 2" xfId="15954" xr:uid="{00000000-0005-0000-0000-0000533E0000}"/>
    <cellStyle name="Normal 11 3 2 2 3 2 2" xfId="46603" xr:uid="{53E2C0E3-89A7-47B3-8FB3-E75B7A888422}"/>
    <cellStyle name="Normal 11 3 2 2 3 3" xfId="46602" xr:uid="{FAA360A2-BD3E-404B-90DF-5072FA76E9FE}"/>
    <cellStyle name="Normal 11 3 2 2 4" xfId="15955" xr:uid="{00000000-0005-0000-0000-0000543E0000}"/>
    <cellStyle name="Normal 11 3 2 2 4 2" xfId="46604" xr:uid="{CA15BA9B-D6D5-495D-983E-951F69443728}"/>
    <cellStyle name="Normal 11 3 2 2 5" xfId="46597" xr:uid="{54CCD139-1471-48EC-B2B0-36C64AD97AA6}"/>
    <cellStyle name="Normal 11 3 2 3" xfId="15956" xr:uid="{00000000-0005-0000-0000-0000553E0000}"/>
    <cellStyle name="Normal 11 3 2 3 2" xfId="15957" xr:uid="{00000000-0005-0000-0000-0000563E0000}"/>
    <cellStyle name="Normal 11 3 2 3 2 2" xfId="15958" xr:uid="{00000000-0005-0000-0000-0000573E0000}"/>
    <cellStyle name="Normal 11 3 2 3 2 2 2" xfId="46607" xr:uid="{6676F9AE-DEEB-4061-92E0-6B9B04EA121D}"/>
    <cellStyle name="Normal 11 3 2 3 2 3" xfId="46606" xr:uid="{869CBD12-ED9B-4739-9020-E59463C5BE1B}"/>
    <cellStyle name="Normal 11 3 2 3 3" xfId="15959" xr:uid="{00000000-0005-0000-0000-0000583E0000}"/>
    <cellStyle name="Normal 11 3 2 3 3 2" xfId="46608" xr:uid="{60F1C72D-E322-4726-8C68-D6F4062F3B4B}"/>
    <cellStyle name="Normal 11 3 2 3 4" xfId="46605" xr:uid="{646F8F96-C14A-4E8E-80ED-3808E0E43638}"/>
    <cellStyle name="Normal 11 3 2 4" xfId="15960" xr:uid="{00000000-0005-0000-0000-0000593E0000}"/>
    <cellStyle name="Normal 11 3 2 4 2" xfId="15961" xr:uid="{00000000-0005-0000-0000-00005A3E0000}"/>
    <cellStyle name="Normal 11 3 2 4 2 2" xfId="46610" xr:uid="{B76BE5D0-EA5B-49A8-A950-FC2EF3D4872C}"/>
    <cellStyle name="Normal 11 3 2 4 3" xfId="46609" xr:uid="{CCDDE5C1-E99B-450E-80DA-50900B3E0C77}"/>
    <cellStyle name="Normal 11 3 2 5" xfId="15962" xr:uid="{00000000-0005-0000-0000-00005B3E0000}"/>
    <cellStyle name="Normal 11 3 2 5 2" xfId="46611" xr:uid="{C7C26A04-DC6C-412C-B744-6935AC0638B7}"/>
    <cellStyle name="Normal 11 3 2 6" xfId="46596" xr:uid="{4E259614-08D6-4676-9A91-F4CD4789219B}"/>
    <cellStyle name="Normal 11 3 3" xfId="15963" xr:uid="{00000000-0005-0000-0000-00005C3E0000}"/>
    <cellStyle name="Normal 11 3 3 2" xfId="15964" xr:uid="{00000000-0005-0000-0000-00005D3E0000}"/>
    <cellStyle name="Normal 11 3 3 2 2" xfId="15965" xr:uid="{00000000-0005-0000-0000-00005E3E0000}"/>
    <cellStyle name="Normal 11 3 3 2 2 2" xfId="15966" xr:uid="{00000000-0005-0000-0000-00005F3E0000}"/>
    <cellStyle name="Normal 11 3 3 2 2 2 2" xfId="46615" xr:uid="{DA8092EE-2691-4979-ACDB-AF309C219C75}"/>
    <cellStyle name="Normal 11 3 3 2 2 3" xfId="46614" xr:uid="{8FDF970C-5A89-4E4F-B254-98DCFDE4A26C}"/>
    <cellStyle name="Normal 11 3 3 2 3" xfId="15967" xr:uid="{00000000-0005-0000-0000-0000603E0000}"/>
    <cellStyle name="Normal 11 3 3 2 3 2" xfId="46616" xr:uid="{225C9305-3747-45F7-B340-A2B600F10F3F}"/>
    <cellStyle name="Normal 11 3 3 2 4" xfId="46613" xr:uid="{1413EEF9-18AD-4A83-A98B-D2C342505C0C}"/>
    <cellStyle name="Normal 11 3 3 3" xfId="15968" xr:uid="{00000000-0005-0000-0000-0000613E0000}"/>
    <cellStyle name="Normal 11 3 3 3 2" xfId="15969" xr:uid="{00000000-0005-0000-0000-0000623E0000}"/>
    <cellStyle name="Normal 11 3 3 3 2 2" xfId="46618" xr:uid="{22124603-BA24-4B30-BB89-A9F57FE0B1E5}"/>
    <cellStyle name="Normal 11 3 3 3 3" xfId="46617" xr:uid="{7443C782-06A0-44F7-AB2E-39A1C9895C76}"/>
    <cellStyle name="Normal 11 3 3 4" xfId="15970" xr:uid="{00000000-0005-0000-0000-0000633E0000}"/>
    <cellStyle name="Normal 11 3 3 4 2" xfId="46619" xr:uid="{612B3084-3C37-4249-B07F-A5862D9E4919}"/>
    <cellStyle name="Normal 11 3 3 5" xfId="46612" xr:uid="{A91C5A0E-DC0A-4619-AECC-145F58644225}"/>
    <cellStyle name="Normal 11 3 4" xfId="15971" xr:uid="{00000000-0005-0000-0000-0000643E0000}"/>
    <cellStyle name="Normal 11 3 4 2" xfId="15972" xr:uid="{00000000-0005-0000-0000-0000653E0000}"/>
    <cellStyle name="Normal 11 3 4 2 2" xfId="15973" xr:uid="{00000000-0005-0000-0000-0000663E0000}"/>
    <cellStyle name="Normal 11 3 4 2 2 2" xfId="46622" xr:uid="{B9434672-3B51-4C9C-B1A1-15EF18B4A18F}"/>
    <cellStyle name="Normal 11 3 4 2 3" xfId="46621" xr:uid="{01B3E1E3-B007-43EF-9192-28FA44400881}"/>
    <cellStyle name="Normal 11 3 4 3" xfId="15974" xr:uid="{00000000-0005-0000-0000-0000673E0000}"/>
    <cellStyle name="Normal 11 3 4 3 2" xfId="46623" xr:uid="{291F2E64-CF81-43F5-8881-3789AB0B3542}"/>
    <cellStyle name="Normal 11 3 4 4" xfId="46620" xr:uid="{F4036A19-E9D5-4BDB-961F-4D362A23AA3B}"/>
    <cellStyle name="Normal 11 3 5" xfId="15975" xr:uid="{00000000-0005-0000-0000-0000683E0000}"/>
    <cellStyle name="Normal 11 3 5 2" xfId="15976" xr:uid="{00000000-0005-0000-0000-0000693E0000}"/>
    <cellStyle name="Normal 11 3 5 2 2" xfId="46625" xr:uid="{6C497003-E331-4DBF-A266-9C8AA01C5F49}"/>
    <cellStyle name="Normal 11 3 5 3" xfId="46624" xr:uid="{B3E20164-E5AB-4C87-AAB8-BAD34910504F}"/>
    <cellStyle name="Normal 11 3 6" xfId="15977" xr:uid="{00000000-0005-0000-0000-00006A3E0000}"/>
    <cellStyle name="Normal 11 3 6 2" xfId="46626" xr:uid="{19B66F32-F793-4E75-BB2B-C309AB1203AE}"/>
    <cellStyle name="Normal 11 3 7" xfId="46595" xr:uid="{CBBD1921-AC74-4FFE-95FE-7F0589EF21D8}"/>
    <cellStyle name="Normal 11 4" xfId="15978" xr:uid="{00000000-0005-0000-0000-00006B3E0000}"/>
    <cellStyle name="Normal 11 4 2" xfId="15979" xr:uid="{00000000-0005-0000-0000-00006C3E0000}"/>
    <cellStyle name="Normal 11 4 2 2" xfId="15980" xr:uid="{00000000-0005-0000-0000-00006D3E0000}"/>
    <cellStyle name="Normal 11 4 2 2 2" xfId="15981" xr:uid="{00000000-0005-0000-0000-00006E3E0000}"/>
    <cellStyle name="Normal 11 4 2 2 2 2" xfId="15982" xr:uid="{00000000-0005-0000-0000-00006F3E0000}"/>
    <cellStyle name="Normal 11 4 2 2 2 2 2" xfId="46631" xr:uid="{E3E16966-C938-4B7C-BDA0-C7726300E7C9}"/>
    <cellStyle name="Normal 11 4 2 2 2 3" xfId="46630" xr:uid="{088704DD-D544-4657-B983-6B2335622CFA}"/>
    <cellStyle name="Normal 11 4 2 2 3" xfId="15983" xr:uid="{00000000-0005-0000-0000-0000703E0000}"/>
    <cellStyle name="Normal 11 4 2 2 3 2" xfId="46632" xr:uid="{A98A52C2-26D6-452D-9DA0-E33E9C1500FD}"/>
    <cellStyle name="Normal 11 4 2 2 4" xfId="46629" xr:uid="{1646AF46-7905-4DD8-AF6A-E437A55198DB}"/>
    <cellStyle name="Normal 11 4 2 3" xfId="15984" xr:uid="{00000000-0005-0000-0000-0000713E0000}"/>
    <cellStyle name="Normal 11 4 2 3 2" xfId="15985" xr:uid="{00000000-0005-0000-0000-0000723E0000}"/>
    <cellStyle name="Normal 11 4 2 3 2 2" xfId="46634" xr:uid="{57A74B74-F5DB-404D-816E-77F8D60BCA52}"/>
    <cellStyle name="Normal 11 4 2 3 3" xfId="46633" xr:uid="{8389F5F6-BF94-4351-87B0-82D652FCEC8A}"/>
    <cellStyle name="Normal 11 4 2 4" xfId="15986" xr:uid="{00000000-0005-0000-0000-0000733E0000}"/>
    <cellStyle name="Normal 11 4 2 4 2" xfId="46635" xr:uid="{60C540CA-DED8-4788-9B1F-2ECAD2B73DB4}"/>
    <cellStyle name="Normal 11 4 2 5" xfId="46628" xr:uid="{4B8756F0-C27C-4159-BB7E-51C06A7541E7}"/>
    <cellStyle name="Normal 11 4 3" xfId="15987" xr:uid="{00000000-0005-0000-0000-0000743E0000}"/>
    <cellStyle name="Normal 11 4 3 2" xfId="15988" xr:uid="{00000000-0005-0000-0000-0000753E0000}"/>
    <cellStyle name="Normal 11 4 3 2 2" xfId="15989" xr:uid="{00000000-0005-0000-0000-0000763E0000}"/>
    <cellStyle name="Normal 11 4 3 2 2 2" xfId="46638" xr:uid="{38B81E3F-4646-41A2-B1DD-03A094928FDC}"/>
    <cellStyle name="Normal 11 4 3 2 3" xfId="46637" xr:uid="{49CA74F6-901D-4B82-A72E-E65A88BE2D75}"/>
    <cellStyle name="Normal 11 4 3 3" xfId="15990" xr:uid="{00000000-0005-0000-0000-0000773E0000}"/>
    <cellStyle name="Normal 11 4 3 3 2" xfId="46639" xr:uid="{CD5844DD-08A3-4253-80EA-3DC194A3C436}"/>
    <cellStyle name="Normal 11 4 3 4" xfId="46636" xr:uid="{14CF431F-4A3A-4E77-83A9-15B60A9007DD}"/>
    <cellStyle name="Normal 11 4 4" xfId="15991" xr:uid="{00000000-0005-0000-0000-0000783E0000}"/>
    <cellStyle name="Normal 11 4 4 2" xfId="15992" xr:uid="{00000000-0005-0000-0000-0000793E0000}"/>
    <cellStyle name="Normal 11 4 4 2 2" xfId="46641" xr:uid="{837C3284-26C2-40DD-B3C2-53098329AD98}"/>
    <cellStyle name="Normal 11 4 4 3" xfId="46640" xr:uid="{D81ACAE2-9A90-4155-BC63-A90AF76F4DDF}"/>
    <cellStyle name="Normal 11 4 5" xfId="15993" xr:uid="{00000000-0005-0000-0000-00007A3E0000}"/>
    <cellStyle name="Normal 11 4 5 2" xfId="46642" xr:uid="{15D1F596-0C51-4730-9023-005650DD6BC5}"/>
    <cellStyle name="Normal 11 4 6" xfId="46627" xr:uid="{7142E163-9893-4302-A9F5-92DF22A924DA}"/>
    <cellStyle name="Normal 11 5" xfId="15994" xr:uid="{00000000-0005-0000-0000-00007B3E0000}"/>
    <cellStyle name="Normal 11 5 2" xfId="46643" xr:uid="{930DD5FC-EB52-4367-BBC6-189A4F11F778}"/>
    <cellStyle name="Normal 11 6" xfId="46592" xr:uid="{2DA79064-9724-4935-A7C7-4B29266BAA47}"/>
    <cellStyle name="Normal 110" xfId="15995" xr:uid="{00000000-0005-0000-0000-00007C3E0000}"/>
    <cellStyle name="Normal 110 2" xfId="46644" xr:uid="{A3352469-DF86-4B07-A276-71B92338B1EC}"/>
    <cellStyle name="Normal 111" xfId="15996" xr:uid="{00000000-0005-0000-0000-00007D3E0000}"/>
    <cellStyle name="Normal 111 2" xfId="46645" xr:uid="{33306437-B477-49D9-9BE6-674C228DB9B8}"/>
    <cellStyle name="Normal 112" xfId="15997" xr:uid="{00000000-0005-0000-0000-00007E3E0000}"/>
    <cellStyle name="Normal 112 2" xfId="46646" xr:uid="{FCEBBE32-D785-4014-B646-94AB08152EA8}"/>
    <cellStyle name="Normal 113" xfId="15998" xr:uid="{00000000-0005-0000-0000-00007F3E0000}"/>
    <cellStyle name="Normal 113 2" xfId="46647" xr:uid="{D604F70D-2FCF-4CAA-A3C2-042F00FEB39A}"/>
    <cellStyle name="Normal 114" xfId="15999" xr:uid="{00000000-0005-0000-0000-0000803E0000}"/>
    <cellStyle name="Normal 114 2" xfId="46648" xr:uid="{56FA0EA2-F278-4C03-AA03-7CB565850674}"/>
    <cellStyle name="Normal 115" xfId="16000" xr:uid="{00000000-0005-0000-0000-0000813E0000}"/>
    <cellStyle name="Normal 115 2" xfId="46649" xr:uid="{259C880E-99FA-4A55-816A-59A6E815C896}"/>
    <cellStyle name="Normal 116" xfId="16001" xr:uid="{00000000-0005-0000-0000-0000823E0000}"/>
    <cellStyle name="Normal 116 2" xfId="46650" xr:uid="{349CCDE8-4F56-4BC8-B0B0-17D5308B5A40}"/>
    <cellStyle name="Normal 117" xfId="16002" xr:uid="{00000000-0005-0000-0000-0000833E0000}"/>
    <cellStyle name="Normal 117 2" xfId="46651" xr:uid="{B9AAC2D2-33CE-410F-9A6E-4D35965D7A94}"/>
    <cellStyle name="Normal 118" xfId="16003" xr:uid="{00000000-0005-0000-0000-0000843E0000}"/>
    <cellStyle name="Normal 118 2" xfId="46652" xr:uid="{F553CAD8-7E1E-4106-8943-FACEDC0E325A}"/>
    <cellStyle name="Normal 119" xfId="16004" xr:uid="{00000000-0005-0000-0000-0000853E0000}"/>
    <cellStyle name="Normal 119 2" xfId="46653" xr:uid="{804D3BF8-4AC4-4F14-86DB-C1566A2C3D3D}"/>
    <cellStyle name="Normal 12" xfId="16005" xr:uid="{00000000-0005-0000-0000-0000863E0000}"/>
    <cellStyle name="Normal 12 2" xfId="16006" xr:uid="{00000000-0005-0000-0000-0000873E0000}"/>
    <cellStyle name="Normal 12 2 2" xfId="16007" xr:uid="{00000000-0005-0000-0000-0000883E0000}"/>
    <cellStyle name="Normal 12 2 2 2" xfId="46656" xr:uid="{04891916-0E02-4180-8BFD-DED6F719899C}"/>
    <cellStyle name="Normal 12 2 3" xfId="46655" xr:uid="{011F9E51-A8E5-42F4-B06B-68D0323745B6}"/>
    <cellStyle name="Normal 12 3" xfId="16008" xr:uid="{00000000-0005-0000-0000-0000893E0000}"/>
    <cellStyle name="Normal 12 3 2" xfId="16009" xr:uid="{00000000-0005-0000-0000-00008A3E0000}"/>
    <cellStyle name="Normal 12 3 2 2" xfId="16010" xr:uid="{00000000-0005-0000-0000-00008B3E0000}"/>
    <cellStyle name="Normal 12 3 2 2 2" xfId="16011" xr:uid="{00000000-0005-0000-0000-00008C3E0000}"/>
    <cellStyle name="Normal 12 3 2 2 2 2" xfId="16012" xr:uid="{00000000-0005-0000-0000-00008D3E0000}"/>
    <cellStyle name="Normal 12 3 2 2 2 2 2" xfId="16013" xr:uid="{00000000-0005-0000-0000-00008E3E0000}"/>
    <cellStyle name="Normal 12 3 2 2 2 2 2 2" xfId="46662" xr:uid="{9DFB7B11-5CD7-43D4-8619-82065EAA323F}"/>
    <cellStyle name="Normal 12 3 2 2 2 2 3" xfId="46661" xr:uid="{5E0672AB-AAA3-4532-AD93-B3E0C3B1B600}"/>
    <cellStyle name="Normal 12 3 2 2 2 3" xfId="16014" xr:uid="{00000000-0005-0000-0000-00008F3E0000}"/>
    <cellStyle name="Normal 12 3 2 2 2 3 2" xfId="46663" xr:uid="{A99DCE06-13A2-4F62-ACC0-D19EB1C7A852}"/>
    <cellStyle name="Normal 12 3 2 2 2 4" xfId="46660" xr:uid="{FCE41217-C19B-4161-B210-FBE7B72063A7}"/>
    <cellStyle name="Normal 12 3 2 2 3" xfId="16015" xr:uid="{00000000-0005-0000-0000-0000903E0000}"/>
    <cellStyle name="Normal 12 3 2 2 3 2" xfId="16016" xr:uid="{00000000-0005-0000-0000-0000913E0000}"/>
    <cellStyle name="Normal 12 3 2 2 3 2 2" xfId="46665" xr:uid="{5373543A-2B8D-4ED8-AFC0-B55094D42677}"/>
    <cellStyle name="Normal 12 3 2 2 3 3" xfId="46664" xr:uid="{E0C5E5AE-CFC5-4229-9D02-0E6D0EA0F646}"/>
    <cellStyle name="Normal 12 3 2 2 4" xfId="16017" xr:uid="{00000000-0005-0000-0000-0000923E0000}"/>
    <cellStyle name="Normal 12 3 2 2 4 2" xfId="46666" xr:uid="{F7FCED5F-F83C-4DCA-AAAD-90EE1E80689E}"/>
    <cellStyle name="Normal 12 3 2 2 5" xfId="46659" xr:uid="{892C1236-CCE1-47F7-86CC-D40F0F1990FB}"/>
    <cellStyle name="Normal 12 3 2 3" xfId="16018" xr:uid="{00000000-0005-0000-0000-0000933E0000}"/>
    <cellStyle name="Normal 12 3 2 3 2" xfId="16019" xr:uid="{00000000-0005-0000-0000-0000943E0000}"/>
    <cellStyle name="Normal 12 3 2 3 2 2" xfId="16020" xr:uid="{00000000-0005-0000-0000-0000953E0000}"/>
    <cellStyle name="Normal 12 3 2 3 2 2 2" xfId="46669" xr:uid="{B2445EC4-A3B4-4813-8F98-0349ED17932A}"/>
    <cellStyle name="Normal 12 3 2 3 2 3" xfId="46668" xr:uid="{06574FD9-5E66-41C7-88C0-5DDE3C93FC02}"/>
    <cellStyle name="Normal 12 3 2 3 3" xfId="16021" xr:uid="{00000000-0005-0000-0000-0000963E0000}"/>
    <cellStyle name="Normal 12 3 2 3 3 2" xfId="46670" xr:uid="{484297AC-F944-452F-8FB6-32EBB4AF8CC5}"/>
    <cellStyle name="Normal 12 3 2 3 4" xfId="46667" xr:uid="{66D0723C-F04A-43F7-A2DF-407D035BF361}"/>
    <cellStyle name="Normal 12 3 2 4" xfId="16022" xr:uid="{00000000-0005-0000-0000-0000973E0000}"/>
    <cellStyle name="Normal 12 3 2 4 2" xfId="16023" xr:uid="{00000000-0005-0000-0000-0000983E0000}"/>
    <cellStyle name="Normal 12 3 2 4 2 2" xfId="46672" xr:uid="{9DFDE5BD-988C-4FD4-AD63-63FBC5F92579}"/>
    <cellStyle name="Normal 12 3 2 4 3" xfId="46671" xr:uid="{6448A3F2-C8B1-4E3E-8632-F2778F3FB628}"/>
    <cellStyle name="Normal 12 3 2 5" xfId="16024" xr:uid="{00000000-0005-0000-0000-0000993E0000}"/>
    <cellStyle name="Normal 12 3 2 5 2" xfId="46673" xr:uid="{EA9EA171-B7C1-4458-87D0-A94920FA7149}"/>
    <cellStyle name="Normal 12 3 2 6" xfId="46658" xr:uid="{F11F868E-E723-4CD9-AB8E-439F44B0E199}"/>
    <cellStyle name="Normal 12 3 3" xfId="16025" xr:uid="{00000000-0005-0000-0000-00009A3E0000}"/>
    <cellStyle name="Normal 12 3 3 2" xfId="16026" xr:uid="{00000000-0005-0000-0000-00009B3E0000}"/>
    <cellStyle name="Normal 12 3 3 2 2" xfId="16027" xr:uid="{00000000-0005-0000-0000-00009C3E0000}"/>
    <cellStyle name="Normal 12 3 3 2 2 2" xfId="16028" xr:uid="{00000000-0005-0000-0000-00009D3E0000}"/>
    <cellStyle name="Normal 12 3 3 2 2 2 2" xfId="46677" xr:uid="{1A8C3567-8634-4C88-A795-1C148A9C7841}"/>
    <cellStyle name="Normal 12 3 3 2 2 3" xfId="46676" xr:uid="{6F48217E-4CA2-4BC0-8386-FEF40D80A619}"/>
    <cellStyle name="Normal 12 3 3 2 3" xfId="16029" xr:uid="{00000000-0005-0000-0000-00009E3E0000}"/>
    <cellStyle name="Normal 12 3 3 2 3 2" xfId="46678" xr:uid="{4BB5FF54-0C1C-4548-8AD1-91B9BAAAAE37}"/>
    <cellStyle name="Normal 12 3 3 2 4" xfId="46675" xr:uid="{5A8DDE01-E9C9-49F4-B8D8-1F36FE2A73E2}"/>
    <cellStyle name="Normal 12 3 3 3" xfId="16030" xr:uid="{00000000-0005-0000-0000-00009F3E0000}"/>
    <cellStyle name="Normal 12 3 3 3 2" xfId="16031" xr:uid="{00000000-0005-0000-0000-0000A03E0000}"/>
    <cellStyle name="Normal 12 3 3 3 2 2" xfId="46680" xr:uid="{55FCDE66-2C4E-4ECE-97C1-A14F5A884D63}"/>
    <cellStyle name="Normal 12 3 3 3 3" xfId="46679" xr:uid="{E65B584B-9C3A-4177-90B5-0696DA8B7A09}"/>
    <cellStyle name="Normal 12 3 3 4" xfId="16032" xr:uid="{00000000-0005-0000-0000-0000A13E0000}"/>
    <cellStyle name="Normal 12 3 3 4 2" xfId="46681" xr:uid="{328C00B1-0883-43BF-A16F-EA0FE6A4D6CF}"/>
    <cellStyle name="Normal 12 3 3 5" xfId="46674" xr:uid="{18FC048F-49C2-46D2-82C1-34E7F2A4C861}"/>
    <cellStyle name="Normal 12 3 4" xfId="16033" xr:uid="{00000000-0005-0000-0000-0000A23E0000}"/>
    <cellStyle name="Normal 12 3 4 2" xfId="16034" xr:uid="{00000000-0005-0000-0000-0000A33E0000}"/>
    <cellStyle name="Normal 12 3 4 2 2" xfId="16035" xr:uid="{00000000-0005-0000-0000-0000A43E0000}"/>
    <cellStyle name="Normal 12 3 4 2 2 2" xfId="46684" xr:uid="{4808C1C9-16A5-48D6-BA9D-0AC39B0E6AF3}"/>
    <cellStyle name="Normal 12 3 4 2 3" xfId="46683" xr:uid="{43C174FE-ACE8-44E9-9DFF-0E256829F9F8}"/>
    <cellStyle name="Normal 12 3 4 3" xfId="16036" xr:uid="{00000000-0005-0000-0000-0000A53E0000}"/>
    <cellStyle name="Normal 12 3 4 3 2" xfId="46685" xr:uid="{84748406-1DEE-488E-9074-23465DA660F2}"/>
    <cellStyle name="Normal 12 3 4 4" xfId="46682" xr:uid="{D2A6F079-1B85-4F98-A513-0470C5F29B80}"/>
    <cellStyle name="Normal 12 3 5" xfId="16037" xr:uid="{00000000-0005-0000-0000-0000A63E0000}"/>
    <cellStyle name="Normal 12 3 5 2" xfId="16038" xr:uid="{00000000-0005-0000-0000-0000A73E0000}"/>
    <cellStyle name="Normal 12 3 5 2 2" xfId="46687" xr:uid="{1DDE0519-2320-4020-97C4-4E28081B10B6}"/>
    <cellStyle name="Normal 12 3 5 3" xfId="46686" xr:uid="{37E5324B-C9C2-4A83-8BF8-553657F4A300}"/>
    <cellStyle name="Normal 12 3 6" xfId="16039" xr:uid="{00000000-0005-0000-0000-0000A83E0000}"/>
    <cellStyle name="Normal 12 3 6 2" xfId="46688" xr:uid="{F75223AA-1BF8-4ACD-A526-62026F8384F4}"/>
    <cellStyle name="Normal 12 3 7" xfId="46657" xr:uid="{57B1E5A9-CFA5-45EA-AEB9-A0E3D93CE19D}"/>
    <cellStyle name="Normal 12 4" xfId="16040" xr:uid="{00000000-0005-0000-0000-0000A93E0000}"/>
    <cellStyle name="Normal 12 4 2" xfId="16041" xr:uid="{00000000-0005-0000-0000-0000AA3E0000}"/>
    <cellStyle name="Normal 12 4 2 2" xfId="16042" xr:uid="{00000000-0005-0000-0000-0000AB3E0000}"/>
    <cellStyle name="Normal 12 4 2 2 2" xfId="16043" xr:uid="{00000000-0005-0000-0000-0000AC3E0000}"/>
    <cellStyle name="Normal 12 4 2 2 2 2" xfId="16044" xr:uid="{00000000-0005-0000-0000-0000AD3E0000}"/>
    <cellStyle name="Normal 12 4 2 2 2 2 2" xfId="46693" xr:uid="{D908DD51-86F2-49B7-9219-17992BEED4B4}"/>
    <cellStyle name="Normal 12 4 2 2 2 3" xfId="46692" xr:uid="{9942E6F9-1814-4805-9415-4D7BC25F5B61}"/>
    <cellStyle name="Normal 12 4 2 2 3" xfId="16045" xr:uid="{00000000-0005-0000-0000-0000AE3E0000}"/>
    <cellStyle name="Normal 12 4 2 2 3 2" xfId="46694" xr:uid="{8E3AC10B-E351-4898-B4B8-71B36A70B6B4}"/>
    <cellStyle name="Normal 12 4 2 2 4" xfId="46691" xr:uid="{F40152F4-9CEB-41CD-8FF6-1FF0F4F6C926}"/>
    <cellStyle name="Normal 12 4 2 3" xfId="16046" xr:uid="{00000000-0005-0000-0000-0000AF3E0000}"/>
    <cellStyle name="Normal 12 4 2 3 2" xfId="16047" xr:uid="{00000000-0005-0000-0000-0000B03E0000}"/>
    <cellStyle name="Normal 12 4 2 3 2 2" xfId="46696" xr:uid="{CEE77145-2DAF-4973-9E5B-20D7834B2940}"/>
    <cellStyle name="Normal 12 4 2 3 3" xfId="46695" xr:uid="{0B88FBDC-0C03-4CD7-939A-248DE31E1BB0}"/>
    <cellStyle name="Normal 12 4 2 4" xfId="16048" xr:uid="{00000000-0005-0000-0000-0000B13E0000}"/>
    <cellStyle name="Normal 12 4 2 4 2" xfId="46697" xr:uid="{282CD6A5-82DB-44C7-87F0-E60610488C5F}"/>
    <cellStyle name="Normal 12 4 2 5" xfId="46690" xr:uid="{D6AB96BE-E784-4E8C-A8CC-9FFDB1EB895E}"/>
    <cellStyle name="Normal 12 4 3" xfId="16049" xr:uid="{00000000-0005-0000-0000-0000B23E0000}"/>
    <cellStyle name="Normal 12 4 3 2" xfId="16050" xr:uid="{00000000-0005-0000-0000-0000B33E0000}"/>
    <cellStyle name="Normal 12 4 3 2 2" xfId="16051" xr:uid="{00000000-0005-0000-0000-0000B43E0000}"/>
    <cellStyle name="Normal 12 4 3 2 2 2" xfId="46700" xr:uid="{E595F54A-D3F0-4D79-AE3D-CFFE5BD3E49F}"/>
    <cellStyle name="Normal 12 4 3 2 3" xfId="46699" xr:uid="{708DBB0F-E37F-4CD7-8900-234897695D66}"/>
    <cellStyle name="Normal 12 4 3 3" xfId="16052" xr:uid="{00000000-0005-0000-0000-0000B53E0000}"/>
    <cellStyle name="Normal 12 4 3 3 2" xfId="46701" xr:uid="{71DCAC3C-246D-41FF-9A89-75E872647642}"/>
    <cellStyle name="Normal 12 4 3 4" xfId="46698" xr:uid="{9E506386-2DC5-466F-8E8C-EAA71CD43D5E}"/>
    <cellStyle name="Normal 12 4 4" xfId="16053" xr:uid="{00000000-0005-0000-0000-0000B63E0000}"/>
    <cellStyle name="Normal 12 4 4 2" xfId="16054" xr:uid="{00000000-0005-0000-0000-0000B73E0000}"/>
    <cellStyle name="Normal 12 4 4 2 2" xfId="46703" xr:uid="{7B23EFDB-E67A-4A9C-AECC-DFCD94B167C8}"/>
    <cellStyle name="Normal 12 4 4 3" xfId="46702" xr:uid="{132ACC4E-EFF2-411E-B194-BAF20F3BBEFE}"/>
    <cellStyle name="Normal 12 4 5" xfId="16055" xr:uid="{00000000-0005-0000-0000-0000B83E0000}"/>
    <cellStyle name="Normal 12 4 5 2" xfId="46704" xr:uid="{2196C0B1-CB81-4B5F-BDBD-D4CB73958F06}"/>
    <cellStyle name="Normal 12 4 6" xfId="46689" xr:uid="{DCD35EE5-FF2E-4750-9446-AA27DDDBF0A0}"/>
    <cellStyle name="Normal 12 5" xfId="16056" xr:uid="{00000000-0005-0000-0000-0000B93E0000}"/>
    <cellStyle name="Normal 12 5 2" xfId="46705" xr:uid="{DC23956F-2F59-4C95-9F42-CC02126F2EDC}"/>
    <cellStyle name="Normal 12 6" xfId="46654" xr:uid="{29EB362D-D970-4FC7-8039-61C9C59473F3}"/>
    <cellStyle name="Normal 120" xfId="16057" xr:uid="{00000000-0005-0000-0000-0000BA3E0000}"/>
    <cellStyle name="Normal 120 2" xfId="46706" xr:uid="{347FD0E0-8A6E-4002-BE42-9B194686E554}"/>
    <cellStyle name="Normal 121" xfId="16058" xr:uid="{00000000-0005-0000-0000-0000BB3E0000}"/>
    <cellStyle name="Normal 121 2" xfId="46707" xr:uid="{7415917D-6790-4F6A-AF95-816CA958F046}"/>
    <cellStyle name="Normal 122" xfId="16059" xr:uid="{00000000-0005-0000-0000-0000BC3E0000}"/>
    <cellStyle name="Normal 122 2" xfId="46708" xr:uid="{9AF17299-FEB7-47C5-BFA1-1ED5163521C4}"/>
    <cellStyle name="Normal 123" xfId="16060" xr:uid="{00000000-0005-0000-0000-0000BD3E0000}"/>
    <cellStyle name="Normal 123 2" xfId="46709" xr:uid="{67F78AE1-D9BA-47E7-B804-6EE5DDF719AA}"/>
    <cellStyle name="Normal 124" xfId="16061" xr:uid="{00000000-0005-0000-0000-0000BE3E0000}"/>
    <cellStyle name="Normal 124 2" xfId="46710" xr:uid="{C76BEA5B-CD71-4559-B706-D5F380657D1B}"/>
    <cellStyle name="Normal 125" xfId="16062" xr:uid="{00000000-0005-0000-0000-0000BF3E0000}"/>
    <cellStyle name="Normal 125 2" xfId="46711" xr:uid="{EA103F46-3C68-4670-A804-5E0731774EE5}"/>
    <cellStyle name="Normal 126" xfId="16063" xr:uid="{00000000-0005-0000-0000-0000C03E0000}"/>
    <cellStyle name="Normal 126 2" xfId="46712" xr:uid="{62F8FF36-8EC2-429C-8A27-47935C1BF536}"/>
    <cellStyle name="Normal 127" xfId="16064" xr:uid="{00000000-0005-0000-0000-0000C13E0000}"/>
    <cellStyle name="Normal 127 2" xfId="46713" xr:uid="{1E9FEFDA-0FAC-46A8-A3D8-0DB74734B7C1}"/>
    <cellStyle name="Normal 128" xfId="16065" xr:uid="{00000000-0005-0000-0000-0000C23E0000}"/>
    <cellStyle name="Normal 128 2" xfId="46714" xr:uid="{DD2974D5-920A-45C0-ABBA-ADFEFC3827EC}"/>
    <cellStyle name="Normal 129" xfId="16066" xr:uid="{00000000-0005-0000-0000-0000C33E0000}"/>
    <cellStyle name="Normal 129 2" xfId="46715" xr:uid="{7AE02D48-BA38-4E2B-BB23-8383077ECB46}"/>
    <cellStyle name="Normal 13" xfId="16067" xr:uid="{00000000-0005-0000-0000-0000C43E0000}"/>
    <cellStyle name="Normal 13 2" xfId="16068" xr:uid="{00000000-0005-0000-0000-0000C53E0000}"/>
    <cellStyle name="Normal 13 2 2" xfId="16069" xr:uid="{00000000-0005-0000-0000-0000C63E0000}"/>
    <cellStyle name="Normal 13 2 2 2" xfId="46718" xr:uid="{0062CE34-4895-43E5-B43D-D08B64CE9DC8}"/>
    <cellStyle name="Normal 13 2 3" xfId="46717" xr:uid="{CF30EECF-B0A5-42CE-8BC2-01FDA1824B06}"/>
    <cellStyle name="Normal 13 3" xfId="16070" xr:uid="{00000000-0005-0000-0000-0000C73E0000}"/>
    <cellStyle name="Normal 13 3 2" xfId="16071" xr:uid="{00000000-0005-0000-0000-0000C83E0000}"/>
    <cellStyle name="Normal 13 3 2 2" xfId="16072" xr:uid="{00000000-0005-0000-0000-0000C93E0000}"/>
    <cellStyle name="Normal 13 3 2 2 2" xfId="16073" xr:uid="{00000000-0005-0000-0000-0000CA3E0000}"/>
    <cellStyle name="Normal 13 3 2 2 2 2" xfId="16074" xr:uid="{00000000-0005-0000-0000-0000CB3E0000}"/>
    <cellStyle name="Normal 13 3 2 2 2 2 2" xfId="16075" xr:uid="{00000000-0005-0000-0000-0000CC3E0000}"/>
    <cellStyle name="Normal 13 3 2 2 2 2 2 2" xfId="46724" xr:uid="{F4C82B0D-FF50-4BE3-BA8B-AE22CCD632B6}"/>
    <cellStyle name="Normal 13 3 2 2 2 2 3" xfId="46723" xr:uid="{2D711EFD-5B3C-46CE-AF6B-DD649F0BB0F6}"/>
    <cellStyle name="Normal 13 3 2 2 2 3" xfId="16076" xr:uid="{00000000-0005-0000-0000-0000CD3E0000}"/>
    <cellStyle name="Normal 13 3 2 2 2 3 2" xfId="46725" xr:uid="{D07C96AB-7CB1-4B2F-BFAF-A9B0F2E84E00}"/>
    <cellStyle name="Normal 13 3 2 2 2 4" xfId="46722" xr:uid="{3B375D69-3474-45C9-9251-477051C50878}"/>
    <cellStyle name="Normal 13 3 2 2 3" xfId="16077" xr:uid="{00000000-0005-0000-0000-0000CE3E0000}"/>
    <cellStyle name="Normal 13 3 2 2 3 2" xfId="16078" xr:uid="{00000000-0005-0000-0000-0000CF3E0000}"/>
    <cellStyle name="Normal 13 3 2 2 3 2 2" xfId="46727" xr:uid="{C2D1AA22-0EDC-4160-8E6B-FA6793295039}"/>
    <cellStyle name="Normal 13 3 2 2 3 3" xfId="46726" xr:uid="{8294E124-8978-4793-96F6-579CCEA6768A}"/>
    <cellStyle name="Normal 13 3 2 2 4" xfId="16079" xr:uid="{00000000-0005-0000-0000-0000D03E0000}"/>
    <cellStyle name="Normal 13 3 2 2 4 2" xfId="46728" xr:uid="{373BF41C-CFBC-4AD0-A598-326FBA533995}"/>
    <cellStyle name="Normal 13 3 2 2 5" xfId="46721" xr:uid="{574A3203-5200-4B86-A8CB-25A9BB24F971}"/>
    <cellStyle name="Normal 13 3 2 3" xfId="16080" xr:uid="{00000000-0005-0000-0000-0000D13E0000}"/>
    <cellStyle name="Normal 13 3 2 3 2" xfId="16081" xr:uid="{00000000-0005-0000-0000-0000D23E0000}"/>
    <cellStyle name="Normal 13 3 2 3 2 2" xfId="16082" xr:uid="{00000000-0005-0000-0000-0000D33E0000}"/>
    <cellStyle name="Normal 13 3 2 3 2 2 2" xfId="46731" xr:uid="{FA81129A-83AB-4087-8746-CD6015AC7532}"/>
    <cellStyle name="Normal 13 3 2 3 2 3" xfId="46730" xr:uid="{DC9BEB49-8B93-4A35-90D4-94E3CC66AC5C}"/>
    <cellStyle name="Normal 13 3 2 3 3" xfId="16083" xr:uid="{00000000-0005-0000-0000-0000D43E0000}"/>
    <cellStyle name="Normal 13 3 2 3 3 2" xfId="46732" xr:uid="{0DEA6EA5-756C-47A8-9DE1-2BFAFE96D9B2}"/>
    <cellStyle name="Normal 13 3 2 3 4" xfId="46729" xr:uid="{289C3620-EBBC-4C15-A3C7-582105B747DB}"/>
    <cellStyle name="Normal 13 3 2 4" xfId="16084" xr:uid="{00000000-0005-0000-0000-0000D53E0000}"/>
    <cellStyle name="Normal 13 3 2 4 2" xfId="16085" xr:uid="{00000000-0005-0000-0000-0000D63E0000}"/>
    <cellStyle name="Normal 13 3 2 4 2 2" xfId="46734" xr:uid="{5F45A294-D50F-416D-9CC5-8D0F103D6998}"/>
    <cellStyle name="Normal 13 3 2 4 3" xfId="46733" xr:uid="{4B5F1AA2-AECF-4CEA-B61F-DAC04F41E264}"/>
    <cellStyle name="Normal 13 3 2 5" xfId="16086" xr:uid="{00000000-0005-0000-0000-0000D73E0000}"/>
    <cellStyle name="Normal 13 3 2 5 2" xfId="46735" xr:uid="{56562757-821B-42B9-BBBC-244E66E7E201}"/>
    <cellStyle name="Normal 13 3 2 6" xfId="46720" xr:uid="{7A9219B8-DFBA-4C16-89D4-B23CB5B73E18}"/>
    <cellStyle name="Normal 13 3 3" xfId="16087" xr:uid="{00000000-0005-0000-0000-0000D83E0000}"/>
    <cellStyle name="Normal 13 3 3 2" xfId="16088" xr:uid="{00000000-0005-0000-0000-0000D93E0000}"/>
    <cellStyle name="Normal 13 3 3 2 2" xfId="16089" xr:uid="{00000000-0005-0000-0000-0000DA3E0000}"/>
    <cellStyle name="Normal 13 3 3 2 2 2" xfId="16090" xr:uid="{00000000-0005-0000-0000-0000DB3E0000}"/>
    <cellStyle name="Normal 13 3 3 2 2 2 2" xfId="46739" xr:uid="{E6499774-E20B-4E2E-8859-3199405D6FD2}"/>
    <cellStyle name="Normal 13 3 3 2 2 3" xfId="46738" xr:uid="{BB932E40-CE47-448D-B3F1-8475D8DDCC2F}"/>
    <cellStyle name="Normal 13 3 3 2 3" xfId="16091" xr:uid="{00000000-0005-0000-0000-0000DC3E0000}"/>
    <cellStyle name="Normal 13 3 3 2 3 2" xfId="46740" xr:uid="{4EF45C39-CB84-4DF8-BCC2-821F5B5C4F50}"/>
    <cellStyle name="Normal 13 3 3 2 4" xfId="46737" xr:uid="{FDD050A1-E76B-43D4-A2EC-16BE0A77D0A4}"/>
    <cellStyle name="Normal 13 3 3 3" xfId="16092" xr:uid="{00000000-0005-0000-0000-0000DD3E0000}"/>
    <cellStyle name="Normal 13 3 3 3 2" xfId="16093" xr:uid="{00000000-0005-0000-0000-0000DE3E0000}"/>
    <cellStyle name="Normal 13 3 3 3 2 2" xfId="46742" xr:uid="{511D6D19-6D47-4D1A-ACC8-AD1C521B16DD}"/>
    <cellStyle name="Normal 13 3 3 3 3" xfId="46741" xr:uid="{28A766FA-5B8E-486C-ADC8-C030ECD0E030}"/>
    <cellStyle name="Normal 13 3 3 4" xfId="16094" xr:uid="{00000000-0005-0000-0000-0000DF3E0000}"/>
    <cellStyle name="Normal 13 3 3 4 2" xfId="46743" xr:uid="{A436CC0A-6B77-4735-9399-0BEEE1F97B3B}"/>
    <cellStyle name="Normal 13 3 3 5" xfId="46736" xr:uid="{4E3A2C86-7966-4CA5-A893-5CD5C94AEC62}"/>
    <cellStyle name="Normal 13 3 4" xfId="16095" xr:uid="{00000000-0005-0000-0000-0000E03E0000}"/>
    <cellStyle name="Normal 13 3 4 2" xfId="16096" xr:uid="{00000000-0005-0000-0000-0000E13E0000}"/>
    <cellStyle name="Normal 13 3 4 2 2" xfId="16097" xr:uid="{00000000-0005-0000-0000-0000E23E0000}"/>
    <cellStyle name="Normal 13 3 4 2 2 2" xfId="46746" xr:uid="{4A227643-4355-492D-A9AD-9C030B222EEC}"/>
    <cellStyle name="Normal 13 3 4 2 3" xfId="46745" xr:uid="{60A83BF7-1653-4268-8FA9-B83D24838CF2}"/>
    <cellStyle name="Normal 13 3 4 3" xfId="16098" xr:uid="{00000000-0005-0000-0000-0000E33E0000}"/>
    <cellStyle name="Normal 13 3 4 3 2" xfId="46747" xr:uid="{A827D625-E183-4EE1-B3CD-74B2F09CF05F}"/>
    <cellStyle name="Normal 13 3 4 4" xfId="46744" xr:uid="{9756D218-586D-4429-9525-310C7BF69854}"/>
    <cellStyle name="Normal 13 3 5" xfId="16099" xr:uid="{00000000-0005-0000-0000-0000E43E0000}"/>
    <cellStyle name="Normal 13 3 5 2" xfId="16100" xr:uid="{00000000-0005-0000-0000-0000E53E0000}"/>
    <cellStyle name="Normal 13 3 5 2 2" xfId="46749" xr:uid="{B284B027-3072-4AED-A27A-3F5EFF5E0DAF}"/>
    <cellStyle name="Normal 13 3 5 3" xfId="46748" xr:uid="{8D7CDEB7-990B-4CBE-BBAA-95218732C2F4}"/>
    <cellStyle name="Normal 13 3 6" xfId="16101" xr:uid="{00000000-0005-0000-0000-0000E63E0000}"/>
    <cellStyle name="Normal 13 3 6 2" xfId="46750" xr:uid="{1E09190A-88B6-4CF9-8E52-86A7E0FF7DB1}"/>
    <cellStyle name="Normal 13 3 7" xfId="46719" xr:uid="{89C7E167-095F-439A-8F2E-1F955C2838B5}"/>
    <cellStyle name="Normal 13 4" xfId="16102" xr:uid="{00000000-0005-0000-0000-0000E73E0000}"/>
    <cellStyle name="Normal 13 4 2" xfId="16103" xr:uid="{00000000-0005-0000-0000-0000E83E0000}"/>
    <cellStyle name="Normal 13 4 2 2" xfId="16104" xr:uid="{00000000-0005-0000-0000-0000E93E0000}"/>
    <cellStyle name="Normal 13 4 2 2 2" xfId="16105" xr:uid="{00000000-0005-0000-0000-0000EA3E0000}"/>
    <cellStyle name="Normal 13 4 2 2 2 2" xfId="16106" xr:uid="{00000000-0005-0000-0000-0000EB3E0000}"/>
    <cellStyle name="Normal 13 4 2 2 2 2 2" xfId="46755" xr:uid="{578BF163-C404-4236-A798-D35CE347C970}"/>
    <cellStyle name="Normal 13 4 2 2 2 3" xfId="46754" xr:uid="{9FEF0982-101E-4B2B-B2A7-4C6E1866AD15}"/>
    <cellStyle name="Normal 13 4 2 2 3" xfId="16107" xr:uid="{00000000-0005-0000-0000-0000EC3E0000}"/>
    <cellStyle name="Normal 13 4 2 2 3 2" xfId="46756" xr:uid="{1ACEF743-1588-4F58-827B-5101676A2BD0}"/>
    <cellStyle name="Normal 13 4 2 2 4" xfId="46753" xr:uid="{42F78B22-735B-48DB-A888-4065B5D0D28A}"/>
    <cellStyle name="Normal 13 4 2 3" xfId="16108" xr:uid="{00000000-0005-0000-0000-0000ED3E0000}"/>
    <cellStyle name="Normal 13 4 2 3 2" xfId="16109" xr:uid="{00000000-0005-0000-0000-0000EE3E0000}"/>
    <cellStyle name="Normal 13 4 2 3 2 2" xfId="46758" xr:uid="{77C434F8-C586-4420-B24C-2D3370468B74}"/>
    <cellStyle name="Normal 13 4 2 3 3" xfId="46757" xr:uid="{3D62FA4A-6256-4315-91D1-C8CAA27A1E51}"/>
    <cellStyle name="Normal 13 4 2 4" xfId="16110" xr:uid="{00000000-0005-0000-0000-0000EF3E0000}"/>
    <cellStyle name="Normal 13 4 2 4 2" xfId="46759" xr:uid="{EF8E25C8-8B8F-42AD-B454-8E531C98195A}"/>
    <cellStyle name="Normal 13 4 2 5" xfId="46752" xr:uid="{F46D7BF7-0FB0-4CD3-876F-2FD2FBB75F7E}"/>
    <cellStyle name="Normal 13 4 3" xfId="16111" xr:uid="{00000000-0005-0000-0000-0000F03E0000}"/>
    <cellStyle name="Normal 13 4 3 2" xfId="16112" xr:uid="{00000000-0005-0000-0000-0000F13E0000}"/>
    <cellStyle name="Normal 13 4 3 2 2" xfId="16113" xr:uid="{00000000-0005-0000-0000-0000F23E0000}"/>
    <cellStyle name="Normal 13 4 3 2 2 2" xfId="46762" xr:uid="{9D920B5E-7607-4067-9AB8-15F9ABC328B3}"/>
    <cellStyle name="Normal 13 4 3 2 3" xfId="46761" xr:uid="{E3B62989-3232-4C61-BB33-EB37E0EEC5DD}"/>
    <cellStyle name="Normal 13 4 3 3" xfId="16114" xr:uid="{00000000-0005-0000-0000-0000F33E0000}"/>
    <cellStyle name="Normal 13 4 3 3 2" xfId="46763" xr:uid="{905ACE66-FEDC-4B47-BF3E-EE5E6B66B0EC}"/>
    <cellStyle name="Normal 13 4 3 4" xfId="46760" xr:uid="{58E238FE-4BD5-45DC-90F2-EF74CD606B12}"/>
    <cellStyle name="Normal 13 4 4" xfId="16115" xr:uid="{00000000-0005-0000-0000-0000F43E0000}"/>
    <cellStyle name="Normal 13 4 4 2" xfId="16116" xr:uid="{00000000-0005-0000-0000-0000F53E0000}"/>
    <cellStyle name="Normal 13 4 4 2 2" xfId="46765" xr:uid="{635559A1-E4B6-4ED0-88F6-15ED83B025F2}"/>
    <cellStyle name="Normal 13 4 4 3" xfId="46764" xr:uid="{B5BF3D4E-BB3E-43E5-ADDB-2CDED1FD7235}"/>
    <cellStyle name="Normal 13 4 5" xfId="16117" xr:uid="{00000000-0005-0000-0000-0000F63E0000}"/>
    <cellStyle name="Normal 13 4 5 2" xfId="46766" xr:uid="{C08C22CF-8A43-414E-A226-1F9AA67867EA}"/>
    <cellStyle name="Normal 13 4 6" xfId="46751" xr:uid="{385C89A6-17FD-4B67-A2E8-10EF98217113}"/>
    <cellStyle name="Normal 13 5" xfId="16118" xr:uid="{00000000-0005-0000-0000-0000F73E0000}"/>
    <cellStyle name="Normal 13 5 2" xfId="46767" xr:uid="{2CBA7131-DD8A-4CA5-8698-198EFD1878D2}"/>
    <cellStyle name="Normal 13 6" xfId="46716" xr:uid="{C49FDDF7-B6D4-4DED-93F4-0C5FA2CC8908}"/>
    <cellStyle name="Normal 130" xfId="16119" xr:uid="{00000000-0005-0000-0000-0000F83E0000}"/>
    <cellStyle name="Normal 130 2" xfId="46768" xr:uid="{82DACBA7-7126-4D51-AFAC-9E238CC5FBB8}"/>
    <cellStyle name="Normal 131" xfId="16120" xr:uid="{00000000-0005-0000-0000-0000F93E0000}"/>
    <cellStyle name="Normal 131 2" xfId="46769" xr:uid="{24A7D4FF-B905-47C3-9535-B36ABAE2478C}"/>
    <cellStyle name="Normal 132" xfId="16121" xr:uid="{00000000-0005-0000-0000-0000FA3E0000}"/>
    <cellStyle name="Normal 132 2" xfId="46770" xr:uid="{A6DAB187-AC48-436B-92AD-13D6D6212567}"/>
    <cellStyle name="Normal 133" xfId="16122" xr:uid="{00000000-0005-0000-0000-0000FB3E0000}"/>
    <cellStyle name="Normal 133 2" xfId="46771" xr:uid="{4D95A6C9-3470-444A-B2EC-A288A0F46DB6}"/>
    <cellStyle name="Normal 134" xfId="16123" xr:uid="{00000000-0005-0000-0000-0000FC3E0000}"/>
    <cellStyle name="Normal 134 2" xfId="46772" xr:uid="{E8C1B308-84EB-4F76-B20D-B47169E9775C}"/>
    <cellStyle name="Normal 135" xfId="16124" xr:uid="{00000000-0005-0000-0000-0000FD3E0000}"/>
    <cellStyle name="Normal 135 2" xfId="46773" xr:uid="{0B129CE4-F662-4BC5-8DA2-C8743E5B4BB2}"/>
    <cellStyle name="Normal 136" xfId="16125" xr:uid="{00000000-0005-0000-0000-0000FE3E0000}"/>
    <cellStyle name="Normal 136 2" xfId="46774" xr:uid="{FE009F04-3770-4F85-B6EE-5697155274FC}"/>
    <cellStyle name="Normal 137" xfId="16126" xr:uid="{00000000-0005-0000-0000-0000FF3E0000}"/>
    <cellStyle name="Normal 137 2" xfId="46775" xr:uid="{B9720096-428F-4F84-BC35-7AFE4EB86ACD}"/>
    <cellStyle name="Normal 138" xfId="16127" xr:uid="{00000000-0005-0000-0000-0000003F0000}"/>
    <cellStyle name="Normal 138 2" xfId="46776" xr:uid="{E2B396A2-8526-4D2D-B3A2-D77835334FD3}"/>
    <cellStyle name="Normal 139" xfId="16128" xr:uid="{00000000-0005-0000-0000-0000013F0000}"/>
    <cellStyle name="Normal 139 2" xfId="46777" xr:uid="{425EF0C7-5F5C-4D0B-A150-9CF90B588493}"/>
    <cellStyle name="Normal 14" xfId="16129" xr:uid="{00000000-0005-0000-0000-0000023F0000}"/>
    <cellStyle name="Normal 14 2" xfId="16130" xr:uid="{00000000-0005-0000-0000-0000033F0000}"/>
    <cellStyle name="Normal 14 2 2" xfId="16131" xr:uid="{00000000-0005-0000-0000-0000043F0000}"/>
    <cellStyle name="Normal 14 2 2 2" xfId="46780" xr:uid="{97919B6B-636E-4C91-B0FE-046FF4AB599E}"/>
    <cellStyle name="Normal 14 2 3" xfId="46779" xr:uid="{D4AC7191-15C3-4292-AAB0-6DEFF555B9E9}"/>
    <cellStyle name="Normal 14 3" xfId="16132" xr:uid="{00000000-0005-0000-0000-0000053F0000}"/>
    <cellStyle name="Normal 14 3 2" xfId="46781" xr:uid="{F3871343-557C-45EF-BD56-270AFD9B0AF1}"/>
    <cellStyle name="Normal 14 4" xfId="16133" xr:uid="{00000000-0005-0000-0000-0000063F0000}"/>
    <cellStyle name="Normal 14 4 2" xfId="46782" xr:uid="{70322592-F1DB-499F-A977-B4057175E891}"/>
    <cellStyle name="Normal 14 5" xfId="46778" xr:uid="{D7217E6E-76CD-4D4A-87F2-BD7731D0C941}"/>
    <cellStyle name="Normal 140" xfId="16134" xr:uid="{00000000-0005-0000-0000-0000073F0000}"/>
    <cellStyle name="Normal 140 2" xfId="46783" xr:uid="{446C7B0C-5F7D-428C-BAEF-8AFB9146C978}"/>
    <cellStyle name="Normal 141" xfId="16135" xr:uid="{00000000-0005-0000-0000-0000083F0000}"/>
    <cellStyle name="Normal 141 2" xfId="46784" xr:uid="{9FBC3B56-78FA-4C91-9C42-FB2B91FE06DD}"/>
    <cellStyle name="Normal 142" xfId="16136" xr:uid="{00000000-0005-0000-0000-0000093F0000}"/>
    <cellStyle name="Normal 142 2" xfId="46785" xr:uid="{76DCB5B1-5ADB-4494-88BC-28B668641ADD}"/>
    <cellStyle name="Normal 143" xfId="16137" xr:uid="{00000000-0005-0000-0000-00000A3F0000}"/>
    <cellStyle name="Normal 143 2" xfId="46786" xr:uid="{A6E6D988-05C6-40AA-B693-C5C75938525E}"/>
    <cellStyle name="Normal 144" xfId="16138" xr:uid="{00000000-0005-0000-0000-00000B3F0000}"/>
    <cellStyle name="Normal 144 2" xfId="46787" xr:uid="{11223B7E-B903-405E-8790-C1BBB0DFF9D1}"/>
    <cellStyle name="Normal 145" xfId="16139" xr:uid="{00000000-0005-0000-0000-00000C3F0000}"/>
    <cellStyle name="Normal 145 2" xfId="46788" xr:uid="{7D7292F6-AD55-400B-B92F-2CCE05CE8C32}"/>
    <cellStyle name="Normal 146" xfId="16140" xr:uid="{00000000-0005-0000-0000-00000D3F0000}"/>
    <cellStyle name="Normal 146 2" xfId="46789" xr:uid="{23D07B2E-9A94-4EBD-8254-D86D6B22BEBB}"/>
    <cellStyle name="Normal 147" xfId="16141" xr:uid="{00000000-0005-0000-0000-00000E3F0000}"/>
    <cellStyle name="Normal 147 2" xfId="46790" xr:uid="{11E0D3EF-AE60-460F-9251-2A90E0675D47}"/>
    <cellStyle name="Normal 148" xfId="16142" xr:uid="{00000000-0005-0000-0000-00000F3F0000}"/>
    <cellStyle name="Normal 148 2" xfId="46791" xr:uid="{AEAA2C18-2CF7-4CEA-B49F-EB6993DE9EF5}"/>
    <cellStyle name="Normal 149" xfId="16143" xr:uid="{00000000-0005-0000-0000-0000103F0000}"/>
    <cellStyle name="Normal 149 2" xfId="46792" xr:uid="{52057325-A9F4-4FC3-AB89-5068AC831668}"/>
    <cellStyle name="Normal 15" xfId="16144" xr:uid="{00000000-0005-0000-0000-0000113F0000}"/>
    <cellStyle name="Normal 15 2" xfId="16145" xr:uid="{00000000-0005-0000-0000-0000123F0000}"/>
    <cellStyle name="Normal 15 2 2" xfId="16146" xr:uid="{00000000-0005-0000-0000-0000133F0000}"/>
    <cellStyle name="Normal 15 2 2 2" xfId="16147" xr:uid="{00000000-0005-0000-0000-0000143F0000}"/>
    <cellStyle name="Normal 15 2 2 2 2" xfId="46796" xr:uid="{2EF00A89-A378-4A52-AA52-3CD5806C56B3}"/>
    <cellStyle name="Normal 15 2 2 3" xfId="46795" xr:uid="{3BF5E65C-79FB-4BA7-8B9D-E1E81517EBE3}"/>
    <cellStyle name="Normal 15 2 3" xfId="46794" xr:uid="{1F205829-B2D8-40D8-A524-DDBB72D3D0DE}"/>
    <cellStyle name="Normal 15 3" xfId="16148" xr:uid="{00000000-0005-0000-0000-0000153F0000}"/>
    <cellStyle name="Normal 15 3 2" xfId="16149" xr:uid="{00000000-0005-0000-0000-0000163F0000}"/>
    <cellStyle name="Normal 15 3 2 2" xfId="16150" xr:uid="{00000000-0005-0000-0000-0000173F0000}"/>
    <cellStyle name="Normal 15 3 2 2 2" xfId="16151" xr:uid="{00000000-0005-0000-0000-0000183F0000}"/>
    <cellStyle name="Normal 15 3 2 2 2 2" xfId="16152" xr:uid="{00000000-0005-0000-0000-0000193F0000}"/>
    <cellStyle name="Normal 15 3 2 2 2 2 2" xfId="16153" xr:uid="{00000000-0005-0000-0000-00001A3F0000}"/>
    <cellStyle name="Normal 15 3 2 2 2 2 2 2" xfId="46802" xr:uid="{2EDFC64D-5F79-436C-8C15-F3D9B34056E2}"/>
    <cellStyle name="Normal 15 3 2 2 2 2 3" xfId="46801" xr:uid="{0099A9A2-A115-4A92-B4C9-EF84EC098B55}"/>
    <cellStyle name="Normal 15 3 2 2 2 3" xfId="16154" xr:uid="{00000000-0005-0000-0000-00001B3F0000}"/>
    <cellStyle name="Normal 15 3 2 2 2 3 2" xfId="46803" xr:uid="{14669C25-7B25-4778-9416-221C9EBF12F0}"/>
    <cellStyle name="Normal 15 3 2 2 2 4" xfId="46800" xr:uid="{23B2315F-E419-4327-A118-1CCA8B10D9CC}"/>
    <cellStyle name="Normal 15 3 2 2 3" xfId="16155" xr:uid="{00000000-0005-0000-0000-00001C3F0000}"/>
    <cellStyle name="Normal 15 3 2 2 3 2" xfId="16156" xr:uid="{00000000-0005-0000-0000-00001D3F0000}"/>
    <cellStyle name="Normal 15 3 2 2 3 2 2" xfId="46805" xr:uid="{03D74B20-8EEC-436D-8B29-790DBBFB7A3D}"/>
    <cellStyle name="Normal 15 3 2 2 3 3" xfId="46804" xr:uid="{09453AFA-EA6D-4C2D-B784-5E9160C9B013}"/>
    <cellStyle name="Normal 15 3 2 2 4" xfId="16157" xr:uid="{00000000-0005-0000-0000-00001E3F0000}"/>
    <cellStyle name="Normal 15 3 2 2 4 2" xfId="46806" xr:uid="{35403264-C803-41ED-AEFE-2006F43D2B59}"/>
    <cellStyle name="Normal 15 3 2 2 5" xfId="46799" xr:uid="{170E4C50-A3CC-4B70-8B5D-3C2B2EB13E00}"/>
    <cellStyle name="Normal 15 3 2 3" xfId="16158" xr:uid="{00000000-0005-0000-0000-00001F3F0000}"/>
    <cellStyle name="Normal 15 3 2 3 2" xfId="16159" xr:uid="{00000000-0005-0000-0000-0000203F0000}"/>
    <cellStyle name="Normal 15 3 2 3 2 2" xfId="16160" xr:uid="{00000000-0005-0000-0000-0000213F0000}"/>
    <cellStyle name="Normal 15 3 2 3 2 2 2" xfId="46809" xr:uid="{D45C9A7E-4E5A-49CA-B8EA-7FFDF961C289}"/>
    <cellStyle name="Normal 15 3 2 3 2 3" xfId="46808" xr:uid="{357950F3-058C-47B0-BEB0-0F5C22E44BE8}"/>
    <cellStyle name="Normal 15 3 2 3 3" xfId="16161" xr:uid="{00000000-0005-0000-0000-0000223F0000}"/>
    <cellStyle name="Normal 15 3 2 3 3 2" xfId="46810" xr:uid="{3E604653-03A9-4E85-B965-9DDC92609740}"/>
    <cellStyle name="Normal 15 3 2 3 4" xfId="46807" xr:uid="{273F1980-2A2A-4ACE-BA7F-7131DB0F109E}"/>
    <cellStyle name="Normal 15 3 2 4" xfId="16162" xr:uid="{00000000-0005-0000-0000-0000233F0000}"/>
    <cellStyle name="Normal 15 3 2 4 2" xfId="16163" xr:uid="{00000000-0005-0000-0000-0000243F0000}"/>
    <cellStyle name="Normal 15 3 2 4 2 2" xfId="46812" xr:uid="{98E4CACB-0BD0-4A08-814B-B98B8EEBED4C}"/>
    <cellStyle name="Normal 15 3 2 4 3" xfId="46811" xr:uid="{7CD63297-B6D2-43D6-BBEF-1A19A63397EC}"/>
    <cellStyle name="Normal 15 3 2 5" xfId="16164" xr:uid="{00000000-0005-0000-0000-0000253F0000}"/>
    <cellStyle name="Normal 15 3 2 5 2" xfId="46813" xr:uid="{12CB87DA-F05F-43D1-BC0B-097E01760A1C}"/>
    <cellStyle name="Normal 15 3 2 6" xfId="46798" xr:uid="{DE46910B-34B6-4005-B581-0BF7AC2D33C2}"/>
    <cellStyle name="Normal 15 3 3" xfId="16165" xr:uid="{00000000-0005-0000-0000-0000263F0000}"/>
    <cellStyle name="Normal 15 3 3 2" xfId="16166" xr:uid="{00000000-0005-0000-0000-0000273F0000}"/>
    <cellStyle name="Normal 15 3 3 2 2" xfId="16167" xr:uid="{00000000-0005-0000-0000-0000283F0000}"/>
    <cellStyle name="Normal 15 3 3 2 2 2" xfId="16168" xr:uid="{00000000-0005-0000-0000-0000293F0000}"/>
    <cellStyle name="Normal 15 3 3 2 2 2 2" xfId="46817" xr:uid="{3227AA3B-8777-4133-8BDD-FBF58F32EE70}"/>
    <cellStyle name="Normal 15 3 3 2 2 3" xfId="46816" xr:uid="{178D8A31-861C-4B1A-94D4-7D4F67395BB8}"/>
    <cellStyle name="Normal 15 3 3 2 3" xfId="16169" xr:uid="{00000000-0005-0000-0000-00002A3F0000}"/>
    <cellStyle name="Normal 15 3 3 2 3 2" xfId="46818" xr:uid="{D41C8F12-BA88-4669-A439-5FEB65D9B063}"/>
    <cellStyle name="Normal 15 3 3 2 4" xfId="46815" xr:uid="{BE3660AA-C541-4D36-A3A2-C4BBA689AD7C}"/>
    <cellStyle name="Normal 15 3 3 3" xfId="16170" xr:uid="{00000000-0005-0000-0000-00002B3F0000}"/>
    <cellStyle name="Normal 15 3 3 3 2" xfId="16171" xr:uid="{00000000-0005-0000-0000-00002C3F0000}"/>
    <cellStyle name="Normal 15 3 3 3 2 2" xfId="46820" xr:uid="{96879527-050C-418D-BFB7-2CD5471D9B94}"/>
    <cellStyle name="Normal 15 3 3 3 3" xfId="46819" xr:uid="{CF2FD3BE-75E1-45E0-B401-A834D745792B}"/>
    <cellStyle name="Normal 15 3 3 4" xfId="16172" xr:uid="{00000000-0005-0000-0000-00002D3F0000}"/>
    <cellStyle name="Normal 15 3 3 4 2" xfId="46821" xr:uid="{70F12074-F7AB-4596-8016-6AA704D2E56C}"/>
    <cellStyle name="Normal 15 3 3 5" xfId="46814" xr:uid="{6CE81847-4392-4EE7-ACCE-7E19B8C123D0}"/>
    <cellStyle name="Normal 15 3 4" xfId="16173" xr:uid="{00000000-0005-0000-0000-00002E3F0000}"/>
    <cellStyle name="Normal 15 3 4 2" xfId="16174" xr:uid="{00000000-0005-0000-0000-00002F3F0000}"/>
    <cellStyle name="Normal 15 3 4 2 2" xfId="16175" xr:uid="{00000000-0005-0000-0000-0000303F0000}"/>
    <cellStyle name="Normal 15 3 4 2 2 2" xfId="46824" xr:uid="{2F8EBAEC-4131-4F3C-B96D-1434B96CEB19}"/>
    <cellStyle name="Normal 15 3 4 2 3" xfId="46823" xr:uid="{956F1E9F-E441-47C6-8D96-A4C72E086C4E}"/>
    <cellStyle name="Normal 15 3 4 3" xfId="16176" xr:uid="{00000000-0005-0000-0000-0000313F0000}"/>
    <cellStyle name="Normal 15 3 4 3 2" xfId="46825" xr:uid="{7F7EEB08-63C1-49F6-8222-B7719AB68669}"/>
    <cellStyle name="Normal 15 3 4 4" xfId="46822" xr:uid="{6CDEBED0-05D7-4078-9859-D2CB5FD6A31A}"/>
    <cellStyle name="Normal 15 3 5" xfId="16177" xr:uid="{00000000-0005-0000-0000-0000323F0000}"/>
    <cellStyle name="Normal 15 3 5 2" xfId="16178" xr:uid="{00000000-0005-0000-0000-0000333F0000}"/>
    <cellStyle name="Normal 15 3 5 2 2" xfId="46827" xr:uid="{F5398939-2C3F-414D-95E1-2979B45A4C38}"/>
    <cellStyle name="Normal 15 3 5 3" xfId="46826" xr:uid="{B62359E2-A69A-426D-BA69-0F9427BF9145}"/>
    <cellStyle name="Normal 15 3 6" xfId="16179" xr:uid="{00000000-0005-0000-0000-0000343F0000}"/>
    <cellStyle name="Normal 15 3 6 2" xfId="46828" xr:uid="{3129E4A8-5F0B-462C-B114-A72AF6C5820A}"/>
    <cellStyle name="Normal 15 3 7" xfId="16180" xr:uid="{00000000-0005-0000-0000-0000353F0000}"/>
    <cellStyle name="Normal 15 3 7 2" xfId="46829" xr:uid="{05B54055-CF57-48D1-90C1-E18D59AFB42C}"/>
    <cellStyle name="Normal 15 3 8" xfId="46797" xr:uid="{E2733D68-6A9C-4BF2-8010-BBB404BD2078}"/>
    <cellStyle name="Normal 15 4" xfId="16181" xr:uid="{00000000-0005-0000-0000-0000363F0000}"/>
    <cellStyle name="Normal 15 4 2" xfId="16182" xr:uid="{00000000-0005-0000-0000-0000373F0000}"/>
    <cellStyle name="Normal 15 4 2 2" xfId="16183" xr:uid="{00000000-0005-0000-0000-0000383F0000}"/>
    <cellStyle name="Normal 15 4 2 2 2" xfId="16184" xr:uid="{00000000-0005-0000-0000-0000393F0000}"/>
    <cellStyle name="Normal 15 4 2 2 2 2" xfId="16185" xr:uid="{00000000-0005-0000-0000-00003A3F0000}"/>
    <cellStyle name="Normal 15 4 2 2 2 2 2" xfId="46834" xr:uid="{1E856778-C2E0-477C-BAE8-D0C2C3A337B3}"/>
    <cellStyle name="Normal 15 4 2 2 2 3" xfId="46833" xr:uid="{F6647906-9D1A-4CAD-8F83-B3B96CEDFBE3}"/>
    <cellStyle name="Normal 15 4 2 2 3" xfId="16186" xr:uid="{00000000-0005-0000-0000-00003B3F0000}"/>
    <cellStyle name="Normal 15 4 2 2 3 2" xfId="46835" xr:uid="{367ECAE6-1EA5-4A92-BE6F-4C5A978E1A41}"/>
    <cellStyle name="Normal 15 4 2 2 4" xfId="46832" xr:uid="{20442665-7AAA-4351-BA85-57DC046C4724}"/>
    <cellStyle name="Normal 15 4 2 3" xfId="16187" xr:uid="{00000000-0005-0000-0000-00003C3F0000}"/>
    <cellStyle name="Normal 15 4 2 3 2" xfId="16188" xr:uid="{00000000-0005-0000-0000-00003D3F0000}"/>
    <cellStyle name="Normal 15 4 2 3 2 2" xfId="46837" xr:uid="{4B7AD8E8-6AC2-4974-A177-D744E649F292}"/>
    <cellStyle name="Normal 15 4 2 3 3" xfId="46836" xr:uid="{D2951F8C-AA08-47A4-9FFA-2B211E57B08E}"/>
    <cellStyle name="Normal 15 4 2 4" xfId="16189" xr:uid="{00000000-0005-0000-0000-00003E3F0000}"/>
    <cellStyle name="Normal 15 4 2 4 2" xfId="46838" xr:uid="{58909D4B-91F5-4F41-9B9B-B0451D904FB1}"/>
    <cellStyle name="Normal 15 4 2 5" xfId="46831" xr:uid="{737F9144-5EE2-49F3-9C87-9A3EFE009FA2}"/>
    <cellStyle name="Normal 15 4 3" xfId="16190" xr:uid="{00000000-0005-0000-0000-00003F3F0000}"/>
    <cellStyle name="Normal 15 4 3 2" xfId="16191" xr:uid="{00000000-0005-0000-0000-0000403F0000}"/>
    <cellStyle name="Normal 15 4 3 2 2" xfId="16192" xr:uid="{00000000-0005-0000-0000-0000413F0000}"/>
    <cellStyle name="Normal 15 4 3 2 2 2" xfId="46841" xr:uid="{2A6559BC-1E1E-41EF-85F7-60A0070228CD}"/>
    <cellStyle name="Normal 15 4 3 2 3" xfId="46840" xr:uid="{BEF08892-EF2A-44F2-823F-D3F4AE3069C0}"/>
    <cellStyle name="Normal 15 4 3 3" xfId="16193" xr:uid="{00000000-0005-0000-0000-0000423F0000}"/>
    <cellStyle name="Normal 15 4 3 3 2" xfId="46842" xr:uid="{59690DC1-DFB8-4C87-9712-9FFE528FCDBF}"/>
    <cellStyle name="Normal 15 4 3 4" xfId="46839" xr:uid="{40893043-4133-428F-8301-B27CB0B386E4}"/>
    <cellStyle name="Normal 15 4 4" xfId="16194" xr:uid="{00000000-0005-0000-0000-0000433F0000}"/>
    <cellStyle name="Normal 15 4 4 2" xfId="16195" xr:uid="{00000000-0005-0000-0000-0000443F0000}"/>
    <cellStyle name="Normal 15 4 4 2 2" xfId="46844" xr:uid="{37C54A31-60EF-41A8-915F-59A3540B1BBE}"/>
    <cellStyle name="Normal 15 4 4 3" xfId="46843" xr:uid="{B2800DFB-C868-4F6E-9C03-4170DAB3EF8B}"/>
    <cellStyle name="Normal 15 4 5" xfId="16196" xr:uid="{00000000-0005-0000-0000-0000453F0000}"/>
    <cellStyle name="Normal 15 4 5 2" xfId="46845" xr:uid="{C8E10B33-8BA1-494D-A427-2C8D39DB7C61}"/>
    <cellStyle name="Normal 15 4 6" xfId="16197" xr:uid="{00000000-0005-0000-0000-0000463F0000}"/>
    <cellStyle name="Normal 15 4 6 2" xfId="46846" xr:uid="{80EC6961-1472-4313-B6AB-E3860BEC55E9}"/>
    <cellStyle name="Normal 15 4 7" xfId="46830" xr:uid="{C28A90C0-263F-4C6B-8193-179BC8E85E98}"/>
    <cellStyle name="Normal 15 5" xfId="16198" xr:uid="{00000000-0005-0000-0000-0000473F0000}"/>
    <cellStyle name="Normal 15 5 2" xfId="46847" xr:uid="{27C5CD46-F002-4846-A38A-B4DF26D49A84}"/>
    <cellStyle name="Normal 15 6" xfId="46793" xr:uid="{EDA6B9DB-4510-47E3-8EEC-4B13A2C63355}"/>
    <cellStyle name="Normal 150" xfId="16199" xr:uid="{00000000-0005-0000-0000-0000483F0000}"/>
    <cellStyle name="Normal 150 2" xfId="46848" xr:uid="{C44490A9-086C-49EA-8A5D-CC75830EAF47}"/>
    <cellStyle name="Normal 151" xfId="16200" xr:uid="{00000000-0005-0000-0000-0000493F0000}"/>
    <cellStyle name="Normal 151 2" xfId="46849" xr:uid="{7F45E4B1-ED75-456C-8557-114E4D56739F}"/>
    <cellStyle name="Normal 152" xfId="16201" xr:uid="{00000000-0005-0000-0000-00004A3F0000}"/>
    <cellStyle name="Normal 152 2" xfId="46850" xr:uid="{50699827-4971-4DA0-B7C6-4A8B11FB2BD7}"/>
    <cellStyle name="Normal 153" xfId="16202" xr:uid="{00000000-0005-0000-0000-00004B3F0000}"/>
    <cellStyle name="Normal 153 2" xfId="46851" xr:uid="{C3036FB2-E575-461B-80A4-948E7267F7A1}"/>
    <cellStyle name="Normal 154" xfId="16203" xr:uid="{00000000-0005-0000-0000-00004C3F0000}"/>
    <cellStyle name="Normal 154 2" xfId="46852" xr:uid="{B568D005-56C2-4B4F-8583-DF4EA02936F0}"/>
    <cellStyle name="Normal 155" xfId="16204" xr:uid="{00000000-0005-0000-0000-00004D3F0000}"/>
    <cellStyle name="Normal 155 2" xfId="46853" xr:uid="{363E8387-4C2F-4220-9255-2DBFA96819D4}"/>
    <cellStyle name="Normal 156" xfId="16205" xr:uid="{00000000-0005-0000-0000-00004E3F0000}"/>
    <cellStyle name="Normal 156 2" xfId="46854" xr:uid="{3A914705-B5BA-4113-A5A1-B190ADD510B3}"/>
    <cellStyle name="Normal 157" xfId="16206" xr:uid="{00000000-0005-0000-0000-00004F3F0000}"/>
    <cellStyle name="Normal 157 2" xfId="46855" xr:uid="{E12EBE5B-B41E-4650-BE62-B759427441CB}"/>
    <cellStyle name="Normal 158" xfId="16207" xr:uid="{00000000-0005-0000-0000-0000503F0000}"/>
    <cellStyle name="Normal 158 2" xfId="46856" xr:uid="{88368AAC-3487-41D7-8440-F52461588115}"/>
    <cellStyle name="Normal 159" xfId="16208" xr:uid="{00000000-0005-0000-0000-0000513F0000}"/>
    <cellStyle name="Normal 159 2" xfId="46857" xr:uid="{69AD3D8B-FF9E-4E1D-B068-B0CC08E896D4}"/>
    <cellStyle name="Normal 16" xfId="16209" xr:uid="{00000000-0005-0000-0000-0000523F0000}"/>
    <cellStyle name="Normal 16 2" xfId="16210" xr:uid="{00000000-0005-0000-0000-0000533F0000}"/>
    <cellStyle name="Normal 16 2 2" xfId="16211" xr:uid="{00000000-0005-0000-0000-0000543F0000}"/>
    <cellStyle name="Normal 16 2 2 2" xfId="46860" xr:uid="{32DA6D95-92D0-4741-8B27-27CBD02D1C60}"/>
    <cellStyle name="Normal 16 2 3" xfId="46859" xr:uid="{03287EFB-0C82-464D-92B8-E2AE6FE9F22B}"/>
    <cellStyle name="Normal 16 3" xfId="16212" xr:uid="{00000000-0005-0000-0000-0000553F0000}"/>
    <cellStyle name="Normal 16 3 2" xfId="16213" xr:uid="{00000000-0005-0000-0000-0000563F0000}"/>
    <cellStyle name="Normal 16 3 2 2" xfId="16214" xr:uid="{00000000-0005-0000-0000-0000573F0000}"/>
    <cellStyle name="Normal 16 3 2 2 2" xfId="16215" xr:uid="{00000000-0005-0000-0000-0000583F0000}"/>
    <cellStyle name="Normal 16 3 2 2 2 2" xfId="16216" xr:uid="{00000000-0005-0000-0000-0000593F0000}"/>
    <cellStyle name="Normal 16 3 2 2 2 2 2" xfId="16217" xr:uid="{00000000-0005-0000-0000-00005A3F0000}"/>
    <cellStyle name="Normal 16 3 2 2 2 2 2 2" xfId="46866" xr:uid="{8D30FCBC-C2BF-4A05-9CC6-0A80F37F3927}"/>
    <cellStyle name="Normal 16 3 2 2 2 2 3" xfId="46865" xr:uid="{37A1BFA3-0569-43D3-9418-DA5C923ED7AE}"/>
    <cellStyle name="Normal 16 3 2 2 2 3" xfId="16218" xr:uid="{00000000-0005-0000-0000-00005B3F0000}"/>
    <cellStyle name="Normal 16 3 2 2 2 3 2" xfId="46867" xr:uid="{FC5DD9B6-6B06-4BF7-943A-3CCAA0557449}"/>
    <cellStyle name="Normal 16 3 2 2 2 4" xfId="46864" xr:uid="{442EDC42-30BD-46D5-9CCB-06F1C0E6AA5B}"/>
    <cellStyle name="Normal 16 3 2 2 3" xfId="16219" xr:uid="{00000000-0005-0000-0000-00005C3F0000}"/>
    <cellStyle name="Normal 16 3 2 2 3 2" xfId="16220" xr:uid="{00000000-0005-0000-0000-00005D3F0000}"/>
    <cellStyle name="Normal 16 3 2 2 3 2 2" xfId="46869" xr:uid="{842AE7EF-E730-4A2B-AA59-F1C3E3DC9CE5}"/>
    <cellStyle name="Normal 16 3 2 2 3 3" xfId="46868" xr:uid="{C28DFAE2-6048-4F45-A0BA-E457CC61362F}"/>
    <cellStyle name="Normal 16 3 2 2 4" xfId="16221" xr:uid="{00000000-0005-0000-0000-00005E3F0000}"/>
    <cellStyle name="Normal 16 3 2 2 4 2" xfId="46870" xr:uid="{9E7E197C-C965-465B-A45C-C18692CC6589}"/>
    <cellStyle name="Normal 16 3 2 2 5" xfId="46863" xr:uid="{AB74F881-1599-43C4-9909-4AA359FD7EF5}"/>
    <cellStyle name="Normal 16 3 2 3" xfId="16222" xr:uid="{00000000-0005-0000-0000-00005F3F0000}"/>
    <cellStyle name="Normal 16 3 2 3 2" xfId="16223" xr:uid="{00000000-0005-0000-0000-0000603F0000}"/>
    <cellStyle name="Normal 16 3 2 3 2 2" xfId="16224" xr:uid="{00000000-0005-0000-0000-0000613F0000}"/>
    <cellStyle name="Normal 16 3 2 3 2 2 2" xfId="46873" xr:uid="{4FF6716C-832C-417F-8434-548141898260}"/>
    <cellStyle name="Normal 16 3 2 3 2 3" xfId="46872" xr:uid="{B91B7143-E123-49ED-86B4-C4CE14C6F37F}"/>
    <cellStyle name="Normal 16 3 2 3 3" xfId="16225" xr:uid="{00000000-0005-0000-0000-0000623F0000}"/>
    <cellStyle name="Normal 16 3 2 3 3 2" xfId="46874" xr:uid="{0221BA5D-4322-47A8-8A59-AADF62694F24}"/>
    <cellStyle name="Normal 16 3 2 3 4" xfId="46871" xr:uid="{9E7E1B0B-E815-412E-A6FB-2BA642741E70}"/>
    <cellStyle name="Normal 16 3 2 4" xfId="16226" xr:uid="{00000000-0005-0000-0000-0000633F0000}"/>
    <cellStyle name="Normal 16 3 2 4 2" xfId="16227" xr:uid="{00000000-0005-0000-0000-0000643F0000}"/>
    <cellStyle name="Normal 16 3 2 4 2 2" xfId="46876" xr:uid="{B66CF4C0-A759-408C-86CD-927A591A208F}"/>
    <cellStyle name="Normal 16 3 2 4 3" xfId="46875" xr:uid="{6DBF9206-F838-4E91-9AD1-54C70FD71176}"/>
    <cellStyle name="Normal 16 3 2 5" xfId="16228" xr:uid="{00000000-0005-0000-0000-0000653F0000}"/>
    <cellStyle name="Normal 16 3 2 5 2" xfId="46877" xr:uid="{37BEEDDC-45C9-45B9-8D81-4394122898A8}"/>
    <cellStyle name="Normal 16 3 2 6" xfId="46862" xr:uid="{78119969-6912-49E1-BF82-D5FC19E0D332}"/>
    <cellStyle name="Normal 16 3 3" xfId="16229" xr:uid="{00000000-0005-0000-0000-0000663F0000}"/>
    <cellStyle name="Normal 16 3 3 2" xfId="16230" xr:uid="{00000000-0005-0000-0000-0000673F0000}"/>
    <cellStyle name="Normal 16 3 3 2 2" xfId="16231" xr:uid="{00000000-0005-0000-0000-0000683F0000}"/>
    <cellStyle name="Normal 16 3 3 2 2 2" xfId="16232" xr:uid="{00000000-0005-0000-0000-0000693F0000}"/>
    <cellStyle name="Normal 16 3 3 2 2 2 2" xfId="46881" xr:uid="{B7F88EC7-A4E0-4652-983B-57015D52141A}"/>
    <cellStyle name="Normal 16 3 3 2 2 3" xfId="46880" xr:uid="{A09C03BC-9086-4048-B99C-CCDCAFC7A438}"/>
    <cellStyle name="Normal 16 3 3 2 3" xfId="16233" xr:uid="{00000000-0005-0000-0000-00006A3F0000}"/>
    <cellStyle name="Normal 16 3 3 2 3 2" xfId="46882" xr:uid="{4B0B7A56-53B2-4D15-8184-283EA6108315}"/>
    <cellStyle name="Normal 16 3 3 2 4" xfId="46879" xr:uid="{B6206BC8-E11F-4A3E-B80E-DC8E193A197A}"/>
    <cellStyle name="Normal 16 3 3 3" xfId="16234" xr:uid="{00000000-0005-0000-0000-00006B3F0000}"/>
    <cellStyle name="Normal 16 3 3 3 2" xfId="16235" xr:uid="{00000000-0005-0000-0000-00006C3F0000}"/>
    <cellStyle name="Normal 16 3 3 3 2 2" xfId="46884" xr:uid="{7FB54B03-085E-42C2-9F78-114783AF20D8}"/>
    <cellStyle name="Normal 16 3 3 3 3" xfId="46883" xr:uid="{454D0316-E204-482D-8AF6-67B8B4B7C6D4}"/>
    <cellStyle name="Normal 16 3 3 4" xfId="16236" xr:uid="{00000000-0005-0000-0000-00006D3F0000}"/>
    <cellStyle name="Normal 16 3 3 4 2" xfId="46885" xr:uid="{C8A379EC-FCB8-4AD1-A7DA-AF11EBF08B37}"/>
    <cellStyle name="Normal 16 3 3 5" xfId="46878" xr:uid="{0573D1CC-085E-4580-A854-BEBC892FE2A2}"/>
    <cellStyle name="Normal 16 3 4" xfId="16237" xr:uid="{00000000-0005-0000-0000-00006E3F0000}"/>
    <cellStyle name="Normal 16 3 4 2" xfId="16238" xr:uid="{00000000-0005-0000-0000-00006F3F0000}"/>
    <cellStyle name="Normal 16 3 4 2 2" xfId="16239" xr:uid="{00000000-0005-0000-0000-0000703F0000}"/>
    <cellStyle name="Normal 16 3 4 2 2 2" xfId="46888" xr:uid="{05B392C5-ECB4-43A0-B514-190800BD30AD}"/>
    <cellStyle name="Normal 16 3 4 2 3" xfId="46887" xr:uid="{805C7628-56C2-4851-AA14-6ECD014000C7}"/>
    <cellStyle name="Normal 16 3 4 3" xfId="16240" xr:uid="{00000000-0005-0000-0000-0000713F0000}"/>
    <cellStyle name="Normal 16 3 4 3 2" xfId="46889" xr:uid="{35344074-CA18-40A3-A8A6-3397E5FEED95}"/>
    <cellStyle name="Normal 16 3 4 4" xfId="46886" xr:uid="{78EEA913-AE6E-4661-87E1-7DC9F7DB8AA0}"/>
    <cellStyle name="Normal 16 3 5" xfId="16241" xr:uid="{00000000-0005-0000-0000-0000723F0000}"/>
    <cellStyle name="Normal 16 3 5 2" xfId="16242" xr:uid="{00000000-0005-0000-0000-0000733F0000}"/>
    <cellStyle name="Normal 16 3 5 2 2" xfId="46891" xr:uid="{6ED71B5E-7F11-4D55-90C6-CFC775B542EB}"/>
    <cellStyle name="Normal 16 3 5 3" xfId="46890" xr:uid="{4C48E47D-21B7-440B-91A9-B8DEC99453BD}"/>
    <cellStyle name="Normal 16 3 6" xfId="16243" xr:uid="{00000000-0005-0000-0000-0000743F0000}"/>
    <cellStyle name="Normal 16 3 6 2" xfId="46892" xr:uid="{E04A01B9-BEAE-4941-A954-7D0A1EDB779B}"/>
    <cellStyle name="Normal 16 3 7" xfId="16244" xr:uid="{00000000-0005-0000-0000-0000753F0000}"/>
    <cellStyle name="Normal 16 3 7 2" xfId="46893" xr:uid="{655A440C-B2F3-47E5-BAED-BEC27623DC19}"/>
    <cellStyle name="Normal 16 3 8" xfId="46861" xr:uid="{BE2FBEE1-9F39-4095-B0F4-FDE774CF2E72}"/>
    <cellStyle name="Normal 16 4" xfId="16245" xr:uid="{00000000-0005-0000-0000-0000763F0000}"/>
    <cellStyle name="Normal 16 4 2" xfId="16246" xr:uid="{00000000-0005-0000-0000-0000773F0000}"/>
    <cellStyle name="Normal 16 4 2 2" xfId="16247" xr:uid="{00000000-0005-0000-0000-0000783F0000}"/>
    <cellStyle name="Normal 16 4 2 2 2" xfId="16248" xr:uid="{00000000-0005-0000-0000-0000793F0000}"/>
    <cellStyle name="Normal 16 4 2 2 2 2" xfId="16249" xr:uid="{00000000-0005-0000-0000-00007A3F0000}"/>
    <cellStyle name="Normal 16 4 2 2 2 2 2" xfId="46898" xr:uid="{1BF97396-6FDF-4EC2-A21C-393E68561D62}"/>
    <cellStyle name="Normal 16 4 2 2 2 3" xfId="46897" xr:uid="{6967B5D0-3618-4A90-9E12-9B4E2BF10D16}"/>
    <cellStyle name="Normal 16 4 2 2 3" xfId="16250" xr:uid="{00000000-0005-0000-0000-00007B3F0000}"/>
    <cellStyle name="Normal 16 4 2 2 3 2" xfId="46899" xr:uid="{3D707861-6C24-4F1D-A91F-3EED67609FBC}"/>
    <cellStyle name="Normal 16 4 2 2 4" xfId="46896" xr:uid="{DAFB9D16-6123-4E0B-95BF-3B727A6D3F0F}"/>
    <cellStyle name="Normal 16 4 2 3" xfId="16251" xr:uid="{00000000-0005-0000-0000-00007C3F0000}"/>
    <cellStyle name="Normal 16 4 2 3 2" xfId="16252" xr:uid="{00000000-0005-0000-0000-00007D3F0000}"/>
    <cellStyle name="Normal 16 4 2 3 2 2" xfId="46901" xr:uid="{096DC30C-10C9-4DDC-855B-0601DCFBD91E}"/>
    <cellStyle name="Normal 16 4 2 3 3" xfId="46900" xr:uid="{39B04162-0810-4A4C-B229-D151952F19D5}"/>
    <cellStyle name="Normal 16 4 2 4" xfId="16253" xr:uid="{00000000-0005-0000-0000-00007E3F0000}"/>
    <cellStyle name="Normal 16 4 2 4 2" xfId="46902" xr:uid="{EEFC7C54-7989-4B6F-B986-D5ECE04C89C6}"/>
    <cellStyle name="Normal 16 4 2 5" xfId="46895" xr:uid="{3E18D959-1BDB-4A3C-8764-0D86C31C6935}"/>
    <cellStyle name="Normal 16 4 3" xfId="16254" xr:uid="{00000000-0005-0000-0000-00007F3F0000}"/>
    <cellStyle name="Normal 16 4 3 2" xfId="16255" xr:uid="{00000000-0005-0000-0000-0000803F0000}"/>
    <cellStyle name="Normal 16 4 3 2 2" xfId="16256" xr:uid="{00000000-0005-0000-0000-0000813F0000}"/>
    <cellStyle name="Normal 16 4 3 2 2 2" xfId="46905" xr:uid="{8B3B8CAC-5499-4F14-95FC-CDC39E74C92D}"/>
    <cellStyle name="Normal 16 4 3 2 3" xfId="46904" xr:uid="{C1DF3DDC-7D7B-4422-A385-9045E177DB85}"/>
    <cellStyle name="Normal 16 4 3 3" xfId="16257" xr:uid="{00000000-0005-0000-0000-0000823F0000}"/>
    <cellStyle name="Normal 16 4 3 3 2" xfId="46906" xr:uid="{D53E5DC7-3A37-46E2-9E7F-C215FC2439A2}"/>
    <cellStyle name="Normal 16 4 3 4" xfId="46903" xr:uid="{1EEF33B6-2360-4FA7-8604-EAA8A9F647FF}"/>
    <cellStyle name="Normal 16 4 4" xfId="16258" xr:uid="{00000000-0005-0000-0000-0000833F0000}"/>
    <cellStyle name="Normal 16 4 4 2" xfId="16259" xr:uid="{00000000-0005-0000-0000-0000843F0000}"/>
    <cellStyle name="Normal 16 4 4 2 2" xfId="46908" xr:uid="{B902C98F-0CBA-4CE4-9EBA-49C9A80DE949}"/>
    <cellStyle name="Normal 16 4 4 3" xfId="46907" xr:uid="{D4C68089-F1A4-40A5-97F9-DF58116DEE3E}"/>
    <cellStyle name="Normal 16 4 5" xfId="16260" xr:uid="{00000000-0005-0000-0000-0000853F0000}"/>
    <cellStyle name="Normal 16 4 5 2" xfId="46909" xr:uid="{9ED29833-7D4A-481E-A0A1-1BA50AE7B914}"/>
    <cellStyle name="Normal 16 4 6" xfId="46894" xr:uid="{F642B8C6-CD7D-4BD4-A9D2-2CB216C40366}"/>
    <cellStyle name="Normal 16 5" xfId="16261" xr:uid="{00000000-0005-0000-0000-0000863F0000}"/>
    <cellStyle name="Normal 16 5 2" xfId="46910" xr:uid="{DAC4C64E-D717-429F-9217-CF9E69B773F2}"/>
    <cellStyle name="Normal 16 6" xfId="46858" xr:uid="{E89487D7-BA1A-48ED-92F6-2B1FE2D24932}"/>
    <cellStyle name="Normal 160" xfId="16262" xr:uid="{00000000-0005-0000-0000-0000873F0000}"/>
    <cellStyle name="Normal 160 2" xfId="46911" xr:uid="{AE9E0D22-A965-4DD4-BE61-43C1D580EE97}"/>
    <cellStyle name="Normal 161" xfId="16263" xr:uid="{00000000-0005-0000-0000-0000883F0000}"/>
    <cellStyle name="Normal 161 2" xfId="46912" xr:uid="{BEFF37A1-C26A-410A-9A0D-85320EBB80D7}"/>
    <cellStyle name="Normal 162" xfId="16264" xr:uid="{00000000-0005-0000-0000-0000893F0000}"/>
    <cellStyle name="Normal 162 2" xfId="46913" xr:uid="{DDE03E08-38F2-4421-8135-5C1D7CD91F9F}"/>
    <cellStyle name="Normal 163" xfId="16265" xr:uid="{00000000-0005-0000-0000-00008A3F0000}"/>
    <cellStyle name="Normal 163 2" xfId="46914" xr:uid="{5E2BBCF4-5D08-4409-9A5D-49F074A9B786}"/>
    <cellStyle name="Normal 164" xfId="16266" xr:uid="{00000000-0005-0000-0000-00008B3F0000}"/>
    <cellStyle name="Normal 164 2" xfId="46915" xr:uid="{140B2387-8225-47FF-9EDD-788821515AC3}"/>
    <cellStyle name="Normal 165" xfId="16267" xr:uid="{00000000-0005-0000-0000-00008C3F0000}"/>
    <cellStyle name="Normal 165 2" xfId="46916" xr:uid="{514374D5-791D-4130-8BA0-326D7F3ACD14}"/>
    <cellStyle name="Normal 166" xfId="16268" xr:uid="{00000000-0005-0000-0000-00008D3F0000}"/>
    <cellStyle name="Normal 166 2" xfId="46917" xr:uid="{A91749F5-1250-4192-BB62-6213E6312AD1}"/>
    <cellStyle name="Normal 167" xfId="16269" xr:uid="{00000000-0005-0000-0000-00008E3F0000}"/>
    <cellStyle name="Normal 167 2" xfId="46918" xr:uid="{1B97A68E-7E30-452C-947F-1907583A8AC6}"/>
    <cellStyle name="Normal 168" xfId="16270" xr:uid="{00000000-0005-0000-0000-00008F3F0000}"/>
    <cellStyle name="Normal 168 2" xfId="46919" xr:uid="{B42ED347-AA13-4045-8C59-BB395516696A}"/>
    <cellStyle name="Normal 169" xfId="16271" xr:uid="{00000000-0005-0000-0000-0000903F0000}"/>
    <cellStyle name="Normal 169 2" xfId="46920" xr:uid="{20B642B3-4D37-4E39-8E53-E6C756C5FFBC}"/>
    <cellStyle name="Normal 17" xfId="16272" xr:uid="{00000000-0005-0000-0000-0000913F0000}"/>
    <cellStyle name="Normal 17 2" xfId="16273" xr:uid="{00000000-0005-0000-0000-0000923F0000}"/>
    <cellStyle name="Normal 17 2 2" xfId="16274" xr:uid="{00000000-0005-0000-0000-0000933F0000}"/>
    <cellStyle name="Normal 17 2 2 2" xfId="46923" xr:uid="{6B2A18D5-283B-40BA-8365-9FA91379ED2C}"/>
    <cellStyle name="Normal 17 2 3" xfId="16275" xr:uid="{00000000-0005-0000-0000-0000943F0000}"/>
    <cellStyle name="Normal 17 2 3 2" xfId="46924" xr:uid="{7C0E960B-56A9-44C6-993D-1A1FD6664C09}"/>
    <cellStyle name="Normal 17 2 4" xfId="16276" xr:uid="{00000000-0005-0000-0000-0000953F0000}"/>
    <cellStyle name="Normal 17 2 4 2" xfId="46925" xr:uid="{2893EEDF-1CAD-485A-AAC2-3F4B4291DAEF}"/>
    <cellStyle name="Normal 17 2 5" xfId="46922" xr:uid="{FFF98AC7-930C-4B39-AA51-D6C6A3916A06}"/>
    <cellStyle name="Normal 17 3" xfId="16277" xr:uid="{00000000-0005-0000-0000-0000963F0000}"/>
    <cellStyle name="Normal 17 3 2" xfId="16278" xr:uid="{00000000-0005-0000-0000-0000973F0000}"/>
    <cellStyle name="Normal 17 3 2 2" xfId="16279" xr:uid="{00000000-0005-0000-0000-0000983F0000}"/>
    <cellStyle name="Normal 17 3 2 2 2" xfId="16280" xr:uid="{00000000-0005-0000-0000-0000993F0000}"/>
    <cellStyle name="Normal 17 3 2 2 2 2" xfId="16281" xr:uid="{00000000-0005-0000-0000-00009A3F0000}"/>
    <cellStyle name="Normal 17 3 2 2 2 2 2" xfId="16282" xr:uid="{00000000-0005-0000-0000-00009B3F0000}"/>
    <cellStyle name="Normal 17 3 2 2 2 2 2 2" xfId="46931" xr:uid="{919B05D5-FABE-4A8F-A02B-38F7354E50AB}"/>
    <cellStyle name="Normal 17 3 2 2 2 2 3" xfId="46930" xr:uid="{D411ADAA-28BE-4C60-B36E-E9699D28FC9E}"/>
    <cellStyle name="Normal 17 3 2 2 2 3" xfId="16283" xr:uid="{00000000-0005-0000-0000-00009C3F0000}"/>
    <cellStyle name="Normal 17 3 2 2 2 3 2" xfId="46932" xr:uid="{E2768FAE-14B0-45A9-87E8-9696AA30214F}"/>
    <cellStyle name="Normal 17 3 2 2 2 4" xfId="46929" xr:uid="{CFA10351-AD36-4220-BBFB-929F642193CD}"/>
    <cellStyle name="Normal 17 3 2 2 3" xfId="16284" xr:uid="{00000000-0005-0000-0000-00009D3F0000}"/>
    <cellStyle name="Normal 17 3 2 2 3 2" xfId="16285" xr:uid="{00000000-0005-0000-0000-00009E3F0000}"/>
    <cellStyle name="Normal 17 3 2 2 3 2 2" xfId="46934" xr:uid="{5A405755-E315-4108-86C8-5CDACF8ADEEB}"/>
    <cellStyle name="Normal 17 3 2 2 3 3" xfId="46933" xr:uid="{14D30B02-477C-45FA-ACB9-5F149E4146D0}"/>
    <cellStyle name="Normal 17 3 2 2 4" xfId="16286" xr:uid="{00000000-0005-0000-0000-00009F3F0000}"/>
    <cellStyle name="Normal 17 3 2 2 4 2" xfId="46935" xr:uid="{5F9032F1-4740-4280-905D-D834E25B9ED0}"/>
    <cellStyle name="Normal 17 3 2 2 5" xfId="46928" xr:uid="{79458096-9087-474C-880D-4FB2CCFD4948}"/>
    <cellStyle name="Normal 17 3 2 3" xfId="16287" xr:uid="{00000000-0005-0000-0000-0000A03F0000}"/>
    <cellStyle name="Normal 17 3 2 3 2" xfId="16288" xr:uid="{00000000-0005-0000-0000-0000A13F0000}"/>
    <cellStyle name="Normal 17 3 2 3 2 2" xfId="16289" xr:uid="{00000000-0005-0000-0000-0000A23F0000}"/>
    <cellStyle name="Normal 17 3 2 3 2 2 2" xfId="46938" xr:uid="{A6F722A9-B8E2-43DE-91E8-8055DA586916}"/>
    <cellStyle name="Normal 17 3 2 3 2 3" xfId="46937" xr:uid="{07A67CEC-1668-44E3-818C-4961A1DD4675}"/>
    <cellStyle name="Normal 17 3 2 3 3" xfId="16290" xr:uid="{00000000-0005-0000-0000-0000A33F0000}"/>
    <cellStyle name="Normal 17 3 2 3 3 2" xfId="46939" xr:uid="{335AECD6-1588-45A3-B6D0-0D609B17B927}"/>
    <cellStyle name="Normal 17 3 2 3 4" xfId="46936" xr:uid="{0607F275-1AE3-4923-BBD6-F1029B3006E4}"/>
    <cellStyle name="Normal 17 3 2 4" xfId="16291" xr:uid="{00000000-0005-0000-0000-0000A43F0000}"/>
    <cellStyle name="Normal 17 3 2 4 2" xfId="16292" xr:uid="{00000000-0005-0000-0000-0000A53F0000}"/>
    <cellStyle name="Normal 17 3 2 4 2 2" xfId="46941" xr:uid="{127588E6-FA18-4A2C-8163-0E56F9997F2E}"/>
    <cellStyle name="Normal 17 3 2 4 3" xfId="46940" xr:uid="{5D414C5C-E923-4367-AC18-B0EC8173B3EB}"/>
    <cellStyle name="Normal 17 3 2 5" xfId="16293" xr:uid="{00000000-0005-0000-0000-0000A63F0000}"/>
    <cellStyle name="Normal 17 3 2 5 2" xfId="46942" xr:uid="{087FEB85-1945-49F4-862C-2C38A2A39D2F}"/>
    <cellStyle name="Normal 17 3 2 6" xfId="46927" xr:uid="{346F0522-2EEF-4C37-A728-99B6DC67C490}"/>
    <cellStyle name="Normal 17 3 3" xfId="16294" xr:uid="{00000000-0005-0000-0000-0000A73F0000}"/>
    <cellStyle name="Normal 17 3 3 2" xfId="16295" xr:uid="{00000000-0005-0000-0000-0000A83F0000}"/>
    <cellStyle name="Normal 17 3 3 2 2" xfId="16296" xr:uid="{00000000-0005-0000-0000-0000A93F0000}"/>
    <cellStyle name="Normal 17 3 3 2 2 2" xfId="16297" xr:uid="{00000000-0005-0000-0000-0000AA3F0000}"/>
    <cellStyle name="Normal 17 3 3 2 2 2 2" xfId="46946" xr:uid="{5F05E091-EBDB-44BB-8522-0BC5FAC63D04}"/>
    <cellStyle name="Normal 17 3 3 2 2 3" xfId="46945" xr:uid="{5DE8E780-B015-48E1-BF10-DA6C42BAA6FA}"/>
    <cellStyle name="Normal 17 3 3 2 3" xfId="16298" xr:uid="{00000000-0005-0000-0000-0000AB3F0000}"/>
    <cellStyle name="Normal 17 3 3 2 3 2" xfId="46947" xr:uid="{5A8D18CD-4424-458B-9091-E2CCBF887E6D}"/>
    <cellStyle name="Normal 17 3 3 2 4" xfId="46944" xr:uid="{72733AD4-C834-46D6-AF5F-5FCCECAABB7F}"/>
    <cellStyle name="Normal 17 3 3 3" xfId="16299" xr:uid="{00000000-0005-0000-0000-0000AC3F0000}"/>
    <cellStyle name="Normal 17 3 3 3 2" xfId="16300" xr:uid="{00000000-0005-0000-0000-0000AD3F0000}"/>
    <cellStyle name="Normal 17 3 3 3 2 2" xfId="46949" xr:uid="{F7D89B38-1E57-4176-8459-D75AF2996F4B}"/>
    <cellStyle name="Normal 17 3 3 3 3" xfId="46948" xr:uid="{053AA359-5D1A-4D19-9C67-9B81FE33506B}"/>
    <cellStyle name="Normal 17 3 3 4" xfId="16301" xr:uid="{00000000-0005-0000-0000-0000AE3F0000}"/>
    <cellStyle name="Normal 17 3 3 4 2" xfId="46950" xr:uid="{CC08C92D-62CC-437D-BF1F-71B23C06BB8B}"/>
    <cellStyle name="Normal 17 3 3 5" xfId="46943" xr:uid="{68DB39AE-F082-4D27-A834-0D4C7066FAF9}"/>
    <cellStyle name="Normal 17 3 4" xfId="16302" xr:uid="{00000000-0005-0000-0000-0000AF3F0000}"/>
    <cellStyle name="Normal 17 3 4 2" xfId="16303" xr:uid="{00000000-0005-0000-0000-0000B03F0000}"/>
    <cellStyle name="Normal 17 3 4 2 2" xfId="16304" xr:uid="{00000000-0005-0000-0000-0000B13F0000}"/>
    <cellStyle name="Normal 17 3 4 2 2 2" xfId="46953" xr:uid="{ED7FA2B9-3AC7-4B67-B2EF-15F14C9F99B1}"/>
    <cellStyle name="Normal 17 3 4 2 3" xfId="46952" xr:uid="{B2B94BA9-0295-4E78-A615-EE2D18218A2C}"/>
    <cellStyle name="Normal 17 3 4 3" xfId="16305" xr:uid="{00000000-0005-0000-0000-0000B23F0000}"/>
    <cellStyle name="Normal 17 3 4 3 2" xfId="46954" xr:uid="{3E014629-5488-445E-AA38-AA966A5CF25B}"/>
    <cellStyle name="Normal 17 3 4 4" xfId="46951" xr:uid="{2DD60B66-E727-4F51-8BA8-83752F557681}"/>
    <cellStyle name="Normal 17 3 5" xfId="16306" xr:uid="{00000000-0005-0000-0000-0000B33F0000}"/>
    <cellStyle name="Normal 17 3 5 2" xfId="16307" xr:uid="{00000000-0005-0000-0000-0000B43F0000}"/>
    <cellStyle name="Normal 17 3 5 2 2" xfId="46956" xr:uid="{B5E526FD-98EF-474C-AC3D-35E676CB6483}"/>
    <cellStyle name="Normal 17 3 5 3" xfId="46955" xr:uid="{8962AD07-BE42-44AD-8D84-B86B5961840C}"/>
    <cellStyle name="Normal 17 3 6" xfId="16308" xr:uid="{00000000-0005-0000-0000-0000B53F0000}"/>
    <cellStyle name="Normal 17 3 6 2" xfId="46957" xr:uid="{ACBF2B72-2FA2-4DE0-93C2-81565CE538DB}"/>
    <cellStyle name="Normal 17 3 7" xfId="16309" xr:uid="{00000000-0005-0000-0000-0000B63F0000}"/>
    <cellStyle name="Normal 17 3 7 2" xfId="46958" xr:uid="{71D7EB61-4825-45FF-B65C-CF4DFC830E06}"/>
    <cellStyle name="Normal 17 3 8" xfId="46926" xr:uid="{5B3FC2D9-CD22-4FED-B4A6-9AB1E48ABDF5}"/>
    <cellStyle name="Normal 17 4" xfId="16310" xr:uid="{00000000-0005-0000-0000-0000B73F0000}"/>
    <cellStyle name="Normal 17 4 2" xfId="16311" xr:uid="{00000000-0005-0000-0000-0000B83F0000}"/>
    <cellStyle name="Normal 17 4 2 2" xfId="16312" xr:uid="{00000000-0005-0000-0000-0000B93F0000}"/>
    <cellStyle name="Normal 17 4 2 2 2" xfId="16313" xr:uid="{00000000-0005-0000-0000-0000BA3F0000}"/>
    <cellStyle name="Normal 17 4 2 2 2 2" xfId="16314" xr:uid="{00000000-0005-0000-0000-0000BB3F0000}"/>
    <cellStyle name="Normal 17 4 2 2 2 2 2" xfId="46963" xr:uid="{CEE204F2-2796-409C-8C1F-5AA3DDA46390}"/>
    <cellStyle name="Normal 17 4 2 2 2 3" xfId="46962" xr:uid="{82576D4D-35DA-48A3-848C-31D1B8930B40}"/>
    <cellStyle name="Normal 17 4 2 2 3" xfId="16315" xr:uid="{00000000-0005-0000-0000-0000BC3F0000}"/>
    <cellStyle name="Normal 17 4 2 2 3 2" xfId="46964" xr:uid="{96813AB5-744E-4BCF-A99B-499C98D74E6D}"/>
    <cellStyle name="Normal 17 4 2 2 4" xfId="46961" xr:uid="{C4D6FF75-BB39-431E-878C-20B784B2AEF7}"/>
    <cellStyle name="Normal 17 4 2 3" xfId="16316" xr:uid="{00000000-0005-0000-0000-0000BD3F0000}"/>
    <cellStyle name="Normal 17 4 2 3 2" xfId="16317" xr:uid="{00000000-0005-0000-0000-0000BE3F0000}"/>
    <cellStyle name="Normal 17 4 2 3 2 2" xfId="46966" xr:uid="{6511D55B-2039-436F-82F3-F7433DE33C40}"/>
    <cellStyle name="Normal 17 4 2 3 3" xfId="46965" xr:uid="{57331DD4-E8C6-40F3-864F-7C4FC2E0DB4E}"/>
    <cellStyle name="Normal 17 4 2 4" xfId="16318" xr:uid="{00000000-0005-0000-0000-0000BF3F0000}"/>
    <cellStyle name="Normal 17 4 2 4 2" xfId="46967" xr:uid="{6965D49C-D6C2-4D5E-9CB5-6290B531A97E}"/>
    <cellStyle name="Normal 17 4 2 5" xfId="46960" xr:uid="{00A9F483-7FCE-4294-B615-C143775A4C8E}"/>
    <cellStyle name="Normal 17 4 3" xfId="16319" xr:uid="{00000000-0005-0000-0000-0000C03F0000}"/>
    <cellStyle name="Normal 17 4 3 2" xfId="16320" xr:uid="{00000000-0005-0000-0000-0000C13F0000}"/>
    <cellStyle name="Normal 17 4 3 2 2" xfId="16321" xr:uid="{00000000-0005-0000-0000-0000C23F0000}"/>
    <cellStyle name="Normal 17 4 3 2 2 2" xfId="46970" xr:uid="{D27728CF-D457-4A4C-98C0-3A445F6F1037}"/>
    <cellStyle name="Normal 17 4 3 2 3" xfId="46969" xr:uid="{5BCE7135-EF6F-4177-803F-85B2624A458F}"/>
    <cellStyle name="Normal 17 4 3 3" xfId="16322" xr:uid="{00000000-0005-0000-0000-0000C33F0000}"/>
    <cellStyle name="Normal 17 4 3 3 2" xfId="46971" xr:uid="{DD7F7BC4-0F78-41D1-AA34-0D120DE7E56F}"/>
    <cellStyle name="Normal 17 4 3 4" xfId="46968" xr:uid="{11E2B34B-91F5-4E90-B798-ED4BF8E65755}"/>
    <cellStyle name="Normal 17 4 4" xfId="16323" xr:uid="{00000000-0005-0000-0000-0000C43F0000}"/>
    <cellStyle name="Normal 17 4 4 2" xfId="16324" xr:uid="{00000000-0005-0000-0000-0000C53F0000}"/>
    <cellStyle name="Normal 17 4 4 2 2" xfId="46973" xr:uid="{0E5A9FA8-7658-4800-9C69-8B9548D99F6B}"/>
    <cellStyle name="Normal 17 4 4 3" xfId="46972" xr:uid="{CC188E7A-C798-434D-A991-438D00DFEFA9}"/>
    <cellStyle name="Normal 17 4 5" xfId="16325" xr:uid="{00000000-0005-0000-0000-0000C63F0000}"/>
    <cellStyle name="Normal 17 4 5 2" xfId="46974" xr:uid="{DA2894D2-4072-4E27-A2A7-E2A91ADF5AF8}"/>
    <cellStyle name="Normal 17 4 6" xfId="46959" xr:uid="{B23B6E10-63F9-4729-9441-0E78ACCD8B32}"/>
    <cellStyle name="Normal 17 5" xfId="16326" xr:uid="{00000000-0005-0000-0000-0000C73F0000}"/>
    <cellStyle name="Normal 17 5 2" xfId="46975" xr:uid="{39AE803C-3026-410B-B23C-202080145289}"/>
    <cellStyle name="Normal 17 6" xfId="46921" xr:uid="{6AE0A16D-446B-4A6F-B99C-1CC187569D0B}"/>
    <cellStyle name="Normal 170" xfId="16327" xr:uid="{00000000-0005-0000-0000-0000C83F0000}"/>
    <cellStyle name="Normal 170 2" xfId="46976" xr:uid="{B0776E41-BB27-40DC-98B7-48C4BD23EC7B}"/>
    <cellStyle name="Normal 171" xfId="16328" xr:uid="{00000000-0005-0000-0000-0000C93F0000}"/>
    <cellStyle name="Normal 171 2" xfId="46977" xr:uid="{5659230A-2AC8-43F6-BC98-B9699F083417}"/>
    <cellStyle name="Normal 172" xfId="16329" xr:uid="{00000000-0005-0000-0000-0000CA3F0000}"/>
    <cellStyle name="Normal 172 2" xfId="46978" xr:uid="{468B6D95-17B3-452A-AFE4-6C2A60ADFE76}"/>
    <cellStyle name="Normal 173" xfId="16330" xr:uid="{00000000-0005-0000-0000-0000CB3F0000}"/>
    <cellStyle name="Normal 173 2" xfId="46979" xr:uid="{E110652B-5090-4854-B92F-5092F415F26D}"/>
    <cellStyle name="Normal 174" xfId="16331" xr:uid="{00000000-0005-0000-0000-0000CC3F0000}"/>
    <cellStyle name="Normal 174 2" xfId="46980" xr:uid="{A4E533FD-5A1E-4C7D-8D27-94B2F55986DB}"/>
    <cellStyle name="Normal 175" xfId="16332" xr:uid="{00000000-0005-0000-0000-0000CD3F0000}"/>
    <cellStyle name="Normal 175 2" xfId="46981" xr:uid="{34488F7F-BD66-484A-A8D5-1CCFA9E554F4}"/>
    <cellStyle name="Normal 176" xfId="16333" xr:uid="{00000000-0005-0000-0000-0000CE3F0000}"/>
    <cellStyle name="Normal 176 2" xfId="46982" xr:uid="{85890E04-BC67-44B7-A4D3-AC50DC5CCD76}"/>
    <cellStyle name="Normal 177" xfId="16334" xr:uid="{00000000-0005-0000-0000-0000CF3F0000}"/>
    <cellStyle name="Normal 177 2" xfId="46983" xr:uid="{86A73C40-D139-4216-9152-57AC1F2CA79F}"/>
    <cellStyle name="Normal 178" xfId="16335" xr:uid="{00000000-0005-0000-0000-0000D03F0000}"/>
    <cellStyle name="Normal 178 2" xfId="46984" xr:uid="{890107C8-2FDC-428C-A0E0-D8D5010CC72F}"/>
    <cellStyle name="Normal 179" xfId="16336" xr:uid="{00000000-0005-0000-0000-0000D13F0000}"/>
    <cellStyle name="Normal 179 2" xfId="46985" xr:uid="{757A7866-CFF2-4FC5-984D-B340591D3B15}"/>
    <cellStyle name="Normal 18" xfId="16337" xr:uid="{00000000-0005-0000-0000-0000D23F0000}"/>
    <cellStyle name="Normal 18 2" xfId="16338" xr:uid="{00000000-0005-0000-0000-0000D33F0000}"/>
    <cellStyle name="Normal 18 2 2" xfId="16339" xr:uid="{00000000-0005-0000-0000-0000D43F0000}"/>
    <cellStyle name="Normal 18 2 2 2" xfId="46988" xr:uid="{3E6A9ECE-2BD0-433F-B4A4-CC16F69A5E02}"/>
    <cellStyle name="Normal 18 2 3" xfId="46987" xr:uid="{4C6C480C-74D4-4239-9870-AEFCA8B5ECD6}"/>
    <cellStyle name="Normal 18 3" xfId="16340" xr:uid="{00000000-0005-0000-0000-0000D53F0000}"/>
    <cellStyle name="Normal 18 3 2" xfId="16341" xr:uid="{00000000-0005-0000-0000-0000D63F0000}"/>
    <cellStyle name="Normal 18 3 2 2" xfId="16342" xr:uid="{00000000-0005-0000-0000-0000D73F0000}"/>
    <cellStyle name="Normal 18 3 2 2 2" xfId="16343" xr:uid="{00000000-0005-0000-0000-0000D83F0000}"/>
    <cellStyle name="Normal 18 3 2 2 2 2" xfId="16344" xr:uid="{00000000-0005-0000-0000-0000D93F0000}"/>
    <cellStyle name="Normal 18 3 2 2 2 2 2" xfId="16345" xr:uid="{00000000-0005-0000-0000-0000DA3F0000}"/>
    <cellStyle name="Normal 18 3 2 2 2 2 2 2" xfId="46994" xr:uid="{6F8F5B61-F43F-4523-BD9B-1999A9EA507F}"/>
    <cellStyle name="Normal 18 3 2 2 2 2 3" xfId="46993" xr:uid="{F5053E3F-E3C3-416C-8138-4523E49D033E}"/>
    <cellStyle name="Normal 18 3 2 2 2 3" xfId="16346" xr:uid="{00000000-0005-0000-0000-0000DB3F0000}"/>
    <cellStyle name="Normal 18 3 2 2 2 3 2" xfId="46995" xr:uid="{431CEA8A-C506-4DE2-9270-FD85C5C302E8}"/>
    <cellStyle name="Normal 18 3 2 2 2 4" xfId="46992" xr:uid="{EF10B5D7-7881-4CC8-80DA-D83B8345289C}"/>
    <cellStyle name="Normal 18 3 2 2 3" xfId="16347" xr:uid="{00000000-0005-0000-0000-0000DC3F0000}"/>
    <cellStyle name="Normal 18 3 2 2 3 2" xfId="16348" xr:uid="{00000000-0005-0000-0000-0000DD3F0000}"/>
    <cellStyle name="Normal 18 3 2 2 3 2 2" xfId="46997" xr:uid="{3C8DF3A0-AB2A-4C58-A6EC-EC60F2D1EAE6}"/>
    <cellStyle name="Normal 18 3 2 2 3 3" xfId="46996" xr:uid="{E1C03ACC-EF07-4F5B-9EF2-15547CBC06ED}"/>
    <cellStyle name="Normal 18 3 2 2 4" xfId="16349" xr:uid="{00000000-0005-0000-0000-0000DE3F0000}"/>
    <cellStyle name="Normal 18 3 2 2 4 2" xfId="46998" xr:uid="{E17A123B-FDF2-4F97-AD9F-A57B2FC44D31}"/>
    <cellStyle name="Normal 18 3 2 2 5" xfId="46991" xr:uid="{460BF513-12C6-4560-9FB1-A806D0805BE4}"/>
    <cellStyle name="Normal 18 3 2 3" xfId="16350" xr:uid="{00000000-0005-0000-0000-0000DF3F0000}"/>
    <cellStyle name="Normal 18 3 2 3 2" xfId="16351" xr:uid="{00000000-0005-0000-0000-0000E03F0000}"/>
    <cellStyle name="Normal 18 3 2 3 2 2" xfId="16352" xr:uid="{00000000-0005-0000-0000-0000E13F0000}"/>
    <cellStyle name="Normal 18 3 2 3 2 2 2" xfId="47001" xr:uid="{72E56120-7E26-4051-8B95-79E3F6E3F135}"/>
    <cellStyle name="Normal 18 3 2 3 2 3" xfId="47000" xr:uid="{1865BFA5-F1AE-492E-9B15-CD8DE20B60C1}"/>
    <cellStyle name="Normal 18 3 2 3 3" xfId="16353" xr:uid="{00000000-0005-0000-0000-0000E23F0000}"/>
    <cellStyle name="Normal 18 3 2 3 3 2" xfId="47002" xr:uid="{3ED8C81C-30E7-40B2-BF79-2D493DFA3BE1}"/>
    <cellStyle name="Normal 18 3 2 3 4" xfId="46999" xr:uid="{760311E9-9B9F-458C-BF38-F3099CE75E53}"/>
    <cellStyle name="Normal 18 3 2 4" xfId="16354" xr:uid="{00000000-0005-0000-0000-0000E33F0000}"/>
    <cellStyle name="Normal 18 3 2 4 2" xfId="16355" xr:uid="{00000000-0005-0000-0000-0000E43F0000}"/>
    <cellStyle name="Normal 18 3 2 4 2 2" xfId="47004" xr:uid="{EE87E151-F691-4DB0-A5EF-7CEB3C022BE5}"/>
    <cellStyle name="Normal 18 3 2 4 3" xfId="47003" xr:uid="{89077F73-41D1-4EA7-A634-5EE91DFABA3F}"/>
    <cellStyle name="Normal 18 3 2 5" xfId="16356" xr:uid="{00000000-0005-0000-0000-0000E53F0000}"/>
    <cellStyle name="Normal 18 3 2 5 2" xfId="47005" xr:uid="{64D7E346-BA13-447F-BA3F-5D8AF8C2B21B}"/>
    <cellStyle name="Normal 18 3 2 6" xfId="46990" xr:uid="{D11C26C4-3347-4F6C-889A-BE78F2AC9AA5}"/>
    <cellStyle name="Normal 18 3 3" xfId="16357" xr:uid="{00000000-0005-0000-0000-0000E63F0000}"/>
    <cellStyle name="Normal 18 3 3 2" xfId="16358" xr:uid="{00000000-0005-0000-0000-0000E73F0000}"/>
    <cellStyle name="Normal 18 3 3 2 2" xfId="16359" xr:uid="{00000000-0005-0000-0000-0000E83F0000}"/>
    <cellStyle name="Normal 18 3 3 2 2 2" xfId="16360" xr:uid="{00000000-0005-0000-0000-0000E93F0000}"/>
    <cellStyle name="Normal 18 3 3 2 2 2 2" xfId="47009" xr:uid="{5CA453B1-4CF8-4694-936F-2C3FB4B4706B}"/>
    <cellStyle name="Normal 18 3 3 2 2 3" xfId="47008" xr:uid="{6A0C6AF9-A846-4D6D-AC92-C674C9558D8D}"/>
    <cellStyle name="Normal 18 3 3 2 3" xfId="16361" xr:uid="{00000000-0005-0000-0000-0000EA3F0000}"/>
    <cellStyle name="Normal 18 3 3 2 3 2" xfId="47010" xr:uid="{AAAF3ACE-F59C-4DDC-939F-781596056DA1}"/>
    <cellStyle name="Normal 18 3 3 2 4" xfId="47007" xr:uid="{CD167337-E7B0-4751-B9F4-33CE8C4D290B}"/>
    <cellStyle name="Normal 18 3 3 3" xfId="16362" xr:uid="{00000000-0005-0000-0000-0000EB3F0000}"/>
    <cellStyle name="Normal 18 3 3 3 2" xfId="16363" xr:uid="{00000000-0005-0000-0000-0000EC3F0000}"/>
    <cellStyle name="Normal 18 3 3 3 2 2" xfId="47012" xr:uid="{A971AEB2-57CA-4820-B0E5-0EAAFB838880}"/>
    <cellStyle name="Normal 18 3 3 3 3" xfId="47011" xr:uid="{210978BE-F31C-4296-BEA2-4B6306F9A4DB}"/>
    <cellStyle name="Normal 18 3 3 4" xfId="16364" xr:uid="{00000000-0005-0000-0000-0000ED3F0000}"/>
    <cellStyle name="Normal 18 3 3 4 2" xfId="47013" xr:uid="{584F5224-7A77-4506-8D2F-F4E611E918ED}"/>
    <cellStyle name="Normal 18 3 3 5" xfId="47006" xr:uid="{4661201A-2E2A-4637-9CD8-0FD9D5205E06}"/>
    <cellStyle name="Normal 18 3 4" xfId="16365" xr:uid="{00000000-0005-0000-0000-0000EE3F0000}"/>
    <cellStyle name="Normal 18 3 4 2" xfId="16366" xr:uid="{00000000-0005-0000-0000-0000EF3F0000}"/>
    <cellStyle name="Normal 18 3 4 2 2" xfId="16367" xr:uid="{00000000-0005-0000-0000-0000F03F0000}"/>
    <cellStyle name="Normal 18 3 4 2 2 2" xfId="47016" xr:uid="{C9EA935C-A29E-4106-9BD5-7B447E25BE77}"/>
    <cellStyle name="Normal 18 3 4 2 3" xfId="47015" xr:uid="{CD91E113-4E87-49D0-A84F-5E521ECC2320}"/>
    <cellStyle name="Normal 18 3 4 3" xfId="16368" xr:uid="{00000000-0005-0000-0000-0000F13F0000}"/>
    <cellStyle name="Normal 18 3 4 3 2" xfId="47017" xr:uid="{6CC72FEA-D6EB-4AF0-AA9D-43B92284791E}"/>
    <cellStyle name="Normal 18 3 4 4" xfId="47014" xr:uid="{DE0665A7-EF7C-44DA-9552-F9F4BAF59754}"/>
    <cellStyle name="Normal 18 3 5" xfId="16369" xr:uid="{00000000-0005-0000-0000-0000F23F0000}"/>
    <cellStyle name="Normal 18 3 5 2" xfId="16370" xr:uid="{00000000-0005-0000-0000-0000F33F0000}"/>
    <cellStyle name="Normal 18 3 5 2 2" xfId="47019" xr:uid="{910B9263-908D-472D-B857-7E2642A3B7AF}"/>
    <cellStyle name="Normal 18 3 5 3" xfId="47018" xr:uid="{DADA1342-A5EA-474A-8408-4F988C9BC6FF}"/>
    <cellStyle name="Normal 18 3 6" xfId="16371" xr:uid="{00000000-0005-0000-0000-0000F43F0000}"/>
    <cellStyle name="Normal 18 3 6 2" xfId="47020" xr:uid="{C23EAEF4-85D8-4AC5-84A4-12DE3B323D59}"/>
    <cellStyle name="Normal 18 3 7" xfId="16372" xr:uid="{00000000-0005-0000-0000-0000F53F0000}"/>
    <cellStyle name="Normal 18 3 7 2" xfId="47021" xr:uid="{6C97322E-CFB9-43A6-994C-8DAD80E1480F}"/>
    <cellStyle name="Normal 18 3 8" xfId="46989" xr:uid="{2C39DEA2-424B-4C96-BB49-4A564F0F0D7F}"/>
    <cellStyle name="Normal 18 4" xfId="16373" xr:uid="{00000000-0005-0000-0000-0000F63F0000}"/>
    <cellStyle name="Normal 18 4 2" xfId="16374" xr:uid="{00000000-0005-0000-0000-0000F73F0000}"/>
    <cellStyle name="Normal 18 4 2 2" xfId="16375" xr:uid="{00000000-0005-0000-0000-0000F83F0000}"/>
    <cellStyle name="Normal 18 4 2 2 2" xfId="16376" xr:uid="{00000000-0005-0000-0000-0000F93F0000}"/>
    <cellStyle name="Normal 18 4 2 2 2 2" xfId="16377" xr:uid="{00000000-0005-0000-0000-0000FA3F0000}"/>
    <cellStyle name="Normal 18 4 2 2 2 2 2" xfId="47026" xr:uid="{AFDFB93D-B937-44D5-9B0D-6F24D472305A}"/>
    <cellStyle name="Normal 18 4 2 2 2 3" xfId="47025" xr:uid="{CB6B7CCA-1D9D-49AA-AE21-709A66ACD76F}"/>
    <cellStyle name="Normal 18 4 2 2 3" xfId="16378" xr:uid="{00000000-0005-0000-0000-0000FB3F0000}"/>
    <cellStyle name="Normal 18 4 2 2 3 2" xfId="47027" xr:uid="{C165348F-7102-47CD-99A5-4DF4B5166C68}"/>
    <cellStyle name="Normal 18 4 2 2 4" xfId="47024" xr:uid="{3F6BC579-2EDC-4197-AF13-6591F787D25B}"/>
    <cellStyle name="Normal 18 4 2 3" xfId="16379" xr:uid="{00000000-0005-0000-0000-0000FC3F0000}"/>
    <cellStyle name="Normal 18 4 2 3 2" xfId="16380" xr:uid="{00000000-0005-0000-0000-0000FD3F0000}"/>
    <cellStyle name="Normal 18 4 2 3 2 2" xfId="47029" xr:uid="{FCEC315E-D22C-4479-AC50-BD9920A53159}"/>
    <cellStyle name="Normal 18 4 2 3 3" xfId="47028" xr:uid="{BE9E8B3D-9A63-4BF3-8444-5B597EADBDCF}"/>
    <cellStyle name="Normal 18 4 2 4" xfId="16381" xr:uid="{00000000-0005-0000-0000-0000FE3F0000}"/>
    <cellStyle name="Normal 18 4 2 4 2" xfId="47030" xr:uid="{AC471BD3-7F0C-4796-949E-3C13DCBA4BB1}"/>
    <cellStyle name="Normal 18 4 2 5" xfId="47023" xr:uid="{88079B5C-6A51-4F9E-9EBC-5533969E3E4E}"/>
    <cellStyle name="Normal 18 4 3" xfId="16382" xr:uid="{00000000-0005-0000-0000-0000FF3F0000}"/>
    <cellStyle name="Normal 18 4 3 2" xfId="16383" xr:uid="{00000000-0005-0000-0000-000000400000}"/>
    <cellStyle name="Normal 18 4 3 2 2" xfId="16384" xr:uid="{00000000-0005-0000-0000-000001400000}"/>
    <cellStyle name="Normal 18 4 3 2 2 2" xfId="47033" xr:uid="{04FBCE52-33B1-42AE-99FA-3BF3EB599A2A}"/>
    <cellStyle name="Normal 18 4 3 2 3" xfId="47032" xr:uid="{6E4C2557-FDA9-4CB4-9CB2-BC11743BAA9B}"/>
    <cellStyle name="Normal 18 4 3 3" xfId="16385" xr:uid="{00000000-0005-0000-0000-000002400000}"/>
    <cellStyle name="Normal 18 4 3 3 2" xfId="47034" xr:uid="{6677CC0D-E20C-4FE4-B4CA-2B6963816E69}"/>
    <cellStyle name="Normal 18 4 3 4" xfId="47031" xr:uid="{50241D52-4C87-4D5C-98B2-B27315AA1FEC}"/>
    <cellStyle name="Normal 18 4 4" xfId="16386" xr:uid="{00000000-0005-0000-0000-000003400000}"/>
    <cellStyle name="Normal 18 4 4 2" xfId="16387" xr:uid="{00000000-0005-0000-0000-000004400000}"/>
    <cellStyle name="Normal 18 4 4 2 2" xfId="47036" xr:uid="{52980005-0B7F-44D3-BD93-0EBB5D5D2739}"/>
    <cellStyle name="Normal 18 4 4 3" xfId="47035" xr:uid="{000BDF64-9492-45AE-92DA-652C21432864}"/>
    <cellStyle name="Normal 18 4 5" xfId="16388" xr:uid="{00000000-0005-0000-0000-000005400000}"/>
    <cellStyle name="Normal 18 4 5 2" xfId="47037" xr:uid="{2C33498E-47B3-441D-BA27-AB1CA73E35F1}"/>
    <cellStyle name="Normal 18 4 6" xfId="16389" xr:uid="{00000000-0005-0000-0000-000006400000}"/>
    <cellStyle name="Normal 18 4 6 2" xfId="47038" xr:uid="{F2741A05-90E1-43D2-816C-85B97792A939}"/>
    <cellStyle name="Normal 18 4 7" xfId="47022" xr:uid="{9703505D-E4C2-466A-8BAB-9342BF59FA17}"/>
    <cellStyle name="Normal 18 5" xfId="16390" xr:uid="{00000000-0005-0000-0000-000007400000}"/>
    <cellStyle name="Normal 18 5 2" xfId="47039" xr:uid="{96418B6E-32DA-4A4F-8BE7-520B6393237F}"/>
    <cellStyle name="Normal 18 6" xfId="16391" xr:uid="{00000000-0005-0000-0000-000008400000}"/>
    <cellStyle name="Normal 18 6 2" xfId="16392" xr:uid="{00000000-0005-0000-0000-000009400000}"/>
    <cellStyle name="Normal 18 6 2 2" xfId="47041" xr:uid="{DC6505DE-4A6D-4A05-B2E8-8D903325C61E}"/>
    <cellStyle name="Normal 18 6 3" xfId="47040" xr:uid="{20001DD8-5F28-4D96-A81A-AEF7E2732FAA}"/>
    <cellStyle name="Normal 18 7" xfId="46986" xr:uid="{DA4DBBDD-B3BE-48F2-B477-C026069E8F88}"/>
    <cellStyle name="Normal 180" xfId="16393" xr:uid="{00000000-0005-0000-0000-00000A400000}"/>
    <cellStyle name="Normal 180 2" xfId="47042" xr:uid="{B0EAA478-4253-4B6F-980A-64722A98BC3D}"/>
    <cellStyle name="Normal 181" xfId="16394" xr:uid="{00000000-0005-0000-0000-00000B400000}"/>
    <cellStyle name="Normal 181 2" xfId="47043" xr:uid="{7757C5F0-60EE-40F3-950C-69FEFA814322}"/>
    <cellStyle name="Normal 182" xfId="16395" xr:uid="{00000000-0005-0000-0000-00000C400000}"/>
    <cellStyle name="Normal 182 2" xfId="47044" xr:uid="{27D6BDF0-D12A-407E-80E8-9DBD2B1EF987}"/>
    <cellStyle name="Normal 183" xfId="16396" xr:uid="{00000000-0005-0000-0000-00000D400000}"/>
    <cellStyle name="Normal 183 2" xfId="16397" xr:uid="{00000000-0005-0000-0000-00000E400000}"/>
    <cellStyle name="Normal 183 2 2" xfId="47046" xr:uid="{F79B6B26-9ECC-4600-891C-58546EA30084}"/>
    <cellStyle name="Normal 183 3" xfId="47045" xr:uid="{5AA08F60-317B-4EC3-85C9-C98BDD02C48F}"/>
    <cellStyle name="Normal 184" xfId="16398" xr:uid="{00000000-0005-0000-0000-00000F400000}"/>
    <cellStyle name="Normal 184 2" xfId="47047" xr:uid="{850328D9-2D2A-4D98-A6E9-6DF52DAF3FE5}"/>
    <cellStyle name="Normal 185" xfId="16399" xr:uid="{00000000-0005-0000-0000-000010400000}"/>
    <cellStyle name="Normal 185 2" xfId="47048" xr:uid="{D23628D0-F236-480B-A63D-0C0B0D517277}"/>
    <cellStyle name="Normal 186" xfId="16400" xr:uid="{00000000-0005-0000-0000-000011400000}"/>
    <cellStyle name="Normal 186 2" xfId="47049" xr:uid="{6E947944-F8C7-494C-BEDE-456CB88F91AF}"/>
    <cellStyle name="Normal 187" xfId="16401" xr:uid="{00000000-0005-0000-0000-000012400000}"/>
    <cellStyle name="Normal 187 2" xfId="47050" xr:uid="{B890CE08-383E-4009-8A54-D75D45D47C1D}"/>
    <cellStyle name="Normal 188" xfId="16402" xr:uid="{00000000-0005-0000-0000-000013400000}"/>
    <cellStyle name="Normal 188 2" xfId="47051" xr:uid="{06D64AA1-9AD2-465E-9B5E-43A32DBF70E0}"/>
    <cellStyle name="Normal 189" xfId="16403" xr:uid="{00000000-0005-0000-0000-000014400000}"/>
    <cellStyle name="Normal 189 2" xfId="47052" xr:uid="{1EAB8877-CDA3-4668-B395-C22BF8380CF4}"/>
    <cellStyle name="Normal 19" xfId="16404" xr:uid="{00000000-0005-0000-0000-000015400000}"/>
    <cellStyle name="Normal 19 2" xfId="16405" xr:uid="{00000000-0005-0000-0000-000016400000}"/>
    <cellStyle name="Normal 19 2 2" xfId="47054" xr:uid="{683F0382-D170-4BA1-9091-490244ECB02C}"/>
    <cellStyle name="Normal 19 3" xfId="16406" xr:uid="{00000000-0005-0000-0000-000017400000}"/>
    <cellStyle name="Normal 19 3 2" xfId="16407" xr:uid="{00000000-0005-0000-0000-000018400000}"/>
    <cellStyle name="Normal 19 3 2 2" xfId="16408" xr:uid="{00000000-0005-0000-0000-000019400000}"/>
    <cellStyle name="Normal 19 3 2 2 2" xfId="16409" xr:uid="{00000000-0005-0000-0000-00001A400000}"/>
    <cellStyle name="Normal 19 3 2 2 2 2" xfId="16410" xr:uid="{00000000-0005-0000-0000-00001B400000}"/>
    <cellStyle name="Normal 19 3 2 2 2 2 2" xfId="16411" xr:uid="{00000000-0005-0000-0000-00001C400000}"/>
    <cellStyle name="Normal 19 3 2 2 2 2 2 2" xfId="47060" xr:uid="{4238D9E0-6624-4751-9FC2-51D054309FF6}"/>
    <cellStyle name="Normal 19 3 2 2 2 2 3" xfId="47059" xr:uid="{DE802866-0491-4025-BE95-F7EC22139C2F}"/>
    <cellStyle name="Normal 19 3 2 2 2 3" xfId="16412" xr:uid="{00000000-0005-0000-0000-00001D400000}"/>
    <cellStyle name="Normal 19 3 2 2 2 3 2" xfId="47061" xr:uid="{197D1E16-B983-4511-9B8A-8B8063CD84BE}"/>
    <cellStyle name="Normal 19 3 2 2 2 4" xfId="47058" xr:uid="{01C4BEE9-0C95-41C0-9678-A1FC50FC6814}"/>
    <cellStyle name="Normal 19 3 2 2 3" xfId="16413" xr:uid="{00000000-0005-0000-0000-00001E400000}"/>
    <cellStyle name="Normal 19 3 2 2 3 2" xfId="16414" xr:uid="{00000000-0005-0000-0000-00001F400000}"/>
    <cellStyle name="Normal 19 3 2 2 3 2 2" xfId="47063" xr:uid="{CB41C316-4ECB-425A-8695-41028A318951}"/>
    <cellStyle name="Normal 19 3 2 2 3 3" xfId="47062" xr:uid="{60CA8FCC-27B3-4CE3-9C52-25C5A29E6EF7}"/>
    <cellStyle name="Normal 19 3 2 2 4" xfId="16415" xr:uid="{00000000-0005-0000-0000-000020400000}"/>
    <cellStyle name="Normal 19 3 2 2 4 2" xfId="47064" xr:uid="{870AA7A7-8A67-42ED-94EF-8F3369AC0261}"/>
    <cellStyle name="Normal 19 3 2 2 5" xfId="47057" xr:uid="{1B134816-AA51-48F3-8D1D-B0BEF6CFCF85}"/>
    <cellStyle name="Normal 19 3 2 3" xfId="16416" xr:uid="{00000000-0005-0000-0000-000021400000}"/>
    <cellStyle name="Normal 19 3 2 3 2" xfId="16417" xr:uid="{00000000-0005-0000-0000-000022400000}"/>
    <cellStyle name="Normal 19 3 2 3 2 2" xfId="16418" xr:uid="{00000000-0005-0000-0000-000023400000}"/>
    <cellStyle name="Normal 19 3 2 3 2 2 2" xfId="47067" xr:uid="{57E25ECD-952F-4F57-99CD-3E161038AB9F}"/>
    <cellStyle name="Normal 19 3 2 3 2 3" xfId="47066" xr:uid="{42DBC073-9C4E-4F14-8D22-2B74B70A6F51}"/>
    <cellStyle name="Normal 19 3 2 3 3" xfId="16419" xr:uid="{00000000-0005-0000-0000-000024400000}"/>
    <cellStyle name="Normal 19 3 2 3 3 2" xfId="47068" xr:uid="{B5ADC77D-233D-4DD0-8354-C50DDFB1058C}"/>
    <cellStyle name="Normal 19 3 2 3 4" xfId="47065" xr:uid="{60D7F3FF-DFEA-4E6F-BCD9-A94BB3962F97}"/>
    <cellStyle name="Normal 19 3 2 4" xfId="16420" xr:uid="{00000000-0005-0000-0000-000025400000}"/>
    <cellStyle name="Normal 19 3 2 4 2" xfId="16421" xr:uid="{00000000-0005-0000-0000-000026400000}"/>
    <cellStyle name="Normal 19 3 2 4 2 2" xfId="47070" xr:uid="{0D6976C9-9289-49AD-BF2A-A7CE309997E9}"/>
    <cellStyle name="Normal 19 3 2 4 3" xfId="47069" xr:uid="{26ED31B6-DBB9-4CDA-B7F5-4322D1EDF571}"/>
    <cellStyle name="Normal 19 3 2 5" xfId="16422" xr:uid="{00000000-0005-0000-0000-000027400000}"/>
    <cellStyle name="Normal 19 3 2 5 2" xfId="47071" xr:uid="{5C74CC04-1331-4029-A8E9-0B4275933510}"/>
    <cellStyle name="Normal 19 3 2 6" xfId="47056" xr:uid="{E39249F8-8646-4634-B4B1-C5F2727EC903}"/>
    <cellStyle name="Normal 19 3 3" xfId="16423" xr:uid="{00000000-0005-0000-0000-000028400000}"/>
    <cellStyle name="Normal 19 3 3 2" xfId="16424" xr:uid="{00000000-0005-0000-0000-000029400000}"/>
    <cellStyle name="Normal 19 3 3 2 2" xfId="16425" xr:uid="{00000000-0005-0000-0000-00002A400000}"/>
    <cellStyle name="Normal 19 3 3 2 2 2" xfId="16426" xr:uid="{00000000-0005-0000-0000-00002B400000}"/>
    <cellStyle name="Normal 19 3 3 2 2 2 2" xfId="47075" xr:uid="{2CCD2BD8-7205-41EB-B5DB-CD474E46D5A5}"/>
    <cellStyle name="Normal 19 3 3 2 2 3" xfId="47074" xr:uid="{C2F12575-478D-4848-9B46-D5AC5009D292}"/>
    <cellStyle name="Normal 19 3 3 2 3" xfId="16427" xr:uid="{00000000-0005-0000-0000-00002C400000}"/>
    <cellStyle name="Normal 19 3 3 2 3 2" xfId="47076" xr:uid="{87BCE77F-70E4-4E5E-924F-AB93F7562293}"/>
    <cellStyle name="Normal 19 3 3 2 4" xfId="47073" xr:uid="{1156656E-2CBF-4860-8DF1-F2B4F7E0EF73}"/>
    <cellStyle name="Normal 19 3 3 3" xfId="16428" xr:uid="{00000000-0005-0000-0000-00002D400000}"/>
    <cellStyle name="Normal 19 3 3 3 2" xfId="16429" xr:uid="{00000000-0005-0000-0000-00002E400000}"/>
    <cellStyle name="Normal 19 3 3 3 2 2" xfId="47078" xr:uid="{DABC3528-16A0-4A64-BDF6-EB1C6E790321}"/>
    <cellStyle name="Normal 19 3 3 3 3" xfId="47077" xr:uid="{D887F08D-EB0C-47A2-98B1-1F465DBADB08}"/>
    <cellStyle name="Normal 19 3 3 4" xfId="16430" xr:uid="{00000000-0005-0000-0000-00002F400000}"/>
    <cellStyle name="Normal 19 3 3 4 2" xfId="47079" xr:uid="{A00772C6-6B23-4BFD-9FD4-43F484CDD5EE}"/>
    <cellStyle name="Normal 19 3 3 5" xfId="47072" xr:uid="{1EF293B4-B289-4BCE-8080-B0CF0770F766}"/>
    <cellStyle name="Normal 19 3 4" xfId="16431" xr:uid="{00000000-0005-0000-0000-000030400000}"/>
    <cellStyle name="Normal 19 3 4 2" xfId="16432" xr:uid="{00000000-0005-0000-0000-000031400000}"/>
    <cellStyle name="Normal 19 3 4 2 2" xfId="16433" xr:uid="{00000000-0005-0000-0000-000032400000}"/>
    <cellStyle name="Normal 19 3 4 2 2 2" xfId="47082" xr:uid="{BCE1F039-F9F3-4910-B3E4-963491558F34}"/>
    <cellStyle name="Normal 19 3 4 2 3" xfId="47081" xr:uid="{42A3D0B9-4651-4966-B8A7-5EAA6D3AEC72}"/>
    <cellStyle name="Normal 19 3 4 3" xfId="16434" xr:uid="{00000000-0005-0000-0000-000033400000}"/>
    <cellStyle name="Normal 19 3 4 3 2" xfId="47083" xr:uid="{50A6016F-635F-48E7-BFDD-9CB057F5D226}"/>
    <cellStyle name="Normal 19 3 4 4" xfId="47080" xr:uid="{BEBC9F7F-F401-48AE-9734-45680121D643}"/>
    <cellStyle name="Normal 19 3 5" xfId="16435" xr:uid="{00000000-0005-0000-0000-000034400000}"/>
    <cellStyle name="Normal 19 3 5 2" xfId="16436" xr:uid="{00000000-0005-0000-0000-000035400000}"/>
    <cellStyle name="Normal 19 3 5 2 2" xfId="47085" xr:uid="{A302E961-CFD8-4F47-90A9-563279D20548}"/>
    <cellStyle name="Normal 19 3 5 3" xfId="47084" xr:uid="{9EDC2860-D216-43C5-B4D1-8ABBE2CF0C17}"/>
    <cellStyle name="Normal 19 3 6" xfId="16437" xr:uid="{00000000-0005-0000-0000-000036400000}"/>
    <cellStyle name="Normal 19 3 6 2" xfId="47086" xr:uid="{04695645-7C54-4E39-8AC9-596490E2CAFA}"/>
    <cellStyle name="Normal 19 3 7" xfId="47055" xr:uid="{94B14E54-CEEF-42E2-80FC-5F876C48D865}"/>
    <cellStyle name="Normal 19 4" xfId="16438" xr:uid="{00000000-0005-0000-0000-000037400000}"/>
    <cellStyle name="Normal 19 4 2" xfId="16439" xr:uid="{00000000-0005-0000-0000-000038400000}"/>
    <cellStyle name="Normal 19 4 2 2" xfId="16440" xr:uid="{00000000-0005-0000-0000-000039400000}"/>
    <cellStyle name="Normal 19 4 2 2 2" xfId="16441" xr:uid="{00000000-0005-0000-0000-00003A400000}"/>
    <cellStyle name="Normal 19 4 2 2 2 2" xfId="16442" xr:uid="{00000000-0005-0000-0000-00003B400000}"/>
    <cellStyle name="Normal 19 4 2 2 2 2 2" xfId="47091" xr:uid="{3EF008A7-3EC9-4156-89F8-9AB09EE2DC4B}"/>
    <cellStyle name="Normal 19 4 2 2 2 3" xfId="47090" xr:uid="{EE151F9C-D9ED-4354-B990-DC7DCEC0DCCD}"/>
    <cellStyle name="Normal 19 4 2 2 3" xfId="16443" xr:uid="{00000000-0005-0000-0000-00003C400000}"/>
    <cellStyle name="Normal 19 4 2 2 3 2" xfId="47092" xr:uid="{7F0DE01E-F3FD-4F5A-A9B4-9BEB63087365}"/>
    <cellStyle name="Normal 19 4 2 2 4" xfId="47089" xr:uid="{13287FCD-4EA8-467E-8282-43C39284C673}"/>
    <cellStyle name="Normal 19 4 2 3" xfId="16444" xr:uid="{00000000-0005-0000-0000-00003D400000}"/>
    <cellStyle name="Normal 19 4 2 3 2" xfId="16445" xr:uid="{00000000-0005-0000-0000-00003E400000}"/>
    <cellStyle name="Normal 19 4 2 3 2 2" xfId="47094" xr:uid="{A6935AB7-D30F-4B72-A3A8-57F107A7BE06}"/>
    <cellStyle name="Normal 19 4 2 3 3" xfId="47093" xr:uid="{DD8F15D9-713F-4B9D-B8EE-A721D44DFC52}"/>
    <cellStyle name="Normal 19 4 2 4" xfId="16446" xr:uid="{00000000-0005-0000-0000-00003F400000}"/>
    <cellStyle name="Normal 19 4 2 4 2" xfId="47095" xr:uid="{1C299F4B-359A-440B-8FFC-C41BE3782A59}"/>
    <cellStyle name="Normal 19 4 2 5" xfId="47088" xr:uid="{953CB10A-56DC-4669-9020-C71EC23D1E88}"/>
    <cellStyle name="Normal 19 4 3" xfId="16447" xr:uid="{00000000-0005-0000-0000-000040400000}"/>
    <cellStyle name="Normal 19 4 3 2" xfId="16448" xr:uid="{00000000-0005-0000-0000-000041400000}"/>
    <cellStyle name="Normal 19 4 3 2 2" xfId="16449" xr:uid="{00000000-0005-0000-0000-000042400000}"/>
    <cellStyle name="Normal 19 4 3 2 2 2" xfId="47098" xr:uid="{EB90D616-5F08-4DDA-9653-8A42EBE0A675}"/>
    <cellStyle name="Normal 19 4 3 2 3" xfId="47097" xr:uid="{E13EE6A1-8F0D-4FC2-925B-71CEDBE4E64C}"/>
    <cellStyle name="Normal 19 4 3 3" xfId="16450" xr:uid="{00000000-0005-0000-0000-000043400000}"/>
    <cellStyle name="Normal 19 4 3 3 2" xfId="47099" xr:uid="{D2DD554F-1A0F-49A8-A917-2FF33DBE9057}"/>
    <cellStyle name="Normal 19 4 3 4" xfId="47096" xr:uid="{4C44E62C-1F0D-4CC6-AD57-82ABF6867345}"/>
    <cellStyle name="Normal 19 4 4" xfId="16451" xr:uid="{00000000-0005-0000-0000-000044400000}"/>
    <cellStyle name="Normal 19 4 4 2" xfId="16452" xr:uid="{00000000-0005-0000-0000-000045400000}"/>
    <cellStyle name="Normal 19 4 4 2 2" xfId="47101" xr:uid="{EEC92FC1-7FB8-4356-95CA-B896B170C67F}"/>
    <cellStyle name="Normal 19 4 4 3" xfId="47100" xr:uid="{5301FFFA-A989-47F8-A27E-2879806101BC}"/>
    <cellStyle name="Normal 19 4 5" xfId="16453" xr:uid="{00000000-0005-0000-0000-000046400000}"/>
    <cellStyle name="Normal 19 4 5 2" xfId="47102" xr:uid="{2D9A0271-C7D1-4E4F-AFE4-33992DF35E33}"/>
    <cellStyle name="Normal 19 4 6" xfId="47087" xr:uid="{9E6F9DE7-15EB-4639-A9DD-B52200BC5E5B}"/>
    <cellStyle name="Normal 19 5" xfId="16454" xr:uid="{00000000-0005-0000-0000-000047400000}"/>
    <cellStyle name="Normal 19 5 2" xfId="47103" xr:uid="{C10A0042-9740-48AD-8DED-09CD01833B0C}"/>
    <cellStyle name="Normal 19 6" xfId="47053" xr:uid="{FD8F2860-61E4-4163-9DF2-633442817E70}"/>
    <cellStyle name="Normal 190" xfId="16455" xr:uid="{00000000-0005-0000-0000-000048400000}"/>
    <cellStyle name="Normal 190 2" xfId="47104" xr:uid="{FE91BF1A-589F-40DE-80C9-9B7088236DD9}"/>
    <cellStyle name="Normal 191" xfId="16456" xr:uid="{00000000-0005-0000-0000-000049400000}"/>
    <cellStyle name="Normal 191 2" xfId="47105" xr:uid="{6144F238-0855-4EC5-8DB8-AF8929194858}"/>
    <cellStyle name="Normal 192" xfId="16457" xr:uid="{00000000-0005-0000-0000-00004A400000}"/>
    <cellStyle name="Normal 192 2" xfId="47106" xr:uid="{ACC62D50-91C9-4C10-8565-37CD13E23F75}"/>
    <cellStyle name="Normal 193" xfId="16458" xr:uid="{00000000-0005-0000-0000-00004B400000}"/>
    <cellStyle name="Normal 193 2" xfId="47107" xr:uid="{EE884C13-5A63-4EB4-8096-F257CA4D58F1}"/>
    <cellStyle name="Normal 194" xfId="16459" xr:uid="{00000000-0005-0000-0000-00004C400000}"/>
    <cellStyle name="Normal 194 2" xfId="47108" xr:uid="{E6843A46-86A0-4763-94E5-2913F12527B2}"/>
    <cellStyle name="Normal 195" xfId="16460" xr:uid="{00000000-0005-0000-0000-00004D400000}"/>
    <cellStyle name="Normal 195 2" xfId="47109" xr:uid="{63DBFFDE-FDDE-4A14-A5F3-DE412D2BDEF0}"/>
    <cellStyle name="Normal 196" xfId="16461" xr:uid="{00000000-0005-0000-0000-00004E400000}"/>
    <cellStyle name="Normal 196 2" xfId="47110" xr:uid="{584F91CA-4AAE-46C4-A5A1-7084C079112A}"/>
    <cellStyle name="Normal 197" xfId="16462" xr:uid="{00000000-0005-0000-0000-00004F400000}"/>
    <cellStyle name="Normal 197 2" xfId="47111" xr:uid="{7EC07529-9076-4E1D-8A9E-5EE14454E235}"/>
    <cellStyle name="Normal 198" xfId="16463" xr:uid="{00000000-0005-0000-0000-000050400000}"/>
    <cellStyle name="Normal 198 2" xfId="47112" xr:uid="{F3D0009D-9FE4-4848-AC42-19F3F00B4DCB}"/>
    <cellStyle name="Normal 199" xfId="16464" xr:uid="{00000000-0005-0000-0000-000051400000}"/>
    <cellStyle name="Normal 199 2" xfId="47113" xr:uid="{58B08AA9-267B-4E8B-9209-4794BE2383FF}"/>
    <cellStyle name="Normal 2" xfId="16465" xr:uid="{00000000-0005-0000-0000-000052400000}"/>
    <cellStyle name="Normal 2 10" xfId="16466" xr:uid="{00000000-0005-0000-0000-000053400000}"/>
    <cellStyle name="Normal 2 10 2" xfId="16467" xr:uid="{00000000-0005-0000-0000-000054400000}"/>
    <cellStyle name="Normal 2 10 2 2" xfId="16468" xr:uid="{00000000-0005-0000-0000-000055400000}"/>
    <cellStyle name="Normal 2 10 2 2 2" xfId="47117" xr:uid="{5EB8581D-FDB2-4729-A347-83802DBB9508}"/>
    <cellStyle name="Normal 2 10 2 3" xfId="16469" xr:uid="{00000000-0005-0000-0000-000056400000}"/>
    <cellStyle name="Normal 2 10 2 3 2" xfId="47118" xr:uid="{8B89D6FB-B0E5-4809-B01B-98975327ED9C}"/>
    <cellStyle name="Normal 2 10 2 4" xfId="47116" xr:uid="{5E682965-E2AD-4BA3-BBCE-E86390BF13DF}"/>
    <cellStyle name="Normal 2 10 3" xfId="16470" xr:uid="{00000000-0005-0000-0000-000057400000}"/>
    <cellStyle name="Normal 2 10 3 2" xfId="47119" xr:uid="{2914CED1-5E5A-41C0-883C-4587F6740CCE}"/>
    <cellStyle name="Normal 2 10 4" xfId="16471" xr:uid="{00000000-0005-0000-0000-000058400000}"/>
    <cellStyle name="Normal 2 10 4 2" xfId="47120" xr:uid="{8959FDA8-EC57-4736-B94A-878187C50E81}"/>
    <cellStyle name="Normal 2 10 5" xfId="47115" xr:uid="{42E36C9A-6ED3-473B-A6A5-7E468455B413}"/>
    <cellStyle name="Normal 2 11" xfId="16472" xr:uid="{00000000-0005-0000-0000-000059400000}"/>
    <cellStyle name="Normal 2 11 2" xfId="16473" xr:uid="{00000000-0005-0000-0000-00005A400000}"/>
    <cellStyle name="Normal 2 11 2 2" xfId="16474" xr:uid="{00000000-0005-0000-0000-00005B400000}"/>
    <cellStyle name="Normal 2 11 2 2 2" xfId="47123" xr:uid="{97E72888-7AF3-4083-BC8F-BB2F79B4DBFF}"/>
    <cellStyle name="Normal 2 11 2 3" xfId="47122" xr:uid="{5C058AD3-4EF2-4AE6-A292-1BFE22878B8B}"/>
    <cellStyle name="Normal 2 11 3" xfId="16475" xr:uid="{00000000-0005-0000-0000-00005C400000}"/>
    <cellStyle name="Normal 2 11 3 2" xfId="47124" xr:uid="{C7C0C538-216C-4DC0-9850-E8EF54E405C1}"/>
    <cellStyle name="Normal 2 11 4" xfId="47121" xr:uid="{0CEB257B-2160-43D0-BDEC-4A10780683B1}"/>
    <cellStyle name="Normal 2 12" xfId="16476" xr:uid="{00000000-0005-0000-0000-00005D400000}"/>
    <cellStyle name="Normal 2 12 2" xfId="16477" xr:uid="{00000000-0005-0000-0000-00005E400000}"/>
    <cellStyle name="Normal 2 12 2 2" xfId="47126" xr:uid="{3AE06F68-44F7-4FF1-92B5-EB4835B9B95A}"/>
    <cellStyle name="Normal 2 12 3" xfId="16478" xr:uid="{00000000-0005-0000-0000-00005F400000}"/>
    <cellStyle name="Normal 2 12 3 2" xfId="47127" xr:uid="{DC998CDD-B72E-4006-A3EB-E820C4D3B7AF}"/>
    <cellStyle name="Normal 2 12 4" xfId="47125" xr:uid="{956B6F80-FC76-48C5-9C07-18E6291EDAA6}"/>
    <cellStyle name="Normal 2 13" xfId="16479" xr:uid="{00000000-0005-0000-0000-000060400000}"/>
    <cellStyle name="Normal 2 13 2" xfId="16480" xr:uid="{00000000-0005-0000-0000-000061400000}"/>
    <cellStyle name="Normal 2 13 2 2" xfId="47129" xr:uid="{57795BBD-86BB-408C-BC3E-9869C73084E9}"/>
    <cellStyle name="Normal 2 13 3" xfId="47128" xr:uid="{36029014-14BE-4707-A956-3775C0495E83}"/>
    <cellStyle name="Normal 2 14" xfId="16481" xr:uid="{00000000-0005-0000-0000-000062400000}"/>
    <cellStyle name="Normal 2 14 2" xfId="16482" xr:uid="{00000000-0005-0000-0000-000063400000}"/>
    <cellStyle name="Normal 2 14 2 2" xfId="47131" xr:uid="{CD515F57-D626-48C1-B3D3-CE30D05368AB}"/>
    <cellStyle name="Normal 2 14 3" xfId="47130" xr:uid="{DD2A11AD-FDB4-4E79-A25D-B15F8E4D3915}"/>
    <cellStyle name="Normal 2 15" xfId="16483" xr:uid="{00000000-0005-0000-0000-000064400000}"/>
    <cellStyle name="Normal 2 15 2" xfId="16484" xr:uid="{00000000-0005-0000-0000-000065400000}"/>
    <cellStyle name="Normal 2 15 2 2" xfId="47133" xr:uid="{63B1FD7A-561A-4435-9BE4-3715D8648D01}"/>
    <cellStyle name="Normal 2 15 3" xfId="47132" xr:uid="{0B0ABA47-1F8C-4D4B-8065-61F3476ECC4A}"/>
    <cellStyle name="Normal 2 16" xfId="16485" xr:uid="{00000000-0005-0000-0000-000066400000}"/>
    <cellStyle name="Normal 2 16 2" xfId="16486" xr:uid="{00000000-0005-0000-0000-000067400000}"/>
    <cellStyle name="Normal 2 16 2 2" xfId="47135" xr:uid="{C720021D-B561-4B18-9594-2ABB81126E84}"/>
    <cellStyle name="Normal 2 16 3" xfId="47134" xr:uid="{898C9CDE-4441-4E81-9A52-016F960AEA7E}"/>
    <cellStyle name="Normal 2 17" xfId="16487" xr:uid="{00000000-0005-0000-0000-000068400000}"/>
    <cellStyle name="Normal 2 17 2" xfId="47136" xr:uid="{9C6365B8-8CB5-4F54-9026-A12538CC1C5E}"/>
    <cellStyle name="Normal 2 18" xfId="16488" xr:uid="{00000000-0005-0000-0000-000069400000}"/>
    <cellStyle name="Normal 2 18 2" xfId="47137" xr:uid="{A848C993-7E23-4265-B228-7DDE43D60806}"/>
    <cellStyle name="Normal 2 19" xfId="16489" xr:uid="{00000000-0005-0000-0000-00006A400000}"/>
    <cellStyle name="Normal 2 19 2" xfId="47138" xr:uid="{66C61560-46A6-4712-A1D6-12AC50F01A76}"/>
    <cellStyle name="Normal 2 2" xfId="16490" xr:uid="{00000000-0005-0000-0000-00006B400000}"/>
    <cellStyle name="Normal 2 2 10" xfId="47139" xr:uid="{F82E1AF9-5E0A-4556-838A-5D148DED8C9B}"/>
    <cellStyle name="Normal 2 2 2" xfId="16491" xr:uid="{00000000-0005-0000-0000-00006C400000}"/>
    <cellStyle name="Normal 2 2 2 2" xfId="16492" xr:uid="{00000000-0005-0000-0000-00006D400000}"/>
    <cellStyle name="Normal 2 2 2 2 2" xfId="16493" xr:uid="{00000000-0005-0000-0000-00006E400000}"/>
    <cellStyle name="Normal 2 2 2 2 2 2" xfId="47142" xr:uid="{4283A5CE-320A-43C3-AC76-1816241518F5}"/>
    <cellStyle name="Normal 2 2 2 2 3" xfId="16494" xr:uid="{00000000-0005-0000-0000-00006F400000}"/>
    <cellStyle name="Normal 2 2 2 2 3 2" xfId="16495" xr:uid="{00000000-0005-0000-0000-000070400000}"/>
    <cellStyle name="Normal 2 2 2 2 3 2 2" xfId="47144" xr:uid="{6A038052-3E59-4117-A501-86E35DE2800D}"/>
    <cellStyle name="Normal 2 2 2 2 3 3" xfId="47143" xr:uid="{D14F4AF6-5DA2-40EA-9DD9-846FB6D2AE5E}"/>
    <cellStyle name="Normal 2 2 2 2 4" xfId="47141" xr:uid="{F806D496-2B99-4984-8817-299E1163FA43}"/>
    <cellStyle name="Normal 2 2 2 3" xfId="16496" xr:uid="{00000000-0005-0000-0000-000071400000}"/>
    <cellStyle name="Normal 2 2 2 3 2" xfId="16497" xr:uid="{00000000-0005-0000-0000-000072400000}"/>
    <cellStyle name="Normal 2 2 2 3 2 2" xfId="47146" xr:uid="{A2A4EDE5-E66C-4FDE-8948-9A553BAAB00C}"/>
    <cellStyle name="Normal 2 2 2 3 3" xfId="47145" xr:uid="{53740D54-404D-4B5F-B41F-1A4B8A7B1CDD}"/>
    <cellStyle name="Normal 2 2 2 4" xfId="47140" xr:uid="{9D667EF8-D1A3-4A91-BEA5-A65195481203}"/>
    <cellStyle name="Normal 2 2 3" xfId="16498" xr:uid="{00000000-0005-0000-0000-000073400000}"/>
    <cellStyle name="Normal 2 2 3 10" xfId="16499" xr:uid="{00000000-0005-0000-0000-000074400000}"/>
    <cellStyle name="Normal 2 2 3 10 2" xfId="16500" xr:uid="{00000000-0005-0000-0000-000075400000}"/>
    <cellStyle name="Normal 2 2 3 10 2 2" xfId="47149" xr:uid="{25839681-F044-458D-9021-C14DBF586287}"/>
    <cellStyle name="Normal 2 2 3 10 3" xfId="47148" xr:uid="{31B38DF5-1B19-4160-A9C5-F1670BBE4B07}"/>
    <cellStyle name="Normal 2 2 3 11" xfId="16501" xr:uid="{00000000-0005-0000-0000-000076400000}"/>
    <cellStyle name="Normal 2 2 3 11 2" xfId="47150" xr:uid="{A058B9E7-F9CA-4997-AB09-A41029C805D6}"/>
    <cellStyle name="Normal 2 2 3 12" xfId="16502" xr:uid="{00000000-0005-0000-0000-000077400000}"/>
    <cellStyle name="Normal 2 2 3 12 2" xfId="47151" xr:uid="{60AFDF23-6E67-4097-99D8-88A05130B262}"/>
    <cellStyle name="Normal 2 2 3 13" xfId="47147" xr:uid="{83C275AB-7F91-424E-B2E9-B8228641C050}"/>
    <cellStyle name="Normal 2 2 3 2" xfId="16503" xr:uid="{00000000-0005-0000-0000-000078400000}"/>
    <cellStyle name="Normal 2 2 3 2 2" xfId="16504" xr:uid="{00000000-0005-0000-0000-000079400000}"/>
    <cellStyle name="Normal 2 2 3 2 2 2" xfId="16505" xr:uid="{00000000-0005-0000-0000-00007A400000}"/>
    <cellStyle name="Normal 2 2 3 2 2 2 2" xfId="16506" xr:uid="{00000000-0005-0000-0000-00007B400000}"/>
    <cellStyle name="Normal 2 2 3 2 2 2 2 2" xfId="16507" xr:uid="{00000000-0005-0000-0000-00007C400000}"/>
    <cellStyle name="Normal 2 2 3 2 2 2 2 2 2" xfId="16508" xr:uid="{00000000-0005-0000-0000-00007D400000}"/>
    <cellStyle name="Normal 2 2 3 2 2 2 2 2 2 2" xfId="16509" xr:uid="{00000000-0005-0000-0000-00007E400000}"/>
    <cellStyle name="Normal 2 2 3 2 2 2 2 2 2 2 2" xfId="47158" xr:uid="{E48F8FB5-D73F-4B34-9FA6-737735533BB1}"/>
    <cellStyle name="Normal 2 2 3 2 2 2 2 2 2 3" xfId="47157" xr:uid="{21E48C33-CFAF-4C30-B489-B808BF835CA7}"/>
    <cellStyle name="Normal 2 2 3 2 2 2 2 2 3" xfId="16510" xr:uid="{00000000-0005-0000-0000-00007F400000}"/>
    <cellStyle name="Normal 2 2 3 2 2 2 2 2 3 2" xfId="47159" xr:uid="{C8C2DBBC-AC45-404B-AE08-2AE84F77DB58}"/>
    <cellStyle name="Normal 2 2 3 2 2 2 2 2 4" xfId="47156" xr:uid="{F7912235-8A02-4681-90EB-0CC90DDBA175}"/>
    <cellStyle name="Normal 2 2 3 2 2 2 2 3" xfId="16511" xr:uid="{00000000-0005-0000-0000-000080400000}"/>
    <cellStyle name="Normal 2 2 3 2 2 2 2 3 2" xfId="16512" xr:uid="{00000000-0005-0000-0000-000081400000}"/>
    <cellStyle name="Normal 2 2 3 2 2 2 2 3 2 2" xfId="47161" xr:uid="{23FF54C2-E334-4B27-988D-8FD68C592FE8}"/>
    <cellStyle name="Normal 2 2 3 2 2 2 2 3 3" xfId="47160" xr:uid="{EA9DCC89-11AB-44A4-9885-F9E2A6F643E2}"/>
    <cellStyle name="Normal 2 2 3 2 2 2 2 4" xfId="16513" xr:uid="{00000000-0005-0000-0000-000082400000}"/>
    <cellStyle name="Normal 2 2 3 2 2 2 2 4 2" xfId="47162" xr:uid="{30887D1C-C4EE-4DFC-BCD6-C17C08240A39}"/>
    <cellStyle name="Normal 2 2 3 2 2 2 2 5" xfId="47155" xr:uid="{5D42964A-B65F-4F00-8370-C1F8EB90A257}"/>
    <cellStyle name="Normal 2 2 3 2 2 2 3" xfId="16514" xr:uid="{00000000-0005-0000-0000-000083400000}"/>
    <cellStyle name="Normal 2 2 3 2 2 2 3 2" xfId="16515" xr:uid="{00000000-0005-0000-0000-000084400000}"/>
    <cellStyle name="Normal 2 2 3 2 2 2 3 2 2" xfId="16516" xr:uid="{00000000-0005-0000-0000-000085400000}"/>
    <cellStyle name="Normal 2 2 3 2 2 2 3 2 2 2" xfId="47165" xr:uid="{4C9E14ED-1076-479C-B0FA-7E1478D6CBEA}"/>
    <cellStyle name="Normal 2 2 3 2 2 2 3 2 3" xfId="47164" xr:uid="{52210283-C11A-4DA9-A925-D80B1D1E7317}"/>
    <cellStyle name="Normal 2 2 3 2 2 2 3 3" xfId="16517" xr:uid="{00000000-0005-0000-0000-000086400000}"/>
    <cellStyle name="Normal 2 2 3 2 2 2 3 3 2" xfId="47166" xr:uid="{E5F107D7-59CF-46D4-AB9D-B1AC5B2A969E}"/>
    <cellStyle name="Normal 2 2 3 2 2 2 3 4" xfId="47163" xr:uid="{B29A67F9-F564-426E-A602-A20DBAD8D866}"/>
    <cellStyle name="Normal 2 2 3 2 2 2 4" xfId="16518" xr:uid="{00000000-0005-0000-0000-000087400000}"/>
    <cellStyle name="Normal 2 2 3 2 2 2 4 2" xfId="16519" xr:uid="{00000000-0005-0000-0000-000088400000}"/>
    <cellStyle name="Normal 2 2 3 2 2 2 4 2 2" xfId="47168" xr:uid="{ABA8FF93-DE0E-4E3D-8A6A-6799CD3A68AB}"/>
    <cellStyle name="Normal 2 2 3 2 2 2 4 3" xfId="47167" xr:uid="{149E1443-639B-4CE2-AFB5-D3AFE1E0250D}"/>
    <cellStyle name="Normal 2 2 3 2 2 2 5" xfId="16520" xr:uid="{00000000-0005-0000-0000-000089400000}"/>
    <cellStyle name="Normal 2 2 3 2 2 2 5 2" xfId="47169" xr:uid="{4FF519ED-7A11-43A0-80F0-5073BFB9B677}"/>
    <cellStyle name="Normal 2 2 3 2 2 2 6" xfId="47154" xr:uid="{FBDE6CC8-5ACF-47AA-8103-3FF043E12C58}"/>
    <cellStyle name="Normal 2 2 3 2 2 3" xfId="16521" xr:uid="{00000000-0005-0000-0000-00008A400000}"/>
    <cellStyle name="Normal 2 2 3 2 2 3 2" xfId="16522" xr:uid="{00000000-0005-0000-0000-00008B400000}"/>
    <cellStyle name="Normal 2 2 3 2 2 3 2 2" xfId="16523" xr:uid="{00000000-0005-0000-0000-00008C400000}"/>
    <cellStyle name="Normal 2 2 3 2 2 3 2 2 2" xfId="16524" xr:uid="{00000000-0005-0000-0000-00008D400000}"/>
    <cellStyle name="Normal 2 2 3 2 2 3 2 2 2 2" xfId="47173" xr:uid="{6C752765-C164-47BC-A01F-5AAD523D66B3}"/>
    <cellStyle name="Normal 2 2 3 2 2 3 2 2 3" xfId="47172" xr:uid="{11C21052-0649-4C03-B3D2-00138D9C02A6}"/>
    <cellStyle name="Normal 2 2 3 2 2 3 2 3" xfId="16525" xr:uid="{00000000-0005-0000-0000-00008E400000}"/>
    <cellStyle name="Normal 2 2 3 2 2 3 2 3 2" xfId="47174" xr:uid="{7A261682-9F10-43FB-8F2A-BCF79585994E}"/>
    <cellStyle name="Normal 2 2 3 2 2 3 2 4" xfId="47171" xr:uid="{9538092E-9E9B-4BEE-AC72-1C6144A75646}"/>
    <cellStyle name="Normal 2 2 3 2 2 3 3" xfId="16526" xr:uid="{00000000-0005-0000-0000-00008F400000}"/>
    <cellStyle name="Normal 2 2 3 2 2 3 3 2" xfId="16527" xr:uid="{00000000-0005-0000-0000-000090400000}"/>
    <cellStyle name="Normal 2 2 3 2 2 3 3 2 2" xfId="47176" xr:uid="{9A1E3653-3E8A-450D-A5A6-356A3D9AF121}"/>
    <cellStyle name="Normal 2 2 3 2 2 3 3 3" xfId="47175" xr:uid="{BAC469E2-3BC8-4E0B-9767-EEFB6281034C}"/>
    <cellStyle name="Normal 2 2 3 2 2 3 4" xfId="16528" xr:uid="{00000000-0005-0000-0000-000091400000}"/>
    <cellStyle name="Normal 2 2 3 2 2 3 4 2" xfId="47177" xr:uid="{4AEADBD8-AB88-4F7F-8CF6-582C2650EF4E}"/>
    <cellStyle name="Normal 2 2 3 2 2 3 5" xfId="47170" xr:uid="{FF8CE384-3540-4CEB-858C-B238451705F1}"/>
    <cellStyle name="Normal 2 2 3 2 2 4" xfId="16529" xr:uid="{00000000-0005-0000-0000-000092400000}"/>
    <cellStyle name="Normal 2 2 3 2 2 4 2" xfId="16530" xr:uid="{00000000-0005-0000-0000-000093400000}"/>
    <cellStyle name="Normal 2 2 3 2 2 4 2 2" xfId="16531" xr:uid="{00000000-0005-0000-0000-000094400000}"/>
    <cellStyle name="Normal 2 2 3 2 2 4 2 2 2" xfId="47180" xr:uid="{EA3C5ABD-A81D-4BB3-990D-9C3D54985184}"/>
    <cellStyle name="Normal 2 2 3 2 2 4 2 3" xfId="47179" xr:uid="{7AFF7CD7-627C-448E-B4EA-40954359B8A9}"/>
    <cellStyle name="Normal 2 2 3 2 2 4 3" xfId="16532" xr:uid="{00000000-0005-0000-0000-000095400000}"/>
    <cellStyle name="Normal 2 2 3 2 2 4 3 2" xfId="47181" xr:uid="{21EFFA63-EB69-42AA-B3A8-423F4AE95E73}"/>
    <cellStyle name="Normal 2 2 3 2 2 4 4" xfId="47178" xr:uid="{17FED91F-05D7-472C-B206-BCDFBD3A0677}"/>
    <cellStyle name="Normal 2 2 3 2 2 5" xfId="16533" xr:uid="{00000000-0005-0000-0000-000096400000}"/>
    <cellStyle name="Normal 2 2 3 2 2 5 2" xfId="16534" xr:uid="{00000000-0005-0000-0000-000097400000}"/>
    <cellStyle name="Normal 2 2 3 2 2 5 2 2" xfId="47183" xr:uid="{48377098-C6A9-4777-8C49-C3B39F17C711}"/>
    <cellStyle name="Normal 2 2 3 2 2 5 3" xfId="47182" xr:uid="{CBFA8B0D-4556-47B1-AF53-3ADBDD808022}"/>
    <cellStyle name="Normal 2 2 3 2 2 6" xfId="16535" xr:uid="{00000000-0005-0000-0000-000098400000}"/>
    <cellStyle name="Normal 2 2 3 2 2 6 2" xfId="47184" xr:uid="{8AD5A57F-A525-4ED1-8B05-8A67C853F4B3}"/>
    <cellStyle name="Normal 2 2 3 2 2 7" xfId="47153" xr:uid="{1CC045AC-2AE4-4A1F-AE84-722DFBF4BAF7}"/>
    <cellStyle name="Normal 2 2 3 2 3" xfId="16536" xr:uid="{00000000-0005-0000-0000-000099400000}"/>
    <cellStyle name="Normal 2 2 3 2 3 2" xfId="16537" xr:uid="{00000000-0005-0000-0000-00009A400000}"/>
    <cellStyle name="Normal 2 2 3 2 3 2 2" xfId="16538" xr:uid="{00000000-0005-0000-0000-00009B400000}"/>
    <cellStyle name="Normal 2 2 3 2 3 2 2 2" xfId="16539" xr:uid="{00000000-0005-0000-0000-00009C400000}"/>
    <cellStyle name="Normal 2 2 3 2 3 2 2 2 2" xfId="16540" xr:uid="{00000000-0005-0000-0000-00009D400000}"/>
    <cellStyle name="Normal 2 2 3 2 3 2 2 2 2 2" xfId="47189" xr:uid="{797BA87C-1B22-4185-9622-73EAC036ED9D}"/>
    <cellStyle name="Normal 2 2 3 2 3 2 2 2 3" xfId="47188" xr:uid="{6EE21DB1-C3B4-4624-8199-9AB588786ADE}"/>
    <cellStyle name="Normal 2 2 3 2 3 2 2 3" xfId="16541" xr:uid="{00000000-0005-0000-0000-00009E400000}"/>
    <cellStyle name="Normal 2 2 3 2 3 2 2 3 2" xfId="47190" xr:uid="{BD06F300-FD7E-4929-8AA6-4DBF5280BDB9}"/>
    <cellStyle name="Normal 2 2 3 2 3 2 2 4" xfId="47187" xr:uid="{0BFB5127-2582-4B0B-8ED1-F16292D28DA0}"/>
    <cellStyle name="Normal 2 2 3 2 3 2 3" xfId="16542" xr:uid="{00000000-0005-0000-0000-00009F400000}"/>
    <cellStyle name="Normal 2 2 3 2 3 2 3 2" xfId="16543" xr:uid="{00000000-0005-0000-0000-0000A0400000}"/>
    <cellStyle name="Normal 2 2 3 2 3 2 3 2 2" xfId="47192" xr:uid="{3E879A5D-B43C-46A0-8997-715F558ECF0C}"/>
    <cellStyle name="Normal 2 2 3 2 3 2 3 3" xfId="47191" xr:uid="{61CF10C3-B996-418C-9B30-7E44AC6E0387}"/>
    <cellStyle name="Normal 2 2 3 2 3 2 4" xfId="16544" xr:uid="{00000000-0005-0000-0000-0000A1400000}"/>
    <cellStyle name="Normal 2 2 3 2 3 2 4 2" xfId="47193" xr:uid="{8EBF94D7-DC33-45A7-9D20-CCB427061094}"/>
    <cellStyle name="Normal 2 2 3 2 3 2 5" xfId="47186" xr:uid="{2DF9567C-56B5-48FE-8F7D-262B029DC26C}"/>
    <cellStyle name="Normal 2 2 3 2 3 3" xfId="16545" xr:uid="{00000000-0005-0000-0000-0000A2400000}"/>
    <cellStyle name="Normal 2 2 3 2 3 3 2" xfId="16546" xr:uid="{00000000-0005-0000-0000-0000A3400000}"/>
    <cellStyle name="Normal 2 2 3 2 3 3 2 2" xfId="16547" xr:uid="{00000000-0005-0000-0000-0000A4400000}"/>
    <cellStyle name="Normal 2 2 3 2 3 3 2 2 2" xfId="47196" xr:uid="{8BEF77AE-8C98-44FA-913E-404E5DDDB7C5}"/>
    <cellStyle name="Normal 2 2 3 2 3 3 2 3" xfId="47195" xr:uid="{9D8A090B-CCB4-45A0-B851-0EC451ABE09D}"/>
    <cellStyle name="Normal 2 2 3 2 3 3 3" xfId="16548" xr:uid="{00000000-0005-0000-0000-0000A5400000}"/>
    <cellStyle name="Normal 2 2 3 2 3 3 3 2" xfId="47197" xr:uid="{9DD3FAF0-5A89-4B99-9723-8F971847F55F}"/>
    <cellStyle name="Normal 2 2 3 2 3 3 4" xfId="47194" xr:uid="{BDE37CD3-2A03-463E-B33F-4E98BB68B095}"/>
    <cellStyle name="Normal 2 2 3 2 3 4" xfId="16549" xr:uid="{00000000-0005-0000-0000-0000A6400000}"/>
    <cellStyle name="Normal 2 2 3 2 3 4 2" xfId="16550" xr:uid="{00000000-0005-0000-0000-0000A7400000}"/>
    <cellStyle name="Normal 2 2 3 2 3 4 2 2" xfId="47199" xr:uid="{43EB005D-1E54-4BC1-9D95-56F3589B36C2}"/>
    <cellStyle name="Normal 2 2 3 2 3 4 3" xfId="47198" xr:uid="{E6BFD706-D144-40DF-8194-18AEB78A3C58}"/>
    <cellStyle name="Normal 2 2 3 2 3 5" xfId="16551" xr:uid="{00000000-0005-0000-0000-0000A8400000}"/>
    <cellStyle name="Normal 2 2 3 2 3 5 2" xfId="47200" xr:uid="{FDCAAD8F-B774-4314-9039-E6B6CE56FD6E}"/>
    <cellStyle name="Normal 2 2 3 2 3 6" xfId="47185" xr:uid="{DE942E54-1CC7-4F72-8E95-9EA9E6AC9F75}"/>
    <cellStyle name="Normal 2 2 3 2 4" xfId="16552" xr:uid="{00000000-0005-0000-0000-0000A9400000}"/>
    <cellStyle name="Normal 2 2 3 2 4 2" xfId="16553" xr:uid="{00000000-0005-0000-0000-0000AA400000}"/>
    <cellStyle name="Normal 2 2 3 2 4 2 2" xfId="16554" xr:uid="{00000000-0005-0000-0000-0000AB400000}"/>
    <cellStyle name="Normal 2 2 3 2 4 2 2 2" xfId="16555" xr:uid="{00000000-0005-0000-0000-0000AC400000}"/>
    <cellStyle name="Normal 2 2 3 2 4 2 2 2 2" xfId="47204" xr:uid="{30394A4D-C24C-427A-A5B5-7A0E44E64287}"/>
    <cellStyle name="Normal 2 2 3 2 4 2 2 3" xfId="47203" xr:uid="{EEB4EBC4-B2DA-4122-9E6F-CC4414CF76C2}"/>
    <cellStyle name="Normal 2 2 3 2 4 2 3" xfId="16556" xr:uid="{00000000-0005-0000-0000-0000AD400000}"/>
    <cellStyle name="Normal 2 2 3 2 4 2 3 2" xfId="47205" xr:uid="{87A0D492-B07A-42E7-A2D0-50B6CD2D1E65}"/>
    <cellStyle name="Normal 2 2 3 2 4 2 4" xfId="47202" xr:uid="{65F8607B-9105-4831-B9EC-14181BDAE6F5}"/>
    <cellStyle name="Normal 2 2 3 2 4 3" xfId="16557" xr:uid="{00000000-0005-0000-0000-0000AE400000}"/>
    <cellStyle name="Normal 2 2 3 2 4 3 2" xfId="16558" xr:uid="{00000000-0005-0000-0000-0000AF400000}"/>
    <cellStyle name="Normal 2 2 3 2 4 3 2 2" xfId="47207" xr:uid="{EA46D60C-F675-49EF-8F12-67830F5FE18F}"/>
    <cellStyle name="Normal 2 2 3 2 4 3 3" xfId="47206" xr:uid="{2ECEC9CD-E900-4408-9A31-66A09FA8FC7C}"/>
    <cellStyle name="Normal 2 2 3 2 4 4" xfId="16559" xr:uid="{00000000-0005-0000-0000-0000B0400000}"/>
    <cellStyle name="Normal 2 2 3 2 4 4 2" xfId="47208" xr:uid="{6BF98C73-5923-4445-B44E-D6B9AB89C96C}"/>
    <cellStyle name="Normal 2 2 3 2 4 5" xfId="47201" xr:uid="{A7A81380-E955-4862-8B8F-58FB13DF5D79}"/>
    <cellStyle name="Normal 2 2 3 2 5" xfId="16560" xr:uid="{00000000-0005-0000-0000-0000B1400000}"/>
    <cellStyle name="Normal 2 2 3 2 5 2" xfId="16561" xr:uid="{00000000-0005-0000-0000-0000B2400000}"/>
    <cellStyle name="Normal 2 2 3 2 5 2 2" xfId="16562" xr:uid="{00000000-0005-0000-0000-0000B3400000}"/>
    <cellStyle name="Normal 2 2 3 2 5 2 2 2" xfId="47211" xr:uid="{59857BB7-9919-4F34-8A9B-AD382399EC99}"/>
    <cellStyle name="Normal 2 2 3 2 5 2 3" xfId="47210" xr:uid="{3B45B880-5F5D-430E-A4A1-0F40454B4AFE}"/>
    <cellStyle name="Normal 2 2 3 2 5 3" xfId="16563" xr:uid="{00000000-0005-0000-0000-0000B4400000}"/>
    <cellStyle name="Normal 2 2 3 2 5 3 2" xfId="47212" xr:uid="{A82DF8C9-166E-433E-B48F-D8B017569FDD}"/>
    <cellStyle name="Normal 2 2 3 2 5 4" xfId="47209" xr:uid="{71AA036A-68FC-4078-AA52-CFA0AE01B733}"/>
    <cellStyle name="Normal 2 2 3 2 6" xfId="16564" xr:uid="{00000000-0005-0000-0000-0000B5400000}"/>
    <cellStyle name="Normal 2 2 3 2 6 2" xfId="16565" xr:uid="{00000000-0005-0000-0000-0000B6400000}"/>
    <cellStyle name="Normal 2 2 3 2 6 2 2" xfId="47214" xr:uid="{07406AA4-1C4F-40DD-AEDB-D228B313C7E9}"/>
    <cellStyle name="Normal 2 2 3 2 6 3" xfId="47213" xr:uid="{12FD7566-C862-4480-A32F-E298ACD14225}"/>
    <cellStyle name="Normal 2 2 3 2 7" xfId="16566" xr:uid="{00000000-0005-0000-0000-0000B7400000}"/>
    <cellStyle name="Normal 2 2 3 2 7 2" xfId="47215" xr:uid="{FDBCD515-A007-49B7-A28D-1746E1114A4A}"/>
    <cellStyle name="Normal 2 2 3 2 8" xfId="47152" xr:uid="{68DEF349-3D45-48BD-9CA8-6291A3A837C2}"/>
    <cellStyle name="Normal 2 2 3 3" xfId="16567" xr:uid="{00000000-0005-0000-0000-0000B8400000}"/>
    <cellStyle name="Normal 2 2 3 3 2" xfId="16568" xr:uid="{00000000-0005-0000-0000-0000B9400000}"/>
    <cellStyle name="Normal 2 2 3 3 2 2" xfId="16569" xr:uid="{00000000-0005-0000-0000-0000BA400000}"/>
    <cellStyle name="Normal 2 2 3 3 2 2 2" xfId="16570" xr:uid="{00000000-0005-0000-0000-0000BB400000}"/>
    <cellStyle name="Normal 2 2 3 3 2 2 2 2" xfId="16571" xr:uid="{00000000-0005-0000-0000-0000BC400000}"/>
    <cellStyle name="Normal 2 2 3 3 2 2 2 2 2" xfId="16572" xr:uid="{00000000-0005-0000-0000-0000BD400000}"/>
    <cellStyle name="Normal 2 2 3 3 2 2 2 2 2 2" xfId="16573" xr:uid="{00000000-0005-0000-0000-0000BE400000}"/>
    <cellStyle name="Normal 2 2 3 3 2 2 2 2 2 2 2" xfId="47222" xr:uid="{98ED7C23-AEBC-4D7E-8E25-45F480EE3B55}"/>
    <cellStyle name="Normal 2 2 3 3 2 2 2 2 2 3" xfId="47221" xr:uid="{1B442734-217F-4320-936C-0786892F337A}"/>
    <cellStyle name="Normal 2 2 3 3 2 2 2 2 3" xfId="16574" xr:uid="{00000000-0005-0000-0000-0000BF400000}"/>
    <cellStyle name="Normal 2 2 3 3 2 2 2 2 3 2" xfId="47223" xr:uid="{09BF1FC2-207F-42F5-84B1-730E7BFCF3D1}"/>
    <cellStyle name="Normal 2 2 3 3 2 2 2 2 4" xfId="47220" xr:uid="{F11C1EBE-B3B2-4DF8-897A-B807531FF07A}"/>
    <cellStyle name="Normal 2 2 3 3 2 2 2 3" xfId="16575" xr:uid="{00000000-0005-0000-0000-0000C0400000}"/>
    <cellStyle name="Normal 2 2 3 3 2 2 2 3 2" xfId="16576" xr:uid="{00000000-0005-0000-0000-0000C1400000}"/>
    <cellStyle name="Normal 2 2 3 3 2 2 2 3 2 2" xfId="47225" xr:uid="{AAA556AA-93D0-4A46-96EA-7485C34BF093}"/>
    <cellStyle name="Normal 2 2 3 3 2 2 2 3 3" xfId="47224" xr:uid="{13939C11-0E84-4B88-B4E2-321EFBB4DB54}"/>
    <cellStyle name="Normal 2 2 3 3 2 2 2 4" xfId="16577" xr:uid="{00000000-0005-0000-0000-0000C2400000}"/>
    <cellStyle name="Normal 2 2 3 3 2 2 2 4 2" xfId="47226" xr:uid="{524E24E0-4315-4FA1-920D-443A3BC70A18}"/>
    <cellStyle name="Normal 2 2 3 3 2 2 2 5" xfId="47219" xr:uid="{E15E569C-B166-47D6-A203-1AC7DF3B4214}"/>
    <cellStyle name="Normal 2 2 3 3 2 2 3" xfId="16578" xr:uid="{00000000-0005-0000-0000-0000C3400000}"/>
    <cellStyle name="Normal 2 2 3 3 2 2 3 2" xfId="16579" xr:uid="{00000000-0005-0000-0000-0000C4400000}"/>
    <cellStyle name="Normal 2 2 3 3 2 2 3 2 2" xfId="16580" xr:uid="{00000000-0005-0000-0000-0000C5400000}"/>
    <cellStyle name="Normal 2 2 3 3 2 2 3 2 2 2" xfId="47229" xr:uid="{AE8C78B7-F0AA-44CF-AAF9-66D2D84D5649}"/>
    <cellStyle name="Normal 2 2 3 3 2 2 3 2 3" xfId="47228" xr:uid="{0748620E-9F6C-4826-9565-8B253B979159}"/>
    <cellStyle name="Normal 2 2 3 3 2 2 3 3" xfId="16581" xr:uid="{00000000-0005-0000-0000-0000C6400000}"/>
    <cellStyle name="Normal 2 2 3 3 2 2 3 3 2" xfId="47230" xr:uid="{F901BE51-8EC3-472E-BA6A-1ADE13A1420F}"/>
    <cellStyle name="Normal 2 2 3 3 2 2 3 4" xfId="47227" xr:uid="{E02C2A9F-CF2D-426B-A118-41C9F028DD35}"/>
    <cellStyle name="Normal 2 2 3 3 2 2 4" xfId="16582" xr:uid="{00000000-0005-0000-0000-0000C7400000}"/>
    <cellStyle name="Normal 2 2 3 3 2 2 4 2" xfId="16583" xr:uid="{00000000-0005-0000-0000-0000C8400000}"/>
    <cellStyle name="Normal 2 2 3 3 2 2 4 2 2" xfId="47232" xr:uid="{D8821E6B-90D2-437C-94B7-7C8EE2169A59}"/>
    <cellStyle name="Normal 2 2 3 3 2 2 4 3" xfId="47231" xr:uid="{1F64082B-B4A1-46F0-9889-5618BC32D29A}"/>
    <cellStyle name="Normal 2 2 3 3 2 2 5" xfId="16584" xr:uid="{00000000-0005-0000-0000-0000C9400000}"/>
    <cellStyle name="Normal 2 2 3 3 2 2 5 2" xfId="47233" xr:uid="{A185BC64-2BAC-4374-A7BA-01D38E396F53}"/>
    <cellStyle name="Normal 2 2 3 3 2 2 6" xfId="47218" xr:uid="{1CFE9185-9E2F-422A-9F76-BC4536034E7D}"/>
    <cellStyle name="Normal 2 2 3 3 2 3" xfId="16585" xr:uid="{00000000-0005-0000-0000-0000CA400000}"/>
    <cellStyle name="Normal 2 2 3 3 2 3 2" xfId="16586" xr:uid="{00000000-0005-0000-0000-0000CB400000}"/>
    <cellStyle name="Normal 2 2 3 3 2 3 2 2" xfId="16587" xr:uid="{00000000-0005-0000-0000-0000CC400000}"/>
    <cellStyle name="Normal 2 2 3 3 2 3 2 2 2" xfId="16588" xr:uid="{00000000-0005-0000-0000-0000CD400000}"/>
    <cellStyle name="Normal 2 2 3 3 2 3 2 2 2 2" xfId="47237" xr:uid="{C201951B-9647-41B4-9E09-E3ABF905BC4D}"/>
    <cellStyle name="Normal 2 2 3 3 2 3 2 2 3" xfId="47236" xr:uid="{8047842F-17A3-4071-B1AD-616D62ED6F02}"/>
    <cellStyle name="Normal 2 2 3 3 2 3 2 3" xfId="16589" xr:uid="{00000000-0005-0000-0000-0000CE400000}"/>
    <cellStyle name="Normal 2 2 3 3 2 3 2 3 2" xfId="47238" xr:uid="{2FC43233-1661-467B-92B1-A27DBD1696C4}"/>
    <cellStyle name="Normal 2 2 3 3 2 3 2 4" xfId="47235" xr:uid="{F94C5E4A-655F-4783-AC92-0965344E37EC}"/>
    <cellStyle name="Normal 2 2 3 3 2 3 3" xfId="16590" xr:uid="{00000000-0005-0000-0000-0000CF400000}"/>
    <cellStyle name="Normal 2 2 3 3 2 3 3 2" xfId="16591" xr:uid="{00000000-0005-0000-0000-0000D0400000}"/>
    <cellStyle name="Normal 2 2 3 3 2 3 3 2 2" xfId="47240" xr:uid="{CF22009A-0834-4A2A-ACB7-44AACEA54EAB}"/>
    <cellStyle name="Normal 2 2 3 3 2 3 3 3" xfId="47239" xr:uid="{E16AA69B-0BFD-4C1D-8752-8781406E26B5}"/>
    <cellStyle name="Normal 2 2 3 3 2 3 4" xfId="16592" xr:uid="{00000000-0005-0000-0000-0000D1400000}"/>
    <cellStyle name="Normal 2 2 3 3 2 3 4 2" xfId="47241" xr:uid="{9D5752FC-27EB-4CDE-84BC-C1E5FA68C351}"/>
    <cellStyle name="Normal 2 2 3 3 2 3 5" xfId="47234" xr:uid="{5654E9C8-C4DA-4BC9-9768-6868209256DB}"/>
    <cellStyle name="Normal 2 2 3 3 2 4" xfId="16593" xr:uid="{00000000-0005-0000-0000-0000D2400000}"/>
    <cellStyle name="Normal 2 2 3 3 2 4 2" xfId="16594" xr:uid="{00000000-0005-0000-0000-0000D3400000}"/>
    <cellStyle name="Normal 2 2 3 3 2 4 2 2" xfId="16595" xr:uid="{00000000-0005-0000-0000-0000D4400000}"/>
    <cellStyle name="Normal 2 2 3 3 2 4 2 2 2" xfId="47244" xr:uid="{AD2C9D57-4603-4296-89E8-DD49CAA47736}"/>
    <cellStyle name="Normal 2 2 3 3 2 4 2 3" xfId="47243" xr:uid="{169DF854-F5AD-443D-9A99-FFB4B920A332}"/>
    <cellStyle name="Normal 2 2 3 3 2 4 3" xfId="16596" xr:uid="{00000000-0005-0000-0000-0000D5400000}"/>
    <cellStyle name="Normal 2 2 3 3 2 4 3 2" xfId="47245" xr:uid="{630A0306-5242-490D-A72C-0B28CB646653}"/>
    <cellStyle name="Normal 2 2 3 3 2 4 4" xfId="47242" xr:uid="{5C7B02AD-EA27-4D5C-834F-E505B02E657D}"/>
    <cellStyle name="Normal 2 2 3 3 2 5" xfId="16597" xr:uid="{00000000-0005-0000-0000-0000D6400000}"/>
    <cellStyle name="Normal 2 2 3 3 2 5 2" xfId="16598" xr:uid="{00000000-0005-0000-0000-0000D7400000}"/>
    <cellStyle name="Normal 2 2 3 3 2 5 2 2" xfId="47247" xr:uid="{C577A420-6FC9-42DC-90F8-92E5ECE77BFC}"/>
    <cellStyle name="Normal 2 2 3 3 2 5 3" xfId="47246" xr:uid="{B72A7C5F-FC59-4B39-BFB0-9C6A8784AF4B}"/>
    <cellStyle name="Normal 2 2 3 3 2 6" xfId="16599" xr:uid="{00000000-0005-0000-0000-0000D8400000}"/>
    <cellStyle name="Normal 2 2 3 3 2 6 2" xfId="47248" xr:uid="{C6F6C432-579E-4758-9CF8-6FEA46233038}"/>
    <cellStyle name="Normal 2 2 3 3 2 7" xfId="47217" xr:uid="{D8783265-9CE7-4261-BE1A-2FC162100DE8}"/>
    <cellStyle name="Normal 2 2 3 3 3" xfId="16600" xr:uid="{00000000-0005-0000-0000-0000D9400000}"/>
    <cellStyle name="Normal 2 2 3 3 3 2" xfId="16601" xr:uid="{00000000-0005-0000-0000-0000DA400000}"/>
    <cellStyle name="Normal 2 2 3 3 3 2 2" xfId="16602" xr:uid="{00000000-0005-0000-0000-0000DB400000}"/>
    <cellStyle name="Normal 2 2 3 3 3 2 2 2" xfId="16603" xr:uid="{00000000-0005-0000-0000-0000DC400000}"/>
    <cellStyle name="Normal 2 2 3 3 3 2 2 2 2" xfId="16604" xr:uid="{00000000-0005-0000-0000-0000DD400000}"/>
    <cellStyle name="Normal 2 2 3 3 3 2 2 2 2 2" xfId="47253" xr:uid="{1B7D7121-393E-4DDF-B30D-1967C35F177C}"/>
    <cellStyle name="Normal 2 2 3 3 3 2 2 2 3" xfId="47252" xr:uid="{F6357AC1-FC64-446A-8755-03AF194057EF}"/>
    <cellStyle name="Normal 2 2 3 3 3 2 2 3" xfId="16605" xr:uid="{00000000-0005-0000-0000-0000DE400000}"/>
    <cellStyle name="Normal 2 2 3 3 3 2 2 3 2" xfId="47254" xr:uid="{7D59A969-0358-49BD-9726-F0D5E03820D3}"/>
    <cellStyle name="Normal 2 2 3 3 3 2 2 4" xfId="47251" xr:uid="{E864569B-77BF-4565-872F-1D17C1549057}"/>
    <cellStyle name="Normal 2 2 3 3 3 2 3" xfId="16606" xr:uid="{00000000-0005-0000-0000-0000DF400000}"/>
    <cellStyle name="Normal 2 2 3 3 3 2 3 2" xfId="16607" xr:uid="{00000000-0005-0000-0000-0000E0400000}"/>
    <cellStyle name="Normal 2 2 3 3 3 2 3 2 2" xfId="47256" xr:uid="{920A9D5B-58C0-46A5-AFBA-E335393652BB}"/>
    <cellStyle name="Normal 2 2 3 3 3 2 3 3" xfId="47255" xr:uid="{D68DE657-776E-4155-9B57-0F881D674011}"/>
    <cellStyle name="Normal 2 2 3 3 3 2 4" xfId="16608" xr:uid="{00000000-0005-0000-0000-0000E1400000}"/>
    <cellStyle name="Normal 2 2 3 3 3 2 4 2" xfId="47257" xr:uid="{6E183EC6-7BA9-4DCA-9079-858348BFD81B}"/>
    <cellStyle name="Normal 2 2 3 3 3 2 5" xfId="47250" xr:uid="{881C1651-AD48-4712-981F-B01DA63A6C55}"/>
    <cellStyle name="Normal 2 2 3 3 3 3" xfId="16609" xr:uid="{00000000-0005-0000-0000-0000E2400000}"/>
    <cellStyle name="Normal 2 2 3 3 3 3 2" xfId="16610" xr:uid="{00000000-0005-0000-0000-0000E3400000}"/>
    <cellStyle name="Normal 2 2 3 3 3 3 2 2" xfId="16611" xr:uid="{00000000-0005-0000-0000-0000E4400000}"/>
    <cellStyle name="Normal 2 2 3 3 3 3 2 2 2" xfId="47260" xr:uid="{A7755576-6493-4A1B-BD2B-B750889CA2C0}"/>
    <cellStyle name="Normal 2 2 3 3 3 3 2 3" xfId="47259" xr:uid="{B4E16728-BE42-49CB-98AA-6D664F850E9A}"/>
    <cellStyle name="Normal 2 2 3 3 3 3 3" xfId="16612" xr:uid="{00000000-0005-0000-0000-0000E5400000}"/>
    <cellStyle name="Normal 2 2 3 3 3 3 3 2" xfId="47261" xr:uid="{4D8B9B62-714C-4077-9A50-9693F1DEEB16}"/>
    <cellStyle name="Normal 2 2 3 3 3 3 4" xfId="47258" xr:uid="{3E81CA4D-59D7-4DC0-9143-432484356FE7}"/>
    <cellStyle name="Normal 2 2 3 3 3 4" xfId="16613" xr:uid="{00000000-0005-0000-0000-0000E6400000}"/>
    <cellStyle name="Normal 2 2 3 3 3 4 2" xfId="16614" xr:uid="{00000000-0005-0000-0000-0000E7400000}"/>
    <cellStyle name="Normal 2 2 3 3 3 4 2 2" xfId="47263" xr:uid="{2BD11E39-0E43-4076-9F5E-5B9833CD6723}"/>
    <cellStyle name="Normal 2 2 3 3 3 4 3" xfId="47262" xr:uid="{41ABA934-A957-435E-9211-F107E538A002}"/>
    <cellStyle name="Normal 2 2 3 3 3 5" xfId="16615" xr:uid="{00000000-0005-0000-0000-0000E8400000}"/>
    <cellStyle name="Normal 2 2 3 3 3 5 2" xfId="47264" xr:uid="{4943B0FD-3E95-40E2-8B21-AC636A7435AC}"/>
    <cellStyle name="Normal 2 2 3 3 3 6" xfId="47249" xr:uid="{FA905AA5-0043-4598-8B22-2BD9AD5E9224}"/>
    <cellStyle name="Normal 2 2 3 3 4" xfId="16616" xr:uid="{00000000-0005-0000-0000-0000E9400000}"/>
    <cellStyle name="Normal 2 2 3 3 4 2" xfId="16617" xr:uid="{00000000-0005-0000-0000-0000EA400000}"/>
    <cellStyle name="Normal 2 2 3 3 4 2 2" xfId="16618" xr:uid="{00000000-0005-0000-0000-0000EB400000}"/>
    <cellStyle name="Normal 2 2 3 3 4 2 2 2" xfId="16619" xr:uid="{00000000-0005-0000-0000-0000EC400000}"/>
    <cellStyle name="Normal 2 2 3 3 4 2 2 2 2" xfId="47268" xr:uid="{B6DEBF56-2826-48CC-95F8-5B8694563390}"/>
    <cellStyle name="Normal 2 2 3 3 4 2 2 3" xfId="47267" xr:uid="{E85A3654-F9C0-4773-B5EE-E75A761DC40A}"/>
    <cellStyle name="Normal 2 2 3 3 4 2 3" xfId="16620" xr:uid="{00000000-0005-0000-0000-0000ED400000}"/>
    <cellStyle name="Normal 2 2 3 3 4 2 3 2" xfId="47269" xr:uid="{385AF253-949A-488F-940F-F17AF97C10D8}"/>
    <cellStyle name="Normal 2 2 3 3 4 2 4" xfId="47266" xr:uid="{BDC3DEFE-4BEF-4239-A58D-23067D7567DA}"/>
    <cellStyle name="Normal 2 2 3 3 4 3" xfId="16621" xr:uid="{00000000-0005-0000-0000-0000EE400000}"/>
    <cellStyle name="Normal 2 2 3 3 4 3 2" xfId="16622" xr:uid="{00000000-0005-0000-0000-0000EF400000}"/>
    <cellStyle name="Normal 2 2 3 3 4 3 2 2" xfId="47271" xr:uid="{12BBED5A-B587-4072-8FEC-E70B0E961B0F}"/>
    <cellStyle name="Normal 2 2 3 3 4 3 3" xfId="47270" xr:uid="{1DFD2426-C1E8-4339-B870-38E558EB3D39}"/>
    <cellStyle name="Normal 2 2 3 3 4 4" xfId="16623" xr:uid="{00000000-0005-0000-0000-0000F0400000}"/>
    <cellStyle name="Normal 2 2 3 3 4 4 2" xfId="47272" xr:uid="{2BD8D189-C7B8-4F2D-BA27-B3CDA08FE388}"/>
    <cellStyle name="Normal 2 2 3 3 4 5" xfId="47265" xr:uid="{D8F266F0-4A95-47D8-86A7-FF6DD6F0A4B0}"/>
    <cellStyle name="Normal 2 2 3 3 5" xfId="16624" xr:uid="{00000000-0005-0000-0000-0000F1400000}"/>
    <cellStyle name="Normal 2 2 3 3 5 2" xfId="16625" xr:uid="{00000000-0005-0000-0000-0000F2400000}"/>
    <cellStyle name="Normal 2 2 3 3 5 2 2" xfId="16626" xr:uid="{00000000-0005-0000-0000-0000F3400000}"/>
    <cellStyle name="Normal 2 2 3 3 5 2 2 2" xfId="47275" xr:uid="{629FEDFC-287A-458A-AF3F-CB8BC3A3170C}"/>
    <cellStyle name="Normal 2 2 3 3 5 2 3" xfId="47274" xr:uid="{57BBF932-854E-4F09-B3DD-45FBDEDEB887}"/>
    <cellStyle name="Normal 2 2 3 3 5 3" xfId="16627" xr:uid="{00000000-0005-0000-0000-0000F4400000}"/>
    <cellStyle name="Normal 2 2 3 3 5 3 2" xfId="47276" xr:uid="{71E6E5F6-DE29-4ABB-9053-69F882FBA944}"/>
    <cellStyle name="Normal 2 2 3 3 5 4" xfId="47273" xr:uid="{70BF109A-17A4-4B77-85B7-A3F2342EF0C2}"/>
    <cellStyle name="Normal 2 2 3 3 6" xfId="16628" xr:uid="{00000000-0005-0000-0000-0000F5400000}"/>
    <cellStyle name="Normal 2 2 3 3 6 2" xfId="16629" xr:uid="{00000000-0005-0000-0000-0000F6400000}"/>
    <cellStyle name="Normal 2 2 3 3 6 2 2" xfId="47278" xr:uid="{00F012C6-7F83-426C-B92A-D1ABC8642AEB}"/>
    <cellStyle name="Normal 2 2 3 3 6 3" xfId="47277" xr:uid="{91C334E1-8ECA-491D-93FE-A855C0EA6684}"/>
    <cellStyle name="Normal 2 2 3 3 7" xfId="16630" xr:uid="{00000000-0005-0000-0000-0000F7400000}"/>
    <cellStyle name="Normal 2 2 3 3 7 2" xfId="47279" xr:uid="{93C91353-E8B0-4CC1-B35C-0AC8A3D453C6}"/>
    <cellStyle name="Normal 2 2 3 3 8" xfId="47216" xr:uid="{6F803D12-CB86-489A-B2A8-5C4CF01F424F}"/>
    <cellStyle name="Normal 2 2 3 4" xfId="16631" xr:uid="{00000000-0005-0000-0000-0000F8400000}"/>
    <cellStyle name="Normal 2 2 3 4 2" xfId="16632" xr:uid="{00000000-0005-0000-0000-0000F9400000}"/>
    <cellStyle name="Normal 2 2 3 4 2 2" xfId="16633" xr:uid="{00000000-0005-0000-0000-0000FA400000}"/>
    <cellStyle name="Normal 2 2 3 4 2 2 2" xfId="16634" xr:uid="{00000000-0005-0000-0000-0000FB400000}"/>
    <cellStyle name="Normal 2 2 3 4 2 2 2 2" xfId="16635" xr:uid="{00000000-0005-0000-0000-0000FC400000}"/>
    <cellStyle name="Normal 2 2 3 4 2 2 2 2 2" xfId="16636" xr:uid="{00000000-0005-0000-0000-0000FD400000}"/>
    <cellStyle name="Normal 2 2 3 4 2 2 2 2 2 2" xfId="16637" xr:uid="{00000000-0005-0000-0000-0000FE400000}"/>
    <cellStyle name="Normal 2 2 3 4 2 2 2 2 2 2 2" xfId="47286" xr:uid="{317A7FF0-6C69-4D88-B22A-C6B1A3CE4939}"/>
    <cellStyle name="Normal 2 2 3 4 2 2 2 2 2 3" xfId="47285" xr:uid="{ED55AD8C-6C2F-4724-8BF4-935E06F8FDAE}"/>
    <cellStyle name="Normal 2 2 3 4 2 2 2 2 3" xfId="16638" xr:uid="{00000000-0005-0000-0000-0000FF400000}"/>
    <cellStyle name="Normal 2 2 3 4 2 2 2 2 3 2" xfId="47287" xr:uid="{6F9F644A-379A-43CD-8239-9ED84F34FEC7}"/>
    <cellStyle name="Normal 2 2 3 4 2 2 2 2 4" xfId="47284" xr:uid="{A3C9C09A-9D6E-456F-86E6-F5BC6D76E431}"/>
    <cellStyle name="Normal 2 2 3 4 2 2 2 3" xfId="16639" xr:uid="{00000000-0005-0000-0000-000000410000}"/>
    <cellStyle name="Normal 2 2 3 4 2 2 2 3 2" xfId="16640" xr:uid="{00000000-0005-0000-0000-000001410000}"/>
    <cellStyle name="Normal 2 2 3 4 2 2 2 3 2 2" xfId="47289" xr:uid="{7E85A194-33D3-4D7C-93F3-D1C45F5076FC}"/>
    <cellStyle name="Normal 2 2 3 4 2 2 2 3 3" xfId="47288" xr:uid="{5BF0FA39-8843-4A0E-85E6-38174505A1FF}"/>
    <cellStyle name="Normal 2 2 3 4 2 2 2 4" xfId="16641" xr:uid="{00000000-0005-0000-0000-000002410000}"/>
    <cellStyle name="Normal 2 2 3 4 2 2 2 4 2" xfId="47290" xr:uid="{DCEFAEC3-0563-4A6D-89BA-12061277534A}"/>
    <cellStyle name="Normal 2 2 3 4 2 2 2 5" xfId="47283" xr:uid="{811D8E84-2FA0-44C1-85D1-19A8040EB7A4}"/>
    <cellStyle name="Normal 2 2 3 4 2 2 3" xfId="16642" xr:uid="{00000000-0005-0000-0000-000003410000}"/>
    <cellStyle name="Normal 2 2 3 4 2 2 3 2" xfId="16643" xr:uid="{00000000-0005-0000-0000-000004410000}"/>
    <cellStyle name="Normal 2 2 3 4 2 2 3 2 2" xfId="16644" xr:uid="{00000000-0005-0000-0000-000005410000}"/>
    <cellStyle name="Normal 2 2 3 4 2 2 3 2 2 2" xfId="47293" xr:uid="{25DDA1C1-33CF-40BB-B6A3-21CF49E34F5F}"/>
    <cellStyle name="Normal 2 2 3 4 2 2 3 2 3" xfId="47292" xr:uid="{F68AE256-5AF7-483D-B9CB-19AD64AF5265}"/>
    <cellStyle name="Normal 2 2 3 4 2 2 3 3" xfId="16645" xr:uid="{00000000-0005-0000-0000-000006410000}"/>
    <cellStyle name="Normal 2 2 3 4 2 2 3 3 2" xfId="47294" xr:uid="{C1E3D06D-4AE5-433D-AD21-CF89C019D992}"/>
    <cellStyle name="Normal 2 2 3 4 2 2 3 4" xfId="47291" xr:uid="{01AC3511-CD8A-478C-BF64-C931678376DD}"/>
    <cellStyle name="Normal 2 2 3 4 2 2 4" xfId="16646" xr:uid="{00000000-0005-0000-0000-000007410000}"/>
    <cellStyle name="Normal 2 2 3 4 2 2 4 2" xfId="16647" xr:uid="{00000000-0005-0000-0000-000008410000}"/>
    <cellStyle name="Normal 2 2 3 4 2 2 4 2 2" xfId="47296" xr:uid="{599F7DD2-4667-49D4-A2FE-6433FC1A5064}"/>
    <cellStyle name="Normal 2 2 3 4 2 2 4 3" xfId="47295" xr:uid="{0EE8EFFA-EEB3-4D26-BB26-902BD72E8D15}"/>
    <cellStyle name="Normal 2 2 3 4 2 2 5" xfId="16648" xr:uid="{00000000-0005-0000-0000-000009410000}"/>
    <cellStyle name="Normal 2 2 3 4 2 2 5 2" xfId="47297" xr:uid="{A79109E0-DB77-4467-BF70-D653AD278252}"/>
    <cellStyle name="Normal 2 2 3 4 2 2 6" xfId="47282" xr:uid="{7781F2E5-04D7-4E4C-825A-E62CA02BE13F}"/>
    <cellStyle name="Normal 2 2 3 4 2 3" xfId="16649" xr:uid="{00000000-0005-0000-0000-00000A410000}"/>
    <cellStyle name="Normal 2 2 3 4 2 3 2" xfId="16650" xr:uid="{00000000-0005-0000-0000-00000B410000}"/>
    <cellStyle name="Normal 2 2 3 4 2 3 2 2" xfId="16651" xr:uid="{00000000-0005-0000-0000-00000C410000}"/>
    <cellStyle name="Normal 2 2 3 4 2 3 2 2 2" xfId="16652" xr:uid="{00000000-0005-0000-0000-00000D410000}"/>
    <cellStyle name="Normal 2 2 3 4 2 3 2 2 2 2" xfId="47301" xr:uid="{4E77D3E9-CCF8-4C6C-AA23-12744DDEE65C}"/>
    <cellStyle name="Normal 2 2 3 4 2 3 2 2 3" xfId="47300" xr:uid="{42926B84-4BD7-4103-ACE7-E14E0476E56B}"/>
    <cellStyle name="Normal 2 2 3 4 2 3 2 3" xfId="16653" xr:uid="{00000000-0005-0000-0000-00000E410000}"/>
    <cellStyle name="Normal 2 2 3 4 2 3 2 3 2" xfId="47302" xr:uid="{50E4A098-6D68-4612-BDFA-DA92DE8E95B8}"/>
    <cellStyle name="Normal 2 2 3 4 2 3 2 4" xfId="47299" xr:uid="{69E692E7-D15B-4A82-8189-90D859B95457}"/>
    <cellStyle name="Normal 2 2 3 4 2 3 3" xfId="16654" xr:uid="{00000000-0005-0000-0000-00000F410000}"/>
    <cellStyle name="Normal 2 2 3 4 2 3 3 2" xfId="16655" xr:uid="{00000000-0005-0000-0000-000010410000}"/>
    <cellStyle name="Normal 2 2 3 4 2 3 3 2 2" xfId="47304" xr:uid="{D8C31395-8263-43F0-9618-24D5484551E5}"/>
    <cellStyle name="Normal 2 2 3 4 2 3 3 3" xfId="47303" xr:uid="{FF9F20BD-1F36-4DB3-8ACA-A72F2DB16B8E}"/>
    <cellStyle name="Normal 2 2 3 4 2 3 4" xfId="16656" xr:uid="{00000000-0005-0000-0000-000011410000}"/>
    <cellStyle name="Normal 2 2 3 4 2 3 4 2" xfId="47305" xr:uid="{15FF4C99-1291-4C5F-8ABA-E45376DBE9A8}"/>
    <cellStyle name="Normal 2 2 3 4 2 3 5" xfId="47298" xr:uid="{43CCC0D4-ABCF-4EFB-A33D-12FBBC5C44C7}"/>
    <cellStyle name="Normal 2 2 3 4 2 4" xfId="16657" xr:uid="{00000000-0005-0000-0000-000012410000}"/>
    <cellStyle name="Normal 2 2 3 4 2 4 2" xfId="16658" xr:uid="{00000000-0005-0000-0000-000013410000}"/>
    <cellStyle name="Normal 2 2 3 4 2 4 2 2" xfId="16659" xr:uid="{00000000-0005-0000-0000-000014410000}"/>
    <cellStyle name="Normal 2 2 3 4 2 4 2 2 2" xfId="47308" xr:uid="{7F1225FE-31D9-4415-ACDF-A48EF2DAD965}"/>
    <cellStyle name="Normal 2 2 3 4 2 4 2 3" xfId="47307" xr:uid="{009A707A-8259-49EF-9067-C2BABF1242DA}"/>
    <cellStyle name="Normal 2 2 3 4 2 4 3" xfId="16660" xr:uid="{00000000-0005-0000-0000-000015410000}"/>
    <cellStyle name="Normal 2 2 3 4 2 4 3 2" xfId="47309" xr:uid="{EBA34435-9D92-4609-A2B4-983515A5C094}"/>
    <cellStyle name="Normal 2 2 3 4 2 4 4" xfId="47306" xr:uid="{B94CA798-5079-4AE7-B0B4-2B5B69B9856F}"/>
    <cellStyle name="Normal 2 2 3 4 2 5" xfId="16661" xr:uid="{00000000-0005-0000-0000-000016410000}"/>
    <cellStyle name="Normal 2 2 3 4 2 5 2" xfId="16662" xr:uid="{00000000-0005-0000-0000-000017410000}"/>
    <cellStyle name="Normal 2 2 3 4 2 5 2 2" xfId="47311" xr:uid="{EA353D97-E423-4F57-8A63-7853DE86B927}"/>
    <cellStyle name="Normal 2 2 3 4 2 5 3" xfId="47310" xr:uid="{5785F891-B4C5-43E1-9657-B1FAF72891A2}"/>
    <cellStyle name="Normal 2 2 3 4 2 6" xfId="16663" xr:uid="{00000000-0005-0000-0000-000018410000}"/>
    <cellStyle name="Normal 2 2 3 4 2 6 2" xfId="47312" xr:uid="{C6825B7A-EAA1-4524-8A61-F0A25F5853DF}"/>
    <cellStyle name="Normal 2 2 3 4 2 7" xfId="47281" xr:uid="{DCDC2E83-F0C6-4ECE-A8AE-DFCE056F4B06}"/>
    <cellStyle name="Normal 2 2 3 4 3" xfId="16664" xr:uid="{00000000-0005-0000-0000-000019410000}"/>
    <cellStyle name="Normal 2 2 3 4 3 2" xfId="16665" xr:uid="{00000000-0005-0000-0000-00001A410000}"/>
    <cellStyle name="Normal 2 2 3 4 3 2 2" xfId="16666" xr:uid="{00000000-0005-0000-0000-00001B410000}"/>
    <cellStyle name="Normal 2 2 3 4 3 2 2 2" xfId="16667" xr:uid="{00000000-0005-0000-0000-00001C410000}"/>
    <cellStyle name="Normal 2 2 3 4 3 2 2 2 2" xfId="16668" xr:uid="{00000000-0005-0000-0000-00001D410000}"/>
    <cellStyle name="Normal 2 2 3 4 3 2 2 2 2 2" xfId="47317" xr:uid="{BA9FB04E-2E2E-4D5A-8BD5-8BD1A0A5CE47}"/>
    <cellStyle name="Normal 2 2 3 4 3 2 2 2 3" xfId="47316" xr:uid="{5BC6770E-73A5-4199-AE32-0560CC5E39F1}"/>
    <cellStyle name="Normal 2 2 3 4 3 2 2 3" xfId="16669" xr:uid="{00000000-0005-0000-0000-00001E410000}"/>
    <cellStyle name="Normal 2 2 3 4 3 2 2 3 2" xfId="47318" xr:uid="{1514C8CC-95FE-499E-A8C4-514265D97471}"/>
    <cellStyle name="Normal 2 2 3 4 3 2 2 4" xfId="47315" xr:uid="{EB30ABBC-A338-42B0-82FF-F2E30B6B4D39}"/>
    <cellStyle name="Normal 2 2 3 4 3 2 3" xfId="16670" xr:uid="{00000000-0005-0000-0000-00001F410000}"/>
    <cellStyle name="Normal 2 2 3 4 3 2 3 2" xfId="16671" xr:uid="{00000000-0005-0000-0000-000020410000}"/>
    <cellStyle name="Normal 2 2 3 4 3 2 3 2 2" xfId="47320" xr:uid="{AB284D4F-3490-4A73-BD43-BBD80B3832A0}"/>
    <cellStyle name="Normal 2 2 3 4 3 2 3 3" xfId="47319" xr:uid="{F8DFD9DC-A829-4B78-962E-5931A5BFEFDC}"/>
    <cellStyle name="Normal 2 2 3 4 3 2 4" xfId="16672" xr:uid="{00000000-0005-0000-0000-000021410000}"/>
    <cellStyle name="Normal 2 2 3 4 3 2 4 2" xfId="47321" xr:uid="{3F6C883D-7D61-4C86-AC00-4BD985665E97}"/>
    <cellStyle name="Normal 2 2 3 4 3 2 5" xfId="47314" xr:uid="{761CA2B7-7DC5-455B-9E32-91F82E5E1247}"/>
    <cellStyle name="Normal 2 2 3 4 3 3" xfId="16673" xr:uid="{00000000-0005-0000-0000-000022410000}"/>
    <cellStyle name="Normal 2 2 3 4 3 3 2" xfId="16674" xr:uid="{00000000-0005-0000-0000-000023410000}"/>
    <cellStyle name="Normal 2 2 3 4 3 3 2 2" xfId="16675" xr:uid="{00000000-0005-0000-0000-000024410000}"/>
    <cellStyle name="Normal 2 2 3 4 3 3 2 2 2" xfId="47324" xr:uid="{8AADA120-6517-4FAD-8014-76B57B02473A}"/>
    <cellStyle name="Normal 2 2 3 4 3 3 2 3" xfId="47323" xr:uid="{C308405C-571A-4130-A316-3194AE7D7298}"/>
    <cellStyle name="Normal 2 2 3 4 3 3 3" xfId="16676" xr:uid="{00000000-0005-0000-0000-000025410000}"/>
    <cellStyle name="Normal 2 2 3 4 3 3 3 2" xfId="47325" xr:uid="{15CFC3D3-621C-4FBA-B351-42757CBEDE2C}"/>
    <cellStyle name="Normal 2 2 3 4 3 3 4" xfId="47322" xr:uid="{5C1FB5D4-D330-4815-B467-73A0AD4AE33D}"/>
    <cellStyle name="Normal 2 2 3 4 3 4" xfId="16677" xr:uid="{00000000-0005-0000-0000-000026410000}"/>
    <cellStyle name="Normal 2 2 3 4 3 4 2" xfId="16678" xr:uid="{00000000-0005-0000-0000-000027410000}"/>
    <cellStyle name="Normal 2 2 3 4 3 4 2 2" xfId="47327" xr:uid="{3C8A3E81-668C-43EB-B186-098DB663A426}"/>
    <cellStyle name="Normal 2 2 3 4 3 4 3" xfId="47326" xr:uid="{4E0AE498-7FFE-4D6B-A12C-A1900ECFACD1}"/>
    <cellStyle name="Normal 2 2 3 4 3 5" xfId="16679" xr:uid="{00000000-0005-0000-0000-000028410000}"/>
    <cellStyle name="Normal 2 2 3 4 3 5 2" xfId="47328" xr:uid="{A38DFF30-D46A-432D-9D06-8F46F4E2325A}"/>
    <cellStyle name="Normal 2 2 3 4 3 6" xfId="47313" xr:uid="{75C62192-47DF-4A72-A928-AF7AD66F34FE}"/>
    <cellStyle name="Normal 2 2 3 4 4" xfId="16680" xr:uid="{00000000-0005-0000-0000-000029410000}"/>
    <cellStyle name="Normal 2 2 3 4 4 2" xfId="16681" xr:uid="{00000000-0005-0000-0000-00002A410000}"/>
    <cellStyle name="Normal 2 2 3 4 4 2 2" xfId="16682" xr:uid="{00000000-0005-0000-0000-00002B410000}"/>
    <cellStyle name="Normal 2 2 3 4 4 2 2 2" xfId="16683" xr:uid="{00000000-0005-0000-0000-00002C410000}"/>
    <cellStyle name="Normal 2 2 3 4 4 2 2 2 2" xfId="47332" xr:uid="{804BE251-D6B4-4636-AB85-959925E27E5B}"/>
    <cellStyle name="Normal 2 2 3 4 4 2 2 3" xfId="47331" xr:uid="{A843ED17-3DAB-4205-A41C-0283B80F492C}"/>
    <cellStyle name="Normal 2 2 3 4 4 2 3" xfId="16684" xr:uid="{00000000-0005-0000-0000-00002D410000}"/>
    <cellStyle name="Normal 2 2 3 4 4 2 3 2" xfId="47333" xr:uid="{D353D827-568C-4CE5-89C4-EC88032D4B7C}"/>
    <cellStyle name="Normal 2 2 3 4 4 2 4" xfId="47330" xr:uid="{781E5612-45D8-4CA4-A0BD-A32BEDA0550E}"/>
    <cellStyle name="Normal 2 2 3 4 4 3" xfId="16685" xr:uid="{00000000-0005-0000-0000-00002E410000}"/>
    <cellStyle name="Normal 2 2 3 4 4 3 2" xfId="16686" xr:uid="{00000000-0005-0000-0000-00002F410000}"/>
    <cellStyle name="Normal 2 2 3 4 4 3 2 2" xfId="47335" xr:uid="{729A2743-9098-4093-97ED-FB164123367D}"/>
    <cellStyle name="Normal 2 2 3 4 4 3 3" xfId="47334" xr:uid="{9C866351-6BE2-43C4-A894-26C444AAD4CA}"/>
    <cellStyle name="Normal 2 2 3 4 4 4" xfId="16687" xr:uid="{00000000-0005-0000-0000-000030410000}"/>
    <cellStyle name="Normal 2 2 3 4 4 4 2" xfId="47336" xr:uid="{097E3A90-0F8C-45E3-9353-F8C8639CCAAB}"/>
    <cellStyle name="Normal 2 2 3 4 4 5" xfId="47329" xr:uid="{F75EDA7A-029A-4DE1-B1DA-212CEB4A79C8}"/>
    <cellStyle name="Normal 2 2 3 4 5" xfId="16688" xr:uid="{00000000-0005-0000-0000-000031410000}"/>
    <cellStyle name="Normal 2 2 3 4 5 2" xfId="16689" xr:uid="{00000000-0005-0000-0000-000032410000}"/>
    <cellStyle name="Normal 2 2 3 4 5 2 2" xfId="16690" xr:uid="{00000000-0005-0000-0000-000033410000}"/>
    <cellStyle name="Normal 2 2 3 4 5 2 2 2" xfId="47339" xr:uid="{3C3E3425-BBAB-4980-8A67-A1D9726A8ABE}"/>
    <cellStyle name="Normal 2 2 3 4 5 2 3" xfId="47338" xr:uid="{2E989A29-378B-401B-9057-4FA1FBCC1406}"/>
    <cellStyle name="Normal 2 2 3 4 5 3" xfId="16691" xr:uid="{00000000-0005-0000-0000-000034410000}"/>
    <cellStyle name="Normal 2 2 3 4 5 3 2" xfId="47340" xr:uid="{901C69FE-0DE9-4161-BD6B-F2F924EED452}"/>
    <cellStyle name="Normal 2 2 3 4 5 4" xfId="47337" xr:uid="{A1D4364D-CD40-490C-9737-0AA4C47C39B8}"/>
    <cellStyle name="Normal 2 2 3 4 6" xfId="16692" xr:uid="{00000000-0005-0000-0000-000035410000}"/>
    <cellStyle name="Normal 2 2 3 4 6 2" xfId="16693" xr:uid="{00000000-0005-0000-0000-000036410000}"/>
    <cellStyle name="Normal 2 2 3 4 6 2 2" xfId="47342" xr:uid="{90EDE547-0B49-4729-B073-18F70C585123}"/>
    <cellStyle name="Normal 2 2 3 4 6 3" xfId="47341" xr:uid="{D4E8D6A1-95BA-4368-96DA-2D3130DD7152}"/>
    <cellStyle name="Normal 2 2 3 4 7" xfId="16694" xr:uid="{00000000-0005-0000-0000-000037410000}"/>
    <cellStyle name="Normal 2 2 3 4 7 2" xfId="47343" xr:uid="{21BF7EB1-C53D-48D6-B79F-6993AEEE285C}"/>
    <cellStyle name="Normal 2 2 3 4 8" xfId="47280" xr:uid="{1DD85B26-8571-4CD0-96AB-BF1A75B9E4CD}"/>
    <cellStyle name="Normal 2 2 3 5" xfId="16695" xr:uid="{00000000-0005-0000-0000-000038410000}"/>
    <cellStyle name="Normal 2 2 3 5 2" xfId="16696" xr:uid="{00000000-0005-0000-0000-000039410000}"/>
    <cellStyle name="Normal 2 2 3 5 2 2" xfId="16697" xr:uid="{00000000-0005-0000-0000-00003A410000}"/>
    <cellStyle name="Normal 2 2 3 5 2 2 2" xfId="16698" xr:uid="{00000000-0005-0000-0000-00003B410000}"/>
    <cellStyle name="Normal 2 2 3 5 2 2 2 2" xfId="16699" xr:uid="{00000000-0005-0000-0000-00003C410000}"/>
    <cellStyle name="Normal 2 2 3 5 2 2 2 2 2" xfId="16700" xr:uid="{00000000-0005-0000-0000-00003D410000}"/>
    <cellStyle name="Normal 2 2 3 5 2 2 2 2 2 2" xfId="47349" xr:uid="{C845FB85-6933-4792-A754-AD5702A41AEA}"/>
    <cellStyle name="Normal 2 2 3 5 2 2 2 2 3" xfId="47348" xr:uid="{29F30FA1-C57A-436A-BE4E-A27C72ED68D8}"/>
    <cellStyle name="Normal 2 2 3 5 2 2 2 3" xfId="16701" xr:uid="{00000000-0005-0000-0000-00003E410000}"/>
    <cellStyle name="Normal 2 2 3 5 2 2 2 3 2" xfId="47350" xr:uid="{74916365-576B-494C-A71C-3B65C17F4F0B}"/>
    <cellStyle name="Normal 2 2 3 5 2 2 2 4" xfId="47347" xr:uid="{E6E352B4-8297-4BCD-BB73-9B2D26124024}"/>
    <cellStyle name="Normal 2 2 3 5 2 2 3" xfId="16702" xr:uid="{00000000-0005-0000-0000-00003F410000}"/>
    <cellStyle name="Normal 2 2 3 5 2 2 3 2" xfId="16703" xr:uid="{00000000-0005-0000-0000-000040410000}"/>
    <cellStyle name="Normal 2 2 3 5 2 2 3 2 2" xfId="47352" xr:uid="{E7DC6F4F-189B-4B94-8B3B-860E653EDA1A}"/>
    <cellStyle name="Normal 2 2 3 5 2 2 3 3" xfId="47351" xr:uid="{E7F303F9-84FA-4128-A4FA-E5C231CEB06B}"/>
    <cellStyle name="Normal 2 2 3 5 2 2 4" xfId="16704" xr:uid="{00000000-0005-0000-0000-000041410000}"/>
    <cellStyle name="Normal 2 2 3 5 2 2 4 2" xfId="47353" xr:uid="{14A4CFA9-7E5E-44C8-8D03-614FEE07E4AE}"/>
    <cellStyle name="Normal 2 2 3 5 2 2 5" xfId="47346" xr:uid="{0838F471-F4F2-409C-AC12-F375F93157E7}"/>
    <cellStyle name="Normal 2 2 3 5 2 3" xfId="16705" xr:uid="{00000000-0005-0000-0000-000042410000}"/>
    <cellStyle name="Normal 2 2 3 5 2 3 2" xfId="16706" xr:uid="{00000000-0005-0000-0000-000043410000}"/>
    <cellStyle name="Normal 2 2 3 5 2 3 2 2" xfId="16707" xr:uid="{00000000-0005-0000-0000-000044410000}"/>
    <cellStyle name="Normal 2 2 3 5 2 3 2 2 2" xfId="47356" xr:uid="{BC7D7295-DA26-4C0C-88C2-539A8F9F0785}"/>
    <cellStyle name="Normal 2 2 3 5 2 3 2 3" xfId="47355" xr:uid="{E0958D84-DE98-40FA-932D-0F0CB46D2CF5}"/>
    <cellStyle name="Normal 2 2 3 5 2 3 3" xfId="16708" xr:uid="{00000000-0005-0000-0000-000045410000}"/>
    <cellStyle name="Normal 2 2 3 5 2 3 3 2" xfId="47357" xr:uid="{4798D77D-476A-4DCF-8665-54AED2193AD4}"/>
    <cellStyle name="Normal 2 2 3 5 2 3 4" xfId="47354" xr:uid="{20E8CC0F-D5AE-41B3-8CBC-CC207F642C31}"/>
    <cellStyle name="Normal 2 2 3 5 2 4" xfId="16709" xr:uid="{00000000-0005-0000-0000-000046410000}"/>
    <cellStyle name="Normal 2 2 3 5 2 4 2" xfId="16710" xr:uid="{00000000-0005-0000-0000-000047410000}"/>
    <cellStyle name="Normal 2 2 3 5 2 4 2 2" xfId="47359" xr:uid="{54E4E673-FDEF-4BE9-8F15-9F09C40AE43E}"/>
    <cellStyle name="Normal 2 2 3 5 2 4 3" xfId="47358" xr:uid="{44E51E6F-3FD9-4201-A923-3B5329498E20}"/>
    <cellStyle name="Normal 2 2 3 5 2 5" xfId="16711" xr:uid="{00000000-0005-0000-0000-000048410000}"/>
    <cellStyle name="Normal 2 2 3 5 2 5 2" xfId="47360" xr:uid="{2F694BEB-5B65-4427-9D6B-056B4566BFC4}"/>
    <cellStyle name="Normal 2 2 3 5 2 6" xfId="47345" xr:uid="{086DF973-2393-448D-9948-7A44C24E8592}"/>
    <cellStyle name="Normal 2 2 3 5 3" xfId="16712" xr:uid="{00000000-0005-0000-0000-000049410000}"/>
    <cellStyle name="Normal 2 2 3 5 3 2" xfId="16713" xr:uid="{00000000-0005-0000-0000-00004A410000}"/>
    <cellStyle name="Normal 2 2 3 5 3 2 2" xfId="16714" xr:uid="{00000000-0005-0000-0000-00004B410000}"/>
    <cellStyle name="Normal 2 2 3 5 3 2 2 2" xfId="16715" xr:uid="{00000000-0005-0000-0000-00004C410000}"/>
    <cellStyle name="Normal 2 2 3 5 3 2 2 2 2" xfId="47364" xr:uid="{60D5C450-75D1-4FB0-83B8-9EE8CEC107A0}"/>
    <cellStyle name="Normal 2 2 3 5 3 2 2 3" xfId="47363" xr:uid="{89BD41BE-96B9-4985-B3A0-326997190C03}"/>
    <cellStyle name="Normal 2 2 3 5 3 2 3" xfId="16716" xr:uid="{00000000-0005-0000-0000-00004D410000}"/>
    <cellStyle name="Normal 2 2 3 5 3 2 3 2" xfId="47365" xr:uid="{EB7D31BD-B086-4900-BB0A-B6552C2E815F}"/>
    <cellStyle name="Normal 2 2 3 5 3 2 4" xfId="47362" xr:uid="{05B0CEE6-F8C2-4900-BD8F-A0435FAC6149}"/>
    <cellStyle name="Normal 2 2 3 5 3 3" xfId="16717" xr:uid="{00000000-0005-0000-0000-00004E410000}"/>
    <cellStyle name="Normal 2 2 3 5 3 3 2" xfId="16718" xr:uid="{00000000-0005-0000-0000-00004F410000}"/>
    <cellStyle name="Normal 2 2 3 5 3 3 2 2" xfId="47367" xr:uid="{716EF34E-5588-4960-81A5-EB36452C4323}"/>
    <cellStyle name="Normal 2 2 3 5 3 3 3" xfId="47366" xr:uid="{7F168B5E-EFB9-4502-AE13-67DA9E8480A1}"/>
    <cellStyle name="Normal 2 2 3 5 3 4" xfId="16719" xr:uid="{00000000-0005-0000-0000-000050410000}"/>
    <cellStyle name="Normal 2 2 3 5 3 4 2" xfId="47368" xr:uid="{A2E40D23-8E05-4938-8166-C3AAB8D5A3B6}"/>
    <cellStyle name="Normal 2 2 3 5 3 5" xfId="47361" xr:uid="{6F505B5F-FA97-41DA-8F18-AC889489AACE}"/>
    <cellStyle name="Normal 2 2 3 5 4" xfId="16720" xr:uid="{00000000-0005-0000-0000-000051410000}"/>
    <cellStyle name="Normal 2 2 3 5 4 2" xfId="16721" xr:uid="{00000000-0005-0000-0000-000052410000}"/>
    <cellStyle name="Normal 2 2 3 5 4 2 2" xfId="16722" xr:uid="{00000000-0005-0000-0000-000053410000}"/>
    <cellStyle name="Normal 2 2 3 5 4 2 2 2" xfId="47371" xr:uid="{BA8E29C8-BAA2-4555-B58A-29AB658339FE}"/>
    <cellStyle name="Normal 2 2 3 5 4 2 3" xfId="47370" xr:uid="{B5D44268-7D98-4505-820F-99B05001A064}"/>
    <cellStyle name="Normal 2 2 3 5 4 3" xfId="16723" xr:uid="{00000000-0005-0000-0000-000054410000}"/>
    <cellStyle name="Normal 2 2 3 5 4 3 2" xfId="47372" xr:uid="{1763E88A-B189-42ED-AE40-C7DB034B3A29}"/>
    <cellStyle name="Normal 2 2 3 5 4 4" xfId="47369" xr:uid="{6D56D3CD-D9D4-40FF-BC01-AA228DD28A60}"/>
    <cellStyle name="Normal 2 2 3 5 5" xfId="16724" xr:uid="{00000000-0005-0000-0000-000055410000}"/>
    <cellStyle name="Normal 2 2 3 5 5 2" xfId="16725" xr:uid="{00000000-0005-0000-0000-000056410000}"/>
    <cellStyle name="Normal 2 2 3 5 5 2 2" xfId="47374" xr:uid="{82121D5E-351B-4ACE-89D8-ADA2F80BD298}"/>
    <cellStyle name="Normal 2 2 3 5 5 3" xfId="47373" xr:uid="{226D5112-D1D6-4CAD-9692-66BF99A28FE4}"/>
    <cellStyle name="Normal 2 2 3 5 6" xfId="16726" xr:uid="{00000000-0005-0000-0000-000057410000}"/>
    <cellStyle name="Normal 2 2 3 5 6 2" xfId="47375" xr:uid="{1530D3E1-CE9C-4F73-9E05-04B0934CC423}"/>
    <cellStyle name="Normal 2 2 3 5 7" xfId="47344" xr:uid="{812141BB-5043-49DA-AC2A-CF19F4A81B15}"/>
    <cellStyle name="Normal 2 2 3 6" xfId="16727" xr:uid="{00000000-0005-0000-0000-000058410000}"/>
    <cellStyle name="Normal 2 2 3 6 2" xfId="16728" xr:uid="{00000000-0005-0000-0000-000059410000}"/>
    <cellStyle name="Normal 2 2 3 6 2 2" xfId="16729" xr:uid="{00000000-0005-0000-0000-00005A410000}"/>
    <cellStyle name="Normal 2 2 3 6 2 2 2" xfId="16730" xr:uid="{00000000-0005-0000-0000-00005B410000}"/>
    <cellStyle name="Normal 2 2 3 6 2 2 2 2" xfId="16731" xr:uid="{00000000-0005-0000-0000-00005C410000}"/>
    <cellStyle name="Normal 2 2 3 6 2 2 2 2 2" xfId="47380" xr:uid="{6F133161-E2E7-4C5D-884C-A5E8B4BB3B2B}"/>
    <cellStyle name="Normal 2 2 3 6 2 2 2 3" xfId="47379" xr:uid="{DBFDC743-D0C6-4375-A41D-116D2E613406}"/>
    <cellStyle name="Normal 2 2 3 6 2 2 3" xfId="16732" xr:uid="{00000000-0005-0000-0000-00005D410000}"/>
    <cellStyle name="Normal 2 2 3 6 2 2 3 2" xfId="47381" xr:uid="{1EBD9EA4-2B2E-4BB8-9909-2A723D4D877E}"/>
    <cellStyle name="Normal 2 2 3 6 2 2 4" xfId="47378" xr:uid="{14C7BD10-C4C4-4287-81B6-D13FB336C513}"/>
    <cellStyle name="Normal 2 2 3 6 2 3" xfId="16733" xr:uid="{00000000-0005-0000-0000-00005E410000}"/>
    <cellStyle name="Normal 2 2 3 6 2 3 2" xfId="16734" xr:uid="{00000000-0005-0000-0000-00005F410000}"/>
    <cellStyle name="Normal 2 2 3 6 2 3 2 2" xfId="47383" xr:uid="{BCEE5AF4-6A2A-4CA6-B3E0-340B468B3808}"/>
    <cellStyle name="Normal 2 2 3 6 2 3 3" xfId="47382" xr:uid="{502498BE-FD4A-4213-B375-C547D3FADE22}"/>
    <cellStyle name="Normal 2 2 3 6 2 4" xfId="16735" xr:uid="{00000000-0005-0000-0000-000060410000}"/>
    <cellStyle name="Normal 2 2 3 6 2 4 2" xfId="47384" xr:uid="{DBF7BB10-1624-41D5-9A62-002C3407E6B2}"/>
    <cellStyle name="Normal 2 2 3 6 2 5" xfId="47377" xr:uid="{AC785F42-2B5A-440B-B6A3-280EADA24E8F}"/>
    <cellStyle name="Normal 2 2 3 6 3" xfId="16736" xr:uid="{00000000-0005-0000-0000-000061410000}"/>
    <cellStyle name="Normal 2 2 3 6 3 2" xfId="16737" xr:uid="{00000000-0005-0000-0000-000062410000}"/>
    <cellStyle name="Normal 2 2 3 6 3 2 2" xfId="16738" xr:uid="{00000000-0005-0000-0000-000063410000}"/>
    <cellStyle name="Normal 2 2 3 6 3 2 2 2" xfId="47387" xr:uid="{D7F4FDC7-5D0F-416B-83C7-1ECDCB5CEBBC}"/>
    <cellStyle name="Normal 2 2 3 6 3 2 3" xfId="47386" xr:uid="{9E809070-5E72-401E-93B4-0B7B599402E0}"/>
    <cellStyle name="Normal 2 2 3 6 3 3" xfId="16739" xr:uid="{00000000-0005-0000-0000-000064410000}"/>
    <cellStyle name="Normal 2 2 3 6 3 3 2" xfId="47388" xr:uid="{7CBC4403-3EFA-460C-B664-0633CFD17624}"/>
    <cellStyle name="Normal 2 2 3 6 3 4" xfId="47385" xr:uid="{992CCF22-64F9-40AC-912D-4FF6BF98F83B}"/>
    <cellStyle name="Normal 2 2 3 6 4" xfId="16740" xr:uid="{00000000-0005-0000-0000-000065410000}"/>
    <cellStyle name="Normal 2 2 3 6 4 2" xfId="16741" xr:uid="{00000000-0005-0000-0000-000066410000}"/>
    <cellStyle name="Normal 2 2 3 6 4 2 2" xfId="47390" xr:uid="{12C06B7B-1F12-4948-820F-8EE69E3CD25C}"/>
    <cellStyle name="Normal 2 2 3 6 4 3" xfId="47389" xr:uid="{92D280B0-130B-4723-B8B9-904C878BD158}"/>
    <cellStyle name="Normal 2 2 3 6 5" xfId="16742" xr:uid="{00000000-0005-0000-0000-000067410000}"/>
    <cellStyle name="Normal 2 2 3 6 5 2" xfId="47391" xr:uid="{DD64E11A-3AFD-49CF-BA01-0F96DDF193FD}"/>
    <cellStyle name="Normal 2 2 3 6 6" xfId="47376" xr:uid="{6332F761-3189-46B0-9EDE-3F6821D16A4F}"/>
    <cellStyle name="Normal 2 2 3 7" xfId="16743" xr:uid="{00000000-0005-0000-0000-000068410000}"/>
    <cellStyle name="Normal 2 2 3 7 2" xfId="16744" xr:uid="{00000000-0005-0000-0000-000069410000}"/>
    <cellStyle name="Normal 2 2 3 7 2 2" xfId="16745" xr:uid="{00000000-0005-0000-0000-00006A410000}"/>
    <cellStyle name="Normal 2 2 3 7 2 2 2" xfId="16746" xr:uid="{00000000-0005-0000-0000-00006B410000}"/>
    <cellStyle name="Normal 2 2 3 7 2 2 2 2" xfId="47395" xr:uid="{2B26E97F-94A5-4548-B7E0-28A86A90A7E2}"/>
    <cellStyle name="Normal 2 2 3 7 2 2 3" xfId="47394" xr:uid="{6426BCE5-A25C-4BEC-ACBB-9A5D6F8BAC9E}"/>
    <cellStyle name="Normal 2 2 3 7 2 3" xfId="16747" xr:uid="{00000000-0005-0000-0000-00006C410000}"/>
    <cellStyle name="Normal 2 2 3 7 2 3 2" xfId="47396" xr:uid="{23D78D13-1EA3-45DF-B2B8-235A6BB1B058}"/>
    <cellStyle name="Normal 2 2 3 7 2 4" xfId="47393" xr:uid="{C9306B38-9189-4327-B501-E081980F66AD}"/>
    <cellStyle name="Normal 2 2 3 7 3" xfId="16748" xr:uid="{00000000-0005-0000-0000-00006D410000}"/>
    <cellStyle name="Normal 2 2 3 7 3 2" xfId="16749" xr:uid="{00000000-0005-0000-0000-00006E410000}"/>
    <cellStyle name="Normal 2 2 3 7 3 2 2" xfId="47398" xr:uid="{9D2AEFE7-A125-4361-BEA0-CA1BF2C132D5}"/>
    <cellStyle name="Normal 2 2 3 7 3 3" xfId="47397" xr:uid="{7ACA617F-44E4-4630-BA8C-EC18E27602B8}"/>
    <cellStyle name="Normal 2 2 3 7 4" xfId="16750" xr:uid="{00000000-0005-0000-0000-00006F410000}"/>
    <cellStyle name="Normal 2 2 3 7 4 2" xfId="47399" xr:uid="{D7D54DEE-CFF5-444D-AB4D-686A0BEE602C}"/>
    <cellStyle name="Normal 2 2 3 7 5" xfId="16751" xr:uid="{00000000-0005-0000-0000-000070410000}"/>
    <cellStyle name="Normal 2 2 3 7 5 2" xfId="47400" xr:uid="{867D6872-73A9-4233-BE0C-A3A71CD69C18}"/>
    <cellStyle name="Normal 2 2 3 7 6" xfId="47392" xr:uid="{403C2115-B947-4CEC-9863-25AD476F74FE}"/>
    <cellStyle name="Normal 2 2 3 8" xfId="16752" xr:uid="{00000000-0005-0000-0000-000071410000}"/>
    <cellStyle name="Normal 2 2 3 8 2" xfId="16753" xr:uid="{00000000-0005-0000-0000-000072410000}"/>
    <cellStyle name="Normal 2 2 3 8 2 2" xfId="16754" xr:uid="{00000000-0005-0000-0000-000073410000}"/>
    <cellStyle name="Normal 2 2 3 8 2 2 2" xfId="47403" xr:uid="{248AFB77-2293-4850-B49B-B6DA280D32C1}"/>
    <cellStyle name="Normal 2 2 3 8 2 3" xfId="47402" xr:uid="{F1BB521B-8C72-493B-A53E-FC874B80902C}"/>
    <cellStyle name="Normal 2 2 3 8 3" xfId="16755" xr:uid="{00000000-0005-0000-0000-000074410000}"/>
    <cellStyle name="Normal 2 2 3 8 3 2" xfId="47404" xr:uid="{817BB24A-247C-445D-9890-D21D0AAC1D2C}"/>
    <cellStyle name="Normal 2 2 3 8 4" xfId="47401" xr:uid="{829C6EE2-405F-4FCD-978E-7A9544CC8BCA}"/>
    <cellStyle name="Normal 2 2 3 9" xfId="16756" xr:uid="{00000000-0005-0000-0000-000075410000}"/>
    <cellStyle name="Normal 2 2 3 9 2" xfId="16757" xr:uid="{00000000-0005-0000-0000-000076410000}"/>
    <cellStyle name="Normal 2 2 3 9 2 2" xfId="47406" xr:uid="{1474240E-3369-4C24-A5AB-69F37BAC5122}"/>
    <cellStyle name="Normal 2 2 3 9 3" xfId="47405" xr:uid="{5EB8800F-DB8C-4FA9-9128-418A551FA585}"/>
    <cellStyle name="Normal 2 2 4" xfId="16758" xr:uid="{00000000-0005-0000-0000-000077410000}"/>
    <cellStyle name="Normal 2 2 4 2" xfId="16759" xr:uid="{00000000-0005-0000-0000-000078410000}"/>
    <cellStyle name="Normal 2 2 4 2 2" xfId="47408" xr:uid="{CB5FBA20-36A3-4FF1-B011-353893EDFC47}"/>
    <cellStyle name="Normal 2 2 4 3" xfId="47407" xr:uid="{B6D6918D-1416-41AC-B0A0-3B1CB64DC455}"/>
    <cellStyle name="Normal 2 2 5" xfId="16760" xr:uid="{00000000-0005-0000-0000-000079410000}"/>
    <cellStyle name="Normal 2 2 5 2" xfId="47409" xr:uid="{5300B8C4-AB45-4747-91C8-6EC050DA3FFE}"/>
    <cellStyle name="Normal 2 2 6" xfId="16761" xr:uid="{00000000-0005-0000-0000-00007A410000}"/>
    <cellStyle name="Normal 2 2 6 2" xfId="47410" xr:uid="{8B1C82BF-EF91-4AA8-832E-8CD75B0EA3FA}"/>
    <cellStyle name="Normal 2 2 7" xfId="16762" xr:uid="{00000000-0005-0000-0000-00007B410000}"/>
    <cellStyle name="Normal 2 2 7 2" xfId="47411" xr:uid="{AFEE107B-501D-4FFA-BA27-6C927858C57F}"/>
    <cellStyle name="Normal 2 2 8" xfId="16763" xr:uid="{00000000-0005-0000-0000-00007C410000}"/>
    <cellStyle name="Normal 2 2 8 2" xfId="47412" xr:uid="{70AD4241-93C7-4A3E-8B0D-13107005715F}"/>
    <cellStyle name="Normal 2 2 9" xfId="16764" xr:uid="{00000000-0005-0000-0000-00007D410000}"/>
    <cellStyle name="Normal 2 2 9 2" xfId="47413" xr:uid="{02E93CAE-B9E0-45F8-AFFC-7B23C3FF875C}"/>
    <cellStyle name="Normal 2 20" xfId="47114" xr:uid="{C4B6086B-5677-46FD-979F-3B273008432A}"/>
    <cellStyle name="Normal 2 3" xfId="16765" xr:uid="{00000000-0005-0000-0000-00007E410000}"/>
    <cellStyle name="Normal 2 3 2" xfId="16766" xr:uid="{00000000-0005-0000-0000-00007F410000}"/>
    <cellStyle name="Normal 2 3 2 2" xfId="16767" xr:uid="{00000000-0005-0000-0000-000080410000}"/>
    <cellStyle name="Normal 2 3 2 2 2" xfId="47416" xr:uid="{11C37674-BEC6-473D-9E82-33F21AA493E9}"/>
    <cellStyle name="Normal 2 3 2 3" xfId="16768" xr:uid="{00000000-0005-0000-0000-000081410000}"/>
    <cellStyle name="Normal 2 3 2 3 2" xfId="47417" xr:uid="{27948CB3-CAA5-4034-A55C-F679C92EAA59}"/>
    <cellStyle name="Normal 2 3 2 4" xfId="47415" xr:uid="{2520D62C-4568-4016-A425-0E87BF64D763}"/>
    <cellStyle name="Normal 2 3 3" xfId="16769" xr:uid="{00000000-0005-0000-0000-000082410000}"/>
    <cellStyle name="Normal 2 3 3 2" xfId="16770" xr:uid="{00000000-0005-0000-0000-000083410000}"/>
    <cellStyle name="Normal 2 3 3 2 2" xfId="47419" xr:uid="{6D865547-290D-43C2-B637-64077A48090A}"/>
    <cellStyle name="Normal 2 3 3 3" xfId="16771" xr:uid="{00000000-0005-0000-0000-000084410000}"/>
    <cellStyle name="Normal 2 3 3 3 2" xfId="47420" xr:uid="{C5130D37-DBEB-42AF-9FBE-923922D323D6}"/>
    <cellStyle name="Normal 2 3 3 4" xfId="47418" xr:uid="{4139CE7D-8459-4875-BFA9-A4832905E97D}"/>
    <cellStyle name="Normal 2 3 4" xfId="16772" xr:uid="{00000000-0005-0000-0000-000085410000}"/>
    <cellStyle name="Normal 2 3 4 2" xfId="47421" xr:uid="{A9930819-36E9-4410-9F4A-200253293966}"/>
    <cellStyle name="Normal 2 3 5" xfId="16773" xr:uid="{00000000-0005-0000-0000-000086410000}"/>
    <cellStyle name="Normal 2 3 5 2" xfId="47422" xr:uid="{B19F6C49-29F7-4730-B21F-A0855938D605}"/>
    <cellStyle name="Normal 2 3 6" xfId="16774" xr:uid="{00000000-0005-0000-0000-000087410000}"/>
    <cellStyle name="Normal 2 3 6 2" xfId="47423" xr:uid="{C68EBAE6-E17C-4D11-AC90-BEB679066EC7}"/>
    <cellStyle name="Normal 2 3 7" xfId="47414" xr:uid="{DBAD4C0D-CF97-4002-8C5E-E7420A9F519A}"/>
    <cellStyle name="Normal 2 4" xfId="16775" xr:uid="{00000000-0005-0000-0000-000088410000}"/>
    <cellStyle name="Normal 2 4 2" xfId="16776" xr:uid="{00000000-0005-0000-0000-000089410000}"/>
    <cellStyle name="Normal 2 4 2 2" xfId="16777" xr:uid="{00000000-0005-0000-0000-00008A410000}"/>
    <cellStyle name="Normal 2 4 2 2 2" xfId="47426" xr:uid="{26689619-B51C-412F-B65D-7DB424B61E69}"/>
    <cellStyle name="Normal 2 4 2 3" xfId="16778" xr:uid="{00000000-0005-0000-0000-00008B410000}"/>
    <cellStyle name="Normal 2 4 2 3 2" xfId="47427" xr:uid="{2318B500-8AAD-4314-ABEF-0519027CE842}"/>
    <cellStyle name="Normal 2 4 2 4" xfId="47425" xr:uid="{00A0182C-2EFF-4049-B2BA-B6C5F09E41F1}"/>
    <cellStyle name="Normal 2 4 3" xfId="16779" xr:uid="{00000000-0005-0000-0000-00008C410000}"/>
    <cellStyle name="Normal 2 4 3 2" xfId="47428" xr:uid="{4037E955-E93D-48DE-949C-CDF141411A33}"/>
    <cellStyle name="Normal 2 4 4" xfId="16780" xr:uid="{00000000-0005-0000-0000-00008D410000}"/>
    <cellStyle name="Normal 2 4 4 2" xfId="16781" xr:uid="{00000000-0005-0000-0000-00008E410000}"/>
    <cellStyle name="Normal 2 4 4 2 2" xfId="16782" xr:uid="{00000000-0005-0000-0000-00008F410000}"/>
    <cellStyle name="Normal 2 4 4 2 2 2" xfId="16783" xr:uid="{00000000-0005-0000-0000-000090410000}"/>
    <cellStyle name="Normal 2 4 4 2 2 2 2" xfId="16784" xr:uid="{00000000-0005-0000-0000-000091410000}"/>
    <cellStyle name="Normal 2 4 4 2 2 2 2 2" xfId="47433" xr:uid="{B770242E-F321-4486-9BF4-6417F4BCBC77}"/>
    <cellStyle name="Normal 2 4 4 2 2 2 3" xfId="47432" xr:uid="{5819EC7B-5450-42C0-B959-1CD01F9152B0}"/>
    <cellStyle name="Normal 2 4 4 2 2 3" xfId="16785" xr:uid="{00000000-0005-0000-0000-000092410000}"/>
    <cellStyle name="Normal 2 4 4 2 2 3 2" xfId="47434" xr:uid="{DF8307A9-E680-4E43-B3B3-63B787447E49}"/>
    <cellStyle name="Normal 2 4 4 2 2 4" xfId="47431" xr:uid="{BD4A12F0-5FE4-4D6C-81EC-2AE1C724901F}"/>
    <cellStyle name="Normal 2 4 4 2 3" xfId="16786" xr:uid="{00000000-0005-0000-0000-000093410000}"/>
    <cellStyle name="Normal 2 4 4 2 3 2" xfId="16787" xr:uid="{00000000-0005-0000-0000-000094410000}"/>
    <cellStyle name="Normal 2 4 4 2 3 2 2" xfId="47436" xr:uid="{F51BC025-B08A-4F37-B734-870EAD00C670}"/>
    <cellStyle name="Normal 2 4 4 2 3 3" xfId="47435" xr:uid="{38119391-4952-4483-906A-CF6EE2588AEE}"/>
    <cellStyle name="Normal 2 4 4 2 4" xfId="16788" xr:uid="{00000000-0005-0000-0000-000095410000}"/>
    <cellStyle name="Normal 2 4 4 2 4 2" xfId="47437" xr:uid="{3F51996B-6648-41E7-9F24-C5E8EEA924C5}"/>
    <cellStyle name="Normal 2 4 4 2 5" xfId="47430" xr:uid="{AEBBBD4D-ACD4-44FA-874F-F758BEC0CEAB}"/>
    <cellStyle name="Normal 2 4 4 3" xfId="16789" xr:uid="{00000000-0005-0000-0000-000096410000}"/>
    <cellStyle name="Normal 2 4 4 3 2" xfId="16790" xr:uid="{00000000-0005-0000-0000-000097410000}"/>
    <cellStyle name="Normal 2 4 4 3 2 2" xfId="16791" xr:uid="{00000000-0005-0000-0000-000098410000}"/>
    <cellStyle name="Normal 2 4 4 3 2 2 2" xfId="47440" xr:uid="{FA4E1A46-1DBE-4142-813A-F26F20994020}"/>
    <cellStyle name="Normal 2 4 4 3 2 3" xfId="47439" xr:uid="{8483AAA7-A663-4094-A2F0-FFC16E9248C1}"/>
    <cellStyle name="Normal 2 4 4 3 3" xfId="16792" xr:uid="{00000000-0005-0000-0000-000099410000}"/>
    <cellStyle name="Normal 2 4 4 3 3 2" xfId="47441" xr:uid="{4A2EB97E-750D-4221-9CF1-96A88013FB4D}"/>
    <cellStyle name="Normal 2 4 4 3 4" xfId="47438" xr:uid="{588EB10B-2D78-4737-8B3F-CF1B07F0C6BF}"/>
    <cellStyle name="Normal 2 4 4 4" xfId="16793" xr:uid="{00000000-0005-0000-0000-00009A410000}"/>
    <cellStyle name="Normal 2 4 4 4 2" xfId="16794" xr:uid="{00000000-0005-0000-0000-00009B410000}"/>
    <cellStyle name="Normal 2 4 4 4 2 2" xfId="47443" xr:uid="{F70B0A6C-B162-41BD-85A2-6D92E416EF00}"/>
    <cellStyle name="Normal 2 4 4 4 3" xfId="47442" xr:uid="{E77BC9C0-62C3-4956-953A-0220C6F1AE2D}"/>
    <cellStyle name="Normal 2 4 4 5" xfId="16795" xr:uid="{00000000-0005-0000-0000-00009C410000}"/>
    <cellStyle name="Normal 2 4 4 5 2" xfId="47444" xr:uid="{2053F2CF-C34C-4D37-B19A-FC06F589DF70}"/>
    <cellStyle name="Normal 2 4 4 6" xfId="47429" xr:uid="{17DE2FC3-803F-4410-92B1-1A6B0B87888A}"/>
    <cellStyle name="Normal 2 4 5" xfId="16796" xr:uid="{00000000-0005-0000-0000-00009D410000}"/>
    <cellStyle name="Normal 2 4 5 2" xfId="16797" xr:uid="{00000000-0005-0000-0000-00009E410000}"/>
    <cellStyle name="Normal 2 4 5 2 2" xfId="47446" xr:uid="{F7737DD1-4AE5-416A-9B57-3A5543FE8BF9}"/>
    <cellStyle name="Normal 2 4 5 3" xfId="47445" xr:uid="{A371DE86-E4D4-4D60-9B23-CCB6ED90964A}"/>
    <cellStyle name="Normal 2 4 6" xfId="16798" xr:uid="{00000000-0005-0000-0000-00009F410000}"/>
    <cellStyle name="Normal 2 4 6 2" xfId="47447" xr:uid="{F56F9BAB-37CD-4EEF-A100-809912EDDAD0}"/>
    <cellStyle name="Normal 2 4 7" xfId="47424" xr:uid="{403721B6-3401-45A3-A128-38DD9FBF63B1}"/>
    <cellStyle name="Normal 2 5" xfId="16799" xr:uid="{00000000-0005-0000-0000-0000A0410000}"/>
    <cellStyle name="Normal 2 5 2" xfId="16800" xr:uid="{00000000-0005-0000-0000-0000A1410000}"/>
    <cellStyle name="Normal 2 5 2 2" xfId="16801" xr:uid="{00000000-0005-0000-0000-0000A2410000}"/>
    <cellStyle name="Normal 2 5 2 2 2" xfId="47450" xr:uid="{41F2F105-932A-411D-96B7-8A81153F5427}"/>
    <cellStyle name="Normal 2 5 2 3" xfId="47449" xr:uid="{98174FFE-F660-4A96-8C9B-E907DFDAC2E1}"/>
    <cellStyle name="Normal 2 5 3" xfId="16802" xr:uid="{00000000-0005-0000-0000-0000A3410000}"/>
    <cellStyle name="Normal 2 5 3 2" xfId="47451" xr:uid="{044111AF-9F25-4A40-9934-486B72E93060}"/>
    <cellStyle name="Normal 2 5 4" xfId="47448" xr:uid="{AF367535-4A89-4BED-8BFF-211188BFB8F6}"/>
    <cellStyle name="Normal 2 6" xfId="16803" xr:uid="{00000000-0005-0000-0000-0000A4410000}"/>
    <cellStyle name="Normal 2 6 2" xfId="16804" xr:uid="{00000000-0005-0000-0000-0000A5410000}"/>
    <cellStyle name="Normal 2 6 2 2" xfId="16805" xr:uid="{00000000-0005-0000-0000-0000A6410000}"/>
    <cellStyle name="Normal 2 6 2 2 2" xfId="16806" xr:uid="{00000000-0005-0000-0000-0000A7410000}"/>
    <cellStyle name="Normal 2 6 2 2 2 2" xfId="16807" xr:uid="{00000000-0005-0000-0000-0000A8410000}"/>
    <cellStyle name="Normal 2 6 2 2 2 2 2" xfId="47456" xr:uid="{6AB453CE-43FB-4861-B182-ACB86C6B7A75}"/>
    <cellStyle name="Normal 2 6 2 2 2 3" xfId="47455" xr:uid="{707D19CC-52AD-47C1-8D08-46A88B1E6F79}"/>
    <cellStyle name="Normal 2 6 2 2 3" xfId="16808" xr:uid="{00000000-0005-0000-0000-0000A9410000}"/>
    <cellStyle name="Normal 2 6 2 2 3 2" xfId="47457" xr:uid="{A9C8AE31-B9EE-458D-9B15-DA55996EE9E0}"/>
    <cellStyle name="Normal 2 6 2 2 4" xfId="47454" xr:uid="{E960FB8A-734C-4265-852A-28E5E2FA76A4}"/>
    <cellStyle name="Normal 2 6 2 3" xfId="16809" xr:uid="{00000000-0005-0000-0000-0000AA410000}"/>
    <cellStyle name="Normal 2 6 2 3 2" xfId="16810" xr:uid="{00000000-0005-0000-0000-0000AB410000}"/>
    <cellStyle name="Normal 2 6 2 3 2 2" xfId="47459" xr:uid="{8FFE6B69-DACA-4CA0-9350-082E16930CB5}"/>
    <cellStyle name="Normal 2 6 2 3 3" xfId="47458" xr:uid="{C18D466A-16B2-45AC-8879-5BBA5D4690EC}"/>
    <cellStyle name="Normal 2 6 2 4" xfId="16811" xr:uid="{00000000-0005-0000-0000-0000AC410000}"/>
    <cellStyle name="Normal 2 6 2 4 2" xfId="47460" xr:uid="{88B4A33C-5FB6-481C-97F5-5044E9FBB7C0}"/>
    <cellStyle name="Normal 2 6 2 5" xfId="16812" xr:uid="{00000000-0005-0000-0000-0000AD410000}"/>
    <cellStyle name="Normal 2 6 2 5 2" xfId="47461" xr:uid="{6E57874A-912E-4E44-92E3-B457A7CFAEA1}"/>
    <cellStyle name="Normal 2 6 2 6" xfId="47453" xr:uid="{66353AF8-100D-486E-8A34-3FAB2CD77C32}"/>
    <cellStyle name="Normal 2 6 3" xfId="16813" xr:uid="{00000000-0005-0000-0000-0000AE410000}"/>
    <cellStyle name="Normal 2 6 3 2" xfId="16814" xr:uid="{00000000-0005-0000-0000-0000AF410000}"/>
    <cellStyle name="Normal 2 6 3 2 2" xfId="16815" xr:uid="{00000000-0005-0000-0000-0000B0410000}"/>
    <cellStyle name="Normal 2 6 3 2 2 2" xfId="47464" xr:uid="{0D3EF6CD-DED7-4B62-86B6-51063D03C28B}"/>
    <cellStyle name="Normal 2 6 3 2 3" xfId="47463" xr:uid="{9DB6ADF1-8BCB-42C1-A26E-DA0D4DDC12F5}"/>
    <cellStyle name="Normal 2 6 3 3" xfId="16816" xr:uid="{00000000-0005-0000-0000-0000B1410000}"/>
    <cellStyle name="Normal 2 6 3 3 2" xfId="47465" xr:uid="{D68D0600-8735-49CA-847F-7347A9078B84}"/>
    <cellStyle name="Normal 2 6 3 4" xfId="47462" xr:uid="{00BE6CC6-D0DF-4C12-BC82-1172D1408561}"/>
    <cellStyle name="Normal 2 6 4" xfId="16817" xr:uid="{00000000-0005-0000-0000-0000B2410000}"/>
    <cellStyle name="Normal 2 6 4 2" xfId="16818" xr:uid="{00000000-0005-0000-0000-0000B3410000}"/>
    <cellStyle name="Normal 2 6 4 2 2" xfId="47467" xr:uid="{F952C9C3-3E72-4B8E-B0C2-8AE781FE8E3B}"/>
    <cellStyle name="Normal 2 6 4 3" xfId="47466" xr:uid="{6CDFB76A-D3A0-466E-B12E-0D36A22EA9E4}"/>
    <cellStyle name="Normal 2 6 5" xfId="16819" xr:uid="{00000000-0005-0000-0000-0000B4410000}"/>
    <cellStyle name="Normal 2 6 5 2" xfId="47468" xr:uid="{3F112FBF-9AF3-4693-A306-460EF5A3506D}"/>
    <cellStyle name="Normal 2 6 6" xfId="16820" xr:uid="{00000000-0005-0000-0000-0000B5410000}"/>
    <cellStyle name="Normal 2 6 6 2" xfId="47469" xr:uid="{5AC9D2AA-85A3-44DD-84A8-C7F662262470}"/>
    <cellStyle name="Normal 2 6 7" xfId="47452" xr:uid="{4FE7268C-92D4-4125-9542-EA237CD59295}"/>
    <cellStyle name="Normal 2 7" xfId="16821" xr:uid="{00000000-0005-0000-0000-0000B6410000}"/>
    <cellStyle name="Normal 2 7 2" xfId="16822" xr:uid="{00000000-0005-0000-0000-0000B7410000}"/>
    <cellStyle name="Normal 2 7 2 2" xfId="16823" xr:uid="{00000000-0005-0000-0000-0000B8410000}"/>
    <cellStyle name="Normal 2 7 2 2 2" xfId="16824" xr:uid="{00000000-0005-0000-0000-0000B9410000}"/>
    <cellStyle name="Normal 2 7 2 2 2 2" xfId="47473" xr:uid="{BC55E619-852F-440D-8060-BED516643761}"/>
    <cellStyle name="Normal 2 7 2 2 3" xfId="47472" xr:uid="{D023FAA0-6271-4EBE-B078-CCE9D8D5E512}"/>
    <cellStyle name="Normal 2 7 2 3" xfId="16825" xr:uid="{00000000-0005-0000-0000-0000BA410000}"/>
    <cellStyle name="Normal 2 7 2 3 2" xfId="47474" xr:uid="{6BF05B65-B707-4D0E-A174-895A5409E815}"/>
    <cellStyle name="Normal 2 7 2 4" xfId="16826" xr:uid="{00000000-0005-0000-0000-0000BB410000}"/>
    <cellStyle name="Normal 2 7 2 4 2" xfId="47475" xr:uid="{A18274FE-88C3-4D3E-93F9-3D84D72CC063}"/>
    <cellStyle name="Normal 2 7 2 5" xfId="47471" xr:uid="{EA7BB346-E83C-4892-B33A-F802BE39167C}"/>
    <cellStyle name="Normal 2 7 3" xfId="16827" xr:uid="{00000000-0005-0000-0000-0000BC410000}"/>
    <cellStyle name="Normal 2 7 3 2" xfId="16828" xr:uid="{00000000-0005-0000-0000-0000BD410000}"/>
    <cellStyle name="Normal 2 7 3 2 2" xfId="47477" xr:uid="{26D2AC24-155F-4AD2-97E5-10D40268F307}"/>
    <cellStyle name="Normal 2 7 3 3" xfId="47476" xr:uid="{071F810E-E726-47A5-8746-F85C04576170}"/>
    <cellStyle name="Normal 2 7 4" xfId="16829" xr:uid="{00000000-0005-0000-0000-0000BE410000}"/>
    <cellStyle name="Normal 2 7 4 2" xfId="47478" xr:uid="{57FE57A4-9775-4BB6-97CE-CA6FC4B85A78}"/>
    <cellStyle name="Normal 2 7 5" xfId="16830" xr:uid="{00000000-0005-0000-0000-0000BF410000}"/>
    <cellStyle name="Normal 2 7 5 2" xfId="47479" xr:uid="{5123FA49-A7B6-4DCF-BE4A-DEA05C153F8A}"/>
    <cellStyle name="Normal 2 7 6" xfId="47470" xr:uid="{0775CD92-6A30-4E63-87DE-1A10E79C243C}"/>
    <cellStyle name="Normal 2 8" xfId="16831" xr:uid="{00000000-0005-0000-0000-0000C0410000}"/>
    <cellStyle name="Normal 2 8 2" xfId="16832" xr:uid="{00000000-0005-0000-0000-0000C1410000}"/>
    <cellStyle name="Normal 2 8 2 2" xfId="16833" xr:uid="{00000000-0005-0000-0000-0000C2410000}"/>
    <cellStyle name="Normal 2 8 2 2 2" xfId="47482" xr:uid="{B9830EC5-1065-4E00-B6C5-938551240FA3}"/>
    <cellStyle name="Normal 2 8 2 3" xfId="16834" xr:uid="{00000000-0005-0000-0000-0000C3410000}"/>
    <cellStyle name="Normal 2 8 2 3 2" xfId="47483" xr:uid="{9D4C1712-890D-4978-9130-1B37B3C31747}"/>
    <cellStyle name="Normal 2 8 2 4" xfId="47481" xr:uid="{7DBD52D1-9905-4231-B5D3-21F555D1EFB8}"/>
    <cellStyle name="Normal 2 8 3" xfId="16835" xr:uid="{00000000-0005-0000-0000-0000C4410000}"/>
    <cellStyle name="Normal 2 8 3 2" xfId="47484" xr:uid="{5ED1B40C-7285-42BF-B596-FCEA8C26E1D3}"/>
    <cellStyle name="Normal 2 8 4" xfId="16836" xr:uid="{00000000-0005-0000-0000-0000C5410000}"/>
    <cellStyle name="Normal 2 8 4 2" xfId="47485" xr:uid="{EF6419FB-9712-4CF7-B7DD-D10A215653AD}"/>
    <cellStyle name="Normal 2 8 5" xfId="47480" xr:uid="{EC02783D-5E4A-4D6A-BDD4-53BE401EF53C}"/>
    <cellStyle name="Normal 2 9" xfId="16837" xr:uid="{00000000-0005-0000-0000-0000C6410000}"/>
    <cellStyle name="Normal 2 9 2" xfId="16838" xr:uid="{00000000-0005-0000-0000-0000C7410000}"/>
    <cellStyle name="Normal 2 9 2 2" xfId="16839" xr:uid="{00000000-0005-0000-0000-0000C8410000}"/>
    <cellStyle name="Normal 2 9 2 2 2" xfId="47488" xr:uid="{672E8B6A-FD2D-4DAA-8F2B-2BF6284E2330}"/>
    <cellStyle name="Normal 2 9 2 3" xfId="16840" xr:uid="{00000000-0005-0000-0000-0000C9410000}"/>
    <cellStyle name="Normal 2 9 2 3 2" xfId="47489" xr:uid="{EA17CEF6-13AA-4A30-AD5F-87FD877D3275}"/>
    <cellStyle name="Normal 2 9 2 4" xfId="47487" xr:uid="{7BAFF87A-A61A-4E1B-AE00-4C98632DC9A5}"/>
    <cellStyle name="Normal 2 9 3" xfId="16841" xr:uid="{00000000-0005-0000-0000-0000CA410000}"/>
    <cellStyle name="Normal 2 9 3 2" xfId="47490" xr:uid="{D8AD9098-2C09-4637-B9BA-A18DA29F62DD}"/>
    <cellStyle name="Normal 2 9 4" xfId="16842" xr:uid="{00000000-0005-0000-0000-0000CB410000}"/>
    <cellStyle name="Normal 2 9 4 2" xfId="47491" xr:uid="{A4A2F097-2EA6-4F6F-BACD-6927CD95AB88}"/>
    <cellStyle name="Normal 2 9 5" xfId="47486" xr:uid="{BD03FD05-055F-4FB9-8815-EDE3199E6537}"/>
    <cellStyle name="Normal 2_Balance Sheets Monthly" xfId="16843" xr:uid="{00000000-0005-0000-0000-0000CC410000}"/>
    <cellStyle name="Normal 20" xfId="16844" xr:uid="{00000000-0005-0000-0000-0000CD410000}"/>
    <cellStyle name="Normal 20 2" xfId="16845" xr:uid="{00000000-0005-0000-0000-0000CE410000}"/>
    <cellStyle name="Normal 20 2 2" xfId="16846" xr:uid="{00000000-0005-0000-0000-0000CF410000}"/>
    <cellStyle name="Normal 20 2 2 2" xfId="47494" xr:uid="{949F179F-80D5-4FC7-A90B-A8781BC6455B}"/>
    <cellStyle name="Normal 20 2 3" xfId="47493" xr:uid="{B56FCEE1-E631-44B0-8CF9-D28379CF41A0}"/>
    <cellStyle name="Normal 20 3" xfId="16847" xr:uid="{00000000-0005-0000-0000-0000D0410000}"/>
    <cellStyle name="Normal 20 3 2" xfId="16848" xr:uid="{00000000-0005-0000-0000-0000D1410000}"/>
    <cellStyle name="Normal 20 3 2 2" xfId="16849" xr:uid="{00000000-0005-0000-0000-0000D2410000}"/>
    <cellStyle name="Normal 20 3 2 2 2" xfId="16850" xr:uid="{00000000-0005-0000-0000-0000D3410000}"/>
    <cellStyle name="Normal 20 3 2 2 2 2" xfId="16851" xr:uid="{00000000-0005-0000-0000-0000D4410000}"/>
    <cellStyle name="Normal 20 3 2 2 2 2 2" xfId="16852" xr:uid="{00000000-0005-0000-0000-0000D5410000}"/>
    <cellStyle name="Normal 20 3 2 2 2 2 2 2" xfId="47500" xr:uid="{4E78041E-41EE-4206-BFBE-B2CA5C1D08E2}"/>
    <cellStyle name="Normal 20 3 2 2 2 2 3" xfId="47499" xr:uid="{EDD5777F-D206-43BC-8F8C-9A0C25928467}"/>
    <cellStyle name="Normal 20 3 2 2 2 3" xfId="16853" xr:uid="{00000000-0005-0000-0000-0000D6410000}"/>
    <cellStyle name="Normal 20 3 2 2 2 3 2" xfId="47501" xr:uid="{7904E715-F9F6-4195-9C88-E21CBBA7BBFB}"/>
    <cellStyle name="Normal 20 3 2 2 2 4" xfId="47498" xr:uid="{B01CB9A6-3A54-4813-BC10-08DF7459D63B}"/>
    <cellStyle name="Normal 20 3 2 2 3" xfId="16854" xr:uid="{00000000-0005-0000-0000-0000D7410000}"/>
    <cellStyle name="Normal 20 3 2 2 3 2" xfId="16855" xr:uid="{00000000-0005-0000-0000-0000D8410000}"/>
    <cellStyle name="Normal 20 3 2 2 3 2 2" xfId="47503" xr:uid="{25AE5063-FCED-450D-80C7-B138EE5C06C9}"/>
    <cellStyle name="Normal 20 3 2 2 3 3" xfId="47502" xr:uid="{84C22EF7-2173-47E4-95C1-580069F679E0}"/>
    <cellStyle name="Normal 20 3 2 2 4" xfId="16856" xr:uid="{00000000-0005-0000-0000-0000D9410000}"/>
    <cellStyle name="Normal 20 3 2 2 4 2" xfId="47504" xr:uid="{B609C3B3-302A-4332-AE1D-03490832CAA9}"/>
    <cellStyle name="Normal 20 3 2 2 5" xfId="47497" xr:uid="{68008C92-F60D-4F68-AB74-AF9D0E5466A5}"/>
    <cellStyle name="Normal 20 3 2 3" xfId="16857" xr:uid="{00000000-0005-0000-0000-0000DA410000}"/>
    <cellStyle name="Normal 20 3 2 3 2" xfId="16858" xr:uid="{00000000-0005-0000-0000-0000DB410000}"/>
    <cellStyle name="Normal 20 3 2 3 2 2" xfId="16859" xr:uid="{00000000-0005-0000-0000-0000DC410000}"/>
    <cellStyle name="Normal 20 3 2 3 2 2 2" xfId="47507" xr:uid="{F5A65B27-620A-48A6-90FF-042BF8776275}"/>
    <cellStyle name="Normal 20 3 2 3 2 3" xfId="47506" xr:uid="{F6B7033C-889C-43D0-BC84-ECF5DC255608}"/>
    <cellStyle name="Normal 20 3 2 3 3" xfId="16860" xr:uid="{00000000-0005-0000-0000-0000DD410000}"/>
    <cellStyle name="Normal 20 3 2 3 3 2" xfId="47508" xr:uid="{6F6972D4-7479-4D3C-9220-9AC1E74B6532}"/>
    <cellStyle name="Normal 20 3 2 3 4" xfId="47505" xr:uid="{854C0CE8-9C4B-44FE-8822-A92F0E4C64FB}"/>
    <cellStyle name="Normal 20 3 2 4" xfId="16861" xr:uid="{00000000-0005-0000-0000-0000DE410000}"/>
    <cellStyle name="Normal 20 3 2 4 2" xfId="16862" xr:uid="{00000000-0005-0000-0000-0000DF410000}"/>
    <cellStyle name="Normal 20 3 2 4 2 2" xfId="47510" xr:uid="{3109B0EF-E2CE-479B-9A16-A750E72ED706}"/>
    <cellStyle name="Normal 20 3 2 4 3" xfId="47509" xr:uid="{D1AB961A-41FE-4D72-89D1-9D7A69811D67}"/>
    <cellStyle name="Normal 20 3 2 5" xfId="16863" xr:uid="{00000000-0005-0000-0000-0000E0410000}"/>
    <cellStyle name="Normal 20 3 2 5 2" xfId="47511" xr:uid="{0D5F80C6-2071-461B-AB51-F4764CCEA816}"/>
    <cellStyle name="Normal 20 3 2 6" xfId="47496" xr:uid="{9E67439A-1E81-4FC1-BDDF-83A190976F55}"/>
    <cellStyle name="Normal 20 3 3" xfId="16864" xr:uid="{00000000-0005-0000-0000-0000E1410000}"/>
    <cellStyle name="Normal 20 3 3 2" xfId="16865" xr:uid="{00000000-0005-0000-0000-0000E2410000}"/>
    <cellStyle name="Normal 20 3 3 2 2" xfId="16866" xr:uid="{00000000-0005-0000-0000-0000E3410000}"/>
    <cellStyle name="Normal 20 3 3 2 2 2" xfId="16867" xr:uid="{00000000-0005-0000-0000-0000E4410000}"/>
    <cellStyle name="Normal 20 3 3 2 2 2 2" xfId="47515" xr:uid="{EBDED910-6D6E-4EF8-AAE0-7D623C52FEAD}"/>
    <cellStyle name="Normal 20 3 3 2 2 3" xfId="47514" xr:uid="{70D6504C-2617-4F58-A055-06625FED24B2}"/>
    <cellStyle name="Normal 20 3 3 2 3" xfId="16868" xr:uid="{00000000-0005-0000-0000-0000E5410000}"/>
    <cellStyle name="Normal 20 3 3 2 3 2" xfId="47516" xr:uid="{850CDA8F-3E91-456E-A0C7-6030985A0FC7}"/>
    <cellStyle name="Normal 20 3 3 2 4" xfId="47513" xr:uid="{68ACA7C3-6A21-441E-BB3F-2809F88A19F2}"/>
    <cellStyle name="Normal 20 3 3 3" xfId="16869" xr:uid="{00000000-0005-0000-0000-0000E6410000}"/>
    <cellStyle name="Normal 20 3 3 3 2" xfId="16870" xr:uid="{00000000-0005-0000-0000-0000E7410000}"/>
    <cellStyle name="Normal 20 3 3 3 2 2" xfId="47518" xr:uid="{FF3E0D6D-19D6-4988-86AF-59D157532E4B}"/>
    <cellStyle name="Normal 20 3 3 3 3" xfId="47517" xr:uid="{AD706147-AC6A-4D79-960E-BA7469EA75ED}"/>
    <cellStyle name="Normal 20 3 3 4" xfId="16871" xr:uid="{00000000-0005-0000-0000-0000E8410000}"/>
    <cellStyle name="Normal 20 3 3 4 2" xfId="47519" xr:uid="{1B8A75C9-4892-4174-B6A7-579AEC2C38F3}"/>
    <cellStyle name="Normal 20 3 3 5" xfId="47512" xr:uid="{063C9A20-BD8D-424B-AC99-A1863EC8F2C9}"/>
    <cellStyle name="Normal 20 3 4" xfId="16872" xr:uid="{00000000-0005-0000-0000-0000E9410000}"/>
    <cellStyle name="Normal 20 3 4 2" xfId="16873" xr:uid="{00000000-0005-0000-0000-0000EA410000}"/>
    <cellStyle name="Normal 20 3 4 2 2" xfId="16874" xr:uid="{00000000-0005-0000-0000-0000EB410000}"/>
    <cellStyle name="Normal 20 3 4 2 2 2" xfId="47522" xr:uid="{7D567751-41D4-48CD-A2D9-16A67DE28F73}"/>
    <cellStyle name="Normal 20 3 4 2 3" xfId="47521" xr:uid="{9E3BF57E-657B-40FA-82A3-FE4922229ED6}"/>
    <cellStyle name="Normal 20 3 4 3" xfId="16875" xr:uid="{00000000-0005-0000-0000-0000EC410000}"/>
    <cellStyle name="Normal 20 3 4 3 2" xfId="47523" xr:uid="{77779DAD-C068-419C-B974-C27C4619FEA2}"/>
    <cellStyle name="Normal 20 3 4 4" xfId="47520" xr:uid="{42FFDD7D-5444-4FC8-BACD-042CF9B4DE54}"/>
    <cellStyle name="Normal 20 3 5" xfId="16876" xr:uid="{00000000-0005-0000-0000-0000ED410000}"/>
    <cellStyle name="Normal 20 3 5 2" xfId="16877" xr:uid="{00000000-0005-0000-0000-0000EE410000}"/>
    <cellStyle name="Normal 20 3 5 2 2" xfId="47525" xr:uid="{A1C66474-ED88-43F2-AD7B-CBA26F04E157}"/>
    <cellStyle name="Normal 20 3 5 3" xfId="47524" xr:uid="{47E659B6-9FF6-46E8-A49A-5AAF876A1453}"/>
    <cellStyle name="Normal 20 3 6" xfId="16878" xr:uid="{00000000-0005-0000-0000-0000EF410000}"/>
    <cellStyle name="Normal 20 3 6 2" xfId="47526" xr:uid="{06596C4B-9263-4E7C-8C6E-CA2F8BC40399}"/>
    <cellStyle name="Normal 20 3 7" xfId="47495" xr:uid="{15168A60-8C25-441C-9021-56123868FE84}"/>
    <cellStyle name="Normal 20 4" xfId="16879" xr:uid="{00000000-0005-0000-0000-0000F0410000}"/>
    <cellStyle name="Normal 20 4 2" xfId="16880" xr:uid="{00000000-0005-0000-0000-0000F1410000}"/>
    <cellStyle name="Normal 20 4 2 2" xfId="16881" xr:uid="{00000000-0005-0000-0000-0000F2410000}"/>
    <cellStyle name="Normal 20 4 2 2 2" xfId="16882" xr:uid="{00000000-0005-0000-0000-0000F3410000}"/>
    <cellStyle name="Normal 20 4 2 2 2 2" xfId="16883" xr:uid="{00000000-0005-0000-0000-0000F4410000}"/>
    <cellStyle name="Normal 20 4 2 2 2 2 2" xfId="47531" xr:uid="{57E46055-A5C6-4BA8-8280-4F6F215ACD90}"/>
    <cellStyle name="Normal 20 4 2 2 2 3" xfId="47530" xr:uid="{5C0943C1-F332-4D19-A261-721FFD10AC12}"/>
    <cellStyle name="Normal 20 4 2 2 3" xfId="16884" xr:uid="{00000000-0005-0000-0000-0000F5410000}"/>
    <cellStyle name="Normal 20 4 2 2 3 2" xfId="47532" xr:uid="{B31AEAC5-8683-4A9D-B5F7-2D1F722F32A9}"/>
    <cellStyle name="Normal 20 4 2 2 4" xfId="47529" xr:uid="{245507EE-DF01-4340-BE49-68668478C903}"/>
    <cellStyle name="Normal 20 4 2 3" xfId="16885" xr:uid="{00000000-0005-0000-0000-0000F6410000}"/>
    <cellStyle name="Normal 20 4 2 3 2" xfId="16886" xr:uid="{00000000-0005-0000-0000-0000F7410000}"/>
    <cellStyle name="Normal 20 4 2 3 2 2" xfId="47534" xr:uid="{79CD3C40-A74F-4076-AFE9-42FC0C9F51C0}"/>
    <cellStyle name="Normal 20 4 2 3 3" xfId="47533" xr:uid="{09C236A3-6750-4B4C-850A-2127EC8C71A1}"/>
    <cellStyle name="Normal 20 4 2 4" xfId="16887" xr:uid="{00000000-0005-0000-0000-0000F8410000}"/>
    <cellStyle name="Normal 20 4 2 4 2" xfId="47535" xr:uid="{E7B5A9C8-0C38-4DCA-A548-EDA6D8F29F70}"/>
    <cellStyle name="Normal 20 4 2 5" xfId="47528" xr:uid="{9D9104AA-AFBC-46A3-A1E2-8C8C0226D0F4}"/>
    <cellStyle name="Normal 20 4 3" xfId="16888" xr:uid="{00000000-0005-0000-0000-0000F9410000}"/>
    <cellStyle name="Normal 20 4 3 2" xfId="16889" xr:uid="{00000000-0005-0000-0000-0000FA410000}"/>
    <cellStyle name="Normal 20 4 3 2 2" xfId="16890" xr:uid="{00000000-0005-0000-0000-0000FB410000}"/>
    <cellStyle name="Normal 20 4 3 2 2 2" xfId="47538" xr:uid="{F7B2B13F-EE5D-43EC-ACB7-0F26DA743FCD}"/>
    <cellStyle name="Normal 20 4 3 2 3" xfId="47537" xr:uid="{C3602AF6-D887-4A5D-A8C6-600D8B6EC128}"/>
    <cellStyle name="Normal 20 4 3 3" xfId="16891" xr:uid="{00000000-0005-0000-0000-0000FC410000}"/>
    <cellStyle name="Normal 20 4 3 3 2" xfId="47539" xr:uid="{0628574B-58FC-4A5A-BBCB-795FCD9F7030}"/>
    <cellStyle name="Normal 20 4 3 4" xfId="47536" xr:uid="{508B4358-1014-4D3C-8E6E-37CCE45BB5DF}"/>
    <cellStyle name="Normal 20 4 4" xfId="16892" xr:uid="{00000000-0005-0000-0000-0000FD410000}"/>
    <cellStyle name="Normal 20 4 4 2" xfId="16893" xr:uid="{00000000-0005-0000-0000-0000FE410000}"/>
    <cellStyle name="Normal 20 4 4 2 2" xfId="47541" xr:uid="{B8F8CFFF-A532-48F4-B228-53BC7EEADF6F}"/>
    <cellStyle name="Normal 20 4 4 3" xfId="47540" xr:uid="{392658F1-9BF2-4F61-B687-7608D114DF9B}"/>
    <cellStyle name="Normal 20 4 5" xfId="16894" xr:uid="{00000000-0005-0000-0000-0000FF410000}"/>
    <cellStyle name="Normal 20 4 5 2" xfId="47542" xr:uid="{CC34C7C2-5D55-4D75-A102-ADA0C29354C3}"/>
    <cellStyle name="Normal 20 4 6" xfId="47527" xr:uid="{5F4204BB-7649-47B5-B04C-2AC1D05856BF}"/>
    <cellStyle name="Normal 20 5" xfId="16895" xr:uid="{00000000-0005-0000-0000-000000420000}"/>
    <cellStyle name="Normal 20 5 2" xfId="47543" xr:uid="{46E3C9DB-1F77-442A-8073-3666D5EF4F59}"/>
    <cellStyle name="Normal 20 6" xfId="47492" xr:uid="{08D313EC-0A6B-4CA4-A3F1-5AC0328483D7}"/>
    <cellStyle name="Normal 200" xfId="16896" xr:uid="{00000000-0005-0000-0000-000001420000}"/>
    <cellStyle name="Normal 200 2" xfId="47544" xr:uid="{06560E19-1945-405F-AB3D-E4E4684DC97D}"/>
    <cellStyle name="Normal 201" xfId="16897" xr:uid="{00000000-0005-0000-0000-000002420000}"/>
    <cellStyle name="Normal 201 2" xfId="47545" xr:uid="{4878AF66-CB75-4FC1-9159-6E9E2C4C328A}"/>
    <cellStyle name="Normal 202" xfId="16898" xr:uid="{00000000-0005-0000-0000-000003420000}"/>
    <cellStyle name="Normal 202 2" xfId="47546" xr:uid="{E20A61EC-FFB6-4827-A285-8399372DF9CF}"/>
    <cellStyle name="Normal 203" xfId="16899" xr:uid="{00000000-0005-0000-0000-000004420000}"/>
    <cellStyle name="Normal 203 2" xfId="47547" xr:uid="{7BEDE0A5-9DEE-49E3-A255-4E474660B4D0}"/>
    <cellStyle name="Normal 204" xfId="16900" xr:uid="{00000000-0005-0000-0000-000005420000}"/>
    <cellStyle name="Normal 204 2" xfId="47548" xr:uid="{D26ADD04-17C1-4C35-A618-423077926319}"/>
    <cellStyle name="Normal 205" xfId="16901" xr:uid="{00000000-0005-0000-0000-000006420000}"/>
    <cellStyle name="Normal 205 2" xfId="47549" xr:uid="{CB9C0B92-79F7-45BC-A081-CE068F881728}"/>
    <cellStyle name="Normal 206" xfId="16902" xr:uid="{00000000-0005-0000-0000-000007420000}"/>
    <cellStyle name="Normal 206 2" xfId="47550" xr:uid="{748CEABF-B81D-4B1E-9014-F66A1CA4F5DC}"/>
    <cellStyle name="Normal 207" xfId="16903" xr:uid="{00000000-0005-0000-0000-000008420000}"/>
    <cellStyle name="Normal 207 2" xfId="47551" xr:uid="{6D494CD5-E2E1-4939-AA53-4D3876FBE150}"/>
    <cellStyle name="Normal 208" xfId="16904" xr:uid="{00000000-0005-0000-0000-000009420000}"/>
    <cellStyle name="Normal 208 2" xfId="47552" xr:uid="{CBBC2C6A-1E2F-415C-97B8-9B08058D89A2}"/>
    <cellStyle name="Normal 209" xfId="16905" xr:uid="{00000000-0005-0000-0000-00000A420000}"/>
    <cellStyle name="Normal 209 2" xfId="47553" xr:uid="{12D69FC5-AAE2-4163-9523-F5A662A131B0}"/>
    <cellStyle name="Normal 21" xfId="16906" xr:uid="{00000000-0005-0000-0000-00000B420000}"/>
    <cellStyle name="Normal 21 2" xfId="16907" xr:uid="{00000000-0005-0000-0000-00000C420000}"/>
    <cellStyle name="Normal 21 2 2" xfId="16908" xr:uid="{00000000-0005-0000-0000-00000D420000}"/>
    <cellStyle name="Normal 21 2 2 2" xfId="47556" xr:uid="{DB650536-EFFD-4CC0-BF6E-38D507D6AA62}"/>
    <cellStyle name="Normal 21 2 3" xfId="47555" xr:uid="{6E7CB413-1D4B-4BBF-8547-AB2D42CB109B}"/>
    <cellStyle name="Normal 21 3" xfId="16909" xr:uid="{00000000-0005-0000-0000-00000E420000}"/>
    <cellStyle name="Normal 21 3 2" xfId="16910" xr:uid="{00000000-0005-0000-0000-00000F420000}"/>
    <cellStyle name="Normal 21 3 2 2" xfId="16911" xr:uid="{00000000-0005-0000-0000-000010420000}"/>
    <cellStyle name="Normal 21 3 2 2 2" xfId="16912" xr:uid="{00000000-0005-0000-0000-000011420000}"/>
    <cellStyle name="Normal 21 3 2 2 2 2" xfId="16913" xr:uid="{00000000-0005-0000-0000-000012420000}"/>
    <cellStyle name="Normal 21 3 2 2 2 2 2" xfId="16914" xr:uid="{00000000-0005-0000-0000-000013420000}"/>
    <cellStyle name="Normal 21 3 2 2 2 2 2 2" xfId="47562" xr:uid="{52D556ED-955C-4F52-89E2-420DB6685F8A}"/>
    <cellStyle name="Normal 21 3 2 2 2 2 3" xfId="47561" xr:uid="{87577113-C0E4-457B-87EB-608746BF707C}"/>
    <cellStyle name="Normal 21 3 2 2 2 3" xfId="16915" xr:uid="{00000000-0005-0000-0000-000014420000}"/>
    <cellStyle name="Normal 21 3 2 2 2 3 2" xfId="47563" xr:uid="{88D8F343-A648-4831-A13B-3B636B37F52E}"/>
    <cellStyle name="Normal 21 3 2 2 2 4" xfId="47560" xr:uid="{DA340B21-E4F2-4AB0-820C-14A8EDA8A96B}"/>
    <cellStyle name="Normal 21 3 2 2 3" xfId="16916" xr:uid="{00000000-0005-0000-0000-000015420000}"/>
    <cellStyle name="Normal 21 3 2 2 3 2" xfId="16917" xr:uid="{00000000-0005-0000-0000-000016420000}"/>
    <cellStyle name="Normal 21 3 2 2 3 2 2" xfId="47565" xr:uid="{2B47AF3C-3696-487F-857B-BAC513250DAC}"/>
    <cellStyle name="Normal 21 3 2 2 3 3" xfId="47564" xr:uid="{B42F7D21-8DD5-4989-84A2-F9156342744E}"/>
    <cellStyle name="Normal 21 3 2 2 4" xfId="16918" xr:uid="{00000000-0005-0000-0000-000017420000}"/>
    <cellStyle name="Normal 21 3 2 2 4 2" xfId="47566" xr:uid="{B8FE9683-6AB5-4338-9E73-0D0C6FA3B042}"/>
    <cellStyle name="Normal 21 3 2 2 5" xfId="47559" xr:uid="{6C51A9BE-B2DE-4A72-9CBE-8405687F3296}"/>
    <cellStyle name="Normal 21 3 2 3" xfId="16919" xr:uid="{00000000-0005-0000-0000-000018420000}"/>
    <cellStyle name="Normal 21 3 2 3 2" xfId="16920" xr:uid="{00000000-0005-0000-0000-000019420000}"/>
    <cellStyle name="Normal 21 3 2 3 2 2" xfId="16921" xr:uid="{00000000-0005-0000-0000-00001A420000}"/>
    <cellStyle name="Normal 21 3 2 3 2 2 2" xfId="47569" xr:uid="{4821ECE3-CD08-4B9A-8267-5369AD6312FE}"/>
    <cellStyle name="Normal 21 3 2 3 2 3" xfId="47568" xr:uid="{ADA1F36A-5FD4-4949-AA86-24D7A872CFB9}"/>
    <cellStyle name="Normal 21 3 2 3 3" xfId="16922" xr:uid="{00000000-0005-0000-0000-00001B420000}"/>
    <cellStyle name="Normal 21 3 2 3 3 2" xfId="47570" xr:uid="{9CA30F4B-D176-472A-8E9E-16482AECE182}"/>
    <cellStyle name="Normal 21 3 2 3 4" xfId="47567" xr:uid="{A1A5C3EC-223A-436C-8FD0-546204CCF0EE}"/>
    <cellStyle name="Normal 21 3 2 4" xfId="16923" xr:uid="{00000000-0005-0000-0000-00001C420000}"/>
    <cellStyle name="Normal 21 3 2 4 2" xfId="16924" xr:uid="{00000000-0005-0000-0000-00001D420000}"/>
    <cellStyle name="Normal 21 3 2 4 2 2" xfId="47572" xr:uid="{6BC7BD85-C514-433D-9A12-337B64B1C0A2}"/>
    <cellStyle name="Normal 21 3 2 4 3" xfId="47571" xr:uid="{E4AAB7BC-75C0-41D5-AB7D-9888D759C09A}"/>
    <cellStyle name="Normal 21 3 2 5" xfId="16925" xr:uid="{00000000-0005-0000-0000-00001E420000}"/>
    <cellStyle name="Normal 21 3 2 5 2" xfId="47573" xr:uid="{000C4233-7C50-4CF7-8525-26B772D6DF07}"/>
    <cellStyle name="Normal 21 3 2 6" xfId="47558" xr:uid="{DDC4CD47-5401-4906-B42C-77F5AF2698C3}"/>
    <cellStyle name="Normal 21 3 3" xfId="16926" xr:uid="{00000000-0005-0000-0000-00001F420000}"/>
    <cellStyle name="Normal 21 3 3 2" xfId="16927" xr:uid="{00000000-0005-0000-0000-000020420000}"/>
    <cellStyle name="Normal 21 3 3 2 2" xfId="16928" xr:uid="{00000000-0005-0000-0000-000021420000}"/>
    <cellStyle name="Normal 21 3 3 2 2 2" xfId="16929" xr:uid="{00000000-0005-0000-0000-000022420000}"/>
    <cellStyle name="Normal 21 3 3 2 2 2 2" xfId="47577" xr:uid="{FFF377BB-E226-49D6-AD99-4FB928A10FF5}"/>
    <cellStyle name="Normal 21 3 3 2 2 3" xfId="47576" xr:uid="{DCCB2137-740B-48CD-888E-D5758B11E69B}"/>
    <cellStyle name="Normal 21 3 3 2 3" xfId="16930" xr:uid="{00000000-0005-0000-0000-000023420000}"/>
    <cellStyle name="Normal 21 3 3 2 3 2" xfId="47578" xr:uid="{3AB197DA-525A-4717-8158-BE9282589948}"/>
    <cellStyle name="Normal 21 3 3 2 4" xfId="47575" xr:uid="{2F04A4F5-6DD1-488E-90C4-D64810155DDC}"/>
    <cellStyle name="Normal 21 3 3 3" xfId="16931" xr:uid="{00000000-0005-0000-0000-000024420000}"/>
    <cellStyle name="Normal 21 3 3 3 2" xfId="16932" xr:uid="{00000000-0005-0000-0000-000025420000}"/>
    <cellStyle name="Normal 21 3 3 3 2 2" xfId="47580" xr:uid="{B6C3321C-0E4D-4079-9DE9-4CC256690351}"/>
    <cellStyle name="Normal 21 3 3 3 3" xfId="47579" xr:uid="{72634BF1-2B86-406C-9B70-974AA1F58C47}"/>
    <cellStyle name="Normal 21 3 3 4" xfId="16933" xr:uid="{00000000-0005-0000-0000-000026420000}"/>
    <cellStyle name="Normal 21 3 3 4 2" xfId="47581" xr:uid="{7B50BA86-3627-423B-B4E8-CE293A1D161E}"/>
    <cellStyle name="Normal 21 3 3 5" xfId="47574" xr:uid="{1840D360-CF87-43FD-B89A-46A1E1B631F7}"/>
    <cellStyle name="Normal 21 3 4" xfId="16934" xr:uid="{00000000-0005-0000-0000-000027420000}"/>
    <cellStyle name="Normal 21 3 4 2" xfId="16935" xr:uid="{00000000-0005-0000-0000-000028420000}"/>
    <cellStyle name="Normal 21 3 4 2 2" xfId="16936" xr:uid="{00000000-0005-0000-0000-000029420000}"/>
    <cellStyle name="Normal 21 3 4 2 2 2" xfId="47584" xr:uid="{3A5583A4-CC44-46BD-A2CC-CD04687EF4ED}"/>
    <cellStyle name="Normal 21 3 4 2 3" xfId="47583" xr:uid="{7B59899B-EDEC-45B5-99B8-2DD999441B22}"/>
    <cellStyle name="Normal 21 3 4 3" xfId="16937" xr:uid="{00000000-0005-0000-0000-00002A420000}"/>
    <cellStyle name="Normal 21 3 4 3 2" xfId="47585" xr:uid="{8A036AD8-1879-477B-BFD3-BFEA3963D6E2}"/>
    <cellStyle name="Normal 21 3 4 4" xfId="47582" xr:uid="{C59C0EBD-B948-47A7-B8F9-E9A30D57A2DF}"/>
    <cellStyle name="Normal 21 3 5" xfId="16938" xr:uid="{00000000-0005-0000-0000-00002B420000}"/>
    <cellStyle name="Normal 21 3 5 2" xfId="16939" xr:uid="{00000000-0005-0000-0000-00002C420000}"/>
    <cellStyle name="Normal 21 3 5 2 2" xfId="47587" xr:uid="{C170072F-AE2F-46BE-8240-9EA1934D2545}"/>
    <cellStyle name="Normal 21 3 5 3" xfId="47586" xr:uid="{F72E7C46-D74A-460E-B055-AE170EDA02F6}"/>
    <cellStyle name="Normal 21 3 6" xfId="16940" xr:uid="{00000000-0005-0000-0000-00002D420000}"/>
    <cellStyle name="Normal 21 3 6 2" xfId="47588" xr:uid="{58F677CA-953D-4C88-8632-78ED7BFB5A21}"/>
    <cellStyle name="Normal 21 3 7" xfId="47557" xr:uid="{46959B54-3FB1-41C1-B643-086CD1968CBD}"/>
    <cellStyle name="Normal 21 4" xfId="16941" xr:uid="{00000000-0005-0000-0000-00002E420000}"/>
    <cellStyle name="Normal 21 4 2" xfId="16942" xr:uid="{00000000-0005-0000-0000-00002F420000}"/>
    <cellStyle name="Normal 21 4 2 2" xfId="16943" xr:uid="{00000000-0005-0000-0000-000030420000}"/>
    <cellStyle name="Normal 21 4 2 2 2" xfId="16944" xr:uid="{00000000-0005-0000-0000-000031420000}"/>
    <cellStyle name="Normal 21 4 2 2 2 2" xfId="16945" xr:uid="{00000000-0005-0000-0000-000032420000}"/>
    <cellStyle name="Normal 21 4 2 2 2 2 2" xfId="47593" xr:uid="{C7B3A9CF-259B-482A-B5FD-233B35A80494}"/>
    <cellStyle name="Normal 21 4 2 2 2 3" xfId="47592" xr:uid="{EB6200DD-A187-4278-8A5C-18BA2D83CA9B}"/>
    <cellStyle name="Normal 21 4 2 2 3" xfId="16946" xr:uid="{00000000-0005-0000-0000-000033420000}"/>
    <cellStyle name="Normal 21 4 2 2 3 2" xfId="47594" xr:uid="{9D094770-A68B-42A3-AD78-2E6F3A8C4B1C}"/>
    <cellStyle name="Normal 21 4 2 2 4" xfId="47591" xr:uid="{BE7FD9EB-B574-45FC-9390-11592C84D0C3}"/>
    <cellStyle name="Normal 21 4 2 3" xfId="16947" xr:uid="{00000000-0005-0000-0000-000034420000}"/>
    <cellStyle name="Normal 21 4 2 3 2" xfId="16948" xr:uid="{00000000-0005-0000-0000-000035420000}"/>
    <cellStyle name="Normal 21 4 2 3 2 2" xfId="47596" xr:uid="{C87FDFC7-A49B-4880-A91A-5DDEB2E3A77C}"/>
    <cellStyle name="Normal 21 4 2 3 3" xfId="47595" xr:uid="{64CC06F8-9BFF-4FD8-9FDE-5D288830CA5E}"/>
    <cellStyle name="Normal 21 4 2 4" xfId="16949" xr:uid="{00000000-0005-0000-0000-000036420000}"/>
    <cellStyle name="Normal 21 4 2 4 2" xfId="47597" xr:uid="{F77142CC-C378-424F-8700-3B2034846853}"/>
    <cellStyle name="Normal 21 4 2 5" xfId="47590" xr:uid="{FC664F30-CA7A-4B83-8A7A-35CD9CC04E40}"/>
    <cellStyle name="Normal 21 4 3" xfId="16950" xr:uid="{00000000-0005-0000-0000-000037420000}"/>
    <cellStyle name="Normal 21 4 3 2" xfId="16951" xr:uid="{00000000-0005-0000-0000-000038420000}"/>
    <cellStyle name="Normal 21 4 3 2 2" xfId="16952" xr:uid="{00000000-0005-0000-0000-000039420000}"/>
    <cellStyle name="Normal 21 4 3 2 2 2" xfId="47600" xr:uid="{F1121326-F8E7-4A5F-83C3-B198EC13520F}"/>
    <cellStyle name="Normal 21 4 3 2 3" xfId="47599" xr:uid="{61567CB6-9D4A-4E7F-B159-E4E1A605414C}"/>
    <cellStyle name="Normal 21 4 3 3" xfId="16953" xr:uid="{00000000-0005-0000-0000-00003A420000}"/>
    <cellStyle name="Normal 21 4 3 3 2" xfId="47601" xr:uid="{CA4313B4-E35E-4378-8900-85F520BFFB47}"/>
    <cellStyle name="Normal 21 4 3 4" xfId="47598" xr:uid="{76DA03BE-2949-4397-97B2-B9DB621698FF}"/>
    <cellStyle name="Normal 21 4 4" xfId="16954" xr:uid="{00000000-0005-0000-0000-00003B420000}"/>
    <cellStyle name="Normal 21 4 4 2" xfId="16955" xr:uid="{00000000-0005-0000-0000-00003C420000}"/>
    <cellStyle name="Normal 21 4 4 2 2" xfId="47603" xr:uid="{1F522FC7-C1F7-4B12-84DF-3524C04B8627}"/>
    <cellStyle name="Normal 21 4 4 3" xfId="47602" xr:uid="{8A96979E-2183-43F3-8AAF-0F168D09B0C6}"/>
    <cellStyle name="Normal 21 4 5" xfId="16956" xr:uid="{00000000-0005-0000-0000-00003D420000}"/>
    <cellStyle name="Normal 21 4 5 2" xfId="47604" xr:uid="{F7F306B7-59E9-44B2-923B-9919AD3470A7}"/>
    <cellStyle name="Normal 21 4 6" xfId="47589" xr:uid="{567A4671-AF0B-4856-9BA9-6F1A24F875FA}"/>
    <cellStyle name="Normal 21 5" xfId="16957" xr:uid="{00000000-0005-0000-0000-00003E420000}"/>
    <cellStyle name="Normal 21 5 2" xfId="47605" xr:uid="{4445261E-2EA9-4A98-9960-EBA790912E54}"/>
    <cellStyle name="Normal 21 6" xfId="47554" xr:uid="{DF525C24-68B2-4A71-9245-473A5B9A719D}"/>
    <cellStyle name="Normal 210" xfId="16958" xr:uid="{00000000-0005-0000-0000-00003F420000}"/>
    <cellStyle name="Normal 210 2" xfId="47606" xr:uid="{FD133B74-87CA-42EE-85B0-D10AD7D410BB}"/>
    <cellStyle name="Normal 211" xfId="16959" xr:uid="{00000000-0005-0000-0000-000040420000}"/>
    <cellStyle name="Normal 211 2" xfId="47607" xr:uid="{DE9382FC-9E36-45C7-8BB8-EC2054C4E350}"/>
    <cellStyle name="Normal 212" xfId="16960" xr:uid="{00000000-0005-0000-0000-000041420000}"/>
    <cellStyle name="Normal 212 2" xfId="47608" xr:uid="{C87CCC79-8AA8-4B28-9ED2-75BAADDFB9D5}"/>
    <cellStyle name="Normal 213" xfId="16961" xr:uid="{00000000-0005-0000-0000-000042420000}"/>
    <cellStyle name="Normal 213 2" xfId="47609" xr:uid="{3F27125F-F397-4685-802F-2853A17E6686}"/>
    <cellStyle name="Normal 214" xfId="16962" xr:uid="{00000000-0005-0000-0000-000043420000}"/>
    <cellStyle name="Normal 214 2" xfId="47610" xr:uid="{1D94F71E-6DEE-4FF9-9323-DC3BACED6E75}"/>
    <cellStyle name="Normal 215" xfId="16963" xr:uid="{00000000-0005-0000-0000-000044420000}"/>
    <cellStyle name="Normal 215 2" xfId="47611" xr:uid="{F4EF249B-5AD5-4329-BAC9-13D6FC7FB38A}"/>
    <cellStyle name="Normal 216" xfId="16964" xr:uid="{00000000-0005-0000-0000-000045420000}"/>
    <cellStyle name="Normal 216 2" xfId="47612" xr:uid="{3262449F-79EC-4EB1-A2BC-118E54D239F8}"/>
    <cellStyle name="Normal 217" xfId="16965" xr:uid="{00000000-0005-0000-0000-000046420000}"/>
    <cellStyle name="Normal 217 2" xfId="47613" xr:uid="{0899F662-BB01-44C8-9D59-BEADE9E1F411}"/>
    <cellStyle name="Normal 218" xfId="16966" xr:uid="{00000000-0005-0000-0000-000047420000}"/>
    <cellStyle name="Normal 218 2" xfId="47614" xr:uid="{A6932F82-27D8-4618-97E3-C1A7E6BCD08C}"/>
    <cellStyle name="Normal 219" xfId="16967" xr:uid="{00000000-0005-0000-0000-000048420000}"/>
    <cellStyle name="Normal 219 2" xfId="47615" xr:uid="{8C324EBC-A62F-40EC-B3AE-930763985242}"/>
    <cellStyle name="Normal 22" xfId="16968" xr:uid="{00000000-0005-0000-0000-000049420000}"/>
    <cellStyle name="Normal 22 2" xfId="16969" xr:uid="{00000000-0005-0000-0000-00004A420000}"/>
    <cellStyle name="Normal 22 2 2" xfId="47617" xr:uid="{875B6819-2116-4A70-95E4-736F06DBB7A7}"/>
    <cellStyle name="Normal 22 3" xfId="16970" xr:uid="{00000000-0005-0000-0000-00004B420000}"/>
    <cellStyle name="Normal 22 3 2" xfId="16971" xr:uid="{00000000-0005-0000-0000-00004C420000}"/>
    <cellStyle name="Normal 22 3 2 2" xfId="16972" xr:uid="{00000000-0005-0000-0000-00004D420000}"/>
    <cellStyle name="Normal 22 3 2 2 2" xfId="16973" xr:uid="{00000000-0005-0000-0000-00004E420000}"/>
    <cellStyle name="Normal 22 3 2 2 2 2" xfId="16974" xr:uid="{00000000-0005-0000-0000-00004F420000}"/>
    <cellStyle name="Normal 22 3 2 2 2 2 2" xfId="16975" xr:uid="{00000000-0005-0000-0000-000050420000}"/>
    <cellStyle name="Normal 22 3 2 2 2 2 2 2" xfId="47623" xr:uid="{22F76FAC-9AFA-4BF3-A6EB-52B9869D19EB}"/>
    <cellStyle name="Normal 22 3 2 2 2 2 3" xfId="47622" xr:uid="{75CBD9BF-A555-43BF-A4E8-F8B5B8E7B3DC}"/>
    <cellStyle name="Normal 22 3 2 2 2 3" xfId="16976" xr:uid="{00000000-0005-0000-0000-000051420000}"/>
    <cellStyle name="Normal 22 3 2 2 2 3 2" xfId="47624" xr:uid="{DBD6D2F8-A0D5-4E7A-8253-682F7A72B28A}"/>
    <cellStyle name="Normal 22 3 2 2 2 4" xfId="47621" xr:uid="{693C9D6E-56AB-4D5B-89A9-B8443C358784}"/>
    <cellStyle name="Normal 22 3 2 2 3" xfId="16977" xr:uid="{00000000-0005-0000-0000-000052420000}"/>
    <cellStyle name="Normal 22 3 2 2 3 2" xfId="16978" xr:uid="{00000000-0005-0000-0000-000053420000}"/>
    <cellStyle name="Normal 22 3 2 2 3 2 2" xfId="47626" xr:uid="{A6DA2C76-BB40-42DC-9EEA-A74B78DBCF57}"/>
    <cellStyle name="Normal 22 3 2 2 3 3" xfId="47625" xr:uid="{C456C0EA-4A2E-4E17-9FE1-78B5523B4E9F}"/>
    <cellStyle name="Normal 22 3 2 2 4" xfId="16979" xr:uid="{00000000-0005-0000-0000-000054420000}"/>
    <cellStyle name="Normal 22 3 2 2 4 2" xfId="47627" xr:uid="{30A2BFEA-E29E-4F61-86B4-4DDABB337B05}"/>
    <cellStyle name="Normal 22 3 2 2 5" xfId="47620" xr:uid="{4EEDED0B-2B7A-45F9-B7CB-889F905D6BC9}"/>
    <cellStyle name="Normal 22 3 2 3" xfId="16980" xr:uid="{00000000-0005-0000-0000-000055420000}"/>
    <cellStyle name="Normal 22 3 2 3 2" xfId="16981" xr:uid="{00000000-0005-0000-0000-000056420000}"/>
    <cellStyle name="Normal 22 3 2 3 2 2" xfId="16982" xr:uid="{00000000-0005-0000-0000-000057420000}"/>
    <cellStyle name="Normal 22 3 2 3 2 2 2" xfId="47630" xr:uid="{B1DB173F-90B9-4CB6-827E-88F500B23652}"/>
    <cellStyle name="Normal 22 3 2 3 2 3" xfId="47629" xr:uid="{7B59E11A-C067-47C5-9153-9B6E62DFB32C}"/>
    <cellStyle name="Normal 22 3 2 3 3" xfId="16983" xr:uid="{00000000-0005-0000-0000-000058420000}"/>
    <cellStyle name="Normal 22 3 2 3 3 2" xfId="47631" xr:uid="{A9D8CFCB-95CB-4A9E-8F75-3349FBA59592}"/>
    <cellStyle name="Normal 22 3 2 3 4" xfId="47628" xr:uid="{24213AAA-5036-4038-ADEB-ED8D808A8E6F}"/>
    <cellStyle name="Normal 22 3 2 4" xfId="16984" xr:uid="{00000000-0005-0000-0000-000059420000}"/>
    <cellStyle name="Normal 22 3 2 4 2" xfId="16985" xr:uid="{00000000-0005-0000-0000-00005A420000}"/>
    <cellStyle name="Normal 22 3 2 4 2 2" xfId="47633" xr:uid="{B37E9EB9-AA12-4419-A7FA-F36465E65790}"/>
    <cellStyle name="Normal 22 3 2 4 3" xfId="47632" xr:uid="{50031EB1-9598-4598-9CC9-2CE3B88D3C35}"/>
    <cellStyle name="Normal 22 3 2 5" xfId="16986" xr:uid="{00000000-0005-0000-0000-00005B420000}"/>
    <cellStyle name="Normal 22 3 2 5 2" xfId="47634" xr:uid="{027BB640-233A-404C-AFD9-ED61AC05EB3D}"/>
    <cellStyle name="Normal 22 3 2 6" xfId="47619" xr:uid="{23143895-4FF3-4980-B515-43E4E8965396}"/>
    <cellStyle name="Normal 22 3 3" xfId="16987" xr:uid="{00000000-0005-0000-0000-00005C420000}"/>
    <cellStyle name="Normal 22 3 3 2" xfId="16988" xr:uid="{00000000-0005-0000-0000-00005D420000}"/>
    <cellStyle name="Normal 22 3 3 2 2" xfId="16989" xr:uid="{00000000-0005-0000-0000-00005E420000}"/>
    <cellStyle name="Normal 22 3 3 2 2 2" xfId="16990" xr:uid="{00000000-0005-0000-0000-00005F420000}"/>
    <cellStyle name="Normal 22 3 3 2 2 2 2" xfId="47638" xr:uid="{EA15E421-5A02-4164-93AA-2D7A8DA7380E}"/>
    <cellStyle name="Normal 22 3 3 2 2 3" xfId="47637" xr:uid="{E9DFA3B8-E846-49CA-AC79-30BF7994A4EA}"/>
    <cellStyle name="Normal 22 3 3 2 3" xfId="16991" xr:uid="{00000000-0005-0000-0000-000060420000}"/>
    <cellStyle name="Normal 22 3 3 2 3 2" xfId="47639" xr:uid="{CEA1A4BE-0D71-47DA-9C16-16D76415C12B}"/>
    <cellStyle name="Normal 22 3 3 2 4" xfId="47636" xr:uid="{F70FA3D5-2F2D-4D38-9BEE-0BDDDD901078}"/>
    <cellStyle name="Normal 22 3 3 3" xfId="16992" xr:uid="{00000000-0005-0000-0000-000061420000}"/>
    <cellStyle name="Normal 22 3 3 3 2" xfId="16993" xr:uid="{00000000-0005-0000-0000-000062420000}"/>
    <cellStyle name="Normal 22 3 3 3 2 2" xfId="47641" xr:uid="{65B33472-B3E5-483B-99D3-098B9E5B1CFB}"/>
    <cellStyle name="Normal 22 3 3 3 3" xfId="47640" xr:uid="{EE713A38-B258-4629-8CCE-E7EC46AFB97E}"/>
    <cellStyle name="Normal 22 3 3 4" xfId="16994" xr:uid="{00000000-0005-0000-0000-000063420000}"/>
    <cellStyle name="Normal 22 3 3 4 2" xfId="47642" xr:uid="{43F28E89-DF83-466C-99E8-48EE534231F5}"/>
    <cellStyle name="Normal 22 3 3 5" xfId="47635" xr:uid="{E67F78E3-F918-4006-9A47-A0BBF7CC89E7}"/>
    <cellStyle name="Normal 22 3 4" xfId="16995" xr:uid="{00000000-0005-0000-0000-000064420000}"/>
    <cellStyle name="Normal 22 3 4 2" xfId="16996" xr:uid="{00000000-0005-0000-0000-000065420000}"/>
    <cellStyle name="Normal 22 3 4 2 2" xfId="16997" xr:uid="{00000000-0005-0000-0000-000066420000}"/>
    <cellStyle name="Normal 22 3 4 2 2 2" xfId="47645" xr:uid="{FECCD9F3-9FFC-4481-A603-0B3ADF19F313}"/>
    <cellStyle name="Normal 22 3 4 2 3" xfId="47644" xr:uid="{A6080C95-CE12-4004-A011-2CABCA682C25}"/>
    <cellStyle name="Normal 22 3 4 3" xfId="16998" xr:uid="{00000000-0005-0000-0000-000067420000}"/>
    <cellStyle name="Normal 22 3 4 3 2" xfId="47646" xr:uid="{C2B578D1-7EEE-4771-BE7A-53589E9B51BC}"/>
    <cellStyle name="Normal 22 3 4 4" xfId="47643" xr:uid="{3636E632-4B05-4BDC-9403-52206721D20F}"/>
    <cellStyle name="Normal 22 3 5" xfId="16999" xr:uid="{00000000-0005-0000-0000-000068420000}"/>
    <cellStyle name="Normal 22 3 5 2" xfId="17000" xr:uid="{00000000-0005-0000-0000-000069420000}"/>
    <cellStyle name="Normal 22 3 5 2 2" xfId="47648" xr:uid="{E492744A-8966-4011-86D5-16B3F08F61BA}"/>
    <cellStyle name="Normal 22 3 5 3" xfId="47647" xr:uid="{567016E4-1151-4E65-8EDD-62E9453657BE}"/>
    <cellStyle name="Normal 22 3 6" xfId="17001" xr:uid="{00000000-0005-0000-0000-00006A420000}"/>
    <cellStyle name="Normal 22 3 6 2" xfId="47649" xr:uid="{C42253EE-0BA7-4869-9561-AD08EEA2E6F5}"/>
    <cellStyle name="Normal 22 3 7" xfId="47618" xr:uid="{614E523E-2CEF-4C40-8C0A-EF1DADFE51F0}"/>
    <cellStyle name="Normal 22 4" xfId="17002" xr:uid="{00000000-0005-0000-0000-00006B420000}"/>
    <cellStyle name="Normal 22 4 2" xfId="17003" xr:uid="{00000000-0005-0000-0000-00006C420000}"/>
    <cellStyle name="Normal 22 4 2 2" xfId="17004" xr:uid="{00000000-0005-0000-0000-00006D420000}"/>
    <cellStyle name="Normal 22 4 2 2 2" xfId="17005" xr:uid="{00000000-0005-0000-0000-00006E420000}"/>
    <cellStyle name="Normal 22 4 2 2 2 2" xfId="17006" xr:uid="{00000000-0005-0000-0000-00006F420000}"/>
    <cellStyle name="Normal 22 4 2 2 2 2 2" xfId="47654" xr:uid="{18947C94-1754-43FF-AB2C-B7051B95D59E}"/>
    <cellStyle name="Normal 22 4 2 2 2 3" xfId="47653" xr:uid="{0CE21391-5F08-4F0E-A3CD-74892D64907A}"/>
    <cellStyle name="Normal 22 4 2 2 3" xfId="17007" xr:uid="{00000000-0005-0000-0000-000070420000}"/>
    <cellStyle name="Normal 22 4 2 2 3 2" xfId="47655" xr:uid="{F0358CE2-5241-493A-B490-05C9736E148D}"/>
    <cellStyle name="Normal 22 4 2 2 4" xfId="47652" xr:uid="{862C44BA-35A7-40F5-A3ED-0BE5A3DD3ED1}"/>
    <cellStyle name="Normal 22 4 2 3" xfId="17008" xr:uid="{00000000-0005-0000-0000-000071420000}"/>
    <cellStyle name="Normal 22 4 2 3 2" xfId="17009" xr:uid="{00000000-0005-0000-0000-000072420000}"/>
    <cellStyle name="Normal 22 4 2 3 2 2" xfId="47657" xr:uid="{892EFFFA-E667-41E9-8B13-9067E3F23F4A}"/>
    <cellStyle name="Normal 22 4 2 3 3" xfId="47656" xr:uid="{38531FB3-46D8-4D64-9415-77E9D5BBBF5C}"/>
    <cellStyle name="Normal 22 4 2 4" xfId="17010" xr:uid="{00000000-0005-0000-0000-000073420000}"/>
    <cellStyle name="Normal 22 4 2 4 2" xfId="47658" xr:uid="{89C695E6-1697-49E5-86B7-223C178721F5}"/>
    <cellStyle name="Normal 22 4 2 5" xfId="47651" xr:uid="{D16BF362-7C2F-435C-AE78-F820BCE9CAE2}"/>
    <cellStyle name="Normal 22 4 3" xfId="17011" xr:uid="{00000000-0005-0000-0000-000074420000}"/>
    <cellStyle name="Normal 22 4 3 2" xfId="17012" xr:uid="{00000000-0005-0000-0000-000075420000}"/>
    <cellStyle name="Normal 22 4 3 2 2" xfId="17013" xr:uid="{00000000-0005-0000-0000-000076420000}"/>
    <cellStyle name="Normal 22 4 3 2 2 2" xfId="47661" xr:uid="{B3CE738C-DF4C-4DA4-9E0C-79C341370E44}"/>
    <cellStyle name="Normal 22 4 3 2 3" xfId="47660" xr:uid="{4649E524-99AC-439C-BC19-C717376619CE}"/>
    <cellStyle name="Normal 22 4 3 3" xfId="17014" xr:uid="{00000000-0005-0000-0000-000077420000}"/>
    <cellStyle name="Normal 22 4 3 3 2" xfId="47662" xr:uid="{C9292BE3-0F3C-475D-B8BE-189BE9714739}"/>
    <cellStyle name="Normal 22 4 3 4" xfId="47659" xr:uid="{31C0C038-79A6-4470-BC0C-180E87EAC67E}"/>
    <cellStyle name="Normal 22 4 4" xfId="17015" xr:uid="{00000000-0005-0000-0000-000078420000}"/>
    <cellStyle name="Normal 22 4 4 2" xfId="17016" xr:uid="{00000000-0005-0000-0000-000079420000}"/>
    <cellStyle name="Normal 22 4 4 2 2" xfId="47664" xr:uid="{FD641043-96DB-45FB-8E6E-55C2A3C8EA83}"/>
    <cellStyle name="Normal 22 4 4 3" xfId="47663" xr:uid="{7CD67DA3-82E3-4E23-8487-9504D90C9594}"/>
    <cellStyle name="Normal 22 4 5" xfId="17017" xr:uid="{00000000-0005-0000-0000-00007A420000}"/>
    <cellStyle name="Normal 22 4 5 2" xfId="47665" xr:uid="{F052FB2C-BAA2-45F8-A7CD-69BFBA4B07C1}"/>
    <cellStyle name="Normal 22 4 6" xfId="47650" xr:uid="{B20BEE09-F181-40C5-A537-96535582FB7B}"/>
    <cellStyle name="Normal 22 5" xfId="17018" xr:uid="{00000000-0005-0000-0000-00007B420000}"/>
    <cellStyle name="Normal 22 5 2" xfId="47666" xr:uid="{09C35A27-48B7-4743-984D-CC08F909C7AC}"/>
    <cellStyle name="Normal 22 6" xfId="17019" xr:uid="{00000000-0005-0000-0000-00007C420000}"/>
    <cellStyle name="Normal 22 6 2" xfId="47667" xr:uid="{E7E63882-2380-46DD-BC0C-DE49579652E5}"/>
    <cellStyle name="Normal 22 7" xfId="17020" xr:uid="{00000000-0005-0000-0000-00007D420000}"/>
    <cellStyle name="Normal 22 7 2" xfId="47668" xr:uid="{5F1FDD66-A452-4AF6-8D4C-7BF86C4219CD}"/>
    <cellStyle name="Normal 22 8" xfId="47616" xr:uid="{62002E79-B025-46B0-B73C-4FC55051CA60}"/>
    <cellStyle name="Normal 220" xfId="17021" xr:uid="{00000000-0005-0000-0000-00007E420000}"/>
    <cellStyle name="Normal 220 2" xfId="47669" xr:uid="{246B31DD-A601-40FA-95FD-A0304987CDAD}"/>
    <cellStyle name="Normal 221" xfId="17022" xr:uid="{00000000-0005-0000-0000-00007F420000}"/>
    <cellStyle name="Normal 221 2" xfId="47670" xr:uid="{FA2F48A4-D343-4DB8-96B1-61856615EEAA}"/>
    <cellStyle name="Normal 222" xfId="17023" xr:uid="{00000000-0005-0000-0000-000080420000}"/>
    <cellStyle name="Normal 222 2" xfId="47671" xr:uid="{12D99CB1-4D67-4589-A8CA-79B2434C7432}"/>
    <cellStyle name="Normal 223" xfId="17024" xr:uid="{00000000-0005-0000-0000-000081420000}"/>
    <cellStyle name="Normal 223 2" xfId="47672" xr:uid="{9763402A-FCBA-4B46-A665-BFDA4A5A5BC0}"/>
    <cellStyle name="Normal 224" xfId="17025" xr:uid="{00000000-0005-0000-0000-000082420000}"/>
    <cellStyle name="Normal 224 2" xfId="47673" xr:uid="{AACDE29C-E5EC-467F-BFE3-5ABAC0D8435F}"/>
    <cellStyle name="Normal 225" xfId="17026" xr:uid="{00000000-0005-0000-0000-000083420000}"/>
    <cellStyle name="Normal 225 2" xfId="47674" xr:uid="{7F7B0715-F985-4BF3-9B59-9C7B2E141DBC}"/>
    <cellStyle name="Normal 226" xfId="17027" xr:uid="{00000000-0005-0000-0000-000084420000}"/>
    <cellStyle name="Normal 226 2" xfId="47675" xr:uid="{5C63BA79-549E-4EF4-BE1F-15F3CE611230}"/>
    <cellStyle name="Normal 227" xfId="17028" xr:uid="{00000000-0005-0000-0000-000085420000}"/>
    <cellStyle name="Normal 227 2" xfId="47676" xr:uid="{E0D4563D-F210-4352-9475-58DC2F426CA0}"/>
    <cellStyle name="Normal 228" xfId="17029" xr:uid="{00000000-0005-0000-0000-000086420000}"/>
    <cellStyle name="Normal 228 2" xfId="47677" xr:uid="{5DF283DA-286D-45C3-9DF1-AB53D300C40C}"/>
    <cellStyle name="Normal 229" xfId="17030" xr:uid="{00000000-0005-0000-0000-000087420000}"/>
    <cellStyle name="Normal 229 2" xfId="47678" xr:uid="{C4ED68E4-8EE9-4AD0-8824-C29BE7E57339}"/>
    <cellStyle name="Normal 23" xfId="17031" xr:uid="{00000000-0005-0000-0000-000088420000}"/>
    <cellStyle name="Normal 23 2" xfId="17032" xr:uid="{00000000-0005-0000-0000-000089420000}"/>
    <cellStyle name="Normal 23 2 2" xfId="47680" xr:uid="{CF501DDF-E652-413E-AFB1-1A23681A21EE}"/>
    <cellStyle name="Normal 23 3" xfId="17033" xr:uid="{00000000-0005-0000-0000-00008A420000}"/>
    <cellStyle name="Normal 23 3 2" xfId="47681" xr:uid="{83AF309D-63FA-4D7C-8CA1-15B0C7CE9F30}"/>
    <cellStyle name="Normal 23 4" xfId="17034" xr:uid="{00000000-0005-0000-0000-00008B420000}"/>
    <cellStyle name="Normal 23 4 2" xfId="47682" xr:uid="{F8AD3A1A-24F5-4874-9427-B5B4E3031395}"/>
    <cellStyle name="Normal 23 5" xfId="47679" xr:uid="{ADFD01DD-ABB9-47D1-A84B-E532D915F83B}"/>
    <cellStyle name="Normal 230" xfId="17035" xr:uid="{00000000-0005-0000-0000-00008C420000}"/>
    <cellStyle name="Normal 230 2" xfId="47683" xr:uid="{5EA07CE2-BF22-4A39-A55C-E7BB4CBB3C55}"/>
    <cellStyle name="Normal 231" xfId="17036" xr:uid="{00000000-0005-0000-0000-00008D420000}"/>
    <cellStyle name="Normal 231 2" xfId="47684" xr:uid="{711B789F-19E8-41E3-A066-AD64230EF3AD}"/>
    <cellStyle name="Normal 232" xfId="17037" xr:uid="{00000000-0005-0000-0000-00008E420000}"/>
    <cellStyle name="Normal 232 2" xfId="47685" xr:uid="{E115ED64-38B5-4009-A820-1FC4B477E510}"/>
    <cellStyle name="Normal 233" xfId="17038" xr:uid="{00000000-0005-0000-0000-00008F420000}"/>
    <cellStyle name="Normal 233 2" xfId="47686" xr:uid="{3FFF4E06-F28A-41F1-9153-CF8A6188D436}"/>
    <cellStyle name="Normal 234" xfId="17039" xr:uid="{00000000-0005-0000-0000-000090420000}"/>
    <cellStyle name="Normal 234 2" xfId="47687" xr:uid="{A7598088-0DF6-4037-ACD8-7FE2AD6EB13E}"/>
    <cellStyle name="Normal 235" xfId="17040" xr:uid="{00000000-0005-0000-0000-000091420000}"/>
    <cellStyle name="Normal 235 2" xfId="47688" xr:uid="{C1360CD8-B8F5-4F53-8A8A-FA4048F9515D}"/>
    <cellStyle name="Normal 236" xfId="17041" xr:uid="{00000000-0005-0000-0000-000092420000}"/>
    <cellStyle name="Normal 236 2" xfId="47689" xr:uid="{292A3E65-E764-4257-A35C-6708888BE51F}"/>
    <cellStyle name="Normal 237" xfId="17042" xr:uid="{00000000-0005-0000-0000-000093420000}"/>
    <cellStyle name="Normal 237 2" xfId="47690" xr:uid="{992EA056-4CCD-4835-8BAC-F00D1C79C52E}"/>
    <cellStyle name="Normal 238" xfId="17043" xr:uid="{00000000-0005-0000-0000-000094420000}"/>
    <cellStyle name="Normal 238 2" xfId="47691" xr:uid="{071704AF-387D-424C-9258-ABA578B1E1CD}"/>
    <cellStyle name="Normal 239" xfId="17044" xr:uid="{00000000-0005-0000-0000-000095420000}"/>
    <cellStyle name="Normal 239 2" xfId="47692" xr:uid="{DCA58BED-7AF0-4CC1-BC22-A35E321199E7}"/>
    <cellStyle name="Normal 24" xfId="17045" xr:uid="{00000000-0005-0000-0000-000096420000}"/>
    <cellStyle name="Normal 24 2" xfId="17046" xr:uid="{00000000-0005-0000-0000-000097420000}"/>
    <cellStyle name="Normal 24 2 2" xfId="47694" xr:uid="{7AEB8729-923B-4165-8C1C-991DF263DAAF}"/>
    <cellStyle name="Normal 24 3" xfId="17047" xr:uid="{00000000-0005-0000-0000-000098420000}"/>
    <cellStyle name="Normal 24 3 2" xfId="47695" xr:uid="{111B2C96-208E-4D0E-BE4A-285641F97274}"/>
    <cellStyle name="Normal 24 4" xfId="17048" xr:uid="{00000000-0005-0000-0000-000099420000}"/>
    <cellStyle name="Normal 24 4 2" xfId="47696" xr:uid="{AE56A361-D02D-42F0-B124-F65A91558EF2}"/>
    <cellStyle name="Normal 24 5" xfId="47693" xr:uid="{C3873957-ACF4-43A0-A2F9-5EA84C48A67E}"/>
    <cellStyle name="Normal 240" xfId="17049" xr:uid="{00000000-0005-0000-0000-00009A420000}"/>
    <cellStyle name="Normal 240 2" xfId="47697" xr:uid="{5CCBD21D-2B88-42B0-8DD5-EF9EE2C122F5}"/>
    <cellStyle name="Normal 241" xfId="17050" xr:uid="{00000000-0005-0000-0000-00009B420000}"/>
    <cellStyle name="Normal 241 2" xfId="47698" xr:uid="{F7DAA1F4-BBE1-4EDF-B978-776D88D3BAD4}"/>
    <cellStyle name="Normal 242" xfId="17051" xr:uid="{00000000-0005-0000-0000-00009C420000}"/>
    <cellStyle name="Normal 242 2" xfId="47699" xr:uid="{2FB74F0A-6511-453E-9398-8A2DC324E3F8}"/>
    <cellStyle name="Normal 243" xfId="17052" xr:uid="{00000000-0005-0000-0000-00009D420000}"/>
    <cellStyle name="Normal 243 2" xfId="47700" xr:uid="{AC6ACDEE-622B-4248-BFA9-D9BB2BB13B54}"/>
    <cellStyle name="Normal 244" xfId="17053" xr:uid="{00000000-0005-0000-0000-00009E420000}"/>
    <cellStyle name="Normal 244 2" xfId="47701" xr:uid="{A809FD19-BD14-43D8-83AB-666ED2AD0644}"/>
    <cellStyle name="Normal 245" xfId="17054" xr:uid="{00000000-0005-0000-0000-00009F420000}"/>
    <cellStyle name="Normal 245 2" xfId="47702" xr:uid="{1551E8E9-074E-47BF-9E99-57927AD09BB4}"/>
    <cellStyle name="Normal 246" xfId="17055" xr:uid="{00000000-0005-0000-0000-0000A0420000}"/>
    <cellStyle name="Normal 246 2" xfId="47703" xr:uid="{BAD23C19-A3E4-4AE1-91CF-951507320382}"/>
    <cellStyle name="Normal 247" xfId="17056" xr:uid="{00000000-0005-0000-0000-0000A1420000}"/>
    <cellStyle name="Normal 247 2" xfId="47704" xr:uid="{80A47917-2DA6-4CBF-B72F-63AED81DD565}"/>
    <cellStyle name="Normal 248" xfId="17057" xr:uid="{00000000-0005-0000-0000-0000A2420000}"/>
    <cellStyle name="Normal 248 2" xfId="47705" xr:uid="{928F310E-E37A-451D-B3A5-F2D9D6AAA55B}"/>
    <cellStyle name="Normal 249" xfId="17058" xr:uid="{00000000-0005-0000-0000-0000A3420000}"/>
    <cellStyle name="Normal 249 2" xfId="47706" xr:uid="{59F0E306-F049-4C02-BBEE-7840839DA10D}"/>
    <cellStyle name="Normal 25" xfId="17059" xr:uid="{00000000-0005-0000-0000-0000A4420000}"/>
    <cellStyle name="Normal 25 2" xfId="17060" xr:uid="{00000000-0005-0000-0000-0000A5420000}"/>
    <cellStyle name="Normal 25 2 2" xfId="17061" xr:uid="{00000000-0005-0000-0000-0000A6420000}"/>
    <cellStyle name="Normal 25 2 2 2" xfId="47709" xr:uid="{177E0B68-A773-4C94-9D23-07DB28C8F743}"/>
    <cellStyle name="Normal 25 2 3" xfId="47708" xr:uid="{62722097-0685-46A9-A73A-593873348D2E}"/>
    <cellStyle name="Normal 25 3" xfId="17062" xr:uid="{00000000-0005-0000-0000-0000A7420000}"/>
    <cellStyle name="Normal 25 3 2" xfId="47710" xr:uid="{C5129A8D-D80C-403B-8029-41E9F1BCEBEF}"/>
    <cellStyle name="Normal 25 4" xfId="17063" xr:uid="{00000000-0005-0000-0000-0000A8420000}"/>
    <cellStyle name="Normal 25 4 2" xfId="47711" xr:uid="{A2279BB0-A910-42D4-B44D-E2E3A000BDDA}"/>
    <cellStyle name="Normal 25 5" xfId="47707" xr:uid="{62F55FA6-D2DC-4364-9076-32F062F8CA4F}"/>
    <cellStyle name="Normal 250" xfId="17064" xr:uid="{00000000-0005-0000-0000-0000A9420000}"/>
    <cellStyle name="Normal 250 2" xfId="47712" xr:uid="{24EE550A-50A8-4B31-BB33-472F443A2601}"/>
    <cellStyle name="Normal 251" xfId="17065" xr:uid="{00000000-0005-0000-0000-0000AA420000}"/>
    <cellStyle name="Normal 251 2" xfId="47713" xr:uid="{30D67F01-07DA-49E5-8E33-6536866EF911}"/>
    <cellStyle name="Normal 252" xfId="17066" xr:uid="{00000000-0005-0000-0000-0000AB420000}"/>
    <cellStyle name="Normal 252 2" xfId="47714" xr:uid="{58487092-1808-479A-8194-6BD429CC1478}"/>
    <cellStyle name="Normal 253" xfId="17067" xr:uid="{00000000-0005-0000-0000-0000AC420000}"/>
    <cellStyle name="Normal 253 2" xfId="47715" xr:uid="{736B6204-8B11-4F12-A104-D8306F4B7318}"/>
    <cellStyle name="Normal 254" xfId="17068" xr:uid="{00000000-0005-0000-0000-0000AD420000}"/>
    <cellStyle name="Normal 254 2" xfId="47716" xr:uid="{8AD97ED0-D6C8-45A0-A725-7AD3C57D03FD}"/>
    <cellStyle name="Normal 255" xfId="17069" xr:uid="{00000000-0005-0000-0000-0000AE420000}"/>
    <cellStyle name="Normal 255 2" xfId="47717" xr:uid="{5C28DEE4-FAA7-45A5-8283-6DD23EA69E55}"/>
    <cellStyle name="Normal 256" xfId="17070" xr:uid="{00000000-0005-0000-0000-0000AF420000}"/>
    <cellStyle name="Normal 256 2" xfId="47718" xr:uid="{0BB82886-7DEA-4A22-B0DD-E21D29E6D485}"/>
    <cellStyle name="Normal 257" xfId="17071" xr:uid="{00000000-0005-0000-0000-0000B0420000}"/>
    <cellStyle name="Normal 257 2" xfId="47719" xr:uid="{E9BDB0B9-7EDE-4F25-9F5C-93E57CC56B44}"/>
    <cellStyle name="Normal 258" xfId="17072" xr:uid="{00000000-0005-0000-0000-0000B1420000}"/>
    <cellStyle name="Normal 258 2" xfId="47720" xr:uid="{29489C42-2F07-4D9E-B179-8D6C5DE9757E}"/>
    <cellStyle name="Normal 259" xfId="17073" xr:uid="{00000000-0005-0000-0000-0000B2420000}"/>
    <cellStyle name="Normal 259 2" xfId="47721" xr:uid="{226E3239-11EB-47ED-B994-D591C611F02F}"/>
    <cellStyle name="Normal 26" xfId="17074" xr:uid="{00000000-0005-0000-0000-0000B3420000}"/>
    <cellStyle name="Normal 26 2" xfId="17075" xr:uid="{00000000-0005-0000-0000-0000B4420000}"/>
    <cellStyle name="Normal 26 2 2" xfId="47723" xr:uid="{C0624297-277F-4A4C-9632-9F38366974DD}"/>
    <cellStyle name="Normal 26 3" xfId="17076" xr:uid="{00000000-0005-0000-0000-0000B5420000}"/>
    <cellStyle name="Normal 26 3 2" xfId="47724" xr:uid="{8C9C808A-2B21-4589-AAC2-1CF074A70CF1}"/>
    <cellStyle name="Normal 26 4" xfId="17077" xr:uid="{00000000-0005-0000-0000-0000B6420000}"/>
    <cellStyle name="Normal 26 4 2" xfId="47725" xr:uid="{C920F602-4017-4051-8389-A0AE19114AD1}"/>
    <cellStyle name="Normal 26 5" xfId="47722" xr:uid="{AD678F9F-B2E1-4E43-AFD1-D7B035F76D05}"/>
    <cellStyle name="Normal 260" xfId="17078" xr:uid="{00000000-0005-0000-0000-0000B7420000}"/>
    <cellStyle name="Normal 260 2" xfId="47726" xr:uid="{E93A9336-15B0-4CEB-967E-76A7BBA30CD7}"/>
    <cellStyle name="Normal 261" xfId="17079" xr:uid="{00000000-0005-0000-0000-0000B8420000}"/>
    <cellStyle name="Normal 261 2" xfId="47727" xr:uid="{E5101F05-2EC9-445B-89E9-1621465E3D14}"/>
    <cellStyle name="Normal 262" xfId="17080" xr:uid="{00000000-0005-0000-0000-0000B9420000}"/>
    <cellStyle name="Normal 262 2" xfId="47728" xr:uid="{2DC20BA6-7C98-47E3-8588-92BBAC82E619}"/>
    <cellStyle name="Normal 263" xfId="17081" xr:uid="{00000000-0005-0000-0000-0000BA420000}"/>
    <cellStyle name="Normal 263 2" xfId="47729" xr:uid="{25E4ECC5-B44A-4EE0-83EB-69D56AB7CFE2}"/>
    <cellStyle name="Normal 264" xfId="17082" xr:uid="{00000000-0005-0000-0000-0000BB420000}"/>
    <cellStyle name="Normal 264 2" xfId="47730" xr:uid="{95483224-52B0-405D-A227-F79BCA600AD5}"/>
    <cellStyle name="Normal 265" xfId="17083" xr:uid="{00000000-0005-0000-0000-0000BC420000}"/>
    <cellStyle name="Normal 265 2" xfId="47731" xr:uid="{BAD5E0AB-F5AA-4677-AC35-2D089F182523}"/>
    <cellStyle name="Normal 266" xfId="17084" xr:uid="{00000000-0005-0000-0000-0000BD420000}"/>
    <cellStyle name="Normal 266 2" xfId="47732" xr:uid="{D44A83E4-1BCC-4199-8C86-AF1FFEA59FBE}"/>
    <cellStyle name="Normal 267" xfId="17085" xr:uid="{00000000-0005-0000-0000-0000BE420000}"/>
    <cellStyle name="Normal 267 2" xfId="47733" xr:uid="{0BB10FBF-6F83-491A-B94F-3721DF2B92A6}"/>
    <cellStyle name="Normal 268" xfId="17086" xr:uid="{00000000-0005-0000-0000-0000BF420000}"/>
    <cellStyle name="Normal 268 2" xfId="47734" xr:uid="{A03A2FBC-F395-4762-803B-291855DCAA47}"/>
    <cellStyle name="Normal 269" xfId="17087" xr:uid="{00000000-0005-0000-0000-0000C0420000}"/>
    <cellStyle name="Normal 269 2" xfId="47735" xr:uid="{DCA05F8F-C786-4AA9-94D7-15D5AD6D87B9}"/>
    <cellStyle name="Normal 27" xfId="17088" xr:uid="{00000000-0005-0000-0000-0000C1420000}"/>
    <cellStyle name="Normal 27 2" xfId="17089" xr:uid="{00000000-0005-0000-0000-0000C2420000}"/>
    <cellStyle name="Normal 27 2 2" xfId="47737" xr:uid="{85D15F83-FBB4-441E-9F75-28BECD81A4A9}"/>
    <cellStyle name="Normal 27 3" xfId="17090" xr:uid="{00000000-0005-0000-0000-0000C3420000}"/>
    <cellStyle name="Normal 27 3 2" xfId="47738" xr:uid="{FB13FA5A-7AE6-41BF-860F-81870762B741}"/>
    <cellStyle name="Normal 27 4" xfId="17091" xr:uid="{00000000-0005-0000-0000-0000C4420000}"/>
    <cellStyle name="Normal 27 4 2" xfId="47739" xr:uid="{89B77A51-BCE9-4694-B67E-81EE92D49B4F}"/>
    <cellStyle name="Normal 27 5" xfId="47736" xr:uid="{7DC08E26-88D2-48DF-85DE-41D998C240E8}"/>
    <cellStyle name="Normal 270" xfId="17092" xr:uid="{00000000-0005-0000-0000-0000C5420000}"/>
    <cellStyle name="Normal 270 2" xfId="47740" xr:uid="{9280FEF6-3F4F-41AE-A94E-4B1BC0F974AC}"/>
    <cellStyle name="Normal 271" xfId="17093" xr:uid="{00000000-0005-0000-0000-0000C6420000}"/>
    <cellStyle name="Normal 271 2" xfId="47741" xr:uid="{9FA5FA06-C0EB-4CD4-BEA7-803CAFFF92AF}"/>
    <cellStyle name="Normal 272" xfId="17094" xr:uid="{00000000-0005-0000-0000-0000C7420000}"/>
    <cellStyle name="Normal 272 2" xfId="47742" xr:uid="{A943753D-027D-448A-A42F-BE096D07B03C}"/>
    <cellStyle name="Normal 273" xfId="17095" xr:uid="{00000000-0005-0000-0000-0000C8420000}"/>
    <cellStyle name="Normal 273 2" xfId="47743" xr:uid="{0D59B199-BE5A-4FB3-9198-EFD727FF016B}"/>
    <cellStyle name="Normal 274" xfId="17096" xr:uid="{00000000-0005-0000-0000-0000C9420000}"/>
    <cellStyle name="Normal 274 2" xfId="47744" xr:uid="{40F77325-767C-4E40-84F7-BC91B9F49738}"/>
    <cellStyle name="Normal 275" xfId="17097" xr:uid="{00000000-0005-0000-0000-0000CA420000}"/>
    <cellStyle name="Normal 275 2" xfId="47745" xr:uid="{BEF7FFBF-BA80-4659-BE02-7F9AC8F24E61}"/>
    <cellStyle name="Normal 276" xfId="17098" xr:uid="{00000000-0005-0000-0000-0000CB420000}"/>
    <cellStyle name="Normal 276 2" xfId="47746" xr:uid="{689A72F4-C5CB-49AF-9D7B-48EA98D9B020}"/>
    <cellStyle name="Normal 277" xfId="32203" xr:uid="{65B87BAF-48E5-4FDC-B526-2222DA243B8F}"/>
    <cellStyle name="Normal 28" xfId="17099" xr:uid="{00000000-0005-0000-0000-0000CC420000}"/>
    <cellStyle name="Normal 28 2" xfId="17100" xr:uid="{00000000-0005-0000-0000-0000CD420000}"/>
    <cellStyle name="Normal 28 2 2" xfId="17101" xr:uid="{00000000-0005-0000-0000-0000CE420000}"/>
    <cellStyle name="Normal 28 2 2 2" xfId="47749" xr:uid="{9D7148B7-6D7C-4DCD-8AE6-5FD40E5EC849}"/>
    <cellStyle name="Normal 28 2 3" xfId="47748" xr:uid="{00622E89-688A-4031-BE11-38CD7E2D9D54}"/>
    <cellStyle name="Normal 28 3" xfId="17102" xr:uid="{00000000-0005-0000-0000-0000CF420000}"/>
    <cellStyle name="Normal 28 3 2" xfId="47750" xr:uid="{98FE71F5-2EB8-4AC3-A168-EEFDDE27D73C}"/>
    <cellStyle name="Normal 28 4" xfId="17103" xr:uid="{00000000-0005-0000-0000-0000D0420000}"/>
    <cellStyle name="Normal 28 4 2" xfId="47751" xr:uid="{0E072AD2-1654-4F1A-86D5-6E3317EBD3DE}"/>
    <cellStyle name="Normal 28 5" xfId="47747" xr:uid="{FE7E4737-038C-4D6D-AD8C-FAB8B38D97FF}"/>
    <cellStyle name="Normal 29" xfId="17104" xr:uid="{00000000-0005-0000-0000-0000D1420000}"/>
    <cellStyle name="Normal 29 2" xfId="17105" xr:uid="{00000000-0005-0000-0000-0000D2420000}"/>
    <cellStyle name="Normal 29 2 2" xfId="17106" xr:uid="{00000000-0005-0000-0000-0000D3420000}"/>
    <cellStyle name="Normal 29 2 2 2" xfId="47754" xr:uid="{5A6C9DD2-AB03-4660-91E1-C59E2AFDA0F3}"/>
    <cellStyle name="Normal 29 2 3" xfId="47753" xr:uid="{80A375B6-A032-44B5-B202-D462667F36F8}"/>
    <cellStyle name="Normal 29 3" xfId="17107" xr:uid="{00000000-0005-0000-0000-0000D4420000}"/>
    <cellStyle name="Normal 29 3 2" xfId="47755" xr:uid="{C157E944-29C9-46C9-B609-225710C3DF96}"/>
    <cellStyle name="Normal 29 4" xfId="17108" xr:uid="{00000000-0005-0000-0000-0000D5420000}"/>
    <cellStyle name="Normal 29 4 2" xfId="47756" xr:uid="{59A91CEB-351A-4D71-8251-5DF6FEB80168}"/>
    <cellStyle name="Normal 29 5" xfId="47752" xr:uid="{53F05798-D992-4BD8-8A0D-47D06E0937B7}"/>
    <cellStyle name="Normal 3" xfId="17109" xr:uid="{00000000-0005-0000-0000-0000D6420000}"/>
    <cellStyle name="Normal 3 10" xfId="17110" xr:uid="{00000000-0005-0000-0000-0000D7420000}"/>
    <cellStyle name="Normal 3 10 2" xfId="47758" xr:uid="{6C21A23E-3968-4F5D-8293-0EFDFA2921FF}"/>
    <cellStyle name="Normal 3 11" xfId="17111" xr:uid="{00000000-0005-0000-0000-0000D8420000}"/>
    <cellStyle name="Normal 3 11 2" xfId="17112" xr:uid="{00000000-0005-0000-0000-0000D9420000}"/>
    <cellStyle name="Normal 3 11 2 2" xfId="47760" xr:uid="{0A000974-8F5B-4661-AEAD-4EB7AAB3CD59}"/>
    <cellStyle name="Normal 3 11 3" xfId="47759" xr:uid="{89A3FF0E-97D0-47EB-81A7-BCABAB5BE1B3}"/>
    <cellStyle name="Normal 3 12" xfId="17113" xr:uid="{00000000-0005-0000-0000-0000DA420000}"/>
    <cellStyle name="Normal 3 12 2" xfId="17114" xr:uid="{00000000-0005-0000-0000-0000DB420000}"/>
    <cellStyle name="Normal 3 12 2 2" xfId="47762" xr:uid="{9DA6EF6D-5ED0-49CD-B700-74424C94A29B}"/>
    <cellStyle name="Normal 3 12 3" xfId="47761" xr:uid="{7511D1BD-60BD-431C-AD3E-B29A2CC9FBC7}"/>
    <cellStyle name="Normal 3 13" xfId="17115" xr:uid="{00000000-0005-0000-0000-0000DC420000}"/>
    <cellStyle name="Normal 3 13 2" xfId="47763" xr:uid="{CF43D11F-C5B7-4F5D-9B6A-97D94833FA47}"/>
    <cellStyle name="Normal 3 14" xfId="17116" xr:uid="{00000000-0005-0000-0000-0000DD420000}"/>
    <cellStyle name="Normal 3 14 2" xfId="47764" xr:uid="{2429D75F-3AC9-431C-8BB5-88EA35757E28}"/>
    <cellStyle name="Normal 3 15" xfId="47757" xr:uid="{EE9683FC-0AA1-45B8-B31B-82C406E4B87C}"/>
    <cellStyle name="Normal 3 2" xfId="17117" xr:uid="{00000000-0005-0000-0000-0000DE420000}"/>
    <cellStyle name="Normal 3 2 10" xfId="17118" xr:uid="{00000000-0005-0000-0000-0000DF420000}"/>
    <cellStyle name="Normal 3 2 10 2" xfId="47766" xr:uid="{7D3ADCF6-70A0-4E61-B007-764A4B9CE8A6}"/>
    <cellStyle name="Normal 3 2 11" xfId="47765" xr:uid="{44B7E0E1-14C2-45AA-8A05-7BBE0FFE5CBB}"/>
    <cellStyle name="Normal 3 2 2" xfId="17119" xr:uid="{00000000-0005-0000-0000-0000E0420000}"/>
    <cellStyle name="Normal 3 2 2 2" xfId="17120" xr:uid="{00000000-0005-0000-0000-0000E1420000}"/>
    <cellStyle name="Normal 3 2 2 2 2" xfId="17121" xr:uid="{00000000-0005-0000-0000-0000E2420000}"/>
    <cellStyle name="Normal 3 2 2 2 2 2" xfId="17122" xr:uid="{00000000-0005-0000-0000-0000E3420000}"/>
    <cellStyle name="Normal 3 2 2 2 2 2 2" xfId="17123" xr:uid="{00000000-0005-0000-0000-0000E4420000}"/>
    <cellStyle name="Normal 3 2 2 2 2 2 2 2" xfId="17124" xr:uid="{00000000-0005-0000-0000-0000E5420000}"/>
    <cellStyle name="Normal 3 2 2 2 2 2 2 2 2" xfId="17125" xr:uid="{00000000-0005-0000-0000-0000E6420000}"/>
    <cellStyle name="Normal 3 2 2 2 2 2 2 2 2 2" xfId="47773" xr:uid="{FACF2B09-CD02-4BCA-B2C7-F11F587CD5F6}"/>
    <cellStyle name="Normal 3 2 2 2 2 2 2 2 3" xfId="17126" xr:uid="{00000000-0005-0000-0000-0000E7420000}"/>
    <cellStyle name="Normal 3 2 2 2 2 2 2 2 3 2" xfId="47774" xr:uid="{AE09D537-19D8-49B1-8322-BA8777EAB081}"/>
    <cellStyle name="Normal 3 2 2 2 2 2 2 2 4" xfId="17127" xr:uid="{00000000-0005-0000-0000-0000E8420000}"/>
    <cellStyle name="Normal 3 2 2 2 2 2 2 2 4 2" xfId="47775" xr:uid="{1CFE9DF7-17C1-41BD-A07C-F0B4DD534B0B}"/>
    <cellStyle name="Normal 3 2 2 2 2 2 2 2 5" xfId="17128" xr:uid="{00000000-0005-0000-0000-0000E9420000}"/>
    <cellStyle name="Normal 3 2 2 2 2 2 2 2 5 2" xfId="47776" xr:uid="{242520C1-7FF0-446F-87B5-A9931C630D3F}"/>
    <cellStyle name="Normal 3 2 2 2 2 2 2 2 6" xfId="47772" xr:uid="{A3FE317B-9D51-4080-869D-06DDA7363420}"/>
    <cellStyle name="Normal 3 2 2 2 2 2 2 3" xfId="17129" xr:uid="{00000000-0005-0000-0000-0000EA420000}"/>
    <cellStyle name="Normal 3 2 2 2 2 2 2 3 2" xfId="47777" xr:uid="{91E3B1EB-2754-401D-B6A7-D24C23CE2783}"/>
    <cellStyle name="Normal 3 2 2 2 2 2 2 4" xfId="17130" xr:uid="{00000000-0005-0000-0000-0000EB420000}"/>
    <cellStyle name="Normal 3 2 2 2 2 2 2 4 2" xfId="47778" xr:uid="{0A5EC920-0D22-42E6-800A-64243CEF70A7}"/>
    <cellStyle name="Normal 3 2 2 2 2 2 2 5" xfId="17131" xr:uid="{00000000-0005-0000-0000-0000EC420000}"/>
    <cellStyle name="Normal 3 2 2 2 2 2 2 5 2" xfId="47779" xr:uid="{B345EF13-6CB0-416D-8681-7701C99962B4}"/>
    <cellStyle name="Normal 3 2 2 2 2 2 2 6" xfId="47771" xr:uid="{7AE8D72D-CBA2-4E05-9F24-FD9F65C8F177}"/>
    <cellStyle name="Normal 3 2 2 2 2 2 3" xfId="17132" xr:uid="{00000000-0005-0000-0000-0000ED420000}"/>
    <cellStyle name="Normal 3 2 2 2 2 2 3 2" xfId="47780" xr:uid="{7C98615C-74C4-4B59-8BA0-A2E34F0A716D}"/>
    <cellStyle name="Normal 3 2 2 2 2 2 4" xfId="17133" xr:uid="{00000000-0005-0000-0000-0000EE420000}"/>
    <cellStyle name="Normal 3 2 2 2 2 2 4 2" xfId="47781" xr:uid="{46F315B7-6A02-45AE-81C9-AFB3484F2528}"/>
    <cellStyle name="Normal 3 2 2 2 2 2 5" xfId="17134" xr:uid="{00000000-0005-0000-0000-0000EF420000}"/>
    <cellStyle name="Normal 3 2 2 2 2 2 5 2" xfId="47782" xr:uid="{7DB235C8-A635-49E1-8010-BDD9C2A1EF40}"/>
    <cellStyle name="Normal 3 2 2 2 2 2 6" xfId="47770" xr:uid="{12DCE915-A43F-4960-820C-2601E35B05CF}"/>
    <cellStyle name="Normal 3 2 2 2 2 3" xfId="17135" xr:uid="{00000000-0005-0000-0000-0000F0420000}"/>
    <cellStyle name="Normal 3 2 2 2 2 3 2" xfId="47783" xr:uid="{657F8DE7-45B0-4809-9205-A04BBCE05ACE}"/>
    <cellStyle name="Normal 3 2 2 2 2 4" xfId="17136" xr:uid="{00000000-0005-0000-0000-0000F1420000}"/>
    <cellStyle name="Normal 3 2 2 2 2 4 2" xfId="47784" xr:uid="{C7F0630B-90EF-4391-B7E0-FF215108972E}"/>
    <cellStyle name="Normal 3 2 2 2 2 5" xfId="17137" xr:uid="{00000000-0005-0000-0000-0000F2420000}"/>
    <cellStyle name="Normal 3 2 2 2 2 5 2" xfId="47785" xr:uid="{157DCFE9-37A6-48D6-A5B3-FCB9E674F029}"/>
    <cellStyle name="Normal 3 2 2 2 2 6" xfId="17138" xr:uid="{00000000-0005-0000-0000-0000F3420000}"/>
    <cellStyle name="Normal 3 2 2 2 2 6 2" xfId="47786" xr:uid="{92BB434A-40BF-4159-B3A1-86B6DFC6D133}"/>
    <cellStyle name="Normal 3 2 2 2 2 7" xfId="17139" xr:uid="{00000000-0005-0000-0000-0000F4420000}"/>
    <cellStyle name="Normal 3 2 2 2 2 7 2" xfId="47787" xr:uid="{196D857E-7BED-4A48-9976-06E864D823B1}"/>
    <cellStyle name="Normal 3 2 2 2 2 8" xfId="47769" xr:uid="{58457CF2-738C-4526-A347-CFF514016582}"/>
    <cellStyle name="Normal 3 2 2 2 3" xfId="17140" xr:uid="{00000000-0005-0000-0000-0000F5420000}"/>
    <cellStyle name="Normal 3 2 2 2 3 2" xfId="47788" xr:uid="{F2BB74D0-CFE1-4DCF-9D92-A7D08E5188D5}"/>
    <cellStyle name="Normal 3 2 2 2 4" xfId="17141" xr:uid="{00000000-0005-0000-0000-0000F6420000}"/>
    <cellStyle name="Normal 3 2 2 2 4 2" xfId="47789" xr:uid="{68E05851-FD97-46C5-8D51-B6F68C3C612F}"/>
    <cellStyle name="Normal 3 2 2 2 5" xfId="17142" xr:uid="{00000000-0005-0000-0000-0000F7420000}"/>
    <cellStyle name="Normal 3 2 2 2 5 2" xfId="47790" xr:uid="{7538D600-4133-4BF6-9C42-6BE62383C8C9}"/>
    <cellStyle name="Normal 3 2 2 2 6" xfId="17143" xr:uid="{00000000-0005-0000-0000-0000F8420000}"/>
    <cellStyle name="Normal 3 2 2 2 6 2" xfId="47791" xr:uid="{A0FFABB7-9A61-4906-9A6E-0D474159BC46}"/>
    <cellStyle name="Normal 3 2 2 2 7" xfId="17144" xr:uid="{00000000-0005-0000-0000-0000F9420000}"/>
    <cellStyle name="Normal 3 2 2 2 7 2" xfId="47792" xr:uid="{1AF5966B-4B12-46A5-B1DB-B471E2B1AAB0}"/>
    <cellStyle name="Normal 3 2 2 2 8" xfId="17145" xr:uid="{00000000-0005-0000-0000-0000FA420000}"/>
    <cellStyle name="Normal 3 2 2 2 8 2" xfId="47793" xr:uid="{638D079F-12FB-4224-B85A-4FBFFD2AFF8E}"/>
    <cellStyle name="Normal 3 2 2 2 9" xfId="47768" xr:uid="{C91D9BF9-C52B-43E7-A7DD-61D4B7296B08}"/>
    <cellStyle name="Normal 3 2 2 3" xfId="17146" xr:uid="{00000000-0005-0000-0000-0000FB420000}"/>
    <cellStyle name="Normal 3 2 2 3 2" xfId="47794" xr:uid="{26439740-A18A-4C47-AB16-2CCC3511C226}"/>
    <cellStyle name="Normal 3 2 2 4" xfId="17147" xr:uid="{00000000-0005-0000-0000-0000FC420000}"/>
    <cellStyle name="Normal 3 2 2 4 2" xfId="47795" xr:uid="{255A2538-DBD0-4726-A7B8-5EE7DD9C92C7}"/>
    <cellStyle name="Normal 3 2 2 5" xfId="17148" xr:uid="{00000000-0005-0000-0000-0000FD420000}"/>
    <cellStyle name="Normal 3 2 2 5 2" xfId="47796" xr:uid="{0F26300B-7D35-4337-A97A-99F194E85114}"/>
    <cellStyle name="Normal 3 2 2 6" xfId="17149" xr:uid="{00000000-0005-0000-0000-0000FE420000}"/>
    <cellStyle name="Normal 3 2 2 6 2" xfId="47797" xr:uid="{650911D4-6B33-44DA-95AB-ECCAADA55933}"/>
    <cellStyle name="Normal 3 2 2 7" xfId="17150" xr:uid="{00000000-0005-0000-0000-0000FF420000}"/>
    <cellStyle name="Normal 3 2 2 7 2" xfId="47798" xr:uid="{E1A82DE3-AC42-485B-AEF6-C252572AB3AE}"/>
    <cellStyle name="Normal 3 2 2 8" xfId="17151" xr:uid="{00000000-0005-0000-0000-000000430000}"/>
    <cellStyle name="Normal 3 2 2 8 2" xfId="47799" xr:uid="{A5B27A17-E292-437A-B0AF-92ADB2A9297C}"/>
    <cellStyle name="Normal 3 2 2 9" xfId="47767" xr:uid="{458AE585-9FA8-4853-A4F3-3D39113F180B}"/>
    <cellStyle name="Normal 3 2 3" xfId="17152" xr:uid="{00000000-0005-0000-0000-000001430000}"/>
    <cellStyle name="Normal 3 2 3 2" xfId="17153" xr:uid="{00000000-0005-0000-0000-000002430000}"/>
    <cellStyle name="Normal 3 2 3 2 2" xfId="47801" xr:uid="{163207D5-06C0-4167-9641-85BBD1BAB0B0}"/>
    <cellStyle name="Normal 3 2 3 3" xfId="47800" xr:uid="{8E72292B-9177-4F70-BA47-F9E662E6B556}"/>
    <cellStyle name="Normal 3 2 4" xfId="17154" xr:uid="{00000000-0005-0000-0000-000003430000}"/>
    <cellStyle name="Normal 3 2 4 2" xfId="47802" xr:uid="{A203CC11-3F0F-41EA-BB9F-CFDB06A10740}"/>
    <cellStyle name="Normal 3 2 5" xfId="17155" xr:uid="{00000000-0005-0000-0000-000004430000}"/>
    <cellStyle name="Normal 3 2 5 2" xfId="47803" xr:uid="{1ADB4723-E189-454C-9E2F-DDF373C0E758}"/>
    <cellStyle name="Normal 3 2 6" xfId="17156" xr:uid="{00000000-0005-0000-0000-000005430000}"/>
    <cellStyle name="Normal 3 2 6 2" xfId="47804" xr:uid="{B85D577A-F801-402A-8547-9DC242613BE1}"/>
    <cellStyle name="Normal 3 2 7" xfId="17157" xr:uid="{00000000-0005-0000-0000-000006430000}"/>
    <cellStyle name="Normal 3 2 7 2" xfId="47805" xr:uid="{89DA22A1-3F29-456C-A064-ABCD506AE8AC}"/>
    <cellStyle name="Normal 3 2 8" xfId="17158" xr:uid="{00000000-0005-0000-0000-000007430000}"/>
    <cellStyle name="Normal 3 2 8 2" xfId="47806" xr:uid="{89FB74CD-8716-4FFA-BE56-1A43A5074AB2}"/>
    <cellStyle name="Normal 3 2 9" xfId="17159" xr:uid="{00000000-0005-0000-0000-000008430000}"/>
    <cellStyle name="Normal 3 2 9 2" xfId="17160" xr:uid="{00000000-0005-0000-0000-000009430000}"/>
    <cellStyle name="Normal 3 2 9 2 2" xfId="47808" xr:uid="{FFCBE2EC-3025-4A95-922E-ED240A155738}"/>
    <cellStyle name="Normal 3 2 9 3" xfId="47807" xr:uid="{AF7F9F59-A239-42FC-99F9-1F2AC651DEFC}"/>
    <cellStyle name="Normal 3 3" xfId="17161" xr:uid="{00000000-0005-0000-0000-00000A430000}"/>
    <cellStyle name="Normal 3 3 2" xfId="17162" xr:uid="{00000000-0005-0000-0000-00000B430000}"/>
    <cellStyle name="Normal 3 3 2 2" xfId="17163" xr:uid="{00000000-0005-0000-0000-00000C430000}"/>
    <cellStyle name="Normal 3 3 2 2 2" xfId="47811" xr:uid="{9BAC5133-06C8-4BD2-9FDD-5BDD9D5A5698}"/>
    <cellStyle name="Normal 3 3 2 3" xfId="47810" xr:uid="{C6661EE4-D617-40E9-8DD9-0D182557BA30}"/>
    <cellStyle name="Normal 3 3 3" xfId="17164" xr:uid="{00000000-0005-0000-0000-00000D430000}"/>
    <cellStyle name="Normal 3 3 3 2" xfId="17165" xr:uid="{00000000-0005-0000-0000-00000E430000}"/>
    <cellStyle name="Normal 3 3 3 2 2" xfId="47813" xr:uid="{DD6E1764-2B02-4358-9FB6-0F37F1DC5570}"/>
    <cellStyle name="Normal 3 3 3 3" xfId="47812" xr:uid="{8F075B53-4936-40FF-AF9B-FCACD3497647}"/>
    <cellStyle name="Normal 3 3 4" xfId="17166" xr:uid="{00000000-0005-0000-0000-00000F430000}"/>
    <cellStyle name="Normal 3 3 4 2" xfId="17167" xr:uid="{00000000-0005-0000-0000-000010430000}"/>
    <cellStyle name="Normal 3 3 4 2 2" xfId="47815" xr:uid="{526F1DBA-CB46-4E4B-B528-5B65318FD6EF}"/>
    <cellStyle name="Normal 3 3 4 3" xfId="47814" xr:uid="{9CC5A97C-13C5-422D-A17C-6D1EBE4390FB}"/>
    <cellStyle name="Normal 3 3 5" xfId="17168" xr:uid="{00000000-0005-0000-0000-000011430000}"/>
    <cellStyle name="Normal 3 3 5 2" xfId="47816" xr:uid="{E6E0B690-09DA-4BF3-A924-18A6596CDF74}"/>
    <cellStyle name="Normal 3 3 6" xfId="47809" xr:uid="{BCC32F93-96EA-43C6-B54F-4FA06A9805F7}"/>
    <cellStyle name="Normal 3 4" xfId="17169" xr:uid="{00000000-0005-0000-0000-000012430000}"/>
    <cellStyle name="Normal 3 4 10" xfId="47817" xr:uid="{1DD009CD-3F42-4572-928C-6C31F906CE76}"/>
    <cellStyle name="Normal 3 4 2" xfId="17170" xr:uid="{00000000-0005-0000-0000-000013430000}"/>
    <cellStyle name="Normal 3 4 2 2" xfId="17171" xr:uid="{00000000-0005-0000-0000-000014430000}"/>
    <cellStyle name="Normal 3 4 2 2 2" xfId="17172" xr:uid="{00000000-0005-0000-0000-000015430000}"/>
    <cellStyle name="Normal 3 4 2 2 2 2" xfId="17173" xr:uid="{00000000-0005-0000-0000-000016430000}"/>
    <cellStyle name="Normal 3 4 2 2 2 2 2" xfId="17174" xr:uid="{00000000-0005-0000-0000-000017430000}"/>
    <cellStyle name="Normal 3 4 2 2 2 2 2 2" xfId="17175" xr:uid="{00000000-0005-0000-0000-000018430000}"/>
    <cellStyle name="Normal 3 4 2 2 2 2 2 2 2" xfId="47823" xr:uid="{BD8720EA-1FE9-4557-8D85-4921E534C973}"/>
    <cellStyle name="Normal 3 4 2 2 2 2 2 3" xfId="47822" xr:uid="{0864CCEA-5082-4C90-9C6D-0386B9B60E42}"/>
    <cellStyle name="Normal 3 4 2 2 2 2 3" xfId="17176" xr:uid="{00000000-0005-0000-0000-000019430000}"/>
    <cellStyle name="Normal 3 4 2 2 2 2 3 2" xfId="47824" xr:uid="{B09C4C70-F0CE-4ACE-B434-ACA65F440BE1}"/>
    <cellStyle name="Normal 3 4 2 2 2 2 4" xfId="47821" xr:uid="{4EF5E023-C9A6-4F52-98E9-14F30A3DAFC6}"/>
    <cellStyle name="Normal 3 4 2 2 2 3" xfId="17177" xr:uid="{00000000-0005-0000-0000-00001A430000}"/>
    <cellStyle name="Normal 3 4 2 2 2 3 2" xfId="17178" xr:uid="{00000000-0005-0000-0000-00001B430000}"/>
    <cellStyle name="Normal 3 4 2 2 2 3 2 2" xfId="47826" xr:uid="{C10ECF4D-69FD-4451-A7D3-240B30E748C7}"/>
    <cellStyle name="Normal 3 4 2 2 2 3 3" xfId="47825" xr:uid="{FF66A8AA-A3D1-4BD8-8218-A53A3F511308}"/>
    <cellStyle name="Normal 3 4 2 2 2 4" xfId="17179" xr:uid="{00000000-0005-0000-0000-00001C430000}"/>
    <cellStyle name="Normal 3 4 2 2 2 4 2" xfId="47827" xr:uid="{225AACC4-48F1-4BDF-80E6-5E9528BA9D84}"/>
    <cellStyle name="Normal 3 4 2 2 2 5" xfId="47820" xr:uid="{11C8E7FC-5E2B-4B6C-84E5-F1606B1853C9}"/>
    <cellStyle name="Normal 3 4 2 2 3" xfId="17180" xr:uid="{00000000-0005-0000-0000-00001D430000}"/>
    <cellStyle name="Normal 3 4 2 2 3 2" xfId="17181" xr:uid="{00000000-0005-0000-0000-00001E430000}"/>
    <cellStyle name="Normal 3 4 2 2 3 2 2" xfId="17182" xr:uid="{00000000-0005-0000-0000-00001F430000}"/>
    <cellStyle name="Normal 3 4 2 2 3 2 2 2" xfId="47830" xr:uid="{D41CEB82-D787-491E-91CD-F06968CA6028}"/>
    <cellStyle name="Normal 3 4 2 2 3 2 3" xfId="47829" xr:uid="{131C4B0C-C028-400B-BF9E-DFC8761A0872}"/>
    <cellStyle name="Normal 3 4 2 2 3 3" xfId="17183" xr:uid="{00000000-0005-0000-0000-000020430000}"/>
    <cellStyle name="Normal 3 4 2 2 3 3 2" xfId="47831" xr:uid="{C7EFB516-35AA-4A6A-8496-E6ACBEE89977}"/>
    <cellStyle name="Normal 3 4 2 2 3 4" xfId="47828" xr:uid="{04FCE9A1-EF88-442C-97D1-4A9FB9186BA6}"/>
    <cellStyle name="Normal 3 4 2 2 4" xfId="17184" xr:uid="{00000000-0005-0000-0000-000021430000}"/>
    <cellStyle name="Normal 3 4 2 2 4 2" xfId="17185" xr:uid="{00000000-0005-0000-0000-000022430000}"/>
    <cellStyle name="Normal 3 4 2 2 4 2 2" xfId="47833" xr:uid="{FFF69927-DF2C-429E-A5E8-39C4C003B1F7}"/>
    <cellStyle name="Normal 3 4 2 2 4 3" xfId="47832" xr:uid="{F5B3699A-AC24-40EA-92B6-44CC7A4C153E}"/>
    <cellStyle name="Normal 3 4 2 2 5" xfId="17186" xr:uid="{00000000-0005-0000-0000-000023430000}"/>
    <cellStyle name="Normal 3 4 2 2 5 2" xfId="47834" xr:uid="{2A47A669-A675-43FF-8EC9-D2003117CA2E}"/>
    <cellStyle name="Normal 3 4 2 2 6" xfId="47819" xr:uid="{8CC4176F-D55A-446F-B241-FABE391563D1}"/>
    <cellStyle name="Normal 3 4 2 3" xfId="17187" xr:uid="{00000000-0005-0000-0000-000024430000}"/>
    <cellStyle name="Normal 3 4 2 3 2" xfId="17188" xr:uid="{00000000-0005-0000-0000-000025430000}"/>
    <cellStyle name="Normal 3 4 2 3 2 2" xfId="17189" xr:uid="{00000000-0005-0000-0000-000026430000}"/>
    <cellStyle name="Normal 3 4 2 3 2 2 2" xfId="17190" xr:uid="{00000000-0005-0000-0000-000027430000}"/>
    <cellStyle name="Normal 3 4 2 3 2 2 2 2" xfId="47838" xr:uid="{511747E7-AC43-4917-9B55-2C9AB7B17C9A}"/>
    <cellStyle name="Normal 3 4 2 3 2 2 3" xfId="47837" xr:uid="{3B26301E-89DF-45A3-B9A0-332E81D9B516}"/>
    <cellStyle name="Normal 3 4 2 3 2 3" xfId="17191" xr:uid="{00000000-0005-0000-0000-000028430000}"/>
    <cellStyle name="Normal 3 4 2 3 2 3 2" xfId="47839" xr:uid="{9A3BD1C3-07D0-4DB5-9008-9B1BCC88F751}"/>
    <cellStyle name="Normal 3 4 2 3 2 4" xfId="47836" xr:uid="{E4347F4F-D96E-4FCC-B0C9-B5A80D2A6CED}"/>
    <cellStyle name="Normal 3 4 2 3 3" xfId="17192" xr:uid="{00000000-0005-0000-0000-000029430000}"/>
    <cellStyle name="Normal 3 4 2 3 3 2" xfId="17193" xr:uid="{00000000-0005-0000-0000-00002A430000}"/>
    <cellStyle name="Normal 3 4 2 3 3 2 2" xfId="47841" xr:uid="{4021F82D-B88B-45C3-86BD-B8E4FA86EEC4}"/>
    <cellStyle name="Normal 3 4 2 3 3 3" xfId="47840" xr:uid="{20D0AF20-DC0D-487F-B5A2-E4404D9F641D}"/>
    <cellStyle name="Normal 3 4 2 3 4" xfId="17194" xr:uid="{00000000-0005-0000-0000-00002B430000}"/>
    <cellStyle name="Normal 3 4 2 3 4 2" xfId="47842" xr:uid="{CC68CB6E-08E5-4A10-B852-0FC1934663C9}"/>
    <cellStyle name="Normal 3 4 2 3 5" xfId="47835" xr:uid="{2C76210B-BF8A-4D1C-AAE4-CA9BDCAA65F3}"/>
    <cellStyle name="Normal 3 4 2 4" xfId="17195" xr:uid="{00000000-0005-0000-0000-00002C430000}"/>
    <cellStyle name="Normal 3 4 2 4 2" xfId="17196" xr:uid="{00000000-0005-0000-0000-00002D430000}"/>
    <cellStyle name="Normal 3 4 2 4 2 2" xfId="17197" xr:uid="{00000000-0005-0000-0000-00002E430000}"/>
    <cellStyle name="Normal 3 4 2 4 2 2 2" xfId="47845" xr:uid="{CF84B4DB-629B-4680-99F8-7A913E9055C2}"/>
    <cellStyle name="Normal 3 4 2 4 2 3" xfId="47844" xr:uid="{4E65FF25-30B6-4C47-8A87-7DCDF2A77F3A}"/>
    <cellStyle name="Normal 3 4 2 4 3" xfId="17198" xr:uid="{00000000-0005-0000-0000-00002F430000}"/>
    <cellStyle name="Normal 3 4 2 4 3 2" xfId="47846" xr:uid="{D72F4567-B188-4595-ACC8-4FF0A6B648AF}"/>
    <cellStyle name="Normal 3 4 2 4 4" xfId="47843" xr:uid="{B37BAEBA-FFE7-4F0C-82B8-C8908719D320}"/>
    <cellStyle name="Normal 3 4 2 5" xfId="17199" xr:uid="{00000000-0005-0000-0000-000030430000}"/>
    <cellStyle name="Normal 3 4 2 5 2" xfId="17200" xr:uid="{00000000-0005-0000-0000-000031430000}"/>
    <cellStyle name="Normal 3 4 2 5 2 2" xfId="47848" xr:uid="{518C2BF4-A7D0-44F5-958D-E9858E32FD62}"/>
    <cellStyle name="Normal 3 4 2 5 3" xfId="47847" xr:uid="{0CCD3FF2-F842-4140-9442-660009B3A434}"/>
    <cellStyle name="Normal 3 4 2 6" xfId="17201" xr:uid="{00000000-0005-0000-0000-000032430000}"/>
    <cellStyle name="Normal 3 4 2 6 2" xfId="47849" xr:uid="{4A33621D-8E0F-4589-B128-018A5BFAA147}"/>
    <cellStyle name="Normal 3 4 2 7" xfId="47818" xr:uid="{80A53D9D-AF8C-4C15-9DC8-5E932D1D5755}"/>
    <cellStyle name="Normal 3 4 3" xfId="17202" xr:uid="{00000000-0005-0000-0000-000033430000}"/>
    <cellStyle name="Normal 3 4 3 2" xfId="17203" xr:uid="{00000000-0005-0000-0000-000034430000}"/>
    <cellStyle name="Normal 3 4 3 2 2" xfId="17204" xr:uid="{00000000-0005-0000-0000-000035430000}"/>
    <cellStyle name="Normal 3 4 3 2 2 2" xfId="17205" xr:uid="{00000000-0005-0000-0000-000036430000}"/>
    <cellStyle name="Normal 3 4 3 2 2 2 2" xfId="17206" xr:uid="{00000000-0005-0000-0000-000037430000}"/>
    <cellStyle name="Normal 3 4 3 2 2 2 2 2" xfId="47854" xr:uid="{E8933983-5E83-48A1-9E5B-B1824AAA9239}"/>
    <cellStyle name="Normal 3 4 3 2 2 2 3" xfId="47853" xr:uid="{415F9001-792E-4F0A-98AA-A7293D474FA8}"/>
    <cellStyle name="Normal 3 4 3 2 2 3" xfId="17207" xr:uid="{00000000-0005-0000-0000-000038430000}"/>
    <cellStyle name="Normal 3 4 3 2 2 3 2" xfId="47855" xr:uid="{156BBCD1-90E2-4F8F-8863-F97B4059AB9D}"/>
    <cellStyle name="Normal 3 4 3 2 2 4" xfId="47852" xr:uid="{A7F18F86-165E-4054-980B-D8D7D6731FE0}"/>
    <cellStyle name="Normal 3 4 3 2 3" xfId="17208" xr:uid="{00000000-0005-0000-0000-000039430000}"/>
    <cellStyle name="Normal 3 4 3 2 3 2" xfId="17209" xr:uid="{00000000-0005-0000-0000-00003A430000}"/>
    <cellStyle name="Normal 3 4 3 2 3 2 2" xfId="47857" xr:uid="{B0A4DF72-0C14-461C-8E05-8879053E1443}"/>
    <cellStyle name="Normal 3 4 3 2 3 3" xfId="47856" xr:uid="{30EC9713-1982-4635-81C9-0A8C3798CE57}"/>
    <cellStyle name="Normal 3 4 3 2 4" xfId="17210" xr:uid="{00000000-0005-0000-0000-00003B430000}"/>
    <cellStyle name="Normal 3 4 3 2 4 2" xfId="47858" xr:uid="{7CCE8FB8-D690-4E2D-A7D9-7B18BF975264}"/>
    <cellStyle name="Normal 3 4 3 2 5" xfId="47851" xr:uid="{317B066E-ADC7-40B8-B83B-8EE16D6F4551}"/>
    <cellStyle name="Normal 3 4 3 3" xfId="17211" xr:uid="{00000000-0005-0000-0000-00003C430000}"/>
    <cellStyle name="Normal 3 4 3 3 2" xfId="17212" xr:uid="{00000000-0005-0000-0000-00003D430000}"/>
    <cellStyle name="Normal 3 4 3 3 2 2" xfId="17213" xr:uid="{00000000-0005-0000-0000-00003E430000}"/>
    <cellStyle name="Normal 3 4 3 3 2 2 2" xfId="47861" xr:uid="{CD861F57-6122-4A87-AAE1-3515D9E1181F}"/>
    <cellStyle name="Normal 3 4 3 3 2 3" xfId="47860" xr:uid="{FD5DB2BA-9DBA-41A5-83ED-46622C85766A}"/>
    <cellStyle name="Normal 3 4 3 3 3" xfId="17214" xr:uid="{00000000-0005-0000-0000-00003F430000}"/>
    <cellStyle name="Normal 3 4 3 3 3 2" xfId="47862" xr:uid="{19E09180-2554-4AB6-B4FC-DEAD3E34C33D}"/>
    <cellStyle name="Normal 3 4 3 3 4" xfId="47859" xr:uid="{56192286-CC90-468D-8DE1-E748E51EEA0D}"/>
    <cellStyle name="Normal 3 4 3 4" xfId="17215" xr:uid="{00000000-0005-0000-0000-000040430000}"/>
    <cellStyle name="Normal 3 4 3 4 2" xfId="17216" xr:uid="{00000000-0005-0000-0000-000041430000}"/>
    <cellStyle name="Normal 3 4 3 4 2 2" xfId="47864" xr:uid="{7CE03553-589C-4881-ABDA-6391212A5A28}"/>
    <cellStyle name="Normal 3 4 3 4 3" xfId="47863" xr:uid="{2C78D522-6DAA-434F-89B0-9FE194B56BB0}"/>
    <cellStyle name="Normal 3 4 3 5" xfId="17217" xr:uid="{00000000-0005-0000-0000-000042430000}"/>
    <cellStyle name="Normal 3 4 3 5 2" xfId="47865" xr:uid="{2C88F536-EC9D-4EB8-B27A-49F5B83062B2}"/>
    <cellStyle name="Normal 3 4 3 6" xfId="47850" xr:uid="{81980E1A-9F31-45B1-97D0-F444B2720A3A}"/>
    <cellStyle name="Normal 3 4 4" xfId="17218" xr:uid="{00000000-0005-0000-0000-000043430000}"/>
    <cellStyle name="Normal 3 4 4 2" xfId="47866" xr:uid="{A3949D2F-E801-4B78-AEF3-C350D59C1855}"/>
    <cellStyle name="Normal 3 4 5" xfId="17219" xr:uid="{00000000-0005-0000-0000-000044430000}"/>
    <cellStyle name="Normal 3 4 5 2" xfId="17220" xr:uid="{00000000-0005-0000-0000-000045430000}"/>
    <cellStyle name="Normal 3 4 5 2 2" xfId="17221" xr:uid="{00000000-0005-0000-0000-000046430000}"/>
    <cellStyle name="Normal 3 4 5 2 2 2" xfId="17222" xr:uid="{00000000-0005-0000-0000-000047430000}"/>
    <cellStyle name="Normal 3 4 5 2 2 2 2" xfId="47870" xr:uid="{329A3A93-5E9E-4638-8F65-11A83B787881}"/>
    <cellStyle name="Normal 3 4 5 2 2 3" xfId="47869" xr:uid="{7BFE62D9-5382-49F9-B3C5-3AB2188F7FFA}"/>
    <cellStyle name="Normal 3 4 5 2 3" xfId="17223" xr:uid="{00000000-0005-0000-0000-000048430000}"/>
    <cellStyle name="Normal 3 4 5 2 3 2" xfId="47871" xr:uid="{BCE17040-D953-4617-BF94-F9668EA1D004}"/>
    <cellStyle name="Normal 3 4 5 2 4" xfId="47868" xr:uid="{33D63CA8-8978-438B-AA05-4BF0EB82BCAC}"/>
    <cellStyle name="Normal 3 4 5 3" xfId="17224" xr:uid="{00000000-0005-0000-0000-000049430000}"/>
    <cellStyle name="Normal 3 4 5 3 2" xfId="17225" xr:uid="{00000000-0005-0000-0000-00004A430000}"/>
    <cellStyle name="Normal 3 4 5 3 2 2" xfId="47873" xr:uid="{6E25E799-1FC3-4324-939D-696EA89AB9A1}"/>
    <cellStyle name="Normal 3 4 5 3 3" xfId="47872" xr:uid="{CFEB6BC8-BCFA-48C6-81A8-7CD19BE76E17}"/>
    <cellStyle name="Normal 3 4 5 4" xfId="17226" xr:uid="{00000000-0005-0000-0000-00004B430000}"/>
    <cellStyle name="Normal 3 4 5 4 2" xfId="47874" xr:uid="{172E12CF-5116-4EDC-B7BC-505771AA5313}"/>
    <cellStyle name="Normal 3 4 5 5" xfId="47867" xr:uid="{88DA5B96-2DCF-472B-A237-A4E98928334F}"/>
    <cellStyle name="Normal 3 4 6" xfId="17227" xr:uid="{00000000-0005-0000-0000-00004C430000}"/>
    <cellStyle name="Normal 3 4 6 2" xfId="17228" xr:uid="{00000000-0005-0000-0000-00004D430000}"/>
    <cellStyle name="Normal 3 4 6 2 2" xfId="17229" xr:uid="{00000000-0005-0000-0000-00004E430000}"/>
    <cellStyle name="Normal 3 4 6 2 2 2" xfId="47877" xr:uid="{2FF14726-4998-4C19-8FBC-76CFE9F62421}"/>
    <cellStyle name="Normal 3 4 6 2 3" xfId="47876" xr:uid="{6A633D0B-93F3-4455-8086-14B5036DCE73}"/>
    <cellStyle name="Normal 3 4 6 3" xfId="17230" xr:uid="{00000000-0005-0000-0000-00004F430000}"/>
    <cellStyle name="Normal 3 4 6 3 2" xfId="47878" xr:uid="{A232B586-6D8B-41FC-B593-05840E6800B9}"/>
    <cellStyle name="Normal 3 4 6 4" xfId="47875" xr:uid="{9A544969-1B01-47D4-9E6F-E126D6ADDB0C}"/>
    <cellStyle name="Normal 3 4 7" xfId="17231" xr:uid="{00000000-0005-0000-0000-000050430000}"/>
    <cellStyle name="Normal 3 4 7 2" xfId="17232" xr:uid="{00000000-0005-0000-0000-000051430000}"/>
    <cellStyle name="Normal 3 4 7 2 2" xfId="47880" xr:uid="{CC8E8FF1-85C3-40BA-AFF7-09EF0AE737AD}"/>
    <cellStyle name="Normal 3 4 7 3" xfId="47879" xr:uid="{F1CA985A-733A-41A4-BCCA-6ACFC2F3EF30}"/>
    <cellStyle name="Normal 3 4 8" xfId="17233" xr:uid="{00000000-0005-0000-0000-000052430000}"/>
    <cellStyle name="Normal 3 4 8 2" xfId="47881" xr:uid="{EE259D48-F979-445C-A727-92C4478A6FB5}"/>
    <cellStyle name="Normal 3 4 9" xfId="17234" xr:uid="{00000000-0005-0000-0000-000053430000}"/>
    <cellStyle name="Normal 3 4 9 2" xfId="47882" xr:uid="{F9EEDA7F-162D-4C4B-AF02-35CCC06B456F}"/>
    <cellStyle name="Normal 3 5" xfId="17235" xr:uid="{00000000-0005-0000-0000-000054430000}"/>
    <cellStyle name="Normal 3 5 2" xfId="17236" xr:uid="{00000000-0005-0000-0000-000055430000}"/>
    <cellStyle name="Normal 3 5 2 2" xfId="47884" xr:uid="{3C8838DE-0C7A-4F5C-8D7E-09C0CEA091E9}"/>
    <cellStyle name="Normal 3 5 3" xfId="47883" xr:uid="{EA1AD283-100F-4831-8283-30AAAFBA61CA}"/>
    <cellStyle name="Normal 3 6" xfId="17237" xr:uid="{00000000-0005-0000-0000-000056430000}"/>
    <cellStyle name="Normal 3 6 2" xfId="17238" xr:uid="{00000000-0005-0000-0000-000057430000}"/>
    <cellStyle name="Normal 3 6 2 2" xfId="47886" xr:uid="{FA6C9333-84F2-42E6-904A-AFC2793DDEE1}"/>
    <cellStyle name="Normal 3 6 3" xfId="47885" xr:uid="{03BC7E0D-2169-4D80-B4AE-3EF8F077DFAB}"/>
    <cellStyle name="Normal 3 7" xfId="17239" xr:uid="{00000000-0005-0000-0000-000058430000}"/>
    <cellStyle name="Normal 3 7 2" xfId="47887" xr:uid="{F9EF98B9-3667-4BE1-83B2-F80D24F44706}"/>
    <cellStyle name="Normal 3 8" xfId="17240" xr:uid="{00000000-0005-0000-0000-000059430000}"/>
    <cellStyle name="Normal 3 8 2" xfId="47888" xr:uid="{B44F5E63-DD18-4CC5-80A9-7B8ABA8384E1}"/>
    <cellStyle name="Normal 3 9" xfId="17241" xr:uid="{00000000-0005-0000-0000-00005A430000}"/>
    <cellStyle name="Normal 3 9 2" xfId="47889" xr:uid="{570CF645-7C69-4BBD-9A9B-DB669E26A5E2}"/>
    <cellStyle name="Normal 3_Nature of Costs" xfId="17242" xr:uid="{00000000-0005-0000-0000-00005B430000}"/>
    <cellStyle name="Normal 30" xfId="17243" xr:uid="{00000000-0005-0000-0000-00005C430000}"/>
    <cellStyle name="Normal 30 2" xfId="17244" xr:uid="{00000000-0005-0000-0000-00005D430000}"/>
    <cellStyle name="Normal 30 2 2" xfId="17245" xr:uid="{00000000-0005-0000-0000-00005E430000}"/>
    <cellStyle name="Normal 30 2 2 2" xfId="47892" xr:uid="{CD571F66-BF2D-498E-BFE2-077E48DA1F3E}"/>
    <cellStyle name="Normal 30 2 3" xfId="47891" xr:uid="{F74AC7FD-3EDC-402B-82E6-C243BA9EBF58}"/>
    <cellStyle name="Normal 30 3" xfId="17246" xr:uid="{00000000-0005-0000-0000-00005F430000}"/>
    <cellStyle name="Normal 30 3 2" xfId="47893" xr:uid="{C678DB4D-548B-412A-AF06-7154FFC6BF3D}"/>
    <cellStyle name="Normal 30 4" xfId="17247" xr:uid="{00000000-0005-0000-0000-000060430000}"/>
    <cellStyle name="Normal 30 4 2" xfId="47894" xr:uid="{F7A2DE06-6376-4759-A44C-A966B3DDC946}"/>
    <cellStyle name="Normal 30 5" xfId="47890" xr:uid="{5550CD94-6739-42EF-BA0B-E874BC42A560}"/>
    <cellStyle name="Normal 31" xfId="17248" xr:uid="{00000000-0005-0000-0000-000061430000}"/>
    <cellStyle name="Normal 31 2" xfId="17249" xr:uid="{00000000-0005-0000-0000-000062430000}"/>
    <cellStyle name="Normal 31 2 2" xfId="17250" xr:uid="{00000000-0005-0000-0000-000063430000}"/>
    <cellStyle name="Normal 31 2 2 2" xfId="47897" xr:uid="{FBCCE19C-2706-4D65-AAE9-CF9450740A52}"/>
    <cellStyle name="Normal 31 2 3" xfId="47896" xr:uid="{9523D4BD-249B-47E6-AC2B-E76827ABD9FF}"/>
    <cellStyle name="Normal 31 3" xfId="17251" xr:uid="{00000000-0005-0000-0000-000064430000}"/>
    <cellStyle name="Normal 31 3 2" xfId="47898" xr:uid="{3782B164-EA11-4F5A-9115-E7EADE1B4E2C}"/>
    <cellStyle name="Normal 31 4" xfId="17252" xr:uid="{00000000-0005-0000-0000-000065430000}"/>
    <cellStyle name="Normal 31 4 2" xfId="47899" xr:uid="{F1479950-C7A1-40E2-94FC-70FDB99621FF}"/>
    <cellStyle name="Normal 31 5" xfId="17253" xr:uid="{00000000-0005-0000-0000-000066430000}"/>
    <cellStyle name="Normal 31 5 2" xfId="47900" xr:uid="{3682A9F3-6AA2-4CC6-A97F-EE7A5BAF0773}"/>
    <cellStyle name="Normal 31 6" xfId="47895" xr:uid="{6B241321-40F3-493C-B4B9-E292F0C4941F}"/>
    <cellStyle name="Normal 32" xfId="17254" xr:uid="{00000000-0005-0000-0000-000067430000}"/>
    <cellStyle name="Normal 32 2" xfId="17255" xr:uid="{00000000-0005-0000-0000-000068430000}"/>
    <cellStyle name="Normal 32 2 2" xfId="17256" xr:uid="{00000000-0005-0000-0000-000069430000}"/>
    <cellStyle name="Normal 32 2 2 2" xfId="47903" xr:uid="{ACBDFEBC-E080-4CA9-AAC2-D5A0D3D94839}"/>
    <cellStyle name="Normal 32 2 3" xfId="47902" xr:uid="{2E974122-961F-4A67-96C5-7A6F0C3250AC}"/>
    <cellStyle name="Normal 32 3" xfId="17257" xr:uid="{00000000-0005-0000-0000-00006A430000}"/>
    <cellStyle name="Normal 32 3 2" xfId="47904" xr:uid="{882F4622-72C2-4E3E-B89D-579414165BC1}"/>
    <cellStyle name="Normal 32 4" xfId="17258" xr:uid="{00000000-0005-0000-0000-00006B430000}"/>
    <cellStyle name="Normal 32 4 2" xfId="47905" xr:uid="{F475DACF-69B4-4085-A641-461E40AC711D}"/>
    <cellStyle name="Normal 32 5" xfId="17259" xr:uid="{00000000-0005-0000-0000-00006C430000}"/>
    <cellStyle name="Normal 32 5 2" xfId="47906" xr:uid="{FD77291B-B35B-48FC-BD37-2B31E5D374F5}"/>
    <cellStyle name="Normal 32 6" xfId="47901" xr:uid="{79484048-C5B1-4928-BE4F-6DA937F59C22}"/>
    <cellStyle name="Normal 33" xfId="17260" xr:uid="{00000000-0005-0000-0000-00006D430000}"/>
    <cellStyle name="Normal 33 2" xfId="17261" xr:uid="{00000000-0005-0000-0000-00006E430000}"/>
    <cellStyle name="Normal 33 2 2" xfId="17262" xr:uid="{00000000-0005-0000-0000-00006F430000}"/>
    <cellStyle name="Normal 33 2 2 2" xfId="47909" xr:uid="{1FD75910-7401-4374-9834-6EC0B65CA63D}"/>
    <cellStyle name="Normal 33 2 3" xfId="47908" xr:uid="{4171AE0E-FD9E-437E-9202-68DF60E09AC2}"/>
    <cellStyle name="Normal 33 3" xfId="17263" xr:uid="{00000000-0005-0000-0000-000070430000}"/>
    <cellStyle name="Normal 33 3 2" xfId="47910" xr:uid="{C75B8189-5F77-4A45-8C64-E5AC3184406D}"/>
    <cellStyle name="Normal 33 4" xfId="47907" xr:uid="{F0B9F5A2-C486-43C3-8C3F-E07B388F61B0}"/>
    <cellStyle name="Normal 34" xfId="17264" xr:uid="{00000000-0005-0000-0000-000071430000}"/>
    <cellStyle name="Normal 34 2" xfId="17265" xr:uid="{00000000-0005-0000-0000-000072430000}"/>
    <cellStyle name="Normal 34 2 2" xfId="17266" xr:uid="{00000000-0005-0000-0000-000073430000}"/>
    <cellStyle name="Normal 34 2 2 2" xfId="47913" xr:uid="{06CFF418-D15B-4545-9E5A-CCA33A2EBE9A}"/>
    <cellStyle name="Normal 34 2 3" xfId="47912" xr:uid="{9EC0B728-7372-4036-91C3-8605FC3BE80B}"/>
    <cellStyle name="Normal 34 3" xfId="17267" xr:uid="{00000000-0005-0000-0000-000074430000}"/>
    <cellStyle name="Normal 34 3 2" xfId="47914" xr:uid="{6B4E67C7-E88C-4278-A0E0-5C025719C32C}"/>
    <cellStyle name="Normal 34 4" xfId="47911" xr:uid="{BCC199FA-1F1C-4231-90D9-116FC7C2C433}"/>
    <cellStyle name="Normal 35" xfId="17268" xr:uid="{00000000-0005-0000-0000-000075430000}"/>
    <cellStyle name="Normal 35 2" xfId="17269" xr:uid="{00000000-0005-0000-0000-000076430000}"/>
    <cellStyle name="Normal 35 2 2" xfId="17270" xr:uid="{00000000-0005-0000-0000-000077430000}"/>
    <cellStyle name="Normal 35 2 2 2" xfId="47917" xr:uid="{B747F225-8782-4069-82BD-7141E9EDD623}"/>
    <cellStyle name="Normal 35 2 3" xfId="47916" xr:uid="{5BEE2D70-7785-4E34-B08C-2E1BA6D14B7D}"/>
    <cellStyle name="Normal 35 3" xfId="17271" xr:uid="{00000000-0005-0000-0000-000078430000}"/>
    <cellStyle name="Normal 35 3 2" xfId="47918" xr:uid="{8BE4A589-619C-420B-AC62-0B1DF5C31571}"/>
    <cellStyle name="Normal 35 4" xfId="47915" xr:uid="{A07BA452-F921-45A0-9212-6999AF6F7BDF}"/>
    <cellStyle name="Normal 36" xfId="17272" xr:uid="{00000000-0005-0000-0000-000079430000}"/>
    <cellStyle name="Normal 36 2" xfId="17273" xr:uid="{00000000-0005-0000-0000-00007A430000}"/>
    <cellStyle name="Normal 36 2 2" xfId="17274" xr:uid="{00000000-0005-0000-0000-00007B430000}"/>
    <cellStyle name="Normal 36 2 2 2" xfId="47921" xr:uid="{F7709FC3-A39A-4BAE-AD36-1CD79EDC1C76}"/>
    <cellStyle name="Normal 36 2 3" xfId="47920" xr:uid="{1C82836D-541A-40C5-AB1D-9248B9DA925E}"/>
    <cellStyle name="Normal 36 3" xfId="17275" xr:uid="{00000000-0005-0000-0000-00007C430000}"/>
    <cellStyle name="Normal 36 3 2" xfId="47922" xr:uid="{2F775B3D-DE7D-4504-A11F-1E7857F5F6E2}"/>
    <cellStyle name="Normal 36 4" xfId="47919" xr:uid="{F7F393B4-07D5-47C3-B355-C8181D5762B0}"/>
    <cellStyle name="Normal 37" xfId="17276" xr:uid="{00000000-0005-0000-0000-00007D430000}"/>
    <cellStyle name="Normal 37 2" xfId="17277" xr:uid="{00000000-0005-0000-0000-00007E430000}"/>
    <cellStyle name="Normal 37 2 2" xfId="17278" xr:uid="{00000000-0005-0000-0000-00007F430000}"/>
    <cellStyle name="Normal 37 2 2 2" xfId="47925" xr:uid="{21144BCF-6E31-4933-8C51-D1C5997D45BA}"/>
    <cellStyle name="Normal 37 2 3" xfId="47924" xr:uid="{CB69A881-92A9-45CB-8BDA-5826A0F2FB42}"/>
    <cellStyle name="Normal 37 3" xfId="17279" xr:uid="{00000000-0005-0000-0000-000080430000}"/>
    <cellStyle name="Normal 37 3 2" xfId="47926" xr:uid="{0BA4507A-48A8-4F13-ACA3-F610D2D11079}"/>
    <cellStyle name="Normal 37 4" xfId="47923" xr:uid="{5442C855-DD3A-4A2E-9070-76F6F8EE91A3}"/>
    <cellStyle name="Normal 38" xfId="17280" xr:uid="{00000000-0005-0000-0000-000081430000}"/>
    <cellStyle name="Normal 38 2" xfId="17281" xr:uid="{00000000-0005-0000-0000-000082430000}"/>
    <cellStyle name="Normal 38 2 2" xfId="17282" xr:uid="{00000000-0005-0000-0000-000083430000}"/>
    <cellStyle name="Normal 38 2 2 2" xfId="47929" xr:uid="{F9DD017F-4AF7-46C0-AD4D-FC8BA0468C12}"/>
    <cellStyle name="Normal 38 2 3" xfId="47928" xr:uid="{A4BDC67A-7222-4D28-B0B5-58630A288EEC}"/>
    <cellStyle name="Normal 38 3" xfId="17283" xr:uid="{00000000-0005-0000-0000-000084430000}"/>
    <cellStyle name="Normal 38 3 2" xfId="47930" xr:uid="{71D89D87-138A-4E1F-96DA-45FF74596D8C}"/>
    <cellStyle name="Normal 38 4" xfId="47927" xr:uid="{4FC96823-9EEC-4BF6-8CC2-07FE5AC7B9EE}"/>
    <cellStyle name="Normal 39" xfId="17284" xr:uid="{00000000-0005-0000-0000-000085430000}"/>
    <cellStyle name="Normal 39 10" xfId="17285" xr:uid="{00000000-0005-0000-0000-000086430000}"/>
    <cellStyle name="Normal 39 10 2" xfId="47932" xr:uid="{690E0D48-CBB4-4E82-A16C-EB6A53865971}"/>
    <cellStyle name="Normal 39 11" xfId="17286" xr:uid="{00000000-0005-0000-0000-000087430000}"/>
    <cellStyle name="Normal 39 11 2" xfId="47933" xr:uid="{0D851944-D2B4-432A-ACE9-09E3D1CC350F}"/>
    <cellStyle name="Normal 39 12" xfId="47931" xr:uid="{7BC1FC66-BAC4-4147-BC63-EDA406B1DF21}"/>
    <cellStyle name="Normal 39 2" xfId="17287" xr:uid="{00000000-0005-0000-0000-000088430000}"/>
    <cellStyle name="Normal 39 2 2" xfId="17288" xr:uid="{00000000-0005-0000-0000-000089430000}"/>
    <cellStyle name="Normal 39 2 2 2" xfId="17289" xr:uid="{00000000-0005-0000-0000-00008A430000}"/>
    <cellStyle name="Normal 39 2 2 2 2" xfId="17290" xr:uid="{00000000-0005-0000-0000-00008B430000}"/>
    <cellStyle name="Normal 39 2 2 2 2 2" xfId="17291" xr:uid="{00000000-0005-0000-0000-00008C430000}"/>
    <cellStyle name="Normal 39 2 2 2 2 2 2" xfId="17292" xr:uid="{00000000-0005-0000-0000-00008D430000}"/>
    <cellStyle name="Normal 39 2 2 2 2 2 2 2" xfId="47939" xr:uid="{C1A6F6E6-F6AD-46F1-976D-D71E9BDF3BAF}"/>
    <cellStyle name="Normal 39 2 2 2 2 2 3" xfId="47938" xr:uid="{669B7D10-27FD-446F-9C53-5B0628CD9AEB}"/>
    <cellStyle name="Normal 39 2 2 2 2 3" xfId="17293" xr:uid="{00000000-0005-0000-0000-00008E430000}"/>
    <cellStyle name="Normal 39 2 2 2 2 3 2" xfId="47940" xr:uid="{93103FF9-8641-449C-930D-76FADE4B4E13}"/>
    <cellStyle name="Normal 39 2 2 2 2 4" xfId="47937" xr:uid="{D32DC3E2-7D44-419B-A300-DA7F2DE83E2B}"/>
    <cellStyle name="Normal 39 2 2 2 3" xfId="17294" xr:uid="{00000000-0005-0000-0000-00008F430000}"/>
    <cellStyle name="Normal 39 2 2 2 3 2" xfId="17295" xr:uid="{00000000-0005-0000-0000-000090430000}"/>
    <cellStyle name="Normal 39 2 2 2 3 2 2" xfId="47942" xr:uid="{2B40E230-CF9D-493D-82EB-CC82495C2C20}"/>
    <cellStyle name="Normal 39 2 2 2 3 3" xfId="47941" xr:uid="{C35968D7-2289-4655-9147-3450EC95E2EF}"/>
    <cellStyle name="Normal 39 2 2 2 4" xfId="17296" xr:uid="{00000000-0005-0000-0000-000091430000}"/>
    <cellStyle name="Normal 39 2 2 2 4 2" xfId="47943" xr:uid="{D4B5C183-2081-4026-BCA6-19D86F249F8C}"/>
    <cellStyle name="Normal 39 2 2 2 5" xfId="47936" xr:uid="{4EBFF506-EA06-4815-A07B-3632BA313E23}"/>
    <cellStyle name="Normal 39 2 2 3" xfId="17297" xr:uid="{00000000-0005-0000-0000-000092430000}"/>
    <cellStyle name="Normal 39 2 2 3 2" xfId="17298" xr:uid="{00000000-0005-0000-0000-000093430000}"/>
    <cellStyle name="Normal 39 2 2 3 2 2" xfId="17299" xr:uid="{00000000-0005-0000-0000-000094430000}"/>
    <cellStyle name="Normal 39 2 2 3 2 2 2" xfId="47946" xr:uid="{BBF07146-13CE-46EF-A340-48473769E245}"/>
    <cellStyle name="Normal 39 2 2 3 2 3" xfId="47945" xr:uid="{1167608E-E040-4C69-857A-5A9FC72459BC}"/>
    <cellStyle name="Normal 39 2 2 3 3" xfId="17300" xr:uid="{00000000-0005-0000-0000-000095430000}"/>
    <cellStyle name="Normal 39 2 2 3 3 2" xfId="47947" xr:uid="{61BC0151-C3DE-4F2D-8B6C-9152CAB8C803}"/>
    <cellStyle name="Normal 39 2 2 3 4" xfId="47944" xr:uid="{4F3C86B2-5E7E-48E3-90E7-0DB4F818572F}"/>
    <cellStyle name="Normal 39 2 2 4" xfId="17301" xr:uid="{00000000-0005-0000-0000-000096430000}"/>
    <cellStyle name="Normal 39 2 2 4 2" xfId="17302" xr:uid="{00000000-0005-0000-0000-000097430000}"/>
    <cellStyle name="Normal 39 2 2 4 2 2" xfId="47949" xr:uid="{9178E48F-8E35-4052-9A2B-20AD64299FA2}"/>
    <cellStyle name="Normal 39 2 2 4 3" xfId="47948" xr:uid="{A8B26CA0-E41A-4D5E-84BC-F4AF5859134B}"/>
    <cellStyle name="Normal 39 2 2 5" xfId="17303" xr:uid="{00000000-0005-0000-0000-000098430000}"/>
    <cellStyle name="Normal 39 2 2 5 2" xfId="47950" xr:uid="{4D5874A8-B78D-49A8-9033-A4C5C019C8EC}"/>
    <cellStyle name="Normal 39 2 2 6" xfId="47935" xr:uid="{B4825340-70E6-4A87-AB05-F15142A0F90F}"/>
    <cellStyle name="Normal 39 2 3" xfId="17304" xr:uid="{00000000-0005-0000-0000-000099430000}"/>
    <cellStyle name="Normal 39 2 3 2" xfId="17305" xr:uid="{00000000-0005-0000-0000-00009A430000}"/>
    <cellStyle name="Normal 39 2 3 2 2" xfId="17306" xr:uid="{00000000-0005-0000-0000-00009B430000}"/>
    <cellStyle name="Normal 39 2 3 2 2 2" xfId="17307" xr:uid="{00000000-0005-0000-0000-00009C430000}"/>
    <cellStyle name="Normal 39 2 3 2 2 2 2" xfId="47954" xr:uid="{335D780C-BFEC-4A34-B677-7B23B14FF1C7}"/>
    <cellStyle name="Normal 39 2 3 2 2 3" xfId="47953" xr:uid="{E46AA081-485F-473F-AB38-7C9F1A9FA434}"/>
    <cellStyle name="Normal 39 2 3 2 3" xfId="17308" xr:uid="{00000000-0005-0000-0000-00009D430000}"/>
    <cellStyle name="Normal 39 2 3 2 3 2" xfId="47955" xr:uid="{03D2F999-9C34-48C5-BA71-EA8E56B8FF25}"/>
    <cellStyle name="Normal 39 2 3 2 4" xfId="47952" xr:uid="{9D0437D4-0010-47DD-95F6-61621203F2FE}"/>
    <cellStyle name="Normal 39 2 3 3" xfId="17309" xr:uid="{00000000-0005-0000-0000-00009E430000}"/>
    <cellStyle name="Normal 39 2 3 3 2" xfId="17310" xr:uid="{00000000-0005-0000-0000-00009F430000}"/>
    <cellStyle name="Normal 39 2 3 3 2 2" xfId="47957" xr:uid="{04C865D7-EB38-4152-A385-8BA2E99E7C48}"/>
    <cellStyle name="Normal 39 2 3 3 3" xfId="47956" xr:uid="{C8C1DC63-5795-4587-B05D-D5872AE9EBEB}"/>
    <cellStyle name="Normal 39 2 3 4" xfId="17311" xr:uid="{00000000-0005-0000-0000-0000A0430000}"/>
    <cellStyle name="Normal 39 2 3 4 2" xfId="47958" xr:uid="{50F9B80A-FC7B-467A-8AEA-424CEB1274BB}"/>
    <cellStyle name="Normal 39 2 3 5" xfId="47951" xr:uid="{2AF02F8A-EF9F-4710-8DEC-122CB457F43E}"/>
    <cellStyle name="Normal 39 2 4" xfId="17312" xr:uid="{00000000-0005-0000-0000-0000A1430000}"/>
    <cellStyle name="Normal 39 2 4 2" xfId="17313" xr:uid="{00000000-0005-0000-0000-0000A2430000}"/>
    <cellStyle name="Normal 39 2 4 2 2" xfId="17314" xr:uid="{00000000-0005-0000-0000-0000A3430000}"/>
    <cellStyle name="Normal 39 2 4 2 2 2" xfId="47961" xr:uid="{B91778E2-5074-416E-B07A-D412ED1D9089}"/>
    <cellStyle name="Normal 39 2 4 2 3" xfId="47960" xr:uid="{2DA4B60C-F2B2-4465-AAA1-C377AA27B52F}"/>
    <cellStyle name="Normal 39 2 4 3" xfId="17315" xr:uid="{00000000-0005-0000-0000-0000A4430000}"/>
    <cellStyle name="Normal 39 2 4 3 2" xfId="47962" xr:uid="{25FF948A-4000-4DDF-9D61-2E5D49046102}"/>
    <cellStyle name="Normal 39 2 4 4" xfId="47959" xr:uid="{69753399-5C9A-442C-B954-BA4BEDA7BF05}"/>
    <cellStyle name="Normal 39 2 5" xfId="17316" xr:uid="{00000000-0005-0000-0000-0000A5430000}"/>
    <cellStyle name="Normal 39 2 5 2" xfId="17317" xr:uid="{00000000-0005-0000-0000-0000A6430000}"/>
    <cellStyle name="Normal 39 2 5 2 2" xfId="47964" xr:uid="{A15B8286-A941-4842-8414-7F2A35F36C5E}"/>
    <cellStyle name="Normal 39 2 5 3" xfId="47963" xr:uid="{7E8E706C-2832-4E23-AF76-A230A0D3E3FD}"/>
    <cellStyle name="Normal 39 2 6" xfId="17318" xr:uid="{00000000-0005-0000-0000-0000A7430000}"/>
    <cellStyle name="Normal 39 2 6 2" xfId="47965" xr:uid="{DABF6442-3750-4B23-9455-2BFD29DE565B}"/>
    <cellStyle name="Normal 39 2 7" xfId="17319" xr:uid="{00000000-0005-0000-0000-0000A8430000}"/>
    <cellStyle name="Normal 39 2 7 2" xfId="47966" xr:uid="{6600A9C6-7821-4EE6-BFD2-B95E57BD37E8}"/>
    <cellStyle name="Normal 39 2 8" xfId="47934" xr:uid="{0F3DACFA-9046-42A9-AE9D-CDA3B87CECFF}"/>
    <cellStyle name="Normal 39 3" xfId="17320" xr:uid="{00000000-0005-0000-0000-0000A9430000}"/>
    <cellStyle name="Normal 39 3 2" xfId="17321" xr:uid="{00000000-0005-0000-0000-0000AA430000}"/>
    <cellStyle name="Normal 39 3 2 2" xfId="17322" xr:uid="{00000000-0005-0000-0000-0000AB430000}"/>
    <cellStyle name="Normal 39 3 2 2 2" xfId="17323" xr:uid="{00000000-0005-0000-0000-0000AC430000}"/>
    <cellStyle name="Normal 39 3 2 2 2 2" xfId="17324" xr:uid="{00000000-0005-0000-0000-0000AD430000}"/>
    <cellStyle name="Normal 39 3 2 2 2 2 2" xfId="47971" xr:uid="{A4C2FAAC-C2BD-4D57-970B-3B4F0D9EAE27}"/>
    <cellStyle name="Normal 39 3 2 2 2 3" xfId="47970" xr:uid="{1948BE6F-251E-4828-9CE2-C149B61BDE06}"/>
    <cellStyle name="Normal 39 3 2 2 3" xfId="17325" xr:uid="{00000000-0005-0000-0000-0000AE430000}"/>
    <cellStyle name="Normal 39 3 2 2 3 2" xfId="47972" xr:uid="{B3DF62B9-8E48-40D0-A539-E7B837DBC071}"/>
    <cellStyle name="Normal 39 3 2 2 4" xfId="47969" xr:uid="{8D19E0CE-3D3C-4D88-B358-4FA0ED1A94DA}"/>
    <cellStyle name="Normal 39 3 2 3" xfId="17326" xr:uid="{00000000-0005-0000-0000-0000AF430000}"/>
    <cellStyle name="Normal 39 3 2 3 2" xfId="17327" xr:uid="{00000000-0005-0000-0000-0000B0430000}"/>
    <cellStyle name="Normal 39 3 2 3 2 2" xfId="47974" xr:uid="{03DB582F-4787-444E-89EB-4E6AF031A348}"/>
    <cellStyle name="Normal 39 3 2 3 3" xfId="47973" xr:uid="{BB192C0A-8D95-4458-AC78-E84B67659F7D}"/>
    <cellStyle name="Normal 39 3 2 4" xfId="17328" xr:uid="{00000000-0005-0000-0000-0000B1430000}"/>
    <cellStyle name="Normal 39 3 2 4 2" xfId="47975" xr:uid="{7327D786-97C7-419B-95B5-201525B69DD4}"/>
    <cellStyle name="Normal 39 3 2 5" xfId="47968" xr:uid="{9E48A733-2B1A-4656-9E51-87FB73FA3031}"/>
    <cellStyle name="Normal 39 3 3" xfId="17329" xr:uid="{00000000-0005-0000-0000-0000B2430000}"/>
    <cellStyle name="Normal 39 3 3 2" xfId="17330" xr:uid="{00000000-0005-0000-0000-0000B3430000}"/>
    <cellStyle name="Normal 39 3 3 2 2" xfId="17331" xr:uid="{00000000-0005-0000-0000-0000B4430000}"/>
    <cellStyle name="Normal 39 3 3 2 2 2" xfId="47978" xr:uid="{E02C4D72-1D97-4129-9972-0F2798BF7F78}"/>
    <cellStyle name="Normal 39 3 3 2 3" xfId="47977" xr:uid="{FE42DB9D-469A-489F-ABC2-7EAFDA2C4A7D}"/>
    <cellStyle name="Normal 39 3 3 3" xfId="17332" xr:uid="{00000000-0005-0000-0000-0000B5430000}"/>
    <cellStyle name="Normal 39 3 3 3 2" xfId="47979" xr:uid="{F6BFF18E-4FBC-431D-957B-6624D4B420D6}"/>
    <cellStyle name="Normal 39 3 3 4" xfId="47976" xr:uid="{641EB2A0-8EA9-4ED2-8CEB-9A3C4877F956}"/>
    <cellStyle name="Normal 39 3 4" xfId="17333" xr:uid="{00000000-0005-0000-0000-0000B6430000}"/>
    <cellStyle name="Normal 39 3 4 2" xfId="17334" xr:uid="{00000000-0005-0000-0000-0000B7430000}"/>
    <cellStyle name="Normal 39 3 4 2 2" xfId="47981" xr:uid="{AD0BDBB5-CF7E-4C49-9579-621B0274BFEF}"/>
    <cellStyle name="Normal 39 3 4 3" xfId="47980" xr:uid="{F5779147-E738-49CC-87AB-6909AA84ACF7}"/>
    <cellStyle name="Normal 39 3 5" xfId="17335" xr:uid="{00000000-0005-0000-0000-0000B8430000}"/>
    <cellStyle name="Normal 39 3 5 2" xfId="47982" xr:uid="{AA783161-9134-48EE-BCA1-30E1B8C4AF7A}"/>
    <cellStyle name="Normal 39 3 6" xfId="47967" xr:uid="{9F3F92F2-C92E-4FE5-AD2C-11CCF0E0B948}"/>
    <cellStyle name="Normal 39 4" xfId="17336" xr:uid="{00000000-0005-0000-0000-0000B9430000}"/>
    <cellStyle name="Normal 39 4 2" xfId="47983" xr:uid="{C510AA6A-7BC5-4471-87B7-B17C934BFD93}"/>
    <cellStyle name="Normal 39 5" xfId="17337" xr:uid="{00000000-0005-0000-0000-0000BA430000}"/>
    <cellStyle name="Normal 39 5 2" xfId="17338" xr:uid="{00000000-0005-0000-0000-0000BB430000}"/>
    <cellStyle name="Normal 39 5 2 2" xfId="17339" xr:uid="{00000000-0005-0000-0000-0000BC430000}"/>
    <cellStyle name="Normal 39 5 2 2 2" xfId="17340" xr:uid="{00000000-0005-0000-0000-0000BD430000}"/>
    <cellStyle name="Normal 39 5 2 2 2 2" xfId="47987" xr:uid="{5E10944F-030F-4469-8462-049B77BEC281}"/>
    <cellStyle name="Normal 39 5 2 2 3" xfId="47986" xr:uid="{226D78AC-F4B5-4F17-AF48-0C4FA72D53D2}"/>
    <cellStyle name="Normal 39 5 2 3" xfId="17341" xr:uid="{00000000-0005-0000-0000-0000BE430000}"/>
    <cellStyle name="Normal 39 5 2 3 2" xfId="47988" xr:uid="{E9195538-EA12-40C6-816C-7DB8FE37779C}"/>
    <cellStyle name="Normal 39 5 2 4" xfId="47985" xr:uid="{34B2CAD7-1E23-42E4-BAAA-EA0FD42C45BB}"/>
    <cellStyle name="Normal 39 5 3" xfId="17342" xr:uid="{00000000-0005-0000-0000-0000BF430000}"/>
    <cellStyle name="Normal 39 5 3 2" xfId="17343" xr:uid="{00000000-0005-0000-0000-0000C0430000}"/>
    <cellStyle name="Normal 39 5 3 2 2" xfId="47990" xr:uid="{3A5B7F33-8F8C-43A6-A4D5-A5BB98DA2486}"/>
    <cellStyle name="Normal 39 5 3 3" xfId="47989" xr:uid="{1E506E8D-FE96-4ECA-A3E5-46740437F897}"/>
    <cellStyle name="Normal 39 5 4" xfId="17344" xr:uid="{00000000-0005-0000-0000-0000C1430000}"/>
    <cellStyle name="Normal 39 5 4 2" xfId="47991" xr:uid="{49B2BED0-B734-49DB-9B71-7869F01D5EDF}"/>
    <cellStyle name="Normal 39 5 5" xfId="47984" xr:uid="{DBAAB8CC-0DA3-4D27-A7A9-8028C248F822}"/>
    <cellStyle name="Normal 39 6" xfId="17345" xr:uid="{00000000-0005-0000-0000-0000C2430000}"/>
    <cellStyle name="Normal 39 6 2" xfId="17346" xr:uid="{00000000-0005-0000-0000-0000C3430000}"/>
    <cellStyle name="Normal 39 6 2 2" xfId="17347" xr:uid="{00000000-0005-0000-0000-0000C4430000}"/>
    <cellStyle name="Normal 39 6 2 2 2" xfId="47994" xr:uid="{52E8BDE3-64C4-4197-8342-602EC8EFBE32}"/>
    <cellStyle name="Normal 39 6 2 3" xfId="47993" xr:uid="{B0683599-FBB4-4E8B-9521-99830FC190D5}"/>
    <cellStyle name="Normal 39 6 3" xfId="17348" xr:uid="{00000000-0005-0000-0000-0000C5430000}"/>
    <cellStyle name="Normal 39 6 3 2" xfId="47995" xr:uid="{D47D5991-AF28-4A21-82F9-4DE44D2A9768}"/>
    <cellStyle name="Normal 39 6 4" xfId="47992" xr:uid="{7F6E7B9D-5ED8-417B-BA0C-6E708AF2D58E}"/>
    <cellStyle name="Normal 39 7" xfId="17349" xr:uid="{00000000-0005-0000-0000-0000C6430000}"/>
    <cellStyle name="Normal 39 7 2" xfId="17350" xr:uid="{00000000-0005-0000-0000-0000C7430000}"/>
    <cellStyle name="Normal 39 7 2 2" xfId="17351" xr:uid="{00000000-0005-0000-0000-0000C8430000}"/>
    <cellStyle name="Normal 39 7 2 2 2" xfId="47998" xr:uid="{2EC7394F-DD40-4561-BDA1-53D65D29DDD6}"/>
    <cellStyle name="Normal 39 7 2 3" xfId="47997" xr:uid="{6D81F834-0018-4E90-A825-09E77DF61D43}"/>
    <cellStyle name="Normal 39 7 3" xfId="17352" xr:uid="{00000000-0005-0000-0000-0000C9430000}"/>
    <cellStyle name="Normal 39 7 3 2" xfId="47999" xr:uid="{0C3947BA-6443-4740-A6E2-427CD56BD938}"/>
    <cellStyle name="Normal 39 7 4" xfId="47996" xr:uid="{33AEC34D-04B4-4D37-9AF8-150302F61185}"/>
    <cellStyle name="Normal 39 8" xfId="17353" xr:uid="{00000000-0005-0000-0000-0000CA430000}"/>
    <cellStyle name="Normal 39 8 2" xfId="17354" xr:uid="{00000000-0005-0000-0000-0000CB430000}"/>
    <cellStyle name="Normal 39 8 2 2" xfId="17355" xr:uid="{00000000-0005-0000-0000-0000CC430000}"/>
    <cellStyle name="Normal 39 8 2 2 2" xfId="48002" xr:uid="{981A5DF9-5DED-43CB-84A3-8FFE22B3A137}"/>
    <cellStyle name="Normal 39 8 2 3" xfId="48001" xr:uid="{FF4A8598-5477-4C7E-8329-7D4AB236E124}"/>
    <cellStyle name="Normal 39 8 3" xfId="17356" xr:uid="{00000000-0005-0000-0000-0000CD430000}"/>
    <cellStyle name="Normal 39 8 3 2" xfId="48003" xr:uid="{4103C81C-F57C-4736-8144-876DAFFBE261}"/>
    <cellStyle name="Normal 39 8 4" xfId="48000" xr:uid="{8CAFDD61-DAF5-402D-A81E-8651C9D2A72D}"/>
    <cellStyle name="Normal 39 9" xfId="17357" xr:uid="{00000000-0005-0000-0000-0000CE430000}"/>
    <cellStyle name="Normal 39 9 2" xfId="17358" xr:uid="{00000000-0005-0000-0000-0000CF430000}"/>
    <cellStyle name="Normal 39 9 2 2" xfId="48005" xr:uid="{C22A4610-5C55-4EA5-A553-BC14497D04C8}"/>
    <cellStyle name="Normal 39 9 3" xfId="48004" xr:uid="{EF43BCBF-5B5C-4712-840E-5985DC5C21A6}"/>
    <cellStyle name="Normal 4" xfId="17359" xr:uid="{00000000-0005-0000-0000-0000D0430000}"/>
    <cellStyle name="Normal 4 2" xfId="17360" xr:uid="{00000000-0005-0000-0000-0000D1430000}"/>
    <cellStyle name="Normal 4 2 2" xfId="17361" xr:uid="{00000000-0005-0000-0000-0000D2430000}"/>
    <cellStyle name="Normal 4 2 2 2" xfId="17362" xr:uid="{00000000-0005-0000-0000-0000D3430000}"/>
    <cellStyle name="Normal 4 2 2 2 2" xfId="17363" xr:uid="{00000000-0005-0000-0000-0000D4430000}"/>
    <cellStyle name="Normal 4 2 2 2 2 2" xfId="17364" xr:uid="{00000000-0005-0000-0000-0000D5430000}"/>
    <cellStyle name="Normal 4 2 2 2 2 2 2" xfId="48011" xr:uid="{A4A66F06-D02E-458A-BC6B-8C9616CF6DBA}"/>
    <cellStyle name="Normal 4 2 2 2 2 3" xfId="48010" xr:uid="{E2E5135A-9CAE-4D03-B121-548007BCD8CA}"/>
    <cellStyle name="Normal 4 2 2 2 3" xfId="48009" xr:uid="{81C67926-7B82-483B-9120-10FE4AFEF51D}"/>
    <cellStyle name="Normal 4 2 2 3" xfId="17365" xr:uid="{00000000-0005-0000-0000-0000D6430000}"/>
    <cellStyle name="Normal 4 2 2 3 2" xfId="48012" xr:uid="{A4B7A91E-E56D-4612-B982-75F96CF54F9F}"/>
    <cellStyle name="Normal 4 2 2 4" xfId="17366" xr:uid="{00000000-0005-0000-0000-0000D7430000}"/>
    <cellStyle name="Normal 4 2 2 4 2" xfId="48013" xr:uid="{AD47E466-28A7-4B70-B41C-C214D403D4EF}"/>
    <cellStyle name="Normal 4 2 2 5" xfId="17367" xr:uid="{00000000-0005-0000-0000-0000D8430000}"/>
    <cellStyle name="Normal 4 2 2 5 2" xfId="48014" xr:uid="{C46244E0-5643-42AD-9542-FEA1ECBD9CFF}"/>
    <cellStyle name="Normal 4 2 2 6" xfId="17368" xr:uid="{00000000-0005-0000-0000-0000D9430000}"/>
    <cellStyle name="Normal 4 2 2 6 2" xfId="48015" xr:uid="{32720DCB-F031-4207-BFAC-C972E7D961F9}"/>
    <cellStyle name="Normal 4 2 2 7" xfId="48008" xr:uid="{9579B891-54D4-4FBC-9A54-388D2BEAB57D}"/>
    <cellStyle name="Normal 4 2 3" xfId="17369" xr:uid="{00000000-0005-0000-0000-0000DA430000}"/>
    <cellStyle name="Normal 4 2 3 2" xfId="17370" xr:uid="{00000000-0005-0000-0000-0000DB430000}"/>
    <cellStyle name="Normal 4 2 3 2 2" xfId="48017" xr:uid="{38B28283-15AD-47F4-AD95-C3F06B7FF52A}"/>
    <cellStyle name="Normal 4 2 3 3" xfId="48016" xr:uid="{6F2A0391-96B2-4EA9-99B4-8EC4794696C7}"/>
    <cellStyle name="Normal 4 2 4" xfId="17371" xr:uid="{00000000-0005-0000-0000-0000DC430000}"/>
    <cellStyle name="Normal 4 2 4 2" xfId="48018" xr:uid="{8153192F-D8E3-4BB5-BE8A-D594BFF65AB5}"/>
    <cellStyle name="Normal 4 2 5" xfId="17372" xr:uid="{00000000-0005-0000-0000-0000DD430000}"/>
    <cellStyle name="Normal 4 2 5 2" xfId="48019" xr:uid="{D7896A55-9F33-4455-A0DA-4C1CE6FADF29}"/>
    <cellStyle name="Normal 4 2 6" xfId="17373" xr:uid="{00000000-0005-0000-0000-0000DE430000}"/>
    <cellStyle name="Normal 4 2 6 2" xfId="48020" xr:uid="{FA3E6702-2608-4D70-A629-099EE1D9DA11}"/>
    <cellStyle name="Normal 4 2 7" xfId="17374" xr:uid="{00000000-0005-0000-0000-0000DF430000}"/>
    <cellStyle name="Normal 4 2 7 2" xfId="48021" xr:uid="{03060A81-4324-4C2B-B1BF-D4B24AF3FE0E}"/>
    <cellStyle name="Normal 4 2 8" xfId="48007" xr:uid="{C57915DA-F612-4F55-BAEE-718C44A5A9DC}"/>
    <cellStyle name="Normal 4 3" xfId="17375" xr:uid="{00000000-0005-0000-0000-0000E0430000}"/>
    <cellStyle name="Normal 4 3 2" xfId="17376" xr:uid="{00000000-0005-0000-0000-0000E1430000}"/>
    <cellStyle name="Normal 4 3 2 2" xfId="17377" xr:uid="{00000000-0005-0000-0000-0000E2430000}"/>
    <cellStyle name="Normal 4 3 2 2 2" xfId="48024" xr:uid="{EAA9EA5B-6D9B-4D17-9664-9E2B047C0D71}"/>
    <cellStyle name="Normal 4 3 2 3" xfId="48023" xr:uid="{465071E0-7A31-4146-8CE6-3F1281DF8672}"/>
    <cellStyle name="Normal 4 3 3" xfId="17378" xr:uid="{00000000-0005-0000-0000-0000E3430000}"/>
    <cellStyle name="Normal 4 3 3 2" xfId="17379" xr:uid="{00000000-0005-0000-0000-0000E4430000}"/>
    <cellStyle name="Normal 4 3 3 2 2" xfId="48026" xr:uid="{B11AFE5D-1A5E-4291-A73F-3D4031EC2493}"/>
    <cellStyle name="Normal 4 3 3 3" xfId="48025" xr:uid="{BB591E22-E300-40C8-AB66-F9B9DFA95FB5}"/>
    <cellStyle name="Normal 4 3 4" xfId="17380" xr:uid="{00000000-0005-0000-0000-0000E5430000}"/>
    <cellStyle name="Normal 4 3 4 2" xfId="48027" xr:uid="{CA607BAD-A1F2-4E3E-85E0-4567728A8505}"/>
    <cellStyle name="Normal 4 3 5" xfId="17381" xr:uid="{00000000-0005-0000-0000-0000E6430000}"/>
    <cellStyle name="Normal 4 3 5 2" xfId="48028" xr:uid="{5F515373-85F9-42E5-8029-3E8B2F6854B1}"/>
    <cellStyle name="Normal 4 3 6" xfId="17382" xr:uid="{00000000-0005-0000-0000-0000E7430000}"/>
    <cellStyle name="Normal 4 3 6 2" xfId="48029" xr:uid="{AC355329-3FB3-4DDE-8E33-0FD2063ECBE9}"/>
    <cellStyle name="Normal 4 3 7" xfId="17383" xr:uid="{00000000-0005-0000-0000-0000E8430000}"/>
    <cellStyle name="Normal 4 3 7 2" xfId="48030" xr:uid="{2F905E0E-FE07-4463-8201-E747D525AE02}"/>
    <cellStyle name="Normal 4 3 8" xfId="17384" xr:uid="{00000000-0005-0000-0000-0000E9430000}"/>
    <cellStyle name="Normal 4 3 8 2" xfId="17385" xr:uid="{00000000-0005-0000-0000-0000EA430000}"/>
    <cellStyle name="Normal 4 3 8 2 2" xfId="48032" xr:uid="{F9644EEE-4EA7-4B61-9956-02A3F674C871}"/>
    <cellStyle name="Normal 4 3 8 3" xfId="48031" xr:uid="{B9E32F8E-BB73-4265-999A-2CA0116BB261}"/>
    <cellStyle name="Normal 4 3 9" xfId="48022" xr:uid="{BFFBB077-9D09-4A36-BF6E-563B71A40BF5}"/>
    <cellStyle name="Normal 4 4" xfId="17386" xr:uid="{00000000-0005-0000-0000-0000EB430000}"/>
    <cellStyle name="Normal 4 4 10" xfId="17387" xr:uid="{00000000-0005-0000-0000-0000EC430000}"/>
    <cellStyle name="Normal 4 4 10 2" xfId="48034" xr:uid="{10B145FA-8F55-452A-B0F3-68DF856BE345}"/>
    <cellStyle name="Normal 4 4 11" xfId="17388" xr:uid="{00000000-0005-0000-0000-0000ED430000}"/>
    <cellStyle name="Normal 4 4 11 2" xfId="48035" xr:uid="{ED48CC8B-144C-4A86-A5C8-E0D5F9CAC5CC}"/>
    <cellStyle name="Normal 4 4 12" xfId="48033" xr:uid="{2FCFB437-6586-464E-90E7-7D6458C0F88C}"/>
    <cellStyle name="Normal 4 4 2" xfId="17389" xr:uid="{00000000-0005-0000-0000-0000EE430000}"/>
    <cellStyle name="Normal 4 4 2 2" xfId="17390" xr:uid="{00000000-0005-0000-0000-0000EF430000}"/>
    <cellStyle name="Normal 4 4 2 2 2" xfId="17391" xr:uid="{00000000-0005-0000-0000-0000F0430000}"/>
    <cellStyle name="Normal 4 4 2 2 2 2" xfId="17392" xr:uid="{00000000-0005-0000-0000-0000F1430000}"/>
    <cellStyle name="Normal 4 4 2 2 2 2 2" xfId="17393" xr:uid="{00000000-0005-0000-0000-0000F2430000}"/>
    <cellStyle name="Normal 4 4 2 2 2 2 2 2" xfId="17394" xr:uid="{00000000-0005-0000-0000-0000F3430000}"/>
    <cellStyle name="Normal 4 4 2 2 2 2 2 2 2" xfId="48041" xr:uid="{89CE112E-AE9C-4756-B061-3997C86EA5BB}"/>
    <cellStyle name="Normal 4 4 2 2 2 2 2 3" xfId="48040" xr:uid="{1A0B0B34-3493-4242-9C07-7AFB551E0BB5}"/>
    <cellStyle name="Normal 4 4 2 2 2 2 3" xfId="17395" xr:uid="{00000000-0005-0000-0000-0000F4430000}"/>
    <cellStyle name="Normal 4 4 2 2 2 2 3 2" xfId="48042" xr:uid="{381F72D4-44A3-4B12-9AB2-B6E289D315CA}"/>
    <cellStyle name="Normal 4 4 2 2 2 2 4" xfId="48039" xr:uid="{888DEBFC-07CB-4342-A0AF-0D2D8BAF7AE3}"/>
    <cellStyle name="Normal 4 4 2 2 2 3" xfId="17396" xr:uid="{00000000-0005-0000-0000-0000F5430000}"/>
    <cellStyle name="Normal 4 4 2 2 2 3 2" xfId="17397" xr:uid="{00000000-0005-0000-0000-0000F6430000}"/>
    <cellStyle name="Normal 4 4 2 2 2 3 2 2" xfId="48044" xr:uid="{B0252A87-9587-462F-90F1-30A154C00230}"/>
    <cellStyle name="Normal 4 4 2 2 2 3 3" xfId="48043" xr:uid="{758FFA8A-194F-48EA-891B-D52B223DACD0}"/>
    <cellStyle name="Normal 4 4 2 2 2 4" xfId="17398" xr:uid="{00000000-0005-0000-0000-0000F7430000}"/>
    <cellStyle name="Normal 4 4 2 2 2 4 2" xfId="48045" xr:uid="{3387E851-5249-4CE2-9C1C-1DEA1D55A71B}"/>
    <cellStyle name="Normal 4 4 2 2 2 5" xfId="48038" xr:uid="{8766897B-3FC9-424F-B956-41C4E066335E}"/>
    <cellStyle name="Normal 4 4 2 2 3" xfId="17399" xr:uid="{00000000-0005-0000-0000-0000F8430000}"/>
    <cellStyle name="Normal 4 4 2 2 3 2" xfId="17400" xr:uid="{00000000-0005-0000-0000-0000F9430000}"/>
    <cellStyle name="Normal 4 4 2 2 3 2 2" xfId="17401" xr:uid="{00000000-0005-0000-0000-0000FA430000}"/>
    <cellStyle name="Normal 4 4 2 2 3 2 2 2" xfId="48048" xr:uid="{65665EF0-E44E-47E1-92D0-9835EE67876D}"/>
    <cellStyle name="Normal 4 4 2 2 3 2 3" xfId="48047" xr:uid="{D91AA4F6-7B77-4348-B977-EDC259849542}"/>
    <cellStyle name="Normal 4 4 2 2 3 3" xfId="17402" xr:uid="{00000000-0005-0000-0000-0000FB430000}"/>
    <cellStyle name="Normal 4 4 2 2 3 3 2" xfId="48049" xr:uid="{8434A5EA-F7DB-47F6-B47F-1E4695669A02}"/>
    <cellStyle name="Normal 4 4 2 2 3 4" xfId="48046" xr:uid="{2592C0B1-C6BC-4A4A-A95D-5D8C726E31B8}"/>
    <cellStyle name="Normal 4 4 2 2 4" xfId="17403" xr:uid="{00000000-0005-0000-0000-0000FC430000}"/>
    <cellStyle name="Normal 4 4 2 2 4 2" xfId="17404" xr:uid="{00000000-0005-0000-0000-0000FD430000}"/>
    <cellStyle name="Normal 4 4 2 2 4 2 2" xfId="48051" xr:uid="{DCB3F35A-1F6C-4D92-8022-39A9C8EE282B}"/>
    <cellStyle name="Normal 4 4 2 2 4 3" xfId="48050" xr:uid="{C8BE8C38-0D26-4994-8D15-5E45758AC919}"/>
    <cellStyle name="Normal 4 4 2 2 5" xfId="17405" xr:uid="{00000000-0005-0000-0000-0000FE430000}"/>
    <cellStyle name="Normal 4 4 2 2 5 2" xfId="48052" xr:uid="{BC6EEE9A-50CB-4526-B022-C2403C0E00F1}"/>
    <cellStyle name="Normal 4 4 2 2 6" xfId="48037" xr:uid="{0AC048FA-D40E-4C85-987B-A3955B1C512E}"/>
    <cellStyle name="Normal 4 4 2 3" xfId="17406" xr:uid="{00000000-0005-0000-0000-0000FF430000}"/>
    <cellStyle name="Normal 4 4 2 3 2" xfId="17407" xr:uid="{00000000-0005-0000-0000-000000440000}"/>
    <cellStyle name="Normal 4 4 2 3 2 2" xfId="17408" xr:uid="{00000000-0005-0000-0000-000001440000}"/>
    <cellStyle name="Normal 4 4 2 3 2 2 2" xfId="17409" xr:uid="{00000000-0005-0000-0000-000002440000}"/>
    <cellStyle name="Normal 4 4 2 3 2 2 2 2" xfId="48056" xr:uid="{1C5F389A-4A2C-4DCE-9030-D33B48BC033C}"/>
    <cellStyle name="Normal 4 4 2 3 2 2 3" xfId="48055" xr:uid="{7CE1E356-FF9C-4B99-8933-70C61DADB1D2}"/>
    <cellStyle name="Normal 4 4 2 3 2 3" xfId="17410" xr:uid="{00000000-0005-0000-0000-000003440000}"/>
    <cellStyle name="Normal 4 4 2 3 2 3 2" xfId="48057" xr:uid="{1DF8F29D-4309-4C3A-8BCF-B5323903C732}"/>
    <cellStyle name="Normal 4 4 2 3 2 4" xfId="48054" xr:uid="{34B05243-9FF2-4206-87D3-C805ADD5B9EB}"/>
    <cellStyle name="Normal 4 4 2 3 3" xfId="17411" xr:uid="{00000000-0005-0000-0000-000004440000}"/>
    <cellStyle name="Normal 4 4 2 3 3 2" xfId="17412" xr:uid="{00000000-0005-0000-0000-000005440000}"/>
    <cellStyle name="Normal 4 4 2 3 3 2 2" xfId="48059" xr:uid="{5EDA9E89-587D-465E-9CAF-4F72A52F7C70}"/>
    <cellStyle name="Normal 4 4 2 3 3 3" xfId="48058" xr:uid="{B4E1171F-C373-42FC-BD5D-9B4BB1B215F4}"/>
    <cellStyle name="Normal 4 4 2 3 4" xfId="17413" xr:uid="{00000000-0005-0000-0000-000006440000}"/>
    <cellStyle name="Normal 4 4 2 3 4 2" xfId="48060" xr:uid="{E3D01B8B-CDA8-410C-8420-8D937E3B83CC}"/>
    <cellStyle name="Normal 4 4 2 3 5" xfId="48053" xr:uid="{E39A3B6B-8A2B-461A-9522-031A2FB388A0}"/>
    <cellStyle name="Normal 4 4 2 4" xfId="17414" xr:uid="{00000000-0005-0000-0000-000007440000}"/>
    <cellStyle name="Normal 4 4 2 4 2" xfId="17415" xr:uid="{00000000-0005-0000-0000-000008440000}"/>
    <cellStyle name="Normal 4 4 2 4 2 2" xfId="17416" xr:uid="{00000000-0005-0000-0000-000009440000}"/>
    <cellStyle name="Normal 4 4 2 4 2 2 2" xfId="48063" xr:uid="{06BE1142-333F-40E5-8CC2-4C8EE06ECCCE}"/>
    <cellStyle name="Normal 4 4 2 4 2 3" xfId="48062" xr:uid="{AF3798B0-D4B2-4119-8F80-1FD0493635C2}"/>
    <cellStyle name="Normal 4 4 2 4 3" xfId="17417" xr:uid="{00000000-0005-0000-0000-00000A440000}"/>
    <cellStyle name="Normal 4 4 2 4 3 2" xfId="48064" xr:uid="{22DD6CB6-75C4-4A70-BF34-6BE6126BC0E7}"/>
    <cellStyle name="Normal 4 4 2 4 4" xfId="48061" xr:uid="{4BBB4938-9852-4C7B-9C39-F428B276FB9C}"/>
    <cellStyle name="Normal 4 4 2 5" xfId="17418" xr:uid="{00000000-0005-0000-0000-00000B440000}"/>
    <cellStyle name="Normal 4 4 2 5 2" xfId="17419" xr:uid="{00000000-0005-0000-0000-00000C440000}"/>
    <cellStyle name="Normal 4 4 2 5 2 2" xfId="48066" xr:uid="{C813663A-654B-4F08-A1B7-26286F3ACD3C}"/>
    <cellStyle name="Normal 4 4 2 5 3" xfId="48065" xr:uid="{6741F074-82A6-4657-AC39-DD13518FF711}"/>
    <cellStyle name="Normal 4 4 2 6" xfId="17420" xr:uid="{00000000-0005-0000-0000-00000D440000}"/>
    <cellStyle name="Normal 4 4 2 6 2" xfId="48067" xr:uid="{C8754C86-89EF-4997-B192-88AD9F1CD315}"/>
    <cellStyle name="Normal 4 4 2 7" xfId="48036" xr:uid="{2BBA1058-8BD2-432D-8632-E9C02416AD63}"/>
    <cellStyle name="Normal 4 4 3" xfId="17421" xr:uid="{00000000-0005-0000-0000-00000E440000}"/>
    <cellStyle name="Normal 4 4 3 2" xfId="17422" xr:uid="{00000000-0005-0000-0000-00000F440000}"/>
    <cellStyle name="Normal 4 4 3 2 2" xfId="17423" xr:uid="{00000000-0005-0000-0000-000010440000}"/>
    <cellStyle name="Normal 4 4 3 2 2 2" xfId="17424" xr:uid="{00000000-0005-0000-0000-000011440000}"/>
    <cellStyle name="Normal 4 4 3 2 2 2 2" xfId="17425" xr:uid="{00000000-0005-0000-0000-000012440000}"/>
    <cellStyle name="Normal 4 4 3 2 2 2 2 2" xfId="48072" xr:uid="{49931C4B-E604-4EC8-986E-82F4508DEE3C}"/>
    <cellStyle name="Normal 4 4 3 2 2 2 3" xfId="48071" xr:uid="{40ECB0FB-8006-4C37-AD5D-0E0DA21E27EB}"/>
    <cellStyle name="Normal 4 4 3 2 2 3" xfId="17426" xr:uid="{00000000-0005-0000-0000-000013440000}"/>
    <cellStyle name="Normal 4 4 3 2 2 3 2" xfId="48073" xr:uid="{D04FAF9E-8F96-4F0C-918D-FA59A99E7074}"/>
    <cellStyle name="Normal 4 4 3 2 2 4" xfId="48070" xr:uid="{F6A8AF7B-CD8F-4CFB-B21A-A819FAEE1A45}"/>
    <cellStyle name="Normal 4 4 3 2 3" xfId="17427" xr:uid="{00000000-0005-0000-0000-000014440000}"/>
    <cellStyle name="Normal 4 4 3 2 3 2" xfId="17428" xr:uid="{00000000-0005-0000-0000-000015440000}"/>
    <cellStyle name="Normal 4 4 3 2 3 2 2" xfId="48075" xr:uid="{4DE89725-A0A0-4236-B33B-A2215E43A5FF}"/>
    <cellStyle name="Normal 4 4 3 2 3 3" xfId="48074" xr:uid="{3172AECE-2267-40A3-AE4C-11AB01612272}"/>
    <cellStyle name="Normal 4 4 3 2 4" xfId="17429" xr:uid="{00000000-0005-0000-0000-000016440000}"/>
    <cellStyle name="Normal 4 4 3 2 4 2" xfId="48076" xr:uid="{DEADC12C-8F9B-4656-935A-BEB7488D8C62}"/>
    <cellStyle name="Normal 4 4 3 2 5" xfId="48069" xr:uid="{8DEC044F-29AA-40C1-B3D7-61A2CC074DF5}"/>
    <cellStyle name="Normal 4 4 3 3" xfId="17430" xr:uid="{00000000-0005-0000-0000-000017440000}"/>
    <cellStyle name="Normal 4 4 3 3 2" xfId="17431" xr:uid="{00000000-0005-0000-0000-000018440000}"/>
    <cellStyle name="Normal 4 4 3 3 2 2" xfId="17432" xr:uid="{00000000-0005-0000-0000-000019440000}"/>
    <cellStyle name="Normal 4 4 3 3 2 2 2" xfId="48079" xr:uid="{5844A2EE-C6D5-4E52-BCBC-C448F9673E31}"/>
    <cellStyle name="Normal 4 4 3 3 2 3" xfId="48078" xr:uid="{C7C0CA2D-D093-4B03-A961-EE153D93C515}"/>
    <cellStyle name="Normal 4 4 3 3 3" xfId="17433" xr:uid="{00000000-0005-0000-0000-00001A440000}"/>
    <cellStyle name="Normal 4 4 3 3 3 2" xfId="48080" xr:uid="{E7E77429-5309-4DB1-971D-7578F3F1C0F4}"/>
    <cellStyle name="Normal 4 4 3 3 4" xfId="48077" xr:uid="{AA3EB739-0D7B-4FBC-9A6B-A2D34F04401D}"/>
    <cellStyle name="Normal 4 4 3 4" xfId="17434" xr:uid="{00000000-0005-0000-0000-00001B440000}"/>
    <cellStyle name="Normal 4 4 3 4 2" xfId="17435" xr:uid="{00000000-0005-0000-0000-00001C440000}"/>
    <cellStyle name="Normal 4 4 3 4 2 2" xfId="48082" xr:uid="{A1851292-BAEE-40E5-9A25-1956CE57C619}"/>
    <cellStyle name="Normal 4 4 3 4 3" xfId="48081" xr:uid="{6E5C86A1-B268-489C-8529-E970084BA0B6}"/>
    <cellStyle name="Normal 4 4 3 5" xfId="17436" xr:uid="{00000000-0005-0000-0000-00001D440000}"/>
    <cellStyle name="Normal 4 4 3 5 2" xfId="48083" xr:uid="{827913C8-7CFC-48A2-82D3-2F4B3832C418}"/>
    <cellStyle name="Normal 4 4 3 6" xfId="48068" xr:uid="{8D6406C3-A3D5-4363-82DC-A98D7D2E5109}"/>
    <cellStyle name="Normal 4 4 4" xfId="17437" xr:uid="{00000000-0005-0000-0000-00001E440000}"/>
    <cellStyle name="Normal 4 4 4 2" xfId="17438" xr:uid="{00000000-0005-0000-0000-00001F440000}"/>
    <cellStyle name="Normal 4 4 4 2 2" xfId="17439" xr:uid="{00000000-0005-0000-0000-000020440000}"/>
    <cellStyle name="Normal 4 4 4 2 2 2" xfId="17440" xr:uid="{00000000-0005-0000-0000-000021440000}"/>
    <cellStyle name="Normal 4 4 4 2 2 2 2" xfId="48087" xr:uid="{D7557332-587A-4822-800A-BA7FF704B0E0}"/>
    <cellStyle name="Normal 4 4 4 2 2 3" xfId="48086" xr:uid="{9FD9DB38-BA30-4AF6-96A6-9A473EBDF029}"/>
    <cellStyle name="Normal 4 4 4 2 3" xfId="17441" xr:uid="{00000000-0005-0000-0000-000022440000}"/>
    <cellStyle name="Normal 4 4 4 2 3 2" xfId="48088" xr:uid="{246683AB-1474-4F11-87F1-21896C0AB27A}"/>
    <cellStyle name="Normal 4 4 4 2 4" xfId="48085" xr:uid="{DE7F3E2B-0056-48F9-A191-6F974C84ED32}"/>
    <cellStyle name="Normal 4 4 4 3" xfId="17442" xr:uid="{00000000-0005-0000-0000-000023440000}"/>
    <cellStyle name="Normal 4 4 4 3 2" xfId="17443" xr:uid="{00000000-0005-0000-0000-000024440000}"/>
    <cellStyle name="Normal 4 4 4 3 2 2" xfId="48090" xr:uid="{B086C27B-7706-485F-9D2A-02D2503A3EAD}"/>
    <cellStyle name="Normal 4 4 4 3 3" xfId="48089" xr:uid="{D495CEF5-256D-42FF-81E2-42190DD5E81C}"/>
    <cellStyle name="Normal 4 4 4 4" xfId="17444" xr:uid="{00000000-0005-0000-0000-000025440000}"/>
    <cellStyle name="Normal 4 4 4 4 2" xfId="48091" xr:uid="{19DD8897-1931-407B-A3CB-FF4EF5FBDE34}"/>
    <cellStyle name="Normal 4 4 4 5" xfId="48084" xr:uid="{60212668-7745-4906-A719-FE57F0251779}"/>
    <cellStyle name="Normal 4 4 5" xfId="17445" xr:uid="{00000000-0005-0000-0000-000026440000}"/>
    <cellStyle name="Normal 4 4 5 2" xfId="17446" xr:uid="{00000000-0005-0000-0000-000027440000}"/>
    <cellStyle name="Normal 4 4 5 2 2" xfId="17447" xr:uid="{00000000-0005-0000-0000-000028440000}"/>
    <cellStyle name="Normal 4 4 5 2 2 2" xfId="48094" xr:uid="{68C903E5-41DF-4D44-9DE8-367EDD41AFE1}"/>
    <cellStyle name="Normal 4 4 5 2 3" xfId="48093" xr:uid="{6FCFC45E-EC5A-471C-8B27-0ADFD4EFA19F}"/>
    <cellStyle name="Normal 4 4 5 3" xfId="17448" xr:uid="{00000000-0005-0000-0000-000029440000}"/>
    <cellStyle name="Normal 4 4 5 3 2" xfId="48095" xr:uid="{E750D409-070F-4C27-8FED-F9ADA3372AA4}"/>
    <cellStyle name="Normal 4 4 5 4" xfId="48092" xr:uid="{3ACAEE3A-45E3-45D5-B30B-5ABD2BFCDB12}"/>
    <cellStyle name="Normal 4 4 6" xfId="17449" xr:uid="{00000000-0005-0000-0000-00002A440000}"/>
    <cellStyle name="Normal 4 4 6 2" xfId="17450" xr:uid="{00000000-0005-0000-0000-00002B440000}"/>
    <cellStyle name="Normal 4 4 6 2 2" xfId="17451" xr:uid="{00000000-0005-0000-0000-00002C440000}"/>
    <cellStyle name="Normal 4 4 6 2 2 2" xfId="48098" xr:uid="{AF768DAA-65F7-44DA-A22E-30B34003F2FE}"/>
    <cellStyle name="Normal 4 4 6 2 3" xfId="48097" xr:uid="{1A76BF6B-C92A-440D-8BD5-E365E6A9FAEA}"/>
    <cellStyle name="Normal 4 4 6 3" xfId="17452" xr:uid="{00000000-0005-0000-0000-00002D440000}"/>
    <cellStyle name="Normal 4 4 6 3 2" xfId="48099" xr:uid="{48E3BE9A-836D-4BBA-8D45-47DD80A4A51F}"/>
    <cellStyle name="Normal 4 4 6 4" xfId="48096" xr:uid="{F542F2D6-46FD-4D81-B3E2-07CD60F0CF6A}"/>
    <cellStyle name="Normal 4 4 7" xfId="17453" xr:uid="{00000000-0005-0000-0000-00002E440000}"/>
    <cellStyle name="Normal 4 4 7 2" xfId="17454" xr:uid="{00000000-0005-0000-0000-00002F440000}"/>
    <cellStyle name="Normal 4 4 7 2 2" xfId="17455" xr:uid="{00000000-0005-0000-0000-000030440000}"/>
    <cellStyle name="Normal 4 4 7 2 2 2" xfId="48102" xr:uid="{C26E7809-A81F-433F-94B2-A5F19C267B3E}"/>
    <cellStyle name="Normal 4 4 7 2 3" xfId="48101" xr:uid="{AEBDC4C1-67FB-4CB7-8041-35D9A7072546}"/>
    <cellStyle name="Normal 4 4 7 3" xfId="17456" xr:uid="{00000000-0005-0000-0000-000031440000}"/>
    <cellStyle name="Normal 4 4 7 3 2" xfId="48103" xr:uid="{DB2FA1C3-B92D-47A3-9D50-A4259CC8D944}"/>
    <cellStyle name="Normal 4 4 7 4" xfId="48100" xr:uid="{02F57F3E-B0B5-456F-94EA-C773B3709B00}"/>
    <cellStyle name="Normal 4 4 8" xfId="17457" xr:uid="{00000000-0005-0000-0000-000032440000}"/>
    <cellStyle name="Normal 4 4 8 2" xfId="17458" xr:uid="{00000000-0005-0000-0000-000033440000}"/>
    <cellStyle name="Normal 4 4 8 2 2" xfId="48105" xr:uid="{0744D42E-D43A-4C6C-8F3E-E3FFC2176795}"/>
    <cellStyle name="Normal 4 4 8 3" xfId="48104" xr:uid="{31A81112-983C-4060-84A0-CDDF1CD5302C}"/>
    <cellStyle name="Normal 4 4 9" xfId="17459" xr:uid="{00000000-0005-0000-0000-000034440000}"/>
    <cellStyle name="Normal 4 4 9 2" xfId="17460" xr:uid="{00000000-0005-0000-0000-000035440000}"/>
    <cellStyle name="Normal 4 4 9 2 2" xfId="48107" xr:uid="{137D829F-CCC9-43E9-9BD5-0D7FF5E7B637}"/>
    <cellStyle name="Normal 4 4 9 3" xfId="48106" xr:uid="{CAE1851A-BCD6-4768-ADF6-A0CECCBDA28C}"/>
    <cellStyle name="Normal 4 5" xfId="17461" xr:uid="{00000000-0005-0000-0000-000036440000}"/>
    <cellStyle name="Normal 4 5 2" xfId="17462" xr:uid="{00000000-0005-0000-0000-000037440000}"/>
    <cellStyle name="Normal 4 5 2 2" xfId="48109" xr:uid="{F0188BD2-C4C9-4AB1-A98F-94146B6D60E5}"/>
    <cellStyle name="Normal 4 5 3" xfId="48108" xr:uid="{080E7ADF-D273-49D5-8442-C49F7F078569}"/>
    <cellStyle name="Normal 4 6" xfId="17463" xr:uid="{00000000-0005-0000-0000-000038440000}"/>
    <cellStyle name="Normal 4 6 2" xfId="17464" xr:uid="{00000000-0005-0000-0000-000039440000}"/>
    <cellStyle name="Normal 4 6 2 2" xfId="48111" xr:uid="{5D2720F9-8085-45C0-AAA4-068A773D7BD5}"/>
    <cellStyle name="Normal 4 6 3" xfId="17465" xr:uid="{00000000-0005-0000-0000-00003A440000}"/>
    <cellStyle name="Normal 4 6 3 2" xfId="48112" xr:uid="{A84B7A48-0790-433F-8A0F-8344A8D99E7F}"/>
    <cellStyle name="Normal 4 6 4" xfId="48110" xr:uid="{9EF3A86F-B010-4111-88E4-B24FC8F80504}"/>
    <cellStyle name="Normal 4 7" xfId="17466" xr:uid="{00000000-0005-0000-0000-00003B440000}"/>
    <cellStyle name="Normal 4 7 2" xfId="17467" xr:uid="{00000000-0005-0000-0000-00003C440000}"/>
    <cellStyle name="Normal 4 7 2 2" xfId="48114" xr:uid="{8BDBE3A3-D5C5-4D5F-86D6-E34A1508D0AB}"/>
    <cellStyle name="Normal 4 7 3" xfId="48113" xr:uid="{E986C021-5C2F-44A7-A86C-835B0F7FB5BE}"/>
    <cellStyle name="Normal 4 8" xfId="17468" xr:uid="{00000000-0005-0000-0000-00003D440000}"/>
    <cellStyle name="Normal 4 8 2" xfId="48115" xr:uid="{A0A038C5-D24A-4CD0-8E24-7BA981170460}"/>
    <cellStyle name="Normal 4 9" xfId="48006" xr:uid="{DA15A66F-F18E-4137-B7A8-5107860453ED}"/>
    <cellStyle name="Normal 4_Nature of Costs" xfId="17469" xr:uid="{00000000-0005-0000-0000-00003E440000}"/>
    <cellStyle name="Normal 40" xfId="17470" xr:uid="{00000000-0005-0000-0000-00003F440000}"/>
    <cellStyle name="Normal 40 10" xfId="17471" xr:uid="{00000000-0005-0000-0000-000040440000}"/>
    <cellStyle name="Normal 40 10 2" xfId="48117" xr:uid="{F15A2687-F4EF-42DD-A48B-886C183909AF}"/>
    <cellStyle name="Normal 40 11" xfId="48116" xr:uid="{A373F799-4BB7-4C75-B4B9-D905E15AD566}"/>
    <cellStyle name="Normal 40 2" xfId="17472" xr:uid="{00000000-0005-0000-0000-000041440000}"/>
    <cellStyle name="Normal 40 2 2" xfId="17473" xr:uid="{00000000-0005-0000-0000-000042440000}"/>
    <cellStyle name="Normal 40 2 2 2" xfId="17474" xr:uid="{00000000-0005-0000-0000-000043440000}"/>
    <cellStyle name="Normal 40 2 2 2 2" xfId="17475" xr:uid="{00000000-0005-0000-0000-000044440000}"/>
    <cellStyle name="Normal 40 2 2 2 2 2" xfId="17476" xr:uid="{00000000-0005-0000-0000-000045440000}"/>
    <cellStyle name="Normal 40 2 2 2 2 2 2" xfId="17477" xr:uid="{00000000-0005-0000-0000-000046440000}"/>
    <cellStyle name="Normal 40 2 2 2 2 2 2 2" xfId="48123" xr:uid="{61FDAB85-E6DD-466B-B53B-C1200742EC6B}"/>
    <cellStyle name="Normal 40 2 2 2 2 2 3" xfId="48122" xr:uid="{BEF85E37-9844-4D29-8751-AE9AA22700CA}"/>
    <cellStyle name="Normal 40 2 2 2 2 3" xfId="17478" xr:uid="{00000000-0005-0000-0000-000047440000}"/>
    <cellStyle name="Normal 40 2 2 2 2 3 2" xfId="48124" xr:uid="{90F697B9-5CFF-47B6-9538-C372B611B541}"/>
    <cellStyle name="Normal 40 2 2 2 2 4" xfId="48121" xr:uid="{3D63A196-6142-4F96-AD3F-6EBA757CA526}"/>
    <cellStyle name="Normal 40 2 2 2 3" xfId="17479" xr:uid="{00000000-0005-0000-0000-000048440000}"/>
    <cellStyle name="Normal 40 2 2 2 3 2" xfId="17480" xr:uid="{00000000-0005-0000-0000-000049440000}"/>
    <cellStyle name="Normal 40 2 2 2 3 2 2" xfId="48126" xr:uid="{F37137E8-94B4-4AA5-BB02-DEA7130C864A}"/>
    <cellStyle name="Normal 40 2 2 2 3 3" xfId="48125" xr:uid="{7B8BA9F3-BBCE-4F5F-9080-BD7F566458BE}"/>
    <cellStyle name="Normal 40 2 2 2 4" xfId="17481" xr:uid="{00000000-0005-0000-0000-00004A440000}"/>
    <cellStyle name="Normal 40 2 2 2 4 2" xfId="48127" xr:uid="{89221EC2-48BA-4A6F-B5AC-218537CF09E6}"/>
    <cellStyle name="Normal 40 2 2 2 5" xfId="48120" xr:uid="{602F55F2-169C-45CF-8E8E-B2C64C0C0CC1}"/>
    <cellStyle name="Normal 40 2 2 3" xfId="17482" xr:uid="{00000000-0005-0000-0000-00004B440000}"/>
    <cellStyle name="Normal 40 2 2 3 2" xfId="17483" xr:uid="{00000000-0005-0000-0000-00004C440000}"/>
    <cellStyle name="Normal 40 2 2 3 2 2" xfId="17484" xr:uid="{00000000-0005-0000-0000-00004D440000}"/>
    <cellStyle name="Normal 40 2 2 3 2 2 2" xfId="48130" xr:uid="{134083F6-83AC-450B-A0FE-0E0C0566A43E}"/>
    <cellStyle name="Normal 40 2 2 3 2 3" xfId="48129" xr:uid="{97EF715E-909B-4273-9A54-EA94834401E4}"/>
    <cellStyle name="Normal 40 2 2 3 3" xfId="17485" xr:uid="{00000000-0005-0000-0000-00004E440000}"/>
    <cellStyle name="Normal 40 2 2 3 3 2" xfId="48131" xr:uid="{539C27C8-1464-4D86-9E8D-ED1946E153F5}"/>
    <cellStyle name="Normal 40 2 2 3 4" xfId="48128" xr:uid="{B493D9E9-7BDF-40FC-96BC-C9970E0CF565}"/>
    <cellStyle name="Normal 40 2 2 4" xfId="17486" xr:uid="{00000000-0005-0000-0000-00004F440000}"/>
    <cellStyle name="Normal 40 2 2 4 2" xfId="17487" xr:uid="{00000000-0005-0000-0000-000050440000}"/>
    <cellStyle name="Normal 40 2 2 4 2 2" xfId="48133" xr:uid="{685D2680-0740-4434-B134-29A7369DB65F}"/>
    <cellStyle name="Normal 40 2 2 4 3" xfId="48132" xr:uid="{EE2EFF03-69E6-4996-8D08-5014ED205CD7}"/>
    <cellStyle name="Normal 40 2 2 5" xfId="17488" xr:uid="{00000000-0005-0000-0000-000051440000}"/>
    <cellStyle name="Normal 40 2 2 5 2" xfId="48134" xr:uid="{CBC71BF9-095A-48FF-97F2-B746391D4196}"/>
    <cellStyle name="Normal 40 2 2 6" xfId="48119" xr:uid="{1842A402-9439-429B-91F5-EDD30BC3C928}"/>
    <cellStyle name="Normal 40 2 3" xfId="17489" xr:uid="{00000000-0005-0000-0000-000052440000}"/>
    <cellStyle name="Normal 40 2 3 2" xfId="17490" xr:uid="{00000000-0005-0000-0000-000053440000}"/>
    <cellStyle name="Normal 40 2 3 2 2" xfId="17491" xr:uid="{00000000-0005-0000-0000-000054440000}"/>
    <cellStyle name="Normal 40 2 3 2 2 2" xfId="17492" xr:uid="{00000000-0005-0000-0000-000055440000}"/>
    <cellStyle name="Normal 40 2 3 2 2 2 2" xfId="48138" xr:uid="{DEB5F184-0FE4-49C8-8DBC-20FEB548A475}"/>
    <cellStyle name="Normal 40 2 3 2 2 3" xfId="48137" xr:uid="{B6F44E49-A4F1-4BD1-A6EE-336DFE34E546}"/>
    <cellStyle name="Normal 40 2 3 2 3" xfId="17493" xr:uid="{00000000-0005-0000-0000-000056440000}"/>
    <cellStyle name="Normal 40 2 3 2 3 2" xfId="48139" xr:uid="{566173B8-7BF8-4B66-96E2-C8EED3FF573F}"/>
    <cellStyle name="Normal 40 2 3 2 4" xfId="48136" xr:uid="{599CD428-52E3-4D47-8A96-7E9709BB5D0A}"/>
    <cellStyle name="Normal 40 2 3 3" xfId="17494" xr:uid="{00000000-0005-0000-0000-000057440000}"/>
    <cellStyle name="Normal 40 2 3 3 2" xfId="17495" xr:uid="{00000000-0005-0000-0000-000058440000}"/>
    <cellStyle name="Normal 40 2 3 3 2 2" xfId="48141" xr:uid="{462D65DA-4908-4F73-9A51-79173C3A4E3D}"/>
    <cellStyle name="Normal 40 2 3 3 3" xfId="48140" xr:uid="{19557288-5531-49DB-9790-DC1C18D0531F}"/>
    <cellStyle name="Normal 40 2 3 4" xfId="17496" xr:uid="{00000000-0005-0000-0000-000059440000}"/>
    <cellStyle name="Normal 40 2 3 4 2" xfId="48142" xr:uid="{5296EC02-DFE5-42A8-9027-A2B06A603C95}"/>
    <cellStyle name="Normal 40 2 3 5" xfId="48135" xr:uid="{AFC73D64-D14C-464D-9F74-140ABC4F0158}"/>
    <cellStyle name="Normal 40 2 4" xfId="17497" xr:uid="{00000000-0005-0000-0000-00005A440000}"/>
    <cellStyle name="Normal 40 2 4 2" xfId="17498" xr:uid="{00000000-0005-0000-0000-00005B440000}"/>
    <cellStyle name="Normal 40 2 4 2 2" xfId="17499" xr:uid="{00000000-0005-0000-0000-00005C440000}"/>
    <cellStyle name="Normal 40 2 4 2 2 2" xfId="48145" xr:uid="{7E76D31D-0ECD-4B3A-A95A-EFE39BC1CBBD}"/>
    <cellStyle name="Normal 40 2 4 2 3" xfId="48144" xr:uid="{91894816-EFDD-4AD8-A43F-954AE6F5F160}"/>
    <cellStyle name="Normal 40 2 4 3" xfId="17500" xr:uid="{00000000-0005-0000-0000-00005D440000}"/>
    <cellStyle name="Normal 40 2 4 3 2" xfId="48146" xr:uid="{EE9D8810-6996-4EF7-9D2F-184B3C43AF1F}"/>
    <cellStyle name="Normal 40 2 4 4" xfId="48143" xr:uid="{469BC079-9BCA-4FE7-9FC1-AD0A62F040B6}"/>
    <cellStyle name="Normal 40 2 5" xfId="17501" xr:uid="{00000000-0005-0000-0000-00005E440000}"/>
    <cellStyle name="Normal 40 2 5 2" xfId="17502" xr:uid="{00000000-0005-0000-0000-00005F440000}"/>
    <cellStyle name="Normal 40 2 5 2 2" xfId="48148" xr:uid="{32990AAA-2ED7-426C-B026-A5DEA33C8822}"/>
    <cellStyle name="Normal 40 2 5 3" xfId="48147" xr:uid="{7B7254E0-F5D6-4AB9-9B6D-30AA1902620C}"/>
    <cellStyle name="Normal 40 2 6" xfId="17503" xr:uid="{00000000-0005-0000-0000-000060440000}"/>
    <cellStyle name="Normal 40 2 6 2" xfId="48149" xr:uid="{95B10924-0CD0-4EE4-84A2-1ADEED6D83C5}"/>
    <cellStyle name="Normal 40 2 7" xfId="17504" xr:uid="{00000000-0005-0000-0000-000061440000}"/>
    <cellStyle name="Normal 40 2 7 2" xfId="48150" xr:uid="{1AA8E043-A7D0-4AF8-AF57-860250CCA46A}"/>
    <cellStyle name="Normal 40 2 8" xfId="48118" xr:uid="{B8524DDB-20DF-4C66-AC41-FCB21D3D8961}"/>
    <cellStyle name="Normal 40 3" xfId="17505" xr:uid="{00000000-0005-0000-0000-000062440000}"/>
    <cellStyle name="Normal 40 3 2" xfId="17506" xr:uid="{00000000-0005-0000-0000-000063440000}"/>
    <cellStyle name="Normal 40 3 2 2" xfId="17507" xr:uid="{00000000-0005-0000-0000-000064440000}"/>
    <cellStyle name="Normal 40 3 2 2 2" xfId="17508" xr:uid="{00000000-0005-0000-0000-000065440000}"/>
    <cellStyle name="Normal 40 3 2 2 2 2" xfId="17509" xr:uid="{00000000-0005-0000-0000-000066440000}"/>
    <cellStyle name="Normal 40 3 2 2 2 2 2" xfId="48155" xr:uid="{82539390-CACC-4657-BEED-79D2A779A3AB}"/>
    <cellStyle name="Normal 40 3 2 2 2 3" xfId="48154" xr:uid="{8A78A8CC-C93E-48D9-858C-8DA69C1C23F5}"/>
    <cellStyle name="Normal 40 3 2 2 3" xfId="17510" xr:uid="{00000000-0005-0000-0000-000067440000}"/>
    <cellStyle name="Normal 40 3 2 2 3 2" xfId="48156" xr:uid="{BB5991A8-15C9-4296-B69F-7B23DBA60299}"/>
    <cellStyle name="Normal 40 3 2 2 4" xfId="48153" xr:uid="{E1631FCF-A192-402B-969D-9D25D8EF3214}"/>
    <cellStyle name="Normal 40 3 2 3" xfId="17511" xr:uid="{00000000-0005-0000-0000-000068440000}"/>
    <cellStyle name="Normal 40 3 2 3 2" xfId="17512" xr:uid="{00000000-0005-0000-0000-000069440000}"/>
    <cellStyle name="Normal 40 3 2 3 2 2" xfId="48158" xr:uid="{A3E9BD30-A23A-4880-BEBF-E4B23EC664CD}"/>
    <cellStyle name="Normal 40 3 2 3 3" xfId="48157" xr:uid="{04456B00-7F0E-4845-BD5E-B351D38C4EE5}"/>
    <cellStyle name="Normal 40 3 2 4" xfId="17513" xr:uid="{00000000-0005-0000-0000-00006A440000}"/>
    <cellStyle name="Normal 40 3 2 4 2" xfId="48159" xr:uid="{58520B07-731C-472E-B577-DC90AD9431A6}"/>
    <cellStyle name="Normal 40 3 2 5" xfId="48152" xr:uid="{402DA024-FD6F-440A-9ECC-5761536A7073}"/>
    <cellStyle name="Normal 40 3 3" xfId="17514" xr:uid="{00000000-0005-0000-0000-00006B440000}"/>
    <cellStyle name="Normal 40 3 3 2" xfId="17515" xr:uid="{00000000-0005-0000-0000-00006C440000}"/>
    <cellStyle name="Normal 40 3 3 2 2" xfId="17516" xr:uid="{00000000-0005-0000-0000-00006D440000}"/>
    <cellStyle name="Normal 40 3 3 2 2 2" xfId="48162" xr:uid="{CCDF27F9-7586-4072-AAF6-3D8EC7748305}"/>
    <cellStyle name="Normal 40 3 3 2 3" xfId="48161" xr:uid="{EE2DBD1E-6004-4C2C-8AEF-56E229953F1A}"/>
    <cellStyle name="Normal 40 3 3 3" xfId="17517" xr:uid="{00000000-0005-0000-0000-00006E440000}"/>
    <cellStyle name="Normal 40 3 3 3 2" xfId="48163" xr:uid="{6DD70908-64D7-4789-A703-EF617569F76D}"/>
    <cellStyle name="Normal 40 3 3 4" xfId="48160" xr:uid="{D4A5A3C1-F7DA-4DCE-954E-B62EECBF28B5}"/>
    <cellStyle name="Normal 40 3 4" xfId="17518" xr:uid="{00000000-0005-0000-0000-00006F440000}"/>
    <cellStyle name="Normal 40 3 4 2" xfId="17519" xr:uid="{00000000-0005-0000-0000-000070440000}"/>
    <cellStyle name="Normal 40 3 4 2 2" xfId="48165" xr:uid="{AE2CB8FC-A382-4C04-9338-11DA14AED71B}"/>
    <cellStyle name="Normal 40 3 4 3" xfId="48164" xr:uid="{42FE97C8-F45E-4DC4-9ECC-CE275253ACF8}"/>
    <cellStyle name="Normal 40 3 5" xfId="17520" xr:uid="{00000000-0005-0000-0000-000071440000}"/>
    <cellStyle name="Normal 40 3 5 2" xfId="48166" xr:uid="{B5579808-BCAA-4BF5-BA39-32600FBDF8B8}"/>
    <cellStyle name="Normal 40 3 6" xfId="48151" xr:uid="{9CAABE2E-DEA4-46C8-AB87-0C7ED1FDC316}"/>
    <cellStyle name="Normal 40 4" xfId="17521" xr:uid="{00000000-0005-0000-0000-000072440000}"/>
    <cellStyle name="Normal 40 4 2" xfId="17522" xr:uid="{00000000-0005-0000-0000-000073440000}"/>
    <cellStyle name="Normal 40 4 2 2" xfId="17523" xr:uid="{00000000-0005-0000-0000-000074440000}"/>
    <cellStyle name="Normal 40 4 2 2 2" xfId="17524" xr:uid="{00000000-0005-0000-0000-000075440000}"/>
    <cellStyle name="Normal 40 4 2 2 2 2" xfId="48170" xr:uid="{370E63E7-6964-4143-8CA5-BF27B8EAAADD}"/>
    <cellStyle name="Normal 40 4 2 2 3" xfId="48169" xr:uid="{CEFE2844-83AE-441C-9472-0DFB76A0918A}"/>
    <cellStyle name="Normal 40 4 2 3" xfId="17525" xr:uid="{00000000-0005-0000-0000-000076440000}"/>
    <cellStyle name="Normal 40 4 2 3 2" xfId="48171" xr:uid="{3B3DA088-31B8-4F17-80C6-865415286BBC}"/>
    <cellStyle name="Normal 40 4 2 4" xfId="48168" xr:uid="{302E9104-D729-47D4-9FD5-EAA48E45FF32}"/>
    <cellStyle name="Normal 40 4 3" xfId="17526" xr:uid="{00000000-0005-0000-0000-000077440000}"/>
    <cellStyle name="Normal 40 4 3 2" xfId="17527" xr:uid="{00000000-0005-0000-0000-000078440000}"/>
    <cellStyle name="Normal 40 4 3 2 2" xfId="48173" xr:uid="{7039ED69-007A-4D7E-91EC-DC7DB991DE2A}"/>
    <cellStyle name="Normal 40 4 3 3" xfId="48172" xr:uid="{511B9DD9-5B30-4AFF-9AEA-724FFA35886D}"/>
    <cellStyle name="Normal 40 4 4" xfId="17528" xr:uid="{00000000-0005-0000-0000-000079440000}"/>
    <cellStyle name="Normal 40 4 4 2" xfId="48174" xr:uid="{10A038F0-4933-4A9A-B131-39538A629E7F}"/>
    <cellStyle name="Normal 40 4 5" xfId="48167" xr:uid="{B935B55B-E8C6-4232-A014-CAFB46589B33}"/>
    <cellStyle name="Normal 40 5" xfId="17529" xr:uid="{00000000-0005-0000-0000-00007A440000}"/>
    <cellStyle name="Normal 40 5 2" xfId="17530" xr:uid="{00000000-0005-0000-0000-00007B440000}"/>
    <cellStyle name="Normal 40 5 2 2" xfId="17531" xr:uid="{00000000-0005-0000-0000-00007C440000}"/>
    <cellStyle name="Normal 40 5 2 2 2" xfId="48177" xr:uid="{FD5F9FBD-A6AC-484C-9449-56DC7DC4E3C5}"/>
    <cellStyle name="Normal 40 5 2 3" xfId="48176" xr:uid="{4B463363-F054-4A04-AAE9-961AE22F92E9}"/>
    <cellStyle name="Normal 40 5 3" xfId="17532" xr:uid="{00000000-0005-0000-0000-00007D440000}"/>
    <cellStyle name="Normal 40 5 3 2" xfId="48178" xr:uid="{2890AB2E-0967-490C-93E2-FB1D1BB09862}"/>
    <cellStyle name="Normal 40 5 4" xfId="48175" xr:uid="{2425D111-4190-4B96-B53A-2F9D5B8A2CE4}"/>
    <cellStyle name="Normal 40 6" xfId="17533" xr:uid="{00000000-0005-0000-0000-00007E440000}"/>
    <cellStyle name="Normal 40 6 2" xfId="17534" xr:uid="{00000000-0005-0000-0000-00007F440000}"/>
    <cellStyle name="Normal 40 6 2 2" xfId="17535" xr:uid="{00000000-0005-0000-0000-000080440000}"/>
    <cellStyle name="Normal 40 6 2 2 2" xfId="48181" xr:uid="{9A34B6E6-CDEE-40CB-A37B-9D18048403C0}"/>
    <cellStyle name="Normal 40 6 2 3" xfId="48180" xr:uid="{434C36DC-0A7E-4539-8FA9-2E81E3E69C6B}"/>
    <cellStyle name="Normal 40 6 3" xfId="17536" xr:uid="{00000000-0005-0000-0000-000081440000}"/>
    <cellStyle name="Normal 40 6 3 2" xfId="48182" xr:uid="{6F153F92-8DDF-495A-AB83-FF790B947F2F}"/>
    <cellStyle name="Normal 40 6 4" xfId="48179" xr:uid="{CCE696CC-7A22-48E0-8D98-4A10F61C7E04}"/>
    <cellStyle name="Normal 40 7" xfId="17537" xr:uid="{00000000-0005-0000-0000-000082440000}"/>
    <cellStyle name="Normal 40 7 2" xfId="17538" xr:uid="{00000000-0005-0000-0000-000083440000}"/>
    <cellStyle name="Normal 40 7 2 2" xfId="17539" xr:uid="{00000000-0005-0000-0000-000084440000}"/>
    <cellStyle name="Normal 40 7 2 2 2" xfId="48185" xr:uid="{F59D306C-9AFD-4593-93FE-4D8A9016E565}"/>
    <cellStyle name="Normal 40 7 2 3" xfId="48184" xr:uid="{7425849D-1457-46B3-B8E7-A8BCD592F134}"/>
    <cellStyle name="Normal 40 7 3" xfId="17540" xr:uid="{00000000-0005-0000-0000-000085440000}"/>
    <cellStyle name="Normal 40 7 3 2" xfId="48186" xr:uid="{A0ED52A1-04C1-4CE6-AFA6-BEC4072722A9}"/>
    <cellStyle name="Normal 40 7 4" xfId="48183" xr:uid="{4A40E690-6C6E-4C1C-8EC3-91032AE938E6}"/>
    <cellStyle name="Normal 40 8" xfId="17541" xr:uid="{00000000-0005-0000-0000-000086440000}"/>
    <cellStyle name="Normal 40 8 2" xfId="17542" xr:uid="{00000000-0005-0000-0000-000087440000}"/>
    <cellStyle name="Normal 40 8 2 2" xfId="48188" xr:uid="{9A9F6894-A64C-4166-9D3E-82752483AD2D}"/>
    <cellStyle name="Normal 40 8 3" xfId="48187" xr:uid="{EA9E6A0C-F7C0-479A-9148-95AC5958A96A}"/>
    <cellStyle name="Normal 40 9" xfId="17543" xr:uid="{00000000-0005-0000-0000-000088440000}"/>
    <cellStyle name="Normal 40 9 2" xfId="48189" xr:uid="{3A807809-7AF1-4977-B44B-2117074A3DE4}"/>
    <cellStyle name="Normal 41" xfId="17544" xr:uid="{00000000-0005-0000-0000-000089440000}"/>
    <cellStyle name="Normal 41 10" xfId="17545" xr:uid="{00000000-0005-0000-0000-00008A440000}"/>
    <cellStyle name="Normal 41 10 2" xfId="48191" xr:uid="{EA67A01C-238D-4DA5-809A-F16E2DB3BF8A}"/>
    <cellStyle name="Normal 41 11" xfId="48190" xr:uid="{F5200563-7D4D-4159-9A7C-0A43410C1C7F}"/>
    <cellStyle name="Normal 41 2" xfId="17546" xr:uid="{00000000-0005-0000-0000-00008B440000}"/>
    <cellStyle name="Normal 41 2 2" xfId="17547" xr:uid="{00000000-0005-0000-0000-00008C440000}"/>
    <cellStyle name="Normal 41 2 2 2" xfId="17548" xr:uid="{00000000-0005-0000-0000-00008D440000}"/>
    <cellStyle name="Normal 41 2 2 2 2" xfId="17549" xr:uid="{00000000-0005-0000-0000-00008E440000}"/>
    <cellStyle name="Normal 41 2 2 2 2 2" xfId="17550" xr:uid="{00000000-0005-0000-0000-00008F440000}"/>
    <cellStyle name="Normal 41 2 2 2 2 2 2" xfId="17551" xr:uid="{00000000-0005-0000-0000-000090440000}"/>
    <cellStyle name="Normal 41 2 2 2 2 2 2 2" xfId="48197" xr:uid="{CA28CB91-07C8-40EE-9434-042DC81EDE1D}"/>
    <cellStyle name="Normal 41 2 2 2 2 2 3" xfId="48196" xr:uid="{73CB6126-5F97-4C74-AEF7-C9DF020247B0}"/>
    <cellStyle name="Normal 41 2 2 2 2 3" xfId="17552" xr:uid="{00000000-0005-0000-0000-000091440000}"/>
    <cellStyle name="Normal 41 2 2 2 2 3 2" xfId="48198" xr:uid="{0A036DC2-B470-4C28-8EFF-F8AD6ABA11DE}"/>
    <cellStyle name="Normal 41 2 2 2 2 4" xfId="48195" xr:uid="{E49A20A6-9353-475F-A2FC-E26D38D6EA11}"/>
    <cellStyle name="Normal 41 2 2 2 3" xfId="17553" xr:uid="{00000000-0005-0000-0000-000092440000}"/>
    <cellStyle name="Normal 41 2 2 2 3 2" xfId="17554" xr:uid="{00000000-0005-0000-0000-000093440000}"/>
    <cellStyle name="Normal 41 2 2 2 3 2 2" xfId="48200" xr:uid="{344B77CA-2201-45AA-A31E-63878EA526A9}"/>
    <cellStyle name="Normal 41 2 2 2 3 3" xfId="48199" xr:uid="{BDE95641-1BC8-45DD-8459-721D19ABAF37}"/>
    <cellStyle name="Normal 41 2 2 2 4" xfId="17555" xr:uid="{00000000-0005-0000-0000-000094440000}"/>
    <cellStyle name="Normal 41 2 2 2 4 2" xfId="48201" xr:uid="{F275AE36-9E5F-4256-A0C1-C0D3F3D2F32C}"/>
    <cellStyle name="Normal 41 2 2 2 5" xfId="48194" xr:uid="{3492693F-A7D6-4CD3-B0F9-49AF40A7FE1E}"/>
    <cellStyle name="Normal 41 2 2 3" xfId="17556" xr:uid="{00000000-0005-0000-0000-000095440000}"/>
    <cellStyle name="Normal 41 2 2 3 2" xfId="17557" xr:uid="{00000000-0005-0000-0000-000096440000}"/>
    <cellStyle name="Normal 41 2 2 3 2 2" xfId="17558" xr:uid="{00000000-0005-0000-0000-000097440000}"/>
    <cellStyle name="Normal 41 2 2 3 2 2 2" xfId="48204" xr:uid="{EF7A4C3A-FDAB-44F3-A5C1-F38B54196E7B}"/>
    <cellStyle name="Normal 41 2 2 3 2 3" xfId="48203" xr:uid="{BA93742A-9D0D-4E3E-A436-91BD2CD9552D}"/>
    <cellStyle name="Normal 41 2 2 3 3" xfId="17559" xr:uid="{00000000-0005-0000-0000-000098440000}"/>
    <cellStyle name="Normal 41 2 2 3 3 2" xfId="48205" xr:uid="{9CE6780A-C051-477E-A3AF-93F641D668AF}"/>
    <cellStyle name="Normal 41 2 2 3 4" xfId="48202" xr:uid="{70CE9703-A7B6-4994-BC6F-2F1C5A11C034}"/>
    <cellStyle name="Normal 41 2 2 4" xfId="17560" xr:uid="{00000000-0005-0000-0000-000099440000}"/>
    <cellStyle name="Normal 41 2 2 4 2" xfId="17561" xr:uid="{00000000-0005-0000-0000-00009A440000}"/>
    <cellStyle name="Normal 41 2 2 4 2 2" xfId="48207" xr:uid="{769E6A45-1DA2-456E-B082-930EC57BCEEF}"/>
    <cellStyle name="Normal 41 2 2 4 3" xfId="48206" xr:uid="{22E6F55E-E6AD-4B50-82B2-9786844FBE80}"/>
    <cellStyle name="Normal 41 2 2 5" xfId="17562" xr:uid="{00000000-0005-0000-0000-00009B440000}"/>
    <cellStyle name="Normal 41 2 2 5 2" xfId="48208" xr:uid="{E0B1B542-725F-449A-B829-78FEAD64DBA4}"/>
    <cellStyle name="Normal 41 2 2 6" xfId="48193" xr:uid="{0C3721DC-9BD5-4DFF-9B2D-1BD3FFFA4984}"/>
    <cellStyle name="Normal 41 2 3" xfId="17563" xr:uid="{00000000-0005-0000-0000-00009C440000}"/>
    <cellStyle name="Normal 41 2 3 2" xfId="17564" xr:uid="{00000000-0005-0000-0000-00009D440000}"/>
    <cellStyle name="Normal 41 2 3 2 2" xfId="17565" xr:uid="{00000000-0005-0000-0000-00009E440000}"/>
    <cellStyle name="Normal 41 2 3 2 2 2" xfId="17566" xr:uid="{00000000-0005-0000-0000-00009F440000}"/>
    <cellStyle name="Normal 41 2 3 2 2 2 2" xfId="48212" xr:uid="{90AA2FD0-C85A-4577-9E92-A999FD637CA5}"/>
    <cellStyle name="Normal 41 2 3 2 2 3" xfId="48211" xr:uid="{EF5040D2-82C6-4AF6-92E3-4F6099A7FF2D}"/>
    <cellStyle name="Normal 41 2 3 2 3" xfId="17567" xr:uid="{00000000-0005-0000-0000-0000A0440000}"/>
    <cellStyle name="Normal 41 2 3 2 3 2" xfId="48213" xr:uid="{88C0F83E-76FC-4789-B0DE-48272D3A2EF5}"/>
    <cellStyle name="Normal 41 2 3 2 4" xfId="48210" xr:uid="{B854701D-8B0B-42D9-99CB-117848B38338}"/>
    <cellStyle name="Normal 41 2 3 3" xfId="17568" xr:uid="{00000000-0005-0000-0000-0000A1440000}"/>
    <cellStyle name="Normal 41 2 3 3 2" xfId="17569" xr:uid="{00000000-0005-0000-0000-0000A2440000}"/>
    <cellStyle name="Normal 41 2 3 3 2 2" xfId="48215" xr:uid="{B54F9A02-DA77-45C4-8227-2E8C24985F39}"/>
    <cellStyle name="Normal 41 2 3 3 3" xfId="48214" xr:uid="{4380761D-43DD-4178-BC40-C0192D0B7A35}"/>
    <cellStyle name="Normal 41 2 3 4" xfId="17570" xr:uid="{00000000-0005-0000-0000-0000A3440000}"/>
    <cellStyle name="Normal 41 2 3 4 2" xfId="48216" xr:uid="{F5BE4BD1-D236-407E-A019-04311BABADCF}"/>
    <cellStyle name="Normal 41 2 3 5" xfId="48209" xr:uid="{39D9900E-AE96-48DC-9AC1-F38CFAA51305}"/>
    <cellStyle name="Normal 41 2 4" xfId="17571" xr:uid="{00000000-0005-0000-0000-0000A4440000}"/>
    <cellStyle name="Normal 41 2 4 2" xfId="17572" xr:uid="{00000000-0005-0000-0000-0000A5440000}"/>
    <cellStyle name="Normal 41 2 4 2 2" xfId="17573" xr:uid="{00000000-0005-0000-0000-0000A6440000}"/>
    <cellStyle name="Normal 41 2 4 2 2 2" xfId="48219" xr:uid="{EC8DB75D-E35C-4C2A-934C-3F0759A5EA17}"/>
    <cellStyle name="Normal 41 2 4 2 3" xfId="48218" xr:uid="{C28A7788-0AC4-473A-AAA4-86A15FFB1AA5}"/>
    <cellStyle name="Normal 41 2 4 3" xfId="17574" xr:uid="{00000000-0005-0000-0000-0000A7440000}"/>
    <cellStyle name="Normal 41 2 4 3 2" xfId="48220" xr:uid="{FE73F8BD-534E-4D76-BF43-900D14DEC9C1}"/>
    <cellStyle name="Normal 41 2 4 4" xfId="48217" xr:uid="{2B161042-9B5E-4BED-9A16-5B01C4D9BD86}"/>
    <cellStyle name="Normal 41 2 5" xfId="17575" xr:uid="{00000000-0005-0000-0000-0000A8440000}"/>
    <cellStyle name="Normal 41 2 5 2" xfId="17576" xr:uid="{00000000-0005-0000-0000-0000A9440000}"/>
    <cellStyle name="Normal 41 2 5 2 2" xfId="48222" xr:uid="{C1FD9352-F940-4C99-8185-B4C294F6911D}"/>
    <cellStyle name="Normal 41 2 5 3" xfId="48221" xr:uid="{25A4EB01-E8EF-4D4E-A2D1-31B71DEFAB61}"/>
    <cellStyle name="Normal 41 2 6" xfId="17577" xr:uid="{00000000-0005-0000-0000-0000AA440000}"/>
    <cellStyle name="Normal 41 2 6 2" xfId="48223" xr:uid="{4D84130D-3EDA-4AF0-8CB2-D5B3FC1063C2}"/>
    <cellStyle name="Normal 41 2 7" xfId="17578" xr:uid="{00000000-0005-0000-0000-0000AB440000}"/>
    <cellStyle name="Normal 41 2 7 2" xfId="48224" xr:uid="{12FAC0E3-07A7-4450-A9D2-57D2D569F6CF}"/>
    <cellStyle name="Normal 41 2 8" xfId="48192" xr:uid="{99FD0329-351C-4D1D-8CCE-C493460925C2}"/>
    <cellStyle name="Normal 41 3" xfId="17579" xr:uid="{00000000-0005-0000-0000-0000AC440000}"/>
    <cellStyle name="Normal 41 3 2" xfId="17580" xr:uid="{00000000-0005-0000-0000-0000AD440000}"/>
    <cellStyle name="Normal 41 3 2 2" xfId="17581" xr:uid="{00000000-0005-0000-0000-0000AE440000}"/>
    <cellStyle name="Normal 41 3 2 2 2" xfId="17582" xr:uid="{00000000-0005-0000-0000-0000AF440000}"/>
    <cellStyle name="Normal 41 3 2 2 2 2" xfId="17583" xr:uid="{00000000-0005-0000-0000-0000B0440000}"/>
    <cellStyle name="Normal 41 3 2 2 2 2 2" xfId="48229" xr:uid="{9E0534E2-2530-4D26-AE6C-A8474C2FF90D}"/>
    <cellStyle name="Normal 41 3 2 2 2 3" xfId="48228" xr:uid="{57274FB0-690E-46B0-AC6E-72986647A598}"/>
    <cellStyle name="Normal 41 3 2 2 3" xfId="17584" xr:uid="{00000000-0005-0000-0000-0000B1440000}"/>
    <cellStyle name="Normal 41 3 2 2 3 2" xfId="48230" xr:uid="{EB96046E-1B70-438F-AFC5-B9660FC0BF92}"/>
    <cellStyle name="Normal 41 3 2 2 4" xfId="48227" xr:uid="{DD0886DD-6020-4276-8261-FA666188E055}"/>
    <cellStyle name="Normal 41 3 2 3" xfId="17585" xr:uid="{00000000-0005-0000-0000-0000B2440000}"/>
    <cellStyle name="Normal 41 3 2 3 2" xfId="17586" xr:uid="{00000000-0005-0000-0000-0000B3440000}"/>
    <cellStyle name="Normal 41 3 2 3 2 2" xfId="48232" xr:uid="{10C8D3D7-A75B-4ECD-B4B5-E2364F469E7F}"/>
    <cellStyle name="Normal 41 3 2 3 3" xfId="48231" xr:uid="{856A25D4-80DA-45A0-93CC-3E11965A736F}"/>
    <cellStyle name="Normal 41 3 2 4" xfId="17587" xr:uid="{00000000-0005-0000-0000-0000B4440000}"/>
    <cellStyle name="Normal 41 3 2 4 2" xfId="48233" xr:uid="{9349709D-05D6-497D-A686-D155D6419749}"/>
    <cellStyle name="Normal 41 3 2 5" xfId="48226" xr:uid="{079ADD47-F1D2-4CD7-83B5-AFA233348D45}"/>
    <cellStyle name="Normal 41 3 3" xfId="17588" xr:uid="{00000000-0005-0000-0000-0000B5440000}"/>
    <cellStyle name="Normal 41 3 3 2" xfId="17589" xr:uid="{00000000-0005-0000-0000-0000B6440000}"/>
    <cellStyle name="Normal 41 3 3 2 2" xfId="17590" xr:uid="{00000000-0005-0000-0000-0000B7440000}"/>
    <cellStyle name="Normal 41 3 3 2 2 2" xfId="48236" xr:uid="{63726732-16D2-48B0-9EF5-10A007841A95}"/>
    <cellStyle name="Normal 41 3 3 2 3" xfId="48235" xr:uid="{A6FB49F7-2875-4AC3-B8D9-FFCCF1145965}"/>
    <cellStyle name="Normal 41 3 3 3" xfId="17591" xr:uid="{00000000-0005-0000-0000-0000B8440000}"/>
    <cellStyle name="Normal 41 3 3 3 2" xfId="48237" xr:uid="{44829FD1-2F9C-4670-A276-994F48EC4D8E}"/>
    <cellStyle name="Normal 41 3 3 4" xfId="48234" xr:uid="{AEF920B5-8A4B-4EE2-99F9-30DF39386254}"/>
    <cellStyle name="Normal 41 3 4" xfId="17592" xr:uid="{00000000-0005-0000-0000-0000B9440000}"/>
    <cellStyle name="Normal 41 3 4 2" xfId="17593" xr:uid="{00000000-0005-0000-0000-0000BA440000}"/>
    <cellStyle name="Normal 41 3 4 2 2" xfId="48239" xr:uid="{A2228E04-66B6-4D27-A5A7-8DB45C11B6F7}"/>
    <cellStyle name="Normal 41 3 4 3" xfId="48238" xr:uid="{8520FD1E-DCE8-46CF-841F-BF75D578B295}"/>
    <cellStyle name="Normal 41 3 5" xfId="17594" xr:uid="{00000000-0005-0000-0000-0000BB440000}"/>
    <cellStyle name="Normal 41 3 5 2" xfId="48240" xr:uid="{9099D191-E246-4BBE-BA28-025AA65EE043}"/>
    <cellStyle name="Normal 41 3 6" xfId="48225" xr:uid="{887B7162-8290-428A-830D-3DD8E91BF2FB}"/>
    <cellStyle name="Normal 41 4" xfId="17595" xr:uid="{00000000-0005-0000-0000-0000BC440000}"/>
    <cellStyle name="Normal 41 4 2" xfId="17596" xr:uid="{00000000-0005-0000-0000-0000BD440000}"/>
    <cellStyle name="Normal 41 4 2 2" xfId="17597" xr:uid="{00000000-0005-0000-0000-0000BE440000}"/>
    <cellStyle name="Normal 41 4 2 2 2" xfId="17598" xr:uid="{00000000-0005-0000-0000-0000BF440000}"/>
    <cellStyle name="Normal 41 4 2 2 2 2" xfId="48244" xr:uid="{CD8B8A08-E283-42D6-A9E5-E21FEBF188F7}"/>
    <cellStyle name="Normal 41 4 2 2 3" xfId="48243" xr:uid="{15A9C0BE-4723-491B-AE77-EE6A0263736E}"/>
    <cellStyle name="Normal 41 4 2 3" xfId="17599" xr:uid="{00000000-0005-0000-0000-0000C0440000}"/>
    <cellStyle name="Normal 41 4 2 3 2" xfId="48245" xr:uid="{B6F1A483-338D-4850-AE9A-73D66B9D8F65}"/>
    <cellStyle name="Normal 41 4 2 4" xfId="48242" xr:uid="{4B3D146B-8682-4B0C-80F9-D7732CB8201A}"/>
    <cellStyle name="Normal 41 4 3" xfId="17600" xr:uid="{00000000-0005-0000-0000-0000C1440000}"/>
    <cellStyle name="Normal 41 4 3 2" xfId="17601" xr:uid="{00000000-0005-0000-0000-0000C2440000}"/>
    <cellStyle name="Normal 41 4 3 2 2" xfId="48247" xr:uid="{A549510E-CC49-4D4B-A0E3-9B02A60E8D0B}"/>
    <cellStyle name="Normal 41 4 3 3" xfId="48246" xr:uid="{97BEE22E-8450-49C6-B0BB-FD4019E79C0B}"/>
    <cellStyle name="Normal 41 4 4" xfId="17602" xr:uid="{00000000-0005-0000-0000-0000C3440000}"/>
    <cellStyle name="Normal 41 4 4 2" xfId="48248" xr:uid="{872F0082-F701-477D-A8D9-9A428A99EF45}"/>
    <cellStyle name="Normal 41 4 5" xfId="48241" xr:uid="{1B877864-512A-4089-96A8-C16ED9C07B23}"/>
    <cellStyle name="Normal 41 5" xfId="17603" xr:uid="{00000000-0005-0000-0000-0000C4440000}"/>
    <cellStyle name="Normal 41 5 2" xfId="17604" xr:uid="{00000000-0005-0000-0000-0000C5440000}"/>
    <cellStyle name="Normal 41 5 2 2" xfId="17605" xr:uid="{00000000-0005-0000-0000-0000C6440000}"/>
    <cellStyle name="Normal 41 5 2 2 2" xfId="48251" xr:uid="{1B1B3A59-8396-4945-B979-097E0B577E77}"/>
    <cellStyle name="Normal 41 5 2 3" xfId="48250" xr:uid="{3981B592-2DBF-44BD-A5E8-2BD5C140B0F5}"/>
    <cellStyle name="Normal 41 5 3" xfId="17606" xr:uid="{00000000-0005-0000-0000-0000C7440000}"/>
    <cellStyle name="Normal 41 5 3 2" xfId="48252" xr:uid="{DECA380D-57D7-4534-A9F0-742DA0D0DAAE}"/>
    <cellStyle name="Normal 41 5 4" xfId="48249" xr:uid="{1DC2B83F-8DDD-48C0-9534-BC88F85A7809}"/>
    <cellStyle name="Normal 41 6" xfId="17607" xr:uid="{00000000-0005-0000-0000-0000C8440000}"/>
    <cellStyle name="Normal 41 6 2" xfId="17608" xr:uid="{00000000-0005-0000-0000-0000C9440000}"/>
    <cellStyle name="Normal 41 6 2 2" xfId="17609" xr:uid="{00000000-0005-0000-0000-0000CA440000}"/>
    <cellStyle name="Normal 41 6 2 2 2" xfId="48255" xr:uid="{2784A36E-6765-4002-A4F3-C33B710CFE91}"/>
    <cellStyle name="Normal 41 6 2 3" xfId="48254" xr:uid="{574B5816-AFE3-4404-AA4F-71B20C18FCD0}"/>
    <cellStyle name="Normal 41 6 3" xfId="17610" xr:uid="{00000000-0005-0000-0000-0000CB440000}"/>
    <cellStyle name="Normal 41 6 3 2" xfId="48256" xr:uid="{55012679-13DD-4DE2-82E8-2F3F79FD9848}"/>
    <cellStyle name="Normal 41 6 4" xfId="48253" xr:uid="{BA1B3FD5-1E63-4170-90BF-08BBBAE2289D}"/>
    <cellStyle name="Normal 41 7" xfId="17611" xr:uid="{00000000-0005-0000-0000-0000CC440000}"/>
    <cellStyle name="Normal 41 7 2" xfId="17612" xr:uid="{00000000-0005-0000-0000-0000CD440000}"/>
    <cellStyle name="Normal 41 7 2 2" xfId="17613" xr:uid="{00000000-0005-0000-0000-0000CE440000}"/>
    <cellStyle name="Normal 41 7 2 2 2" xfId="48259" xr:uid="{E14DD067-4C3C-40AF-B437-F4D2EA80185C}"/>
    <cellStyle name="Normal 41 7 2 3" xfId="48258" xr:uid="{2C298FD1-203E-457E-9483-39DC3D5A176A}"/>
    <cellStyle name="Normal 41 7 3" xfId="17614" xr:uid="{00000000-0005-0000-0000-0000CF440000}"/>
    <cellStyle name="Normal 41 7 3 2" xfId="48260" xr:uid="{B8188766-7006-47C5-B95A-05238D641F77}"/>
    <cellStyle name="Normal 41 7 4" xfId="48257" xr:uid="{BDC1BE30-CDFD-4F3B-95D3-7BF5935006E5}"/>
    <cellStyle name="Normal 41 8" xfId="17615" xr:uid="{00000000-0005-0000-0000-0000D0440000}"/>
    <cellStyle name="Normal 41 8 2" xfId="17616" xr:uid="{00000000-0005-0000-0000-0000D1440000}"/>
    <cellStyle name="Normal 41 8 2 2" xfId="48262" xr:uid="{C04768BF-01FC-4B28-A51F-C0E80C34C3DA}"/>
    <cellStyle name="Normal 41 8 3" xfId="48261" xr:uid="{77B207CE-6363-47EB-8DDA-5D0927208B68}"/>
    <cellStyle name="Normal 41 9" xfId="17617" xr:uid="{00000000-0005-0000-0000-0000D2440000}"/>
    <cellStyle name="Normal 41 9 2" xfId="48263" xr:uid="{0E7D2446-6929-41C2-AC35-3C8304F6584C}"/>
    <cellStyle name="Normal 42" xfId="17618" xr:uid="{00000000-0005-0000-0000-0000D3440000}"/>
    <cellStyle name="Normal 42 10" xfId="17619" xr:uid="{00000000-0005-0000-0000-0000D4440000}"/>
    <cellStyle name="Normal 42 10 2" xfId="48265" xr:uid="{59DE448A-1216-464A-B999-C22383D26738}"/>
    <cellStyle name="Normal 42 11" xfId="17620" xr:uid="{00000000-0005-0000-0000-0000D5440000}"/>
    <cellStyle name="Normal 42 11 2" xfId="48266" xr:uid="{252956A2-8CEF-4283-B518-3FD4178A1889}"/>
    <cellStyle name="Normal 42 12" xfId="17621" xr:uid="{00000000-0005-0000-0000-0000D6440000}"/>
    <cellStyle name="Normal 42 12 2" xfId="48267" xr:uid="{8F7BFDB1-D9B7-4CFF-8D9F-11B9AE1A5237}"/>
    <cellStyle name="Normal 42 13" xfId="48264" xr:uid="{A6FA2A06-D686-47AC-BC43-7BF0CE58E73D}"/>
    <cellStyle name="Normal 42 2" xfId="17622" xr:uid="{00000000-0005-0000-0000-0000D7440000}"/>
    <cellStyle name="Normal 42 2 2" xfId="17623" xr:uid="{00000000-0005-0000-0000-0000D8440000}"/>
    <cellStyle name="Normal 42 2 2 2" xfId="17624" xr:uid="{00000000-0005-0000-0000-0000D9440000}"/>
    <cellStyle name="Normal 42 2 2 2 2" xfId="17625" xr:uid="{00000000-0005-0000-0000-0000DA440000}"/>
    <cellStyle name="Normal 42 2 2 2 2 2" xfId="17626" xr:uid="{00000000-0005-0000-0000-0000DB440000}"/>
    <cellStyle name="Normal 42 2 2 2 2 2 2" xfId="17627" xr:uid="{00000000-0005-0000-0000-0000DC440000}"/>
    <cellStyle name="Normal 42 2 2 2 2 2 2 2" xfId="48273" xr:uid="{C285F0C1-8227-4B3F-B580-2C897752328D}"/>
    <cellStyle name="Normal 42 2 2 2 2 2 3" xfId="48272" xr:uid="{FEE993E1-E7C0-4055-94E5-04757C1B6C2C}"/>
    <cellStyle name="Normal 42 2 2 2 2 3" xfId="17628" xr:uid="{00000000-0005-0000-0000-0000DD440000}"/>
    <cellStyle name="Normal 42 2 2 2 2 3 2" xfId="48274" xr:uid="{8C2F12B2-D8F1-40B7-94D9-DF774CD14ECB}"/>
    <cellStyle name="Normal 42 2 2 2 2 4" xfId="48271" xr:uid="{E8566F7F-E31B-4BE9-AED4-5EE527F37B72}"/>
    <cellStyle name="Normal 42 2 2 2 3" xfId="17629" xr:uid="{00000000-0005-0000-0000-0000DE440000}"/>
    <cellStyle name="Normal 42 2 2 2 3 2" xfId="17630" xr:uid="{00000000-0005-0000-0000-0000DF440000}"/>
    <cellStyle name="Normal 42 2 2 2 3 2 2" xfId="48276" xr:uid="{1C4630EA-44C7-48BB-87D9-B2F10F3493E6}"/>
    <cellStyle name="Normal 42 2 2 2 3 3" xfId="48275" xr:uid="{BAA45884-6066-4144-B32E-1683A7CA02AD}"/>
    <cellStyle name="Normal 42 2 2 2 4" xfId="17631" xr:uid="{00000000-0005-0000-0000-0000E0440000}"/>
    <cellStyle name="Normal 42 2 2 2 4 2" xfId="48277" xr:uid="{C501DB01-0D84-4C2E-84F1-AF5DFD472849}"/>
    <cellStyle name="Normal 42 2 2 2 5" xfId="48270" xr:uid="{98DD027D-3BB3-48A3-A5D9-FD919FC0B12D}"/>
    <cellStyle name="Normal 42 2 2 3" xfId="17632" xr:uid="{00000000-0005-0000-0000-0000E1440000}"/>
    <cellStyle name="Normal 42 2 2 3 2" xfId="17633" xr:uid="{00000000-0005-0000-0000-0000E2440000}"/>
    <cellStyle name="Normal 42 2 2 3 2 2" xfId="17634" xr:uid="{00000000-0005-0000-0000-0000E3440000}"/>
    <cellStyle name="Normal 42 2 2 3 2 2 2" xfId="48280" xr:uid="{F0DDB568-714E-4C87-9543-FCE0896266E5}"/>
    <cellStyle name="Normal 42 2 2 3 2 3" xfId="48279" xr:uid="{606620DE-D2E8-4A05-9B51-F55E72CB2E44}"/>
    <cellStyle name="Normal 42 2 2 3 3" xfId="17635" xr:uid="{00000000-0005-0000-0000-0000E4440000}"/>
    <cellStyle name="Normal 42 2 2 3 3 2" xfId="48281" xr:uid="{BA518D1D-10C7-4A91-8570-1EF4D22ABE15}"/>
    <cellStyle name="Normal 42 2 2 3 4" xfId="48278" xr:uid="{C69FB584-6CEC-44B9-88A0-9E62735F5BE5}"/>
    <cellStyle name="Normal 42 2 2 4" xfId="17636" xr:uid="{00000000-0005-0000-0000-0000E5440000}"/>
    <cellStyle name="Normal 42 2 2 4 2" xfId="17637" xr:uid="{00000000-0005-0000-0000-0000E6440000}"/>
    <cellStyle name="Normal 42 2 2 4 2 2" xfId="48283" xr:uid="{D8E0A00B-6B21-42AB-9EA4-3AFB7D8FE828}"/>
    <cellStyle name="Normal 42 2 2 4 3" xfId="48282" xr:uid="{228A930C-4AED-4606-9119-D773048574AE}"/>
    <cellStyle name="Normal 42 2 2 5" xfId="17638" xr:uid="{00000000-0005-0000-0000-0000E7440000}"/>
    <cellStyle name="Normal 42 2 2 5 2" xfId="48284" xr:uid="{D855FBC2-D552-4560-B096-0B91F4CDAFE8}"/>
    <cellStyle name="Normal 42 2 2 6" xfId="48269" xr:uid="{9B603796-9258-4C12-ACB5-ACCC64AED5E9}"/>
    <cellStyle name="Normal 42 2 3" xfId="17639" xr:uid="{00000000-0005-0000-0000-0000E8440000}"/>
    <cellStyle name="Normal 42 2 3 2" xfId="17640" xr:uid="{00000000-0005-0000-0000-0000E9440000}"/>
    <cellStyle name="Normal 42 2 3 2 2" xfId="17641" xr:uid="{00000000-0005-0000-0000-0000EA440000}"/>
    <cellStyle name="Normal 42 2 3 2 2 2" xfId="17642" xr:uid="{00000000-0005-0000-0000-0000EB440000}"/>
    <cellStyle name="Normal 42 2 3 2 2 2 2" xfId="48288" xr:uid="{34D226D5-9A21-4FAB-A5FC-9C8250777216}"/>
    <cellStyle name="Normal 42 2 3 2 2 3" xfId="48287" xr:uid="{A5DEB349-550B-4E82-ABA2-70D7B47FB70C}"/>
    <cellStyle name="Normal 42 2 3 2 3" xfId="17643" xr:uid="{00000000-0005-0000-0000-0000EC440000}"/>
    <cellStyle name="Normal 42 2 3 2 3 2" xfId="48289" xr:uid="{B2C73D4A-38D8-485F-8BBC-4361D768E7EF}"/>
    <cellStyle name="Normal 42 2 3 2 4" xfId="48286" xr:uid="{351420F4-46FE-4FCE-A14D-1163DB9890D1}"/>
    <cellStyle name="Normal 42 2 3 3" xfId="17644" xr:uid="{00000000-0005-0000-0000-0000ED440000}"/>
    <cellStyle name="Normal 42 2 3 3 2" xfId="17645" xr:uid="{00000000-0005-0000-0000-0000EE440000}"/>
    <cellStyle name="Normal 42 2 3 3 2 2" xfId="48291" xr:uid="{A2A0C0ED-5EA6-4F0E-8485-75645ABC3972}"/>
    <cellStyle name="Normal 42 2 3 3 3" xfId="48290" xr:uid="{D275BDAB-4079-432A-A704-FA9B842F4876}"/>
    <cellStyle name="Normal 42 2 3 4" xfId="17646" xr:uid="{00000000-0005-0000-0000-0000EF440000}"/>
    <cellStyle name="Normal 42 2 3 4 2" xfId="48292" xr:uid="{EA9F51E2-DBFD-4B2B-A468-CDD08D1C0AFB}"/>
    <cellStyle name="Normal 42 2 3 5" xfId="48285" xr:uid="{532ACD16-DB64-462E-A023-FD7975953358}"/>
    <cellStyle name="Normal 42 2 4" xfId="17647" xr:uid="{00000000-0005-0000-0000-0000F0440000}"/>
    <cellStyle name="Normal 42 2 4 2" xfId="17648" xr:uid="{00000000-0005-0000-0000-0000F1440000}"/>
    <cellStyle name="Normal 42 2 4 2 2" xfId="17649" xr:uid="{00000000-0005-0000-0000-0000F2440000}"/>
    <cellStyle name="Normal 42 2 4 2 2 2" xfId="48295" xr:uid="{47612178-7AA7-4E91-B3F1-227C49137C4B}"/>
    <cellStyle name="Normal 42 2 4 2 3" xfId="48294" xr:uid="{9DA6C4BE-34BC-43C5-B25E-4419150D557B}"/>
    <cellStyle name="Normal 42 2 4 3" xfId="17650" xr:uid="{00000000-0005-0000-0000-0000F3440000}"/>
    <cellStyle name="Normal 42 2 4 3 2" xfId="48296" xr:uid="{DBECCD19-3996-4DF0-A6C3-141DECD9BEF7}"/>
    <cellStyle name="Normal 42 2 4 4" xfId="48293" xr:uid="{E111EA1A-D2F5-4259-8734-2031AD608AAD}"/>
    <cellStyle name="Normal 42 2 5" xfId="17651" xr:uid="{00000000-0005-0000-0000-0000F4440000}"/>
    <cellStyle name="Normal 42 2 5 2" xfId="17652" xr:uid="{00000000-0005-0000-0000-0000F5440000}"/>
    <cellStyle name="Normal 42 2 5 2 2" xfId="48298" xr:uid="{20F340B2-EAF3-4384-B9E5-BADE6CB4E6AF}"/>
    <cellStyle name="Normal 42 2 5 3" xfId="48297" xr:uid="{633CB8F8-8F9A-4A4E-A1AF-0243570D0159}"/>
    <cellStyle name="Normal 42 2 6" xfId="17653" xr:uid="{00000000-0005-0000-0000-0000F6440000}"/>
    <cellStyle name="Normal 42 2 6 2" xfId="48299" xr:uid="{89D41808-731F-4FCA-AC4A-B863D85CAFD1}"/>
    <cellStyle name="Normal 42 2 7" xfId="17654" xr:uid="{00000000-0005-0000-0000-0000F7440000}"/>
    <cellStyle name="Normal 42 2 7 2" xfId="48300" xr:uid="{82D8116D-7962-4A86-94DD-CDB812B135B9}"/>
    <cellStyle name="Normal 42 2 8" xfId="48268" xr:uid="{313FBFFC-1DD1-4DDC-9BF5-90BDCBE21089}"/>
    <cellStyle name="Normal 42 3" xfId="17655" xr:uid="{00000000-0005-0000-0000-0000F8440000}"/>
    <cellStyle name="Normal 42 3 2" xfId="17656" xr:uid="{00000000-0005-0000-0000-0000F9440000}"/>
    <cellStyle name="Normal 42 3 2 2" xfId="17657" xr:uid="{00000000-0005-0000-0000-0000FA440000}"/>
    <cellStyle name="Normal 42 3 2 2 2" xfId="17658" xr:uid="{00000000-0005-0000-0000-0000FB440000}"/>
    <cellStyle name="Normal 42 3 2 2 2 2" xfId="17659" xr:uid="{00000000-0005-0000-0000-0000FC440000}"/>
    <cellStyle name="Normal 42 3 2 2 2 2 2" xfId="48305" xr:uid="{EBE19137-32BA-425C-A9FB-CC9AC5DA1DFF}"/>
    <cellStyle name="Normal 42 3 2 2 2 3" xfId="48304" xr:uid="{CB810630-772B-4E77-A6D9-6A7996654741}"/>
    <cellStyle name="Normal 42 3 2 2 3" xfId="17660" xr:uid="{00000000-0005-0000-0000-0000FD440000}"/>
    <cellStyle name="Normal 42 3 2 2 3 2" xfId="48306" xr:uid="{68321FC4-4418-4F09-9274-EA0CD316C105}"/>
    <cellStyle name="Normal 42 3 2 2 4" xfId="48303" xr:uid="{2EDC9364-3D71-4651-B12B-FB5BD4271507}"/>
    <cellStyle name="Normal 42 3 2 3" xfId="17661" xr:uid="{00000000-0005-0000-0000-0000FE440000}"/>
    <cellStyle name="Normal 42 3 2 3 2" xfId="17662" xr:uid="{00000000-0005-0000-0000-0000FF440000}"/>
    <cellStyle name="Normal 42 3 2 3 2 2" xfId="48308" xr:uid="{D6B48D70-1BA2-437A-B0BF-CA6350F7FD3B}"/>
    <cellStyle name="Normal 42 3 2 3 3" xfId="48307" xr:uid="{D5FC93C3-0000-4219-853F-29C311BEEA28}"/>
    <cellStyle name="Normal 42 3 2 4" xfId="17663" xr:uid="{00000000-0005-0000-0000-000000450000}"/>
    <cellStyle name="Normal 42 3 2 4 2" xfId="48309" xr:uid="{C38E65AB-2EF9-4C15-A3B4-43478FD75FD3}"/>
    <cellStyle name="Normal 42 3 2 5" xfId="48302" xr:uid="{2AD76C84-2936-49E3-89D8-8CD3B0CA0D76}"/>
    <cellStyle name="Normal 42 3 3" xfId="17664" xr:uid="{00000000-0005-0000-0000-000001450000}"/>
    <cellStyle name="Normal 42 3 3 2" xfId="17665" xr:uid="{00000000-0005-0000-0000-000002450000}"/>
    <cellStyle name="Normal 42 3 3 2 2" xfId="17666" xr:uid="{00000000-0005-0000-0000-000003450000}"/>
    <cellStyle name="Normal 42 3 3 2 2 2" xfId="48312" xr:uid="{039D9FE9-3574-4D07-8C7A-8F2B307CE3F3}"/>
    <cellStyle name="Normal 42 3 3 2 3" xfId="48311" xr:uid="{99981810-0FB4-4F47-BD4C-CC3965957469}"/>
    <cellStyle name="Normal 42 3 3 3" xfId="17667" xr:uid="{00000000-0005-0000-0000-000004450000}"/>
    <cellStyle name="Normal 42 3 3 3 2" xfId="48313" xr:uid="{172E155D-E2D5-4F39-A956-90F79E2C9FB6}"/>
    <cellStyle name="Normal 42 3 3 4" xfId="48310" xr:uid="{2AAAF3DE-4D57-4C1D-B7D5-8ABB2DF21357}"/>
    <cellStyle name="Normal 42 3 4" xfId="17668" xr:uid="{00000000-0005-0000-0000-000005450000}"/>
    <cellStyle name="Normal 42 3 4 2" xfId="17669" xr:uid="{00000000-0005-0000-0000-000006450000}"/>
    <cellStyle name="Normal 42 3 4 2 2" xfId="48315" xr:uid="{B42872AF-9C3F-4694-82D4-1E369E285F0A}"/>
    <cellStyle name="Normal 42 3 4 3" xfId="48314" xr:uid="{91650B1A-1D59-4292-B889-29FEC03B5204}"/>
    <cellStyle name="Normal 42 3 5" xfId="17670" xr:uid="{00000000-0005-0000-0000-000007450000}"/>
    <cellStyle name="Normal 42 3 5 2" xfId="48316" xr:uid="{B8632552-F127-48F5-AB91-F34BA95323CF}"/>
    <cellStyle name="Normal 42 3 6" xfId="48301" xr:uid="{5FB9A627-D355-4807-8336-3425FC599D0D}"/>
    <cellStyle name="Normal 42 4" xfId="17671" xr:uid="{00000000-0005-0000-0000-000008450000}"/>
    <cellStyle name="Normal 42 4 2" xfId="48317" xr:uid="{A7AC38FB-E5D9-4A2E-AA0A-6C76D4F17E38}"/>
    <cellStyle name="Normal 42 5" xfId="17672" xr:uid="{00000000-0005-0000-0000-000009450000}"/>
    <cellStyle name="Normal 42 5 2" xfId="17673" xr:uid="{00000000-0005-0000-0000-00000A450000}"/>
    <cellStyle name="Normal 42 5 2 2" xfId="17674" xr:uid="{00000000-0005-0000-0000-00000B450000}"/>
    <cellStyle name="Normal 42 5 2 2 2" xfId="17675" xr:uid="{00000000-0005-0000-0000-00000C450000}"/>
    <cellStyle name="Normal 42 5 2 2 2 2" xfId="48321" xr:uid="{B88B9F4A-4517-48B8-8412-966ED20782ED}"/>
    <cellStyle name="Normal 42 5 2 2 3" xfId="48320" xr:uid="{4C5BBA2F-1819-4215-809F-B531A8F542A7}"/>
    <cellStyle name="Normal 42 5 2 3" xfId="17676" xr:uid="{00000000-0005-0000-0000-00000D450000}"/>
    <cellStyle name="Normal 42 5 2 3 2" xfId="48322" xr:uid="{99857A19-9B8B-4F87-B945-0714C950BE97}"/>
    <cellStyle name="Normal 42 5 2 4" xfId="48319" xr:uid="{A4CABCCC-292D-46A2-8909-67FB9910855C}"/>
    <cellStyle name="Normal 42 5 3" xfId="17677" xr:uid="{00000000-0005-0000-0000-00000E450000}"/>
    <cellStyle name="Normal 42 5 3 2" xfId="17678" xr:uid="{00000000-0005-0000-0000-00000F450000}"/>
    <cellStyle name="Normal 42 5 3 2 2" xfId="48324" xr:uid="{9F95E865-28DC-4FCD-90BD-9DD762CD777B}"/>
    <cellStyle name="Normal 42 5 3 3" xfId="48323" xr:uid="{9404B104-85AF-4165-A7E8-77C4D16CFAD4}"/>
    <cellStyle name="Normal 42 5 4" xfId="17679" xr:uid="{00000000-0005-0000-0000-000010450000}"/>
    <cellStyle name="Normal 42 5 4 2" xfId="48325" xr:uid="{C4310CAC-2462-40E6-964B-72136505F942}"/>
    <cellStyle name="Normal 42 5 5" xfId="48318" xr:uid="{FD204003-DD27-44E1-9BBD-E213907B2154}"/>
    <cellStyle name="Normal 42 6" xfId="17680" xr:uid="{00000000-0005-0000-0000-000011450000}"/>
    <cellStyle name="Normal 42 6 2" xfId="17681" xr:uid="{00000000-0005-0000-0000-000012450000}"/>
    <cellStyle name="Normal 42 6 2 2" xfId="17682" xr:uid="{00000000-0005-0000-0000-000013450000}"/>
    <cellStyle name="Normal 42 6 2 2 2" xfId="48328" xr:uid="{A6BB5B18-8EC9-4F6A-A3CE-E5D651B82361}"/>
    <cellStyle name="Normal 42 6 2 3" xfId="48327" xr:uid="{28C2FD87-01E9-40E3-83E7-33C094F73BB0}"/>
    <cellStyle name="Normal 42 6 3" xfId="17683" xr:uid="{00000000-0005-0000-0000-000014450000}"/>
    <cellStyle name="Normal 42 6 3 2" xfId="48329" xr:uid="{59650842-9378-4876-A594-147B488988B5}"/>
    <cellStyle name="Normal 42 6 4" xfId="48326" xr:uid="{D42529CE-7F3E-410A-A3A0-67130D74571B}"/>
    <cellStyle name="Normal 42 7" xfId="17684" xr:uid="{00000000-0005-0000-0000-000015450000}"/>
    <cellStyle name="Normal 42 7 2" xfId="17685" xr:uid="{00000000-0005-0000-0000-000016450000}"/>
    <cellStyle name="Normal 42 7 2 2" xfId="17686" xr:uid="{00000000-0005-0000-0000-000017450000}"/>
    <cellStyle name="Normal 42 7 2 2 2" xfId="48332" xr:uid="{6FB3B7CC-A4AC-4BCE-8627-1815F2E43EAC}"/>
    <cellStyle name="Normal 42 7 2 3" xfId="48331" xr:uid="{88F0EE79-834B-4E0A-860B-9A3E3F984075}"/>
    <cellStyle name="Normal 42 7 3" xfId="17687" xr:uid="{00000000-0005-0000-0000-000018450000}"/>
    <cellStyle name="Normal 42 7 3 2" xfId="48333" xr:uid="{2B5A7B3F-2268-45BC-9AA1-B09FDE05CD14}"/>
    <cellStyle name="Normal 42 7 4" xfId="48330" xr:uid="{BB904630-023F-4A8D-B7AA-BB0FE8773EA6}"/>
    <cellStyle name="Normal 42 8" xfId="17688" xr:uid="{00000000-0005-0000-0000-000019450000}"/>
    <cellStyle name="Normal 42 8 2" xfId="17689" xr:uid="{00000000-0005-0000-0000-00001A450000}"/>
    <cellStyle name="Normal 42 8 2 2" xfId="17690" xr:uid="{00000000-0005-0000-0000-00001B450000}"/>
    <cellStyle name="Normal 42 8 2 2 2" xfId="48336" xr:uid="{97E17970-3897-4F72-A904-0526E2E5ACB9}"/>
    <cellStyle name="Normal 42 8 2 3" xfId="48335" xr:uid="{6D09CABB-4BAC-468F-A17D-917E12F20981}"/>
    <cellStyle name="Normal 42 8 3" xfId="17691" xr:uid="{00000000-0005-0000-0000-00001C450000}"/>
    <cellStyle name="Normal 42 8 3 2" xfId="48337" xr:uid="{8785427C-E198-4738-932E-E39F45A7B336}"/>
    <cellStyle name="Normal 42 8 4" xfId="48334" xr:uid="{C277881B-8AB3-4138-B399-33DA6AAC2B3A}"/>
    <cellStyle name="Normal 42 9" xfId="17692" xr:uid="{00000000-0005-0000-0000-00001D450000}"/>
    <cellStyle name="Normal 42 9 2" xfId="17693" xr:uid="{00000000-0005-0000-0000-00001E450000}"/>
    <cellStyle name="Normal 42 9 2 2" xfId="48339" xr:uid="{9C0074EE-F583-46C1-A1F5-D4964909A248}"/>
    <cellStyle name="Normal 42 9 3" xfId="48338" xr:uid="{C54087ED-F4C8-44FF-BD4F-0138DBE2021A}"/>
    <cellStyle name="Normal 43" xfId="17694" xr:uid="{00000000-0005-0000-0000-00001F450000}"/>
    <cellStyle name="Normal 43 10" xfId="17695" xr:uid="{00000000-0005-0000-0000-000020450000}"/>
    <cellStyle name="Normal 43 10 2" xfId="48341" xr:uid="{75AEBFA0-B933-4458-85D1-7396012E16B1}"/>
    <cellStyle name="Normal 43 11" xfId="48340" xr:uid="{4A6201A0-2577-4F7E-A399-D371AFD8A050}"/>
    <cellStyle name="Normal 43 2" xfId="17696" xr:uid="{00000000-0005-0000-0000-000021450000}"/>
    <cellStyle name="Normal 43 2 2" xfId="17697" xr:uid="{00000000-0005-0000-0000-000022450000}"/>
    <cellStyle name="Normal 43 2 2 2" xfId="17698" xr:uid="{00000000-0005-0000-0000-000023450000}"/>
    <cellStyle name="Normal 43 2 2 2 2" xfId="17699" xr:uid="{00000000-0005-0000-0000-000024450000}"/>
    <cellStyle name="Normal 43 2 2 2 2 2" xfId="17700" xr:uid="{00000000-0005-0000-0000-000025450000}"/>
    <cellStyle name="Normal 43 2 2 2 2 2 2" xfId="17701" xr:uid="{00000000-0005-0000-0000-000026450000}"/>
    <cellStyle name="Normal 43 2 2 2 2 2 2 2" xfId="48347" xr:uid="{BBD80016-49EA-4DD5-B66F-7ABFAFE7E8FC}"/>
    <cellStyle name="Normal 43 2 2 2 2 2 3" xfId="48346" xr:uid="{1EAFE75B-F740-4257-91D1-81BA78D71040}"/>
    <cellStyle name="Normal 43 2 2 2 2 3" xfId="17702" xr:uid="{00000000-0005-0000-0000-000027450000}"/>
    <cellStyle name="Normal 43 2 2 2 2 3 2" xfId="48348" xr:uid="{60FEE695-47A3-431C-B64E-F1ECBB4B81A3}"/>
    <cellStyle name="Normal 43 2 2 2 2 4" xfId="48345" xr:uid="{18CF3F94-A0E5-4D0E-A8F2-8D1158BD5F16}"/>
    <cellStyle name="Normal 43 2 2 2 3" xfId="17703" xr:uid="{00000000-0005-0000-0000-000028450000}"/>
    <cellStyle name="Normal 43 2 2 2 3 2" xfId="17704" xr:uid="{00000000-0005-0000-0000-000029450000}"/>
    <cellStyle name="Normal 43 2 2 2 3 2 2" xfId="48350" xr:uid="{6553CC9A-B4AB-47FA-A1B1-0D2510077B83}"/>
    <cellStyle name="Normal 43 2 2 2 3 3" xfId="48349" xr:uid="{02A38999-73C2-41E1-8F97-1CBC078BC0DE}"/>
    <cellStyle name="Normal 43 2 2 2 4" xfId="17705" xr:uid="{00000000-0005-0000-0000-00002A450000}"/>
    <cellStyle name="Normal 43 2 2 2 4 2" xfId="48351" xr:uid="{AB927007-AFFD-499D-9F84-7C09BD802302}"/>
    <cellStyle name="Normal 43 2 2 2 5" xfId="48344" xr:uid="{649BF557-3E95-45B9-99E6-DA37B458E47D}"/>
    <cellStyle name="Normal 43 2 2 3" xfId="17706" xr:uid="{00000000-0005-0000-0000-00002B450000}"/>
    <cellStyle name="Normal 43 2 2 3 2" xfId="17707" xr:uid="{00000000-0005-0000-0000-00002C450000}"/>
    <cellStyle name="Normal 43 2 2 3 2 2" xfId="17708" xr:uid="{00000000-0005-0000-0000-00002D450000}"/>
    <cellStyle name="Normal 43 2 2 3 2 2 2" xfId="48354" xr:uid="{97BADF40-DA53-4CA8-BA99-6A57A6D87F38}"/>
    <cellStyle name="Normal 43 2 2 3 2 3" xfId="48353" xr:uid="{81BA3666-9625-447D-BC90-6127C765D8F6}"/>
    <cellStyle name="Normal 43 2 2 3 3" xfId="17709" xr:uid="{00000000-0005-0000-0000-00002E450000}"/>
    <cellStyle name="Normal 43 2 2 3 3 2" xfId="48355" xr:uid="{D9C5CF47-02D8-4D8D-ACA4-58F7BD3F3A18}"/>
    <cellStyle name="Normal 43 2 2 3 4" xfId="48352" xr:uid="{B5104017-04C1-4990-8447-BB81CC253414}"/>
    <cellStyle name="Normal 43 2 2 4" xfId="17710" xr:uid="{00000000-0005-0000-0000-00002F450000}"/>
    <cellStyle name="Normal 43 2 2 4 2" xfId="17711" xr:uid="{00000000-0005-0000-0000-000030450000}"/>
    <cellStyle name="Normal 43 2 2 4 2 2" xfId="48357" xr:uid="{3CF15605-62BD-471D-BB9B-976D5980FB6C}"/>
    <cellStyle name="Normal 43 2 2 4 3" xfId="48356" xr:uid="{9981F368-DC65-4701-93E5-88C13EF01C53}"/>
    <cellStyle name="Normal 43 2 2 5" xfId="17712" xr:uid="{00000000-0005-0000-0000-000031450000}"/>
    <cellStyle name="Normal 43 2 2 5 2" xfId="48358" xr:uid="{11283275-35C9-48D2-8161-903D3717D114}"/>
    <cellStyle name="Normal 43 2 2 6" xfId="48343" xr:uid="{9F25D4E5-7B7E-4A71-B9D5-55289EE1F488}"/>
    <cellStyle name="Normal 43 2 3" xfId="17713" xr:uid="{00000000-0005-0000-0000-000032450000}"/>
    <cellStyle name="Normal 43 2 3 2" xfId="17714" xr:uid="{00000000-0005-0000-0000-000033450000}"/>
    <cellStyle name="Normal 43 2 3 2 2" xfId="17715" xr:uid="{00000000-0005-0000-0000-000034450000}"/>
    <cellStyle name="Normal 43 2 3 2 2 2" xfId="17716" xr:uid="{00000000-0005-0000-0000-000035450000}"/>
    <cellStyle name="Normal 43 2 3 2 2 2 2" xfId="48362" xr:uid="{A56D7B7C-052E-4584-BDC7-7CCD44E87E4A}"/>
    <cellStyle name="Normal 43 2 3 2 2 3" xfId="48361" xr:uid="{F58855A2-0955-4520-9C0C-F67AB8493DA3}"/>
    <cellStyle name="Normal 43 2 3 2 3" xfId="17717" xr:uid="{00000000-0005-0000-0000-000036450000}"/>
    <cellStyle name="Normal 43 2 3 2 3 2" xfId="48363" xr:uid="{26B512FF-8D7A-44D9-BC05-F196B0E0857E}"/>
    <cellStyle name="Normal 43 2 3 2 4" xfId="48360" xr:uid="{E1350B8B-8EFE-48E9-9AD5-1FD09C34C303}"/>
    <cellStyle name="Normal 43 2 3 3" xfId="17718" xr:uid="{00000000-0005-0000-0000-000037450000}"/>
    <cellStyle name="Normal 43 2 3 3 2" xfId="17719" xr:uid="{00000000-0005-0000-0000-000038450000}"/>
    <cellStyle name="Normal 43 2 3 3 2 2" xfId="48365" xr:uid="{3884DE36-73E8-4E4B-9942-57F40C7E5502}"/>
    <cellStyle name="Normal 43 2 3 3 3" xfId="48364" xr:uid="{2F88A84F-4407-49A5-85B7-51FAB32DE74F}"/>
    <cellStyle name="Normal 43 2 3 4" xfId="17720" xr:uid="{00000000-0005-0000-0000-000039450000}"/>
    <cellStyle name="Normal 43 2 3 4 2" xfId="48366" xr:uid="{C0A4169A-9EAB-42D7-B06B-EC752455E03E}"/>
    <cellStyle name="Normal 43 2 3 5" xfId="48359" xr:uid="{7CCCA8B1-2527-4D70-B6A9-75ED3B560D84}"/>
    <cellStyle name="Normal 43 2 4" xfId="17721" xr:uid="{00000000-0005-0000-0000-00003A450000}"/>
    <cellStyle name="Normal 43 2 4 2" xfId="17722" xr:uid="{00000000-0005-0000-0000-00003B450000}"/>
    <cellStyle name="Normal 43 2 4 2 2" xfId="17723" xr:uid="{00000000-0005-0000-0000-00003C450000}"/>
    <cellStyle name="Normal 43 2 4 2 2 2" xfId="48369" xr:uid="{86C950CD-9756-4A23-8B83-F9CC1981E496}"/>
    <cellStyle name="Normal 43 2 4 2 3" xfId="48368" xr:uid="{061CA000-D5CE-4BED-B2FE-9484A0DE0C2A}"/>
    <cellStyle name="Normal 43 2 4 3" xfId="17724" xr:uid="{00000000-0005-0000-0000-00003D450000}"/>
    <cellStyle name="Normal 43 2 4 3 2" xfId="48370" xr:uid="{5F1BD83F-9D28-488C-8D46-E43355DFD78C}"/>
    <cellStyle name="Normal 43 2 4 4" xfId="48367" xr:uid="{FEFE0EFD-D1CA-4C9C-94BB-9A2806426D7D}"/>
    <cellStyle name="Normal 43 2 5" xfId="17725" xr:uid="{00000000-0005-0000-0000-00003E450000}"/>
    <cellStyle name="Normal 43 2 5 2" xfId="17726" xr:uid="{00000000-0005-0000-0000-00003F450000}"/>
    <cellStyle name="Normal 43 2 5 2 2" xfId="48372" xr:uid="{983C8F2A-F813-4EF8-BC8D-9A5771EEF48A}"/>
    <cellStyle name="Normal 43 2 5 3" xfId="48371" xr:uid="{092EA7CE-9BC5-402F-9BD5-743724614810}"/>
    <cellStyle name="Normal 43 2 6" xfId="17727" xr:uid="{00000000-0005-0000-0000-000040450000}"/>
    <cellStyle name="Normal 43 2 6 2" xfId="48373" xr:uid="{7887CD98-2143-4FCA-83FB-961363AB9F3E}"/>
    <cellStyle name="Normal 43 2 7" xfId="17728" xr:uid="{00000000-0005-0000-0000-000041450000}"/>
    <cellStyle name="Normal 43 2 7 2" xfId="48374" xr:uid="{5CB7F159-A382-49AE-928B-1750D589CBF0}"/>
    <cellStyle name="Normal 43 2 8" xfId="48342" xr:uid="{3F3C615F-73D5-4E4C-8718-63EAADD2FEE2}"/>
    <cellStyle name="Normal 43 3" xfId="17729" xr:uid="{00000000-0005-0000-0000-000042450000}"/>
    <cellStyle name="Normal 43 3 2" xfId="17730" xr:uid="{00000000-0005-0000-0000-000043450000}"/>
    <cellStyle name="Normal 43 3 2 2" xfId="17731" xr:uid="{00000000-0005-0000-0000-000044450000}"/>
    <cellStyle name="Normal 43 3 2 2 2" xfId="17732" xr:uid="{00000000-0005-0000-0000-000045450000}"/>
    <cellStyle name="Normal 43 3 2 2 2 2" xfId="17733" xr:uid="{00000000-0005-0000-0000-000046450000}"/>
    <cellStyle name="Normal 43 3 2 2 2 2 2" xfId="48379" xr:uid="{B6ACEF1F-F73A-4A38-8B24-C5B6C9E98163}"/>
    <cellStyle name="Normal 43 3 2 2 2 3" xfId="48378" xr:uid="{193C005B-F32B-4446-984F-FE257E9878AD}"/>
    <cellStyle name="Normal 43 3 2 2 3" xfId="17734" xr:uid="{00000000-0005-0000-0000-000047450000}"/>
    <cellStyle name="Normal 43 3 2 2 3 2" xfId="48380" xr:uid="{E7C1E359-8945-4203-87B1-DD07E9A0261B}"/>
    <cellStyle name="Normal 43 3 2 2 4" xfId="48377" xr:uid="{1A4D6380-D811-4646-90C2-90BD8233E84C}"/>
    <cellStyle name="Normal 43 3 2 3" xfId="17735" xr:uid="{00000000-0005-0000-0000-000048450000}"/>
    <cellStyle name="Normal 43 3 2 3 2" xfId="17736" xr:uid="{00000000-0005-0000-0000-000049450000}"/>
    <cellStyle name="Normal 43 3 2 3 2 2" xfId="48382" xr:uid="{6FA552FF-9281-4368-BF91-95A2EF8D902D}"/>
    <cellStyle name="Normal 43 3 2 3 3" xfId="48381" xr:uid="{691795FC-0891-4869-9543-F81E23E686B3}"/>
    <cellStyle name="Normal 43 3 2 4" xfId="17737" xr:uid="{00000000-0005-0000-0000-00004A450000}"/>
    <cellStyle name="Normal 43 3 2 4 2" xfId="48383" xr:uid="{9B7C2376-AB19-4531-9E55-22D17896DB38}"/>
    <cellStyle name="Normal 43 3 2 5" xfId="48376" xr:uid="{2B511D7B-7B58-4071-9B11-C9D4F243576A}"/>
    <cellStyle name="Normal 43 3 3" xfId="17738" xr:uid="{00000000-0005-0000-0000-00004B450000}"/>
    <cellStyle name="Normal 43 3 3 2" xfId="17739" xr:uid="{00000000-0005-0000-0000-00004C450000}"/>
    <cellStyle name="Normal 43 3 3 2 2" xfId="17740" xr:uid="{00000000-0005-0000-0000-00004D450000}"/>
    <cellStyle name="Normal 43 3 3 2 2 2" xfId="48386" xr:uid="{4DD42E87-A278-4751-BDC8-653322DBE3F9}"/>
    <cellStyle name="Normal 43 3 3 2 3" xfId="48385" xr:uid="{E38E85E7-DF37-4CEA-958E-85188FF49FFB}"/>
    <cellStyle name="Normal 43 3 3 3" xfId="17741" xr:uid="{00000000-0005-0000-0000-00004E450000}"/>
    <cellStyle name="Normal 43 3 3 3 2" xfId="48387" xr:uid="{36E4FD12-D9E9-4A60-BEA3-988711AF2E29}"/>
    <cellStyle name="Normal 43 3 3 4" xfId="48384" xr:uid="{4A998764-7D15-4974-802F-5F133B0DA69B}"/>
    <cellStyle name="Normal 43 3 4" xfId="17742" xr:uid="{00000000-0005-0000-0000-00004F450000}"/>
    <cellStyle name="Normal 43 3 4 2" xfId="17743" xr:uid="{00000000-0005-0000-0000-000050450000}"/>
    <cellStyle name="Normal 43 3 4 2 2" xfId="48389" xr:uid="{F9E03755-0247-4162-838B-3B408AD3C678}"/>
    <cellStyle name="Normal 43 3 4 3" xfId="48388" xr:uid="{E747F64A-FFBB-4612-BBB0-6F1C8A208971}"/>
    <cellStyle name="Normal 43 3 5" xfId="17744" xr:uid="{00000000-0005-0000-0000-000051450000}"/>
    <cellStyle name="Normal 43 3 5 2" xfId="48390" xr:uid="{0B5FD90A-9052-4DFE-86B8-ADA5295C3E2A}"/>
    <cellStyle name="Normal 43 3 6" xfId="48375" xr:uid="{B8E7EE1B-F87C-40D8-AC56-47AFD7C641E8}"/>
    <cellStyle name="Normal 43 4" xfId="17745" xr:uid="{00000000-0005-0000-0000-000052450000}"/>
    <cellStyle name="Normal 43 4 2" xfId="17746" xr:uid="{00000000-0005-0000-0000-000053450000}"/>
    <cellStyle name="Normal 43 4 2 2" xfId="17747" xr:uid="{00000000-0005-0000-0000-000054450000}"/>
    <cellStyle name="Normal 43 4 2 2 2" xfId="17748" xr:uid="{00000000-0005-0000-0000-000055450000}"/>
    <cellStyle name="Normal 43 4 2 2 2 2" xfId="48394" xr:uid="{0ECCA300-0C6D-4BCE-8A56-FAAEE362AC67}"/>
    <cellStyle name="Normal 43 4 2 2 3" xfId="48393" xr:uid="{C7EEFEC3-5C55-45D7-B71D-13C80956C68C}"/>
    <cellStyle name="Normal 43 4 2 3" xfId="17749" xr:uid="{00000000-0005-0000-0000-000056450000}"/>
    <cellStyle name="Normal 43 4 2 3 2" xfId="48395" xr:uid="{C020E118-A088-4400-A201-AFD2E16194A8}"/>
    <cellStyle name="Normal 43 4 2 4" xfId="48392" xr:uid="{BA59D211-C225-4A41-8339-EDCC18857786}"/>
    <cellStyle name="Normal 43 4 3" xfId="17750" xr:uid="{00000000-0005-0000-0000-000057450000}"/>
    <cellStyle name="Normal 43 4 3 2" xfId="17751" xr:uid="{00000000-0005-0000-0000-000058450000}"/>
    <cellStyle name="Normal 43 4 3 2 2" xfId="48397" xr:uid="{50068FDC-36CB-4068-9F24-B8D40BDC76D5}"/>
    <cellStyle name="Normal 43 4 3 3" xfId="48396" xr:uid="{A2886B19-297A-4617-815A-1CBEDC8A2F43}"/>
    <cellStyle name="Normal 43 4 4" xfId="17752" xr:uid="{00000000-0005-0000-0000-000059450000}"/>
    <cellStyle name="Normal 43 4 4 2" xfId="48398" xr:uid="{811713F1-0ED7-4795-9B92-C02811B68462}"/>
    <cellStyle name="Normal 43 4 5" xfId="48391" xr:uid="{D7984553-417A-48CE-8698-7CA189F88077}"/>
    <cellStyle name="Normal 43 5" xfId="17753" xr:uid="{00000000-0005-0000-0000-00005A450000}"/>
    <cellStyle name="Normal 43 5 2" xfId="17754" xr:uid="{00000000-0005-0000-0000-00005B450000}"/>
    <cellStyle name="Normal 43 5 2 2" xfId="17755" xr:uid="{00000000-0005-0000-0000-00005C450000}"/>
    <cellStyle name="Normal 43 5 2 2 2" xfId="48401" xr:uid="{2BF0D8AD-4C17-4CA2-8612-70D483A71F50}"/>
    <cellStyle name="Normal 43 5 2 3" xfId="48400" xr:uid="{A2438490-10F2-44F1-83FB-DFDD59722DFA}"/>
    <cellStyle name="Normal 43 5 3" xfId="17756" xr:uid="{00000000-0005-0000-0000-00005D450000}"/>
    <cellStyle name="Normal 43 5 3 2" xfId="48402" xr:uid="{6B5D2AF1-7951-4391-8A23-AFE1037169D5}"/>
    <cellStyle name="Normal 43 5 4" xfId="48399" xr:uid="{2C5E9DBC-6B5C-484B-8131-11A43570F22B}"/>
    <cellStyle name="Normal 43 6" xfId="17757" xr:uid="{00000000-0005-0000-0000-00005E450000}"/>
    <cellStyle name="Normal 43 6 2" xfId="17758" xr:uid="{00000000-0005-0000-0000-00005F450000}"/>
    <cellStyle name="Normal 43 6 2 2" xfId="17759" xr:uid="{00000000-0005-0000-0000-000060450000}"/>
    <cellStyle name="Normal 43 6 2 2 2" xfId="48405" xr:uid="{3F5BF628-2DD3-4CE7-A703-0BB6F30AE349}"/>
    <cellStyle name="Normal 43 6 2 3" xfId="48404" xr:uid="{A3CA4766-9245-4829-AD96-6A6882EB798C}"/>
    <cellStyle name="Normal 43 6 3" xfId="17760" xr:uid="{00000000-0005-0000-0000-000061450000}"/>
    <cellStyle name="Normal 43 6 3 2" xfId="48406" xr:uid="{2E1AFE6E-690B-4A17-B99B-09BF47C43D1C}"/>
    <cellStyle name="Normal 43 6 4" xfId="48403" xr:uid="{C014C9F4-3324-46A4-A774-31A2C2AB5948}"/>
    <cellStyle name="Normal 43 7" xfId="17761" xr:uid="{00000000-0005-0000-0000-000062450000}"/>
    <cellStyle name="Normal 43 7 2" xfId="17762" xr:uid="{00000000-0005-0000-0000-000063450000}"/>
    <cellStyle name="Normal 43 7 2 2" xfId="17763" xr:uid="{00000000-0005-0000-0000-000064450000}"/>
    <cellStyle name="Normal 43 7 2 2 2" xfId="48409" xr:uid="{6FDF5583-C398-43C0-85D3-1DEE3BF1BBAF}"/>
    <cellStyle name="Normal 43 7 2 3" xfId="48408" xr:uid="{9BF6D83B-F152-4F3E-8B69-C6C4526E3A24}"/>
    <cellStyle name="Normal 43 7 3" xfId="17764" xr:uid="{00000000-0005-0000-0000-000065450000}"/>
    <cellStyle name="Normal 43 7 3 2" xfId="48410" xr:uid="{53F504A2-135F-4318-9FDB-B1AD051CED6E}"/>
    <cellStyle name="Normal 43 7 4" xfId="48407" xr:uid="{240CABE0-72F1-4A9F-AC84-B5AB866F092A}"/>
    <cellStyle name="Normal 43 8" xfId="17765" xr:uid="{00000000-0005-0000-0000-000066450000}"/>
    <cellStyle name="Normal 43 8 2" xfId="17766" xr:uid="{00000000-0005-0000-0000-000067450000}"/>
    <cellStyle name="Normal 43 8 2 2" xfId="48412" xr:uid="{20637B78-B72F-40C1-9B94-4EA77C1828EE}"/>
    <cellStyle name="Normal 43 8 3" xfId="48411" xr:uid="{1814C3A5-4F45-426B-8E88-917E2C988F2B}"/>
    <cellStyle name="Normal 43 9" xfId="17767" xr:uid="{00000000-0005-0000-0000-000068450000}"/>
    <cellStyle name="Normal 43 9 2" xfId="48413" xr:uid="{1A472153-130C-4A1D-9D89-9AB019ADC36A}"/>
    <cellStyle name="Normal 44" xfId="17768" xr:uid="{00000000-0005-0000-0000-000069450000}"/>
    <cellStyle name="Normal 44 2" xfId="17769" xr:uid="{00000000-0005-0000-0000-00006A450000}"/>
    <cellStyle name="Normal 44 2 2" xfId="17770" xr:uid="{00000000-0005-0000-0000-00006B450000}"/>
    <cellStyle name="Normal 44 2 2 2" xfId="17771" xr:uid="{00000000-0005-0000-0000-00006C450000}"/>
    <cellStyle name="Normal 44 2 2 2 2" xfId="48417" xr:uid="{D55455FE-5C6A-47D9-84AE-8CE9604AEB95}"/>
    <cellStyle name="Normal 44 2 2 3" xfId="48416" xr:uid="{07A35571-660F-4E72-BBB6-2BF62954BA0F}"/>
    <cellStyle name="Normal 44 2 3" xfId="17772" xr:uid="{00000000-0005-0000-0000-00006D450000}"/>
    <cellStyle name="Normal 44 2 3 2" xfId="48418" xr:uid="{87B27C6F-B173-4C65-93C9-EEB0977B9CF0}"/>
    <cellStyle name="Normal 44 2 4" xfId="17773" xr:uid="{00000000-0005-0000-0000-00006E450000}"/>
    <cellStyle name="Normal 44 2 4 2" xfId="48419" xr:uid="{8DF175B9-61FF-44B9-B02C-E439F4B30A6A}"/>
    <cellStyle name="Normal 44 2 5" xfId="48415" xr:uid="{4D652DFE-DED9-47D9-B2CF-2A2B323C7AAF}"/>
    <cellStyle name="Normal 44 3" xfId="17774" xr:uid="{00000000-0005-0000-0000-00006F450000}"/>
    <cellStyle name="Normal 44 3 2" xfId="48420" xr:uid="{B5D0AAC7-FE98-4B28-A2B7-61F6985BB7CB}"/>
    <cellStyle name="Normal 44 4" xfId="17775" xr:uid="{00000000-0005-0000-0000-000070450000}"/>
    <cellStyle name="Normal 44 4 2" xfId="17776" xr:uid="{00000000-0005-0000-0000-000071450000}"/>
    <cellStyle name="Normal 44 4 2 2" xfId="17777" xr:uid="{00000000-0005-0000-0000-000072450000}"/>
    <cellStyle name="Normal 44 4 2 2 2" xfId="48423" xr:uid="{A97ECB7E-9EF1-443F-ACCB-C92AA9100DAC}"/>
    <cellStyle name="Normal 44 4 2 3" xfId="48422" xr:uid="{1B78192B-F472-4363-9594-211D187BB9AD}"/>
    <cellStyle name="Normal 44 4 3" xfId="17778" xr:uid="{00000000-0005-0000-0000-000073450000}"/>
    <cellStyle name="Normal 44 4 3 2" xfId="48424" xr:uid="{33F5988C-C1E2-48A7-8A5D-8224109A8D5F}"/>
    <cellStyle name="Normal 44 4 4" xfId="48421" xr:uid="{9DD86AAB-73B7-4B42-A724-1AF1EF3E980C}"/>
    <cellStyle name="Normal 44 5" xfId="17779" xr:uid="{00000000-0005-0000-0000-000074450000}"/>
    <cellStyle name="Normal 44 5 2" xfId="48425" xr:uid="{210302DC-E826-4461-822A-41DCFF29E14C}"/>
    <cellStyle name="Normal 44 6" xfId="48414" xr:uid="{4A5301B6-BFBA-46BD-9B92-66DEFF6AF2DD}"/>
    <cellStyle name="Normal 45" xfId="17780" xr:uid="{00000000-0005-0000-0000-000075450000}"/>
    <cellStyle name="Normal 45 2" xfId="17781" xr:uid="{00000000-0005-0000-0000-000076450000}"/>
    <cellStyle name="Normal 45 2 2" xfId="48427" xr:uid="{94E9EF7B-5B05-4CDA-B51E-FEA54916E348}"/>
    <cellStyle name="Normal 45 3" xfId="17782" xr:uid="{00000000-0005-0000-0000-000077450000}"/>
    <cellStyle name="Normal 45 3 2" xfId="48428" xr:uid="{F25152F3-7F93-473E-BDB8-DC7B8BDE2F0F}"/>
    <cellStyle name="Normal 45 4" xfId="17783" xr:uid="{00000000-0005-0000-0000-000078450000}"/>
    <cellStyle name="Normal 45 4 2" xfId="48429" xr:uid="{28FFEB28-0C38-47E0-9C6F-A14626BA9693}"/>
    <cellStyle name="Normal 45 5" xfId="48426" xr:uid="{C915BC7B-6FFC-409F-ACBA-3E1D5691A139}"/>
    <cellStyle name="Normal 46" xfId="17784" xr:uid="{00000000-0005-0000-0000-000079450000}"/>
    <cellStyle name="Normal 46 2" xfId="17785" xr:uid="{00000000-0005-0000-0000-00007A450000}"/>
    <cellStyle name="Normal 46 2 2" xfId="48431" xr:uid="{8C8CA8FC-6172-484A-8631-222E916DF943}"/>
    <cellStyle name="Normal 46 3" xfId="17786" xr:uid="{00000000-0005-0000-0000-00007B450000}"/>
    <cellStyle name="Normal 46 3 2" xfId="48432" xr:uid="{6B84589C-F4F7-4B21-A420-809E323B386C}"/>
    <cellStyle name="Normal 46 4" xfId="48430" xr:uid="{603B0896-60FF-44DA-9FD4-4F5E1ACD0888}"/>
    <cellStyle name="Normal 47" xfId="17787" xr:uid="{00000000-0005-0000-0000-00007C450000}"/>
    <cellStyle name="Normal 47 2" xfId="17788" xr:uid="{00000000-0005-0000-0000-00007D450000}"/>
    <cellStyle name="Normal 47 2 2" xfId="17789" xr:uid="{00000000-0005-0000-0000-00007E450000}"/>
    <cellStyle name="Normal 47 2 2 2" xfId="17790" xr:uid="{00000000-0005-0000-0000-00007F450000}"/>
    <cellStyle name="Normal 47 2 2 2 2" xfId="17791" xr:uid="{00000000-0005-0000-0000-000080450000}"/>
    <cellStyle name="Normal 47 2 2 2 2 2" xfId="17792" xr:uid="{00000000-0005-0000-0000-000081450000}"/>
    <cellStyle name="Normal 47 2 2 2 2 2 2" xfId="17793" xr:uid="{00000000-0005-0000-0000-000082450000}"/>
    <cellStyle name="Normal 47 2 2 2 2 2 2 2" xfId="48439" xr:uid="{72D33426-9439-458B-BA1C-9E6E0B20B893}"/>
    <cellStyle name="Normal 47 2 2 2 2 2 3" xfId="48438" xr:uid="{26F0394B-5A09-4BEC-B612-9423B4FD46AD}"/>
    <cellStyle name="Normal 47 2 2 2 2 3" xfId="17794" xr:uid="{00000000-0005-0000-0000-000083450000}"/>
    <cellStyle name="Normal 47 2 2 2 2 3 2" xfId="48440" xr:uid="{C549FEFA-E7B8-46AA-8491-76D138C2E30E}"/>
    <cellStyle name="Normal 47 2 2 2 2 4" xfId="48437" xr:uid="{228AED1D-01A2-4EBF-9D72-04A10E644B4B}"/>
    <cellStyle name="Normal 47 2 2 2 3" xfId="17795" xr:uid="{00000000-0005-0000-0000-000084450000}"/>
    <cellStyle name="Normal 47 2 2 2 3 2" xfId="17796" xr:uid="{00000000-0005-0000-0000-000085450000}"/>
    <cellStyle name="Normal 47 2 2 2 3 2 2" xfId="48442" xr:uid="{9596A4D7-F2A0-4527-8FDE-319D907BCBA9}"/>
    <cellStyle name="Normal 47 2 2 2 3 3" xfId="48441" xr:uid="{FC9606C7-66F5-4EAE-8E88-ADC02E066AE2}"/>
    <cellStyle name="Normal 47 2 2 2 4" xfId="17797" xr:uid="{00000000-0005-0000-0000-000086450000}"/>
    <cellStyle name="Normal 47 2 2 2 4 2" xfId="48443" xr:uid="{21FA99D9-7FEE-4850-9951-257D6E76BEA2}"/>
    <cellStyle name="Normal 47 2 2 2 5" xfId="48436" xr:uid="{8FE7C818-8EDB-4573-A8D5-58EC106AA7CA}"/>
    <cellStyle name="Normal 47 2 2 3" xfId="17798" xr:uid="{00000000-0005-0000-0000-000087450000}"/>
    <cellStyle name="Normal 47 2 2 3 2" xfId="17799" xr:uid="{00000000-0005-0000-0000-000088450000}"/>
    <cellStyle name="Normal 47 2 2 3 2 2" xfId="17800" xr:uid="{00000000-0005-0000-0000-000089450000}"/>
    <cellStyle name="Normal 47 2 2 3 2 2 2" xfId="48446" xr:uid="{11A1CD29-324A-40FA-A626-68AE7AA500AB}"/>
    <cellStyle name="Normal 47 2 2 3 2 3" xfId="48445" xr:uid="{DF213CB6-8917-48F9-BB3C-B0389AE2B582}"/>
    <cellStyle name="Normal 47 2 2 3 3" xfId="17801" xr:uid="{00000000-0005-0000-0000-00008A450000}"/>
    <cellStyle name="Normal 47 2 2 3 3 2" xfId="48447" xr:uid="{AA55ED0E-A2D1-44F9-9D3D-944AEA6410A1}"/>
    <cellStyle name="Normal 47 2 2 3 4" xfId="48444" xr:uid="{E54CC634-554A-447A-9367-06C0C4C9246A}"/>
    <cellStyle name="Normal 47 2 2 4" xfId="17802" xr:uid="{00000000-0005-0000-0000-00008B450000}"/>
    <cellStyle name="Normal 47 2 2 4 2" xfId="17803" xr:uid="{00000000-0005-0000-0000-00008C450000}"/>
    <cellStyle name="Normal 47 2 2 4 2 2" xfId="48449" xr:uid="{17488584-0145-4F04-B206-EEBAC6A90055}"/>
    <cellStyle name="Normal 47 2 2 4 3" xfId="48448" xr:uid="{85BF16A2-B012-457A-B367-5A963CC31CB3}"/>
    <cellStyle name="Normal 47 2 2 5" xfId="17804" xr:uid="{00000000-0005-0000-0000-00008D450000}"/>
    <cellStyle name="Normal 47 2 2 5 2" xfId="48450" xr:uid="{1B495D55-FE49-4A67-90A2-4736B89C6A2A}"/>
    <cellStyle name="Normal 47 2 2 6" xfId="48435" xr:uid="{D5E93743-A55A-43F8-876D-B0FB71F12A1A}"/>
    <cellStyle name="Normal 47 2 3" xfId="17805" xr:uid="{00000000-0005-0000-0000-00008E450000}"/>
    <cellStyle name="Normal 47 2 3 2" xfId="17806" xr:uid="{00000000-0005-0000-0000-00008F450000}"/>
    <cellStyle name="Normal 47 2 3 2 2" xfId="17807" xr:uid="{00000000-0005-0000-0000-000090450000}"/>
    <cellStyle name="Normal 47 2 3 2 2 2" xfId="17808" xr:uid="{00000000-0005-0000-0000-000091450000}"/>
    <cellStyle name="Normal 47 2 3 2 2 2 2" xfId="48454" xr:uid="{D793051B-2606-4B4D-B79A-9628926DB81E}"/>
    <cellStyle name="Normal 47 2 3 2 2 3" xfId="48453" xr:uid="{340B2FEC-B3A9-4052-BA98-5A861351EDF2}"/>
    <cellStyle name="Normal 47 2 3 2 3" xfId="17809" xr:uid="{00000000-0005-0000-0000-000092450000}"/>
    <cellStyle name="Normal 47 2 3 2 3 2" xfId="48455" xr:uid="{E3C9470A-CC9D-4B14-9D99-D33FB135424B}"/>
    <cellStyle name="Normal 47 2 3 2 4" xfId="48452" xr:uid="{7087F6A3-A288-46A6-9CB3-2CA71B26CE98}"/>
    <cellStyle name="Normal 47 2 3 3" xfId="17810" xr:uid="{00000000-0005-0000-0000-000093450000}"/>
    <cellStyle name="Normal 47 2 3 3 2" xfId="17811" xr:uid="{00000000-0005-0000-0000-000094450000}"/>
    <cellStyle name="Normal 47 2 3 3 2 2" xfId="48457" xr:uid="{225378C0-7F69-4143-AE5D-3D098E04F39F}"/>
    <cellStyle name="Normal 47 2 3 3 3" xfId="48456" xr:uid="{34BE6769-7B33-4A73-9494-F9F5849712FB}"/>
    <cellStyle name="Normal 47 2 3 4" xfId="17812" xr:uid="{00000000-0005-0000-0000-000095450000}"/>
    <cellStyle name="Normal 47 2 3 4 2" xfId="48458" xr:uid="{2D56DB10-76E6-4565-880D-F1343CA7283F}"/>
    <cellStyle name="Normal 47 2 3 5" xfId="48451" xr:uid="{4B338485-C3B7-483C-8F27-274D19A0296F}"/>
    <cellStyle name="Normal 47 2 4" xfId="17813" xr:uid="{00000000-0005-0000-0000-000096450000}"/>
    <cellStyle name="Normal 47 2 4 2" xfId="17814" xr:uid="{00000000-0005-0000-0000-000097450000}"/>
    <cellStyle name="Normal 47 2 4 2 2" xfId="17815" xr:uid="{00000000-0005-0000-0000-000098450000}"/>
    <cellStyle name="Normal 47 2 4 2 2 2" xfId="48461" xr:uid="{9E0A93A0-3E3F-4560-9827-8DA327D0B09A}"/>
    <cellStyle name="Normal 47 2 4 2 3" xfId="48460" xr:uid="{B8A2775A-315D-42CB-B220-6FD30FA4877C}"/>
    <cellStyle name="Normal 47 2 4 3" xfId="17816" xr:uid="{00000000-0005-0000-0000-000099450000}"/>
    <cellStyle name="Normal 47 2 4 3 2" xfId="48462" xr:uid="{B0B691D1-EE3F-455B-B43F-E1478423B846}"/>
    <cellStyle name="Normal 47 2 4 4" xfId="48459" xr:uid="{13D0ED9B-7F12-4824-A0AA-9CD85AE36833}"/>
    <cellStyle name="Normal 47 2 5" xfId="17817" xr:uid="{00000000-0005-0000-0000-00009A450000}"/>
    <cellStyle name="Normal 47 2 5 2" xfId="17818" xr:uid="{00000000-0005-0000-0000-00009B450000}"/>
    <cellStyle name="Normal 47 2 5 2 2" xfId="48464" xr:uid="{98D71004-4D6C-4079-B060-2584042B7FD4}"/>
    <cellStyle name="Normal 47 2 5 3" xfId="48463" xr:uid="{25171BD4-41AF-4823-B4E4-F55F5F8D4910}"/>
    <cellStyle name="Normal 47 2 6" xfId="17819" xr:uid="{00000000-0005-0000-0000-00009C450000}"/>
    <cellStyle name="Normal 47 2 6 2" xfId="48465" xr:uid="{30691EDC-4C0B-483B-8607-4FB41D9762A9}"/>
    <cellStyle name="Normal 47 2 7" xfId="17820" xr:uid="{00000000-0005-0000-0000-00009D450000}"/>
    <cellStyle name="Normal 47 2 7 2" xfId="48466" xr:uid="{F0C5D291-6919-49FC-B653-6379FEA05A5A}"/>
    <cellStyle name="Normal 47 2 8" xfId="48434" xr:uid="{553AF321-92E3-4182-8693-C1E973B7ABA9}"/>
    <cellStyle name="Normal 47 3" xfId="17821" xr:uid="{00000000-0005-0000-0000-00009E450000}"/>
    <cellStyle name="Normal 47 3 2" xfId="17822" xr:uid="{00000000-0005-0000-0000-00009F450000}"/>
    <cellStyle name="Normal 47 3 2 2" xfId="17823" xr:uid="{00000000-0005-0000-0000-0000A0450000}"/>
    <cellStyle name="Normal 47 3 2 2 2" xfId="17824" xr:uid="{00000000-0005-0000-0000-0000A1450000}"/>
    <cellStyle name="Normal 47 3 2 2 2 2" xfId="17825" xr:uid="{00000000-0005-0000-0000-0000A2450000}"/>
    <cellStyle name="Normal 47 3 2 2 2 2 2" xfId="48471" xr:uid="{DCA6FF73-B5A5-4D97-B957-75DB15B44074}"/>
    <cellStyle name="Normal 47 3 2 2 2 3" xfId="48470" xr:uid="{6E0961ED-A6A1-4F24-ABE8-08DFD2E62775}"/>
    <cellStyle name="Normal 47 3 2 2 3" xfId="17826" xr:uid="{00000000-0005-0000-0000-0000A3450000}"/>
    <cellStyle name="Normal 47 3 2 2 3 2" xfId="48472" xr:uid="{B232EA67-3399-425C-9049-2BF17B777E14}"/>
    <cellStyle name="Normal 47 3 2 2 4" xfId="48469" xr:uid="{927A926A-B735-4256-9D86-61F32A0D0FBD}"/>
    <cellStyle name="Normal 47 3 2 3" xfId="17827" xr:uid="{00000000-0005-0000-0000-0000A4450000}"/>
    <cellStyle name="Normal 47 3 2 3 2" xfId="17828" xr:uid="{00000000-0005-0000-0000-0000A5450000}"/>
    <cellStyle name="Normal 47 3 2 3 2 2" xfId="48474" xr:uid="{F5B1AF67-9532-4764-B919-5469BA2E01E6}"/>
    <cellStyle name="Normal 47 3 2 3 3" xfId="48473" xr:uid="{9DCF51C0-CEF6-4D16-833B-4B68562C2299}"/>
    <cellStyle name="Normal 47 3 2 4" xfId="17829" xr:uid="{00000000-0005-0000-0000-0000A6450000}"/>
    <cellStyle name="Normal 47 3 2 4 2" xfId="48475" xr:uid="{36C990C9-AAAA-42F6-BABE-4D079C94A01A}"/>
    <cellStyle name="Normal 47 3 2 5" xfId="48468" xr:uid="{24F87873-0142-4217-AF81-4CD2DB08A50E}"/>
    <cellStyle name="Normal 47 3 3" xfId="17830" xr:uid="{00000000-0005-0000-0000-0000A7450000}"/>
    <cellStyle name="Normal 47 3 3 2" xfId="17831" xr:uid="{00000000-0005-0000-0000-0000A8450000}"/>
    <cellStyle name="Normal 47 3 3 2 2" xfId="17832" xr:uid="{00000000-0005-0000-0000-0000A9450000}"/>
    <cellStyle name="Normal 47 3 3 2 2 2" xfId="48478" xr:uid="{38379BF4-F150-4606-9772-C49499BF1736}"/>
    <cellStyle name="Normal 47 3 3 2 3" xfId="48477" xr:uid="{73A65231-B7E6-4F64-B469-65B539F56D84}"/>
    <cellStyle name="Normal 47 3 3 3" xfId="17833" xr:uid="{00000000-0005-0000-0000-0000AA450000}"/>
    <cellStyle name="Normal 47 3 3 3 2" xfId="48479" xr:uid="{B322B7F7-674D-4F9F-9818-E7C0A3592BA4}"/>
    <cellStyle name="Normal 47 3 3 4" xfId="48476" xr:uid="{6AAE879F-F0CC-4E8C-A077-468426EBBB3F}"/>
    <cellStyle name="Normal 47 3 4" xfId="17834" xr:uid="{00000000-0005-0000-0000-0000AB450000}"/>
    <cellStyle name="Normal 47 3 4 2" xfId="17835" xr:uid="{00000000-0005-0000-0000-0000AC450000}"/>
    <cellStyle name="Normal 47 3 4 2 2" xfId="48481" xr:uid="{C538C64A-891D-439E-8AEE-56D2039D7713}"/>
    <cellStyle name="Normal 47 3 4 3" xfId="48480" xr:uid="{651A1EC9-30D6-4D71-89A8-84C34FA53DF9}"/>
    <cellStyle name="Normal 47 3 5" xfId="17836" xr:uid="{00000000-0005-0000-0000-0000AD450000}"/>
    <cellStyle name="Normal 47 3 5 2" xfId="48482" xr:uid="{C6EC3599-244B-4313-AA4D-9C56B452496A}"/>
    <cellStyle name="Normal 47 3 6" xfId="48467" xr:uid="{E7D2CD50-407E-4C7A-A3E0-825676C597EF}"/>
    <cellStyle name="Normal 47 4" xfId="17837" xr:uid="{00000000-0005-0000-0000-0000AE450000}"/>
    <cellStyle name="Normal 47 4 2" xfId="17838" xr:uid="{00000000-0005-0000-0000-0000AF450000}"/>
    <cellStyle name="Normal 47 4 2 2" xfId="17839" xr:uid="{00000000-0005-0000-0000-0000B0450000}"/>
    <cellStyle name="Normal 47 4 2 2 2" xfId="17840" xr:uid="{00000000-0005-0000-0000-0000B1450000}"/>
    <cellStyle name="Normal 47 4 2 2 2 2" xfId="48486" xr:uid="{9938BADA-3D7A-4CF9-BFE1-E9C998232938}"/>
    <cellStyle name="Normal 47 4 2 2 3" xfId="48485" xr:uid="{91B25EEA-D6EF-4F78-BA48-AC8E1ED8A1F0}"/>
    <cellStyle name="Normal 47 4 2 3" xfId="17841" xr:uid="{00000000-0005-0000-0000-0000B2450000}"/>
    <cellStyle name="Normal 47 4 2 3 2" xfId="48487" xr:uid="{8F653935-832A-490F-8CF6-250D0B8EF6B3}"/>
    <cellStyle name="Normal 47 4 2 4" xfId="48484" xr:uid="{C2D59BDB-166F-47B9-8FD5-9F5918602129}"/>
    <cellStyle name="Normal 47 4 3" xfId="17842" xr:uid="{00000000-0005-0000-0000-0000B3450000}"/>
    <cellStyle name="Normal 47 4 3 2" xfId="17843" xr:uid="{00000000-0005-0000-0000-0000B4450000}"/>
    <cellStyle name="Normal 47 4 3 2 2" xfId="48489" xr:uid="{4D36EDAF-8DEB-4FE0-96C3-304F43250D22}"/>
    <cellStyle name="Normal 47 4 3 3" xfId="48488" xr:uid="{0BCC964B-261C-4370-8F81-507B61DFB227}"/>
    <cellStyle name="Normal 47 4 4" xfId="17844" xr:uid="{00000000-0005-0000-0000-0000B5450000}"/>
    <cellStyle name="Normal 47 4 4 2" xfId="48490" xr:uid="{916DA2CF-94EC-4F32-AFFF-C38A241F0812}"/>
    <cellStyle name="Normal 47 4 5" xfId="48483" xr:uid="{C2F66E19-62CD-4A08-B13B-644AC09F2EC3}"/>
    <cellStyle name="Normal 47 5" xfId="17845" xr:uid="{00000000-0005-0000-0000-0000B6450000}"/>
    <cellStyle name="Normal 47 5 2" xfId="17846" xr:uid="{00000000-0005-0000-0000-0000B7450000}"/>
    <cellStyle name="Normal 47 5 2 2" xfId="17847" xr:uid="{00000000-0005-0000-0000-0000B8450000}"/>
    <cellStyle name="Normal 47 5 2 2 2" xfId="48493" xr:uid="{05CF32FF-25EA-4449-A42D-E3B21EAFF3A1}"/>
    <cellStyle name="Normal 47 5 2 3" xfId="48492" xr:uid="{ECE4D89B-3D6B-4E49-A387-4F8D02911EF6}"/>
    <cellStyle name="Normal 47 5 3" xfId="17848" xr:uid="{00000000-0005-0000-0000-0000B9450000}"/>
    <cellStyle name="Normal 47 5 3 2" xfId="48494" xr:uid="{52E24F69-3C05-45D3-9EBE-3A19CD500931}"/>
    <cellStyle name="Normal 47 5 4" xfId="48491" xr:uid="{E92A218D-3B35-4ADC-B8D7-561352CEC702}"/>
    <cellStyle name="Normal 47 6" xfId="17849" xr:uid="{00000000-0005-0000-0000-0000BA450000}"/>
    <cellStyle name="Normal 47 6 2" xfId="17850" xr:uid="{00000000-0005-0000-0000-0000BB450000}"/>
    <cellStyle name="Normal 47 6 2 2" xfId="48496" xr:uid="{6B1B2E23-E2EC-4F81-8F42-F47E795F82AA}"/>
    <cellStyle name="Normal 47 6 3" xfId="48495" xr:uid="{23E57FAB-5271-4ACE-BFC6-6E0BD3AC3399}"/>
    <cellStyle name="Normal 47 7" xfId="17851" xr:uid="{00000000-0005-0000-0000-0000BC450000}"/>
    <cellStyle name="Normal 47 7 2" xfId="48497" xr:uid="{CD4FA293-1B10-4E30-BF4D-CA96A46EB8EE}"/>
    <cellStyle name="Normal 47 8" xfId="17852" xr:uid="{00000000-0005-0000-0000-0000BD450000}"/>
    <cellStyle name="Normal 47 8 2" xfId="48498" xr:uid="{70DADDFC-AE12-4530-B1BD-4078A80AE2D2}"/>
    <cellStyle name="Normal 47 9" xfId="48433" xr:uid="{D07A0881-0D3A-4CED-A015-F8752B918EBE}"/>
    <cellStyle name="Normal 48" xfId="17853" xr:uid="{00000000-0005-0000-0000-0000BE450000}"/>
    <cellStyle name="Normal 48 2" xfId="17854" xr:uid="{00000000-0005-0000-0000-0000BF450000}"/>
    <cellStyle name="Normal 48 2 2" xfId="17855" xr:uid="{00000000-0005-0000-0000-0000C0450000}"/>
    <cellStyle name="Normal 48 2 2 2" xfId="17856" xr:uid="{00000000-0005-0000-0000-0000C1450000}"/>
    <cellStyle name="Normal 48 2 2 2 2" xfId="17857" xr:uid="{00000000-0005-0000-0000-0000C2450000}"/>
    <cellStyle name="Normal 48 2 2 2 2 2" xfId="17858" xr:uid="{00000000-0005-0000-0000-0000C3450000}"/>
    <cellStyle name="Normal 48 2 2 2 2 2 2" xfId="17859" xr:uid="{00000000-0005-0000-0000-0000C4450000}"/>
    <cellStyle name="Normal 48 2 2 2 2 2 2 2" xfId="48505" xr:uid="{49ACB0B3-E284-4B9F-940C-AA5F569CAB16}"/>
    <cellStyle name="Normal 48 2 2 2 2 2 3" xfId="48504" xr:uid="{AD188AFB-F2B5-4FFA-A798-EF74F12BB3FB}"/>
    <cellStyle name="Normal 48 2 2 2 2 3" xfId="17860" xr:uid="{00000000-0005-0000-0000-0000C5450000}"/>
    <cellStyle name="Normal 48 2 2 2 2 3 2" xfId="48506" xr:uid="{F45DDD1B-7604-49E0-BE2A-F46835226237}"/>
    <cellStyle name="Normal 48 2 2 2 2 4" xfId="48503" xr:uid="{40AB0B05-F438-4BE9-9B0A-B7CC9E380332}"/>
    <cellStyle name="Normal 48 2 2 2 3" xfId="17861" xr:uid="{00000000-0005-0000-0000-0000C6450000}"/>
    <cellStyle name="Normal 48 2 2 2 3 2" xfId="17862" xr:uid="{00000000-0005-0000-0000-0000C7450000}"/>
    <cellStyle name="Normal 48 2 2 2 3 2 2" xfId="48508" xr:uid="{58C00B4C-C33F-46F9-8033-3E0A2741F83A}"/>
    <cellStyle name="Normal 48 2 2 2 3 3" xfId="48507" xr:uid="{2C4EAE37-67C4-492C-BE18-E3170DB9FEB1}"/>
    <cellStyle name="Normal 48 2 2 2 4" xfId="17863" xr:uid="{00000000-0005-0000-0000-0000C8450000}"/>
    <cellStyle name="Normal 48 2 2 2 4 2" xfId="48509" xr:uid="{3FA7110B-C754-4FC6-A9AD-71EA38EE5960}"/>
    <cellStyle name="Normal 48 2 2 2 5" xfId="48502" xr:uid="{B0F22077-B1E5-4C6C-ACB5-1EFFA44948C6}"/>
    <cellStyle name="Normal 48 2 2 3" xfId="17864" xr:uid="{00000000-0005-0000-0000-0000C9450000}"/>
    <cellStyle name="Normal 48 2 2 3 2" xfId="17865" xr:uid="{00000000-0005-0000-0000-0000CA450000}"/>
    <cellStyle name="Normal 48 2 2 3 2 2" xfId="17866" xr:uid="{00000000-0005-0000-0000-0000CB450000}"/>
    <cellStyle name="Normal 48 2 2 3 2 2 2" xfId="48512" xr:uid="{37B19374-A948-40D8-98F4-38940792F895}"/>
    <cellStyle name="Normal 48 2 2 3 2 3" xfId="48511" xr:uid="{3414AC55-FE4A-4BCE-BA07-334CC29A1E74}"/>
    <cellStyle name="Normal 48 2 2 3 3" xfId="17867" xr:uid="{00000000-0005-0000-0000-0000CC450000}"/>
    <cellStyle name="Normal 48 2 2 3 3 2" xfId="48513" xr:uid="{15DBA3D4-124D-4249-9A9D-EB553C20305B}"/>
    <cellStyle name="Normal 48 2 2 3 4" xfId="48510" xr:uid="{4AB11C04-0AD2-444D-A4C0-D400FD64F4DC}"/>
    <cellStyle name="Normal 48 2 2 4" xfId="17868" xr:uid="{00000000-0005-0000-0000-0000CD450000}"/>
    <cellStyle name="Normal 48 2 2 4 2" xfId="17869" xr:uid="{00000000-0005-0000-0000-0000CE450000}"/>
    <cellStyle name="Normal 48 2 2 4 2 2" xfId="48515" xr:uid="{9F88C6C2-E8EB-4537-959D-D5AFA8602BD4}"/>
    <cellStyle name="Normal 48 2 2 4 3" xfId="48514" xr:uid="{4D140BD3-F4C8-438A-A3B3-0F76C9DEB7F3}"/>
    <cellStyle name="Normal 48 2 2 5" xfId="17870" xr:uid="{00000000-0005-0000-0000-0000CF450000}"/>
    <cellStyle name="Normal 48 2 2 5 2" xfId="48516" xr:uid="{FD861BE7-1D25-4F40-8BA4-98BA2D2FF1D5}"/>
    <cellStyle name="Normal 48 2 2 6" xfId="48501" xr:uid="{C3C0E304-FFA8-4E5A-B49F-C9A206CA42FB}"/>
    <cellStyle name="Normal 48 2 3" xfId="17871" xr:uid="{00000000-0005-0000-0000-0000D0450000}"/>
    <cellStyle name="Normal 48 2 3 2" xfId="17872" xr:uid="{00000000-0005-0000-0000-0000D1450000}"/>
    <cellStyle name="Normal 48 2 3 2 2" xfId="17873" xr:uid="{00000000-0005-0000-0000-0000D2450000}"/>
    <cellStyle name="Normal 48 2 3 2 2 2" xfId="17874" xr:uid="{00000000-0005-0000-0000-0000D3450000}"/>
    <cellStyle name="Normal 48 2 3 2 2 2 2" xfId="48520" xr:uid="{56D92143-22F4-43B4-A7F5-4E66AEA65C67}"/>
    <cellStyle name="Normal 48 2 3 2 2 3" xfId="48519" xr:uid="{1FAAF46F-554A-4E6C-8D20-AB233D38EB20}"/>
    <cellStyle name="Normal 48 2 3 2 3" xfId="17875" xr:uid="{00000000-0005-0000-0000-0000D4450000}"/>
    <cellStyle name="Normal 48 2 3 2 3 2" xfId="48521" xr:uid="{66A601B3-EB3C-437D-A802-38B281901675}"/>
    <cellStyle name="Normal 48 2 3 2 4" xfId="48518" xr:uid="{087AEC30-D033-468A-8E39-961BC383160E}"/>
    <cellStyle name="Normal 48 2 3 3" xfId="17876" xr:uid="{00000000-0005-0000-0000-0000D5450000}"/>
    <cellStyle name="Normal 48 2 3 3 2" xfId="17877" xr:uid="{00000000-0005-0000-0000-0000D6450000}"/>
    <cellStyle name="Normal 48 2 3 3 2 2" xfId="48523" xr:uid="{7DDC4F42-1908-4A11-BC21-051C8E043E55}"/>
    <cellStyle name="Normal 48 2 3 3 3" xfId="48522" xr:uid="{8CB52863-C434-45E7-B5D7-516075BB2D03}"/>
    <cellStyle name="Normal 48 2 3 4" xfId="17878" xr:uid="{00000000-0005-0000-0000-0000D7450000}"/>
    <cellStyle name="Normal 48 2 3 4 2" xfId="48524" xr:uid="{1D43BD3D-5762-4D68-A203-35DDC1C7DC75}"/>
    <cellStyle name="Normal 48 2 3 5" xfId="48517" xr:uid="{4F4CD484-B06A-4F2A-BE70-17595E8D81A9}"/>
    <cellStyle name="Normal 48 2 4" xfId="17879" xr:uid="{00000000-0005-0000-0000-0000D8450000}"/>
    <cellStyle name="Normal 48 2 4 2" xfId="17880" xr:uid="{00000000-0005-0000-0000-0000D9450000}"/>
    <cellStyle name="Normal 48 2 4 2 2" xfId="17881" xr:uid="{00000000-0005-0000-0000-0000DA450000}"/>
    <cellStyle name="Normal 48 2 4 2 2 2" xfId="48527" xr:uid="{C379080A-E27D-4393-BBC5-E430F382E4A3}"/>
    <cellStyle name="Normal 48 2 4 2 3" xfId="48526" xr:uid="{6D5C395D-3481-4472-A851-B09E90D65A92}"/>
    <cellStyle name="Normal 48 2 4 3" xfId="17882" xr:uid="{00000000-0005-0000-0000-0000DB450000}"/>
    <cellStyle name="Normal 48 2 4 3 2" xfId="48528" xr:uid="{3A6FE62E-DFFC-473B-AC6C-1434E90C5BD7}"/>
    <cellStyle name="Normal 48 2 4 4" xfId="48525" xr:uid="{F5C293EF-A32D-4865-8798-E3EB628CE2C2}"/>
    <cellStyle name="Normal 48 2 5" xfId="17883" xr:uid="{00000000-0005-0000-0000-0000DC450000}"/>
    <cellStyle name="Normal 48 2 5 2" xfId="17884" xr:uid="{00000000-0005-0000-0000-0000DD450000}"/>
    <cellStyle name="Normal 48 2 5 2 2" xfId="48530" xr:uid="{42C2A2BA-B3A2-440F-B376-6A0345CC779E}"/>
    <cellStyle name="Normal 48 2 5 3" xfId="48529" xr:uid="{3F537F7C-C9BA-4C9E-B0FB-74CFF33248E5}"/>
    <cellStyle name="Normal 48 2 6" xfId="17885" xr:uid="{00000000-0005-0000-0000-0000DE450000}"/>
    <cellStyle name="Normal 48 2 6 2" xfId="48531" xr:uid="{3323717E-64F1-4CF0-97DD-F060AFBF151D}"/>
    <cellStyle name="Normal 48 2 7" xfId="17886" xr:uid="{00000000-0005-0000-0000-0000DF450000}"/>
    <cellStyle name="Normal 48 2 7 2" xfId="48532" xr:uid="{CC8FFC35-0869-4563-A36E-45F97ED6FE8C}"/>
    <cellStyle name="Normal 48 2 8" xfId="48500" xr:uid="{69152327-4DFC-4D58-A689-9E105913D50A}"/>
    <cellStyle name="Normal 48 3" xfId="17887" xr:uid="{00000000-0005-0000-0000-0000E0450000}"/>
    <cellStyle name="Normal 48 3 2" xfId="17888" xr:uid="{00000000-0005-0000-0000-0000E1450000}"/>
    <cellStyle name="Normal 48 3 2 2" xfId="17889" xr:uid="{00000000-0005-0000-0000-0000E2450000}"/>
    <cellStyle name="Normal 48 3 2 2 2" xfId="17890" xr:uid="{00000000-0005-0000-0000-0000E3450000}"/>
    <cellStyle name="Normal 48 3 2 2 2 2" xfId="17891" xr:uid="{00000000-0005-0000-0000-0000E4450000}"/>
    <cellStyle name="Normal 48 3 2 2 2 2 2" xfId="48537" xr:uid="{F1AE4B38-B283-4F25-BD75-F8671D76A21A}"/>
    <cellStyle name="Normal 48 3 2 2 2 3" xfId="48536" xr:uid="{A246EE8A-DD53-433E-89A7-DE62693176A2}"/>
    <cellStyle name="Normal 48 3 2 2 3" xfId="17892" xr:uid="{00000000-0005-0000-0000-0000E5450000}"/>
    <cellStyle name="Normal 48 3 2 2 3 2" xfId="48538" xr:uid="{9C277A5A-77CB-44FE-BDA6-A5B7507C95E8}"/>
    <cellStyle name="Normal 48 3 2 2 4" xfId="48535" xr:uid="{08045D28-ECC5-45C4-A8E5-91A4164EEF2C}"/>
    <cellStyle name="Normal 48 3 2 3" xfId="17893" xr:uid="{00000000-0005-0000-0000-0000E6450000}"/>
    <cellStyle name="Normal 48 3 2 3 2" xfId="17894" xr:uid="{00000000-0005-0000-0000-0000E7450000}"/>
    <cellStyle name="Normal 48 3 2 3 2 2" xfId="48540" xr:uid="{17752895-70EF-4111-9C2C-DA9F232AAD18}"/>
    <cellStyle name="Normal 48 3 2 3 3" xfId="48539" xr:uid="{C85E19D5-1392-4B17-B8EE-481349BC261E}"/>
    <cellStyle name="Normal 48 3 2 4" xfId="17895" xr:uid="{00000000-0005-0000-0000-0000E8450000}"/>
    <cellStyle name="Normal 48 3 2 4 2" xfId="48541" xr:uid="{7DD24C87-DE75-4741-856C-3610745EB656}"/>
    <cellStyle name="Normal 48 3 2 5" xfId="48534" xr:uid="{825FFFA1-F79E-4A65-BD63-30DB0981A08C}"/>
    <cellStyle name="Normal 48 3 3" xfId="17896" xr:uid="{00000000-0005-0000-0000-0000E9450000}"/>
    <cellStyle name="Normal 48 3 3 2" xfId="17897" xr:uid="{00000000-0005-0000-0000-0000EA450000}"/>
    <cellStyle name="Normal 48 3 3 2 2" xfId="17898" xr:uid="{00000000-0005-0000-0000-0000EB450000}"/>
    <cellStyle name="Normal 48 3 3 2 2 2" xfId="48544" xr:uid="{50B96BCC-4F09-4303-818C-C7619D71712C}"/>
    <cellStyle name="Normal 48 3 3 2 3" xfId="48543" xr:uid="{3F43254D-CDCE-470D-B4CE-D22359BEFE49}"/>
    <cellStyle name="Normal 48 3 3 3" xfId="17899" xr:uid="{00000000-0005-0000-0000-0000EC450000}"/>
    <cellStyle name="Normal 48 3 3 3 2" xfId="48545" xr:uid="{D5FA4AE4-B666-4C67-B480-C5C805E27F65}"/>
    <cellStyle name="Normal 48 3 3 4" xfId="48542" xr:uid="{3173ED60-3FCB-4E45-9215-D8B4A9175AFA}"/>
    <cellStyle name="Normal 48 3 4" xfId="17900" xr:uid="{00000000-0005-0000-0000-0000ED450000}"/>
    <cellStyle name="Normal 48 3 4 2" xfId="17901" xr:uid="{00000000-0005-0000-0000-0000EE450000}"/>
    <cellStyle name="Normal 48 3 4 2 2" xfId="48547" xr:uid="{C1AD1D94-71A9-407D-8B24-6B9230FA38B2}"/>
    <cellStyle name="Normal 48 3 4 3" xfId="48546" xr:uid="{961F795C-E3E7-4BA2-B9B0-D8B8291FCAB1}"/>
    <cellStyle name="Normal 48 3 5" xfId="17902" xr:uid="{00000000-0005-0000-0000-0000EF450000}"/>
    <cellStyle name="Normal 48 3 5 2" xfId="48548" xr:uid="{66EC7941-BED2-459A-A5D8-70AA886406BC}"/>
    <cellStyle name="Normal 48 3 6" xfId="48533" xr:uid="{46E4EEB8-A8A1-466B-92C6-CCB9527AB186}"/>
    <cellStyle name="Normal 48 4" xfId="17903" xr:uid="{00000000-0005-0000-0000-0000F0450000}"/>
    <cellStyle name="Normal 48 4 2" xfId="17904" xr:uid="{00000000-0005-0000-0000-0000F1450000}"/>
    <cellStyle name="Normal 48 4 2 2" xfId="17905" xr:uid="{00000000-0005-0000-0000-0000F2450000}"/>
    <cellStyle name="Normal 48 4 2 2 2" xfId="17906" xr:uid="{00000000-0005-0000-0000-0000F3450000}"/>
    <cellStyle name="Normal 48 4 2 2 2 2" xfId="48552" xr:uid="{8AE9B8C7-8E62-46EE-8422-1BA7A75C7710}"/>
    <cellStyle name="Normal 48 4 2 2 3" xfId="48551" xr:uid="{DC9F7E52-4D40-4AD7-A755-9C840B038574}"/>
    <cellStyle name="Normal 48 4 2 3" xfId="17907" xr:uid="{00000000-0005-0000-0000-0000F4450000}"/>
    <cellStyle name="Normal 48 4 2 3 2" xfId="48553" xr:uid="{C0A7458B-DBF9-45D5-A93E-4B2CB9E28E4F}"/>
    <cellStyle name="Normal 48 4 2 4" xfId="48550" xr:uid="{C1D5D8F9-11B9-438D-91DF-7578FA85C415}"/>
    <cellStyle name="Normal 48 4 3" xfId="17908" xr:uid="{00000000-0005-0000-0000-0000F5450000}"/>
    <cellStyle name="Normal 48 4 3 2" xfId="17909" xr:uid="{00000000-0005-0000-0000-0000F6450000}"/>
    <cellStyle name="Normal 48 4 3 2 2" xfId="48555" xr:uid="{5941CE3B-202B-4591-956B-FAC14F967E3D}"/>
    <cellStyle name="Normal 48 4 3 3" xfId="48554" xr:uid="{6DF303A4-CE9E-45AB-83BD-2389D3610073}"/>
    <cellStyle name="Normal 48 4 4" xfId="17910" xr:uid="{00000000-0005-0000-0000-0000F7450000}"/>
    <cellStyle name="Normal 48 4 4 2" xfId="48556" xr:uid="{997C30F6-BCCC-462B-A235-026E59AAEA74}"/>
    <cellStyle name="Normal 48 4 5" xfId="48549" xr:uid="{D8A78D76-5E16-42AD-8888-90DFD05E2F4F}"/>
    <cellStyle name="Normal 48 5" xfId="17911" xr:uid="{00000000-0005-0000-0000-0000F8450000}"/>
    <cellStyle name="Normal 48 5 2" xfId="17912" xr:uid="{00000000-0005-0000-0000-0000F9450000}"/>
    <cellStyle name="Normal 48 5 2 2" xfId="17913" xr:uid="{00000000-0005-0000-0000-0000FA450000}"/>
    <cellStyle name="Normal 48 5 2 2 2" xfId="48559" xr:uid="{69A951E3-11A0-40CC-A69C-2679588127BE}"/>
    <cellStyle name="Normal 48 5 2 3" xfId="48558" xr:uid="{D155E135-4809-4316-AC85-B331156D6863}"/>
    <cellStyle name="Normal 48 5 3" xfId="17914" xr:uid="{00000000-0005-0000-0000-0000FB450000}"/>
    <cellStyle name="Normal 48 5 3 2" xfId="48560" xr:uid="{19D1E42B-66A5-4CE3-A43B-46C7F99581AA}"/>
    <cellStyle name="Normal 48 5 4" xfId="48557" xr:uid="{0AC47229-2024-44AE-A758-B13BEAA1309F}"/>
    <cellStyle name="Normal 48 6" xfId="17915" xr:uid="{00000000-0005-0000-0000-0000FC450000}"/>
    <cellStyle name="Normal 48 6 2" xfId="17916" xr:uid="{00000000-0005-0000-0000-0000FD450000}"/>
    <cellStyle name="Normal 48 6 2 2" xfId="48562" xr:uid="{C2380650-039E-4EB9-B46C-0319A1D3CD3A}"/>
    <cellStyle name="Normal 48 6 3" xfId="48561" xr:uid="{1AA75DF1-A4C1-4D22-A1B6-6C01EEA2259A}"/>
    <cellStyle name="Normal 48 7" xfId="17917" xr:uid="{00000000-0005-0000-0000-0000FE450000}"/>
    <cellStyle name="Normal 48 7 2" xfId="48563" xr:uid="{E2D26BA2-853F-4B87-9ACD-77553D1659B7}"/>
    <cellStyle name="Normal 48 8" xfId="17918" xr:uid="{00000000-0005-0000-0000-0000FF450000}"/>
    <cellStyle name="Normal 48 8 2" xfId="48564" xr:uid="{3F9C44B5-B0EE-40D0-9B98-152E6DB2B6BE}"/>
    <cellStyle name="Normal 48 9" xfId="48499" xr:uid="{8F03AAF4-D3D2-40B1-927C-3788211DDC6B}"/>
    <cellStyle name="Normal 49" xfId="17919" xr:uid="{00000000-0005-0000-0000-000000460000}"/>
    <cellStyle name="Normal 49 2" xfId="17920" xr:uid="{00000000-0005-0000-0000-000001460000}"/>
    <cellStyle name="Normal 49 2 2" xfId="17921" xr:uid="{00000000-0005-0000-0000-000002460000}"/>
    <cellStyle name="Normal 49 2 2 2" xfId="17922" xr:uid="{00000000-0005-0000-0000-000003460000}"/>
    <cellStyle name="Normal 49 2 2 2 2" xfId="17923" xr:uid="{00000000-0005-0000-0000-000004460000}"/>
    <cellStyle name="Normal 49 2 2 2 2 2" xfId="17924" xr:uid="{00000000-0005-0000-0000-000005460000}"/>
    <cellStyle name="Normal 49 2 2 2 2 2 2" xfId="17925" xr:uid="{00000000-0005-0000-0000-000006460000}"/>
    <cellStyle name="Normal 49 2 2 2 2 2 2 2" xfId="48571" xr:uid="{7A202644-6486-490A-9BF8-A52491AE799C}"/>
    <cellStyle name="Normal 49 2 2 2 2 2 3" xfId="48570" xr:uid="{A32DFC7E-C1BC-4928-98C8-689DC1C670E9}"/>
    <cellStyle name="Normal 49 2 2 2 2 3" xfId="17926" xr:uid="{00000000-0005-0000-0000-000007460000}"/>
    <cellStyle name="Normal 49 2 2 2 2 3 2" xfId="48572" xr:uid="{9D2EDD86-1616-4CC7-A9AE-3B73028BF690}"/>
    <cellStyle name="Normal 49 2 2 2 2 4" xfId="48569" xr:uid="{E7869AC3-7997-4BA2-B391-C174AB587A29}"/>
    <cellStyle name="Normal 49 2 2 2 3" xfId="17927" xr:uid="{00000000-0005-0000-0000-000008460000}"/>
    <cellStyle name="Normal 49 2 2 2 3 2" xfId="17928" xr:uid="{00000000-0005-0000-0000-000009460000}"/>
    <cellStyle name="Normal 49 2 2 2 3 2 2" xfId="48574" xr:uid="{F74D26FE-0539-40E4-B249-68416FE6AC7B}"/>
    <cellStyle name="Normal 49 2 2 2 3 3" xfId="48573" xr:uid="{9F069312-2C58-4305-A5A9-C59FDF19E424}"/>
    <cellStyle name="Normal 49 2 2 2 4" xfId="17929" xr:uid="{00000000-0005-0000-0000-00000A460000}"/>
    <cellStyle name="Normal 49 2 2 2 4 2" xfId="48575" xr:uid="{4BC0F386-0F29-4CCA-B4F7-0776DB28BADC}"/>
    <cellStyle name="Normal 49 2 2 2 5" xfId="48568" xr:uid="{5E34B406-B166-40B2-B12E-BC06B9D78D57}"/>
    <cellStyle name="Normal 49 2 2 3" xfId="17930" xr:uid="{00000000-0005-0000-0000-00000B460000}"/>
    <cellStyle name="Normal 49 2 2 3 2" xfId="17931" xr:uid="{00000000-0005-0000-0000-00000C460000}"/>
    <cellStyle name="Normal 49 2 2 3 2 2" xfId="17932" xr:uid="{00000000-0005-0000-0000-00000D460000}"/>
    <cellStyle name="Normal 49 2 2 3 2 2 2" xfId="48578" xr:uid="{3ABC6A9D-D377-48CB-9919-A5EED8F03546}"/>
    <cellStyle name="Normal 49 2 2 3 2 3" xfId="48577" xr:uid="{474B4BBA-61FB-4E27-9462-42C728010698}"/>
    <cellStyle name="Normal 49 2 2 3 3" xfId="17933" xr:uid="{00000000-0005-0000-0000-00000E460000}"/>
    <cellStyle name="Normal 49 2 2 3 3 2" xfId="48579" xr:uid="{9BCF09CD-AC84-459D-94E9-A5BAB9DFA8ED}"/>
    <cellStyle name="Normal 49 2 2 3 4" xfId="48576" xr:uid="{B477268B-BF9D-437D-9BC0-6BCFC82806F1}"/>
    <cellStyle name="Normal 49 2 2 4" xfId="17934" xr:uid="{00000000-0005-0000-0000-00000F460000}"/>
    <cellStyle name="Normal 49 2 2 4 2" xfId="17935" xr:uid="{00000000-0005-0000-0000-000010460000}"/>
    <cellStyle name="Normal 49 2 2 4 2 2" xfId="48581" xr:uid="{0CCA389D-8797-47B9-8B33-0B54D65A5BC7}"/>
    <cellStyle name="Normal 49 2 2 4 3" xfId="48580" xr:uid="{65793424-469A-4E81-9166-EFFFD5CD3927}"/>
    <cellStyle name="Normal 49 2 2 5" xfId="17936" xr:uid="{00000000-0005-0000-0000-000011460000}"/>
    <cellStyle name="Normal 49 2 2 5 2" xfId="48582" xr:uid="{20A76E6D-1D66-4B55-9527-A94959DC269F}"/>
    <cellStyle name="Normal 49 2 2 6" xfId="48567" xr:uid="{89448D6E-2C5D-4594-8402-2AEC2D76B3A0}"/>
    <cellStyle name="Normal 49 2 3" xfId="17937" xr:uid="{00000000-0005-0000-0000-000012460000}"/>
    <cellStyle name="Normal 49 2 3 2" xfId="17938" xr:uid="{00000000-0005-0000-0000-000013460000}"/>
    <cellStyle name="Normal 49 2 3 2 2" xfId="17939" xr:uid="{00000000-0005-0000-0000-000014460000}"/>
    <cellStyle name="Normal 49 2 3 2 2 2" xfId="17940" xr:uid="{00000000-0005-0000-0000-000015460000}"/>
    <cellStyle name="Normal 49 2 3 2 2 2 2" xfId="48586" xr:uid="{59D7084E-04E6-46EA-9FCE-4C54CCCDBB70}"/>
    <cellStyle name="Normal 49 2 3 2 2 3" xfId="48585" xr:uid="{6543D8F7-FD25-4968-B27E-DF6C462EAE3D}"/>
    <cellStyle name="Normal 49 2 3 2 3" xfId="17941" xr:uid="{00000000-0005-0000-0000-000016460000}"/>
    <cellStyle name="Normal 49 2 3 2 3 2" xfId="48587" xr:uid="{8B70FA93-D3E1-4ABD-B12F-EC9F2BE6DD91}"/>
    <cellStyle name="Normal 49 2 3 2 4" xfId="48584" xr:uid="{66757E37-9478-4A3B-AB09-587D7EF7FA75}"/>
    <cellStyle name="Normal 49 2 3 3" xfId="17942" xr:uid="{00000000-0005-0000-0000-000017460000}"/>
    <cellStyle name="Normal 49 2 3 3 2" xfId="17943" xr:uid="{00000000-0005-0000-0000-000018460000}"/>
    <cellStyle name="Normal 49 2 3 3 2 2" xfId="48589" xr:uid="{2AEC9C9B-F5E0-4B3F-9B88-324DD0133E77}"/>
    <cellStyle name="Normal 49 2 3 3 3" xfId="48588" xr:uid="{5B495554-3744-419B-927E-A7B3CD90BE7E}"/>
    <cellStyle name="Normal 49 2 3 4" xfId="17944" xr:uid="{00000000-0005-0000-0000-000019460000}"/>
    <cellStyle name="Normal 49 2 3 4 2" xfId="48590" xr:uid="{16FBC571-B08B-4960-A8A2-217E66B629B2}"/>
    <cellStyle name="Normal 49 2 3 5" xfId="48583" xr:uid="{BAC9C5F6-0296-4B3A-8D31-16D5E0CD398B}"/>
    <cellStyle name="Normal 49 2 4" xfId="17945" xr:uid="{00000000-0005-0000-0000-00001A460000}"/>
    <cellStyle name="Normal 49 2 4 2" xfId="17946" xr:uid="{00000000-0005-0000-0000-00001B460000}"/>
    <cellStyle name="Normal 49 2 4 2 2" xfId="17947" xr:uid="{00000000-0005-0000-0000-00001C460000}"/>
    <cellStyle name="Normal 49 2 4 2 2 2" xfId="48593" xr:uid="{4B755008-F046-48FB-A08D-15CD0BBD48C1}"/>
    <cellStyle name="Normal 49 2 4 2 3" xfId="48592" xr:uid="{FD80AFCE-4D15-4E01-8EE3-7C96D34E83C5}"/>
    <cellStyle name="Normal 49 2 4 3" xfId="17948" xr:uid="{00000000-0005-0000-0000-00001D460000}"/>
    <cellStyle name="Normal 49 2 4 3 2" xfId="48594" xr:uid="{40C7C75C-45B4-4B02-B0AC-A46493B41FE1}"/>
    <cellStyle name="Normal 49 2 4 4" xfId="48591" xr:uid="{8061715D-7699-47E0-BFDD-EA5EA94356B0}"/>
    <cellStyle name="Normal 49 2 5" xfId="17949" xr:uid="{00000000-0005-0000-0000-00001E460000}"/>
    <cellStyle name="Normal 49 2 5 2" xfId="17950" xr:uid="{00000000-0005-0000-0000-00001F460000}"/>
    <cellStyle name="Normal 49 2 5 2 2" xfId="48596" xr:uid="{566A8D23-1120-41AF-9FAC-B1C109FB2A7F}"/>
    <cellStyle name="Normal 49 2 5 3" xfId="48595" xr:uid="{DA8AECAA-00AF-4D01-A5C8-E8EE775E2B13}"/>
    <cellStyle name="Normal 49 2 6" xfId="17951" xr:uid="{00000000-0005-0000-0000-000020460000}"/>
    <cellStyle name="Normal 49 2 6 2" xfId="48597" xr:uid="{B15949A1-4F45-47C8-A508-E147FAE94F37}"/>
    <cellStyle name="Normal 49 2 7" xfId="17952" xr:uid="{00000000-0005-0000-0000-000021460000}"/>
    <cellStyle name="Normal 49 2 7 2" xfId="48598" xr:uid="{15C910C6-5345-46C6-8F42-02F5E0E88DB8}"/>
    <cellStyle name="Normal 49 2 8" xfId="48566" xr:uid="{EE704A4C-1877-46D5-8833-4BFB81FC4308}"/>
    <cellStyle name="Normal 49 3" xfId="17953" xr:uid="{00000000-0005-0000-0000-000022460000}"/>
    <cellStyle name="Normal 49 3 2" xfId="17954" xr:uid="{00000000-0005-0000-0000-000023460000}"/>
    <cellStyle name="Normal 49 3 2 2" xfId="17955" xr:uid="{00000000-0005-0000-0000-000024460000}"/>
    <cellStyle name="Normal 49 3 2 2 2" xfId="17956" xr:uid="{00000000-0005-0000-0000-000025460000}"/>
    <cellStyle name="Normal 49 3 2 2 2 2" xfId="17957" xr:uid="{00000000-0005-0000-0000-000026460000}"/>
    <cellStyle name="Normal 49 3 2 2 2 2 2" xfId="48603" xr:uid="{38B68AF3-99E0-478B-99CE-04646AD4465C}"/>
    <cellStyle name="Normal 49 3 2 2 2 3" xfId="48602" xr:uid="{8DAD6163-F2DF-40F1-8629-3BFF43041703}"/>
    <cellStyle name="Normal 49 3 2 2 3" xfId="17958" xr:uid="{00000000-0005-0000-0000-000027460000}"/>
    <cellStyle name="Normal 49 3 2 2 3 2" xfId="48604" xr:uid="{AD390D9E-53A5-4A08-861A-232DC1FFA095}"/>
    <cellStyle name="Normal 49 3 2 2 4" xfId="48601" xr:uid="{2A13BD7D-193F-456E-BF23-77C5DFA4C43A}"/>
    <cellStyle name="Normal 49 3 2 3" xfId="17959" xr:uid="{00000000-0005-0000-0000-000028460000}"/>
    <cellStyle name="Normal 49 3 2 3 2" xfId="17960" xr:uid="{00000000-0005-0000-0000-000029460000}"/>
    <cellStyle name="Normal 49 3 2 3 2 2" xfId="48606" xr:uid="{D1FFFFA2-FA91-42B2-90E8-5D7DD78B706E}"/>
    <cellStyle name="Normal 49 3 2 3 3" xfId="48605" xr:uid="{E78D7CD2-EBCC-4BBC-AB46-174B03F79B28}"/>
    <cellStyle name="Normal 49 3 2 4" xfId="17961" xr:uid="{00000000-0005-0000-0000-00002A460000}"/>
    <cellStyle name="Normal 49 3 2 4 2" xfId="48607" xr:uid="{3582C548-1D3C-4684-B645-78364EB33D2F}"/>
    <cellStyle name="Normal 49 3 2 5" xfId="48600" xr:uid="{6012901C-349B-46D0-8C1C-60E5B1C477E4}"/>
    <cellStyle name="Normal 49 3 3" xfId="17962" xr:uid="{00000000-0005-0000-0000-00002B460000}"/>
    <cellStyle name="Normal 49 3 3 2" xfId="17963" xr:uid="{00000000-0005-0000-0000-00002C460000}"/>
    <cellStyle name="Normal 49 3 3 2 2" xfId="17964" xr:uid="{00000000-0005-0000-0000-00002D460000}"/>
    <cellStyle name="Normal 49 3 3 2 2 2" xfId="48610" xr:uid="{8C45782C-D170-4FE3-A438-80027B448147}"/>
    <cellStyle name="Normal 49 3 3 2 3" xfId="48609" xr:uid="{C39E35A7-D763-4F3E-8C2F-BD81A270E74E}"/>
    <cellStyle name="Normal 49 3 3 3" xfId="17965" xr:uid="{00000000-0005-0000-0000-00002E460000}"/>
    <cellStyle name="Normal 49 3 3 3 2" xfId="48611" xr:uid="{7BF97564-EA4A-48E7-B7F4-4699CA10334C}"/>
    <cellStyle name="Normal 49 3 3 4" xfId="48608" xr:uid="{88966791-CBD5-44D2-B0F5-F49C79DC4F4E}"/>
    <cellStyle name="Normal 49 3 4" xfId="17966" xr:uid="{00000000-0005-0000-0000-00002F460000}"/>
    <cellStyle name="Normal 49 3 4 2" xfId="17967" xr:uid="{00000000-0005-0000-0000-000030460000}"/>
    <cellStyle name="Normal 49 3 4 2 2" xfId="48613" xr:uid="{B3441EAD-924A-44FE-807B-616633D6C792}"/>
    <cellStyle name="Normal 49 3 4 3" xfId="48612" xr:uid="{481B73E2-D9AA-41AA-AB88-3A9CFF05A88E}"/>
    <cellStyle name="Normal 49 3 5" xfId="17968" xr:uid="{00000000-0005-0000-0000-000031460000}"/>
    <cellStyle name="Normal 49 3 5 2" xfId="48614" xr:uid="{3D40D7F7-4C37-403C-96A3-F2A7E3FF2BB9}"/>
    <cellStyle name="Normal 49 3 6" xfId="48599" xr:uid="{B1464B81-1DB7-44E8-9683-65E744C2568C}"/>
    <cellStyle name="Normal 49 4" xfId="17969" xr:uid="{00000000-0005-0000-0000-000032460000}"/>
    <cellStyle name="Normal 49 4 2" xfId="17970" xr:uid="{00000000-0005-0000-0000-000033460000}"/>
    <cellStyle name="Normal 49 4 2 2" xfId="17971" xr:uid="{00000000-0005-0000-0000-000034460000}"/>
    <cellStyle name="Normal 49 4 2 2 2" xfId="17972" xr:uid="{00000000-0005-0000-0000-000035460000}"/>
    <cellStyle name="Normal 49 4 2 2 2 2" xfId="48618" xr:uid="{E7FC3F07-F405-4963-9DFD-82C1B76111CD}"/>
    <cellStyle name="Normal 49 4 2 2 3" xfId="48617" xr:uid="{1D385962-62EC-4642-8C82-6768771F0451}"/>
    <cellStyle name="Normal 49 4 2 3" xfId="17973" xr:uid="{00000000-0005-0000-0000-000036460000}"/>
    <cellStyle name="Normal 49 4 2 3 2" xfId="48619" xr:uid="{7474EACA-0D75-4655-93DB-1BC10EBCDC37}"/>
    <cellStyle name="Normal 49 4 2 4" xfId="48616" xr:uid="{0E37147C-B9AC-4219-8D80-8188A59DB94F}"/>
    <cellStyle name="Normal 49 4 3" xfId="17974" xr:uid="{00000000-0005-0000-0000-000037460000}"/>
    <cellStyle name="Normal 49 4 3 2" xfId="17975" xr:uid="{00000000-0005-0000-0000-000038460000}"/>
    <cellStyle name="Normal 49 4 3 2 2" xfId="48621" xr:uid="{E9C4302F-2EAE-4329-B267-7BB45B44EC47}"/>
    <cellStyle name="Normal 49 4 3 3" xfId="48620" xr:uid="{46E784AA-AAD0-4376-A0CD-27E1FADDE111}"/>
    <cellStyle name="Normal 49 4 4" xfId="17976" xr:uid="{00000000-0005-0000-0000-000039460000}"/>
    <cellStyle name="Normal 49 4 4 2" xfId="48622" xr:uid="{673B3D12-77EA-4694-B234-C1E5E164A4BF}"/>
    <cellStyle name="Normal 49 4 5" xfId="48615" xr:uid="{0C1B948F-3DCA-43E7-AF12-C137BFFF7B00}"/>
    <cellStyle name="Normal 49 5" xfId="17977" xr:uid="{00000000-0005-0000-0000-00003A460000}"/>
    <cellStyle name="Normal 49 5 2" xfId="17978" xr:uid="{00000000-0005-0000-0000-00003B460000}"/>
    <cellStyle name="Normal 49 5 2 2" xfId="17979" xr:uid="{00000000-0005-0000-0000-00003C460000}"/>
    <cellStyle name="Normal 49 5 2 2 2" xfId="48625" xr:uid="{6A42DB87-E9F6-4298-9BB6-85130B0BE3DE}"/>
    <cellStyle name="Normal 49 5 2 3" xfId="48624" xr:uid="{7C109CC8-C8E8-458F-B2C6-093C41CDCE43}"/>
    <cellStyle name="Normal 49 5 3" xfId="17980" xr:uid="{00000000-0005-0000-0000-00003D460000}"/>
    <cellStyle name="Normal 49 5 3 2" xfId="48626" xr:uid="{414ABA86-B019-4CAC-9B7C-C1EFB1348C7C}"/>
    <cellStyle name="Normal 49 5 4" xfId="48623" xr:uid="{1D207BED-E760-436A-BBE9-443989CF87C3}"/>
    <cellStyle name="Normal 49 6" xfId="17981" xr:uid="{00000000-0005-0000-0000-00003E460000}"/>
    <cellStyle name="Normal 49 6 2" xfId="17982" xr:uid="{00000000-0005-0000-0000-00003F460000}"/>
    <cellStyle name="Normal 49 6 2 2" xfId="48628" xr:uid="{341CDFEA-580C-478B-AC35-3C9774A31DE7}"/>
    <cellStyle name="Normal 49 6 3" xfId="48627" xr:uid="{9DE223FC-A850-452E-B9AE-331E49DD1C8C}"/>
    <cellStyle name="Normal 49 7" xfId="17983" xr:uid="{00000000-0005-0000-0000-000040460000}"/>
    <cellStyle name="Normal 49 7 2" xfId="48629" xr:uid="{095BDF6F-2F4A-4D82-B875-B421D0192285}"/>
    <cellStyle name="Normal 49 8" xfId="17984" xr:uid="{00000000-0005-0000-0000-000041460000}"/>
    <cellStyle name="Normal 49 8 2" xfId="48630" xr:uid="{817B505B-E13F-4C8C-8ACB-3189DFD83B67}"/>
    <cellStyle name="Normal 49 9" xfId="48565" xr:uid="{174A4BD3-0F14-44BF-8D63-6D3B1AB7B95E}"/>
    <cellStyle name="Normal 5" xfId="17985" xr:uid="{00000000-0005-0000-0000-000042460000}"/>
    <cellStyle name="Normal 5 10" xfId="48631" xr:uid="{CC206736-7729-48D3-85E4-98B27A9ADC73}"/>
    <cellStyle name="Normal 5 2" xfId="17986" xr:uid="{00000000-0005-0000-0000-000043460000}"/>
    <cellStyle name="Normal 5 2 2" xfId="17987" xr:uid="{00000000-0005-0000-0000-000044460000}"/>
    <cellStyle name="Normal 5 2 2 2" xfId="17988" xr:uid="{00000000-0005-0000-0000-000045460000}"/>
    <cellStyle name="Normal 5 2 2 2 2" xfId="17989" xr:uid="{00000000-0005-0000-0000-000046460000}"/>
    <cellStyle name="Normal 5 2 2 2 2 2" xfId="17990" xr:uid="{00000000-0005-0000-0000-000047460000}"/>
    <cellStyle name="Normal 5 2 2 2 2 2 2" xfId="48636" xr:uid="{ED6E039A-CC60-4F9A-91A9-84F900C1BF23}"/>
    <cellStyle name="Normal 5 2 2 2 2 3" xfId="48635" xr:uid="{F3C3874A-E6B2-4EEF-8D6D-5B11EEB120C8}"/>
    <cellStyle name="Normal 5 2 2 2 3" xfId="48634" xr:uid="{646E8241-5D36-4415-AB88-091E3C28E0AA}"/>
    <cellStyle name="Normal 5 2 2 3" xfId="17991" xr:uid="{00000000-0005-0000-0000-000048460000}"/>
    <cellStyle name="Normal 5 2 2 3 2" xfId="48637" xr:uid="{3017FDF7-48D6-428A-8DA7-0BC887ECFFB0}"/>
    <cellStyle name="Normal 5 2 2 4" xfId="17992" xr:uid="{00000000-0005-0000-0000-000049460000}"/>
    <cellStyle name="Normal 5 2 2 4 2" xfId="48638" xr:uid="{CFD847C8-6669-4388-AC83-5B01C0BB3ED0}"/>
    <cellStyle name="Normal 5 2 2 5" xfId="17993" xr:uid="{00000000-0005-0000-0000-00004A460000}"/>
    <cellStyle name="Normal 5 2 2 5 2" xfId="48639" xr:uid="{7C62F077-8954-4467-A3AB-DB51D4591D53}"/>
    <cellStyle name="Normal 5 2 2 6" xfId="17994" xr:uid="{00000000-0005-0000-0000-00004B460000}"/>
    <cellStyle name="Normal 5 2 2 6 2" xfId="48640" xr:uid="{8671AA27-CC63-4B18-9457-5B7EF855DE9E}"/>
    <cellStyle name="Normal 5 2 2 7" xfId="48633" xr:uid="{9A99DFA4-B742-427C-AE40-42AF3B22DB0B}"/>
    <cellStyle name="Normal 5 2 3" xfId="17995" xr:uid="{00000000-0005-0000-0000-00004C460000}"/>
    <cellStyle name="Normal 5 2 3 2" xfId="17996" xr:uid="{00000000-0005-0000-0000-00004D460000}"/>
    <cellStyle name="Normal 5 2 3 2 2" xfId="48642" xr:uid="{6E4D8EF1-8EB6-4AD9-916C-128593110F9F}"/>
    <cellStyle name="Normal 5 2 3 3" xfId="48641" xr:uid="{838709B2-4C91-4721-86D3-B505DD5915FA}"/>
    <cellStyle name="Normal 5 2 4" xfId="17997" xr:uid="{00000000-0005-0000-0000-00004E460000}"/>
    <cellStyle name="Normal 5 2 4 2" xfId="48643" xr:uid="{2B316FD7-0008-4DAF-BA28-BD606791E91C}"/>
    <cellStyle name="Normal 5 2 5" xfId="17998" xr:uid="{00000000-0005-0000-0000-00004F460000}"/>
    <cellStyle name="Normal 5 2 5 2" xfId="48644" xr:uid="{4926A33F-4C13-459F-83CA-70AC4961DEB8}"/>
    <cellStyle name="Normal 5 2 6" xfId="17999" xr:uid="{00000000-0005-0000-0000-000050460000}"/>
    <cellStyle name="Normal 5 2 6 2" xfId="48645" xr:uid="{00994FF8-150C-4585-9AB6-4A64D2A71102}"/>
    <cellStyle name="Normal 5 2 7" xfId="18000" xr:uid="{00000000-0005-0000-0000-000051460000}"/>
    <cellStyle name="Normal 5 2 7 2" xfId="18001" xr:uid="{00000000-0005-0000-0000-000052460000}"/>
    <cellStyle name="Normal 5 2 7 2 2" xfId="48647" xr:uid="{72518181-CADE-4D0B-BCBD-28B5781FD89C}"/>
    <cellStyle name="Normal 5 2 7 3" xfId="48646" xr:uid="{6D4C91EB-5739-4A97-8D6F-064334E942E3}"/>
    <cellStyle name="Normal 5 2 8" xfId="48632" xr:uid="{43AB203D-1419-428A-83A4-0F940C063B75}"/>
    <cellStyle name="Normal 5 3" xfId="18002" xr:uid="{00000000-0005-0000-0000-000053460000}"/>
    <cellStyle name="Normal 5 3 2" xfId="18003" xr:uid="{00000000-0005-0000-0000-000054460000}"/>
    <cellStyle name="Normal 5 3 2 2" xfId="18004" xr:uid="{00000000-0005-0000-0000-000055460000}"/>
    <cellStyle name="Normal 5 3 2 2 2" xfId="48650" xr:uid="{2B20D15C-34A5-4932-8B1C-889B93B4179A}"/>
    <cellStyle name="Normal 5 3 2 3" xfId="48649" xr:uid="{48A6BBD6-DBCE-43AB-B1E5-CF977FD415FE}"/>
    <cellStyle name="Normal 5 3 3" xfId="18005" xr:uid="{00000000-0005-0000-0000-000056460000}"/>
    <cellStyle name="Normal 5 3 3 2" xfId="18006" xr:uid="{00000000-0005-0000-0000-000057460000}"/>
    <cellStyle name="Normal 5 3 3 2 2" xfId="48652" xr:uid="{FB105DE4-0DA0-4F99-9120-AC67DAA5D4DC}"/>
    <cellStyle name="Normal 5 3 3 3" xfId="48651" xr:uid="{ECFF2288-66C6-4C01-AF59-F3BF0DD9B77C}"/>
    <cellStyle name="Normal 5 3 4" xfId="18007" xr:uid="{00000000-0005-0000-0000-000058460000}"/>
    <cellStyle name="Normal 5 3 4 2" xfId="48653" xr:uid="{E623E922-66A0-4091-8E70-5CA2C6196C76}"/>
    <cellStyle name="Normal 5 3 5" xfId="18008" xr:uid="{00000000-0005-0000-0000-000059460000}"/>
    <cellStyle name="Normal 5 3 5 2" xfId="48654" xr:uid="{52D5E3E9-0D0B-4FEC-8396-0C751050E28E}"/>
    <cellStyle name="Normal 5 3 6" xfId="18009" xr:uid="{00000000-0005-0000-0000-00005A460000}"/>
    <cellStyle name="Normal 5 3 6 2" xfId="48655" xr:uid="{E320EA2A-E2A8-4BCF-85CF-97D9BACCBA93}"/>
    <cellStyle name="Normal 5 3 7" xfId="18010" xr:uid="{00000000-0005-0000-0000-00005B460000}"/>
    <cellStyle name="Normal 5 3 7 2" xfId="48656" xr:uid="{7EA2D013-8EAE-423A-A8CF-03FBC3A0C413}"/>
    <cellStyle name="Normal 5 3 8" xfId="18011" xr:uid="{00000000-0005-0000-0000-00005C460000}"/>
    <cellStyle name="Normal 5 3 8 2" xfId="48657" xr:uid="{1417E46E-6CFA-4DF7-AE01-5D5CFA10D1D2}"/>
    <cellStyle name="Normal 5 3 9" xfId="48648" xr:uid="{63F3E937-0DB8-41A7-8F92-74B6E511FA68}"/>
    <cellStyle name="Normal 5 4" xfId="18012" xr:uid="{00000000-0005-0000-0000-00005D460000}"/>
    <cellStyle name="Normal 5 4 2" xfId="18013" xr:uid="{00000000-0005-0000-0000-00005E460000}"/>
    <cellStyle name="Normal 5 4 2 2" xfId="48659" xr:uid="{427DBEDE-4A3C-4181-8E16-72E5985F3368}"/>
    <cellStyle name="Normal 5 4 3" xfId="18014" xr:uid="{00000000-0005-0000-0000-00005F460000}"/>
    <cellStyle name="Normal 5 4 3 2" xfId="48660" xr:uid="{C564FD54-A140-45C7-B5EE-37BA740159F5}"/>
    <cellStyle name="Normal 5 4 4" xfId="18015" xr:uid="{00000000-0005-0000-0000-000060460000}"/>
    <cellStyle name="Normal 5 4 4 2" xfId="48661" xr:uid="{A303A804-D5E6-4EC7-98D1-45C505E62033}"/>
    <cellStyle name="Normal 5 4 5" xfId="48658" xr:uid="{E6A6B25D-BDA8-4B70-9E0B-94EFE50DE0B5}"/>
    <cellStyle name="Normal 5 5" xfId="18016" xr:uid="{00000000-0005-0000-0000-000061460000}"/>
    <cellStyle name="Normal 5 5 2" xfId="18017" xr:uid="{00000000-0005-0000-0000-000062460000}"/>
    <cellStyle name="Normal 5 5 2 2" xfId="48663" xr:uid="{7F1C0953-ED5B-4A17-B922-927D489B04B2}"/>
    <cellStyle name="Normal 5 5 3" xfId="18018" xr:uid="{00000000-0005-0000-0000-000063460000}"/>
    <cellStyle name="Normal 5 5 3 2" xfId="48664" xr:uid="{282FA08A-8076-42C7-81E4-B9D1EE9F7E8D}"/>
    <cellStyle name="Normal 5 5 4" xfId="48662" xr:uid="{B927AFF9-D72E-4D2E-B3BD-2C693739DAB3}"/>
    <cellStyle name="Normal 5 6" xfId="18019" xr:uid="{00000000-0005-0000-0000-000064460000}"/>
    <cellStyle name="Normal 5 6 2" xfId="18020" xr:uid="{00000000-0005-0000-0000-000065460000}"/>
    <cellStyle name="Normal 5 6 2 2" xfId="48666" xr:uid="{62816944-7AF2-4E5E-913C-82B47AF53A41}"/>
    <cellStyle name="Normal 5 6 3" xfId="48665" xr:uid="{45A4355A-D780-4DDE-85F6-85CB124C3149}"/>
    <cellStyle name="Normal 5 7" xfId="18021" xr:uid="{00000000-0005-0000-0000-000066460000}"/>
    <cellStyle name="Normal 5 7 2" xfId="18022" xr:uid="{00000000-0005-0000-0000-000067460000}"/>
    <cellStyle name="Normal 5 7 2 2" xfId="48668" xr:uid="{6E5475A3-3075-4A37-B0B6-D5F051D57A9F}"/>
    <cellStyle name="Normal 5 7 3" xfId="48667" xr:uid="{4B8AEB6F-E076-4636-8C11-50DC7DCC56EE}"/>
    <cellStyle name="Normal 5 8" xfId="18023" xr:uid="{00000000-0005-0000-0000-000068460000}"/>
    <cellStyle name="Normal 5 8 2" xfId="48669" xr:uid="{70325BB2-3FC0-4D6C-BF83-C935744C1022}"/>
    <cellStyle name="Normal 5 9" xfId="18024" xr:uid="{00000000-0005-0000-0000-000069460000}"/>
    <cellStyle name="Normal 5 9 2" xfId="48670" xr:uid="{C11A9AC8-9D1E-48E4-8A98-DA44F5E83CE8}"/>
    <cellStyle name="Normal 5_Nature of Costs" xfId="18025" xr:uid="{00000000-0005-0000-0000-00006A460000}"/>
    <cellStyle name="Normal 50" xfId="18026" xr:uid="{00000000-0005-0000-0000-00006B460000}"/>
    <cellStyle name="Normal 50 2" xfId="18027" xr:uid="{00000000-0005-0000-0000-00006C460000}"/>
    <cellStyle name="Normal 50 2 2" xfId="18028" xr:uid="{00000000-0005-0000-0000-00006D460000}"/>
    <cellStyle name="Normal 50 2 2 2" xfId="18029" xr:uid="{00000000-0005-0000-0000-00006E460000}"/>
    <cellStyle name="Normal 50 2 2 2 2" xfId="18030" xr:uid="{00000000-0005-0000-0000-00006F460000}"/>
    <cellStyle name="Normal 50 2 2 2 2 2" xfId="18031" xr:uid="{00000000-0005-0000-0000-000070460000}"/>
    <cellStyle name="Normal 50 2 2 2 2 2 2" xfId="18032" xr:uid="{00000000-0005-0000-0000-000071460000}"/>
    <cellStyle name="Normal 50 2 2 2 2 2 2 2" xfId="48677" xr:uid="{E1DA16D4-F6F2-45BF-B5FF-FD1C1A68C9E5}"/>
    <cellStyle name="Normal 50 2 2 2 2 2 3" xfId="48676" xr:uid="{05402A0F-AC92-47CB-A988-3765D16A2A5E}"/>
    <cellStyle name="Normal 50 2 2 2 2 3" xfId="18033" xr:uid="{00000000-0005-0000-0000-000072460000}"/>
    <cellStyle name="Normal 50 2 2 2 2 3 2" xfId="48678" xr:uid="{FB55313D-27EB-4E61-84D9-F7B7944F814D}"/>
    <cellStyle name="Normal 50 2 2 2 2 4" xfId="48675" xr:uid="{87AD6A03-91BF-47F1-B41A-95F4BA054811}"/>
    <cellStyle name="Normal 50 2 2 2 3" xfId="18034" xr:uid="{00000000-0005-0000-0000-000073460000}"/>
    <cellStyle name="Normal 50 2 2 2 3 2" xfId="18035" xr:uid="{00000000-0005-0000-0000-000074460000}"/>
    <cellStyle name="Normal 50 2 2 2 3 2 2" xfId="48680" xr:uid="{90644E52-AFC2-41B6-8006-4DCA37ADF403}"/>
    <cellStyle name="Normal 50 2 2 2 3 3" xfId="48679" xr:uid="{CDC6BEFF-DACD-4256-8E49-55E107A90D6C}"/>
    <cellStyle name="Normal 50 2 2 2 4" xfId="18036" xr:uid="{00000000-0005-0000-0000-000075460000}"/>
    <cellStyle name="Normal 50 2 2 2 4 2" xfId="48681" xr:uid="{F17D1E19-72DE-4F51-BCDE-3284D5005EC1}"/>
    <cellStyle name="Normal 50 2 2 2 5" xfId="48674" xr:uid="{5890BC8D-71A4-483D-A487-A2E05D42A8A8}"/>
    <cellStyle name="Normal 50 2 2 3" xfId="18037" xr:uid="{00000000-0005-0000-0000-000076460000}"/>
    <cellStyle name="Normal 50 2 2 3 2" xfId="18038" xr:uid="{00000000-0005-0000-0000-000077460000}"/>
    <cellStyle name="Normal 50 2 2 3 2 2" xfId="18039" xr:uid="{00000000-0005-0000-0000-000078460000}"/>
    <cellStyle name="Normal 50 2 2 3 2 2 2" xfId="48684" xr:uid="{993DCAE6-A8C6-4463-A1B2-F1C586B85541}"/>
    <cellStyle name="Normal 50 2 2 3 2 3" xfId="48683" xr:uid="{93AF1BDA-FABA-4BDC-9FA0-1725FB35502F}"/>
    <cellStyle name="Normal 50 2 2 3 3" xfId="18040" xr:uid="{00000000-0005-0000-0000-000079460000}"/>
    <cellStyle name="Normal 50 2 2 3 3 2" xfId="48685" xr:uid="{6B3997DF-1B81-4DC0-A257-8E97D9422AEB}"/>
    <cellStyle name="Normal 50 2 2 3 4" xfId="48682" xr:uid="{6C73F838-934F-4DA4-AD20-7F5CCD5A5511}"/>
    <cellStyle name="Normal 50 2 2 4" xfId="18041" xr:uid="{00000000-0005-0000-0000-00007A460000}"/>
    <cellStyle name="Normal 50 2 2 4 2" xfId="18042" xr:uid="{00000000-0005-0000-0000-00007B460000}"/>
    <cellStyle name="Normal 50 2 2 4 2 2" xfId="48687" xr:uid="{9F9BEF2F-F5A5-473E-936A-42ECF678D616}"/>
    <cellStyle name="Normal 50 2 2 4 3" xfId="48686" xr:uid="{F5AEC2AE-7E41-4656-B47E-0703C980AC9B}"/>
    <cellStyle name="Normal 50 2 2 5" xfId="18043" xr:uid="{00000000-0005-0000-0000-00007C460000}"/>
    <cellStyle name="Normal 50 2 2 5 2" xfId="48688" xr:uid="{BDA77951-A4F7-4062-8574-0015A2E98112}"/>
    <cellStyle name="Normal 50 2 2 6" xfId="48673" xr:uid="{7851248C-7513-4239-BABD-E0CF529BA972}"/>
    <cellStyle name="Normal 50 2 3" xfId="18044" xr:uid="{00000000-0005-0000-0000-00007D460000}"/>
    <cellStyle name="Normal 50 2 3 2" xfId="18045" xr:uid="{00000000-0005-0000-0000-00007E460000}"/>
    <cellStyle name="Normal 50 2 3 2 2" xfId="18046" xr:uid="{00000000-0005-0000-0000-00007F460000}"/>
    <cellStyle name="Normal 50 2 3 2 2 2" xfId="18047" xr:uid="{00000000-0005-0000-0000-000080460000}"/>
    <cellStyle name="Normal 50 2 3 2 2 2 2" xfId="48692" xr:uid="{6295E3E9-081F-4E89-9A3C-CCC5B7D8E7CD}"/>
    <cellStyle name="Normal 50 2 3 2 2 3" xfId="48691" xr:uid="{193EBA79-54AC-449A-BC86-75063C99C572}"/>
    <cellStyle name="Normal 50 2 3 2 3" xfId="18048" xr:uid="{00000000-0005-0000-0000-000081460000}"/>
    <cellStyle name="Normal 50 2 3 2 3 2" xfId="48693" xr:uid="{75FCB160-ACFF-4DAD-A65B-2C9F5A3CBAB6}"/>
    <cellStyle name="Normal 50 2 3 2 4" xfId="48690" xr:uid="{6D1FB2B1-2F3C-475B-B67F-DC0FBFC10289}"/>
    <cellStyle name="Normal 50 2 3 3" xfId="18049" xr:uid="{00000000-0005-0000-0000-000082460000}"/>
    <cellStyle name="Normal 50 2 3 3 2" xfId="18050" xr:uid="{00000000-0005-0000-0000-000083460000}"/>
    <cellStyle name="Normal 50 2 3 3 2 2" xfId="48695" xr:uid="{BF034E7F-7728-4358-9075-F1E6534A2CD5}"/>
    <cellStyle name="Normal 50 2 3 3 3" xfId="48694" xr:uid="{CE209287-745E-4CC6-848D-616EF727A535}"/>
    <cellStyle name="Normal 50 2 3 4" xfId="18051" xr:uid="{00000000-0005-0000-0000-000084460000}"/>
    <cellStyle name="Normal 50 2 3 4 2" xfId="48696" xr:uid="{9C277DF4-BC5B-41B1-80F8-437ACE190BFE}"/>
    <cellStyle name="Normal 50 2 3 5" xfId="48689" xr:uid="{6DA33915-31E9-464E-BC4C-044A59CAEAAD}"/>
    <cellStyle name="Normal 50 2 4" xfId="18052" xr:uid="{00000000-0005-0000-0000-000085460000}"/>
    <cellStyle name="Normal 50 2 4 2" xfId="18053" xr:uid="{00000000-0005-0000-0000-000086460000}"/>
    <cellStyle name="Normal 50 2 4 2 2" xfId="18054" xr:uid="{00000000-0005-0000-0000-000087460000}"/>
    <cellStyle name="Normal 50 2 4 2 2 2" xfId="48699" xr:uid="{EC470B26-5164-444D-AC0F-0B989FCC5C6A}"/>
    <cellStyle name="Normal 50 2 4 2 3" xfId="48698" xr:uid="{219F0C02-CE7C-4E5B-9529-198B585F3F8D}"/>
    <cellStyle name="Normal 50 2 4 3" xfId="18055" xr:uid="{00000000-0005-0000-0000-000088460000}"/>
    <cellStyle name="Normal 50 2 4 3 2" xfId="48700" xr:uid="{3BDCA357-9BB5-4916-83F2-84FB5281A74F}"/>
    <cellStyle name="Normal 50 2 4 4" xfId="48697" xr:uid="{D277004E-4FB2-4F70-8B90-DFD2467207EC}"/>
    <cellStyle name="Normal 50 2 5" xfId="18056" xr:uid="{00000000-0005-0000-0000-000089460000}"/>
    <cellStyle name="Normal 50 2 5 2" xfId="18057" xr:uid="{00000000-0005-0000-0000-00008A460000}"/>
    <cellStyle name="Normal 50 2 5 2 2" xfId="48702" xr:uid="{133EB038-43AE-4C49-B55D-AF547FEDFAA4}"/>
    <cellStyle name="Normal 50 2 5 3" xfId="48701" xr:uid="{E8173DD9-7979-442F-B3DA-F36571ECB1B7}"/>
    <cellStyle name="Normal 50 2 6" xfId="18058" xr:uid="{00000000-0005-0000-0000-00008B460000}"/>
    <cellStyle name="Normal 50 2 6 2" xfId="48703" xr:uid="{0B6813A8-4A16-4479-9255-82DF3011F970}"/>
    <cellStyle name="Normal 50 2 7" xfId="18059" xr:uid="{00000000-0005-0000-0000-00008C460000}"/>
    <cellStyle name="Normal 50 2 7 2" xfId="48704" xr:uid="{823DEA73-593B-4526-AB2B-1AF5612BC8A4}"/>
    <cellStyle name="Normal 50 2 8" xfId="48672" xr:uid="{84939348-BE66-4D7E-AFEC-5D23D9FF19C7}"/>
    <cellStyle name="Normal 50 3" xfId="18060" xr:uid="{00000000-0005-0000-0000-00008D460000}"/>
    <cellStyle name="Normal 50 3 2" xfId="18061" xr:uid="{00000000-0005-0000-0000-00008E460000}"/>
    <cellStyle name="Normal 50 3 2 2" xfId="18062" xr:uid="{00000000-0005-0000-0000-00008F460000}"/>
    <cellStyle name="Normal 50 3 2 2 2" xfId="18063" xr:uid="{00000000-0005-0000-0000-000090460000}"/>
    <cellStyle name="Normal 50 3 2 2 2 2" xfId="18064" xr:uid="{00000000-0005-0000-0000-000091460000}"/>
    <cellStyle name="Normal 50 3 2 2 2 2 2" xfId="48709" xr:uid="{C87054A4-DE51-49BF-A824-395223E20A26}"/>
    <cellStyle name="Normal 50 3 2 2 2 3" xfId="48708" xr:uid="{E29B4977-C2E7-4FF8-AA18-F2D4275B959D}"/>
    <cellStyle name="Normal 50 3 2 2 3" xfId="18065" xr:uid="{00000000-0005-0000-0000-000092460000}"/>
    <cellStyle name="Normal 50 3 2 2 3 2" xfId="48710" xr:uid="{508C6EDD-F339-4E7B-A302-3EFE038D3EF2}"/>
    <cellStyle name="Normal 50 3 2 2 4" xfId="48707" xr:uid="{84517ADD-D347-4D47-AFC1-1C14559F21A4}"/>
    <cellStyle name="Normal 50 3 2 3" xfId="18066" xr:uid="{00000000-0005-0000-0000-000093460000}"/>
    <cellStyle name="Normal 50 3 2 3 2" xfId="18067" xr:uid="{00000000-0005-0000-0000-000094460000}"/>
    <cellStyle name="Normal 50 3 2 3 2 2" xfId="48712" xr:uid="{B468B3E0-5D55-4AE5-8025-139C87A0CD89}"/>
    <cellStyle name="Normal 50 3 2 3 3" xfId="48711" xr:uid="{46528E09-D10E-459A-911A-211A81D89172}"/>
    <cellStyle name="Normal 50 3 2 4" xfId="18068" xr:uid="{00000000-0005-0000-0000-000095460000}"/>
    <cellStyle name="Normal 50 3 2 4 2" xfId="48713" xr:uid="{1640CED8-A9D0-49EB-A6DE-08CB0DE2C671}"/>
    <cellStyle name="Normal 50 3 2 5" xfId="48706" xr:uid="{CC80588D-436A-4D67-AF5F-DA0D59255C39}"/>
    <cellStyle name="Normal 50 3 3" xfId="18069" xr:uid="{00000000-0005-0000-0000-000096460000}"/>
    <cellStyle name="Normal 50 3 3 2" xfId="18070" xr:uid="{00000000-0005-0000-0000-000097460000}"/>
    <cellStyle name="Normal 50 3 3 2 2" xfId="18071" xr:uid="{00000000-0005-0000-0000-000098460000}"/>
    <cellStyle name="Normal 50 3 3 2 2 2" xfId="48716" xr:uid="{26F1D929-0514-4111-9BE5-30AEC255F0A5}"/>
    <cellStyle name="Normal 50 3 3 2 3" xfId="48715" xr:uid="{8C84AC27-04E9-4C5B-9E22-671A2D62697A}"/>
    <cellStyle name="Normal 50 3 3 3" xfId="18072" xr:uid="{00000000-0005-0000-0000-000099460000}"/>
    <cellStyle name="Normal 50 3 3 3 2" xfId="48717" xr:uid="{5464BE1F-A3FC-46D1-B9C9-9794FD5D7430}"/>
    <cellStyle name="Normal 50 3 3 4" xfId="48714" xr:uid="{D25B24BF-4247-430E-AADD-6D36F63B10F9}"/>
    <cellStyle name="Normal 50 3 4" xfId="18073" xr:uid="{00000000-0005-0000-0000-00009A460000}"/>
    <cellStyle name="Normal 50 3 4 2" xfId="18074" xr:uid="{00000000-0005-0000-0000-00009B460000}"/>
    <cellStyle name="Normal 50 3 4 2 2" xfId="48719" xr:uid="{E354E5EF-04DD-4090-BAF1-311BA53DC7EA}"/>
    <cellStyle name="Normal 50 3 4 3" xfId="48718" xr:uid="{B6BDF8A2-F8A1-491A-962D-04134C080E95}"/>
    <cellStyle name="Normal 50 3 5" xfId="18075" xr:uid="{00000000-0005-0000-0000-00009C460000}"/>
    <cellStyle name="Normal 50 3 5 2" xfId="48720" xr:uid="{CF62171C-8C80-4D24-AB59-B4CF2523F04C}"/>
    <cellStyle name="Normal 50 3 6" xfId="48705" xr:uid="{1DD7CE19-5F0D-457E-8772-346225C0FD1D}"/>
    <cellStyle name="Normal 50 4" xfId="18076" xr:uid="{00000000-0005-0000-0000-00009D460000}"/>
    <cellStyle name="Normal 50 4 2" xfId="18077" xr:uid="{00000000-0005-0000-0000-00009E460000}"/>
    <cellStyle name="Normal 50 4 2 2" xfId="18078" xr:uid="{00000000-0005-0000-0000-00009F460000}"/>
    <cellStyle name="Normal 50 4 2 2 2" xfId="18079" xr:uid="{00000000-0005-0000-0000-0000A0460000}"/>
    <cellStyle name="Normal 50 4 2 2 2 2" xfId="48724" xr:uid="{A38BDD0B-BEEA-4E7E-BF5F-6DC604EBFE6F}"/>
    <cellStyle name="Normal 50 4 2 2 3" xfId="48723" xr:uid="{9134EBF2-11D0-45CD-BF68-1CB9F5EEEBE0}"/>
    <cellStyle name="Normal 50 4 2 3" xfId="18080" xr:uid="{00000000-0005-0000-0000-0000A1460000}"/>
    <cellStyle name="Normal 50 4 2 3 2" xfId="48725" xr:uid="{41F843F5-9C5C-479A-838B-FDBA6C1413AE}"/>
    <cellStyle name="Normal 50 4 2 4" xfId="48722" xr:uid="{98DA4233-A36E-4785-A08E-B5DB88A31B06}"/>
    <cellStyle name="Normal 50 4 3" xfId="18081" xr:uid="{00000000-0005-0000-0000-0000A2460000}"/>
    <cellStyle name="Normal 50 4 3 2" xfId="18082" xr:uid="{00000000-0005-0000-0000-0000A3460000}"/>
    <cellStyle name="Normal 50 4 3 2 2" xfId="48727" xr:uid="{2C151E83-002D-418F-872E-D4D499D33DC4}"/>
    <cellStyle name="Normal 50 4 3 3" xfId="48726" xr:uid="{3F4CDA8D-700B-4B8B-B379-D2B61E3CE445}"/>
    <cellStyle name="Normal 50 4 4" xfId="18083" xr:uid="{00000000-0005-0000-0000-0000A4460000}"/>
    <cellStyle name="Normal 50 4 4 2" xfId="48728" xr:uid="{03921297-D6F6-4A6F-8E21-67AD3D0F370B}"/>
    <cellStyle name="Normal 50 4 5" xfId="48721" xr:uid="{46D43170-1AF0-44E0-8E5D-FE91A295448E}"/>
    <cellStyle name="Normal 50 5" xfId="18084" xr:uid="{00000000-0005-0000-0000-0000A5460000}"/>
    <cellStyle name="Normal 50 5 2" xfId="18085" xr:uid="{00000000-0005-0000-0000-0000A6460000}"/>
    <cellStyle name="Normal 50 5 2 2" xfId="18086" xr:uid="{00000000-0005-0000-0000-0000A7460000}"/>
    <cellStyle name="Normal 50 5 2 2 2" xfId="48731" xr:uid="{4A5FC671-B7AA-4D24-ABF5-13A0B52CEC47}"/>
    <cellStyle name="Normal 50 5 2 3" xfId="48730" xr:uid="{D02CB1DB-84B8-4D15-A2C5-0F4CE781A78C}"/>
    <cellStyle name="Normal 50 5 3" xfId="18087" xr:uid="{00000000-0005-0000-0000-0000A8460000}"/>
    <cellStyle name="Normal 50 5 3 2" xfId="48732" xr:uid="{D8DC9144-A39D-4B10-B5F3-636678A73111}"/>
    <cellStyle name="Normal 50 5 4" xfId="48729" xr:uid="{4AD56FEA-FA3A-41F0-9BC6-527C71D590EB}"/>
    <cellStyle name="Normal 50 6" xfId="18088" xr:uid="{00000000-0005-0000-0000-0000A9460000}"/>
    <cellStyle name="Normal 50 6 2" xfId="18089" xr:uid="{00000000-0005-0000-0000-0000AA460000}"/>
    <cellStyle name="Normal 50 6 2 2" xfId="48734" xr:uid="{37DA0077-22C3-40B6-86A6-501E2792EB47}"/>
    <cellStyle name="Normal 50 6 3" xfId="48733" xr:uid="{D7E8BB83-1EC4-4002-9996-15461ED9E776}"/>
    <cellStyle name="Normal 50 7" xfId="18090" xr:uid="{00000000-0005-0000-0000-0000AB460000}"/>
    <cellStyle name="Normal 50 7 2" xfId="48735" xr:uid="{11647F0A-B6E7-4DD2-9F81-AE3D7E2A7FAC}"/>
    <cellStyle name="Normal 50 8" xfId="18091" xr:uid="{00000000-0005-0000-0000-0000AC460000}"/>
    <cellStyle name="Normal 50 8 2" xfId="48736" xr:uid="{3DDD3E6A-6673-468D-987C-EC76D8DDCB3E}"/>
    <cellStyle name="Normal 50 9" xfId="48671" xr:uid="{D7F8DFE8-7066-4407-AB3B-ED422A0D77F3}"/>
    <cellStyle name="Normal 51" xfId="18092" xr:uid="{00000000-0005-0000-0000-0000AD460000}"/>
    <cellStyle name="Normal 51 2" xfId="18093" xr:uid="{00000000-0005-0000-0000-0000AE460000}"/>
    <cellStyle name="Normal 51 2 2" xfId="18094" xr:uid="{00000000-0005-0000-0000-0000AF460000}"/>
    <cellStyle name="Normal 51 2 2 2" xfId="18095" xr:uid="{00000000-0005-0000-0000-0000B0460000}"/>
    <cellStyle name="Normal 51 2 2 2 2" xfId="18096" xr:uid="{00000000-0005-0000-0000-0000B1460000}"/>
    <cellStyle name="Normal 51 2 2 2 2 2" xfId="18097" xr:uid="{00000000-0005-0000-0000-0000B2460000}"/>
    <cellStyle name="Normal 51 2 2 2 2 2 2" xfId="18098" xr:uid="{00000000-0005-0000-0000-0000B3460000}"/>
    <cellStyle name="Normal 51 2 2 2 2 2 2 2" xfId="48743" xr:uid="{7CAF928A-0C8E-466D-84AB-4DD45306178F}"/>
    <cellStyle name="Normal 51 2 2 2 2 2 3" xfId="48742" xr:uid="{C9B0CCAE-01DF-4D5F-823C-93C01F1275D0}"/>
    <cellStyle name="Normal 51 2 2 2 2 3" xfId="18099" xr:uid="{00000000-0005-0000-0000-0000B4460000}"/>
    <cellStyle name="Normal 51 2 2 2 2 3 2" xfId="48744" xr:uid="{C223D6D6-5B79-4D40-8707-BE1B3AF45FF3}"/>
    <cellStyle name="Normal 51 2 2 2 2 4" xfId="48741" xr:uid="{D0702D16-F016-47E5-9731-00816003CC00}"/>
    <cellStyle name="Normal 51 2 2 2 3" xfId="18100" xr:uid="{00000000-0005-0000-0000-0000B5460000}"/>
    <cellStyle name="Normal 51 2 2 2 3 2" xfId="18101" xr:uid="{00000000-0005-0000-0000-0000B6460000}"/>
    <cellStyle name="Normal 51 2 2 2 3 2 2" xfId="48746" xr:uid="{0C00A657-5114-4687-8ACE-1BB74193A5E7}"/>
    <cellStyle name="Normal 51 2 2 2 3 3" xfId="48745" xr:uid="{3DD3AC85-6D9C-4D0A-8595-683114DF7C62}"/>
    <cellStyle name="Normal 51 2 2 2 4" xfId="18102" xr:uid="{00000000-0005-0000-0000-0000B7460000}"/>
    <cellStyle name="Normal 51 2 2 2 4 2" xfId="48747" xr:uid="{E9FC9A66-E2E4-421A-A4E0-C8FA3AB6A1E7}"/>
    <cellStyle name="Normal 51 2 2 2 5" xfId="48740" xr:uid="{67C60740-B4B2-476C-AD74-D09451ED7A84}"/>
    <cellStyle name="Normal 51 2 2 3" xfId="18103" xr:uid="{00000000-0005-0000-0000-0000B8460000}"/>
    <cellStyle name="Normal 51 2 2 3 2" xfId="18104" xr:uid="{00000000-0005-0000-0000-0000B9460000}"/>
    <cellStyle name="Normal 51 2 2 3 2 2" xfId="18105" xr:uid="{00000000-0005-0000-0000-0000BA460000}"/>
    <cellStyle name="Normal 51 2 2 3 2 2 2" xfId="48750" xr:uid="{C7F7B6BD-AF20-4538-9868-E17C2FA44768}"/>
    <cellStyle name="Normal 51 2 2 3 2 3" xfId="48749" xr:uid="{590D17A0-53BB-4298-8CC7-E545D8859D78}"/>
    <cellStyle name="Normal 51 2 2 3 3" xfId="18106" xr:uid="{00000000-0005-0000-0000-0000BB460000}"/>
    <cellStyle name="Normal 51 2 2 3 3 2" xfId="48751" xr:uid="{0A5ED755-256A-4766-83E3-7A6E56A35052}"/>
    <cellStyle name="Normal 51 2 2 3 4" xfId="48748" xr:uid="{9856EEB5-0E2B-4BEE-BDAC-3E5B97E55193}"/>
    <cellStyle name="Normal 51 2 2 4" xfId="18107" xr:uid="{00000000-0005-0000-0000-0000BC460000}"/>
    <cellStyle name="Normal 51 2 2 4 2" xfId="18108" xr:uid="{00000000-0005-0000-0000-0000BD460000}"/>
    <cellStyle name="Normal 51 2 2 4 2 2" xfId="48753" xr:uid="{42AE7847-56FD-4C49-A2C5-F24AC06A3B80}"/>
    <cellStyle name="Normal 51 2 2 4 3" xfId="48752" xr:uid="{FE1E58BF-FD8F-48B7-91A1-120357DEEC99}"/>
    <cellStyle name="Normal 51 2 2 5" xfId="18109" xr:uid="{00000000-0005-0000-0000-0000BE460000}"/>
    <cellStyle name="Normal 51 2 2 5 2" xfId="48754" xr:uid="{DCC05EC3-8C1F-4A0F-9CF7-E330B3B4E42D}"/>
    <cellStyle name="Normal 51 2 2 6" xfId="48739" xr:uid="{7D746321-8D27-442B-AF76-0C266CE83150}"/>
    <cellStyle name="Normal 51 2 3" xfId="18110" xr:uid="{00000000-0005-0000-0000-0000BF460000}"/>
    <cellStyle name="Normal 51 2 3 2" xfId="18111" xr:uid="{00000000-0005-0000-0000-0000C0460000}"/>
    <cellStyle name="Normal 51 2 3 2 2" xfId="18112" xr:uid="{00000000-0005-0000-0000-0000C1460000}"/>
    <cellStyle name="Normal 51 2 3 2 2 2" xfId="18113" xr:uid="{00000000-0005-0000-0000-0000C2460000}"/>
    <cellStyle name="Normal 51 2 3 2 2 2 2" xfId="48758" xr:uid="{7B1425BD-36CB-427D-9E77-E218EC036DFB}"/>
    <cellStyle name="Normal 51 2 3 2 2 3" xfId="48757" xr:uid="{9856EAF6-C346-4BD7-BCFC-C5904556C51E}"/>
    <cellStyle name="Normal 51 2 3 2 3" xfId="18114" xr:uid="{00000000-0005-0000-0000-0000C3460000}"/>
    <cellStyle name="Normal 51 2 3 2 3 2" xfId="48759" xr:uid="{F94252D4-815D-47C9-9940-185C2F2C63EF}"/>
    <cellStyle name="Normal 51 2 3 2 4" xfId="48756" xr:uid="{2AA5A2DB-F068-47EA-AB6D-C33F26F2EF2C}"/>
    <cellStyle name="Normal 51 2 3 3" xfId="18115" xr:uid="{00000000-0005-0000-0000-0000C4460000}"/>
    <cellStyle name="Normal 51 2 3 3 2" xfId="18116" xr:uid="{00000000-0005-0000-0000-0000C5460000}"/>
    <cellStyle name="Normal 51 2 3 3 2 2" xfId="48761" xr:uid="{42C9FAFE-8399-499A-B909-9B7506ABA569}"/>
    <cellStyle name="Normal 51 2 3 3 3" xfId="48760" xr:uid="{556DB753-CC19-456B-9D79-3AACB22C9771}"/>
    <cellStyle name="Normal 51 2 3 4" xfId="18117" xr:uid="{00000000-0005-0000-0000-0000C6460000}"/>
    <cellStyle name="Normal 51 2 3 4 2" xfId="48762" xr:uid="{0FF29B7A-B5EE-44DD-BF03-32EB2D94CD22}"/>
    <cellStyle name="Normal 51 2 3 5" xfId="48755" xr:uid="{2299FC5E-0E6F-4111-9504-136031BF4387}"/>
    <cellStyle name="Normal 51 2 4" xfId="18118" xr:uid="{00000000-0005-0000-0000-0000C7460000}"/>
    <cellStyle name="Normal 51 2 4 2" xfId="18119" xr:uid="{00000000-0005-0000-0000-0000C8460000}"/>
    <cellStyle name="Normal 51 2 4 2 2" xfId="18120" xr:uid="{00000000-0005-0000-0000-0000C9460000}"/>
    <cellStyle name="Normal 51 2 4 2 2 2" xfId="48765" xr:uid="{CCED15EB-B235-4E2C-BCED-4BD8E428F811}"/>
    <cellStyle name="Normal 51 2 4 2 3" xfId="48764" xr:uid="{14B0D2AB-8101-40E2-83E1-1555878F9523}"/>
    <cellStyle name="Normal 51 2 4 3" xfId="18121" xr:uid="{00000000-0005-0000-0000-0000CA460000}"/>
    <cellStyle name="Normal 51 2 4 3 2" xfId="48766" xr:uid="{C6EE8764-F898-4DC2-9E85-B46733E9CE57}"/>
    <cellStyle name="Normal 51 2 4 4" xfId="48763" xr:uid="{D5B44DA4-2795-40D8-A7FE-61E3482B45BB}"/>
    <cellStyle name="Normal 51 2 5" xfId="18122" xr:uid="{00000000-0005-0000-0000-0000CB460000}"/>
    <cellStyle name="Normal 51 2 5 2" xfId="18123" xr:uid="{00000000-0005-0000-0000-0000CC460000}"/>
    <cellStyle name="Normal 51 2 5 2 2" xfId="48768" xr:uid="{9CA226DE-5403-4EBA-B097-41C0E4FB65A6}"/>
    <cellStyle name="Normal 51 2 5 3" xfId="48767" xr:uid="{E412A1A3-C713-444F-B301-7AD6B9ECD042}"/>
    <cellStyle name="Normal 51 2 6" xfId="18124" xr:uid="{00000000-0005-0000-0000-0000CD460000}"/>
    <cellStyle name="Normal 51 2 6 2" xfId="48769" xr:uid="{BD1D98AB-A13F-435B-B6B8-EDF31CC028CC}"/>
    <cellStyle name="Normal 51 2 7" xfId="18125" xr:uid="{00000000-0005-0000-0000-0000CE460000}"/>
    <cellStyle name="Normal 51 2 7 2" xfId="48770" xr:uid="{857D587B-2FFD-415B-8CE7-3E8A5433B6BB}"/>
    <cellStyle name="Normal 51 2 8" xfId="48738" xr:uid="{51D34708-EF56-4D97-BA35-8B8B422A8475}"/>
    <cellStyle name="Normal 51 3" xfId="18126" xr:uid="{00000000-0005-0000-0000-0000CF460000}"/>
    <cellStyle name="Normal 51 3 2" xfId="18127" xr:uid="{00000000-0005-0000-0000-0000D0460000}"/>
    <cellStyle name="Normal 51 3 2 2" xfId="18128" xr:uid="{00000000-0005-0000-0000-0000D1460000}"/>
    <cellStyle name="Normal 51 3 2 2 2" xfId="18129" xr:uid="{00000000-0005-0000-0000-0000D2460000}"/>
    <cellStyle name="Normal 51 3 2 2 2 2" xfId="18130" xr:uid="{00000000-0005-0000-0000-0000D3460000}"/>
    <cellStyle name="Normal 51 3 2 2 2 2 2" xfId="48775" xr:uid="{974C777C-B59B-437E-ABF3-A349AA1F628C}"/>
    <cellStyle name="Normal 51 3 2 2 2 3" xfId="48774" xr:uid="{620D197E-161A-4D41-A009-B106CCF24767}"/>
    <cellStyle name="Normal 51 3 2 2 3" xfId="18131" xr:uid="{00000000-0005-0000-0000-0000D4460000}"/>
    <cellStyle name="Normal 51 3 2 2 3 2" xfId="48776" xr:uid="{8FAD28A2-2802-4C15-8919-06766993CC60}"/>
    <cellStyle name="Normal 51 3 2 2 4" xfId="48773" xr:uid="{B3C0BC41-9E0A-495D-899D-3D5D3590344D}"/>
    <cellStyle name="Normal 51 3 2 3" xfId="18132" xr:uid="{00000000-0005-0000-0000-0000D5460000}"/>
    <cellStyle name="Normal 51 3 2 3 2" xfId="18133" xr:uid="{00000000-0005-0000-0000-0000D6460000}"/>
    <cellStyle name="Normal 51 3 2 3 2 2" xfId="48778" xr:uid="{B71F95DF-1A89-4335-AB32-900423DF9671}"/>
    <cellStyle name="Normal 51 3 2 3 3" xfId="48777" xr:uid="{0CB7DE96-C795-4AE6-920A-D9B815BA082A}"/>
    <cellStyle name="Normal 51 3 2 4" xfId="18134" xr:uid="{00000000-0005-0000-0000-0000D7460000}"/>
    <cellStyle name="Normal 51 3 2 4 2" xfId="48779" xr:uid="{D258538D-4F54-4944-9FE9-16332ADFD045}"/>
    <cellStyle name="Normal 51 3 2 5" xfId="48772" xr:uid="{0CCA4D1E-CDF4-4AF1-9CB3-885A23378538}"/>
    <cellStyle name="Normal 51 3 3" xfId="18135" xr:uid="{00000000-0005-0000-0000-0000D8460000}"/>
    <cellStyle name="Normal 51 3 3 2" xfId="18136" xr:uid="{00000000-0005-0000-0000-0000D9460000}"/>
    <cellStyle name="Normal 51 3 3 2 2" xfId="18137" xr:uid="{00000000-0005-0000-0000-0000DA460000}"/>
    <cellStyle name="Normal 51 3 3 2 2 2" xfId="48782" xr:uid="{252DA313-FB89-42FD-835C-C42739E7A112}"/>
    <cellStyle name="Normal 51 3 3 2 3" xfId="48781" xr:uid="{E43C7209-266E-487F-89D6-507DC8571680}"/>
    <cellStyle name="Normal 51 3 3 3" xfId="18138" xr:uid="{00000000-0005-0000-0000-0000DB460000}"/>
    <cellStyle name="Normal 51 3 3 3 2" xfId="48783" xr:uid="{DAE21210-7219-4164-8A61-7C1D6A9B9229}"/>
    <cellStyle name="Normal 51 3 3 4" xfId="48780" xr:uid="{39A80D0F-AC43-48C1-8EF1-B52530B0C928}"/>
    <cellStyle name="Normal 51 3 4" xfId="18139" xr:uid="{00000000-0005-0000-0000-0000DC460000}"/>
    <cellStyle name="Normal 51 3 4 2" xfId="18140" xr:uid="{00000000-0005-0000-0000-0000DD460000}"/>
    <cellStyle name="Normal 51 3 4 2 2" xfId="48785" xr:uid="{4956253A-F0D4-4631-8639-0610D1483C48}"/>
    <cellStyle name="Normal 51 3 4 3" xfId="48784" xr:uid="{BCE7050E-51F5-4610-B16A-252107107D1E}"/>
    <cellStyle name="Normal 51 3 5" xfId="18141" xr:uid="{00000000-0005-0000-0000-0000DE460000}"/>
    <cellStyle name="Normal 51 3 5 2" xfId="48786" xr:uid="{A860F6D3-F3F7-41D6-94CB-D7705C3AAEC9}"/>
    <cellStyle name="Normal 51 3 6" xfId="48771" xr:uid="{BF3B3DCE-E7BC-4831-86D6-6CE0E9BAD680}"/>
    <cellStyle name="Normal 51 4" xfId="18142" xr:uid="{00000000-0005-0000-0000-0000DF460000}"/>
    <cellStyle name="Normal 51 4 2" xfId="18143" xr:uid="{00000000-0005-0000-0000-0000E0460000}"/>
    <cellStyle name="Normal 51 4 2 2" xfId="18144" xr:uid="{00000000-0005-0000-0000-0000E1460000}"/>
    <cellStyle name="Normal 51 4 2 2 2" xfId="18145" xr:uid="{00000000-0005-0000-0000-0000E2460000}"/>
    <cellStyle name="Normal 51 4 2 2 2 2" xfId="48790" xr:uid="{588D8BBD-229D-486C-87ED-CBC7B51C5F22}"/>
    <cellStyle name="Normal 51 4 2 2 3" xfId="48789" xr:uid="{8326C293-620F-4411-B25C-705C67446E43}"/>
    <cellStyle name="Normal 51 4 2 3" xfId="18146" xr:uid="{00000000-0005-0000-0000-0000E3460000}"/>
    <cellStyle name="Normal 51 4 2 3 2" xfId="48791" xr:uid="{EF94AE80-F27B-4EBA-9666-E4915D964548}"/>
    <cellStyle name="Normal 51 4 2 4" xfId="48788" xr:uid="{3922FCBE-3FD8-4366-9AF1-4FB302167506}"/>
    <cellStyle name="Normal 51 4 3" xfId="18147" xr:uid="{00000000-0005-0000-0000-0000E4460000}"/>
    <cellStyle name="Normal 51 4 3 2" xfId="18148" xr:uid="{00000000-0005-0000-0000-0000E5460000}"/>
    <cellStyle name="Normal 51 4 3 2 2" xfId="48793" xr:uid="{B429AF68-A1DE-46AC-BCEE-6ADFDC08AA09}"/>
    <cellStyle name="Normal 51 4 3 3" xfId="48792" xr:uid="{28E697E4-87D8-4943-8474-B86124BE0791}"/>
    <cellStyle name="Normal 51 4 4" xfId="18149" xr:uid="{00000000-0005-0000-0000-0000E6460000}"/>
    <cellStyle name="Normal 51 4 4 2" xfId="48794" xr:uid="{7ABE40E0-E7BC-421A-9A6D-0EA81CF90F6A}"/>
    <cellStyle name="Normal 51 4 5" xfId="48787" xr:uid="{2434B575-BF12-432D-8EDD-69889A7C4355}"/>
    <cellStyle name="Normal 51 5" xfId="18150" xr:uid="{00000000-0005-0000-0000-0000E7460000}"/>
    <cellStyle name="Normal 51 5 2" xfId="18151" xr:uid="{00000000-0005-0000-0000-0000E8460000}"/>
    <cellStyle name="Normal 51 5 2 2" xfId="18152" xr:uid="{00000000-0005-0000-0000-0000E9460000}"/>
    <cellStyle name="Normal 51 5 2 2 2" xfId="48797" xr:uid="{3BAB0E2C-90EF-4A29-9A90-5F9076440963}"/>
    <cellStyle name="Normal 51 5 2 3" xfId="48796" xr:uid="{8DB660EE-8693-4CD7-AAFC-B9C877E6A6BE}"/>
    <cellStyle name="Normal 51 5 3" xfId="18153" xr:uid="{00000000-0005-0000-0000-0000EA460000}"/>
    <cellStyle name="Normal 51 5 3 2" xfId="48798" xr:uid="{5A418080-83DA-4FD8-9CFE-528A14F81C38}"/>
    <cellStyle name="Normal 51 5 4" xfId="48795" xr:uid="{2D464336-F514-41DF-AE0B-44108BE08A2D}"/>
    <cellStyle name="Normal 51 6" xfId="18154" xr:uid="{00000000-0005-0000-0000-0000EB460000}"/>
    <cellStyle name="Normal 51 6 2" xfId="18155" xr:uid="{00000000-0005-0000-0000-0000EC460000}"/>
    <cellStyle name="Normal 51 6 2 2" xfId="48800" xr:uid="{99898D53-EA76-4188-98B3-8D9CF5F2833B}"/>
    <cellStyle name="Normal 51 6 3" xfId="48799" xr:uid="{30E2B40A-E23E-4A88-A726-33EE01206706}"/>
    <cellStyle name="Normal 51 7" xfId="18156" xr:uid="{00000000-0005-0000-0000-0000ED460000}"/>
    <cellStyle name="Normal 51 7 2" xfId="48801" xr:uid="{7CF99D24-A02B-41E2-B74A-CCCFB8400CDD}"/>
    <cellStyle name="Normal 51 8" xfId="18157" xr:uid="{00000000-0005-0000-0000-0000EE460000}"/>
    <cellStyle name="Normal 51 8 2" xfId="48802" xr:uid="{00546828-7289-4CE1-B63F-098CFAE1B438}"/>
    <cellStyle name="Normal 51 9" xfId="48737" xr:uid="{4BC8E999-4BB7-4521-AE7D-7DBAF26D21BF}"/>
    <cellStyle name="Normal 52" xfId="18158" xr:uid="{00000000-0005-0000-0000-0000EF460000}"/>
    <cellStyle name="Normal 52 2" xfId="18159" xr:uid="{00000000-0005-0000-0000-0000F0460000}"/>
    <cellStyle name="Normal 52 2 2" xfId="18160" xr:uid="{00000000-0005-0000-0000-0000F1460000}"/>
    <cellStyle name="Normal 52 2 2 2" xfId="18161" xr:uid="{00000000-0005-0000-0000-0000F2460000}"/>
    <cellStyle name="Normal 52 2 2 2 2" xfId="18162" xr:uid="{00000000-0005-0000-0000-0000F3460000}"/>
    <cellStyle name="Normal 52 2 2 2 2 2" xfId="18163" xr:uid="{00000000-0005-0000-0000-0000F4460000}"/>
    <cellStyle name="Normal 52 2 2 2 2 2 2" xfId="18164" xr:uid="{00000000-0005-0000-0000-0000F5460000}"/>
    <cellStyle name="Normal 52 2 2 2 2 2 2 2" xfId="48809" xr:uid="{8291824F-46E5-4634-B228-425256755810}"/>
    <cellStyle name="Normal 52 2 2 2 2 2 3" xfId="48808" xr:uid="{052B6036-DA20-4606-A6BB-A33446BBED7E}"/>
    <cellStyle name="Normal 52 2 2 2 2 3" xfId="18165" xr:uid="{00000000-0005-0000-0000-0000F6460000}"/>
    <cellStyle name="Normal 52 2 2 2 2 3 2" xfId="48810" xr:uid="{FBD2D9C8-8CB3-47A0-BD25-9A569017431C}"/>
    <cellStyle name="Normal 52 2 2 2 2 4" xfId="48807" xr:uid="{BBCCA28B-050A-469F-957D-C869A9D9FA76}"/>
    <cellStyle name="Normal 52 2 2 2 3" xfId="18166" xr:uid="{00000000-0005-0000-0000-0000F7460000}"/>
    <cellStyle name="Normal 52 2 2 2 3 2" xfId="18167" xr:uid="{00000000-0005-0000-0000-0000F8460000}"/>
    <cellStyle name="Normal 52 2 2 2 3 2 2" xfId="48812" xr:uid="{6438262E-B73C-4A9E-9744-96AB1AE0C016}"/>
    <cellStyle name="Normal 52 2 2 2 3 3" xfId="48811" xr:uid="{BA41D431-8E59-4225-BAE0-8D454D97B376}"/>
    <cellStyle name="Normal 52 2 2 2 4" xfId="18168" xr:uid="{00000000-0005-0000-0000-0000F9460000}"/>
    <cellStyle name="Normal 52 2 2 2 4 2" xfId="48813" xr:uid="{5A82A544-6697-472E-A08E-47C62DF9655E}"/>
    <cellStyle name="Normal 52 2 2 2 5" xfId="48806" xr:uid="{4D496BAE-98A9-4C3E-9DD4-D5E6E6DA033E}"/>
    <cellStyle name="Normal 52 2 2 3" xfId="18169" xr:uid="{00000000-0005-0000-0000-0000FA460000}"/>
    <cellStyle name="Normal 52 2 2 3 2" xfId="18170" xr:uid="{00000000-0005-0000-0000-0000FB460000}"/>
    <cellStyle name="Normal 52 2 2 3 2 2" xfId="18171" xr:uid="{00000000-0005-0000-0000-0000FC460000}"/>
    <cellStyle name="Normal 52 2 2 3 2 2 2" xfId="48816" xr:uid="{F35F6EDE-59C2-42D3-8639-7F77AE52EB3B}"/>
    <cellStyle name="Normal 52 2 2 3 2 3" xfId="48815" xr:uid="{FB8B9245-B531-4AF9-A84B-1DAE84551D9E}"/>
    <cellStyle name="Normal 52 2 2 3 3" xfId="18172" xr:uid="{00000000-0005-0000-0000-0000FD460000}"/>
    <cellStyle name="Normal 52 2 2 3 3 2" xfId="48817" xr:uid="{247EEB4A-7310-49A9-B01B-6B1815CD11A4}"/>
    <cellStyle name="Normal 52 2 2 3 4" xfId="48814" xr:uid="{87D21C3D-4344-4608-AC66-C496C2770BB5}"/>
    <cellStyle name="Normal 52 2 2 4" xfId="18173" xr:uid="{00000000-0005-0000-0000-0000FE460000}"/>
    <cellStyle name="Normal 52 2 2 4 2" xfId="18174" xr:uid="{00000000-0005-0000-0000-0000FF460000}"/>
    <cellStyle name="Normal 52 2 2 4 2 2" xfId="48819" xr:uid="{C87B7E94-7A07-4AD0-9707-656F4EE57CA9}"/>
    <cellStyle name="Normal 52 2 2 4 3" xfId="48818" xr:uid="{343400B9-9451-469D-ADFB-C7D0A0DE5503}"/>
    <cellStyle name="Normal 52 2 2 5" xfId="18175" xr:uid="{00000000-0005-0000-0000-000000470000}"/>
    <cellStyle name="Normal 52 2 2 5 2" xfId="48820" xr:uid="{10DFC789-1661-4D03-A905-A6A73DA1B482}"/>
    <cellStyle name="Normal 52 2 2 6" xfId="48805" xr:uid="{C46ABE91-472C-452B-947A-8D5D9F2216A3}"/>
    <cellStyle name="Normal 52 2 3" xfId="18176" xr:uid="{00000000-0005-0000-0000-000001470000}"/>
    <cellStyle name="Normal 52 2 3 2" xfId="18177" xr:uid="{00000000-0005-0000-0000-000002470000}"/>
    <cellStyle name="Normal 52 2 3 2 2" xfId="18178" xr:uid="{00000000-0005-0000-0000-000003470000}"/>
    <cellStyle name="Normal 52 2 3 2 2 2" xfId="18179" xr:uid="{00000000-0005-0000-0000-000004470000}"/>
    <cellStyle name="Normal 52 2 3 2 2 2 2" xfId="48824" xr:uid="{39B525A4-2324-41C7-A641-82D2E7AD41F8}"/>
    <cellStyle name="Normal 52 2 3 2 2 3" xfId="48823" xr:uid="{98DEE1E9-3EB2-462C-A58E-E378C2773247}"/>
    <cellStyle name="Normal 52 2 3 2 3" xfId="18180" xr:uid="{00000000-0005-0000-0000-000005470000}"/>
    <cellStyle name="Normal 52 2 3 2 3 2" xfId="48825" xr:uid="{E4B2C685-49FC-4E69-9AC3-8127FE623693}"/>
    <cellStyle name="Normal 52 2 3 2 4" xfId="48822" xr:uid="{E2F3F73C-4A9E-4C80-8669-3F5D4DD8C297}"/>
    <cellStyle name="Normal 52 2 3 3" xfId="18181" xr:uid="{00000000-0005-0000-0000-000006470000}"/>
    <cellStyle name="Normal 52 2 3 3 2" xfId="18182" xr:uid="{00000000-0005-0000-0000-000007470000}"/>
    <cellStyle name="Normal 52 2 3 3 2 2" xfId="48827" xr:uid="{BE9E5CD0-0A23-4069-B58F-8BFA6E5EA866}"/>
    <cellStyle name="Normal 52 2 3 3 3" xfId="48826" xr:uid="{7116E65F-FDB8-467C-831D-51E651BC6F8B}"/>
    <cellStyle name="Normal 52 2 3 4" xfId="18183" xr:uid="{00000000-0005-0000-0000-000008470000}"/>
    <cellStyle name="Normal 52 2 3 4 2" xfId="48828" xr:uid="{A6F419D4-667B-4ABB-8E5B-5D9733CEEDA3}"/>
    <cellStyle name="Normal 52 2 3 5" xfId="48821" xr:uid="{FDC280E3-213A-46D7-85D2-C0F8A20EA7F7}"/>
    <cellStyle name="Normal 52 2 4" xfId="18184" xr:uid="{00000000-0005-0000-0000-000009470000}"/>
    <cellStyle name="Normal 52 2 4 2" xfId="18185" xr:uid="{00000000-0005-0000-0000-00000A470000}"/>
    <cellStyle name="Normal 52 2 4 2 2" xfId="18186" xr:uid="{00000000-0005-0000-0000-00000B470000}"/>
    <cellStyle name="Normal 52 2 4 2 2 2" xfId="48831" xr:uid="{8EB08841-96DD-4CD2-B836-39C962B7A670}"/>
    <cellStyle name="Normal 52 2 4 2 3" xfId="48830" xr:uid="{B6BAB8E1-AC1B-4CB9-A2D8-78E9A4567EC8}"/>
    <cellStyle name="Normal 52 2 4 3" xfId="18187" xr:uid="{00000000-0005-0000-0000-00000C470000}"/>
    <cellStyle name="Normal 52 2 4 3 2" xfId="48832" xr:uid="{DFBA76E1-BF17-408D-BA0F-36C0BDE8CF25}"/>
    <cellStyle name="Normal 52 2 4 4" xfId="48829" xr:uid="{114E6166-D1D6-47A9-8201-110991088CEE}"/>
    <cellStyle name="Normal 52 2 5" xfId="18188" xr:uid="{00000000-0005-0000-0000-00000D470000}"/>
    <cellStyle name="Normal 52 2 5 2" xfId="18189" xr:uid="{00000000-0005-0000-0000-00000E470000}"/>
    <cellStyle name="Normal 52 2 5 2 2" xfId="48834" xr:uid="{EB0D9A65-4534-4F23-9E0A-DC4E62BECD11}"/>
    <cellStyle name="Normal 52 2 5 3" xfId="48833" xr:uid="{6BD73431-BEB9-4C3D-9B66-C5D1FC55EAB5}"/>
    <cellStyle name="Normal 52 2 6" xfId="18190" xr:uid="{00000000-0005-0000-0000-00000F470000}"/>
    <cellStyle name="Normal 52 2 6 2" xfId="48835" xr:uid="{8C461650-4F9B-447C-A613-362C3BD704F9}"/>
    <cellStyle name="Normal 52 2 7" xfId="18191" xr:uid="{00000000-0005-0000-0000-000010470000}"/>
    <cellStyle name="Normal 52 2 7 2" xfId="48836" xr:uid="{0FE18E25-7B45-4B19-B806-098474B4C150}"/>
    <cellStyle name="Normal 52 2 8" xfId="48804" xr:uid="{16285284-EBB1-4782-8304-15FD705B3741}"/>
    <cellStyle name="Normal 52 3" xfId="18192" xr:uid="{00000000-0005-0000-0000-000011470000}"/>
    <cellStyle name="Normal 52 3 2" xfId="18193" xr:uid="{00000000-0005-0000-0000-000012470000}"/>
    <cellStyle name="Normal 52 3 2 2" xfId="18194" xr:uid="{00000000-0005-0000-0000-000013470000}"/>
    <cellStyle name="Normal 52 3 2 2 2" xfId="18195" xr:uid="{00000000-0005-0000-0000-000014470000}"/>
    <cellStyle name="Normal 52 3 2 2 2 2" xfId="18196" xr:uid="{00000000-0005-0000-0000-000015470000}"/>
    <cellStyle name="Normal 52 3 2 2 2 2 2" xfId="48841" xr:uid="{1A80F411-7769-4451-B53C-BB348EFBD515}"/>
    <cellStyle name="Normal 52 3 2 2 2 3" xfId="48840" xr:uid="{C8C7A978-68F4-490D-A36A-6D754C001BFA}"/>
    <cellStyle name="Normal 52 3 2 2 3" xfId="18197" xr:uid="{00000000-0005-0000-0000-000016470000}"/>
    <cellStyle name="Normal 52 3 2 2 3 2" xfId="48842" xr:uid="{882101EB-2BE8-46E3-87D4-E9EA226B4143}"/>
    <cellStyle name="Normal 52 3 2 2 4" xfId="48839" xr:uid="{9FFCE88C-7255-4328-8116-46696AE1C32B}"/>
    <cellStyle name="Normal 52 3 2 3" xfId="18198" xr:uid="{00000000-0005-0000-0000-000017470000}"/>
    <cellStyle name="Normal 52 3 2 3 2" xfId="18199" xr:uid="{00000000-0005-0000-0000-000018470000}"/>
    <cellStyle name="Normal 52 3 2 3 2 2" xfId="48844" xr:uid="{0FDD5179-9CAB-49EF-8A62-9F8031767DC8}"/>
    <cellStyle name="Normal 52 3 2 3 3" xfId="48843" xr:uid="{220583F5-FBF6-40D1-805B-9050D5455A82}"/>
    <cellStyle name="Normal 52 3 2 4" xfId="18200" xr:uid="{00000000-0005-0000-0000-000019470000}"/>
    <cellStyle name="Normal 52 3 2 4 2" xfId="48845" xr:uid="{EF941341-7F3A-486A-88C7-E6C0AD1AA42E}"/>
    <cellStyle name="Normal 52 3 2 5" xfId="48838" xr:uid="{ED4CF76F-A1A4-4623-9381-BA76BE4A913A}"/>
    <cellStyle name="Normal 52 3 3" xfId="18201" xr:uid="{00000000-0005-0000-0000-00001A470000}"/>
    <cellStyle name="Normal 52 3 3 2" xfId="18202" xr:uid="{00000000-0005-0000-0000-00001B470000}"/>
    <cellStyle name="Normal 52 3 3 2 2" xfId="18203" xr:uid="{00000000-0005-0000-0000-00001C470000}"/>
    <cellStyle name="Normal 52 3 3 2 2 2" xfId="48848" xr:uid="{C84B36DB-EAF1-4997-8EBF-4BD420F4917F}"/>
    <cellStyle name="Normal 52 3 3 2 3" xfId="48847" xr:uid="{24A6D9B2-479E-4862-9827-5FCD8109F3CC}"/>
    <cellStyle name="Normal 52 3 3 3" xfId="18204" xr:uid="{00000000-0005-0000-0000-00001D470000}"/>
    <cellStyle name="Normal 52 3 3 3 2" xfId="48849" xr:uid="{2FADC592-10FE-4F06-87DE-6D1B963E62C8}"/>
    <cellStyle name="Normal 52 3 3 4" xfId="48846" xr:uid="{1C6CD438-F868-4D3A-971B-3A92C8096B71}"/>
    <cellStyle name="Normal 52 3 4" xfId="18205" xr:uid="{00000000-0005-0000-0000-00001E470000}"/>
    <cellStyle name="Normal 52 3 4 2" xfId="18206" xr:uid="{00000000-0005-0000-0000-00001F470000}"/>
    <cellStyle name="Normal 52 3 4 2 2" xfId="48851" xr:uid="{0ABB1BB0-3CCB-4875-B495-BB05F0FF7689}"/>
    <cellStyle name="Normal 52 3 4 3" xfId="48850" xr:uid="{0CEE4117-5159-4FD8-954A-123B483A02F0}"/>
    <cellStyle name="Normal 52 3 5" xfId="18207" xr:uid="{00000000-0005-0000-0000-000020470000}"/>
    <cellStyle name="Normal 52 3 5 2" xfId="48852" xr:uid="{2CA65FC4-3DA2-49E9-9219-3FCAB5B768C8}"/>
    <cellStyle name="Normal 52 3 6" xfId="48837" xr:uid="{D6DCB1BC-AAEC-49D4-805D-ACA6F84D62A7}"/>
    <cellStyle name="Normal 52 4" xfId="18208" xr:uid="{00000000-0005-0000-0000-000021470000}"/>
    <cellStyle name="Normal 52 4 2" xfId="18209" xr:uid="{00000000-0005-0000-0000-000022470000}"/>
    <cellStyle name="Normal 52 4 2 2" xfId="18210" xr:uid="{00000000-0005-0000-0000-000023470000}"/>
    <cellStyle name="Normal 52 4 2 2 2" xfId="18211" xr:uid="{00000000-0005-0000-0000-000024470000}"/>
    <cellStyle name="Normal 52 4 2 2 2 2" xfId="48856" xr:uid="{5474FC09-CB8A-4089-AC28-5D91A8719FD9}"/>
    <cellStyle name="Normal 52 4 2 2 3" xfId="48855" xr:uid="{8FDC68FC-A074-41FF-8818-21E1CB0E4A88}"/>
    <cellStyle name="Normal 52 4 2 3" xfId="18212" xr:uid="{00000000-0005-0000-0000-000025470000}"/>
    <cellStyle name="Normal 52 4 2 3 2" xfId="48857" xr:uid="{84F302B1-2D0A-4A30-A01A-08882CE00127}"/>
    <cellStyle name="Normal 52 4 2 4" xfId="48854" xr:uid="{0A147BC2-825D-4DB9-A002-01E3FB7E1E53}"/>
    <cellStyle name="Normal 52 4 3" xfId="18213" xr:uid="{00000000-0005-0000-0000-000026470000}"/>
    <cellStyle name="Normal 52 4 3 2" xfId="18214" xr:uid="{00000000-0005-0000-0000-000027470000}"/>
    <cellStyle name="Normal 52 4 3 2 2" xfId="48859" xr:uid="{48E55449-2C25-4315-A8F2-F98E1CD92E50}"/>
    <cellStyle name="Normal 52 4 3 3" xfId="48858" xr:uid="{E496CFA7-D8E4-4919-B593-B0AC43790F2F}"/>
    <cellStyle name="Normal 52 4 4" xfId="18215" xr:uid="{00000000-0005-0000-0000-000028470000}"/>
    <cellStyle name="Normal 52 4 4 2" xfId="48860" xr:uid="{1BE9EC71-63BA-42BA-97DC-62117D4BF359}"/>
    <cellStyle name="Normal 52 4 5" xfId="48853" xr:uid="{51A2CF8F-FC8E-4357-8125-CB3BA0CD3330}"/>
    <cellStyle name="Normal 52 5" xfId="18216" xr:uid="{00000000-0005-0000-0000-000029470000}"/>
    <cellStyle name="Normal 52 5 2" xfId="18217" xr:uid="{00000000-0005-0000-0000-00002A470000}"/>
    <cellStyle name="Normal 52 5 2 2" xfId="18218" xr:uid="{00000000-0005-0000-0000-00002B470000}"/>
    <cellStyle name="Normal 52 5 2 2 2" xfId="48863" xr:uid="{EB312A67-CEBB-4D49-91BB-8E84BFECEFEB}"/>
    <cellStyle name="Normal 52 5 2 3" xfId="48862" xr:uid="{64D7C191-8922-4B50-8A24-C1BB57248F6E}"/>
    <cellStyle name="Normal 52 5 3" xfId="18219" xr:uid="{00000000-0005-0000-0000-00002C470000}"/>
    <cellStyle name="Normal 52 5 3 2" xfId="48864" xr:uid="{95102B67-8A54-45F3-B0A4-90802FB95D92}"/>
    <cellStyle name="Normal 52 5 4" xfId="48861" xr:uid="{72A1F89C-5FC5-4255-8078-BF19870456C7}"/>
    <cellStyle name="Normal 52 6" xfId="18220" xr:uid="{00000000-0005-0000-0000-00002D470000}"/>
    <cellStyle name="Normal 52 6 2" xfId="18221" xr:uid="{00000000-0005-0000-0000-00002E470000}"/>
    <cellStyle name="Normal 52 6 2 2" xfId="48866" xr:uid="{6D255727-57CD-4AF2-B7D4-BBB0F15674A0}"/>
    <cellStyle name="Normal 52 6 3" xfId="48865" xr:uid="{17D14C3A-CAA5-4CB7-AB4E-51F8C7644ECE}"/>
    <cellStyle name="Normal 52 7" xfId="18222" xr:uid="{00000000-0005-0000-0000-00002F470000}"/>
    <cellStyle name="Normal 52 7 2" xfId="48867" xr:uid="{CEC989E5-28AA-4850-AA2B-AA8B15BBEC41}"/>
    <cellStyle name="Normal 52 8" xfId="18223" xr:uid="{00000000-0005-0000-0000-000030470000}"/>
    <cellStyle name="Normal 52 8 2" xfId="48868" xr:uid="{A2CED015-D1C2-4C74-9817-07C91A78784E}"/>
    <cellStyle name="Normal 52 9" xfId="48803" xr:uid="{BAA0ABF6-FAF1-4F4D-8138-400D48E7A300}"/>
    <cellStyle name="Normal 53" xfId="18224" xr:uid="{00000000-0005-0000-0000-000031470000}"/>
    <cellStyle name="Normal 53 2" xfId="18225" xr:uid="{00000000-0005-0000-0000-000032470000}"/>
    <cellStyle name="Normal 53 2 2" xfId="18226" xr:uid="{00000000-0005-0000-0000-000033470000}"/>
    <cellStyle name="Normal 53 2 2 2" xfId="18227" xr:uid="{00000000-0005-0000-0000-000034470000}"/>
    <cellStyle name="Normal 53 2 2 2 2" xfId="18228" xr:uid="{00000000-0005-0000-0000-000035470000}"/>
    <cellStyle name="Normal 53 2 2 2 2 2" xfId="18229" xr:uid="{00000000-0005-0000-0000-000036470000}"/>
    <cellStyle name="Normal 53 2 2 2 2 2 2" xfId="18230" xr:uid="{00000000-0005-0000-0000-000037470000}"/>
    <cellStyle name="Normal 53 2 2 2 2 2 2 2" xfId="48875" xr:uid="{C05E7770-36B0-4200-A6E6-F3167F64C23B}"/>
    <cellStyle name="Normal 53 2 2 2 2 2 3" xfId="48874" xr:uid="{CB67E06F-DAB4-41B7-9C06-A585AAB1558E}"/>
    <cellStyle name="Normal 53 2 2 2 2 3" xfId="18231" xr:uid="{00000000-0005-0000-0000-000038470000}"/>
    <cellStyle name="Normal 53 2 2 2 2 3 2" xfId="48876" xr:uid="{5E715435-094D-43E6-8832-47F9CB3D4A61}"/>
    <cellStyle name="Normal 53 2 2 2 2 4" xfId="48873" xr:uid="{774D2BFB-D99B-4B8D-B107-4FAA2DB44153}"/>
    <cellStyle name="Normal 53 2 2 2 3" xfId="18232" xr:uid="{00000000-0005-0000-0000-000039470000}"/>
    <cellStyle name="Normal 53 2 2 2 3 2" xfId="18233" xr:uid="{00000000-0005-0000-0000-00003A470000}"/>
    <cellStyle name="Normal 53 2 2 2 3 2 2" xfId="48878" xr:uid="{5CAEBABC-FDF8-470D-812B-4629181135B8}"/>
    <cellStyle name="Normal 53 2 2 2 3 3" xfId="48877" xr:uid="{4C6046F1-732B-4C07-A73E-89BD95D40A24}"/>
    <cellStyle name="Normal 53 2 2 2 4" xfId="18234" xr:uid="{00000000-0005-0000-0000-00003B470000}"/>
    <cellStyle name="Normal 53 2 2 2 4 2" xfId="48879" xr:uid="{E5D25C45-1B9F-48A1-923B-C7C3DD7BEF8E}"/>
    <cellStyle name="Normal 53 2 2 2 5" xfId="48872" xr:uid="{ACA1C0B0-5EE8-4341-BC64-9191E99B44E5}"/>
    <cellStyle name="Normal 53 2 2 3" xfId="18235" xr:uid="{00000000-0005-0000-0000-00003C470000}"/>
    <cellStyle name="Normal 53 2 2 3 2" xfId="18236" xr:uid="{00000000-0005-0000-0000-00003D470000}"/>
    <cellStyle name="Normal 53 2 2 3 2 2" xfId="18237" xr:uid="{00000000-0005-0000-0000-00003E470000}"/>
    <cellStyle name="Normal 53 2 2 3 2 2 2" xfId="48882" xr:uid="{885FDEC3-35C1-46AB-977D-274D7E01BDA8}"/>
    <cellStyle name="Normal 53 2 2 3 2 3" xfId="48881" xr:uid="{CC886A1B-0DF2-49E3-95B9-9022EF3563A5}"/>
    <cellStyle name="Normal 53 2 2 3 3" xfId="18238" xr:uid="{00000000-0005-0000-0000-00003F470000}"/>
    <cellStyle name="Normal 53 2 2 3 3 2" xfId="48883" xr:uid="{91B39DAB-E08C-4D05-83D7-07E7B5A2FA82}"/>
    <cellStyle name="Normal 53 2 2 3 4" xfId="48880" xr:uid="{73024072-B451-49A0-89A9-736B17287EC6}"/>
    <cellStyle name="Normal 53 2 2 4" xfId="18239" xr:uid="{00000000-0005-0000-0000-000040470000}"/>
    <cellStyle name="Normal 53 2 2 4 2" xfId="18240" xr:uid="{00000000-0005-0000-0000-000041470000}"/>
    <cellStyle name="Normal 53 2 2 4 2 2" xfId="48885" xr:uid="{F4B10FFD-8061-4E88-B2EB-1A262CF859C4}"/>
    <cellStyle name="Normal 53 2 2 4 3" xfId="48884" xr:uid="{E62621EB-0C9D-45EE-9A28-107DEFF37F82}"/>
    <cellStyle name="Normal 53 2 2 5" xfId="18241" xr:uid="{00000000-0005-0000-0000-000042470000}"/>
    <cellStyle name="Normal 53 2 2 5 2" xfId="48886" xr:uid="{A1EC0A10-E91A-42C9-B233-BF22F1C92B65}"/>
    <cellStyle name="Normal 53 2 2 6" xfId="48871" xr:uid="{81BE2C7A-D13F-49BC-B6FD-F7BEE94EFA40}"/>
    <cellStyle name="Normal 53 2 3" xfId="18242" xr:uid="{00000000-0005-0000-0000-000043470000}"/>
    <cellStyle name="Normal 53 2 3 2" xfId="18243" xr:uid="{00000000-0005-0000-0000-000044470000}"/>
    <cellStyle name="Normal 53 2 3 2 2" xfId="18244" xr:uid="{00000000-0005-0000-0000-000045470000}"/>
    <cellStyle name="Normal 53 2 3 2 2 2" xfId="18245" xr:uid="{00000000-0005-0000-0000-000046470000}"/>
    <cellStyle name="Normal 53 2 3 2 2 2 2" xfId="48890" xr:uid="{A489A054-29D6-4608-B940-B20A8AEE612A}"/>
    <cellStyle name="Normal 53 2 3 2 2 3" xfId="48889" xr:uid="{6C65AAA0-1BFA-4130-ADD4-0908570565F9}"/>
    <cellStyle name="Normal 53 2 3 2 3" xfId="18246" xr:uid="{00000000-0005-0000-0000-000047470000}"/>
    <cellStyle name="Normal 53 2 3 2 3 2" xfId="48891" xr:uid="{F1038695-6523-4475-BAEC-523D06CE1C8D}"/>
    <cellStyle name="Normal 53 2 3 2 4" xfId="48888" xr:uid="{2CBFB72C-3D74-417E-B337-F6872CD3775E}"/>
    <cellStyle name="Normal 53 2 3 3" xfId="18247" xr:uid="{00000000-0005-0000-0000-000048470000}"/>
    <cellStyle name="Normal 53 2 3 3 2" xfId="18248" xr:uid="{00000000-0005-0000-0000-000049470000}"/>
    <cellStyle name="Normal 53 2 3 3 2 2" xfId="48893" xr:uid="{5ABCFBC1-8BD0-4AD9-9701-00A3F00D29ED}"/>
    <cellStyle name="Normal 53 2 3 3 3" xfId="48892" xr:uid="{07EADF66-F08F-44F2-9A6B-FEA6B546E0E4}"/>
    <cellStyle name="Normal 53 2 3 4" xfId="18249" xr:uid="{00000000-0005-0000-0000-00004A470000}"/>
    <cellStyle name="Normal 53 2 3 4 2" xfId="48894" xr:uid="{CD77CAA8-0876-4BB8-925F-9137AF5E8FE8}"/>
    <cellStyle name="Normal 53 2 3 5" xfId="48887" xr:uid="{BDE3A4F1-7475-4C4D-8092-E2D8E5DA3416}"/>
    <cellStyle name="Normal 53 2 4" xfId="18250" xr:uid="{00000000-0005-0000-0000-00004B470000}"/>
    <cellStyle name="Normal 53 2 4 2" xfId="18251" xr:uid="{00000000-0005-0000-0000-00004C470000}"/>
    <cellStyle name="Normal 53 2 4 2 2" xfId="18252" xr:uid="{00000000-0005-0000-0000-00004D470000}"/>
    <cellStyle name="Normal 53 2 4 2 2 2" xfId="48897" xr:uid="{4A9B1E88-AA57-4958-90C3-9C47AD1BE651}"/>
    <cellStyle name="Normal 53 2 4 2 3" xfId="48896" xr:uid="{5C2EF8E2-C37B-4DA9-863A-8CDDA8AEC31B}"/>
    <cellStyle name="Normal 53 2 4 3" xfId="18253" xr:uid="{00000000-0005-0000-0000-00004E470000}"/>
    <cellStyle name="Normal 53 2 4 3 2" xfId="48898" xr:uid="{164BD14C-F178-4903-A5A8-300528214082}"/>
    <cellStyle name="Normal 53 2 4 4" xfId="48895" xr:uid="{C1504280-220A-418D-9689-D751764F5345}"/>
    <cellStyle name="Normal 53 2 5" xfId="18254" xr:uid="{00000000-0005-0000-0000-00004F470000}"/>
    <cellStyle name="Normal 53 2 5 2" xfId="18255" xr:uid="{00000000-0005-0000-0000-000050470000}"/>
    <cellStyle name="Normal 53 2 5 2 2" xfId="48900" xr:uid="{242D61F0-A66D-457E-93AA-A8708B87635A}"/>
    <cellStyle name="Normal 53 2 5 3" xfId="48899" xr:uid="{0450EB62-7918-41F4-B342-DAF61592FB40}"/>
    <cellStyle name="Normal 53 2 6" xfId="18256" xr:uid="{00000000-0005-0000-0000-000051470000}"/>
    <cellStyle name="Normal 53 2 6 2" xfId="48901" xr:uid="{4E2B7C83-1E0D-4B9D-9116-36D06EECE052}"/>
    <cellStyle name="Normal 53 2 7" xfId="18257" xr:uid="{00000000-0005-0000-0000-000052470000}"/>
    <cellStyle name="Normal 53 2 7 2" xfId="48902" xr:uid="{06152273-7C6E-4787-ABA9-BCF873674D24}"/>
    <cellStyle name="Normal 53 2 8" xfId="48870" xr:uid="{37A37621-ABF2-42AC-8784-22E5EF285B29}"/>
    <cellStyle name="Normal 53 3" xfId="18258" xr:uid="{00000000-0005-0000-0000-000053470000}"/>
    <cellStyle name="Normal 53 3 2" xfId="18259" xr:uid="{00000000-0005-0000-0000-000054470000}"/>
    <cellStyle name="Normal 53 3 2 2" xfId="18260" xr:uid="{00000000-0005-0000-0000-000055470000}"/>
    <cellStyle name="Normal 53 3 2 2 2" xfId="18261" xr:uid="{00000000-0005-0000-0000-000056470000}"/>
    <cellStyle name="Normal 53 3 2 2 2 2" xfId="18262" xr:uid="{00000000-0005-0000-0000-000057470000}"/>
    <cellStyle name="Normal 53 3 2 2 2 2 2" xfId="48907" xr:uid="{EC82F9EF-69EB-4BA9-9442-C9062CC6DA9A}"/>
    <cellStyle name="Normal 53 3 2 2 2 3" xfId="48906" xr:uid="{3E0AB246-6A9E-4A15-9910-B74CA634E1BE}"/>
    <cellStyle name="Normal 53 3 2 2 3" xfId="18263" xr:uid="{00000000-0005-0000-0000-000058470000}"/>
    <cellStyle name="Normal 53 3 2 2 3 2" xfId="48908" xr:uid="{C7C95B45-7DDE-42F9-BD94-7910331FF3D6}"/>
    <cellStyle name="Normal 53 3 2 2 4" xfId="48905" xr:uid="{916CD666-3842-4F6C-9226-8B51504BA309}"/>
    <cellStyle name="Normal 53 3 2 3" xfId="18264" xr:uid="{00000000-0005-0000-0000-000059470000}"/>
    <cellStyle name="Normal 53 3 2 3 2" xfId="18265" xr:uid="{00000000-0005-0000-0000-00005A470000}"/>
    <cellStyle name="Normal 53 3 2 3 2 2" xfId="48910" xr:uid="{36A54964-3565-49F9-8B69-BC1B4E723B44}"/>
    <cellStyle name="Normal 53 3 2 3 3" xfId="48909" xr:uid="{2932FE29-2CB1-4031-9B48-FCD729E54E9F}"/>
    <cellStyle name="Normal 53 3 2 4" xfId="18266" xr:uid="{00000000-0005-0000-0000-00005B470000}"/>
    <cellStyle name="Normal 53 3 2 4 2" xfId="48911" xr:uid="{E8399C0C-6CEE-4C43-98FD-B414E035DAD5}"/>
    <cellStyle name="Normal 53 3 2 5" xfId="48904" xr:uid="{E0F8CCD0-8149-4042-851A-4F047CE7E0D1}"/>
    <cellStyle name="Normal 53 3 3" xfId="18267" xr:uid="{00000000-0005-0000-0000-00005C470000}"/>
    <cellStyle name="Normal 53 3 3 2" xfId="18268" xr:uid="{00000000-0005-0000-0000-00005D470000}"/>
    <cellStyle name="Normal 53 3 3 2 2" xfId="18269" xr:uid="{00000000-0005-0000-0000-00005E470000}"/>
    <cellStyle name="Normal 53 3 3 2 2 2" xfId="48914" xr:uid="{0DF93324-132F-4B29-93C2-3B38A5E011F1}"/>
    <cellStyle name="Normal 53 3 3 2 3" xfId="48913" xr:uid="{EDA95754-3709-4DDD-9367-D4304AFABD9E}"/>
    <cellStyle name="Normal 53 3 3 3" xfId="18270" xr:uid="{00000000-0005-0000-0000-00005F470000}"/>
    <cellStyle name="Normal 53 3 3 3 2" xfId="48915" xr:uid="{78E50FA0-18D3-4EE4-A3A5-77E9936A082A}"/>
    <cellStyle name="Normal 53 3 3 4" xfId="48912" xr:uid="{CA00E418-C26F-4B6C-BDF6-14F504243A6A}"/>
    <cellStyle name="Normal 53 3 4" xfId="18271" xr:uid="{00000000-0005-0000-0000-000060470000}"/>
    <cellStyle name="Normal 53 3 4 2" xfId="18272" xr:uid="{00000000-0005-0000-0000-000061470000}"/>
    <cellStyle name="Normal 53 3 4 2 2" xfId="48917" xr:uid="{FD1E72C8-1428-49E7-B745-36977FFD4AFC}"/>
    <cellStyle name="Normal 53 3 4 3" xfId="48916" xr:uid="{7576C948-7F33-45D7-8FF0-4735B14922AE}"/>
    <cellStyle name="Normal 53 3 5" xfId="18273" xr:uid="{00000000-0005-0000-0000-000062470000}"/>
    <cellStyle name="Normal 53 3 5 2" xfId="48918" xr:uid="{87CCA666-F3AB-4AD8-8788-46BCF6B5ED13}"/>
    <cellStyle name="Normal 53 3 6" xfId="48903" xr:uid="{7C939C7A-9354-470D-9497-97C2A9EEE483}"/>
    <cellStyle name="Normal 53 4" xfId="18274" xr:uid="{00000000-0005-0000-0000-000063470000}"/>
    <cellStyle name="Normal 53 4 2" xfId="18275" xr:uid="{00000000-0005-0000-0000-000064470000}"/>
    <cellStyle name="Normal 53 4 2 2" xfId="18276" xr:uid="{00000000-0005-0000-0000-000065470000}"/>
    <cellStyle name="Normal 53 4 2 2 2" xfId="18277" xr:uid="{00000000-0005-0000-0000-000066470000}"/>
    <cellStyle name="Normal 53 4 2 2 2 2" xfId="48922" xr:uid="{1F078F57-DEB7-4DBF-BD7D-A8C31FB3828F}"/>
    <cellStyle name="Normal 53 4 2 2 3" xfId="48921" xr:uid="{0B5A6271-45E0-4D34-B8C4-E1490672C767}"/>
    <cellStyle name="Normal 53 4 2 3" xfId="18278" xr:uid="{00000000-0005-0000-0000-000067470000}"/>
    <cellStyle name="Normal 53 4 2 3 2" xfId="48923" xr:uid="{FF12C045-723F-49E8-8211-A9724C1297FF}"/>
    <cellStyle name="Normal 53 4 2 4" xfId="48920" xr:uid="{63F6B0B1-B607-4415-94EC-8D728D717650}"/>
    <cellStyle name="Normal 53 4 3" xfId="18279" xr:uid="{00000000-0005-0000-0000-000068470000}"/>
    <cellStyle name="Normal 53 4 3 2" xfId="18280" xr:uid="{00000000-0005-0000-0000-000069470000}"/>
    <cellStyle name="Normal 53 4 3 2 2" xfId="48925" xr:uid="{3DD6BDF9-6578-4FC9-B394-7D957F1470D1}"/>
    <cellStyle name="Normal 53 4 3 3" xfId="48924" xr:uid="{9DD500A7-AB6B-4F12-A0F5-B472226A012F}"/>
    <cellStyle name="Normal 53 4 4" xfId="18281" xr:uid="{00000000-0005-0000-0000-00006A470000}"/>
    <cellStyle name="Normal 53 4 4 2" xfId="48926" xr:uid="{236BE36F-0540-4B18-B77F-8567A66E81DA}"/>
    <cellStyle name="Normal 53 4 5" xfId="48919" xr:uid="{E9750FD8-F200-4FD3-9ECA-FC8F791FB7BB}"/>
    <cellStyle name="Normal 53 5" xfId="18282" xr:uid="{00000000-0005-0000-0000-00006B470000}"/>
    <cellStyle name="Normal 53 5 2" xfId="18283" xr:uid="{00000000-0005-0000-0000-00006C470000}"/>
    <cellStyle name="Normal 53 5 2 2" xfId="18284" xr:uid="{00000000-0005-0000-0000-00006D470000}"/>
    <cellStyle name="Normal 53 5 2 2 2" xfId="48929" xr:uid="{F1A65B67-2CAC-440E-BDDA-20423BB10F10}"/>
    <cellStyle name="Normal 53 5 2 3" xfId="48928" xr:uid="{DCEB7E2E-E01C-4FDA-9161-566FEBAF2FC3}"/>
    <cellStyle name="Normal 53 5 3" xfId="18285" xr:uid="{00000000-0005-0000-0000-00006E470000}"/>
    <cellStyle name="Normal 53 5 3 2" xfId="48930" xr:uid="{467101C1-6572-4545-9181-F4A76FE2FBEC}"/>
    <cellStyle name="Normal 53 5 4" xfId="48927" xr:uid="{0357C817-DB04-4C20-A6AE-A6A89E39A2C9}"/>
    <cellStyle name="Normal 53 6" xfId="18286" xr:uid="{00000000-0005-0000-0000-00006F470000}"/>
    <cellStyle name="Normal 53 6 2" xfId="18287" xr:uid="{00000000-0005-0000-0000-000070470000}"/>
    <cellStyle name="Normal 53 6 2 2" xfId="48932" xr:uid="{1752243C-D6E6-463D-8AB7-362FEDFBE642}"/>
    <cellStyle name="Normal 53 6 3" xfId="48931" xr:uid="{08F99B01-65E8-499A-979C-FA85C4E56CC3}"/>
    <cellStyle name="Normal 53 7" xfId="18288" xr:uid="{00000000-0005-0000-0000-000071470000}"/>
    <cellStyle name="Normal 53 7 2" xfId="48933" xr:uid="{EC5AC8C1-E3E8-4E26-B311-66D81E7DC847}"/>
    <cellStyle name="Normal 53 8" xfId="18289" xr:uid="{00000000-0005-0000-0000-000072470000}"/>
    <cellStyle name="Normal 53 8 2" xfId="48934" xr:uid="{D2BC39A9-6C13-4740-AAE3-33719399A578}"/>
    <cellStyle name="Normal 53 9" xfId="48869" xr:uid="{A71ED0A5-F7FC-4124-96F0-F4C50FEA68F9}"/>
    <cellStyle name="Normal 54" xfId="18290" xr:uid="{00000000-0005-0000-0000-000073470000}"/>
    <cellStyle name="Normal 54 2" xfId="18291" xr:uid="{00000000-0005-0000-0000-000074470000}"/>
    <cellStyle name="Normal 54 2 2" xfId="48936" xr:uid="{2235B319-CEF9-482E-B6DE-92BB8A1438D1}"/>
    <cellStyle name="Normal 54 3" xfId="48935" xr:uid="{6710F732-62FA-4838-A6C6-BF2F6573CE34}"/>
    <cellStyle name="Normal 55" xfId="18292" xr:uid="{00000000-0005-0000-0000-000075470000}"/>
    <cellStyle name="Normal 55 2" xfId="18293" xr:uid="{00000000-0005-0000-0000-000076470000}"/>
    <cellStyle name="Normal 55 2 2" xfId="48938" xr:uid="{80379089-A372-4410-A4FB-AE12D5CF9E02}"/>
    <cellStyle name="Normal 55 3" xfId="18294" xr:uid="{00000000-0005-0000-0000-000077470000}"/>
    <cellStyle name="Normal 55 3 2" xfId="18295" xr:uid="{00000000-0005-0000-0000-000078470000}"/>
    <cellStyle name="Normal 55 3 2 2" xfId="48940" xr:uid="{56A417C0-6A7A-4562-A191-4DDBE3C1135E}"/>
    <cellStyle name="Normal 55 3 3" xfId="48939" xr:uid="{7F4EC611-818F-43AF-9FE8-D7764CE0B2BA}"/>
    <cellStyle name="Normal 55 4" xfId="48937" xr:uid="{F2036DD3-BA79-4E65-9AC8-E11D586DB3E0}"/>
    <cellStyle name="Normal 56" xfId="18296" xr:uid="{00000000-0005-0000-0000-000079470000}"/>
    <cellStyle name="Normal 56 2" xfId="18297" xr:uid="{00000000-0005-0000-0000-00007A470000}"/>
    <cellStyle name="Normal 56 2 2" xfId="18298" xr:uid="{00000000-0005-0000-0000-00007B470000}"/>
    <cellStyle name="Normal 56 2 2 2" xfId="48943" xr:uid="{685F6E75-3210-4ED9-855E-D7A330724352}"/>
    <cellStyle name="Normal 56 2 3" xfId="48942" xr:uid="{8A6BC0EA-AE50-4210-8AF3-4766402D97F5}"/>
    <cellStyle name="Normal 56 3" xfId="18299" xr:uid="{00000000-0005-0000-0000-00007C470000}"/>
    <cellStyle name="Normal 56 3 2" xfId="18300" xr:uid="{00000000-0005-0000-0000-00007D470000}"/>
    <cellStyle name="Normal 56 3 2 2" xfId="48945" xr:uid="{EFA7A036-981C-4FA1-AFA5-467B59AC9246}"/>
    <cellStyle name="Normal 56 3 3" xfId="48944" xr:uid="{1A270DCA-5ED0-4D25-94D8-190B6AC4521F}"/>
    <cellStyle name="Normal 56 4" xfId="18301" xr:uid="{00000000-0005-0000-0000-00007E470000}"/>
    <cellStyle name="Normal 56 4 2" xfId="48946" xr:uid="{D79569B7-2EA2-4FE9-8FEE-D3557418F8D4}"/>
    <cellStyle name="Normal 56 5" xfId="48941" xr:uid="{D0B58AC2-4067-46EC-8A82-6A06F55AD991}"/>
    <cellStyle name="Normal 57" xfId="18302" xr:uid="{00000000-0005-0000-0000-00007F470000}"/>
    <cellStyle name="Normal 57 2" xfId="18303" xr:uid="{00000000-0005-0000-0000-000080470000}"/>
    <cellStyle name="Normal 57 2 2" xfId="48948" xr:uid="{4C2EFA17-6630-457C-AA55-665C40DF1520}"/>
    <cellStyle name="Normal 57 3" xfId="18304" xr:uid="{00000000-0005-0000-0000-000081470000}"/>
    <cellStyle name="Normal 57 3 2" xfId="48949" xr:uid="{07C7F4B7-1AE8-47A9-B24C-6EC807C40801}"/>
    <cellStyle name="Normal 57 4" xfId="48947" xr:uid="{52142119-96E1-480F-8565-DE55C67AF08F}"/>
    <cellStyle name="Normal 58" xfId="18305" xr:uid="{00000000-0005-0000-0000-000082470000}"/>
    <cellStyle name="Normal 58 2" xfId="18306" xr:uid="{00000000-0005-0000-0000-000083470000}"/>
    <cellStyle name="Normal 58 2 2" xfId="48951" xr:uid="{FAC4C7D2-37C0-4B4A-8BE1-7A58D44B6C08}"/>
    <cellStyle name="Normal 58 3" xfId="18307" xr:uid="{00000000-0005-0000-0000-000084470000}"/>
    <cellStyle name="Normal 58 3 2" xfId="48952" xr:uid="{379CB977-49E6-44EA-8BA2-BFE6C36AEDB9}"/>
    <cellStyle name="Normal 58 4" xfId="48950" xr:uid="{FF744579-70C3-494D-9071-6164E26948F5}"/>
    <cellStyle name="Normal 59" xfId="18308" xr:uid="{00000000-0005-0000-0000-000085470000}"/>
    <cellStyle name="Normal 59 2" xfId="18309" xr:uid="{00000000-0005-0000-0000-000086470000}"/>
    <cellStyle name="Normal 59 2 2" xfId="18310" xr:uid="{00000000-0005-0000-0000-000087470000}"/>
    <cellStyle name="Normal 59 2 2 2" xfId="18311" xr:uid="{00000000-0005-0000-0000-000088470000}"/>
    <cellStyle name="Normal 59 2 2 2 2" xfId="18312" xr:uid="{00000000-0005-0000-0000-000089470000}"/>
    <cellStyle name="Normal 59 2 2 2 2 2" xfId="18313" xr:uid="{00000000-0005-0000-0000-00008A470000}"/>
    <cellStyle name="Normal 59 2 2 2 2 2 2" xfId="48958" xr:uid="{C15FF7C2-B042-4E66-A798-0D760E29B7A9}"/>
    <cellStyle name="Normal 59 2 2 2 2 3" xfId="48957" xr:uid="{D004EC23-1190-41A9-A229-1DA99596D0EF}"/>
    <cellStyle name="Normal 59 2 2 2 3" xfId="18314" xr:uid="{00000000-0005-0000-0000-00008B470000}"/>
    <cellStyle name="Normal 59 2 2 2 3 2" xfId="48959" xr:uid="{F12C5889-A977-4609-9582-AEC09D8E2DD8}"/>
    <cellStyle name="Normal 59 2 2 2 4" xfId="48956" xr:uid="{735CA26B-5DA1-42C6-8A63-F4D87152763D}"/>
    <cellStyle name="Normal 59 2 2 3" xfId="18315" xr:uid="{00000000-0005-0000-0000-00008C470000}"/>
    <cellStyle name="Normal 59 2 2 3 2" xfId="18316" xr:uid="{00000000-0005-0000-0000-00008D470000}"/>
    <cellStyle name="Normal 59 2 2 3 2 2" xfId="48961" xr:uid="{05A0D960-FE64-4AEC-B4F1-41508EDCE1BF}"/>
    <cellStyle name="Normal 59 2 2 3 3" xfId="48960" xr:uid="{48AE39F8-754E-4F4F-AA86-0B11C0E5D434}"/>
    <cellStyle name="Normal 59 2 2 4" xfId="18317" xr:uid="{00000000-0005-0000-0000-00008E470000}"/>
    <cellStyle name="Normal 59 2 2 4 2" xfId="48962" xr:uid="{708A8A41-1BD2-4C5D-9CD2-A9AD7D399F2B}"/>
    <cellStyle name="Normal 59 2 2 5" xfId="48955" xr:uid="{DFE76F54-0679-47CD-9C5F-BD83EA2FABED}"/>
    <cellStyle name="Normal 59 2 3" xfId="18318" xr:uid="{00000000-0005-0000-0000-00008F470000}"/>
    <cellStyle name="Normal 59 2 3 2" xfId="18319" xr:uid="{00000000-0005-0000-0000-000090470000}"/>
    <cellStyle name="Normal 59 2 3 2 2" xfId="18320" xr:uid="{00000000-0005-0000-0000-000091470000}"/>
    <cellStyle name="Normal 59 2 3 2 2 2" xfId="48965" xr:uid="{0F7097AA-4278-430E-AAF0-D15408028869}"/>
    <cellStyle name="Normal 59 2 3 2 3" xfId="48964" xr:uid="{6974D7B4-1B5A-4922-B19D-F447BF6B6ABE}"/>
    <cellStyle name="Normal 59 2 3 3" xfId="18321" xr:uid="{00000000-0005-0000-0000-000092470000}"/>
    <cellStyle name="Normal 59 2 3 3 2" xfId="48966" xr:uid="{6ACA6DE2-3179-44BD-B691-F7352EE8394F}"/>
    <cellStyle name="Normal 59 2 3 4" xfId="48963" xr:uid="{ED5A5BA6-8816-4C42-A866-FDC6A9F99CB3}"/>
    <cellStyle name="Normal 59 2 4" xfId="18322" xr:uid="{00000000-0005-0000-0000-000093470000}"/>
    <cellStyle name="Normal 59 2 4 2" xfId="18323" xr:uid="{00000000-0005-0000-0000-000094470000}"/>
    <cellStyle name="Normal 59 2 4 2 2" xfId="48968" xr:uid="{8FD5DA5A-05A5-4598-B94C-D55668F9F4C5}"/>
    <cellStyle name="Normal 59 2 4 3" xfId="48967" xr:uid="{EF03D9E3-8BA3-4D69-9CB8-2DE48DC0F0EF}"/>
    <cellStyle name="Normal 59 2 5" xfId="18324" xr:uid="{00000000-0005-0000-0000-000095470000}"/>
    <cellStyle name="Normal 59 2 5 2" xfId="48969" xr:uid="{FF5FD272-AC07-49FE-9970-A3CDACF411CF}"/>
    <cellStyle name="Normal 59 2 6" xfId="18325" xr:uid="{00000000-0005-0000-0000-000096470000}"/>
    <cellStyle name="Normal 59 2 6 2" xfId="48970" xr:uid="{D5C091A0-903F-4AE8-863D-D45CC4AE5CE7}"/>
    <cellStyle name="Normal 59 2 7" xfId="48954" xr:uid="{5CD43B98-E7A2-4166-875D-6D66D4664498}"/>
    <cellStyle name="Normal 59 3" xfId="18326" xr:uid="{00000000-0005-0000-0000-000097470000}"/>
    <cellStyle name="Normal 59 3 2" xfId="48971" xr:uid="{753B8F09-6F3B-45E8-8A52-9E2A752B63F2}"/>
    <cellStyle name="Normal 59 4" xfId="18327" xr:uid="{00000000-0005-0000-0000-000098470000}"/>
    <cellStyle name="Normal 59 4 2" xfId="48972" xr:uid="{DE45CCB0-684F-4A23-9D77-5A6B1F1556DB}"/>
    <cellStyle name="Normal 59 5" xfId="18328" xr:uid="{00000000-0005-0000-0000-000099470000}"/>
    <cellStyle name="Normal 59 5 2" xfId="48973" xr:uid="{A032431C-DD4A-4674-B6C7-9131880DC7AB}"/>
    <cellStyle name="Normal 59 6" xfId="18329" xr:uid="{00000000-0005-0000-0000-00009A470000}"/>
    <cellStyle name="Normal 59 6 2" xfId="48974" xr:uid="{AD383F19-DDEA-4A95-9DDB-FE2D952410D2}"/>
    <cellStyle name="Normal 59 7" xfId="48953" xr:uid="{BD2AA1A4-3E75-4729-97E3-BB5AB1A6BBCF}"/>
    <cellStyle name="Normal 6" xfId="18330" xr:uid="{00000000-0005-0000-0000-00009B470000}"/>
    <cellStyle name="Normal 6 2" xfId="18331" xr:uid="{00000000-0005-0000-0000-00009C470000}"/>
    <cellStyle name="Normal 6 2 2" xfId="18332" xr:uid="{00000000-0005-0000-0000-00009D470000}"/>
    <cellStyle name="Normal 6 2 2 2" xfId="18333" xr:uid="{00000000-0005-0000-0000-00009E470000}"/>
    <cellStyle name="Normal 6 2 2 2 2" xfId="18334" xr:uid="{00000000-0005-0000-0000-00009F470000}"/>
    <cellStyle name="Normal 6 2 2 2 2 2" xfId="18335" xr:uid="{00000000-0005-0000-0000-0000A0470000}"/>
    <cellStyle name="Normal 6 2 2 2 2 2 2" xfId="48980" xr:uid="{401A4699-00F7-4F5F-B728-E09E5A82FC22}"/>
    <cellStyle name="Normal 6 2 2 2 2 3" xfId="48979" xr:uid="{C28C5325-78DF-427E-AC63-1119317E404E}"/>
    <cellStyle name="Normal 6 2 2 2 3" xfId="48978" xr:uid="{2AF8E8ED-7DCC-4E3C-991A-D61A1946A8D2}"/>
    <cellStyle name="Normal 6 2 2 3" xfId="18336" xr:uid="{00000000-0005-0000-0000-0000A1470000}"/>
    <cellStyle name="Normal 6 2 2 3 2" xfId="48981" xr:uid="{5921B0F7-5308-4412-BF39-F77990F69CB3}"/>
    <cellStyle name="Normal 6 2 2 4" xfId="18337" xr:uid="{00000000-0005-0000-0000-0000A2470000}"/>
    <cellStyle name="Normal 6 2 2 4 2" xfId="48982" xr:uid="{C10B9030-7FDA-43FC-8012-F037612E6216}"/>
    <cellStyle name="Normal 6 2 2 5" xfId="18338" xr:uid="{00000000-0005-0000-0000-0000A3470000}"/>
    <cellStyle name="Normal 6 2 2 5 2" xfId="48983" xr:uid="{EEDB3E68-CED3-4A41-B6D7-CB8CF37F568F}"/>
    <cellStyle name="Normal 6 2 2 6" xfId="48977" xr:uid="{5E489034-302C-42F3-BE4B-9C0A18664D93}"/>
    <cellStyle name="Normal 6 2 3" xfId="18339" xr:uid="{00000000-0005-0000-0000-0000A4470000}"/>
    <cellStyle name="Normal 6 2 3 2" xfId="48984" xr:uid="{36C96871-8C68-49EA-B8DC-2D71E7551382}"/>
    <cellStyle name="Normal 6 2 4" xfId="18340" xr:uid="{00000000-0005-0000-0000-0000A5470000}"/>
    <cellStyle name="Normal 6 2 4 2" xfId="48985" xr:uid="{BF2E8666-CBF2-4DCA-B4C6-90A1305C101A}"/>
    <cellStyle name="Normal 6 2 5" xfId="18341" xr:uid="{00000000-0005-0000-0000-0000A6470000}"/>
    <cellStyle name="Normal 6 2 5 2" xfId="48986" xr:uid="{B922C71C-BA22-43F8-A116-740BB175DFAF}"/>
    <cellStyle name="Normal 6 2 6" xfId="18342" xr:uid="{00000000-0005-0000-0000-0000A7470000}"/>
    <cellStyle name="Normal 6 2 6 2" xfId="48987" xr:uid="{D916514D-6847-4ACC-8C93-2573DFCD9381}"/>
    <cellStyle name="Normal 6 2 7" xfId="18343" xr:uid="{00000000-0005-0000-0000-0000A8470000}"/>
    <cellStyle name="Normal 6 2 7 2" xfId="18344" xr:uid="{00000000-0005-0000-0000-0000A9470000}"/>
    <cellStyle name="Normal 6 2 7 2 2" xfId="48989" xr:uid="{1B450551-715D-467B-830D-78E554C5D948}"/>
    <cellStyle name="Normal 6 2 7 3" xfId="48988" xr:uid="{E24EE7A3-D626-4667-8770-BBE72082195E}"/>
    <cellStyle name="Normal 6 2 8" xfId="48976" xr:uid="{E47F4964-A034-43C4-8CB1-316123B67F3E}"/>
    <cellStyle name="Normal 6 3" xfId="18345" xr:uid="{00000000-0005-0000-0000-0000AA470000}"/>
    <cellStyle name="Normal 6 3 2" xfId="18346" xr:uid="{00000000-0005-0000-0000-0000AB470000}"/>
    <cellStyle name="Normal 6 3 2 2" xfId="48991" xr:uid="{6A37A7FC-2EF3-45BE-BD31-A2361D2A8980}"/>
    <cellStyle name="Normal 6 3 3" xfId="18347" xr:uid="{00000000-0005-0000-0000-0000AC470000}"/>
    <cellStyle name="Normal 6 3 3 2" xfId="48992" xr:uid="{E0B989A9-23E3-4DB1-998F-AB8B4A58C715}"/>
    <cellStyle name="Normal 6 3 4" xfId="18348" xr:uid="{00000000-0005-0000-0000-0000AD470000}"/>
    <cellStyle name="Normal 6 3 4 2" xfId="48993" xr:uid="{B45E17B6-1E9E-4863-B451-EE583C7DE8EA}"/>
    <cellStyle name="Normal 6 3 5" xfId="18349" xr:uid="{00000000-0005-0000-0000-0000AE470000}"/>
    <cellStyle name="Normal 6 3 5 2" xfId="48994" xr:uid="{27CBBCD0-4022-45DB-A9A0-0D9B2677C3B4}"/>
    <cellStyle name="Normal 6 3 6" xfId="18350" xr:uid="{00000000-0005-0000-0000-0000AF470000}"/>
    <cellStyle name="Normal 6 3 6 2" xfId="48995" xr:uid="{2CEA1EE0-38E4-4504-B447-F272EFA22BD3}"/>
    <cellStyle name="Normal 6 3 7" xfId="18351" xr:uid="{00000000-0005-0000-0000-0000B0470000}"/>
    <cellStyle name="Normal 6 3 7 2" xfId="48996" xr:uid="{E1F0D334-BC27-4CDA-8F63-7478665B026E}"/>
    <cellStyle name="Normal 6 3 8" xfId="18352" xr:uid="{00000000-0005-0000-0000-0000B1470000}"/>
    <cellStyle name="Normal 6 3 8 2" xfId="48997" xr:uid="{AEEBAF73-7376-4962-87BA-72FAAC38AAF9}"/>
    <cellStyle name="Normal 6 3 9" xfId="48990" xr:uid="{C0623C8F-5D2E-49C9-A046-022D237C9A16}"/>
    <cellStyle name="Normal 6 4" xfId="18353" xr:uid="{00000000-0005-0000-0000-0000B2470000}"/>
    <cellStyle name="Normal 6 4 2" xfId="18354" xr:uid="{00000000-0005-0000-0000-0000B3470000}"/>
    <cellStyle name="Normal 6 4 2 2" xfId="48999" xr:uid="{4EDEA488-DB99-4799-8382-A4078E76EBB6}"/>
    <cellStyle name="Normal 6 4 3" xfId="48998" xr:uid="{1ADB9B8E-D471-49A8-9E65-B5A22CD8BD80}"/>
    <cellStyle name="Normal 6 5" xfId="18355" xr:uid="{00000000-0005-0000-0000-0000B4470000}"/>
    <cellStyle name="Normal 6 5 2" xfId="18356" xr:uid="{00000000-0005-0000-0000-0000B5470000}"/>
    <cellStyle name="Normal 6 5 2 2" xfId="49001" xr:uid="{EAFA1E23-16ED-4BD6-9443-4C0235E76CE2}"/>
    <cellStyle name="Normal 6 5 3" xfId="49000" xr:uid="{59874AEB-8304-4127-8F86-F92EF46D97A3}"/>
    <cellStyle name="Normal 6 6" xfId="18357" xr:uid="{00000000-0005-0000-0000-0000B6470000}"/>
    <cellStyle name="Normal 6 6 2" xfId="18358" xr:uid="{00000000-0005-0000-0000-0000B7470000}"/>
    <cellStyle name="Normal 6 6 2 2" xfId="49003" xr:uid="{7A7E2ACB-5355-4BC0-B748-7B0A14FB1DB3}"/>
    <cellStyle name="Normal 6 6 3" xfId="49002" xr:uid="{4BE26B19-4A30-4794-8BCB-D4CEC5F18A41}"/>
    <cellStyle name="Normal 6 7" xfId="18359" xr:uid="{00000000-0005-0000-0000-0000B8470000}"/>
    <cellStyle name="Normal 6 7 2" xfId="49004" xr:uid="{E4E622A5-65A0-4CB1-BCF0-D2058F7BAF4A}"/>
    <cellStyle name="Normal 6 8" xfId="48975" xr:uid="{6E626EB8-355D-4E56-9AFC-7A293A13FD97}"/>
    <cellStyle name="Normal 60" xfId="18360" xr:uid="{00000000-0005-0000-0000-0000B9470000}"/>
    <cellStyle name="Normal 60 2" xfId="18361" xr:uid="{00000000-0005-0000-0000-0000BA470000}"/>
    <cellStyle name="Normal 60 2 2" xfId="18362" xr:uid="{00000000-0005-0000-0000-0000BB470000}"/>
    <cellStyle name="Normal 60 2 2 2" xfId="18363" xr:uid="{00000000-0005-0000-0000-0000BC470000}"/>
    <cellStyle name="Normal 60 2 2 2 2" xfId="18364" xr:uid="{00000000-0005-0000-0000-0000BD470000}"/>
    <cellStyle name="Normal 60 2 2 2 2 2" xfId="18365" xr:uid="{00000000-0005-0000-0000-0000BE470000}"/>
    <cellStyle name="Normal 60 2 2 2 2 2 2" xfId="49010" xr:uid="{8FEC3F2E-B629-4A1B-B0F5-FD163C0A09B3}"/>
    <cellStyle name="Normal 60 2 2 2 2 3" xfId="49009" xr:uid="{2673DECD-779E-43B8-B97A-CAE384D59843}"/>
    <cellStyle name="Normal 60 2 2 2 3" xfId="18366" xr:uid="{00000000-0005-0000-0000-0000BF470000}"/>
    <cellStyle name="Normal 60 2 2 2 3 2" xfId="49011" xr:uid="{3E96F9E6-825A-485B-815B-FA6138E19CE0}"/>
    <cellStyle name="Normal 60 2 2 2 4" xfId="49008" xr:uid="{FB0E9816-91C3-4E2B-B0D6-2855A3C788ED}"/>
    <cellStyle name="Normal 60 2 2 3" xfId="18367" xr:uid="{00000000-0005-0000-0000-0000C0470000}"/>
    <cellStyle name="Normal 60 2 2 3 2" xfId="18368" xr:uid="{00000000-0005-0000-0000-0000C1470000}"/>
    <cellStyle name="Normal 60 2 2 3 2 2" xfId="49013" xr:uid="{F3D4DEC9-17E8-4A61-A16A-EF10640AFA4E}"/>
    <cellStyle name="Normal 60 2 2 3 3" xfId="49012" xr:uid="{48D57BBD-F8E7-4D54-8361-700F81E34AEC}"/>
    <cellStyle name="Normal 60 2 2 4" xfId="18369" xr:uid="{00000000-0005-0000-0000-0000C2470000}"/>
    <cellStyle name="Normal 60 2 2 4 2" xfId="49014" xr:uid="{1DC3ED83-77D3-4864-9491-59AFB5CDF550}"/>
    <cellStyle name="Normal 60 2 2 5" xfId="49007" xr:uid="{8E319AD8-D297-4997-BA4A-947966C5738D}"/>
    <cellStyle name="Normal 60 2 3" xfId="18370" xr:uid="{00000000-0005-0000-0000-0000C3470000}"/>
    <cellStyle name="Normal 60 2 3 2" xfId="18371" xr:uid="{00000000-0005-0000-0000-0000C4470000}"/>
    <cellStyle name="Normal 60 2 3 2 2" xfId="18372" xr:uid="{00000000-0005-0000-0000-0000C5470000}"/>
    <cellStyle name="Normal 60 2 3 2 2 2" xfId="49017" xr:uid="{5BA71A98-5793-42B3-923F-3E7499233EEF}"/>
    <cellStyle name="Normal 60 2 3 2 3" xfId="49016" xr:uid="{61514C73-CFB7-47C9-AB26-1E0B54E9F6A2}"/>
    <cellStyle name="Normal 60 2 3 3" xfId="18373" xr:uid="{00000000-0005-0000-0000-0000C6470000}"/>
    <cellStyle name="Normal 60 2 3 3 2" xfId="49018" xr:uid="{3319DBE6-E38B-4041-A5E7-58DEB7F8DB28}"/>
    <cellStyle name="Normal 60 2 3 4" xfId="49015" xr:uid="{DC5B581A-E041-45A5-A0A8-856EE2F462C0}"/>
    <cellStyle name="Normal 60 2 4" xfId="18374" xr:uid="{00000000-0005-0000-0000-0000C7470000}"/>
    <cellStyle name="Normal 60 2 4 2" xfId="18375" xr:uid="{00000000-0005-0000-0000-0000C8470000}"/>
    <cellStyle name="Normal 60 2 4 2 2" xfId="49020" xr:uid="{E13693A8-7D22-4201-A31E-DD0FDBE9BC69}"/>
    <cellStyle name="Normal 60 2 4 3" xfId="49019" xr:uid="{5FB9A105-B4DE-4DB3-A955-5125DDAE456B}"/>
    <cellStyle name="Normal 60 2 5" xfId="18376" xr:uid="{00000000-0005-0000-0000-0000C9470000}"/>
    <cellStyle name="Normal 60 2 5 2" xfId="49021" xr:uid="{143DDC88-8C57-466A-BA5A-730F54702424}"/>
    <cellStyle name="Normal 60 2 6" xfId="18377" xr:uid="{00000000-0005-0000-0000-0000CA470000}"/>
    <cellStyle name="Normal 60 2 6 2" xfId="49022" xr:uid="{F2A1795E-AFB4-4C66-8023-9AF1996FB2EA}"/>
    <cellStyle name="Normal 60 2 7" xfId="49006" xr:uid="{D34574BC-661E-48C9-B9EE-3A6AD4F43E8A}"/>
    <cellStyle name="Normal 60 3" xfId="18378" xr:uid="{00000000-0005-0000-0000-0000CB470000}"/>
    <cellStyle name="Normal 60 3 2" xfId="49023" xr:uid="{24966C39-A912-473E-B621-CDE9C0816C3B}"/>
    <cellStyle name="Normal 60 4" xfId="18379" xr:uid="{00000000-0005-0000-0000-0000CC470000}"/>
    <cellStyle name="Normal 60 4 2" xfId="49024" xr:uid="{C47532F6-D9AE-465A-B630-94A40AE4F4B1}"/>
    <cellStyle name="Normal 60 5" xfId="49005" xr:uid="{00FAC5C5-E5B1-4E3E-A119-4FF4759C9447}"/>
    <cellStyle name="Normal 61" xfId="18380" xr:uid="{00000000-0005-0000-0000-0000CD470000}"/>
    <cellStyle name="Normal 61 2" xfId="18381" xr:uid="{00000000-0005-0000-0000-0000CE470000}"/>
    <cellStyle name="Normal 61 2 2" xfId="18382" xr:uid="{00000000-0005-0000-0000-0000CF470000}"/>
    <cellStyle name="Normal 61 2 2 2" xfId="18383" xr:uid="{00000000-0005-0000-0000-0000D0470000}"/>
    <cellStyle name="Normal 61 2 2 2 2" xfId="18384" xr:uid="{00000000-0005-0000-0000-0000D1470000}"/>
    <cellStyle name="Normal 61 2 2 2 2 2" xfId="18385" xr:uid="{00000000-0005-0000-0000-0000D2470000}"/>
    <cellStyle name="Normal 61 2 2 2 2 2 2" xfId="49030" xr:uid="{7B15DE76-3620-4CE3-A0BE-5178F4CB380D}"/>
    <cellStyle name="Normal 61 2 2 2 2 3" xfId="49029" xr:uid="{73B0BE19-12FA-4010-9664-B3293136F6B2}"/>
    <cellStyle name="Normal 61 2 2 2 3" xfId="18386" xr:uid="{00000000-0005-0000-0000-0000D3470000}"/>
    <cellStyle name="Normal 61 2 2 2 3 2" xfId="49031" xr:uid="{CA88FD32-F2E0-4F85-95D2-1223E15AA99A}"/>
    <cellStyle name="Normal 61 2 2 2 4" xfId="49028" xr:uid="{8069AF48-C266-45DD-A82C-DD328C450169}"/>
    <cellStyle name="Normal 61 2 2 3" xfId="18387" xr:uid="{00000000-0005-0000-0000-0000D4470000}"/>
    <cellStyle name="Normal 61 2 2 3 2" xfId="18388" xr:uid="{00000000-0005-0000-0000-0000D5470000}"/>
    <cellStyle name="Normal 61 2 2 3 2 2" xfId="49033" xr:uid="{094C13C1-68DD-4760-A0DF-AC3E19E20A45}"/>
    <cellStyle name="Normal 61 2 2 3 3" xfId="49032" xr:uid="{B2E368E6-F125-4DDB-B203-679A42266972}"/>
    <cellStyle name="Normal 61 2 2 4" xfId="18389" xr:uid="{00000000-0005-0000-0000-0000D6470000}"/>
    <cellStyle name="Normal 61 2 2 4 2" xfId="49034" xr:uid="{D0058E18-470E-4F0A-BC2E-28AA33DBDE7E}"/>
    <cellStyle name="Normal 61 2 2 5" xfId="49027" xr:uid="{E25DBDBD-BE76-4CC2-A99B-09BB531973B0}"/>
    <cellStyle name="Normal 61 2 3" xfId="18390" xr:uid="{00000000-0005-0000-0000-0000D7470000}"/>
    <cellStyle name="Normal 61 2 3 2" xfId="18391" xr:uid="{00000000-0005-0000-0000-0000D8470000}"/>
    <cellStyle name="Normal 61 2 3 2 2" xfId="18392" xr:uid="{00000000-0005-0000-0000-0000D9470000}"/>
    <cellStyle name="Normal 61 2 3 2 2 2" xfId="49037" xr:uid="{29D0427A-169C-4556-86B0-4F91FEC1F046}"/>
    <cellStyle name="Normal 61 2 3 2 3" xfId="49036" xr:uid="{37DBCF28-6A43-40C8-AB3F-28870FACB303}"/>
    <cellStyle name="Normal 61 2 3 3" xfId="18393" xr:uid="{00000000-0005-0000-0000-0000DA470000}"/>
    <cellStyle name="Normal 61 2 3 3 2" xfId="49038" xr:uid="{2E157D19-16D4-4817-AC5E-465A85181DAE}"/>
    <cellStyle name="Normal 61 2 3 4" xfId="49035" xr:uid="{63ED90DE-4373-47C2-A858-8AED4C77C229}"/>
    <cellStyle name="Normal 61 2 4" xfId="18394" xr:uid="{00000000-0005-0000-0000-0000DB470000}"/>
    <cellStyle name="Normal 61 2 4 2" xfId="18395" xr:uid="{00000000-0005-0000-0000-0000DC470000}"/>
    <cellStyle name="Normal 61 2 4 2 2" xfId="49040" xr:uid="{6F5B3291-1AF3-4582-8575-98F1E516967F}"/>
    <cellStyle name="Normal 61 2 4 3" xfId="49039" xr:uid="{CC034A4C-73ED-481A-9B7B-CF17DBFC9BED}"/>
    <cellStyle name="Normal 61 2 5" xfId="18396" xr:uid="{00000000-0005-0000-0000-0000DD470000}"/>
    <cellStyle name="Normal 61 2 5 2" xfId="49041" xr:uid="{A676EBC4-4678-4414-821D-1662F8F54F90}"/>
    <cellStyle name="Normal 61 2 6" xfId="18397" xr:uid="{00000000-0005-0000-0000-0000DE470000}"/>
    <cellStyle name="Normal 61 2 6 2" xfId="49042" xr:uid="{A527E865-2C24-4C3B-BABE-AEC4517D8199}"/>
    <cellStyle name="Normal 61 2 7" xfId="49026" xr:uid="{E745355F-AD91-4DEB-8431-65582781AF31}"/>
    <cellStyle name="Normal 61 3" xfId="18398" xr:uid="{00000000-0005-0000-0000-0000DF470000}"/>
    <cellStyle name="Normal 61 3 2" xfId="49043" xr:uid="{1658165E-8CA5-4B67-805B-F2DCDA1A44A0}"/>
    <cellStyle name="Normal 61 4" xfId="18399" xr:uid="{00000000-0005-0000-0000-0000E0470000}"/>
    <cellStyle name="Normal 61 4 2" xfId="49044" xr:uid="{FED132BF-5BE0-4662-8D27-C9E1E5BB1D3F}"/>
    <cellStyle name="Normal 61 5" xfId="49025" xr:uid="{CE2C3B0F-D13D-4196-817B-4EF072A7AF9A}"/>
    <cellStyle name="Normal 62" xfId="18400" xr:uid="{00000000-0005-0000-0000-0000E1470000}"/>
    <cellStyle name="Normal 62 2" xfId="18401" xr:uid="{00000000-0005-0000-0000-0000E2470000}"/>
    <cellStyle name="Normal 62 2 2" xfId="18402" xr:uid="{00000000-0005-0000-0000-0000E3470000}"/>
    <cellStyle name="Normal 62 2 2 2" xfId="18403" xr:uid="{00000000-0005-0000-0000-0000E4470000}"/>
    <cellStyle name="Normal 62 2 2 2 2" xfId="18404" xr:uid="{00000000-0005-0000-0000-0000E5470000}"/>
    <cellStyle name="Normal 62 2 2 2 2 2" xfId="18405" xr:uid="{00000000-0005-0000-0000-0000E6470000}"/>
    <cellStyle name="Normal 62 2 2 2 2 2 2" xfId="49050" xr:uid="{A1F63CF2-692B-4F30-92FB-8D1F97C79369}"/>
    <cellStyle name="Normal 62 2 2 2 2 3" xfId="49049" xr:uid="{DFB65BC8-1ADD-4295-B397-88C3ED0805F7}"/>
    <cellStyle name="Normal 62 2 2 2 3" xfId="18406" xr:uid="{00000000-0005-0000-0000-0000E7470000}"/>
    <cellStyle name="Normal 62 2 2 2 3 2" xfId="49051" xr:uid="{C5637D35-ED58-418E-960C-57713F922275}"/>
    <cellStyle name="Normal 62 2 2 2 4" xfId="49048" xr:uid="{E78D5502-D286-465C-86E4-538AAAA5451B}"/>
    <cellStyle name="Normal 62 2 2 3" xfId="18407" xr:uid="{00000000-0005-0000-0000-0000E8470000}"/>
    <cellStyle name="Normal 62 2 2 3 2" xfId="18408" xr:uid="{00000000-0005-0000-0000-0000E9470000}"/>
    <cellStyle name="Normal 62 2 2 3 2 2" xfId="49053" xr:uid="{76441D8C-4E59-408C-BCC5-FC8A2292EBF2}"/>
    <cellStyle name="Normal 62 2 2 3 3" xfId="49052" xr:uid="{0E44E2E4-4F67-45CA-B9E2-6E75D1714B5B}"/>
    <cellStyle name="Normal 62 2 2 4" xfId="18409" xr:uid="{00000000-0005-0000-0000-0000EA470000}"/>
    <cellStyle name="Normal 62 2 2 4 2" xfId="49054" xr:uid="{6AFA7A9B-DE0A-48CB-B1E6-3DEF49F9A4F7}"/>
    <cellStyle name="Normal 62 2 2 5" xfId="49047" xr:uid="{A022C251-ED46-4C34-8CFF-A52CB1059F47}"/>
    <cellStyle name="Normal 62 2 3" xfId="18410" xr:uid="{00000000-0005-0000-0000-0000EB470000}"/>
    <cellStyle name="Normal 62 2 3 2" xfId="18411" xr:uid="{00000000-0005-0000-0000-0000EC470000}"/>
    <cellStyle name="Normal 62 2 3 2 2" xfId="18412" xr:uid="{00000000-0005-0000-0000-0000ED470000}"/>
    <cellStyle name="Normal 62 2 3 2 2 2" xfId="49057" xr:uid="{55B552DD-45F8-4007-883A-8AD202999CF5}"/>
    <cellStyle name="Normal 62 2 3 2 3" xfId="49056" xr:uid="{080E9672-C388-4FEB-BE65-D15A5B2D8260}"/>
    <cellStyle name="Normal 62 2 3 3" xfId="18413" xr:uid="{00000000-0005-0000-0000-0000EE470000}"/>
    <cellStyle name="Normal 62 2 3 3 2" xfId="49058" xr:uid="{1BAECCAF-91EB-4498-AC81-92186096D225}"/>
    <cellStyle name="Normal 62 2 3 4" xfId="49055" xr:uid="{6E5F0582-4454-4260-8E07-D89AA9C7CECF}"/>
    <cellStyle name="Normal 62 2 4" xfId="18414" xr:uid="{00000000-0005-0000-0000-0000EF470000}"/>
    <cellStyle name="Normal 62 2 4 2" xfId="18415" xr:uid="{00000000-0005-0000-0000-0000F0470000}"/>
    <cellStyle name="Normal 62 2 4 2 2" xfId="49060" xr:uid="{9B03C03B-8371-4CAA-BC7E-B27E76C398B4}"/>
    <cellStyle name="Normal 62 2 4 3" xfId="49059" xr:uid="{3C118F26-5BDA-4796-8367-7297B5EA214C}"/>
    <cellStyle name="Normal 62 2 5" xfId="18416" xr:uid="{00000000-0005-0000-0000-0000F1470000}"/>
    <cellStyle name="Normal 62 2 5 2" xfId="49061" xr:uid="{BC254D64-289E-4CA1-874B-478874668A61}"/>
    <cellStyle name="Normal 62 2 6" xfId="18417" xr:uid="{00000000-0005-0000-0000-0000F2470000}"/>
    <cellStyle name="Normal 62 2 6 2" xfId="49062" xr:uid="{735B12B9-0DD9-404F-956F-AA4D903025DE}"/>
    <cellStyle name="Normal 62 2 7" xfId="49046" xr:uid="{7B7A6764-CE61-4590-BD65-984FF9A4B2AD}"/>
    <cellStyle name="Normal 62 3" xfId="18418" xr:uid="{00000000-0005-0000-0000-0000F3470000}"/>
    <cellStyle name="Normal 62 3 2" xfId="49063" xr:uid="{8591A90B-91A5-4658-A513-E5DA9B076634}"/>
    <cellStyle name="Normal 62 4" xfId="49045" xr:uid="{D658D81D-C1C3-4707-9A59-E6FBE4898725}"/>
    <cellStyle name="Normal 63" xfId="18419" xr:uid="{00000000-0005-0000-0000-0000F4470000}"/>
    <cellStyle name="Normal 63 2" xfId="18420" xr:uid="{00000000-0005-0000-0000-0000F5470000}"/>
    <cellStyle name="Normal 63 2 2" xfId="18421" xr:uid="{00000000-0005-0000-0000-0000F6470000}"/>
    <cellStyle name="Normal 63 2 2 2" xfId="49066" xr:uid="{E246B67B-DD6C-4ED6-B46C-4647E398074F}"/>
    <cellStyle name="Normal 63 2 3" xfId="49065" xr:uid="{2DF53C72-E870-431B-B8AC-CAD50FC4B88B}"/>
    <cellStyle name="Normal 63 3" xfId="49064" xr:uid="{43449B6C-D6B3-4EF9-93EE-0C6FBEB5AFE8}"/>
    <cellStyle name="Normal 64" xfId="18422" xr:uid="{00000000-0005-0000-0000-0000F7470000}"/>
    <cellStyle name="Normal 64 2" xfId="18423" xr:uid="{00000000-0005-0000-0000-0000F8470000}"/>
    <cellStyle name="Normal 64 2 2" xfId="18424" xr:uid="{00000000-0005-0000-0000-0000F9470000}"/>
    <cellStyle name="Normal 64 2 2 2" xfId="18425" xr:uid="{00000000-0005-0000-0000-0000FA470000}"/>
    <cellStyle name="Normal 64 2 2 2 2" xfId="18426" xr:uid="{00000000-0005-0000-0000-0000FB470000}"/>
    <cellStyle name="Normal 64 2 2 2 2 2" xfId="49071" xr:uid="{D0468EDB-D422-4BCE-A4A7-C3B9931039B9}"/>
    <cellStyle name="Normal 64 2 2 2 3" xfId="49070" xr:uid="{C3D2E947-AAEF-495C-99EA-589E12A0974F}"/>
    <cellStyle name="Normal 64 2 2 3" xfId="18427" xr:uid="{00000000-0005-0000-0000-0000FC470000}"/>
    <cellStyle name="Normal 64 2 2 3 2" xfId="49072" xr:uid="{7D1B2771-DD09-43F9-BA7F-2AA1BD089F14}"/>
    <cellStyle name="Normal 64 2 2 4" xfId="49069" xr:uid="{0D3ED810-7F6D-42DF-98DB-9AE8628C761A}"/>
    <cellStyle name="Normal 64 2 3" xfId="18428" xr:uid="{00000000-0005-0000-0000-0000FD470000}"/>
    <cellStyle name="Normal 64 2 3 2" xfId="18429" xr:uid="{00000000-0005-0000-0000-0000FE470000}"/>
    <cellStyle name="Normal 64 2 3 2 2" xfId="49074" xr:uid="{47404A5B-9DB4-46D2-A57E-A2E5042476E3}"/>
    <cellStyle name="Normal 64 2 3 3" xfId="49073" xr:uid="{74F4A674-B395-4B88-814F-A95EF52D9EAB}"/>
    <cellStyle name="Normal 64 2 4" xfId="18430" xr:uid="{00000000-0005-0000-0000-0000FF470000}"/>
    <cellStyle name="Normal 64 2 4 2" xfId="49075" xr:uid="{E1D37D0A-73DC-44EE-A1DE-93BF9C361E8F}"/>
    <cellStyle name="Normal 64 2 5" xfId="18431" xr:uid="{00000000-0005-0000-0000-000000480000}"/>
    <cellStyle name="Normal 64 2 5 2" xfId="49076" xr:uid="{24704116-B915-4936-BAB3-48E38EC167D4}"/>
    <cellStyle name="Normal 64 2 6" xfId="49068" xr:uid="{DC832731-54C8-46BA-A760-3B339F717746}"/>
    <cellStyle name="Normal 64 3" xfId="18432" xr:uid="{00000000-0005-0000-0000-000001480000}"/>
    <cellStyle name="Normal 64 3 2" xfId="18433" xr:uid="{00000000-0005-0000-0000-000002480000}"/>
    <cellStyle name="Normal 64 3 2 2" xfId="18434" xr:uid="{00000000-0005-0000-0000-000003480000}"/>
    <cellStyle name="Normal 64 3 2 2 2" xfId="49079" xr:uid="{A3D7A390-82C5-4A54-9B23-D0087B378BC1}"/>
    <cellStyle name="Normal 64 3 2 3" xfId="49078" xr:uid="{160BA31E-F9B5-4036-A836-54C7AA81C749}"/>
    <cellStyle name="Normal 64 3 3" xfId="18435" xr:uid="{00000000-0005-0000-0000-000004480000}"/>
    <cellStyle name="Normal 64 3 3 2" xfId="49080" xr:uid="{A0965781-4584-4A86-8BD3-66D44B0FF3B1}"/>
    <cellStyle name="Normal 64 3 4" xfId="49077" xr:uid="{65945145-8E9B-42C5-8923-2E808BF2136C}"/>
    <cellStyle name="Normal 64 4" xfId="18436" xr:uid="{00000000-0005-0000-0000-000005480000}"/>
    <cellStyle name="Normal 64 4 2" xfId="18437" xr:uid="{00000000-0005-0000-0000-000006480000}"/>
    <cellStyle name="Normal 64 4 2 2" xfId="49082" xr:uid="{9BF3496A-DC73-4A6C-86A9-EDCF420BA5CD}"/>
    <cellStyle name="Normal 64 4 3" xfId="49081" xr:uid="{F3C6C703-9AAA-44C3-9088-9938E5544EC6}"/>
    <cellStyle name="Normal 64 5" xfId="18438" xr:uid="{00000000-0005-0000-0000-000007480000}"/>
    <cellStyle name="Normal 64 5 2" xfId="49083" xr:uid="{AFD1DE4F-6D00-4877-820A-A16B2CF09C85}"/>
    <cellStyle name="Normal 64 6" xfId="18439" xr:uid="{00000000-0005-0000-0000-000008480000}"/>
    <cellStyle name="Normal 64 6 2" xfId="49084" xr:uid="{36DC0BB3-3319-49F7-B496-91892953DFB0}"/>
    <cellStyle name="Normal 64 7" xfId="49067" xr:uid="{6AF86C45-E777-477B-A873-5FA9EA2DD3F1}"/>
    <cellStyle name="Normal 65" xfId="18440" xr:uid="{00000000-0005-0000-0000-000009480000}"/>
    <cellStyle name="Normal 65 2" xfId="18441" xr:uid="{00000000-0005-0000-0000-00000A480000}"/>
    <cellStyle name="Normal 65 2 2" xfId="18442" xr:uid="{00000000-0005-0000-0000-00000B480000}"/>
    <cellStyle name="Normal 65 2 2 2" xfId="18443" xr:uid="{00000000-0005-0000-0000-00000C480000}"/>
    <cellStyle name="Normal 65 2 2 2 2" xfId="18444" xr:uid="{00000000-0005-0000-0000-00000D480000}"/>
    <cellStyle name="Normal 65 2 2 2 2 2" xfId="49089" xr:uid="{4D923DE1-D6A4-4096-98F0-DF096608C8ED}"/>
    <cellStyle name="Normal 65 2 2 2 3" xfId="49088" xr:uid="{617C1620-18A5-4656-B79F-9AEF66CADDBF}"/>
    <cellStyle name="Normal 65 2 2 3" xfId="18445" xr:uid="{00000000-0005-0000-0000-00000E480000}"/>
    <cellStyle name="Normal 65 2 2 3 2" xfId="49090" xr:uid="{B987F2AA-A4DF-4282-B4DB-FDAE3F487B18}"/>
    <cellStyle name="Normal 65 2 2 4" xfId="49087" xr:uid="{74F1DE71-801F-4BF4-8B0E-EE562377FF4B}"/>
    <cellStyle name="Normal 65 2 3" xfId="18446" xr:uid="{00000000-0005-0000-0000-00000F480000}"/>
    <cellStyle name="Normal 65 2 3 2" xfId="18447" xr:uid="{00000000-0005-0000-0000-000010480000}"/>
    <cellStyle name="Normal 65 2 3 2 2" xfId="49092" xr:uid="{CA740F78-9C2B-431C-9ED7-C75DD0FF6BA5}"/>
    <cellStyle name="Normal 65 2 3 3" xfId="49091" xr:uid="{68B213FA-827D-4686-B6D5-145EE233879F}"/>
    <cellStyle name="Normal 65 2 4" xfId="18448" xr:uid="{00000000-0005-0000-0000-000011480000}"/>
    <cellStyle name="Normal 65 2 4 2" xfId="49093" xr:uid="{4212D24A-666D-4014-B56C-A63DA545AA14}"/>
    <cellStyle name="Normal 65 2 5" xfId="18449" xr:uid="{00000000-0005-0000-0000-000012480000}"/>
    <cellStyle name="Normal 65 2 5 2" xfId="49094" xr:uid="{94A94990-12FB-4376-AB24-B52AF5F4B206}"/>
    <cellStyle name="Normal 65 2 6" xfId="49086" xr:uid="{CEEFAB01-2302-46C4-BC9A-2E7DC585262F}"/>
    <cellStyle name="Normal 65 3" xfId="18450" xr:uid="{00000000-0005-0000-0000-000013480000}"/>
    <cellStyle name="Normal 65 3 2" xfId="18451" xr:uid="{00000000-0005-0000-0000-000014480000}"/>
    <cellStyle name="Normal 65 3 2 2" xfId="18452" xr:uid="{00000000-0005-0000-0000-000015480000}"/>
    <cellStyle name="Normal 65 3 2 2 2" xfId="49097" xr:uid="{0E0BE1D9-A8D5-4E9E-BDF7-1053A8746155}"/>
    <cellStyle name="Normal 65 3 2 3" xfId="49096" xr:uid="{E2FC9CBB-E958-44A8-AC89-C373FEC4FE7F}"/>
    <cellStyle name="Normal 65 3 3" xfId="18453" xr:uid="{00000000-0005-0000-0000-000016480000}"/>
    <cellStyle name="Normal 65 3 3 2" xfId="49098" xr:uid="{A13329CB-A845-4552-B3A7-CCC17A5E5121}"/>
    <cellStyle name="Normal 65 3 4" xfId="49095" xr:uid="{CF53BE91-9576-48DB-8769-B0CB7F5EFA19}"/>
    <cellStyle name="Normal 65 4" xfId="18454" xr:uid="{00000000-0005-0000-0000-000017480000}"/>
    <cellStyle name="Normal 65 4 2" xfId="18455" xr:uid="{00000000-0005-0000-0000-000018480000}"/>
    <cellStyle name="Normal 65 4 2 2" xfId="49100" xr:uid="{61266751-4214-4811-B82A-0C2B175E8074}"/>
    <cellStyle name="Normal 65 4 3" xfId="49099" xr:uid="{D68ACBC6-2E4F-40F9-A952-54B1CDEE7718}"/>
    <cellStyle name="Normal 65 5" xfId="18456" xr:uid="{00000000-0005-0000-0000-000019480000}"/>
    <cellStyle name="Normal 65 5 2" xfId="49101" xr:uid="{8E27FF5B-9700-4EA4-8F64-48FCD32864B7}"/>
    <cellStyle name="Normal 65 6" xfId="18457" xr:uid="{00000000-0005-0000-0000-00001A480000}"/>
    <cellStyle name="Normal 65 6 2" xfId="49102" xr:uid="{7BDC7047-7D80-4FE0-8F53-7AD5AE01689D}"/>
    <cellStyle name="Normal 65 7" xfId="49085" xr:uid="{A5CC5810-1726-45E0-AD59-101A72019534}"/>
    <cellStyle name="Normal 66" xfId="18458" xr:uid="{00000000-0005-0000-0000-00001B480000}"/>
    <cellStyle name="Normal 66 2" xfId="18459" xr:uid="{00000000-0005-0000-0000-00001C480000}"/>
    <cellStyle name="Normal 66 2 2" xfId="18460" xr:uid="{00000000-0005-0000-0000-00001D480000}"/>
    <cellStyle name="Normal 66 2 2 2" xfId="18461" xr:uid="{00000000-0005-0000-0000-00001E480000}"/>
    <cellStyle name="Normal 66 2 2 2 2" xfId="18462" xr:uid="{00000000-0005-0000-0000-00001F480000}"/>
    <cellStyle name="Normal 66 2 2 2 2 2" xfId="49107" xr:uid="{630A1CD3-5D89-41D4-BD94-3A56E58561DF}"/>
    <cellStyle name="Normal 66 2 2 2 3" xfId="49106" xr:uid="{A12F2832-DDBE-4A3F-A656-76C65D6BF404}"/>
    <cellStyle name="Normal 66 2 2 3" xfId="18463" xr:uid="{00000000-0005-0000-0000-000020480000}"/>
    <cellStyle name="Normal 66 2 2 3 2" xfId="49108" xr:uid="{5CDD2172-B80F-45F8-8A15-294BE4CB670C}"/>
    <cellStyle name="Normal 66 2 2 4" xfId="49105" xr:uid="{C2B77688-E785-426A-909A-D7D40D159F4E}"/>
    <cellStyle name="Normal 66 2 3" xfId="18464" xr:uid="{00000000-0005-0000-0000-000021480000}"/>
    <cellStyle name="Normal 66 2 3 2" xfId="18465" xr:uid="{00000000-0005-0000-0000-000022480000}"/>
    <cellStyle name="Normal 66 2 3 2 2" xfId="49110" xr:uid="{76012A51-E2E4-45C9-99F6-A882C579F701}"/>
    <cellStyle name="Normal 66 2 3 3" xfId="49109" xr:uid="{BA503A61-7386-4861-9E17-843BFA23EE18}"/>
    <cellStyle name="Normal 66 2 4" xfId="18466" xr:uid="{00000000-0005-0000-0000-000023480000}"/>
    <cellStyle name="Normal 66 2 4 2" xfId="49111" xr:uid="{5C537744-5A7C-420F-9B31-6B46FD89C93E}"/>
    <cellStyle name="Normal 66 2 5" xfId="49104" xr:uid="{632C7AB5-BCA0-4DF8-B647-23EFBD9D3FD1}"/>
    <cellStyle name="Normal 66 3" xfId="18467" xr:uid="{00000000-0005-0000-0000-000024480000}"/>
    <cellStyle name="Normal 66 3 2" xfId="18468" xr:uid="{00000000-0005-0000-0000-000025480000}"/>
    <cellStyle name="Normal 66 3 2 2" xfId="18469" xr:uid="{00000000-0005-0000-0000-000026480000}"/>
    <cellStyle name="Normal 66 3 2 2 2" xfId="49114" xr:uid="{71704B81-91F0-4DC2-9C2E-18C0553B026D}"/>
    <cellStyle name="Normal 66 3 2 3" xfId="49113" xr:uid="{9E6DF0A8-EAC7-4FFE-BC01-CC48F46E537A}"/>
    <cellStyle name="Normal 66 3 3" xfId="18470" xr:uid="{00000000-0005-0000-0000-000027480000}"/>
    <cellStyle name="Normal 66 3 3 2" xfId="49115" xr:uid="{591AE866-261F-4770-8E89-123821485978}"/>
    <cellStyle name="Normal 66 3 4" xfId="49112" xr:uid="{1A64BCF1-E9C2-4343-82CC-A07D547C91B8}"/>
    <cellStyle name="Normal 66 4" xfId="18471" xr:uid="{00000000-0005-0000-0000-000028480000}"/>
    <cellStyle name="Normal 66 4 2" xfId="18472" xr:uid="{00000000-0005-0000-0000-000029480000}"/>
    <cellStyle name="Normal 66 4 2 2" xfId="49117" xr:uid="{35807888-F3F3-4773-84C3-FF8A9080373C}"/>
    <cellStyle name="Normal 66 4 3" xfId="49116" xr:uid="{28B8BAB1-F092-4CEE-A780-DBF6881AD806}"/>
    <cellStyle name="Normal 66 5" xfId="18473" xr:uid="{00000000-0005-0000-0000-00002A480000}"/>
    <cellStyle name="Normal 66 5 2" xfId="49118" xr:uid="{851A2DA1-7E46-43D1-8C3A-DBA413B8F8BF}"/>
    <cellStyle name="Normal 66 6" xfId="18474" xr:uid="{00000000-0005-0000-0000-00002B480000}"/>
    <cellStyle name="Normal 66 6 2" xfId="49119" xr:uid="{C68BD07A-86AD-4A15-BD74-64912F6D8C7B}"/>
    <cellStyle name="Normal 66 7" xfId="49103" xr:uid="{D7B23886-57DC-4B76-94BF-A61C628C2022}"/>
    <cellStyle name="Normal 67" xfId="18475" xr:uid="{00000000-0005-0000-0000-00002C480000}"/>
    <cellStyle name="Normal 67 2" xfId="18476" xr:uid="{00000000-0005-0000-0000-00002D480000}"/>
    <cellStyle name="Normal 67 2 2" xfId="18477" xr:uid="{00000000-0005-0000-0000-00002E480000}"/>
    <cellStyle name="Normal 67 2 2 2" xfId="18478" xr:uid="{00000000-0005-0000-0000-00002F480000}"/>
    <cellStyle name="Normal 67 2 2 2 2" xfId="18479" xr:uid="{00000000-0005-0000-0000-000030480000}"/>
    <cellStyle name="Normal 67 2 2 2 2 2" xfId="49124" xr:uid="{75968BF0-12FF-4F11-A586-2895D2F71D30}"/>
    <cellStyle name="Normal 67 2 2 2 3" xfId="49123" xr:uid="{6CD61196-33BA-4AA1-9913-39F7FBF4FD46}"/>
    <cellStyle name="Normal 67 2 2 3" xfId="18480" xr:uid="{00000000-0005-0000-0000-000031480000}"/>
    <cellStyle name="Normal 67 2 2 3 2" xfId="49125" xr:uid="{48BD813F-5608-4035-A148-0F02ED6DD8D7}"/>
    <cellStyle name="Normal 67 2 2 4" xfId="49122" xr:uid="{6AD35A6F-E9F5-48C6-AA48-72CDA284F5B2}"/>
    <cellStyle name="Normal 67 2 3" xfId="18481" xr:uid="{00000000-0005-0000-0000-000032480000}"/>
    <cellStyle name="Normal 67 2 3 2" xfId="18482" xr:uid="{00000000-0005-0000-0000-000033480000}"/>
    <cellStyle name="Normal 67 2 3 2 2" xfId="49127" xr:uid="{0724C716-DEA9-434A-BA93-A61F49F1030F}"/>
    <cellStyle name="Normal 67 2 3 3" xfId="49126" xr:uid="{77B2966F-DEB6-45F9-ABC6-F1E8C1F4C838}"/>
    <cellStyle name="Normal 67 2 4" xfId="18483" xr:uid="{00000000-0005-0000-0000-000034480000}"/>
    <cellStyle name="Normal 67 2 4 2" xfId="49128" xr:uid="{FCE7ED42-EFF9-4FBA-9699-ED8CA93F5322}"/>
    <cellStyle name="Normal 67 2 5" xfId="49121" xr:uid="{7602D482-4E79-4B18-AD9C-F461B8D7E15E}"/>
    <cellStyle name="Normal 67 3" xfId="18484" xr:uid="{00000000-0005-0000-0000-000035480000}"/>
    <cellStyle name="Normal 67 3 2" xfId="18485" xr:uid="{00000000-0005-0000-0000-000036480000}"/>
    <cellStyle name="Normal 67 3 2 2" xfId="18486" xr:uid="{00000000-0005-0000-0000-000037480000}"/>
    <cellStyle name="Normal 67 3 2 2 2" xfId="49131" xr:uid="{FAC5C2A1-0BC1-486E-B948-F564AF5540CF}"/>
    <cellStyle name="Normal 67 3 2 3" xfId="49130" xr:uid="{F9A44018-4A8F-45F0-B493-F6608E8ECEC1}"/>
    <cellStyle name="Normal 67 3 3" xfId="18487" xr:uid="{00000000-0005-0000-0000-000038480000}"/>
    <cellStyle name="Normal 67 3 3 2" xfId="49132" xr:uid="{544B904E-F062-4F68-93D9-0500CE3C2DD8}"/>
    <cellStyle name="Normal 67 3 4" xfId="49129" xr:uid="{C0F4E4F0-E592-49D5-B61C-E024148BB83D}"/>
    <cellStyle name="Normal 67 4" xfId="18488" xr:uid="{00000000-0005-0000-0000-000039480000}"/>
    <cellStyle name="Normal 67 4 2" xfId="18489" xr:uid="{00000000-0005-0000-0000-00003A480000}"/>
    <cellStyle name="Normal 67 4 2 2" xfId="49134" xr:uid="{549E729F-1C47-407A-9B56-9A8689B46F99}"/>
    <cellStyle name="Normal 67 4 3" xfId="49133" xr:uid="{AE70DE56-6F1F-4EE6-9665-ECB5C8A15DE2}"/>
    <cellStyle name="Normal 67 5" xfId="18490" xr:uid="{00000000-0005-0000-0000-00003B480000}"/>
    <cellStyle name="Normal 67 5 2" xfId="49135" xr:uid="{310AD272-D10D-4D27-96CB-EA744B07F9F5}"/>
    <cellStyle name="Normal 67 6" xfId="18491" xr:uid="{00000000-0005-0000-0000-00003C480000}"/>
    <cellStyle name="Normal 67 6 2" xfId="49136" xr:uid="{1BEA485E-D257-451F-8E48-3F4582942AF8}"/>
    <cellStyle name="Normal 67 7" xfId="49120" xr:uid="{4B0956EB-24EE-4BC6-850C-B08C303E4EBF}"/>
    <cellStyle name="Normal 68" xfId="18492" xr:uid="{00000000-0005-0000-0000-00003D480000}"/>
    <cellStyle name="Normal 68 2" xfId="18493" xr:uid="{00000000-0005-0000-0000-00003E480000}"/>
    <cellStyle name="Normal 68 2 2" xfId="49138" xr:uid="{E8E416EE-A6C9-4A5D-993A-90E6B977B15E}"/>
    <cellStyle name="Normal 68 3" xfId="18494" xr:uid="{00000000-0005-0000-0000-00003F480000}"/>
    <cellStyle name="Normal 68 3 2" xfId="49139" xr:uid="{2C0746D7-D9EF-4E9E-98F4-12DADA2E38A5}"/>
    <cellStyle name="Normal 68 4" xfId="49137" xr:uid="{7CB626D4-07DF-4E41-96F7-B8950FC0B2FC}"/>
    <cellStyle name="Normal 69" xfId="18495" xr:uid="{00000000-0005-0000-0000-000040480000}"/>
    <cellStyle name="Normal 69 2" xfId="18496" xr:uid="{00000000-0005-0000-0000-000041480000}"/>
    <cellStyle name="Normal 69 2 2" xfId="49141" xr:uid="{F29D2428-FDAE-48EA-991B-6EED0D97554F}"/>
    <cellStyle name="Normal 69 3" xfId="18497" xr:uid="{00000000-0005-0000-0000-000042480000}"/>
    <cellStyle name="Normal 69 3 2" xfId="49142" xr:uid="{2D59DB84-371B-4849-8C26-A511F90DD920}"/>
    <cellStyle name="Normal 69 4" xfId="49140" xr:uid="{D9649861-2DBC-4D58-A637-F39228A526A6}"/>
    <cellStyle name="Normal 7" xfId="18498" xr:uid="{00000000-0005-0000-0000-000043480000}"/>
    <cellStyle name="Normal 7 2" xfId="18499" xr:uid="{00000000-0005-0000-0000-000044480000}"/>
    <cellStyle name="Normal 7 2 2" xfId="18500" xr:uid="{00000000-0005-0000-0000-000045480000}"/>
    <cellStyle name="Normal 7 2 2 2" xfId="18501" xr:uid="{00000000-0005-0000-0000-000046480000}"/>
    <cellStyle name="Normal 7 2 2 2 2" xfId="49146" xr:uid="{D1144C50-B077-4A4D-B434-ADA12EE7E2E2}"/>
    <cellStyle name="Normal 7 2 2 3" xfId="49145" xr:uid="{DFA58C79-406C-4AF1-97F2-F6E8C92A7492}"/>
    <cellStyle name="Normal 7 2 3" xfId="49144" xr:uid="{AD0FC98F-7DC1-452E-A299-4F786CF7E117}"/>
    <cellStyle name="Normal 7 3" xfId="18502" xr:uid="{00000000-0005-0000-0000-000047480000}"/>
    <cellStyle name="Normal 7 3 2" xfId="18503" xr:uid="{00000000-0005-0000-0000-000048480000}"/>
    <cellStyle name="Normal 7 3 2 2" xfId="49148" xr:uid="{B8B33372-9EC5-4166-9026-FF3DF48F7869}"/>
    <cellStyle name="Normal 7 3 3" xfId="18504" xr:uid="{00000000-0005-0000-0000-000049480000}"/>
    <cellStyle name="Normal 7 3 3 2" xfId="49149" xr:uid="{0F68E008-CB17-4E89-AC64-837390A0DBFA}"/>
    <cellStyle name="Normal 7 3 4" xfId="18505" xr:uid="{00000000-0005-0000-0000-00004A480000}"/>
    <cellStyle name="Normal 7 3 4 2" xfId="49150" xr:uid="{6F88DDD9-9E1F-4F7D-BEAD-69A220AB18D4}"/>
    <cellStyle name="Normal 7 3 5" xfId="18506" xr:uid="{00000000-0005-0000-0000-00004B480000}"/>
    <cellStyle name="Normal 7 3 5 2" xfId="49151" xr:uid="{68536255-AE07-432E-98D9-F6529D81D5DE}"/>
    <cellStyle name="Normal 7 3 6" xfId="18507" xr:uid="{00000000-0005-0000-0000-00004C480000}"/>
    <cellStyle name="Normal 7 3 6 2" xfId="49152" xr:uid="{D1302DE8-15D2-4E03-840B-5E142685127B}"/>
    <cellStyle name="Normal 7 3 7" xfId="49147" xr:uid="{9858FEE5-7C09-462C-B063-2E016BE5E645}"/>
    <cellStyle name="Normal 7 4" xfId="18508" xr:uid="{00000000-0005-0000-0000-00004D480000}"/>
    <cellStyle name="Normal 7 4 2" xfId="49153" xr:uid="{797ADE87-7B9C-45D6-A97A-7FB180FFF5DB}"/>
    <cellStyle name="Normal 7 5" xfId="18509" xr:uid="{00000000-0005-0000-0000-00004E480000}"/>
    <cellStyle name="Normal 7 5 2" xfId="49154" xr:uid="{B9CA8C4D-9914-4AB6-8C56-AD6917F64249}"/>
    <cellStyle name="Normal 7 6" xfId="49143" xr:uid="{243B8D89-A188-4BC8-9C64-8D31B79DE51B}"/>
    <cellStyle name="Normal 70" xfId="18510" xr:uid="{00000000-0005-0000-0000-00004F480000}"/>
    <cellStyle name="Normal 70 2" xfId="18511" xr:uid="{00000000-0005-0000-0000-000050480000}"/>
    <cellStyle name="Normal 70 2 2" xfId="49156" xr:uid="{486006ED-D56E-4C16-A8FD-9DAD60C9AECF}"/>
    <cellStyle name="Normal 70 3" xfId="18512" xr:uid="{00000000-0005-0000-0000-000051480000}"/>
    <cellStyle name="Normal 70 3 2" xfId="49157" xr:uid="{238FB0A9-E254-4DBF-A886-387902185690}"/>
    <cellStyle name="Normal 70 4" xfId="49155" xr:uid="{0007EF0C-85C3-4274-B7CD-0E6ECCC7360F}"/>
    <cellStyle name="Normal 71" xfId="18513" xr:uid="{00000000-0005-0000-0000-000052480000}"/>
    <cellStyle name="Normal 71 2" xfId="18514" xr:uid="{00000000-0005-0000-0000-000053480000}"/>
    <cellStyle name="Normal 71 2 2" xfId="49159" xr:uid="{910F7A14-ECB5-41A3-8CA7-737640A0293B}"/>
    <cellStyle name="Normal 71 3" xfId="49158" xr:uid="{A56B2260-BD06-4792-B2F7-A5B9AF566641}"/>
    <cellStyle name="Normal 72" xfId="18515" xr:uid="{00000000-0005-0000-0000-000054480000}"/>
    <cellStyle name="Normal 72 2" xfId="18516" xr:uid="{00000000-0005-0000-0000-000055480000}"/>
    <cellStyle name="Normal 72 2 2" xfId="18517" xr:uid="{00000000-0005-0000-0000-000056480000}"/>
    <cellStyle name="Normal 72 2 2 2" xfId="18518" xr:uid="{00000000-0005-0000-0000-000057480000}"/>
    <cellStyle name="Normal 72 2 2 2 2" xfId="18519" xr:uid="{00000000-0005-0000-0000-000058480000}"/>
    <cellStyle name="Normal 72 2 2 2 2 2" xfId="49164" xr:uid="{F5B0632A-C291-41BC-B905-7DF7CE893381}"/>
    <cellStyle name="Normal 72 2 2 2 3" xfId="49163" xr:uid="{D3BEBC89-9B41-40FA-8998-578F6D4DE59E}"/>
    <cellStyle name="Normal 72 2 2 3" xfId="18520" xr:uid="{00000000-0005-0000-0000-000059480000}"/>
    <cellStyle name="Normal 72 2 2 3 2" xfId="49165" xr:uid="{F5DF2DA3-CD4F-40B3-870F-BEF4B95520A0}"/>
    <cellStyle name="Normal 72 2 2 4" xfId="49162" xr:uid="{009CF079-4CE6-4347-8049-9F8D48AB979B}"/>
    <cellStyle name="Normal 72 2 3" xfId="18521" xr:uid="{00000000-0005-0000-0000-00005A480000}"/>
    <cellStyle name="Normal 72 2 3 2" xfId="18522" xr:uid="{00000000-0005-0000-0000-00005B480000}"/>
    <cellStyle name="Normal 72 2 3 2 2" xfId="49167" xr:uid="{4CEF7C5C-D2A1-4940-83B8-93DC69A39ACB}"/>
    <cellStyle name="Normal 72 2 3 3" xfId="49166" xr:uid="{65F9F2FE-C1E6-47CF-90D7-84CB7C40DE1B}"/>
    <cellStyle name="Normal 72 2 4" xfId="18523" xr:uid="{00000000-0005-0000-0000-00005C480000}"/>
    <cellStyle name="Normal 72 2 4 2" xfId="49168" xr:uid="{E180310A-CA05-4B42-BCB4-75D24422BC3B}"/>
    <cellStyle name="Normal 72 2 5" xfId="49161" xr:uid="{8509D916-B42E-49EE-A15D-2CC510239379}"/>
    <cellStyle name="Normal 72 3" xfId="18524" xr:uid="{00000000-0005-0000-0000-00005D480000}"/>
    <cellStyle name="Normal 72 3 2" xfId="18525" xr:uid="{00000000-0005-0000-0000-00005E480000}"/>
    <cellStyle name="Normal 72 3 2 2" xfId="18526" xr:uid="{00000000-0005-0000-0000-00005F480000}"/>
    <cellStyle name="Normal 72 3 2 2 2" xfId="49171" xr:uid="{11F8C3ED-472A-4FEC-AB68-0D4A3654CB21}"/>
    <cellStyle name="Normal 72 3 2 3" xfId="49170" xr:uid="{C069916C-22AE-415E-9D39-99AFBFD89F99}"/>
    <cellStyle name="Normal 72 3 3" xfId="18527" xr:uid="{00000000-0005-0000-0000-000060480000}"/>
    <cellStyle name="Normal 72 3 3 2" xfId="49172" xr:uid="{1BF80B61-4539-414A-8B25-09A41F114BE6}"/>
    <cellStyle name="Normal 72 3 4" xfId="49169" xr:uid="{2FEED374-67CF-4277-8339-9E188798D5A0}"/>
    <cellStyle name="Normal 72 4" xfId="18528" xr:uid="{00000000-0005-0000-0000-000061480000}"/>
    <cellStyle name="Normal 72 4 2" xfId="18529" xr:uid="{00000000-0005-0000-0000-000062480000}"/>
    <cellStyle name="Normal 72 4 2 2" xfId="49174" xr:uid="{02FF4811-5538-4ED6-A238-F80AF94F38BC}"/>
    <cellStyle name="Normal 72 4 3" xfId="49173" xr:uid="{AD9B181C-61C0-44CA-8804-B6990DD80BCC}"/>
    <cellStyle name="Normal 72 5" xfId="18530" xr:uid="{00000000-0005-0000-0000-000063480000}"/>
    <cellStyle name="Normal 72 5 2" xfId="49175" xr:uid="{2AFB1D04-B04C-4BD6-B946-16EF5DD34F2D}"/>
    <cellStyle name="Normal 72 6" xfId="18531" xr:uid="{00000000-0005-0000-0000-000064480000}"/>
    <cellStyle name="Normal 72 6 2" xfId="49176" xr:uid="{5365B596-0D33-48DE-9E7C-8FC0512E8663}"/>
    <cellStyle name="Normal 72 7" xfId="18532" xr:uid="{00000000-0005-0000-0000-000065480000}"/>
    <cellStyle name="Normal 72 7 2" xfId="49177" xr:uid="{680A23A4-B817-4D29-B73C-C5D59EF4D934}"/>
    <cellStyle name="Normal 72 8" xfId="49160" xr:uid="{FEA046D5-2BC3-4844-AFAC-323ACF526A0F}"/>
    <cellStyle name="Normal 73" xfId="18533" xr:uid="{00000000-0005-0000-0000-000066480000}"/>
    <cellStyle name="Normal 73 2" xfId="18534" xr:uid="{00000000-0005-0000-0000-000067480000}"/>
    <cellStyle name="Normal 73 2 2" xfId="18535" xr:uid="{00000000-0005-0000-0000-000068480000}"/>
    <cellStyle name="Normal 73 2 2 2" xfId="18536" xr:uid="{00000000-0005-0000-0000-000069480000}"/>
    <cellStyle name="Normal 73 2 2 2 2" xfId="18537" xr:uid="{00000000-0005-0000-0000-00006A480000}"/>
    <cellStyle name="Normal 73 2 2 2 2 2" xfId="49182" xr:uid="{0F8355FD-60A4-4263-80E7-2854115473B4}"/>
    <cellStyle name="Normal 73 2 2 2 3" xfId="49181" xr:uid="{372B1714-39EC-4916-B82D-99443D35F159}"/>
    <cellStyle name="Normal 73 2 2 3" xfId="18538" xr:uid="{00000000-0005-0000-0000-00006B480000}"/>
    <cellStyle name="Normal 73 2 2 3 2" xfId="49183" xr:uid="{CB78CF6B-E46B-47E2-B815-A911DE0FA0F1}"/>
    <cellStyle name="Normal 73 2 2 4" xfId="49180" xr:uid="{7351FC2F-09F8-429D-87FC-61A8F1BB0BB2}"/>
    <cellStyle name="Normal 73 2 3" xfId="18539" xr:uid="{00000000-0005-0000-0000-00006C480000}"/>
    <cellStyle name="Normal 73 2 3 2" xfId="18540" xr:uid="{00000000-0005-0000-0000-00006D480000}"/>
    <cellStyle name="Normal 73 2 3 2 2" xfId="49185" xr:uid="{698BA1BC-5A0F-4A1A-8F78-E529F8C988C2}"/>
    <cellStyle name="Normal 73 2 3 3" xfId="49184" xr:uid="{2C175F3B-C0D9-4810-9A0A-8834CEC7DC02}"/>
    <cellStyle name="Normal 73 2 4" xfId="18541" xr:uid="{00000000-0005-0000-0000-00006E480000}"/>
    <cellStyle name="Normal 73 2 4 2" xfId="49186" xr:uid="{8C1D9927-51D4-40F5-96B0-63518146B247}"/>
    <cellStyle name="Normal 73 2 5" xfId="49179" xr:uid="{F8E6D680-9A4D-4DC4-9D57-EDDDFB21BC4E}"/>
    <cellStyle name="Normal 73 3" xfId="18542" xr:uid="{00000000-0005-0000-0000-00006F480000}"/>
    <cellStyle name="Normal 73 3 2" xfId="18543" xr:uid="{00000000-0005-0000-0000-000070480000}"/>
    <cellStyle name="Normal 73 3 2 2" xfId="18544" xr:uid="{00000000-0005-0000-0000-000071480000}"/>
    <cellStyle name="Normal 73 3 2 2 2" xfId="49189" xr:uid="{B548EC06-D48E-4F76-A224-5645FBD2D325}"/>
    <cellStyle name="Normal 73 3 2 3" xfId="49188" xr:uid="{FE683A59-AEBE-48AC-975C-5D626033E7DC}"/>
    <cellStyle name="Normal 73 3 3" xfId="18545" xr:uid="{00000000-0005-0000-0000-000072480000}"/>
    <cellStyle name="Normal 73 3 3 2" xfId="49190" xr:uid="{DB806B42-3636-4381-AAE2-583CD041CF8C}"/>
    <cellStyle name="Normal 73 3 4" xfId="49187" xr:uid="{603BA11C-A787-4CB1-B9D6-9FA83B142562}"/>
    <cellStyle name="Normal 73 4" xfId="18546" xr:uid="{00000000-0005-0000-0000-000073480000}"/>
    <cellStyle name="Normal 73 4 2" xfId="18547" xr:uid="{00000000-0005-0000-0000-000074480000}"/>
    <cellStyle name="Normal 73 4 2 2" xfId="49192" xr:uid="{7A11229F-32D9-4960-9D54-DE1F8F673694}"/>
    <cellStyle name="Normal 73 4 3" xfId="49191" xr:uid="{4F927ECC-19C9-4E6F-9F25-172A710B9885}"/>
    <cellStyle name="Normal 73 5" xfId="18548" xr:uid="{00000000-0005-0000-0000-000075480000}"/>
    <cellStyle name="Normal 73 5 2" xfId="49193" xr:uid="{323DF936-0E55-4D5C-BDA8-9D7DDEBAC569}"/>
    <cellStyle name="Normal 73 6" xfId="18549" xr:uid="{00000000-0005-0000-0000-000076480000}"/>
    <cellStyle name="Normal 73 6 2" xfId="49194" xr:uid="{0A4D7080-E2EF-4AB5-B7C1-D0435B757603}"/>
    <cellStyle name="Normal 73 7" xfId="18550" xr:uid="{00000000-0005-0000-0000-000077480000}"/>
    <cellStyle name="Normal 73 7 2" xfId="49195" xr:uid="{A12C384C-A457-463B-979E-1B79E37F8557}"/>
    <cellStyle name="Normal 73 8" xfId="49178" xr:uid="{FB2DB735-BB2B-4A61-BD39-093DF05E8D64}"/>
    <cellStyle name="Normal 74" xfId="18551" xr:uid="{00000000-0005-0000-0000-000078480000}"/>
    <cellStyle name="Normal 74 2" xfId="18552" xr:uid="{00000000-0005-0000-0000-000079480000}"/>
    <cellStyle name="Normal 74 2 2" xfId="18553" xr:uid="{00000000-0005-0000-0000-00007A480000}"/>
    <cellStyle name="Normal 74 2 2 2" xfId="18554" xr:uid="{00000000-0005-0000-0000-00007B480000}"/>
    <cellStyle name="Normal 74 2 2 2 2" xfId="18555" xr:uid="{00000000-0005-0000-0000-00007C480000}"/>
    <cellStyle name="Normal 74 2 2 2 2 2" xfId="49200" xr:uid="{A6F37D33-05B2-42BB-902D-A1D154E41A99}"/>
    <cellStyle name="Normal 74 2 2 2 3" xfId="49199" xr:uid="{EA474747-FEA3-43ED-A89A-258FB8D68CF6}"/>
    <cellStyle name="Normal 74 2 2 3" xfId="18556" xr:uid="{00000000-0005-0000-0000-00007D480000}"/>
    <cellStyle name="Normal 74 2 2 3 2" xfId="49201" xr:uid="{EEFF508E-1FF9-4183-92B9-6DBC10C790E8}"/>
    <cellStyle name="Normal 74 2 2 4" xfId="49198" xr:uid="{9EC69830-A9B9-4433-9869-9630F2CE157E}"/>
    <cellStyle name="Normal 74 2 3" xfId="18557" xr:uid="{00000000-0005-0000-0000-00007E480000}"/>
    <cellStyle name="Normal 74 2 3 2" xfId="18558" xr:uid="{00000000-0005-0000-0000-00007F480000}"/>
    <cellStyle name="Normal 74 2 3 2 2" xfId="49203" xr:uid="{D690D73F-7238-46D2-85F5-8AA14A8BE8D6}"/>
    <cellStyle name="Normal 74 2 3 3" xfId="49202" xr:uid="{87DB4CD2-5B79-4E44-B97D-8746B61ECE8F}"/>
    <cellStyle name="Normal 74 2 4" xfId="18559" xr:uid="{00000000-0005-0000-0000-000080480000}"/>
    <cellStyle name="Normal 74 2 4 2" xfId="49204" xr:uid="{578342F8-2BED-42A6-A9B7-FE37D6F2906D}"/>
    <cellStyle name="Normal 74 2 5" xfId="49197" xr:uid="{C03E3D8A-61A3-470B-89F3-99BFE8AFA01F}"/>
    <cellStyle name="Normal 74 3" xfId="18560" xr:uid="{00000000-0005-0000-0000-000081480000}"/>
    <cellStyle name="Normal 74 3 2" xfId="18561" xr:uid="{00000000-0005-0000-0000-000082480000}"/>
    <cellStyle name="Normal 74 3 2 2" xfId="18562" xr:uid="{00000000-0005-0000-0000-000083480000}"/>
    <cellStyle name="Normal 74 3 2 2 2" xfId="49207" xr:uid="{6415F552-A4FB-4048-A7C3-3250A2D53AC5}"/>
    <cellStyle name="Normal 74 3 2 3" xfId="49206" xr:uid="{1B229833-BC6E-435C-BC85-41C187ACAF08}"/>
    <cellStyle name="Normal 74 3 3" xfId="18563" xr:uid="{00000000-0005-0000-0000-000084480000}"/>
    <cellStyle name="Normal 74 3 3 2" xfId="49208" xr:uid="{5EE22FF8-47E2-4486-A14C-8255BBDFCDF0}"/>
    <cellStyle name="Normal 74 3 4" xfId="49205" xr:uid="{2A3080FB-2B99-43A7-B335-496BB8DF07C9}"/>
    <cellStyle name="Normal 74 4" xfId="18564" xr:uid="{00000000-0005-0000-0000-000085480000}"/>
    <cellStyle name="Normal 74 4 2" xfId="18565" xr:uid="{00000000-0005-0000-0000-000086480000}"/>
    <cellStyle name="Normal 74 4 2 2" xfId="49210" xr:uid="{A738F11B-162C-4978-9DED-A04E928F1ADF}"/>
    <cellStyle name="Normal 74 4 3" xfId="49209" xr:uid="{141A96B5-F318-497D-84AA-954551ABD08D}"/>
    <cellStyle name="Normal 74 5" xfId="18566" xr:uid="{00000000-0005-0000-0000-000087480000}"/>
    <cellStyle name="Normal 74 5 2" xfId="49211" xr:uid="{DE4E06A9-DF5B-4895-8AC3-44F43E18F039}"/>
    <cellStyle name="Normal 74 6" xfId="18567" xr:uid="{00000000-0005-0000-0000-000088480000}"/>
    <cellStyle name="Normal 74 6 2" xfId="49212" xr:uid="{0277C440-2CD2-4D9F-B1B7-53F84E41E64D}"/>
    <cellStyle name="Normal 74 7" xfId="18568" xr:uid="{00000000-0005-0000-0000-000089480000}"/>
    <cellStyle name="Normal 74 7 2" xfId="49213" xr:uid="{D1A2F5AD-3A98-4478-93FA-E776883B3087}"/>
    <cellStyle name="Normal 74 8" xfId="49196" xr:uid="{032D9E9F-7ECE-4ED7-98CC-9F0D91751EC5}"/>
    <cellStyle name="Normal 75" xfId="18569" xr:uid="{00000000-0005-0000-0000-00008A480000}"/>
    <cellStyle name="Normal 75 2" xfId="18570" xr:uid="{00000000-0005-0000-0000-00008B480000}"/>
    <cellStyle name="Normal 75 2 2" xfId="18571" xr:uid="{00000000-0005-0000-0000-00008C480000}"/>
    <cellStyle name="Normal 75 2 2 2" xfId="18572" xr:uid="{00000000-0005-0000-0000-00008D480000}"/>
    <cellStyle name="Normal 75 2 2 2 2" xfId="18573" xr:uid="{00000000-0005-0000-0000-00008E480000}"/>
    <cellStyle name="Normal 75 2 2 2 2 2" xfId="49218" xr:uid="{4645C8CA-CB35-4840-86E9-F2E8488CA672}"/>
    <cellStyle name="Normal 75 2 2 2 3" xfId="49217" xr:uid="{201AB237-0BDB-41E2-8B77-E04C7A7FA51F}"/>
    <cellStyle name="Normal 75 2 2 3" xfId="18574" xr:uid="{00000000-0005-0000-0000-00008F480000}"/>
    <cellStyle name="Normal 75 2 2 3 2" xfId="49219" xr:uid="{8E4237D3-7721-4D8C-A2DC-B1E5D67EDFA1}"/>
    <cellStyle name="Normal 75 2 2 4" xfId="49216" xr:uid="{891270B6-1522-48F4-8340-43E15431B7BC}"/>
    <cellStyle name="Normal 75 2 3" xfId="18575" xr:uid="{00000000-0005-0000-0000-000090480000}"/>
    <cellStyle name="Normal 75 2 3 2" xfId="18576" xr:uid="{00000000-0005-0000-0000-000091480000}"/>
    <cellStyle name="Normal 75 2 3 2 2" xfId="49221" xr:uid="{4D9CC7F8-543F-49B0-B9C3-1D4BD59661A7}"/>
    <cellStyle name="Normal 75 2 3 3" xfId="49220" xr:uid="{8C557D9B-2622-43F6-ACA1-ACDC5BF5AA37}"/>
    <cellStyle name="Normal 75 2 4" xfId="18577" xr:uid="{00000000-0005-0000-0000-000092480000}"/>
    <cellStyle name="Normal 75 2 4 2" xfId="49222" xr:uid="{8A485B18-3A05-4E2E-AEB1-85B8DF6F6475}"/>
    <cellStyle name="Normal 75 2 5" xfId="49215" xr:uid="{85C4E0DB-EB0D-4F80-B8B4-E813E15A3BF7}"/>
    <cellStyle name="Normal 75 3" xfId="18578" xr:uid="{00000000-0005-0000-0000-000093480000}"/>
    <cellStyle name="Normal 75 3 2" xfId="18579" xr:uid="{00000000-0005-0000-0000-000094480000}"/>
    <cellStyle name="Normal 75 3 2 2" xfId="18580" xr:uid="{00000000-0005-0000-0000-000095480000}"/>
    <cellStyle name="Normal 75 3 2 2 2" xfId="49225" xr:uid="{6BE40E72-1115-4591-8386-9D542D34A5B2}"/>
    <cellStyle name="Normal 75 3 2 3" xfId="49224" xr:uid="{0FF5C466-11BC-44E4-B307-042F9BAFACEE}"/>
    <cellStyle name="Normal 75 3 3" xfId="18581" xr:uid="{00000000-0005-0000-0000-000096480000}"/>
    <cellStyle name="Normal 75 3 3 2" xfId="49226" xr:uid="{AF0C3A49-195D-4DCC-8177-CCB62FFA1262}"/>
    <cellStyle name="Normal 75 3 4" xfId="49223" xr:uid="{8C1A3221-A33E-454A-9A46-6BDACC4EE05D}"/>
    <cellStyle name="Normal 75 4" xfId="18582" xr:uid="{00000000-0005-0000-0000-000097480000}"/>
    <cellStyle name="Normal 75 4 2" xfId="18583" xr:uid="{00000000-0005-0000-0000-000098480000}"/>
    <cellStyle name="Normal 75 4 2 2" xfId="49228" xr:uid="{492FC564-A508-4353-A743-C190DE863023}"/>
    <cellStyle name="Normal 75 4 3" xfId="49227" xr:uid="{D368BEEB-0CBF-4B01-9734-A90E4D6ED2BA}"/>
    <cellStyle name="Normal 75 5" xfId="18584" xr:uid="{00000000-0005-0000-0000-000099480000}"/>
    <cellStyle name="Normal 75 5 2" xfId="49229" xr:uid="{6C764861-2F70-433A-B106-EA2E2EE48F59}"/>
    <cellStyle name="Normal 75 6" xfId="18585" xr:uid="{00000000-0005-0000-0000-00009A480000}"/>
    <cellStyle name="Normal 75 6 2" xfId="49230" xr:uid="{BCCCD487-5F5B-486F-AE5C-BAC0C283F783}"/>
    <cellStyle name="Normal 75 7" xfId="18586" xr:uid="{00000000-0005-0000-0000-00009B480000}"/>
    <cellStyle name="Normal 75 7 2" xfId="49231" xr:uid="{F1285891-3C23-4F0E-AD9F-47BB8E2EBD29}"/>
    <cellStyle name="Normal 75 8" xfId="49214" xr:uid="{E0FCA6ED-11B5-4D7A-991E-0F4043A6C9AD}"/>
    <cellStyle name="Normal 76" xfId="18587" xr:uid="{00000000-0005-0000-0000-00009C480000}"/>
    <cellStyle name="Normal 76 2" xfId="18588" xr:uid="{00000000-0005-0000-0000-00009D480000}"/>
    <cellStyle name="Normal 76 2 2" xfId="18589" xr:uid="{00000000-0005-0000-0000-00009E480000}"/>
    <cellStyle name="Normal 76 2 2 2" xfId="18590" xr:uid="{00000000-0005-0000-0000-00009F480000}"/>
    <cellStyle name="Normal 76 2 2 2 2" xfId="18591" xr:uid="{00000000-0005-0000-0000-0000A0480000}"/>
    <cellStyle name="Normal 76 2 2 2 2 2" xfId="49236" xr:uid="{C6550AD7-920B-424D-ABFE-279658995D9E}"/>
    <cellStyle name="Normal 76 2 2 2 3" xfId="49235" xr:uid="{F66F6465-61D4-40F1-BD18-C806A6245C6E}"/>
    <cellStyle name="Normal 76 2 2 3" xfId="18592" xr:uid="{00000000-0005-0000-0000-0000A1480000}"/>
    <cellStyle name="Normal 76 2 2 3 2" xfId="49237" xr:uid="{4C37BFDC-D373-4C73-9B5C-74A8EB64D47E}"/>
    <cellStyle name="Normal 76 2 2 4" xfId="49234" xr:uid="{4428938E-3BC4-407E-9EA9-14CC6C207EB2}"/>
    <cellStyle name="Normal 76 2 3" xfId="18593" xr:uid="{00000000-0005-0000-0000-0000A2480000}"/>
    <cellStyle name="Normal 76 2 3 2" xfId="18594" xr:uid="{00000000-0005-0000-0000-0000A3480000}"/>
    <cellStyle name="Normal 76 2 3 2 2" xfId="49239" xr:uid="{12FB3D1C-CA86-4B78-B24F-CE236303C164}"/>
    <cellStyle name="Normal 76 2 3 3" xfId="49238" xr:uid="{C116CD27-4BC8-47F3-96EB-935F5F0AE57C}"/>
    <cellStyle name="Normal 76 2 4" xfId="18595" xr:uid="{00000000-0005-0000-0000-0000A4480000}"/>
    <cellStyle name="Normal 76 2 4 2" xfId="49240" xr:uid="{BE493E28-ED59-4D7C-AD45-BAD97F263131}"/>
    <cellStyle name="Normal 76 2 5" xfId="49233" xr:uid="{712F4D39-1C47-4687-8215-85689A2146CF}"/>
    <cellStyle name="Normal 76 3" xfId="18596" xr:uid="{00000000-0005-0000-0000-0000A5480000}"/>
    <cellStyle name="Normal 76 3 2" xfId="18597" xr:uid="{00000000-0005-0000-0000-0000A6480000}"/>
    <cellStyle name="Normal 76 3 2 2" xfId="18598" xr:uid="{00000000-0005-0000-0000-0000A7480000}"/>
    <cellStyle name="Normal 76 3 2 2 2" xfId="49243" xr:uid="{379C2A15-88D1-4A0F-8697-FE3592BD1EE7}"/>
    <cellStyle name="Normal 76 3 2 3" xfId="49242" xr:uid="{175CDEE2-0BB1-42A4-AEE1-A019FA62AC66}"/>
    <cellStyle name="Normal 76 3 3" xfId="18599" xr:uid="{00000000-0005-0000-0000-0000A8480000}"/>
    <cellStyle name="Normal 76 3 3 2" xfId="49244" xr:uid="{1756C5E5-FCED-4363-9A41-59A716286784}"/>
    <cellStyle name="Normal 76 3 4" xfId="49241" xr:uid="{BF2B94C2-4E19-4B05-9C53-33120F700DDF}"/>
    <cellStyle name="Normal 76 4" xfId="18600" xr:uid="{00000000-0005-0000-0000-0000A9480000}"/>
    <cellStyle name="Normal 76 4 2" xfId="18601" xr:uid="{00000000-0005-0000-0000-0000AA480000}"/>
    <cellStyle name="Normal 76 4 2 2" xfId="49246" xr:uid="{86020800-010F-422F-B91F-C7B2C0739044}"/>
    <cellStyle name="Normal 76 4 3" xfId="49245" xr:uid="{3F3B9D3C-E6B1-44A6-972E-E1DDF241D2B5}"/>
    <cellStyle name="Normal 76 5" xfId="18602" xr:uid="{00000000-0005-0000-0000-0000AB480000}"/>
    <cellStyle name="Normal 76 5 2" xfId="49247" xr:uid="{21E4DF83-718C-4BB6-889A-C462235A73BC}"/>
    <cellStyle name="Normal 76 6" xfId="18603" xr:uid="{00000000-0005-0000-0000-0000AC480000}"/>
    <cellStyle name="Normal 76 6 2" xfId="49248" xr:uid="{2055556B-332B-4513-82C2-DCD0F2AD9E6B}"/>
    <cellStyle name="Normal 76 7" xfId="18604" xr:uid="{00000000-0005-0000-0000-0000AD480000}"/>
    <cellStyle name="Normal 76 7 2" xfId="49249" xr:uid="{81286815-A301-4E98-9956-EA13FB94139C}"/>
    <cellStyle name="Normal 76 8" xfId="49232" xr:uid="{36DDDE0F-8CE2-4759-9996-2C9E2A9ED50C}"/>
    <cellStyle name="Normal 77" xfId="18605" xr:uid="{00000000-0005-0000-0000-0000AE480000}"/>
    <cellStyle name="Normal 77 2" xfId="18606" xr:uid="{00000000-0005-0000-0000-0000AF480000}"/>
    <cellStyle name="Normal 77 2 2" xfId="18607" xr:uid="{00000000-0005-0000-0000-0000B0480000}"/>
    <cellStyle name="Normal 77 2 2 2" xfId="18608" xr:uid="{00000000-0005-0000-0000-0000B1480000}"/>
    <cellStyle name="Normal 77 2 2 2 2" xfId="18609" xr:uid="{00000000-0005-0000-0000-0000B2480000}"/>
    <cellStyle name="Normal 77 2 2 2 2 2" xfId="49254" xr:uid="{582BE9B0-F019-411E-8111-04A0ED9A9CFC}"/>
    <cellStyle name="Normal 77 2 2 2 3" xfId="49253" xr:uid="{9579D26F-22DF-448D-BFC3-82DD9CF50086}"/>
    <cellStyle name="Normal 77 2 2 3" xfId="18610" xr:uid="{00000000-0005-0000-0000-0000B3480000}"/>
    <cellStyle name="Normal 77 2 2 3 2" xfId="49255" xr:uid="{C41FA79F-3E0A-4371-B348-1FCFFEA19E6D}"/>
    <cellStyle name="Normal 77 2 2 4" xfId="49252" xr:uid="{910D04F4-000C-4C21-993D-79BF7F756696}"/>
    <cellStyle name="Normal 77 2 3" xfId="18611" xr:uid="{00000000-0005-0000-0000-0000B4480000}"/>
    <cellStyle name="Normal 77 2 3 2" xfId="18612" xr:uid="{00000000-0005-0000-0000-0000B5480000}"/>
    <cellStyle name="Normal 77 2 3 2 2" xfId="49257" xr:uid="{2110B040-0B6C-40C6-99D3-27E62795248E}"/>
    <cellStyle name="Normal 77 2 3 3" xfId="49256" xr:uid="{A3B510F1-F6C2-4872-92B7-94A071DB4AD5}"/>
    <cellStyle name="Normal 77 2 4" xfId="18613" xr:uid="{00000000-0005-0000-0000-0000B6480000}"/>
    <cellStyle name="Normal 77 2 4 2" xfId="49258" xr:uid="{7B471B76-A9D2-4D26-9BFC-BF6E7347C4F2}"/>
    <cellStyle name="Normal 77 2 5" xfId="49251" xr:uid="{ECE4276A-6BBF-4760-BDEF-A41707529B1C}"/>
    <cellStyle name="Normal 77 3" xfId="18614" xr:uid="{00000000-0005-0000-0000-0000B7480000}"/>
    <cellStyle name="Normal 77 3 2" xfId="18615" xr:uid="{00000000-0005-0000-0000-0000B8480000}"/>
    <cellStyle name="Normal 77 3 2 2" xfId="18616" xr:uid="{00000000-0005-0000-0000-0000B9480000}"/>
    <cellStyle name="Normal 77 3 2 2 2" xfId="49261" xr:uid="{E44B8362-AA9B-4223-BFE0-7791BFD334B3}"/>
    <cellStyle name="Normal 77 3 2 3" xfId="49260" xr:uid="{A05AA814-A80E-433C-B557-94B023BF2633}"/>
    <cellStyle name="Normal 77 3 3" xfId="18617" xr:uid="{00000000-0005-0000-0000-0000BA480000}"/>
    <cellStyle name="Normal 77 3 3 2" xfId="49262" xr:uid="{308BAF78-A4E9-4CA9-88EA-DFCEFC777AE7}"/>
    <cellStyle name="Normal 77 3 4" xfId="49259" xr:uid="{59EC3892-60FD-42AF-A50E-9BA738BDE755}"/>
    <cellStyle name="Normal 77 4" xfId="18618" xr:uid="{00000000-0005-0000-0000-0000BB480000}"/>
    <cellStyle name="Normal 77 4 2" xfId="18619" xr:uid="{00000000-0005-0000-0000-0000BC480000}"/>
    <cellStyle name="Normal 77 4 2 2" xfId="49264" xr:uid="{0076FEFD-5CE3-45F7-9F9F-FF39D13B9936}"/>
    <cellStyle name="Normal 77 4 3" xfId="49263" xr:uid="{922A0E95-4EDA-433D-87AA-7382B832EF18}"/>
    <cellStyle name="Normal 77 5" xfId="18620" xr:uid="{00000000-0005-0000-0000-0000BD480000}"/>
    <cellStyle name="Normal 77 5 2" xfId="49265" xr:uid="{D9A7DCBA-51C0-44E6-A06E-A2C3923569ED}"/>
    <cellStyle name="Normal 77 6" xfId="18621" xr:uid="{00000000-0005-0000-0000-0000BE480000}"/>
    <cellStyle name="Normal 77 6 2" xfId="49266" xr:uid="{AFB03CB9-D3E0-42EE-B3A8-B683922CC01A}"/>
    <cellStyle name="Normal 77 7" xfId="49250" xr:uid="{89DC3BA8-089F-4C0E-9A0D-0B67D1A0245B}"/>
    <cellStyle name="Normal 78" xfId="18622" xr:uid="{00000000-0005-0000-0000-0000BF480000}"/>
    <cellStyle name="Normal 78 2" xfId="18623" xr:uid="{00000000-0005-0000-0000-0000C0480000}"/>
    <cellStyle name="Normal 78 2 2" xfId="49268" xr:uid="{015A0909-2D0A-4ABD-9B05-22EB60B42C2F}"/>
    <cellStyle name="Normal 78 3" xfId="49267" xr:uid="{B98E7618-ABD9-493F-886B-1CF21870FB18}"/>
    <cellStyle name="Normal 79" xfId="18624" xr:uid="{00000000-0005-0000-0000-0000C1480000}"/>
    <cellStyle name="Normal 79 2" xfId="18625" xr:uid="{00000000-0005-0000-0000-0000C2480000}"/>
    <cellStyle name="Normal 79 2 2" xfId="49270" xr:uid="{C014F3D9-9B1E-439A-8E9D-AB4E6938F37C}"/>
    <cellStyle name="Normal 79 3" xfId="49269" xr:uid="{5EAF24AE-F44C-4052-8472-FE237B5F7470}"/>
    <cellStyle name="Normal 8" xfId="18626" xr:uid="{00000000-0005-0000-0000-0000C3480000}"/>
    <cellStyle name="Normal 8 2" xfId="18627" xr:uid="{00000000-0005-0000-0000-0000C4480000}"/>
    <cellStyle name="Normal 8 2 2" xfId="18628" xr:uid="{00000000-0005-0000-0000-0000C5480000}"/>
    <cellStyle name="Normal 8 2 2 2" xfId="18629" xr:uid="{00000000-0005-0000-0000-0000C6480000}"/>
    <cellStyle name="Normal 8 2 2 2 2" xfId="49274" xr:uid="{CE3DB6F9-41CA-4A17-812E-34F8D7793F3E}"/>
    <cellStyle name="Normal 8 2 2 3" xfId="49273" xr:uid="{9BDA2A07-F665-4D76-B592-EAE1285F42B4}"/>
    <cellStyle name="Normal 8 2 3" xfId="49272" xr:uid="{FF83D0B8-14C3-4E2E-AD31-CEC6E8636F5F}"/>
    <cellStyle name="Normal 8 3" xfId="18630" xr:uid="{00000000-0005-0000-0000-0000C7480000}"/>
    <cellStyle name="Normal 8 3 2" xfId="18631" xr:uid="{00000000-0005-0000-0000-0000C8480000}"/>
    <cellStyle name="Normal 8 3 2 2" xfId="18632" xr:uid="{00000000-0005-0000-0000-0000C9480000}"/>
    <cellStyle name="Normal 8 3 2 2 2" xfId="18633" xr:uid="{00000000-0005-0000-0000-0000CA480000}"/>
    <cellStyle name="Normal 8 3 2 2 2 2" xfId="18634" xr:uid="{00000000-0005-0000-0000-0000CB480000}"/>
    <cellStyle name="Normal 8 3 2 2 2 2 2" xfId="18635" xr:uid="{00000000-0005-0000-0000-0000CC480000}"/>
    <cellStyle name="Normal 8 3 2 2 2 2 2 2" xfId="49280" xr:uid="{DE4D7DAA-F19E-4482-B9C5-8CC856A3AE81}"/>
    <cellStyle name="Normal 8 3 2 2 2 2 3" xfId="49279" xr:uid="{15BB9FE6-3E48-4337-9BC5-2562117D37F8}"/>
    <cellStyle name="Normal 8 3 2 2 2 3" xfId="18636" xr:uid="{00000000-0005-0000-0000-0000CD480000}"/>
    <cellStyle name="Normal 8 3 2 2 2 3 2" xfId="49281" xr:uid="{5D3F7249-0125-41B3-AADB-CE3B496524D0}"/>
    <cellStyle name="Normal 8 3 2 2 2 4" xfId="49278" xr:uid="{57A51FCA-851C-4415-9A94-F40831320316}"/>
    <cellStyle name="Normal 8 3 2 2 3" xfId="18637" xr:uid="{00000000-0005-0000-0000-0000CE480000}"/>
    <cellStyle name="Normal 8 3 2 2 3 2" xfId="18638" xr:uid="{00000000-0005-0000-0000-0000CF480000}"/>
    <cellStyle name="Normal 8 3 2 2 3 2 2" xfId="49283" xr:uid="{7393640F-AC6E-47B2-B290-C4AFABE962B2}"/>
    <cellStyle name="Normal 8 3 2 2 3 3" xfId="49282" xr:uid="{6EB5C21D-B2A7-4BB2-A7DE-BA93D425645C}"/>
    <cellStyle name="Normal 8 3 2 2 4" xfId="18639" xr:uid="{00000000-0005-0000-0000-0000D0480000}"/>
    <cellStyle name="Normal 8 3 2 2 4 2" xfId="49284" xr:uid="{153392E5-21AC-412E-8494-E550A6A2D1FE}"/>
    <cellStyle name="Normal 8 3 2 2 5" xfId="49277" xr:uid="{E5BC2C86-EF09-4F0C-9996-B4B6D1FB5976}"/>
    <cellStyle name="Normal 8 3 2 3" xfId="18640" xr:uid="{00000000-0005-0000-0000-0000D1480000}"/>
    <cellStyle name="Normal 8 3 2 3 2" xfId="18641" xr:uid="{00000000-0005-0000-0000-0000D2480000}"/>
    <cellStyle name="Normal 8 3 2 3 2 2" xfId="18642" xr:uid="{00000000-0005-0000-0000-0000D3480000}"/>
    <cellStyle name="Normal 8 3 2 3 2 2 2" xfId="49287" xr:uid="{772F4AE8-71D0-465B-80D2-219B302E6497}"/>
    <cellStyle name="Normal 8 3 2 3 2 3" xfId="49286" xr:uid="{DE35D5DC-94B7-4EA0-80BA-8CD142BBB238}"/>
    <cellStyle name="Normal 8 3 2 3 3" xfId="18643" xr:uid="{00000000-0005-0000-0000-0000D4480000}"/>
    <cellStyle name="Normal 8 3 2 3 3 2" xfId="49288" xr:uid="{B0F10CFB-59EE-458E-8C1C-7334A8C92030}"/>
    <cellStyle name="Normal 8 3 2 3 4" xfId="49285" xr:uid="{F379F114-2704-4E31-B293-996CB98D0873}"/>
    <cellStyle name="Normal 8 3 2 4" xfId="18644" xr:uid="{00000000-0005-0000-0000-0000D5480000}"/>
    <cellStyle name="Normal 8 3 2 4 2" xfId="18645" xr:uid="{00000000-0005-0000-0000-0000D6480000}"/>
    <cellStyle name="Normal 8 3 2 4 2 2" xfId="49290" xr:uid="{06AC2FF7-A4EC-41CA-94D3-DAECB4CAF41A}"/>
    <cellStyle name="Normal 8 3 2 4 3" xfId="49289" xr:uid="{09D63AE2-4CF7-47C6-8EDB-F99811E61B7F}"/>
    <cellStyle name="Normal 8 3 2 5" xfId="18646" xr:uid="{00000000-0005-0000-0000-0000D7480000}"/>
    <cellStyle name="Normal 8 3 2 5 2" xfId="49291" xr:uid="{DF1ABCF9-747A-4C8B-BE5A-42E4348C2E59}"/>
    <cellStyle name="Normal 8 3 2 6" xfId="18647" xr:uid="{00000000-0005-0000-0000-0000D8480000}"/>
    <cellStyle name="Normal 8 3 2 6 2" xfId="49292" xr:uid="{6F7A376E-8088-4FBE-8919-86F6C3A9F40C}"/>
    <cellStyle name="Normal 8 3 2 7" xfId="49276" xr:uid="{0319F544-52BE-4D72-8179-4C05EBEA17F7}"/>
    <cellStyle name="Normal 8 3 3" xfId="18648" xr:uid="{00000000-0005-0000-0000-0000D9480000}"/>
    <cellStyle name="Normal 8 3 3 2" xfId="18649" xr:uid="{00000000-0005-0000-0000-0000DA480000}"/>
    <cellStyle name="Normal 8 3 3 2 2" xfId="18650" xr:uid="{00000000-0005-0000-0000-0000DB480000}"/>
    <cellStyle name="Normal 8 3 3 2 2 2" xfId="18651" xr:uid="{00000000-0005-0000-0000-0000DC480000}"/>
    <cellStyle name="Normal 8 3 3 2 2 2 2" xfId="49296" xr:uid="{2CB2EF79-D93F-4F4E-9CBF-4A74267BB4E6}"/>
    <cellStyle name="Normal 8 3 3 2 2 3" xfId="49295" xr:uid="{2D7F9D32-089F-4E26-A59D-224295C4C86B}"/>
    <cellStyle name="Normal 8 3 3 2 3" xfId="18652" xr:uid="{00000000-0005-0000-0000-0000DD480000}"/>
    <cellStyle name="Normal 8 3 3 2 3 2" xfId="49297" xr:uid="{46F76A9C-CD5E-4128-8C48-88BC98B5ED7B}"/>
    <cellStyle name="Normal 8 3 3 2 4" xfId="49294" xr:uid="{735F3140-BC14-4AE3-B9E2-AFFAEB6B732C}"/>
    <cellStyle name="Normal 8 3 3 3" xfId="18653" xr:uid="{00000000-0005-0000-0000-0000DE480000}"/>
    <cellStyle name="Normal 8 3 3 3 2" xfId="18654" xr:uid="{00000000-0005-0000-0000-0000DF480000}"/>
    <cellStyle name="Normal 8 3 3 3 2 2" xfId="49299" xr:uid="{726934C8-231C-4EE8-830A-1651B8652D19}"/>
    <cellStyle name="Normal 8 3 3 3 3" xfId="49298" xr:uid="{FDFEB1EC-B94A-45C5-9FDD-D9AB05D2CCC8}"/>
    <cellStyle name="Normal 8 3 3 4" xfId="18655" xr:uid="{00000000-0005-0000-0000-0000E0480000}"/>
    <cellStyle name="Normal 8 3 3 4 2" xfId="49300" xr:uid="{36287E05-605C-4920-A827-395931375140}"/>
    <cellStyle name="Normal 8 3 3 5" xfId="18656" xr:uid="{00000000-0005-0000-0000-0000E1480000}"/>
    <cellStyle name="Normal 8 3 3 5 2" xfId="49301" xr:uid="{0797BCA6-65C9-4008-89A1-BED5DC52C8AB}"/>
    <cellStyle name="Normal 8 3 3 6" xfId="49293" xr:uid="{E0915053-2681-4C85-AE39-B10DE581E5B5}"/>
    <cellStyle name="Normal 8 3 4" xfId="18657" xr:uid="{00000000-0005-0000-0000-0000E2480000}"/>
    <cellStyle name="Normal 8 3 4 2" xfId="18658" xr:uid="{00000000-0005-0000-0000-0000E3480000}"/>
    <cellStyle name="Normal 8 3 4 2 2" xfId="18659" xr:uid="{00000000-0005-0000-0000-0000E4480000}"/>
    <cellStyle name="Normal 8 3 4 2 2 2" xfId="49304" xr:uid="{A16ACFCE-8D8E-4B24-9AD0-4CE4BFA1CF2F}"/>
    <cellStyle name="Normal 8 3 4 2 3" xfId="49303" xr:uid="{A4225AE1-6EDA-4F1F-B579-AFEBC5CD8193}"/>
    <cellStyle name="Normal 8 3 4 3" xfId="18660" xr:uid="{00000000-0005-0000-0000-0000E5480000}"/>
    <cellStyle name="Normal 8 3 4 3 2" xfId="49305" xr:uid="{488F00B0-D896-4031-9E80-BC15F2159D76}"/>
    <cellStyle name="Normal 8 3 4 4" xfId="18661" xr:uid="{00000000-0005-0000-0000-0000E6480000}"/>
    <cellStyle name="Normal 8 3 4 4 2" xfId="49306" xr:uid="{547B6A9C-E775-4EE5-97A6-92631937D11A}"/>
    <cellStyle name="Normal 8 3 4 5" xfId="49302" xr:uid="{3107172E-EB81-420F-97F8-6E84853E49E0}"/>
    <cellStyle name="Normal 8 3 5" xfId="18662" xr:uid="{00000000-0005-0000-0000-0000E7480000}"/>
    <cellStyle name="Normal 8 3 5 2" xfId="18663" xr:uid="{00000000-0005-0000-0000-0000E8480000}"/>
    <cellStyle name="Normal 8 3 5 2 2" xfId="49308" xr:uid="{2B687E30-F3D3-4C89-8CD1-A9844590DF66}"/>
    <cellStyle name="Normal 8 3 5 3" xfId="18664" xr:uid="{00000000-0005-0000-0000-0000E9480000}"/>
    <cellStyle name="Normal 8 3 5 3 2" xfId="49309" xr:uid="{ADDE1CD5-B64B-4660-9B7A-121EAEE63301}"/>
    <cellStyle name="Normal 8 3 5 4" xfId="49307" xr:uid="{C638C134-8545-446A-8DCC-BB7B60DA54F5}"/>
    <cellStyle name="Normal 8 3 6" xfId="18665" xr:uid="{00000000-0005-0000-0000-0000EA480000}"/>
    <cellStyle name="Normal 8 3 6 2" xfId="49310" xr:uid="{FAE16575-01A1-4A55-8564-875382726208}"/>
    <cellStyle name="Normal 8 3 7" xfId="18666" xr:uid="{00000000-0005-0000-0000-0000EB480000}"/>
    <cellStyle name="Normal 8 3 7 2" xfId="49311" xr:uid="{B2955126-4F91-4BBD-84F1-1D5C3A13BDEA}"/>
    <cellStyle name="Normal 8 3 8" xfId="49275" xr:uid="{B6F35E41-E001-4B38-976B-755E7C48FD70}"/>
    <cellStyle name="Normal 8 4" xfId="18667" xr:uid="{00000000-0005-0000-0000-0000EC480000}"/>
    <cellStyle name="Normal 8 4 2" xfId="18668" xr:uid="{00000000-0005-0000-0000-0000ED480000}"/>
    <cellStyle name="Normal 8 4 2 2" xfId="18669" xr:uid="{00000000-0005-0000-0000-0000EE480000}"/>
    <cellStyle name="Normal 8 4 2 2 2" xfId="18670" xr:uid="{00000000-0005-0000-0000-0000EF480000}"/>
    <cellStyle name="Normal 8 4 2 2 2 2" xfId="18671" xr:uid="{00000000-0005-0000-0000-0000F0480000}"/>
    <cellStyle name="Normal 8 4 2 2 2 2 2" xfId="49316" xr:uid="{ECD4C8B1-B472-4301-B850-BBB4F5541151}"/>
    <cellStyle name="Normal 8 4 2 2 2 3" xfId="49315" xr:uid="{7FC3FF7C-F07D-4D3B-9741-C4499DF9BB27}"/>
    <cellStyle name="Normal 8 4 2 2 3" xfId="18672" xr:uid="{00000000-0005-0000-0000-0000F1480000}"/>
    <cellStyle name="Normal 8 4 2 2 3 2" xfId="49317" xr:uid="{C84AF2C0-CD14-4A83-9150-4EF889D4545C}"/>
    <cellStyle name="Normal 8 4 2 2 4" xfId="49314" xr:uid="{AEFA46D0-CD08-4D31-A2CC-213AE2B29C54}"/>
    <cellStyle name="Normal 8 4 2 3" xfId="18673" xr:uid="{00000000-0005-0000-0000-0000F2480000}"/>
    <cellStyle name="Normal 8 4 2 3 2" xfId="18674" xr:uid="{00000000-0005-0000-0000-0000F3480000}"/>
    <cellStyle name="Normal 8 4 2 3 2 2" xfId="49319" xr:uid="{A4FFD308-BA30-4A53-9317-431F7F4CF8EF}"/>
    <cellStyle name="Normal 8 4 2 3 3" xfId="49318" xr:uid="{21328CD5-B211-4727-98D8-23174EF0AACE}"/>
    <cellStyle name="Normal 8 4 2 4" xfId="18675" xr:uid="{00000000-0005-0000-0000-0000F4480000}"/>
    <cellStyle name="Normal 8 4 2 4 2" xfId="49320" xr:uid="{8FEBDDDD-D8AF-4714-A186-019B2A97ECFB}"/>
    <cellStyle name="Normal 8 4 2 5" xfId="49313" xr:uid="{E04DD48E-D5C5-46D6-9348-FA30FFB1D185}"/>
    <cellStyle name="Normal 8 4 3" xfId="18676" xr:uid="{00000000-0005-0000-0000-0000F5480000}"/>
    <cellStyle name="Normal 8 4 3 2" xfId="18677" xr:uid="{00000000-0005-0000-0000-0000F6480000}"/>
    <cellStyle name="Normal 8 4 3 2 2" xfId="18678" xr:uid="{00000000-0005-0000-0000-0000F7480000}"/>
    <cellStyle name="Normal 8 4 3 2 2 2" xfId="49323" xr:uid="{6C0A5A1C-8992-40C9-8C4B-8C923B5DB796}"/>
    <cellStyle name="Normal 8 4 3 2 3" xfId="49322" xr:uid="{79BBD7A1-8F64-4B3A-9363-51E3E0352578}"/>
    <cellStyle name="Normal 8 4 3 3" xfId="18679" xr:uid="{00000000-0005-0000-0000-0000F8480000}"/>
    <cellStyle name="Normal 8 4 3 3 2" xfId="49324" xr:uid="{010253D6-30F7-4D6F-A826-C49539B5C321}"/>
    <cellStyle name="Normal 8 4 3 4" xfId="49321" xr:uid="{EF6EEAB2-C037-43BB-A9B3-5CAC78EACC72}"/>
    <cellStyle name="Normal 8 4 4" xfId="18680" xr:uid="{00000000-0005-0000-0000-0000F9480000}"/>
    <cellStyle name="Normal 8 4 4 2" xfId="18681" xr:uid="{00000000-0005-0000-0000-0000FA480000}"/>
    <cellStyle name="Normal 8 4 4 2 2" xfId="49326" xr:uid="{1E8E30F1-7DCE-466F-A9D5-EB18AA62D8BB}"/>
    <cellStyle name="Normal 8 4 4 3" xfId="49325" xr:uid="{37F97A1A-CBBF-4AB6-B917-13534568BBD4}"/>
    <cellStyle name="Normal 8 4 5" xfId="18682" xr:uid="{00000000-0005-0000-0000-0000FB480000}"/>
    <cellStyle name="Normal 8 4 5 2" xfId="49327" xr:uid="{E0A4691A-6A86-4466-99A8-D0AD5F268072}"/>
    <cellStyle name="Normal 8 4 6" xfId="18683" xr:uid="{00000000-0005-0000-0000-0000FC480000}"/>
    <cellStyle name="Normal 8 4 6 2" xfId="49328" xr:uid="{A1C86533-9026-42EF-9CBA-C80A0A65CF9C}"/>
    <cellStyle name="Normal 8 4 7" xfId="49312" xr:uid="{AB9B5E86-1130-447A-84EF-EE325CFD288C}"/>
    <cellStyle name="Normal 8 5" xfId="18684" xr:uid="{00000000-0005-0000-0000-0000FD480000}"/>
    <cellStyle name="Normal 8 5 2" xfId="49329" xr:uid="{56839518-E0B8-4CC9-9E09-CAA872B33075}"/>
    <cellStyle name="Normal 8 6" xfId="18685" xr:uid="{00000000-0005-0000-0000-0000FE480000}"/>
    <cellStyle name="Normal 8 6 2" xfId="49330" xr:uid="{0CEE4E63-F14E-4CE6-A88D-8219B78F417C}"/>
    <cellStyle name="Normal 8 7" xfId="49271" xr:uid="{57438BB2-CF22-4AB2-AF61-44BC0D0F281F}"/>
    <cellStyle name="Normal 80" xfId="18686" xr:uid="{00000000-0005-0000-0000-0000FF480000}"/>
    <cellStyle name="Normal 80 2" xfId="49331" xr:uid="{2DE31542-6939-42DA-B9CA-248D6C3ED88A}"/>
    <cellStyle name="Normal 81" xfId="18687" xr:uid="{00000000-0005-0000-0000-000000490000}"/>
    <cellStyle name="Normal 81 2" xfId="18688" xr:uid="{00000000-0005-0000-0000-000001490000}"/>
    <cellStyle name="Normal 81 2 2" xfId="49333" xr:uid="{74D988D5-D07E-4C01-A075-49D667B213DC}"/>
    <cellStyle name="Normal 81 3" xfId="18689" xr:uid="{00000000-0005-0000-0000-000002490000}"/>
    <cellStyle name="Normal 81 3 2" xfId="49334" xr:uid="{426305B9-A02A-45FA-8942-59807888B29A}"/>
    <cellStyle name="Normal 81 4" xfId="49332" xr:uid="{BAD5380D-1A1A-4721-8A87-200E3CAF98F6}"/>
    <cellStyle name="Normal 82" xfId="18690" xr:uid="{00000000-0005-0000-0000-000003490000}"/>
    <cellStyle name="Normal 82 2" xfId="18691" xr:uid="{00000000-0005-0000-0000-000004490000}"/>
    <cellStyle name="Normal 82 2 2" xfId="49336" xr:uid="{63E72B6E-9C94-4115-A286-5D1862B6CA7F}"/>
    <cellStyle name="Normal 82 3" xfId="49335" xr:uid="{DF0F4D60-10DD-4863-8736-A384720E40D3}"/>
    <cellStyle name="Normal 83" xfId="18692" xr:uid="{00000000-0005-0000-0000-000005490000}"/>
    <cellStyle name="Normal 83 2" xfId="18693" xr:uid="{00000000-0005-0000-0000-000006490000}"/>
    <cellStyle name="Normal 83 2 2" xfId="49338" xr:uid="{4F1795DA-4590-4505-9FE2-EEB5AF8B490B}"/>
    <cellStyle name="Normal 83 3" xfId="49337" xr:uid="{3808486A-DF6B-45B9-A4F7-7C847CA55883}"/>
    <cellStyle name="Normal 84" xfId="18694" xr:uid="{00000000-0005-0000-0000-000007490000}"/>
    <cellStyle name="Normal 84 2" xfId="18695" xr:uid="{00000000-0005-0000-0000-000008490000}"/>
    <cellStyle name="Normal 84 2 2" xfId="49340" xr:uid="{553D940A-3609-42DC-8406-FB1FCAA32771}"/>
    <cellStyle name="Normal 84 3" xfId="49339" xr:uid="{C25DAD6F-3550-41FF-9E40-3FA8F75777E4}"/>
    <cellStyle name="Normal 85" xfId="18696" xr:uid="{00000000-0005-0000-0000-000009490000}"/>
    <cellStyle name="Normal 85 2" xfId="49341" xr:uid="{12646CAB-9EB5-4413-BF63-51B04E8C3A51}"/>
    <cellStyle name="Normal 86" xfId="18697" xr:uid="{00000000-0005-0000-0000-00000A490000}"/>
    <cellStyle name="Normal 86 2" xfId="49342" xr:uid="{D2DD00F1-54B4-46B7-84F0-D30EDFC2E19E}"/>
    <cellStyle name="Normal 87" xfId="18698" xr:uid="{00000000-0005-0000-0000-00000B490000}"/>
    <cellStyle name="Normal 87 2" xfId="49343" xr:uid="{1FAAFBFD-B7AA-4F6F-8EAA-3231BE31E18D}"/>
    <cellStyle name="Normal 88" xfId="18699" xr:uid="{00000000-0005-0000-0000-00000C490000}"/>
    <cellStyle name="Normal 88 2" xfId="49344" xr:uid="{80021111-2A28-4582-9E97-C0AD5F9FAB1A}"/>
    <cellStyle name="Normal 89" xfId="18700" xr:uid="{00000000-0005-0000-0000-00000D490000}"/>
    <cellStyle name="Normal 89 2" xfId="49345" xr:uid="{CF6808A7-643D-4B96-B9EA-531A46F1739C}"/>
    <cellStyle name="Normal 9" xfId="18701" xr:uid="{00000000-0005-0000-0000-00000E490000}"/>
    <cellStyle name="Normal 9 2" xfId="18702" xr:uid="{00000000-0005-0000-0000-00000F490000}"/>
    <cellStyle name="Normal 9 2 2" xfId="18703" xr:uid="{00000000-0005-0000-0000-000010490000}"/>
    <cellStyle name="Normal 9 2 2 2" xfId="18704" xr:uid="{00000000-0005-0000-0000-000011490000}"/>
    <cellStyle name="Normal 9 2 2 2 2" xfId="49349" xr:uid="{744B8259-2081-47C5-BCAC-5B2A1E195CA9}"/>
    <cellStyle name="Normal 9 2 2 3" xfId="49348" xr:uid="{CCDD7E7E-16FD-4FC9-B2E0-475E0C4DBBE3}"/>
    <cellStyle name="Normal 9 2 3" xfId="49347" xr:uid="{ADDB9CD5-B8CE-4BE4-A213-85A16D6C700D}"/>
    <cellStyle name="Normal 9 3" xfId="18705" xr:uid="{00000000-0005-0000-0000-000012490000}"/>
    <cellStyle name="Normal 9 3 2" xfId="18706" xr:uid="{00000000-0005-0000-0000-000013490000}"/>
    <cellStyle name="Normal 9 3 2 2" xfId="18707" xr:uid="{00000000-0005-0000-0000-000014490000}"/>
    <cellStyle name="Normal 9 3 2 2 2" xfId="18708" xr:uid="{00000000-0005-0000-0000-000015490000}"/>
    <cellStyle name="Normal 9 3 2 2 2 2" xfId="18709" xr:uid="{00000000-0005-0000-0000-000016490000}"/>
    <cellStyle name="Normal 9 3 2 2 2 2 2" xfId="18710" xr:uid="{00000000-0005-0000-0000-000017490000}"/>
    <cellStyle name="Normal 9 3 2 2 2 2 2 2" xfId="49355" xr:uid="{A99EAD32-EB30-4389-B440-59B78EE3DCE7}"/>
    <cellStyle name="Normal 9 3 2 2 2 2 3" xfId="49354" xr:uid="{5D03A6AF-2F56-4179-A25B-D91F85F8A9CA}"/>
    <cellStyle name="Normal 9 3 2 2 2 3" xfId="18711" xr:uid="{00000000-0005-0000-0000-000018490000}"/>
    <cellStyle name="Normal 9 3 2 2 2 3 2" xfId="49356" xr:uid="{4BF48616-DEB8-4B7D-9343-FEBE409F8AFA}"/>
    <cellStyle name="Normal 9 3 2 2 2 4" xfId="49353" xr:uid="{1AE695BC-B794-4CA9-A69A-20BE66F70641}"/>
    <cellStyle name="Normal 9 3 2 2 3" xfId="18712" xr:uid="{00000000-0005-0000-0000-000019490000}"/>
    <cellStyle name="Normal 9 3 2 2 3 2" xfId="18713" xr:uid="{00000000-0005-0000-0000-00001A490000}"/>
    <cellStyle name="Normal 9 3 2 2 3 2 2" xfId="49358" xr:uid="{ABA8682D-A800-475A-8A7A-B852BD39D9DC}"/>
    <cellStyle name="Normal 9 3 2 2 3 3" xfId="49357" xr:uid="{AD5FA0DA-C43A-479F-968D-EA4D0A4EF877}"/>
    <cellStyle name="Normal 9 3 2 2 4" xfId="18714" xr:uid="{00000000-0005-0000-0000-00001B490000}"/>
    <cellStyle name="Normal 9 3 2 2 4 2" xfId="49359" xr:uid="{4AE0B5C8-3AB7-4B20-8545-B1F6FCD45FD4}"/>
    <cellStyle name="Normal 9 3 2 2 5" xfId="49352" xr:uid="{270DCCC5-B452-4104-BE20-B0A826214711}"/>
    <cellStyle name="Normal 9 3 2 3" xfId="18715" xr:uid="{00000000-0005-0000-0000-00001C490000}"/>
    <cellStyle name="Normal 9 3 2 3 2" xfId="18716" xr:uid="{00000000-0005-0000-0000-00001D490000}"/>
    <cellStyle name="Normal 9 3 2 3 2 2" xfId="18717" xr:uid="{00000000-0005-0000-0000-00001E490000}"/>
    <cellStyle name="Normal 9 3 2 3 2 2 2" xfId="49362" xr:uid="{915131AA-DF0F-49CF-B4D0-16DDB297D4B4}"/>
    <cellStyle name="Normal 9 3 2 3 2 3" xfId="49361" xr:uid="{54B25900-9DD9-4D78-89BB-D88B762F49D5}"/>
    <cellStyle name="Normal 9 3 2 3 3" xfId="18718" xr:uid="{00000000-0005-0000-0000-00001F490000}"/>
    <cellStyle name="Normal 9 3 2 3 3 2" xfId="49363" xr:uid="{8FAA7BB3-FBE7-423B-A199-36413F98558F}"/>
    <cellStyle name="Normal 9 3 2 3 4" xfId="49360" xr:uid="{26D67893-27DE-4027-ABE9-190D39CBCED1}"/>
    <cellStyle name="Normal 9 3 2 4" xfId="18719" xr:uid="{00000000-0005-0000-0000-000020490000}"/>
    <cellStyle name="Normal 9 3 2 4 2" xfId="18720" xr:uid="{00000000-0005-0000-0000-000021490000}"/>
    <cellStyle name="Normal 9 3 2 4 2 2" xfId="49365" xr:uid="{9F8B3863-EA97-4FBB-9F24-E82CCF243BA9}"/>
    <cellStyle name="Normal 9 3 2 4 3" xfId="49364" xr:uid="{162FF886-113C-4843-8DA4-883911A13F3A}"/>
    <cellStyle name="Normal 9 3 2 5" xfId="18721" xr:uid="{00000000-0005-0000-0000-000022490000}"/>
    <cellStyle name="Normal 9 3 2 5 2" xfId="49366" xr:uid="{9645108E-8C49-4B6A-9B54-35272DAFA0B3}"/>
    <cellStyle name="Normal 9 3 2 6" xfId="49351" xr:uid="{05694B80-5D06-417A-8B08-20E2450EC6E1}"/>
    <cellStyle name="Normal 9 3 3" xfId="18722" xr:uid="{00000000-0005-0000-0000-000023490000}"/>
    <cellStyle name="Normal 9 3 3 2" xfId="18723" xr:uid="{00000000-0005-0000-0000-000024490000}"/>
    <cellStyle name="Normal 9 3 3 2 2" xfId="18724" xr:uid="{00000000-0005-0000-0000-000025490000}"/>
    <cellStyle name="Normal 9 3 3 2 2 2" xfId="18725" xr:uid="{00000000-0005-0000-0000-000026490000}"/>
    <cellStyle name="Normal 9 3 3 2 2 2 2" xfId="49370" xr:uid="{331C0496-FA5C-4A97-8B8B-29F704CA373D}"/>
    <cellStyle name="Normal 9 3 3 2 2 3" xfId="49369" xr:uid="{9319E385-5003-4C7E-881E-AEF4848BFE48}"/>
    <cellStyle name="Normal 9 3 3 2 3" xfId="18726" xr:uid="{00000000-0005-0000-0000-000027490000}"/>
    <cellStyle name="Normal 9 3 3 2 3 2" xfId="49371" xr:uid="{BFF353C3-D947-43B9-8953-FE26DBD5FEFB}"/>
    <cellStyle name="Normal 9 3 3 2 4" xfId="49368" xr:uid="{B8D9E605-BFE4-4625-A9A8-C862D66005AE}"/>
    <cellStyle name="Normal 9 3 3 3" xfId="18727" xr:uid="{00000000-0005-0000-0000-000028490000}"/>
    <cellStyle name="Normal 9 3 3 3 2" xfId="18728" xr:uid="{00000000-0005-0000-0000-000029490000}"/>
    <cellStyle name="Normal 9 3 3 3 2 2" xfId="49373" xr:uid="{E40E6589-7C61-4E17-941B-657B22F4A6BC}"/>
    <cellStyle name="Normal 9 3 3 3 3" xfId="49372" xr:uid="{1B691970-6C4F-44ED-BFC8-BA31A201F42D}"/>
    <cellStyle name="Normal 9 3 3 4" xfId="18729" xr:uid="{00000000-0005-0000-0000-00002A490000}"/>
    <cellStyle name="Normal 9 3 3 4 2" xfId="49374" xr:uid="{8B3A8A31-0519-499D-832C-F7202AABF339}"/>
    <cellStyle name="Normal 9 3 3 5" xfId="49367" xr:uid="{EE520269-A36F-4A97-9717-8000A146C325}"/>
    <cellStyle name="Normal 9 3 4" xfId="18730" xr:uid="{00000000-0005-0000-0000-00002B490000}"/>
    <cellStyle name="Normal 9 3 4 2" xfId="18731" xr:uid="{00000000-0005-0000-0000-00002C490000}"/>
    <cellStyle name="Normal 9 3 4 2 2" xfId="18732" xr:uid="{00000000-0005-0000-0000-00002D490000}"/>
    <cellStyle name="Normal 9 3 4 2 2 2" xfId="49377" xr:uid="{DAFBAF29-583E-47C8-9EFE-A796D9E9BADD}"/>
    <cellStyle name="Normal 9 3 4 2 3" xfId="49376" xr:uid="{9F854921-60E8-48C9-A43E-80256E8CCE50}"/>
    <cellStyle name="Normal 9 3 4 3" xfId="18733" xr:uid="{00000000-0005-0000-0000-00002E490000}"/>
    <cellStyle name="Normal 9 3 4 3 2" xfId="49378" xr:uid="{FC98FF72-9D25-4B96-92B2-FEBE245B70F3}"/>
    <cellStyle name="Normal 9 3 4 4" xfId="49375" xr:uid="{A9D5B5CC-6F67-4182-9282-567FF0CB2758}"/>
    <cellStyle name="Normal 9 3 5" xfId="18734" xr:uid="{00000000-0005-0000-0000-00002F490000}"/>
    <cellStyle name="Normal 9 3 5 2" xfId="18735" xr:uid="{00000000-0005-0000-0000-000030490000}"/>
    <cellStyle name="Normal 9 3 5 2 2" xfId="49380" xr:uid="{442EF55D-A686-4265-A2DE-DDADC9A5CDA7}"/>
    <cellStyle name="Normal 9 3 5 3" xfId="49379" xr:uid="{67278D05-260C-460F-863D-8D2CAEF5616C}"/>
    <cellStyle name="Normal 9 3 6" xfId="18736" xr:uid="{00000000-0005-0000-0000-000031490000}"/>
    <cellStyle name="Normal 9 3 6 2" xfId="49381" xr:uid="{BB1710CD-6DBF-4E85-834F-96D7DBA45938}"/>
    <cellStyle name="Normal 9 3 7" xfId="18737" xr:uid="{00000000-0005-0000-0000-000032490000}"/>
    <cellStyle name="Normal 9 3 7 2" xfId="49382" xr:uid="{628C1582-E177-469E-B13E-855014762C76}"/>
    <cellStyle name="Normal 9 3 8" xfId="49350" xr:uid="{A0375799-F639-490C-AE8E-C0936EF1305D}"/>
    <cellStyle name="Normal 9 4" xfId="18738" xr:uid="{00000000-0005-0000-0000-000033490000}"/>
    <cellStyle name="Normal 9 4 2" xfId="18739" xr:uid="{00000000-0005-0000-0000-000034490000}"/>
    <cellStyle name="Normal 9 4 2 2" xfId="18740" xr:uid="{00000000-0005-0000-0000-000035490000}"/>
    <cellStyle name="Normal 9 4 2 2 2" xfId="18741" xr:uid="{00000000-0005-0000-0000-000036490000}"/>
    <cellStyle name="Normal 9 4 2 2 2 2" xfId="18742" xr:uid="{00000000-0005-0000-0000-000037490000}"/>
    <cellStyle name="Normal 9 4 2 2 2 2 2" xfId="49387" xr:uid="{3DB79A48-EDAF-4380-99A5-EF7235E1C884}"/>
    <cellStyle name="Normal 9 4 2 2 2 3" xfId="49386" xr:uid="{368DF7BF-D236-45D8-8193-FFDC11F3CA0A}"/>
    <cellStyle name="Normal 9 4 2 2 3" xfId="18743" xr:uid="{00000000-0005-0000-0000-000038490000}"/>
    <cellStyle name="Normal 9 4 2 2 3 2" xfId="49388" xr:uid="{4B418F70-0317-4DDA-A346-632545F8606F}"/>
    <cellStyle name="Normal 9 4 2 2 4" xfId="49385" xr:uid="{E928F211-6D22-49F2-982B-0FA89B7B11EE}"/>
    <cellStyle name="Normal 9 4 2 3" xfId="18744" xr:uid="{00000000-0005-0000-0000-000039490000}"/>
    <cellStyle name="Normal 9 4 2 3 2" xfId="18745" xr:uid="{00000000-0005-0000-0000-00003A490000}"/>
    <cellStyle name="Normal 9 4 2 3 2 2" xfId="49390" xr:uid="{4A900661-75AF-45F2-9565-E7AA701B92EC}"/>
    <cellStyle name="Normal 9 4 2 3 3" xfId="49389" xr:uid="{18BAB66B-1F6E-4C12-AA37-07B1121DE007}"/>
    <cellStyle name="Normal 9 4 2 4" xfId="18746" xr:uid="{00000000-0005-0000-0000-00003B490000}"/>
    <cellStyle name="Normal 9 4 2 4 2" xfId="49391" xr:uid="{62A6C0E6-BFA8-422B-BCEF-EE0B3174F7F9}"/>
    <cellStyle name="Normal 9 4 2 5" xfId="49384" xr:uid="{F2A7C344-7A40-479B-AB68-162E9A227BB3}"/>
    <cellStyle name="Normal 9 4 3" xfId="18747" xr:uid="{00000000-0005-0000-0000-00003C490000}"/>
    <cellStyle name="Normal 9 4 3 2" xfId="18748" xr:uid="{00000000-0005-0000-0000-00003D490000}"/>
    <cellStyle name="Normal 9 4 3 2 2" xfId="18749" xr:uid="{00000000-0005-0000-0000-00003E490000}"/>
    <cellStyle name="Normal 9 4 3 2 2 2" xfId="49394" xr:uid="{8FFFC293-7B1F-4127-82BB-287871A8A51B}"/>
    <cellStyle name="Normal 9 4 3 2 3" xfId="49393" xr:uid="{757AA995-FAA1-4E46-855D-4D2AAE9BD8A0}"/>
    <cellStyle name="Normal 9 4 3 3" xfId="18750" xr:uid="{00000000-0005-0000-0000-00003F490000}"/>
    <cellStyle name="Normal 9 4 3 3 2" xfId="49395" xr:uid="{021D5CB6-EAF5-487D-8503-20D006B0B499}"/>
    <cellStyle name="Normal 9 4 3 4" xfId="49392" xr:uid="{EE338A78-1EE0-4E6A-A40F-67DDC2031CAF}"/>
    <cellStyle name="Normal 9 4 4" xfId="18751" xr:uid="{00000000-0005-0000-0000-000040490000}"/>
    <cellStyle name="Normal 9 4 4 2" xfId="18752" xr:uid="{00000000-0005-0000-0000-000041490000}"/>
    <cellStyle name="Normal 9 4 4 2 2" xfId="49397" xr:uid="{F15E99BF-C8C6-4182-9B5D-67CE968EF509}"/>
    <cellStyle name="Normal 9 4 4 3" xfId="49396" xr:uid="{796D22A6-EFEB-41C9-A2CC-736991B53ADB}"/>
    <cellStyle name="Normal 9 4 5" xfId="18753" xr:uid="{00000000-0005-0000-0000-000042490000}"/>
    <cellStyle name="Normal 9 4 5 2" xfId="49398" xr:uid="{0BFEEA9C-E94F-4DCF-96E5-796440EA8820}"/>
    <cellStyle name="Normal 9 4 6" xfId="49383" xr:uid="{1863BF32-C5B7-4BAD-95BA-818A9325A84A}"/>
    <cellStyle name="Normal 9 5" xfId="18754" xr:uid="{00000000-0005-0000-0000-000043490000}"/>
    <cellStyle name="Normal 9 5 2" xfId="49399" xr:uid="{9A838632-9DA0-4653-A43C-9CC8C2EF5BFF}"/>
    <cellStyle name="Normal 9 6" xfId="49346" xr:uid="{AB26F340-DDFA-4935-9258-BE7C9073C40B}"/>
    <cellStyle name="Normal 90" xfId="18755" xr:uid="{00000000-0005-0000-0000-000044490000}"/>
    <cellStyle name="Normal 90 2" xfId="49400" xr:uid="{BEC229C7-54C2-46B3-ABEC-9879EC6BBE9E}"/>
    <cellStyle name="Normal 91" xfId="18756" xr:uid="{00000000-0005-0000-0000-000045490000}"/>
    <cellStyle name="Normal 91 2" xfId="49401" xr:uid="{E25C840D-C431-4309-89BB-55F8B69F150B}"/>
    <cellStyle name="Normal 92" xfId="18757" xr:uid="{00000000-0005-0000-0000-000046490000}"/>
    <cellStyle name="Normal 92 2" xfId="49402" xr:uid="{05D2D869-E120-48E8-BCD0-517D0B305B7D}"/>
    <cellStyle name="Normal 93" xfId="18758" xr:uid="{00000000-0005-0000-0000-000047490000}"/>
    <cellStyle name="Normal 93 2" xfId="49403" xr:uid="{5F3F6331-57A2-45F5-86E7-48C0BF36F212}"/>
    <cellStyle name="Normal 94" xfId="18759" xr:uid="{00000000-0005-0000-0000-000048490000}"/>
    <cellStyle name="Normal 94 2" xfId="49404" xr:uid="{D6B05A1B-04A3-4980-8521-68C2A61054DE}"/>
    <cellStyle name="Normal 95" xfId="18760" xr:uid="{00000000-0005-0000-0000-000049490000}"/>
    <cellStyle name="Normal 95 2" xfId="49405" xr:uid="{3209EACD-2BAE-47A5-94EE-223B54B5F32A}"/>
    <cellStyle name="Normal 96" xfId="18761" xr:uid="{00000000-0005-0000-0000-00004A490000}"/>
    <cellStyle name="Normal 96 2" xfId="49406" xr:uid="{0D481BF4-B665-4329-AD30-FB655CC5E08E}"/>
    <cellStyle name="Normal 97" xfId="18762" xr:uid="{00000000-0005-0000-0000-00004B490000}"/>
    <cellStyle name="Normal 97 2" xfId="49407" xr:uid="{6EDDAA1C-7147-45DB-8FDB-AC48E5574F14}"/>
    <cellStyle name="Normal 98" xfId="18763" xr:uid="{00000000-0005-0000-0000-00004C490000}"/>
    <cellStyle name="Normal 98 2" xfId="49408" xr:uid="{FCE827D7-9609-4342-A189-2AC2978F600A}"/>
    <cellStyle name="Normal 99" xfId="18764" xr:uid="{00000000-0005-0000-0000-00004D490000}"/>
    <cellStyle name="Normal 99 2" xfId="49409" xr:uid="{F6974575-B655-45B6-A96A-F60BE38CEB53}"/>
    <cellStyle name="Normal dotted under" xfId="18765" xr:uid="{00000000-0005-0000-0000-00004E490000}"/>
    <cellStyle name="Normal dotted under 2" xfId="49410" xr:uid="{CFCC62DB-252C-427F-83EA-9A715178A147}"/>
    <cellStyle name="Normal U" xfId="18766" xr:uid="{00000000-0005-0000-0000-00004F490000}"/>
    <cellStyle name="Normal U 2" xfId="49411" xr:uid="{1ACC6D41-C701-4122-97F6-F502DFD1BB0C}"/>
    <cellStyle name="Normal1" xfId="18767" xr:uid="{00000000-0005-0000-0000-000050490000}"/>
    <cellStyle name="Normal1 2" xfId="18768" xr:uid="{00000000-0005-0000-0000-000051490000}"/>
    <cellStyle name="Normal1 2 2" xfId="18769" xr:uid="{00000000-0005-0000-0000-000052490000}"/>
    <cellStyle name="Normal1 2 2 2" xfId="49414" xr:uid="{D7419D59-CE28-4EAD-9678-A3D724585254}"/>
    <cellStyle name="Normal1 2 3" xfId="18770" xr:uid="{00000000-0005-0000-0000-000053490000}"/>
    <cellStyle name="Normal1 2 3 2" xfId="49415" xr:uid="{F543DF65-AC3A-43E8-A83F-3FD65E187A57}"/>
    <cellStyle name="Normal1 2 4" xfId="49413" xr:uid="{26430F1C-5C30-4960-A82F-AE0180FA07A0}"/>
    <cellStyle name="Normal1 3" xfId="49412" xr:uid="{4EAE083C-3993-4F47-8FAF-D736CB762662}"/>
    <cellStyle name="NormalGB" xfId="18771" xr:uid="{00000000-0005-0000-0000-000054490000}"/>
    <cellStyle name="NormalGB 2" xfId="18772" xr:uid="{00000000-0005-0000-0000-000055490000}"/>
    <cellStyle name="NormalGB 2 2" xfId="49417" xr:uid="{4D8EF6BA-2E28-4E33-9625-54ECE2CB65F7}"/>
    <cellStyle name="NormalGB 3" xfId="49416" xr:uid="{602973C8-9593-49E4-AEE2-7455B75B1300}"/>
    <cellStyle name="NormalItalic" xfId="18773" xr:uid="{00000000-0005-0000-0000-000056490000}"/>
    <cellStyle name="NormalItalic 2" xfId="49418" xr:uid="{8C2E3B61-B414-4F42-AEEC-89F6746BBA7C}"/>
    <cellStyle name="Nota 10" xfId="18774" xr:uid="{00000000-0005-0000-0000-000057490000}"/>
    <cellStyle name="Nota 10 2" xfId="49419" xr:uid="{52FD3AB1-98A0-4B0C-8532-00B216E85C82}"/>
    <cellStyle name="Nota 11" xfId="18775" xr:uid="{00000000-0005-0000-0000-000058490000}"/>
    <cellStyle name="Nota 11 2" xfId="49420" xr:uid="{E9273704-F97A-41C2-B764-D7F21DD0E455}"/>
    <cellStyle name="Nota 12" xfId="18776" xr:uid="{00000000-0005-0000-0000-000059490000}"/>
    <cellStyle name="Nota 12 2" xfId="49421" xr:uid="{874DF0A3-3F24-4358-977A-507690B9524C}"/>
    <cellStyle name="Nota 13" xfId="18777" xr:uid="{00000000-0005-0000-0000-00005A490000}"/>
    <cellStyle name="Nota 13 2" xfId="49422" xr:uid="{3B7EABA4-F19E-4FBB-BC18-DD4A3A7FE92D}"/>
    <cellStyle name="Nota 14" xfId="18778" xr:uid="{00000000-0005-0000-0000-00005B490000}"/>
    <cellStyle name="Nota 14 2" xfId="49423" xr:uid="{C802C474-2BBE-42B7-9641-EC6E58168FF0}"/>
    <cellStyle name="Nota 15" xfId="18779" xr:uid="{00000000-0005-0000-0000-00005C490000}"/>
    <cellStyle name="Nota 15 2" xfId="49424" xr:uid="{62E0C7D9-D2B9-4EE9-96DF-77FC39F54342}"/>
    <cellStyle name="Nota 16" xfId="18780" xr:uid="{00000000-0005-0000-0000-00005D490000}"/>
    <cellStyle name="Nota 16 2" xfId="49425" xr:uid="{BD7E6508-767F-421B-B77F-3616F27C11AC}"/>
    <cellStyle name="Nota 17" xfId="18781" xr:uid="{00000000-0005-0000-0000-00005E490000}"/>
    <cellStyle name="Nota 17 2" xfId="49426" xr:uid="{E97F6FBC-9DBE-44AD-9CD4-C119DAC417AA}"/>
    <cellStyle name="Nota 18" xfId="18782" xr:uid="{00000000-0005-0000-0000-00005F490000}"/>
    <cellStyle name="Nota 18 2" xfId="49427" xr:uid="{A3BEDAC7-176A-4980-9D05-3B6CD9AB35F3}"/>
    <cellStyle name="Nota 19" xfId="18783" xr:uid="{00000000-0005-0000-0000-000060490000}"/>
    <cellStyle name="Nota 19 2" xfId="49428" xr:uid="{35484864-9F38-4EA8-948D-A1CA10B2801A}"/>
    <cellStyle name="Nota 2" xfId="18784" xr:uid="{00000000-0005-0000-0000-000061490000}"/>
    <cellStyle name="Nota 2 2" xfId="18785" xr:uid="{00000000-0005-0000-0000-000062490000}"/>
    <cellStyle name="Nota 2 2 2" xfId="18786" xr:uid="{00000000-0005-0000-0000-000063490000}"/>
    <cellStyle name="Nota 2 2 2 2" xfId="49431" xr:uid="{C0B27516-80DE-414F-9D1A-EB2580D68A9D}"/>
    <cellStyle name="Nota 2 2 3" xfId="49430" xr:uid="{6841CBD8-F8ED-470F-9671-D4F5BA5FA733}"/>
    <cellStyle name="Nota 2 3" xfId="18787" xr:uid="{00000000-0005-0000-0000-000064490000}"/>
    <cellStyle name="Nota 2 3 2" xfId="18788" xr:uid="{00000000-0005-0000-0000-000065490000}"/>
    <cellStyle name="Nota 2 3 2 2" xfId="49433" xr:uid="{AD98E3FE-50B6-4860-B648-9124AED4CEBD}"/>
    <cellStyle name="Nota 2 3 3" xfId="49432" xr:uid="{04B8C0E5-59AE-4051-ADB5-8E5B2D79013D}"/>
    <cellStyle name="Nota 2 4" xfId="18789" xr:uid="{00000000-0005-0000-0000-000066490000}"/>
    <cellStyle name="Nota 2 4 2" xfId="49434" xr:uid="{41BE8F6C-25FA-4F8E-BF54-D81A983721AE}"/>
    <cellStyle name="Nota 2 5" xfId="18790" xr:uid="{00000000-0005-0000-0000-000067490000}"/>
    <cellStyle name="Nota 2 5 2" xfId="49435" xr:uid="{4122EB95-AFC3-4B04-A926-E36412CB024F}"/>
    <cellStyle name="Nota 2 6" xfId="49429" xr:uid="{0EF2B90F-2D5B-4BFC-8EA5-337FCD54E623}"/>
    <cellStyle name="Nota 20" xfId="18791" xr:uid="{00000000-0005-0000-0000-000068490000}"/>
    <cellStyle name="Nota 20 2" xfId="49436" xr:uid="{F950C1A9-7D89-43CF-BE17-67C0CA0DBB22}"/>
    <cellStyle name="Nota 21" xfId="18792" xr:uid="{00000000-0005-0000-0000-000069490000}"/>
    <cellStyle name="Nota 21 2" xfId="49437" xr:uid="{638F6777-E4E2-4F4D-9FB8-C51AF50F26FE}"/>
    <cellStyle name="Nota 22" xfId="18793" xr:uid="{00000000-0005-0000-0000-00006A490000}"/>
    <cellStyle name="Nota 22 2" xfId="49438" xr:uid="{426588FC-1794-4CAF-8D7C-613ACB58883B}"/>
    <cellStyle name="Nota 23" xfId="18794" xr:uid="{00000000-0005-0000-0000-00006B490000}"/>
    <cellStyle name="Nota 23 2" xfId="49439" xr:uid="{7B195D0E-1C9E-4965-9331-46921E42B78D}"/>
    <cellStyle name="Nota 24" xfId="18795" xr:uid="{00000000-0005-0000-0000-00006C490000}"/>
    <cellStyle name="Nota 24 2" xfId="49440" xr:uid="{3C1182B7-38C4-42A7-8DA1-F24082502DE2}"/>
    <cellStyle name="Nota 3" xfId="18796" xr:uid="{00000000-0005-0000-0000-00006D490000}"/>
    <cellStyle name="Nota 3 2" xfId="18797" xr:uid="{00000000-0005-0000-0000-00006E490000}"/>
    <cellStyle name="Nota 3 2 2" xfId="18798" xr:uid="{00000000-0005-0000-0000-00006F490000}"/>
    <cellStyle name="Nota 3 2 2 2" xfId="49443" xr:uid="{BF1C95C8-98C5-4037-ABE0-9B513B3A2C55}"/>
    <cellStyle name="Nota 3 2 3" xfId="49442" xr:uid="{026B77E4-78F1-4A4A-83D1-556B86FD82D4}"/>
    <cellStyle name="Nota 3 3" xfId="18799" xr:uid="{00000000-0005-0000-0000-000070490000}"/>
    <cellStyle name="Nota 3 3 2" xfId="49444" xr:uid="{0A239138-320E-4604-BA6A-671F2BFDAD10}"/>
    <cellStyle name="Nota 3 4" xfId="49441" xr:uid="{23C993EA-7A6C-4AD5-A015-0D754D822252}"/>
    <cellStyle name="Nota 4" xfId="18800" xr:uid="{00000000-0005-0000-0000-000071490000}"/>
    <cellStyle name="Nota 4 10" xfId="18801" xr:uid="{00000000-0005-0000-0000-000072490000}"/>
    <cellStyle name="Nota 4 10 2" xfId="18802" xr:uid="{00000000-0005-0000-0000-000073490000}"/>
    <cellStyle name="Nota 4 10 2 2" xfId="49447" xr:uid="{44F50F51-B64A-4B47-84FE-6603308D3FB7}"/>
    <cellStyle name="Nota 4 10 3" xfId="49446" xr:uid="{B7E17EDB-F34B-4A10-B9C1-A2041C06EA74}"/>
    <cellStyle name="Nota 4 11" xfId="18803" xr:uid="{00000000-0005-0000-0000-000074490000}"/>
    <cellStyle name="Nota 4 11 2" xfId="49448" xr:uid="{C5F473A2-0023-4157-BDC9-4D426089C462}"/>
    <cellStyle name="Nota 4 12" xfId="49445" xr:uid="{48EE2BE7-0A2F-41EF-9FE6-5554B3A1DDF6}"/>
    <cellStyle name="Nota 4 2" xfId="18804" xr:uid="{00000000-0005-0000-0000-000075490000}"/>
    <cellStyle name="Nota 4 2 10" xfId="18805" xr:uid="{00000000-0005-0000-0000-000076490000}"/>
    <cellStyle name="Nota 4 2 10 2" xfId="49450" xr:uid="{1AF4A67F-78C7-49A8-8163-11D7B2240178}"/>
    <cellStyle name="Nota 4 2 11" xfId="18806" xr:uid="{00000000-0005-0000-0000-000077490000}"/>
    <cellStyle name="Nota 4 2 11 2" xfId="49451" xr:uid="{E93CFF29-C48B-4960-98E1-AA5CBF4BE7F1}"/>
    <cellStyle name="Nota 4 2 12" xfId="49449" xr:uid="{7F5912BF-8E1F-4F88-9026-09A0500D4601}"/>
    <cellStyle name="Nota 4 2 2" xfId="18807" xr:uid="{00000000-0005-0000-0000-000078490000}"/>
    <cellStyle name="Nota 4 2 2 2" xfId="49452" xr:uid="{F5C1E475-CA3E-48DB-82B0-B7ADE0F4AA6B}"/>
    <cellStyle name="Nota 4 2 3" xfId="18808" xr:uid="{00000000-0005-0000-0000-000079490000}"/>
    <cellStyle name="Nota 4 2 3 2" xfId="18809" xr:uid="{00000000-0005-0000-0000-00007A490000}"/>
    <cellStyle name="Nota 4 2 3 2 2" xfId="49454" xr:uid="{EAF8A32E-4807-4261-B3CF-C408A3A41006}"/>
    <cellStyle name="Nota 4 2 3 3" xfId="18810" xr:uid="{00000000-0005-0000-0000-00007B490000}"/>
    <cellStyle name="Nota 4 2 3 3 2" xfId="49455" xr:uid="{8D32E686-8F65-463B-8590-56770F97A8B3}"/>
    <cellStyle name="Nota 4 2 3 4" xfId="18811" xr:uid="{00000000-0005-0000-0000-00007C490000}"/>
    <cellStyle name="Nota 4 2 3 4 2" xfId="49456" xr:uid="{40AA0611-B4AD-463B-9849-9D8A39D471F3}"/>
    <cellStyle name="Nota 4 2 3 5" xfId="49453" xr:uid="{623073DA-79BF-4DE0-B73C-CE61D4722FBA}"/>
    <cellStyle name="Nota 4 2 4" xfId="18812" xr:uid="{00000000-0005-0000-0000-00007D490000}"/>
    <cellStyle name="Nota 4 2 4 2" xfId="18813" xr:uid="{00000000-0005-0000-0000-00007E490000}"/>
    <cellStyle name="Nota 4 2 4 2 2" xfId="49458" xr:uid="{7C31DF51-0E28-41CD-96B7-3CD0AD75D31D}"/>
    <cellStyle name="Nota 4 2 4 3" xfId="18814" xr:uid="{00000000-0005-0000-0000-00007F490000}"/>
    <cellStyle name="Nota 4 2 4 3 2" xfId="49459" xr:uid="{5EBF3FC0-414B-4987-A83C-371E150FEE11}"/>
    <cellStyle name="Nota 4 2 4 4" xfId="18815" xr:uid="{00000000-0005-0000-0000-000080490000}"/>
    <cellStyle name="Nota 4 2 4 4 2" xfId="49460" xr:uid="{C986338D-268C-4EFC-A2F2-6BEA50E3F095}"/>
    <cellStyle name="Nota 4 2 4 5" xfId="49457" xr:uid="{5E788B2C-EB7E-4BC0-AFBD-17C3E0C6430A}"/>
    <cellStyle name="Nota 4 2 5" xfId="18816" xr:uid="{00000000-0005-0000-0000-000081490000}"/>
    <cellStyle name="Nota 4 2 5 2" xfId="18817" xr:uid="{00000000-0005-0000-0000-000082490000}"/>
    <cellStyle name="Nota 4 2 5 2 2" xfId="49462" xr:uid="{2B6B10F5-7557-4FB0-B5F0-9E7B8DF323B5}"/>
    <cellStyle name="Nota 4 2 5 3" xfId="18818" xr:uid="{00000000-0005-0000-0000-000083490000}"/>
    <cellStyle name="Nota 4 2 5 3 2" xfId="49463" xr:uid="{C54D2F83-301C-48E6-A9E8-91AFE0C23AB5}"/>
    <cellStyle name="Nota 4 2 5 4" xfId="49461" xr:uid="{BBE21704-78FE-4034-97D3-8F3C8A3D7228}"/>
    <cellStyle name="Nota 4 2 6" xfId="18819" xr:uid="{00000000-0005-0000-0000-000084490000}"/>
    <cellStyle name="Nota 4 2 6 2" xfId="49464" xr:uid="{415073F9-FE97-462E-9D5A-B1DF40E8E5A1}"/>
    <cellStyle name="Nota 4 2 7" xfId="18820" xr:uid="{00000000-0005-0000-0000-000085490000}"/>
    <cellStyle name="Nota 4 2 7 2" xfId="49465" xr:uid="{CA83E1A5-D5A9-418F-8B3D-35977CFA18B7}"/>
    <cellStyle name="Nota 4 2 8" xfId="18821" xr:uid="{00000000-0005-0000-0000-000086490000}"/>
    <cellStyle name="Nota 4 2 8 2" xfId="18822" xr:uid="{00000000-0005-0000-0000-000087490000}"/>
    <cellStyle name="Nota 4 2 8 2 2" xfId="49467" xr:uid="{DDD23D31-81CE-440C-9D74-BBDDF830662A}"/>
    <cellStyle name="Nota 4 2 8 3" xfId="18823" xr:uid="{00000000-0005-0000-0000-000088490000}"/>
    <cellStyle name="Nota 4 2 8 3 2" xfId="49468" xr:uid="{ABBF9182-85FF-447B-AF18-6E5E587F2FF8}"/>
    <cellStyle name="Nota 4 2 8 4" xfId="49466" xr:uid="{59333401-AAB3-46FC-B5B3-67F10C66B1D8}"/>
    <cellStyle name="Nota 4 2 9" xfId="18824" xr:uid="{00000000-0005-0000-0000-000089490000}"/>
    <cellStyle name="Nota 4 2 9 2" xfId="49469" xr:uid="{F24F11B0-2A84-420D-949C-5BC2A0DB9D59}"/>
    <cellStyle name="Nota 4 3" xfId="18825" xr:uid="{00000000-0005-0000-0000-00008A490000}"/>
    <cellStyle name="Nota 4 3 2" xfId="49470" xr:uid="{8C44E305-57A5-4BC7-AE34-2263C191AAB5}"/>
    <cellStyle name="Nota 4 4" xfId="18826" xr:uid="{00000000-0005-0000-0000-00008B490000}"/>
    <cellStyle name="Nota 4 4 2" xfId="18827" xr:uid="{00000000-0005-0000-0000-00008C490000}"/>
    <cellStyle name="Nota 4 4 2 2" xfId="49472" xr:uid="{DCBD5C8C-F032-451C-A9AD-BA8042BFF234}"/>
    <cellStyle name="Nota 4 4 3" xfId="18828" xr:uid="{00000000-0005-0000-0000-00008D490000}"/>
    <cellStyle name="Nota 4 4 3 2" xfId="49473" xr:uid="{6FCFF6B4-2DCC-47CE-BDFF-C31DF2055551}"/>
    <cellStyle name="Nota 4 4 4" xfId="18829" xr:uid="{00000000-0005-0000-0000-00008E490000}"/>
    <cellStyle name="Nota 4 4 4 2" xfId="49474" xr:uid="{A8F9A40A-D722-494E-BEFF-558A04FB65F8}"/>
    <cellStyle name="Nota 4 4 5" xfId="49471" xr:uid="{CC92CD3B-21D7-4A20-AC24-3D932350A519}"/>
    <cellStyle name="Nota 4 5" xfId="18830" xr:uid="{00000000-0005-0000-0000-00008F490000}"/>
    <cellStyle name="Nota 4 5 2" xfId="18831" xr:uid="{00000000-0005-0000-0000-000090490000}"/>
    <cellStyle name="Nota 4 5 2 2" xfId="49476" xr:uid="{6A6A0283-6956-4855-9FDC-A3121C4FCC70}"/>
    <cellStyle name="Nota 4 5 3" xfId="18832" xr:uid="{00000000-0005-0000-0000-000091490000}"/>
    <cellStyle name="Nota 4 5 3 2" xfId="49477" xr:uid="{56DB4CF7-624A-4422-BAB0-47D958DBBEE9}"/>
    <cellStyle name="Nota 4 5 4" xfId="18833" xr:uid="{00000000-0005-0000-0000-000092490000}"/>
    <cellStyle name="Nota 4 5 4 2" xfId="49478" xr:uid="{4C378928-B442-4EBE-B003-DE3BBABDD49C}"/>
    <cellStyle name="Nota 4 5 5" xfId="49475" xr:uid="{6C4767EC-C55B-4365-A959-433C43DBB60D}"/>
    <cellStyle name="Nota 4 6" xfId="18834" xr:uid="{00000000-0005-0000-0000-000093490000}"/>
    <cellStyle name="Nota 4 6 2" xfId="18835" xr:uid="{00000000-0005-0000-0000-000094490000}"/>
    <cellStyle name="Nota 4 6 2 2" xfId="49480" xr:uid="{004A9F1C-BF0F-485F-BE5C-8EF7DD215EBE}"/>
    <cellStyle name="Nota 4 6 3" xfId="18836" xr:uid="{00000000-0005-0000-0000-000095490000}"/>
    <cellStyle name="Nota 4 6 3 2" xfId="49481" xr:uid="{D3F78A39-6A30-4B03-8608-1113027D8A59}"/>
    <cellStyle name="Nota 4 6 4" xfId="49479" xr:uid="{A46218CA-C97F-4592-AC6A-55FB1C25620B}"/>
    <cellStyle name="Nota 4 7" xfId="18837" xr:uid="{00000000-0005-0000-0000-000096490000}"/>
    <cellStyle name="Nota 4 7 2" xfId="49482" xr:uid="{14EEE8C8-F97D-49F2-BDAF-EB1C1467BD46}"/>
    <cellStyle name="Nota 4 8" xfId="18838" xr:uid="{00000000-0005-0000-0000-000097490000}"/>
    <cellStyle name="Nota 4 8 2" xfId="49483" xr:uid="{6C1519DC-0DB0-45D9-BAF5-285D7F97E856}"/>
    <cellStyle name="Nota 4 9" xfId="18839" xr:uid="{00000000-0005-0000-0000-000098490000}"/>
    <cellStyle name="Nota 4 9 2" xfId="18840" xr:uid="{00000000-0005-0000-0000-000099490000}"/>
    <cellStyle name="Nota 4 9 2 2" xfId="49485" xr:uid="{7E567F23-3923-46A4-832A-9770A8835F2B}"/>
    <cellStyle name="Nota 4 9 3" xfId="18841" xr:uid="{00000000-0005-0000-0000-00009A490000}"/>
    <cellStyle name="Nota 4 9 3 2" xfId="49486" xr:uid="{E3340EC8-4C23-4BA5-A192-2F72D32F49DC}"/>
    <cellStyle name="Nota 4 9 4" xfId="49484" xr:uid="{77B8CB98-8107-43CE-9B25-A8FDC3CACEEF}"/>
    <cellStyle name="Nota 5" xfId="18842" xr:uid="{00000000-0005-0000-0000-00009B490000}"/>
    <cellStyle name="Nota 5 2" xfId="18843" xr:uid="{00000000-0005-0000-0000-00009C490000}"/>
    <cellStyle name="Nota 5 2 2" xfId="49488" xr:uid="{C97F9649-CA4A-42C7-ABBD-818351D04B45}"/>
    <cellStyle name="Nota 5 3" xfId="49487" xr:uid="{AEDFC9EE-2BE2-4984-9501-2DFA8D15C6F6}"/>
    <cellStyle name="Nota 6" xfId="18844" xr:uid="{00000000-0005-0000-0000-00009D490000}"/>
    <cellStyle name="Nota 6 2" xfId="18845" xr:uid="{00000000-0005-0000-0000-00009E490000}"/>
    <cellStyle name="Nota 6 2 2" xfId="18846" xr:uid="{00000000-0005-0000-0000-00009F490000}"/>
    <cellStyle name="Nota 6 2 2 2" xfId="18847" xr:uid="{00000000-0005-0000-0000-0000A0490000}"/>
    <cellStyle name="Nota 6 2 2 2 2" xfId="49492" xr:uid="{93D02814-CF9A-424C-BEDA-E43A3E80026C}"/>
    <cellStyle name="Nota 6 2 2 3" xfId="49491" xr:uid="{B1BFB055-C312-4181-9E4B-0E5646D93D40}"/>
    <cellStyle name="Nota 6 2 3" xfId="18848" xr:uid="{00000000-0005-0000-0000-0000A1490000}"/>
    <cellStyle name="Nota 6 2 3 2" xfId="49493" xr:uid="{5BFE31A5-E67A-4690-B223-B503A12A9808}"/>
    <cellStyle name="Nota 6 2 4" xfId="49490" xr:uid="{3ED400AC-E560-4512-B054-98003610D3CA}"/>
    <cellStyle name="Nota 6 3" xfId="18849" xr:uid="{00000000-0005-0000-0000-0000A2490000}"/>
    <cellStyle name="Nota 6 3 2" xfId="18850" xr:uid="{00000000-0005-0000-0000-0000A3490000}"/>
    <cellStyle name="Nota 6 3 2 2" xfId="49495" xr:uid="{96A4056E-680D-473D-9B78-28FF76368E66}"/>
    <cellStyle name="Nota 6 3 3" xfId="18851" xr:uid="{00000000-0005-0000-0000-0000A4490000}"/>
    <cellStyle name="Nota 6 3 3 2" xfId="49496" xr:uid="{04574DFB-8534-4BDC-8681-618F9106085B}"/>
    <cellStyle name="Nota 6 3 4" xfId="49494" xr:uid="{062A839B-CB78-466D-8770-617862CE6BC4}"/>
    <cellStyle name="Nota 6 4" xfId="18852" xr:uid="{00000000-0005-0000-0000-0000A5490000}"/>
    <cellStyle name="Nota 6 4 2" xfId="49497" xr:uid="{673F1B17-39F2-44DD-A75B-E29F638C22CA}"/>
    <cellStyle name="Nota 6 5" xfId="18853" xr:uid="{00000000-0005-0000-0000-0000A6490000}"/>
    <cellStyle name="Nota 6 5 2" xfId="49498" xr:uid="{27BDA200-1D52-42FF-8D97-3C8A0AD9912F}"/>
    <cellStyle name="Nota 6 6" xfId="49489" xr:uid="{88C42CB1-0FAF-45B3-A75B-61F05242DC5A}"/>
    <cellStyle name="Nota 7" xfId="18854" xr:uid="{00000000-0005-0000-0000-0000A7490000}"/>
    <cellStyle name="Nota 7 2" xfId="49499" xr:uid="{3F7AA93A-AFFA-4738-B954-BD64161204E3}"/>
    <cellStyle name="Nota 8" xfId="18855" xr:uid="{00000000-0005-0000-0000-0000A8490000}"/>
    <cellStyle name="Nota 8 2" xfId="49500" xr:uid="{70747F4C-C494-4039-BBF9-33E82EB96F8D}"/>
    <cellStyle name="Nota 9" xfId="18856" xr:uid="{00000000-0005-0000-0000-0000A9490000}"/>
    <cellStyle name="Nota 9 2" xfId="18857" xr:uid="{00000000-0005-0000-0000-0000AA490000}"/>
    <cellStyle name="Nota 9 2 2" xfId="49502" xr:uid="{008707B8-FA47-4AC8-A534-76AD3D9C4DE0}"/>
    <cellStyle name="Nota 9 3" xfId="18858" xr:uid="{00000000-0005-0000-0000-0000AB490000}"/>
    <cellStyle name="Nota 9 3 2" xfId="49503" xr:uid="{F5D00914-027A-4638-8744-846BBF7F09DB}"/>
    <cellStyle name="Nota 9 4" xfId="49501" xr:uid="{8D85BA19-9FCD-476E-8F64-F3DCDE0CD153}"/>
    <cellStyle name="Notas" xfId="18859" xr:uid="{00000000-0005-0000-0000-0000AC490000}"/>
    <cellStyle name="Notas 2" xfId="18860" xr:uid="{00000000-0005-0000-0000-0000AD490000}"/>
    <cellStyle name="Notas 2 2" xfId="49505" xr:uid="{19ADD963-1235-4551-A09F-5954D84CE897}"/>
    <cellStyle name="Notas 3" xfId="18861" xr:uid="{00000000-0005-0000-0000-0000AE490000}"/>
    <cellStyle name="Notas 3 2" xfId="49506" xr:uid="{5C61547E-849E-4659-8627-FCE8E3D46D0A}"/>
    <cellStyle name="Notas 4" xfId="49504" xr:uid="{B0D98640-FED6-4DBE-919D-CFEEBF021E6A}"/>
    <cellStyle name="Note" xfId="18862" xr:uid="{00000000-0005-0000-0000-0000AF490000}"/>
    <cellStyle name="Note 2" xfId="18863" xr:uid="{00000000-0005-0000-0000-0000B0490000}"/>
    <cellStyle name="Note 2 10" xfId="49508" xr:uid="{F99ABA3F-6C5D-4EBE-8F06-90096A19E2DE}"/>
    <cellStyle name="Note 2 2" xfId="18864" xr:uid="{00000000-0005-0000-0000-0000B1490000}"/>
    <cellStyle name="Note 2 2 2" xfId="18865" xr:uid="{00000000-0005-0000-0000-0000B2490000}"/>
    <cellStyle name="Note 2 2 2 2" xfId="49510" xr:uid="{E8EDAD07-F58F-49AE-B65C-9000A902B4CD}"/>
    <cellStyle name="Note 2 2 3" xfId="49509" xr:uid="{5AE14CDB-DDEB-475A-85D6-B581849B2E06}"/>
    <cellStyle name="Note 2 3" xfId="18866" xr:uid="{00000000-0005-0000-0000-0000B3490000}"/>
    <cellStyle name="Note 2 3 2" xfId="18867" xr:uid="{00000000-0005-0000-0000-0000B4490000}"/>
    <cellStyle name="Note 2 3 2 2" xfId="49512" xr:uid="{4331BBAA-82FD-426E-BDA6-3FFEE946D70D}"/>
    <cellStyle name="Note 2 3 3" xfId="18868" xr:uid="{00000000-0005-0000-0000-0000B5490000}"/>
    <cellStyle name="Note 2 3 3 2" xfId="18869" xr:uid="{00000000-0005-0000-0000-0000B6490000}"/>
    <cellStyle name="Note 2 3 3 2 2" xfId="49514" xr:uid="{7E49D132-89C3-4CC4-8329-760EB18E1024}"/>
    <cellStyle name="Note 2 3 3 3" xfId="18870" xr:uid="{00000000-0005-0000-0000-0000B7490000}"/>
    <cellStyle name="Note 2 3 3 3 2" xfId="49515" xr:uid="{61DF020A-CA09-4409-8D40-78E51478C5F2}"/>
    <cellStyle name="Note 2 3 3 4" xfId="49513" xr:uid="{800CD7BE-75ED-4477-A6A2-256CAD5EBF05}"/>
    <cellStyle name="Note 2 3 4" xfId="18871" xr:uid="{00000000-0005-0000-0000-0000B8490000}"/>
    <cellStyle name="Note 2 3 4 2" xfId="49516" xr:uid="{6FE78342-5DBA-4132-940E-0B06DD5A8308}"/>
    <cellStyle name="Note 2 3 5" xfId="18872" xr:uid="{00000000-0005-0000-0000-0000B9490000}"/>
    <cellStyle name="Note 2 3 5 2" xfId="49517" xr:uid="{BB2954AC-9B22-4400-93AD-94B46F2E54AD}"/>
    <cellStyle name="Note 2 3 6" xfId="49511" xr:uid="{763536A2-9B9F-4557-A556-D40203E96396}"/>
    <cellStyle name="Note 2 4" xfId="18873" xr:uid="{00000000-0005-0000-0000-0000BA490000}"/>
    <cellStyle name="Note 2 4 2" xfId="49518" xr:uid="{E458AA0A-0199-4B5B-BF0E-40D4CAE94F20}"/>
    <cellStyle name="Note 2 5" xfId="18874" xr:uid="{00000000-0005-0000-0000-0000BB490000}"/>
    <cellStyle name="Note 2 5 2" xfId="18875" xr:uid="{00000000-0005-0000-0000-0000BC490000}"/>
    <cellStyle name="Note 2 5 2 2" xfId="49520" xr:uid="{DAA95A89-1993-4AFF-8E25-E2DD8E266A9F}"/>
    <cellStyle name="Note 2 5 3" xfId="18876" xr:uid="{00000000-0005-0000-0000-0000BD490000}"/>
    <cellStyle name="Note 2 5 3 2" xfId="49521" xr:uid="{29BFBCD1-CAD6-4919-A28A-8BE65B8ADFD4}"/>
    <cellStyle name="Note 2 5 4" xfId="49519" xr:uid="{240BAEC4-AECD-4CD7-8FB8-009A901C3057}"/>
    <cellStyle name="Note 2 6" xfId="18877" xr:uid="{00000000-0005-0000-0000-0000BE490000}"/>
    <cellStyle name="Note 2 6 2" xfId="18878" xr:uid="{00000000-0005-0000-0000-0000BF490000}"/>
    <cellStyle name="Note 2 6 2 2" xfId="49523" xr:uid="{CAF672D0-4AE1-41D8-9DDA-2D2DD201F445}"/>
    <cellStyle name="Note 2 6 3" xfId="49522" xr:uid="{796D471A-1192-4A52-8D2C-E2A1F0C2C1F6}"/>
    <cellStyle name="Note 2 7" xfId="18879" xr:uid="{00000000-0005-0000-0000-0000C0490000}"/>
    <cellStyle name="Note 2 7 2" xfId="18880" xr:uid="{00000000-0005-0000-0000-0000C1490000}"/>
    <cellStyle name="Note 2 7 2 2" xfId="49525" xr:uid="{E90F0561-356A-47F5-A9C2-63A347E9E385}"/>
    <cellStyle name="Note 2 7 3" xfId="49524" xr:uid="{AAFD7B72-709B-4FD8-BC94-488A44710C6D}"/>
    <cellStyle name="Note 2 8" xfId="18881" xr:uid="{00000000-0005-0000-0000-0000C2490000}"/>
    <cellStyle name="Note 2 8 2" xfId="49526" xr:uid="{D9E62B67-C5DD-4B57-A1AD-EB39613FE9AE}"/>
    <cellStyle name="Note 2 9" xfId="18882" xr:uid="{00000000-0005-0000-0000-0000C3490000}"/>
    <cellStyle name="Note 2 9 2" xfId="49527" xr:uid="{95B6A80E-5B1F-48DB-85A8-4D7D0579339E}"/>
    <cellStyle name="Note 3" xfId="18883" xr:uid="{00000000-0005-0000-0000-0000C4490000}"/>
    <cellStyle name="Note 3 2" xfId="18884" xr:uid="{00000000-0005-0000-0000-0000C5490000}"/>
    <cellStyle name="Note 3 2 2" xfId="49529" xr:uid="{C7C28569-422A-4C68-BF8A-B9349293979A}"/>
    <cellStyle name="Note 3 3" xfId="18885" xr:uid="{00000000-0005-0000-0000-0000C6490000}"/>
    <cellStyle name="Note 3 3 2" xfId="49530" xr:uid="{5D451210-0784-44C8-9C92-8B2EB8BBEB3A}"/>
    <cellStyle name="Note 3 4" xfId="18886" xr:uid="{00000000-0005-0000-0000-0000C7490000}"/>
    <cellStyle name="Note 3 4 2" xfId="18887" xr:uid="{00000000-0005-0000-0000-0000C8490000}"/>
    <cellStyle name="Note 3 4 2 2" xfId="49532" xr:uid="{BF8D3E5A-C225-45FD-80A7-AB7EC240D68F}"/>
    <cellStyle name="Note 3 4 3" xfId="18888" xr:uid="{00000000-0005-0000-0000-0000C9490000}"/>
    <cellStyle name="Note 3 4 3 2" xfId="18889" xr:uid="{00000000-0005-0000-0000-0000CA490000}"/>
    <cellStyle name="Note 3 4 3 2 2" xfId="49534" xr:uid="{663C052B-4049-4725-AAC7-34138F0AF1B7}"/>
    <cellStyle name="Note 3 4 3 3" xfId="49533" xr:uid="{29988EBB-8FE9-4440-80F1-91C434049309}"/>
    <cellStyle name="Note 3 4 4" xfId="18890" xr:uid="{00000000-0005-0000-0000-0000CB490000}"/>
    <cellStyle name="Note 3 4 4 2" xfId="49535" xr:uid="{3044EAFB-DBA9-4FCB-8C8E-D693EF82F690}"/>
    <cellStyle name="Note 3 4 5" xfId="49531" xr:uid="{1ADE3840-6F70-4934-B60A-9B196AC93D50}"/>
    <cellStyle name="Note 3 5" xfId="18891" xr:uid="{00000000-0005-0000-0000-0000CC490000}"/>
    <cellStyle name="Note 3 5 2" xfId="49536" xr:uid="{72990FAC-7195-4608-AD41-922F2F047EE2}"/>
    <cellStyle name="Note 3 6" xfId="18892" xr:uid="{00000000-0005-0000-0000-0000CD490000}"/>
    <cellStyle name="Note 3 6 2" xfId="18893" xr:uid="{00000000-0005-0000-0000-0000CE490000}"/>
    <cellStyle name="Note 3 6 2 2" xfId="49538" xr:uid="{FA950DD4-9D79-4B86-8670-75193625D3D7}"/>
    <cellStyle name="Note 3 6 3" xfId="18894" xr:uid="{00000000-0005-0000-0000-0000CF490000}"/>
    <cellStyle name="Note 3 6 3 2" xfId="49539" xr:uid="{9408FC92-EC27-43FA-BB15-311B9DB7481F}"/>
    <cellStyle name="Note 3 6 4" xfId="49537" xr:uid="{89BD8D55-8F89-4724-8933-EB2852B5C04F}"/>
    <cellStyle name="Note 3 7" xfId="18895" xr:uid="{00000000-0005-0000-0000-0000D0490000}"/>
    <cellStyle name="Note 3 7 2" xfId="49540" xr:uid="{25A3E536-1084-4D2A-94A3-24A6A276A983}"/>
    <cellStyle name="Note 3 8" xfId="49528" xr:uid="{E48951F9-BC43-418B-B28C-79A5C11C4677}"/>
    <cellStyle name="Note 4" xfId="18896" xr:uid="{00000000-0005-0000-0000-0000D1490000}"/>
    <cellStyle name="Note 4 2" xfId="18897" xr:uid="{00000000-0005-0000-0000-0000D2490000}"/>
    <cellStyle name="Note 4 2 2" xfId="18898" xr:uid="{00000000-0005-0000-0000-0000D3490000}"/>
    <cellStyle name="Note 4 2 2 2" xfId="49543" xr:uid="{AC970DE0-792A-4305-84D6-9E6AF51B02E5}"/>
    <cellStyle name="Note 4 2 3" xfId="18899" xr:uid="{00000000-0005-0000-0000-0000D4490000}"/>
    <cellStyle name="Note 4 2 3 2" xfId="18900" xr:uid="{00000000-0005-0000-0000-0000D5490000}"/>
    <cellStyle name="Note 4 2 3 2 2" xfId="49545" xr:uid="{73F1AC33-34C1-48CD-89A7-CD27704EEF0A}"/>
    <cellStyle name="Note 4 2 3 3" xfId="49544" xr:uid="{FA0A4EB2-35D5-48DB-BDC3-CE79AD87A227}"/>
    <cellStyle name="Note 4 2 4" xfId="18901" xr:uid="{00000000-0005-0000-0000-0000D6490000}"/>
    <cellStyle name="Note 4 2 4 2" xfId="49546" xr:uid="{66D3883B-4723-4340-A7E6-D4980D457955}"/>
    <cellStyle name="Note 4 2 5" xfId="49542" xr:uid="{79C128B3-0D63-4EFF-A1F5-1A58AEDCB0DD}"/>
    <cellStyle name="Note 4 3" xfId="18902" xr:uid="{00000000-0005-0000-0000-0000D7490000}"/>
    <cellStyle name="Note 4 3 2" xfId="49547" xr:uid="{E89AD66C-FB5A-4E88-B3B5-C4EF0618BC23}"/>
    <cellStyle name="Note 4 4" xfId="18903" xr:uid="{00000000-0005-0000-0000-0000D8490000}"/>
    <cellStyle name="Note 4 4 2" xfId="18904" xr:uid="{00000000-0005-0000-0000-0000D9490000}"/>
    <cellStyle name="Note 4 4 2 2" xfId="49549" xr:uid="{3A1EF1EA-8593-4BC2-BBE5-B0FE9E226FB9}"/>
    <cellStyle name="Note 4 4 3" xfId="18905" xr:uid="{00000000-0005-0000-0000-0000DA490000}"/>
    <cellStyle name="Note 4 4 3 2" xfId="49550" xr:uid="{D1A81523-BDE6-4437-835E-412D3286F14C}"/>
    <cellStyle name="Note 4 4 4" xfId="49548" xr:uid="{4A92D373-CFAD-4BD2-BB6F-174650B6977E}"/>
    <cellStyle name="Note 4 5" xfId="18906" xr:uid="{00000000-0005-0000-0000-0000DB490000}"/>
    <cellStyle name="Note 4 5 2" xfId="49551" xr:uid="{6DAD5788-1708-47FE-93CE-801E4A965309}"/>
    <cellStyle name="Note 4 6" xfId="49541" xr:uid="{D1730D13-AF41-42F7-B90B-37B5453123BA}"/>
    <cellStyle name="Note 5" xfId="18907" xr:uid="{00000000-0005-0000-0000-0000DC490000}"/>
    <cellStyle name="Note 5 2" xfId="18908" xr:uid="{00000000-0005-0000-0000-0000DD490000}"/>
    <cellStyle name="Note 5 2 2" xfId="18909" xr:uid="{00000000-0005-0000-0000-0000DE490000}"/>
    <cellStyle name="Note 5 2 2 2" xfId="49554" xr:uid="{5D13BAD1-4FE8-465A-9F4C-1FB031FB0306}"/>
    <cellStyle name="Note 5 2 3" xfId="18910" xr:uid="{00000000-0005-0000-0000-0000DF490000}"/>
    <cellStyle name="Note 5 2 3 2" xfId="18911" xr:uid="{00000000-0005-0000-0000-0000E0490000}"/>
    <cellStyle name="Note 5 2 3 2 2" xfId="49556" xr:uid="{0F2F34DC-62A2-41CC-92CC-9EFD39C082DA}"/>
    <cellStyle name="Note 5 2 3 3" xfId="49555" xr:uid="{B7149207-E3CD-455A-99A3-C0DD8648CE6E}"/>
    <cellStyle name="Note 5 2 4" xfId="18912" xr:uid="{00000000-0005-0000-0000-0000E1490000}"/>
    <cellStyle name="Note 5 2 4 2" xfId="49557" xr:uid="{60D4917E-0DE5-4071-8A30-75564BC9A93D}"/>
    <cellStyle name="Note 5 2 5" xfId="49553" xr:uid="{3EF9CDC4-F0C1-42EA-8D46-1CBEC503212A}"/>
    <cellStyle name="Note 5 3" xfId="18913" xr:uid="{00000000-0005-0000-0000-0000E2490000}"/>
    <cellStyle name="Note 5 3 2" xfId="49558" xr:uid="{8DC1D1B4-21E3-4A76-BB7E-343A5F4FAE2F}"/>
    <cellStyle name="Note 5 4" xfId="18914" xr:uid="{00000000-0005-0000-0000-0000E3490000}"/>
    <cellStyle name="Note 5 4 2" xfId="18915" xr:uid="{00000000-0005-0000-0000-0000E4490000}"/>
    <cellStyle name="Note 5 4 2 2" xfId="49560" xr:uid="{0664A2C7-A9A7-4298-AECE-010E720AF30F}"/>
    <cellStyle name="Note 5 4 3" xfId="18916" xr:uid="{00000000-0005-0000-0000-0000E5490000}"/>
    <cellStyle name="Note 5 4 3 2" xfId="49561" xr:uid="{F75CF16C-C954-4B76-9346-B644E00EE2CE}"/>
    <cellStyle name="Note 5 4 4" xfId="49559" xr:uid="{FF177265-C0F7-41A7-A484-BC8495EC0784}"/>
    <cellStyle name="Note 5 5" xfId="49552" xr:uid="{F1143692-EBA9-4C6C-8BDD-69439D23E9D2}"/>
    <cellStyle name="Note 6" xfId="18917" xr:uid="{00000000-0005-0000-0000-0000E6490000}"/>
    <cellStyle name="Note 6 2" xfId="18918" xr:uid="{00000000-0005-0000-0000-0000E7490000}"/>
    <cellStyle name="Note 6 2 2" xfId="49563" xr:uid="{E93268E1-BC04-4610-8CFE-B4427F6C94DB}"/>
    <cellStyle name="Note 6 3" xfId="18919" xr:uid="{00000000-0005-0000-0000-0000E8490000}"/>
    <cellStyle name="Note 6 3 2" xfId="18920" xr:uid="{00000000-0005-0000-0000-0000E9490000}"/>
    <cellStyle name="Note 6 3 2 2" xfId="49565" xr:uid="{21B71B7F-279A-4F5D-9DB5-C3C5A050F8BF}"/>
    <cellStyle name="Note 6 3 3" xfId="49564" xr:uid="{D9599FC7-C5AE-4D31-9653-5E221D30AF18}"/>
    <cellStyle name="Note 6 4" xfId="18921" xr:uid="{00000000-0005-0000-0000-0000EA490000}"/>
    <cellStyle name="Note 6 4 2" xfId="49566" xr:uid="{4823E602-7538-4CB3-9B1F-D673DF93EA74}"/>
    <cellStyle name="Note 6 5" xfId="49562" xr:uid="{890DEA7A-71DB-4B75-8B53-1AEBF6919D34}"/>
    <cellStyle name="Note 7" xfId="49507" xr:uid="{ED2A6E72-D1A2-4430-8F91-30A8F39C6F63}"/>
    <cellStyle name="Number" xfId="18922" xr:uid="{00000000-0005-0000-0000-0000EB490000}"/>
    <cellStyle name="Number 2" xfId="18923" xr:uid="{00000000-0005-0000-0000-0000EC490000}"/>
    <cellStyle name="Number 2 2" xfId="49568" xr:uid="{BE04FA7D-1272-4A1F-B885-31E3DDDD3EF5}"/>
    <cellStyle name="Number 3" xfId="18924" xr:uid="{00000000-0005-0000-0000-0000ED490000}"/>
    <cellStyle name="Number 3 2" xfId="49569" xr:uid="{53935A05-698E-4D99-97B7-2AFC6D8A8718}"/>
    <cellStyle name="Number 4" xfId="49567" xr:uid="{7FA7FF03-E56A-40AC-AF05-EC8C3B05E0B8}"/>
    <cellStyle name="Number_ADJS 33 Capitalized Interest - Jan 2013" xfId="18925" xr:uid="{00000000-0005-0000-0000-0000EE490000}"/>
    <cellStyle name="O.OO" xfId="18926" xr:uid="{00000000-0005-0000-0000-0000EF490000}"/>
    <cellStyle name="O.OO 2" xfId="49570" xr:uid="{98E53B4C-A573-4EFB-85DA-158C0316ABF9}"/>
    <cellStyle name="Œ…‹æØ‚è [0.00]_GE 3 MINIMUM" xfId="18927" xr:uid="{00000000-0005-0000-0000-0000F0490000}"/>
    <cellStyle name="Œ…‹æØ‚è_GE 3 MINIMUM" xfId="18928" xr:uid="{00000000-0005-0000-0000-0000F1490000}"/>
    <cellStyle name="Opções de Autoformatação" xfId="18929" xr:uid="{00000000-0005-0000-0000-0000F2490000}"/>
    <cellStyle name="Opções de Autoformatação 2" xfId="49571" xr:uid="{BA9640A6-4BF8-487A-A679-CD22B2094D40}"/>
    <cellStyle name="Option" xfId="18930" xr:uid="{00000000-0005-0000-0000-0000F3490000}"/>
    <cellStyle name="Option 2" xfId="49572" xr:uid="{1DA671C3-8F82-4BB6-85DB-FE96BE62DEE2}"/>
    <cellStyle name="Ouput" xfId="18931" xr:uid="{00000000-0005-0000-0000-0000F4490000}"/>
    <cellStyle name="Ouput 2" xfId="49573" xr:uid="{C2E3952A-2E0A-4C53-B31F-EF6BE9F15C8E}"/>
    <cellStyle name="outh America" xfId="18932" xr:uid="{00000000-0005-0000-0000-0000F5490000}"/>
    <cellStyle name="outh America 2" xfId="18933" xr:uid="{00000000-0005-0000-0000-0000F6490000}"/>
    <cellStyle name="outh America 2 2" xfId="49575" xr:uid="{0332F179-38CC-474A-8FAB-A090CECF6D76}"/>
    <cellStyle name="outh America 3" xfId="49574" xr:uid="{B2E16FD1-165E-4E71-8DEC-89BEC4953E51}"/>
    <cellStyle name="Output" xfId="18934" xr:uid="{00000000-0005-0000-0000-0000F7490000}"/>
    <cellStyle name="Output 2" xfId="18935" xr:uid="{00000000-0005-0000-0000-0000F8490000}"/>
    <cellStyle name="Output 2 2" xfId="18936" xr:uid="{00000000-0005-0000-0000-0000F9490000}"/>
    <cellStyle name="Output 2 2 2" xfId="49578" xr:uid="{9CBB39F8-A085-4736-9585-8D70258DCA2C}"/>
    <cellStyle name="Output 2 3" xfId="18937" xr:uid="{00000000-0005-0000-0000-0000FA490000}"/>
    <cellStyle name="Output 2 3 2" xfId="49579" xr:uid="{67576D21-F1B2-4FB0-94CF-D7E7A9413334}"/>
    <cellStyle name="Output 2 4" xfId="49577" xr:uid="{CEC6C182-E3C7-48E6-B41A-6C251236029E}"/>
    <cellStyle name="Output 3" xfId="18938" xr:uid="{00000000-0005-0000-0000-0000FB490000}"/>
    <cellStyle name="Output 3 2" xfId="18939" xr:uid="{00000000-0005-0000-0000-0000FC490000}"/>
    <cellStyle name="Output 3 2 2" xfId="49581" xr:uid="{CDAF43AF-5B74-4AD5-9481-9B8C6B1FC0FA}"/>
    <cellStyle name="Output 3 3" xfId="18940" xr:uid="{00000000-0005-0000-0000-0000FD490000}"/>
    <cellStyle name="Output 3 3 2" xfId="49582" xr:uid="{FBF448A9-51A6-4F35-A956-CA01A87175D1}"/>
    <cellStyle name="Output 3 4" xfId="49580" xr:uid="{50BC401B-926A-4DE7-8CFF-6F8DA70E13E9}"/>
    <cellStyle name="Output 4" xfId="18941" xr:uid="{00000000-0005-0000-0000-0000FE490000}"/>
    <cellStyle name="Output 4 2" xfId="49583" xr:uid="{AF888ED2-51B6-44FE-8529-6B691632C240}"/>
    <cellStyle name="Output 5" xfId="49576" xr:uid="{162330E0-278A-48FC-9B72-9C313A1B6CE8}"/>
    <cellStyle name="OUTPUT AMOUNTS" xfId="18942" xr:uid="{00000000-0005-0000-0000-0000FF490000}"/>
    <cellStyle name="OUTPUT AMOUNTS 2" xfId="18943" xr:uid="{00000000-0005-0000-0000-0000004A0000}"/>
    <cellStyle name="Output Amounts 2 2" xfId="18944" xr:uid="{00000000-0005-0000-0000-0000014A0000}"/>
    <cellStyle name="Output Amounts 2 2 2" xfId="49586" xr:uid="{B3EE1B82-468C-4A09-BC84-777FF482D003}"/>
    <cellStyle name="OUTPUT AMOUNTS 2 3" xfId="49585" xr:uid="{9E31BDC7-5F55-4AAB-A389-D4F7A4C9466A}"/>
    <cellStyle name="OUTPUT AMOUNTS 3" xfId="18945" xr:uid="{00000000-0005-0000-0000-0000024A0000}"/>
    <cellStyle name="OUTPUT AMOUNTS 3 2" xfId="18946" xr:uid="{00000000-0005-0000-0000-0000034A0000}"/>
    <cellStyle name="OUTPUT AMOUNTS 3 2 2" xfId="49588" xr:uid="{E520A786-6F9F-4107-8589-3AACEEB4C560}"/>
    <cellStyle name="OUTPUT AMOUNTS 3 3" xfId="49587" xr:uid="{D6544EA3-E708-40DA-B810-55A8E35B159A}"/>
    <cellStyle name="OUTPUT AMOUNTS 4" xfId="18947" xr:uid="{00000000-0005-0000-0000-0000044A0000}"/>
    <cellStyle name="OUTPUT AMOUNTS 4 2" xfId="49589" xr:uid="{270BB723-CCA2-4D5E-8597-1C870D889DCF}"/>
    <cellStyle name="Output Amounts 5" xfId="18948" xr:uid="{00000000-0005-0000-0000-0000054A0000}"/>
    <cellStyle name="Output Amounts 5 2" xfId="49590" xr:uid="{FA022176-CEC0-4464-849A-1B6F90379B44}"/>
    <cellStyle name="Output Amounts 6" xfId="18949" xr:uid="{00000000-0005-0000-0000-0000064A0000}"/>
    <cellStyle name="Output Amounts 6 2" xfId="49591" xr:uid="{3F16D2EC-DE1B-4A1D-8C20-D6F708AD14D4}"/>
    <cellStyle name="Output Amounts 7" xfId="18950" xr:uid="{00000000-0005-0000-0000-0000074A0000}"/>
    <cellStyle name="Output Amounts 7 2" xfId="49592" xr:uid="{9FE94A44-13CD-4C68-A725-921D8AD47D78}"/>
    <cellStyle name="OUTPUT AMOUNTS 8" xfId="49584" xr:uid="{97528901-D17E-40AE-8EC7-F94A9F59E4A0}"/>
    <cellStyle name="Output Amounts_ADJS 33 Capitalized Interest - Jan 2013" xfId="18951" xr:uid="{00000000-0005-0000-0000-0000084A0000}"/>
    <cellStyle name="OUTPUT COLUMN HEADINGS" xfId="18952" xr:uid="{00000000-0005-0000-0000-0000094A0000}"/>
    <cellStyle name="OUTPUT COLUMN HEADINGS 2" xfId="18953" xr:uid="{00000000-0005-0000-0000-00000A4A0000}"/>
    <cellStyle name="OUTPUT COLUMN HEADINGS 2 2" xfId="49594" xr:uid="{6CF2B588-698B-4E51-B903-68D70C434CBD}"/>
    <cellStyle name="OUTPUT COLUMN HEADINGS 3" xfId="18954" xr:uid="{00000000-0005-0000-0000-00000B4A0000}"/>
    <cellStyle name="OUTPUT COLUMN HEADINGS 3 2" xfId="18955" xr:uid="{00000000-0005-0000-0000-00000C4A0000}"/>
    <cellStyle name="OUTPUT COLUMN HEADINGS 3 2 2" xfId="49596" xr:uid="{276FF518-8EC6-4733-9BC1-36B7C590BD74}"/>
    <cellStyle name="OUTPUT COLUMN HEADINGS 3 3" xfId="49595" xr:uid="{0886496C-A305-4CEF-85D9-F00460E44D99}"/>
    <cellStyle name="OUTPUT COLUMN HEADINGS 4" xfId="18956" xr:uid="{00000000-0005-0000-0000-00000D4A0000}"/>
    <cellStyle name="OUTPUT COLUMN HEADINGS 4 2" xfId="49597" xr:uid="{610EF2E1-42B0-4D69-9914-1BE3A3824892}"/>
    <cellStyle name="OUTPUT COLUMN HEADINGS 5" xfId="49593" xr:uid="{669D215A-1F9D-4692-B330-43925DE4932D}"/>
    <cellStyle name="OUTPUT LINE ITEMS" xfId="18957" xr:uid="{00000000-0005-0000-0000-00000E4A0000}"/>
    <cellStyle name="OUTPUT LINE ITEMS 2" xfId="18958" xr:uid="{00000000-0005-0000-0000-00000F4A0000}"/>
    <cellStyle name="Output Line Items 2 2" xfId="18959" xr:uid="{00000000-0005-0000-0000-0000104A0000}"/>
    <cellStyle name="Output Line Items 2 2 2" xfId="49600" xr:uid="{AE5F7F2A-84D4-4019-803B-9D059BD7F83C}"/>
    <cellStyle name="OUTPUT LINE ITEMS 2 3" xfId="18960" xr:uid="{00000000-0005-0000-0000-0000114A0000}"/>
    <cellStyle name="OUTPUT LINE ITEMS 2 3 2" xfId="49601" xr:uid="{307B8662-4C29-4B83-B16F-8F4DF0944692}"/>
    <cellStyle name="OUTPUT LINE ITEMS 2 4" xfId="49599" xr:uid="{398807A5-20BB-4220-9733-322EA6723E97}"/>
    <cellStyle name="OUTPUT LINE ITEMS 3" xfId="18961" xr:uid="{00000000-0005-0000-0000-0000124A0000}"/>
    <cellStyle name="OUTPUT LINE ITEMS 3 2" xfId="18962" xr:uid="{00000000-0005-0000-0000-0000134A0000}"/>
    <cellStyle name="OUTPUT LINE ITEMS 3 2 2" xfId="18963" xr:uid="{00000000-0005-0000-0000-0000144A0000}"/>
    <cellStyle name="OUTPUT LINE ITEMS 3 2 2 2" xfId="49604" xr:uid="{98057730-4767-42EC-8C91-F95E50464CD8}"/>
    <cellStyle name="OUTPUT LINE ITEMS 3 2 3" xfId="49603" xr:uid="{A5637988-89DE-45FF-AB97-52A7D3F30E61}"/>
    <cellStyle name="OUTPUT LINE ITEMS 3 3" xfId="18964" xr:uid="{00000000-0005-0000-0000-0000154A0000}"/>
    <cellStyle name="OUTPUT LINE ITEMS 3 3 2" xfId="49605" xr:uid="{EB468D4C-8693-4990-9BFA-13A15DF30022}"/>
    <cellStyle name="OUTPUT LINE ITEMS 3 4" xfId="49602" xr:uid="{460A21A2-C28A-4F51-994C-83F70F1739B2}"/>
    <cellStyle name="OUTPUT LINE ITEMS 4" xfId="18965" xr:uid="{00000000-0005-0000-0000-0000164A0000}"/>
    <cellStyle name="OUTPUT LINE ITEMS 4 2" xfId="18966" xr:uid="{00000000-0005-0000-0000-0000174A0000}"/>
    <cellStyle name="OUTPUT LINE ITEMS 4 2 2" xfId="49607" xr:uid="{75167ACD-201C-4EE8-949D-1CD7EE64189A}"/>
    <cellStyle name="OUTPUT LINE ITEMS 4 3" xfId="49606" xr:uid="{890165AC-3BD3-430B-A92A-6383311E85B5}"/>
    <cellStyle name="Output Line Items 5" xfId="18967" xr:uid="{00000000-0005-0000-0000-0000184A0000}"/>
    <cellStyle name="Output Line Items 5 2" xfId="49608" xr:uid="{3ED64E1F-02DC-4262-B649-2D4C9FB69581}"/>
    <cellStyle name="Output Line Items 6" xfId="18968" xr:uid="{00000000-0005-0000-0000-0000194A0000}"/>
    <cellStyle name="Output Line Items 6 2" xfId="49609" xr:uid="{611E6DF8-DE2F-43EA-8A01-9B96AD84296D}"/>
    <cellStyle name="Output Line Items 7" xfId="18969" xr:uid="{00000000-0005-0000-0000-00001A4A0000}"/>
    <cellStyle name="Output Line Items 7 2" xfId="49610" xr:uid="{114FA496-FAB1-41EA-A4A6-3A78B6A6D7FB}"/>
    <cellStyle name="OUTPUT LINE ITEMS 8" xfId="18970" xr:uid="{00000000-0005-0000-0000-00001B4A0000}"/>
    <cellStyle name="OUTPUT LINE ITEMS 8 2" xfId="18971" xr:uid="{00000000-0005-0000-0000-00001C4A0000}"/>
    <cellStyle name="OUTPUT LINE ITEMS 8 2 2" xfId="49612" xr:uid="{EB44B969-36C3-47E2-9CFF-007F42B99D30}"/>
    <cellStyle name="OUTPUT LINE ITEMS 8 3" xfId="49611" xr:uid="{CECD016A-4701-4C4A-BE3B-EEDA67AEBA81}"/>
    <cellStyle name="OUTPUT LINE ITEMS 9" xfId="49598" xr:uid="{D893C4D0-653F-4F25-A635-68DA4D4E69FB}"/>
    <cellStyle name="Output Line Items_ADJS 33 Capitalized Interest - Jan 2013" xfId="18972" xr:uid="{00000000-0005-0000-0000-00001D4A0000}"/>
    <cellStyle name="OUTPUT REPORT HEADING" xfId="18973" xr:uid="{00000000-0005-0000-0000-00001E4A0000}"/>
    <cellStyle name="OUTPUT REPORT HEADING 2" xfId="18974" xr:uid="{00000000-0005-0000-0000-00001F4A0000}"/>
    <cellStyle name="OUTPUT REPORT HEADING 2 2" xfId="49614" xr:uid="{36BB325B-60C2-420A-BA5B-A3E046A128D9}"/>
    <cellStyle name="OUTPUT REPORT HEADING 3" xfId="18975" xr:uid="{00000000-0005-0000-0000-0000204A0000}"/>
    <cellStyle name="OUTPUT REPORT HEADING 3 2" xfId="18976" xr:uid="{00000000-0005-0000-0000-0000214A0000}"/>
    <cellStyle name="OUTPUT REPORT HEADING 3 2 2" xfId="49616" xr:uid="{4C0A6B65-9F9B-48C4-BF75-72D628AC2DAF}"/>
    <cellStyle name="OUTPUT REPORT HEADING 3 3" xfId="49615" xr:uid="{E61F3A4B-D3F2-4D07-8789-9688764039AD}"/>
    <cellStyle name="OUTPUT REPORT HEADING 4" xfId="18977" xr:uid="{00000000-0005-0000-0000-0000224A0000}"/>
    <cellStyle name="OUTPUT REPORT HEADING 4 2" xfId="49617" xr:uid="{1D8FC0E5-033E-45DE-A836-B50289E3A0DB}"/>
    <cellStyle name="OUTPUT REPORT HEADING 5" xfId="49613" xr:uid="{C9C5B549-E7E0-466A-9B19-53A21233588C}"/>
    <cellStyle name="OUTPUT REPORT TITLE" xfId="18978" xr:uid="{00000000-0005-0000-0000-0000234A0000}"/>
    <cellStyle name="OUTPUT REPORT TITLE 2" xfId="18979" xr:uid="{00000000-0005-0000-0000-0000244A0000}"/>
    <cellStyle name="Output Report Title 2 2" xfId="18980" xr:uid="{00000000-0005-0000-0000-0000254A0000}"/>
    <cellStyle name="Output Report Title 2 2 2" xfId="49620" xr:uid="{99F7F686-2070-4450-9358-6AE982D4654B}"/>
    <cellStyle name="OUTPUT REPORT TITLE 2 3" xfId="49619" xr:uid="{65F901D1-D9D0-4F37-B039-DC7CEB5E8763}"/>
    <cellStyle name="OUTPUT REPORT TITLE 3" xfId="18981" xr:uid="{00000000-0005-0000-0000-0000264A0000}"/>
    <cellStyle name="OUTPUT REPORT TITLE 3 2" xfId="18982" xr:uid="{00000000-0005-0000-0000-0000274A0000}"/>
    <cellStyle name="OUTPUT REPORT TITLE 3 2 2" xfId="49622" xr:uid="{464B3EA9-54C8-41BD-996C-8A519528157F}"/>
    <cellStyle name="OUTPUT REPORT TITLE 3 3" xfId="49621" xr:uid="{EE1801FB-3BD6-4D82-BEFE-633A341BF3C5}"/>
    <cellStyle name="Output Report Title 4" xfId="18983" xr:uid="{00000000-0005-0000-0000-0000284A0000}"/>
    <cellStyle name="Output Report Title 4 2" xfId="49623" xr:uid="{A18A01C6-27A1-49E5-9F2E-CFBB4FCBA088}"/>
    <cellStyle name="Output Report Title 5" xfId="18984" xr:uid="{00000000-0005-0000-0000-0000294A0000}"/>
    <cellStyle name="Output Report Title 5 2" xfId="49624" xr:uid="{F0739EE9-2A30-473F-845E-BC0439272820}"/>
    <cellStyle name="Output Report Title 6" xfId="18985" xr:uid="{00000000-0005-0000-0000-00002A4A0000}"/>
    <cellStyle name="Output Report Title 6 2" xfId="49625" xr:uid="{6AA01EFD-9785-4210-A480-5ED16A9E3AFA}"/>
    <cellStyle name="OUTPUT REPORT TITLE 7" xfId="18986" xr:uid="{00000000-0005-0000-0000-00002B4A0000}"/>
    <cellStyle name="OUTPUT REPORT TITLE 7 2" xfId="49626" xr:uid="{E1DB58F2-C075-4ED2-958A-8FFD9DEDD9A1}"/>
    <cellStyle name="OUTPUT REPORT TITLE 8" xfId="49618" xr:uid="{21A1A2BD-8750-4559-8EAB-CDC1DE173C13}"/>
    <cellStyle name="Output Report Title_ADJS 33 Capitalized Interest - Jan 2013" xfId="18987" xr:uid="{00000000-0005-0000-0000-00002C4A0000}"/>
    <cellStyle name="Output_CO_96" xfId="18988" xr:uid="{00000000-0005-0000-0000-00002D4A0000}"/>
    <cellStyle name="Padrão_pilhas (2)" xfId="18989" xr:uid="{00000000-0005-0000-0000-00002E4A0000}"/>
    <cellStyle name="Page Number" xfId="18990" xr:uid="{00000000-0005-0000-0000-00002F4A0000}"/>
    <cellStyle name="Page Number 2" xfId="49627" xr:uid="{BB422B32-1A77-4737-A533-7894046FAD1E}"/>
    <cellStyle name="Pattern" xfId="18991" xr:uid="{00000000-0005-0000-0000-0000304A0000}"/>
    <cellStyle name="Pattern 2" xfId="49628" xr:uid="{D1264D16-92E3-4E40-B544-4591F19DFFEF}"/>
    <cellStyle name="pb_page_heading_LS" xfId="18992" xr:uid="{00000000-0005-0000-0000-0000314A0000}"/>
    <cellStyle name="Percent" xfId="62817" xr:uid="{00000000-0005-0000-0000-0000324A0000}"/>
    <cellStyle name="Percent (1)" xfId="18993" xr:uid="{00000000-0005-0000-0000-0000334A0000}"/>
    <cellStyle name="Percent (1) 2" xfId="49630" xr:uid="{B30630DD-ED8D-4EA8-9775-C935477DABB5}"/>
    <cellStyle name="Percent [0]" xfId="18994" xr:uid="{00000000-0005-0000-0000-0000344A0000}"/>
    <cellStyle name="Percent [0] 2" xfId="18995" xr:uid="{00000000-0005-0000-0000-0000354A0000}"/>
    <cellStyle name="Percent [0] 2 2" xfId="49632" xr:uid="{D8AD2A02-A2B7-4FCF-BC4E-238DBCBF10DD}"/>
    <cellStyle name="Percent [0] 3" xfId="49631" xr:uid="{69ABFC59-FD57-4FD1-B6FB-C3BC57D0B5E7}"/>
    <cellStyle name="Percent [00]" xfId="18996" xr:uid="{00000000-0005-0000-0000-0000364A0000}"/>
    <cellStyle name="Percent [00] 2" xfId="18997" xr:uid="{00000000-0005-0000-0000-0000374A0000}"/>
    <cellStyle name="Percent [00] 2 2" xfId="49634" xr:uid="{A5FF8206-DCD5-4309-B977-3542BAC8EF91}"/>
    <cellStyle name="Percent [00] 3" xfId="49633" xr:uid="{026E2B75-C038-4C53-A971-2B2D46337986}"/>
    <cellStyle name="Percent [2]" xfId="18998" xr:uid="{00000000-0005-0000-0000-0000384A0000}"/>
    <cellStyle name="Percent [2] 2" xfId="18999" xr:uid="{00000000-0005-0000-0000-0000394A0000}"/>
    <cellStyle name="Percent [2] 2 2" xfId="49636" xr:uid="{7062C34F-147C-4275-9E86-13A5EB5354B9}"/>
    <cellStyle name="Percent [2] 3" xfId="49635" xr:uid="{65EFFC1B-C7A3-48B3-A473-30B10A90FFEB}"/>
    <cellStyle name="Percent [3]" xfId="19000" xr:uid="{00000000-0005-0000-0000-00003A4A0000}"/>
    <cellStyle name="Percent [3] 2" xfId="49637" xr:uid="{A7AEEC6F-D603-414E-BFD8-62C5A5B29BE1}"/>
    <cellStyle name="Percent 10" xfId="19001" xr:uid="{00000000-0005-0000-0000-00003B4A0000}"/>
    <cellStyle name="Percent 10 2" xfId="49638" xr:uid="{207DCA87-8123-48FF-B29C-97ADAD377A2F}"/>
    <cellStyle name="Percent 100" xfId="19002" xr:uid="{00000000-0005-0000-0000-00003C4A0000}"/>
    <cellStyle name="Percent 100 2" xfId="49639" xr:uid="{72F05464-7B47-4154-9143-BEAF5DF7FF77}"/>
    <cellStyle name="Percent 101" xfId="19003" xr:uid="{00000000-0005-0000-0000-00003D4A0000}"/>
    <cellStyle name="Percent 101 2" xfId="49640" xr:uid="{299C5335-F7AE-46A3-A1AE-363C67622401}"/>
    <cellStyle name="Percent 102" xfId="19004" xr:uid="{00000000-0005-0000-0000-00003E4A0000}"/>
    <cellStyle name="Percent 102 2" xfId="49641" xr:uid="{B0C27966-2981-426A-AD77-56C847ACD08E}"/>
    <cellStyle name="Percent 103" xfId="19005" xr:uid="{00000000-0005-0000-0000-00003F4A0000}"/>
    <cellStyle name="Percent 103 2" xfId="49642" xr:uid="{7D00375F-E28D-4838-811A-745735FC430A}"/>
    <cellStyle name="Percent 104" xfId="19006" xr:uid="{00000000-0005-0000-0000-0000404A0000}"/>
    <cellStyle name="Percent 104 2" xfId="49643" xr:uid="{AD63B601-8769-46C4-9EA8-BA9CFA146437}"/>
    <cellStyle name="Percent 105" xfId="19007" xr:uid="{00000000-0005-0000-0000-0000414A0000}"/>
    <cellStyle name="Percent 105 2" xfId="49644" xr:uid="{5EA587E0-C5D5-4592-9E58-CD6257F21B53}"/>
    <cellStyle name="Percent 106" xfId="19008" xr:uid="{00000000-0005-0000-0000-0000424A0000}"/>
    <cellStyle name="Percent 106 2" xfId="49645" xr:uid="{5B115A67-B2BC-4A68-A0ED-8364E21F7A95}"/>
    <cellStyle name="Percent 107" xfId="19009" xr:uid="{00000000-0005-0000-0000-0000434A0000}"/>
    <cellStyle name="Percent 107 2" xfId="49646" xr:uid="{876EF6FA-2BE1-486C-AEA3-9394A3D7F014}"/>
    <cellStyle name="Percent 108" xfId="19010" xr:uid="{00000000-0005-0000-0000-0000444A0000}"/>
    <cellStyle name="Percent 108 2" xfId="49647" xr:uid="{66E8591F-8F5E-4C57-B1B9-4D897202E7F9}"/>
    <cellStyle name="Percent 109" xfId="19011" xr:uid="{00000000-0005-0000-0000-0000454A0000}"/>
    <cellStyle name="Percent 109 2" xfId="49648" xr:uid="{00773943-5882-45E6-8868-123D32E08E31}"/>
    <cellStyle name="Percent 11" xfId="19012" xr:uid="{00000000-0005-0000-0000-0000464A0000}"/>
    <cellStyle name="Percent 11 2" xfId="49649" xr:uid="{9E0F33B3-DDEB-4212-A5AA-ACBC0B9FBA07}"/>
    <cellStyle name="Percent 110" xfId="19013" xr:uid="{00000000-0005-0000-0000-0000474A0000}"/>
    <cellStyle name="Percent 110 2" xfId="49650" xr:uid="{6C2FDE84-C85A-4D59-88FF-FDCCC833D4A6}"/>
    <cellStyle name="Percent 111" xfId="19014" xr:uid="{00000000-0005-0000-0000-0000484A0000}"/>
    <cellStyle name="Percent 111 2" xfId="49651" xr:uid="{20C7EB4D-4F58-4BC2-86BF-6DEE5980B1C8}"/>
    <cellStyle name="Percent 112" xfId="19015" xr:uid="{00000000-0005-0000-0000-0000494A0000}"/>
    <cellStyle name="Percent 112 2" xfId="49652" xr:uid="{3456D528-4FE6-4F2D-8AEB-6B06DCB26B80}"/>
    <cellStyle name="Percent 113" xfId="19016" xr:uid="{00000000-0005-0000-0000-00004A4A0000}"/>
    <cellStyle name="Percent 113 2" xfId="49653" xr:uid="{08A27E09-DC86-42A5-AFA7-F4DD631226BF}"/>
    <cellStyle name="Percent 114" xfId="19017" xr:uid="{00000000-0005-0000-0000-00004B4A0000}"/>
    <cellStyle name="Percent 114 2" xfId="49654" xr:uid="{8E8C1882-AB34-472A-A31C-214292207D3D}"/>
    <cellStyle name="Percent 115" xfId="19018" xr:uid="{00000000-0005-0000-0000-00004C4A0000}"/>
    <cellStyle name="Percent 115 2" xfId="49655" xr:uid="{E1C6E521-4B2E-45B3-BF6A-C3B97698C4B5}"/>
    <cellStyle name="Percent 116" xfId="19019" xr:uid="{00000000-0005-0000-0000-00004D4A0000}"/>
    <cellStyle name="Percent 116 2" xfId="49656" xr:uid="{2554B0BE-CFC8-4D2D-882C-3C62C4DE2AB8}"/>
    <cellStyle name="Percent 117" xfId="19020" xr:uid="{00000000-0005-0000-0000-00004E4A0000}"/>
    <cellStyle name="Percent 117 2" xfId="49657" xr:uid="{F332CFA5-ADE6-47E1-A02D-538D1826EDD3}"/>
    <cellStyle name="Percent 118" xfId="19021" xr:uid="{00000000-0005-0000-0000-00004F4A0000}"/>
    <cellStyle name="Percent 118 2" xfId="49658" xr:uid="{2D7BD360-6973-4250-8555-2DE3E2EB2CB7}"/>
    <cellStyle name="Percent 119" xfId="19022" xr:uid="{00000000-0005-0000-0000-0000504A0000}"/>
    <cellStyle name="Percent 119 2" xfId="49659" xr:uid="{999EF63D-05EE-4317-9F8B-588DD15DB379}"/>
    <cellStyle name="Percent 12" xfId="19023" xr:uid="{00000000-0005-0000-0000-0000514A0000}"/>
    <cellStyle name="Percent 12 2" xfId="49660" xr:uid="{6EAB8732-D9A8-418D-9CC9-2A96A81FFAA0}"/>
    <cellStyle name="Percent 120" xfId="19024" xr:uid="{00000000-0005-0000-0000-0000524A0000}"/>
    <cellStyle name="Percent 120 2" xfId="49661" xr:uid="{F6E26E13-1259-4FD9-B705-713CE82B8774}"/>
    <cellStyle name="Percent 121" xfId="19025" xr:uid="{00000000-0005-0000-0000-0000534A0000}"/>
    <cellStyle name="Percent 121 2" xfId="49662" xr:uid="{FE841690-1D22-41A2-8068-9013960370A0}"/>
    <cellStyle name="Percent 122" xfId="19026" xr:uid="{00000000-0005-0000-0000-0000544A0000}"/>
    <cellStyle name="Percent 122 2" xfId="49663" xr:uid="{878B5EB7-D18B-41A6-9F07-E1C4D6793567}"/>
    <cellStyle name="Percent 123" xfId="19027" xr:uid="{00000000-0005-0000-0000-0000554A0000}"/>
    <cellStyle name="Percent 123 2" xfId="49664" xr:uid="{56EF9241-29F1-411C-9C7E-39FEDC79231F}"/>
    <cellStyle name="Percent 124" xfId="19028" xr:uid="{00000000-0005-0000-0000-0000564A0000}"/>
    <cellStyle name="Percent 124 2" xfId="49665" xr:uid="{9CDB2D14-FA41-4DBF-AA6B-F4A633839FBD}"/>
    <cellStyle name="Percent 125" xfId="19029" xr:uid="{00000000-0005-0000-0000-0000574A0000}"/>
    <cellStyle name="Percent 125 2" xfId="49666" xr:uid="{4939B83F-D992-4E3A-B5B7-EE7EC6E85884}"/>
    <cellStyle name="Percent 126" xfId="19030" xr:uid="{00000000-0005-0000-0000-0000584A0000}"/>
    <cellStyle name="Percent 126 2" xfId="49667" xr:uid="{D9163BEE-2E63-4E54-BA05-5EDA339F11E4}"/>
    <cellStyle name="Percent 127" xfId="19031" xr:uid="{00000000-0005-0000-0000-0000594A0000}"/>
    <cellStyle name="Percent 127 2" xfId="49668" xr:uid="{9F88825E-64C9-4481-BABB-AE56F86BCE1E}"/>
    <cellStyle name="Percent 128" xfId="19032" xr:uid="{00000000-0005-0000-0000-00005A4A0000}"/>
    <cellStyle name="Percent 128 2" xfId="49669" xr:uid="{A085C1F0-B5E4-4F3F-ADF3-6DE6B3C5C995}"/>
    <cellStyle name="Percent 129" xfId="19033" xr:uid="{00000000-0005-0000-0000-00005B4A0000}"/>
    <cellStyle name="Percent 129 2" xfId="49670" xr:uid="{146F36D7-3F64-44FC-8591-638015D5A973}"/>
    <cellStyle name="Percent 13" xfId="19034" xr:uid="{00000000-0005-0000-0000-00005C4A0000}"/>
    <cellStyle name="Percent 13 2" xfId="49671" xr:uid="{8D63B726-47EE-4E8E-8D7D-7C43B7E46394}"/>
    <cellStyle name="Percent 130" xfId="19035" xr:uid="{00000000-0005-0000-0000-00005D4A0000}"/>
    <cellStyle name="Percent 130 2" xfId="49672" xr:uid="{F4669D49-C59E-4E11-A217-2F771FE2A4C8}"/>
    <cellStyle name="Percent 131" xfId="19036" xr:uid="{00000000-0005-0000-0000-00005E4A0000}"/>
    <cellStyle name="Percent 131 2" xfId="49673" xr:uid="{6D2F30D0-7EA5-4C18-930E-6E1C91A6593E}"/>
    <cellStyle name="Percent 132" xfId="19037" xr:uid="{00000000-0005-0000-0000-00005F4A0000}"/>
    <cellStyle name="Percent 132 2" xfId="49674" xr:uid="{9B2D4840-DE11-4A17-B24C-2AB423E058FC}"/>
    <cellStyle name="Percent 133" xfId="19038" xr:uid="{00000000-0005-0000-0000-0000604A0000}"/>
    <cellStyle name="Percent 133 2" xfId="49675" xr:uid="{CC353985-03FE-4BD7-B53C-6D48D3A17746}"/>
    <cellStyle name="Percent 134" xfId="19039" xr:uid="{00000000-0005-0000-0000-0000614A0000}"/>
    <cellStyle name="Percent 134 2" xfId="49676" xr:uid="{6D4E385D-6B4B-4849-B6E6-56576404CAB5}"/>
    <cellStyle name="Percent 135" xfId="19040" xr:uid="{00000000-0005-0000-0000-0000624A0000}"/>
    <cellStyle name="Percent 135 2" xfId="49677" xr:uid="{FF7F82A5-6F8D-4E32-8409-720CCF8C0D76}"/>
    <cellStyle name="Percent 136" xfId="19041" xr:uid="{00000000-0005-0000-0000-0000634A0000}"/>
    <cellStyle name="Percent 136 2" xfId="49678" xr:uid="{5A958A9E-E274-4110-9D60-596B516AC959}"/>
    <cellStyle name="Percent 137" xfId="19042" xr:uid="{00000000-0005-0000-0000-0000644A0000}"/>
    <cellStyle name="Percent 137 2" xfId="49679" xr:uid="{0EBA9BD9-9EBA-4E20-869F-B218E3B4996C}"/>
    <cellStyle name="Percent 138" xfId="19043" xr:uid="{00000000-0005-0000-0000-0000654A0000}"/>
    <cellStyle name="Percent 138 2" xfId="49680" xr:uid="{D1C698D6-AA73-428B-B69A-773018720FAF}"/>
    <cellStyle name="Percent 139" xfId="19044" xr:uid="{00000000-0005-0000-0000-0000664A0000}"/>
    <cellStyle name="Percent 139 2" xfId="49681" xr:uid="{731E5BE1-5E2D-4E3F-BB05-277E4963BBD7}"/>
    <cellStyle name="Percent 14" xfId="19045" xr:uid="{00000000-0005-0000-0000-0000674A0000}"/>
    <cellStyle name="Percent 14 2" xfId="49682" xr:uid="{0E86E5E9-9ACC-4BDA-81AA-716CC8E0CC93}"/>
    <cellStyle name="Percent 140" xfId="19046" xr:uid="{00000000-0005-0000-0000-0000684A0000}"/>
    <cellStyle name="Percent 140 2" xfId="49683" xr:uid="{7B0AD0C3-8D1E-49A5-A3F8-87AE1E591CDC}"/>
    <cellStyle name="Percent 141" xfId="19047" xr:uid="{00000000-0005-0000-0000-0000694A0000}"/>
    <cellStyle name="Percent 141 2" xfId="49684" xr:uid="{212E0E9C-9FEA-42D8-A2E3-9C1CC9BA3D5F}"/>
    <cellStyle name="Percent 142" xfId="19048" xr:uid="{00000000-0005-0000-0000-00006A4A0000}"/>
    <cellStyle name="Percent 142 2" xfId="49685" xr:uid="{A20215CB-0084-412D-9492-1DCA21BD41DC}"/>
    <cellStyle name="Percent 143" xfId="19049" xr:uid="{00000000-0005-0000-0000-00006B4A0000}"/>
    <cellStyle name="Percent 143 2" xfId="19050" xr:uid="{00000000-0005-0000-0000-00006C4A0000}"/>
    <cellStyle name="Percent 143 2 2" xfId="49687" xr:uid="{F1D7090A-A59E-428D-A5C0-5B235608C3E1}"/>
    <cellStyle name="Percent 143 3" xfId="19051" xr:uid="{00000000-0005-0000-0000-00006D4A0000}"/>
    <cellStyle name="Percent 143 3 2" xfId="19052" xr:uid="{00000000-0005-0000-0000-00006E4A0000}"/>
    <cellStyle name="Percent 143 3 2 2" xfId="49689" xr:uid="{82F6BDE3-E169-4A67-9FE8-428E3016B668}"/>
    <cellStyle name="Percent 143 3 3" xfId="49688" xr:uid="{C32E79DF-7DA1-477C-A712-8B1C6EA264C4}"/>
    <cellStyle name="Percent 143 4" xfId="19053" xr:uid="{00000000-0005-0000-0000-00006F4A0000}"/>
    <cellStyle name="Percent 143 4 2" xfId="49690" xr:uid="{E027E71C-6652-40D6-B6EA-2443B530B9AE}"/>
    <cellStyle name="Percent 143 5" xfId="49686" xr:uid="{7F3EFD3F-4368-40DE-98D1-0CA047B4CB80}"/>
    <cellStyle name="Percent 144" xfId="19054" xr:uid="{00000000-0005-0000-0000-0000704A0000}"/>
    <cellStyle name="Percent 144 2" xfId="19055" xr:uid="{00000000-0005-0000-0000-0000714A0000}"/>
    <cellStyle name="Percent 144 2 2" xfId="49692" xr:uid="{C0430F99-8786-4526-9717-7FFC5A0EE0BA}"/>
    <cellStyle name="Percent 144 3" xfId="19056" xr:uid="{00000000-0005-0000-0000-0000724A0000}"/>
    <cellStyle name="Percent 144 3 2" xfId="19057" xr:uid="{00000000-0005-0000-0000-0000734A0000}"/>
    <cellStyle name="Percent 144 3 2 2" xfId="49694" xr:uid="{3181F270-8691-4D8F-B4DE-962C7B49648D}"/>
    <cellStyle name="Percent 144 3 3" xfId="49693" xr:uid="{6133B7F1-BEC4-4721-BAF6-8FBD16D0BF47}"/>
    <cellStyle name="Percent 144 4" xfId="19058" xr:uid="{00000000-0005-0000-0000-0000744A0000}"/>
    <cellStyle name="Percent 144 4 2" xfId="49695" xr:uid="{AFF19D9F-5251-48A9-A80A-AA626EE529CC}"/>
    <cellStyle name="Percent 144 5" xfId="49691" xr:uid="{8C5346C6-AB00-46FF-98D4-8726FB751DCB}"/>
    <cellStyle name="Percent 145" xfId="19059" xr:uid="{00000000-0005-0000-0000-0000754A0000}"/>
    <cellStyle name="Percent 145 2" xfId="19060" xr:uid="{00000000-0005-0000-0000-0000764A0000}"/>
    <cellStyle name="Percent 145 2 2" xfId="49697" xr:uid="{39FE5F20-C16C-45C9-B0CE-47003BD1C537}"/>
    <cellStyle name="Percent 145 3" xfId="19061" xr:uid="{00000000-0005-0000-0000-0000774A0000}"/>
    <cellStyle name="Percent 145 3 2" xfId="19062" xr:uid="{00000000-0005-0000-0000-0000784A0000}"/>
    <cellStyle name="Percent 145 3 2 2" xfId="49699" xr:uid="{9A682184-B3C5-4480-87C4-07A5C2F5C834}"/>
    <cellStyle name="Percent 145 3 3" xfId="49698" xr:uid="{3A5D2A9D-9566-4368-B814-2FBA21CF4DD3}"/>
    <cellStyle name="Percent 145 4" xfId="19063" xr:uid="{00000000-0005-0000-0000-0000794A0000}"/>
    <cellStyle name="Percent 145 4 2" xfId="49700" xr:uid="{9440BF65-C38B-4D89-9D62-3208ED83FE31}"/>
    <cellStyle name="Percent 145 5" xfId="49696" xr:uid="{CD83FAFE-5B35-4B8F-ADA9-FBB84F97595E}"/>
    <cellStyle name="Percent 146" xfId="19064" xr:uid="{00000000-0005-0000-0000-00007A4A0000}"/>
    <cellStyle name="Percent 146 2" xfId="49701" xr:uid="{D9325BDE-8DF6-4B95-934E-CABF69AB10F3}"/>
    <cellStyle name="Percent 147" xfId="19065" xr:uid="{00000000-0005-0000-0000-00007B4A0000}"/>
    <cellStyle name="Percent 147 2" xfId="49702" xr:uid="{00A0EBC2-6132-45BD-8CA3-477D8107F56E}"/>
    <cellStyle name="Percent 148" xfId="19066" xr:uid="{00000000-0005-0000-0000-00007C4A0000}"/>
    <cellStyle name="Percent 148 2" xfId="49703" xr:uid="{F498C80D-9B14-457F-8239-6E5B20908F8E}"/>
    <cellStyle name="Percent 149" xfId="19067" xr:uid="{00000000-0005-0000-0000-00007D4A0000}"/>
    <cellStyle name="Percent 149 2" xfId="49704" xr:uid="{9F6DBBA4-26FB-44A9-8953-6DD8451E5551}"/>
    <cellStyle name="Percent 15" xfId="19068" xr:uid="{00000000-0005-0000-0000-00007E4A0000}"/>
    <cellStyle name="Percent 15 2" xfId="49705" xr:uid="{08474D47-14C9-4567-A84C-699A254E4761}"/>
    <cellStyle name="Percent 150" xfId="19069" xr:uid="{00000000-0005-0000-0000-00007F4A0000}"/>
    <cellStyle name="Percent 150 2" xfId="49706" xr:uid="{082CA7BC-3089-4509-ABCE-976F4CEB4A71}"/>
    <cellStyle name="Percent 151" xfId="19070" xr:uid="{00000000-0005-0000-0000-0000804A0000}"/>
    <cellStyle name="Percent 151 2" xfId="49707" xr:uid="{541EA0A6-0D8D-4CE7-823A-31A8D37BB55F}"/>
    <cellStyle name="Percent 152" xfId="19071" xr:uid="{00000000-0005-0000-0000-0000814A0000}"/>
    <cellStyle name="Percent 152 2" xfId="49708" xr:uid="{ED0F47F2-488B-44D3-83E2-BED07CAA4847}"/>
    <cellStyle name="Percent 153" xfId="19072" xr:uid="{00000000-0005-0000-0000-0000824A0000}"/>
    <cellStyle name="Percent 153 2" xfId="49709" xr:uid="{D742F231-7CF4-454F-A22A-A6568AFE08F1}"/>
    <cellStyle name="Percent 154" xfId="19073" xr:uid="{00000000-0005-0000-0000-0000834A0000}"/>
    <cellStyle name="Percent 154 2" xfId="49710" xr:uid="{CFC15317-98B3-4D8F-8A03-4881028ACF73}"/>
    <cellStyle name="Percent 155" xfId="19074" xr:uid="{00000000-0005-0000-0000-0000844A0000}"/>
    <cellStyle name="Percent 155 2" xfId="49711" xr:uid="{6D374611-5530-40ED-9E2A-BF6C6CBDC5D7}"/>
    <cellStyle name="Percent 156" xfId="19075" xr:uid="{00000000-0005-0000-0000-0000854A0000}"/>
    <cellStyle name="Percent 156 2" xfId="49712" xr:uid="{70B1F334-2F14-490B-87F2-EA8AD71578F0}"/>
    <cellStyle name="Percent 157" xfId="19076" xr:uid="{00000000-0005-0000-0000-0000864A0000}"/>
    <cellStyle name="Percent 157 2" xfId="49713" xr:uid="{14C8EDA9-D585-4329-89AD-D35EE5A0D731}"/>
    <cellStyle name="Percent 158" xfId="19077" xr:uid="{00000000-0005-0000-0000-0000874A0000}"/>
    <cellStyle name="Percent 158 2" xfId="49714" xr:uid="{A9BE5D43-CD3A-4488-BD02-B90B44944858}"/>
    <cellStyle name="Percent 159" xfId="19078" xr:uid="{00000000-0005-0000-0000-0000884A0000}"/>
    <cellStyle name="Percent 159 2" xfId="49715" xr:uid="{F635E4D7-878A-4991-A5E9-8B6543C20DB1}"/>
    <cellStyle name="Percent 16" xfId="19079" xr:uid="{00000000-0005-0000-0000-0000894A0000}"/>
    <cellStyle name="Percent 16 2" xfId="49716" xr:uid="{2AA69574-92E3-4C3E-83DE-6D4989F79974}"/>
    <cellStyle name="Percent 160" xfId="19080" xr:uid="{00000000-0005-0000-0000-00008A4A0000}"/>
    <cellStyle name="Percent 160 2" xfId="49717" xr:uid="{5813E628-B6C5-412C-B5FD-06236EADE745}"/>
    <cellStyle name="Percent 161" xfId="19081" xr:uid="{00000000-0005-0000-0000-00008B4A0000}"/>
    <cellStyle name="Percent 161 2" xfId="49718" xr:uid="{81C5B29E-2AB9-41A2-BBDF-9CC148F3258A}"/>
    <cellStyle name="Percent 162" xfId="19082" xr:uid="{00000000-0005-0000-0000-00008C4A0000}"/>
    <cellStyle name="Percent 162 2" xfId="49719" xr:uid="{CC30394C-87F6-4088-8212-E6C98C16A031}"/>
    <cellStyle name="Percent 163" xfId="19083" xr:uid="{00000000-0005-0000-0000-00008D4A0000}"/>
    <cellStyle name="Percent 163 2" xfId="49720" xr:uid="{78A42E0F-DBD1-40B0-A747-31143E607126}"/>
    <cellStyle name="Percent 164" xfId="19084" xr:uid="{00000000-0005-0000-0000-00008E4A0000}"/>
    <cellStyle name="Percent 164 2" xfId="49721" xr:uid="{3DF9F8BD-686D-40ED-8EA5-4903649D1C79}"/>
    <cellStyle name="Percent 165" xfId="19085" xr:uid="{00000000-0005-0000-0000-00008F4A0000}"/>
    <cellStyle name="Percent 165 2" xfId="49722" xr:uid="{0210CBAB-4808-41B2-81A8-0DBCBCCE913F}"/>
    <cellStyle name="Percent 166" xfId="19086" xr:uid="{00000000-0005-0000-0000-0000904A0000}"/>
    <cellStyle name="Percent 166 2" xfId="49723" xr:uid="{A4D39135-70D5-4C88-84C0-27226CB0EF5C}"/>
    <cellStyle name="Percent 167" xfId="19087" xr:uid="{00000000-0005-0000-0000-0000914A0000}"/>
    <cellStyle name="Percent 167 2" xfId="49724" xr:uid="{2F426C17-D538-4990-A359-10584D9A09B4}"/>
    <cellStyle name="Percent 168" xfId="19088" xr:uid="{00000000-0005-0000-0000-0000924A0000}"/>
    <cellStyle name="Percent 168 2" xfId="49725" xr:uid="{12EF56AC-633A-4BEC-9F59-B56A3BB4E6A2}"/>
    <cellStyle name="Percent 169" xfId="19089" xr:uid="{00000000-0005-0000-0000-0000934A0000}"/>
    <cellStyle name="Percent 169 2" xfId="49726" xr:uid="{E63275C4-B59C-4B27-BAD8-1E618BDE38F5}"/>
    <cellStyle name="Percent 17" xfId="19090" xr:uid="{00000000-0005-0000-0000-0000944A0000}"/>
    <cellStyle name="Percent 17 2" xfId="49727" xr:uid="{17E03B5F-663E-4839-AA4B-137473A7229E}"/>
    <cellStyle name="Percent 170" xfId="19091" xr:uid="{00000000-0005-0000-0000-0000954A0000}"/>
    <cellStyle name="Percent 170 2" xfId="49728" xr:uid="{016A88E0-11DA-4C1D-A061-A79D7ADC65D7}"/>
    <cellStyle name="Percent 171" xfId="19092" xr:uid="{00000000-0005-0000-0000-0000964A0000}"/>
    <cellStyle name="Percent 171 2" xfId="49729" xr:uid="{4CE183A2-0F81-4B98-A2B1-2A2E18461F30}"/>
    <cellStyle name="Percent 172" xfId="19093" xr:uid="{00000000-0005-0000-0000-0000974A0000}"/>
    <cellStyle name="Percent 172 2" xfId="49730" xr:uid="{C9B3FD42-9D30-48F0-B1FC-B168862EEAB3}"/>
    <cellStyle name="Percent 173" xfId="19094" xr:uid="{00000000-0005-0000-0000-0000984A0000}"/>
    <cellStyle name="Percent 173 2" xfId="49731" xr:uid="{58857C8E-D3BA-44C2-857D-ED5877F2C8E9}"/>
    <cellStyle name="Percent 174" xfId="19095" xr:uid="{00000000-0005-0000-0000-0000994A0000}"/>
    <cellStyle name="Percent 174 2" xfId="49732" xr:uid="{79BB7CB8-FB9A-40A8-856C-86EC6FA19275}"/>
    <cellStyle name="Percent 175" xfId="19096" xr:uid="{00000000-0005-0000-0000-00009A4A0000}"/>
    <cellStyle name="Percent 175 2" xfId="49733" xr:uid="{CD252ABC-2BA5-42AF-BCF0-AE1F84B7B1E1}"/>
    <cellStyle name="Percent 176" xfId="19097" xr:uid="{00000000-0005-0000-0000-00009B4A0000}"/>
    <cellStyle name="Percent 176 2" xfId="49734" xr:uid="{61A00B0A-D856-4ACA-A442-4C109F666D6C}"/>
    <cellStyle name="Percent 177" xfId="19098" xr:uid="{00000000-0005-0000-0000-00009C4A0000}"/>
    <cellStyle name="Percent 177 2" xfId="49735" xr:uid="{4A488388-FAAD-4A81-9D69-E4F11BAD7169}"/>
    <cellStyle name="Percent 178" xfId="19099" xr:uid="{00000000-0005-0000-0000-00009D4A0000}"/>
    <cellStyle name="Percent 178 2" xfId="49736" xr:uid="{578C9CB8-07E2-4B19-9F72-A4CE09D700F9}"/>
    <cellStyle name="Percent 179" xfId="19100" xr:uid="{00000000-0005-0000-0000-00009E4A0000}"/>
    <cellStyle name="Percent 179 2" xfId="49737" xr:uid="{A480E5AA-1D46-48C5-AED7-C40213EFAEB7}"/>
    <cellStyle name="Percent 18" xfId="19101" xr:uid="{00000000-0005-0000-0000-00009F4A0000}"/>
    <cellStyle name="Percent 18 2" xfId="49738" xr:uid="{CAF1CF5C-4AE1-441E-9FDB-0119897A5E15}"/>
    <cellStyle name="Percent 180" xfId="19102" xr:uid="{00000000-0005-0000-0000-0000A04A0000}"/>
    <cellStyle name="Percent 180 2" xfId="49739" xr:uid="{3D7FFF25-8E1F-41E3-A995-1FBD24CB163B}"/>
    <cellStyle name="Percent 181" xfId="19103" xr:uid="{00000000-0005-0000-0000-0000A14A0000}"/>
    <cellStyle name="Percent 181 2" xfId="49740" xr:uid="{635222F4-335A-47C6-8C24-2E2F0EE3632F}"/>
    <cellStyle name="Percent 182" xfId="19104" xr:uid="{00000000-0005-0000-0000-0000A24A0000}"/>
    <cellStyle name="Percent 182 2" xfId="49741" xr:uid="{90991431-C555-45CE-A4AA-BB0E8B6C2872}"/>
    <cellStyle name="Percent 183" xfId="19105" xr:uid="{00000000-0005-0000-0000-0000A34A0000}"/>
    <cellStyle name="Percent 183 2" xfId="49742" xr:uid="{F7A7A2F6-B384-4871-B1ED-FA1575CCFFA2}"/>
    <cellStyle name="Percent 184" xfId="19106" xr:uid="{00000000-0005-0000-0000-0000A44A0000}"/>
    <cellStyle name="Percent 184 2" xfId="49743" xr:uid="{60CE5663-8A52-4AFE-B0F3-1FD373270B08}"/>
    <cellStyle name="Percent 185" xfId="19107" xr:uid="{00000000-0005-0000-0000-0000A54A0000}"/>
    <cellStyle name="Percent 185 2" xfId="49744" xr:uid="{530B1A0C-FD79-48E4-BAF0-299BD8E26D53}"/>
    <cellStyle name="Percent 186" xfId="19108" xr:uid="{00000000-0005-0000-0000-0000A64A0000}"/>
    <cellStyle name="Percent 186 2" xfId="49745" xr:uid="{E8302296-32CC-42FF-BD4A-E7A159E33483}"/>
    <cellStyle name="Percent 187" xfId="19109" xr:uid="{00000000-0005-0000-0000-0000A74A0000}"/>
    <cellStyle name="Percent 187 2" xfId="49746" xr:uid="{49187B02-891E-445E-B137-389B72B8B258}"/>
    <cellStyle name="Percent 188" xfId="19110" xr:uid="{00000000-0005-0000-0000-0000A84A0000}"/>
    <cellStyle name="Percent 188 2" xfId="49747" xr:uid="{1FB45BDE-FD38-4CCE-A41E-9304AC813B72}"/>
    <cellStyle name="Percent 189" xfId="19111" xr:uid="{00000000-0005-0000-0000-0000A94A0000}"/>
    <cellStyle name="Percent 189 2" xfId="49748" xr:uid="{D7616D9E-2AC7-48DB-93A8-8C2BA187FA58}"/>
    <cellStyle name="Percent 19" xfId="19112" xr:uid="{00000000-0005-0000-0000-0000AA4A0000}"/>
    <cellStyle name="Percent 19 2" xfId="49749" xr:uid="{9978C19A-D3E5-4168-AD34-7A34E35DC164}"/>
    <cellStyle name="Percent 190" xfId="19113" xr:uid="{00000000-0005-0000-0000-0000AB4A0000}"/>
    <cellStyle name="Percent 190 2" xfId="49750" xr:uid="{7B762A33-A85A-4C4F-A217-01C725AFE5E8}"/>
    <cellStyle name="Percent 191" xfId="19114" xr:uid="{00000000-0005-0000-0000-0000AC4A0000}"/>
    <cellStyle name="Percent 191 2" xfId="49751" xr:uid="{0A4D21E3-84D4-4E14-8087-25D5B9429FFE}"/>
    <cellStyle name="Percent 192" xfId="19115" xr:uid="{00000000-0005-0000-0000-0000AD4A0000}"/>
    <cellStyle name="Percent 192 2" xfId="49752" xr:uid="{97110767-00D9-4533-8570-6CB46D388AEF}"/>
    <cellStyle name="Percent 193" xfId="19116" xr:uid="{00000000-0005-0000-0000-0000AE4A0000}"/>
    <cellStyle name="Percent 193 2" xfId="49753" xr:uid="{3AB5E0B6-53B9-49F7-A9B9-7F799D998F8F}"/>
    <cellStyle name="Percent 194" xfId="19117" xr:uid="{00000000-0005-0000-0000-0000AF4A0000}"/>
    <cellStyle name="Percent 194 2" xfId="49754" xr:uid="{ED4467E3-CAB7-461D-941C-4CEFCF3A8DE1}"/>
    <cellStyle name="Percent 195" xfId="19118" xr:uid="{00000000-0005-0000-0000-0000B04A0000}"/>
    <cellStyle name="Percent 195 2" xfId="49755" xr:uid="{473EA6A5-5728-494A-9DAF-EB10418EEBA6}"/>
    <cellStyle name="Percent 196" xfId="19119" xr:uid="{00000000-0005-0000-0000-0000B14A0000}"/>
    <cellStyle name="Percent 196 2" xfId="49756" xr:uid="{C8FCFDAE-B977-486B-9737-B02A0FFF7BE1}"/>
    <cellStyle name="Percent 197" xfId="19120" xr:uid="{00000000-0005-0000-0000-0000B24A0000}"/>
    <cellStyle name="Percent 197 2" xfId="49757" xr:uid="{32131111-A5A2-4C53-9EB8-9C02642FC1A3}"/>
    <cellStyle name="Percent 198" xfId="19121" xr:uid="{00000000-0005-0000-0000-0000B34A0000}"/>
    <cellStyle name="Percent 198 2" xfId="49758" xr:uid="{EE9E6A8C-9869-4A76-83FB-06B25B8CFC47}"/>
    <cellStyle name="Percent 199" xfId="19122" xr:uid="{00000000-0005-0000-0000-0000B44A0000}"/>
    <cellStyle name="Percent 199 2" xfId="49759" xr:uid="{FA709825-D906-42DB-8E53-AB53B84AF9BD}"/>
    <cellStyle name="Percent 2" xfId="19123" xr:uid="{00000000-0005-0000-0000-0000B54A0000}"/>
    <cellStyle name="Percent 2 2" xfId="19124" xr:uid="{00000000-0005-0000-0000-0000B64A0000}"/>
    <cellStyle name="Percent 2 2 2" xfId="19125" xr:uid="{00000000-0005-0000-0000-0000B74A0000}"/>
    <cellStyle name="Percent 2 2 2 2" xfId="49762" xr:uid="{8D48B8B1-8FC9-49DE-8FAA-1FBB6D4F51C8}"/>
    <cellStyle name="Percent 2 2 3" xfId="49761" xr:uid="{824693C9-7001-4887-9639-1A735DC3DD6F}"/>
    <cellStyle name="Percent 2 3" xfId="19126" xr:uid="{00000000-0005-0000-0000-0000B84A0000}"/>
    <cellStyle name="Percent 2 3 2" xfId="19127" xr:uid="{00000000-0005-0000-0000-0000B94A0000}"/>
    <cellStyle name="Percent 2 3 2 2" xfId="49764" xr:uid="{797310C7-61C4-474D-B222-B3966178A806}"/>
    <cellStyle name="Percent 2 3 3" xfId="19128" xr:uid="{00000000-0005-0000-0000-0000BA4A0000}"/>
    <cellStyle name="Percent 2 3 3 2" xfId="19129" xr:uid="{00000000-0005-0000-0000-0000BB4A0000}"/>
    <cellStyle name="Percent 2 3 3 2 2" xfId="49766" xr:uid="{E0905E9E-B601-4754-87C9-8828FCF6D9BD}"/>
    <cellStyle name="Percent 2 3 3 3" xfId="49765" xr:uid="{E301355F-812F-47F0-988A-F3BC593FC64A}"/>
    <cellStyle name="Percent 2 3 4" xfId="19130" xr:uid="{00000000-0005-0000-0000-0000BC4A0000}"/>
    <cellStyle name="Percent 2 3 4 2" xfId="49767" xr:uid="{A17CEBBB-5917-4D1D-AF83-778635A22C13}"/>
    <cellStyle name="Percent 2 3 5" xfId="49763" xr:uid="{71F876CC-8C2D-4F74-A7C1-F810BB9BD53E}"/>
    <cellStyle name="Percent 2 4" xfId="19131" xr:uid="{00000000-0005-0000-0000-0000BD4A0000}"/>
    <cellStyle name="Percent 2 4 2" xfId="49768" xr:uid="{CED619EB-FB58-4FF8-B413-1A90E79AC912}"/>
    <cellStyle name="Percent 2 5" xfId="19132" xr:uid="{00000000-0005-0000-0000-0000BE4A0000}"/>
    <cellStyle name="Percent 2 5 2" xfId="19133" xr:uid="{00000000-0005-0000-0000-0000BF4A0000}"/>
    <cellStyle name="Percent 2 5 2 2" xfId="49770" xr:uid="{6BA10DC7-A794-4B00-AFA1-20C7216584C3}"/>
    <cellStyle name="Percent 2 5 3" xfId="19134" xr:uid="{00000000-0005-0000-0000-0000C04A0000}"/>
    <cellStyle name="Percent 2 5 3 2" xfId="49771" xr:uid="{73CB8AB6-3C04-47CB-8DFF-150F8C33803E}"/>
    <cellStyle name="Percent 2 5 4" xfId="49769" xr:uid="{3202ADC2-04EF-477D-8CFC-B423F1B852CD}"/>
    <cellStyle name="Percent 2 6" xfId="49760" xr:uid="{D37175BD-5467-449E-BFE9-118E666DB8DE}"/>
    <cellStyle name="Percent 2 DP" xfId="19135" xr:uid="{00000000-0005-0000-0000-0000C14A0000}"/>
    <cellStyle name="Percent 2 DP 2" xfId="49772" xr:uid="{141485CD-350F-4B0B-A065-261A8B48C072}"/>
    <cellStyle name="Percent 20" xfId="19136" xr:uid="{00000000-0005-0000-0000-0000C24A0000}"/>
    <cellStyle name="Percent 20 2" xfId="49773" xr:uid="{133937D2-60BD-4745-B15A-E2CFBC3D3925}"/>
    <cellStyle name="Percent 200" xfId="19137" xr:uid="{00000000-0005-0000-0000-0000C34A0000}"/>
    <cellStyle name="Percent 200 2" xfId="49774" xr:uid="{FEEC29D8-840D-4AD8-883F-CAA223BB1D83}"/>
    <cellStyle name="Percent 201" xfId="19138" xr:uid="{00000000-0005-0000-0000-0000C44A0000}"/>
    <cellStyle name="Percent 201 2" xfId="49775" xr:uid="{3AA12C63-BB79-48F5-9084-030F5EBE9ADB}"/>
    <cellStyle name="Percent 202" xfId="19139" xr:uid="{00000000-0005-0000-0000-0000C54A0000}"/>
    <cellStyle name="Percent 202 2" xfId="49776" xr:uid="{9ED8F1E0-CBAE-4929-BD3C-6F4FB70551CA}"/>
    <cellStyle name="Percent 203" xfId="19140" xr:uid="{00000000-0005-0000-0000-0000C64A0000}"/>
    <cellStyle name="Percent 203 2" xfId="49777" xr:uid="{18AC98DA-A167-4C16-8100-D2EE9452074B}"/>
    <cellStyle name="Percent 204" xfId="19141" xr:uid="{00000000-0005-0000-0000-0000C74A0000}"/>
    <cellStyle name="Percent 204 2" xfId="49778" xr:uid="{DE29845A-F2B2-4BB4-9B38-92330E419038}"/>
    <cellStyle name="Percent 205" xfId="19142" xr:uid="{00000000-0005-0000-0000-0000C84A0000}"/>
    <cellStyle name="Percent 205 2" xfId="49779" xr:uid="{115B371B-C902-4DB8-AD6E-E7741CF68283}"/>
    <cellStyle name="Percent 206" xfId="19143" xr:uid="{00000000-0005-0000-0000-0000C94A0000}"/>
    <cellStyle name="Percent 206 2" xfId="49780" xr:uid="{BFB13938-2F1D-42F0-937A-215D2E0EE73D}"/>
    <cellStyle name="Percent 207" xfId="19144" xr:uid="{00000000-0005-0000-0000-0000CA4A0000}"/>
    <cellStyle name="Percent 207 2" xfId="49781" xr:uid="{92EF639D-E529-4B3B-BC91-E1204035DB89}"/>
    <cellStyle name="Percent 208" xfId="19145" xr:uid="{00000000-0005-0000-0000-0000CB4A0000}"/>
    <cellStyle name="Percent 208 2" xfId="49782" xr:uid="{B2C2B1D2-A453-4717-AC09-27F9D899273A}"/>
    <cellStyle name="Percent 209" xfId="19146" xr:uid="{00000000-0005-0000-0000-0000CC4A0000}"/>
    <cellStyle name="Percent 209 2" xfId="49783" xr:uid="{BD8904FD-7EBB-4705-BAE1-C381750D4BF7}"/>
    <cellStyle name="Percent 21" xfId="19147" xr:uid="{00000000-0005-0000-0000-0000CD4A0000}"/>
    <cellStyle name="Percent 21 2" xfId="49784" xr:uid="{F87D2E98-B1BD-4532-ADC3-BAD1F925A3AC}"/>
    <cellStyle name="Percent 210" xfId="19148" xr:uid="{00000000-0005-0000-0000-0000CE4A0000}"/>
    <cellStyle name="Percent 210 2" xfId="49785" xr:uid="{CB431F4C-B51C-4440-ACE0-6BBC42CBD2AF}"/>
    <cellStyle name="Percent 211" xfId="19149" xr:uid="{00000000-0005-0000-0000-0000CF4A0000}"/>
    <cellStyle name="Percent 211 2" xfId="49786" xr:uid="{5F9C62F7-BE48-4B70-8EF0-64EC7B706209}"/>
    <cellStyle name="Percent 212" xfId="19150" xr:uid="{00000000-0005-0000-0000-0000D04A0000}"/>
    <cellStyle name="Percent 212 2" xfId="49787" xr:uid="{78794281-17B1-48B4-9794-F6BCCF3693C9}"/>
    <cellStyle name="Percent 213" xfId="19151" xr:uid="{00000000-0005-0000-0000-0000D14A0000}"/>
    <cellStyle name="Percent 213 2" xfId="49788" xr:uid="{ECF873C8-4757-4883-B628-D1E7DE015585}"/>
    <cellStyle name="Percent 214" xfId="19152" xr:uid="{00000000-0005-0000-0000-0000D24A0000}"/>
    <cellStyle name="Percent 214 2" xfId="49789" xr:uid="{87514CE4-B3CD-4C1D-A2E0-22E481333B0E}"/>
    <cellStyle name="Percent 215" xfId="19153" xr:uid="{00000000-0005-0000-0000-0000D34A0000}"/>
    <cellStyle name="Percent 215 2" xfId="49790" xr:uid="{050C8761-6130-4207-B9FE-77A25DD921D3}"/>
    <cellStyle name="Percent 216" xfId="19154" xr:uid="{00000000-0005-0000-0000-0000D44A0000}"/>
    <cellStyle name="Percent 216 2" xfId="49791" xr:uid="{A9CA5EFE-137B-4D34-9065-65CFAEC66469}"/>
    <cellStyle name="Percent 217" xfId="19155" xr:uid="{00000000-0005-0000-0000-0000D54A0000}"/>
    <cellStyle name="Percent 217 2" xfId="49792" xr:uid="{9A9F4706-EA60-4BB6-9765-4DFC9D5932FC}"/>
    <cellStyle name="Percent 218" xfId="19156" xr:uid="{00000000-0005-0000-0000-0000D64A0000}"/>
    <cellStyle name="Percent 218 2" xfId="49793" xr:uid="{93758143-1302-433E-BCA2-165BCC05DA73}"/>
    <cellStyle name="Percent 219" xfId="19157" xr:uid="{00000000-0005-0000-0000-0000D74A0000}"/>
    <cellStyle name="Percent 219 2" xfId="49794" xr:uid="{C11E2C2C-4B7A-4527-B824-446A9AAD0229}"/>
    <cellStyle name="Percent 22" xfId="19158" xr:uid="{00000000-0005-0000-0000-0000D84A0000}"/>
    <cellStyle name="Percent 22 2" xfId="49795" xr:uid="{5D654E2A-8372-473D-A506-60725001ECB5}"/>
    <cellStyle name="Percent 220" xfId="19159" xr:uid="{00000000-0005-0000-0000-0000D94A0000}"/>
    <cellStyle name="Percent 220 2" xfId="49796" xr:uid="{1BF23EBE-E7FA-48B1-A639-B4E2BB2391BB}"/>
    <cellStyle name="Percent 221" xfId="19160" xr:uid="{00000000-0005-0000-0000-0000DA4A0000}"/>
    <cellStyle name="Percent 221 2" xfId="49797" xr:uid="{0519AA57-0849-40B2-BB6A-900F21939A14}"/>
    <cellStyle name="Percent 222" xfId="19161" xr:uid="{00000000-0005-0000-0000-0000DB4A0000}"/>
    <cellStyle name="Percent 222 2" xfId="49798" xr:uid="{2CD03366-398B-4AFB-8AFF-4D7EB1113EF4}"/>
    <cellStyle name="Percent 223" xfId="19162" xr:uid="{00000000-0005-0000-0000-0000DC4A0000}"/>
    <cellStyle name="Percent 223 2" xfId="49799" xr:uid="{182D0279-BEC3-40FB-9520-F0FD16BA2AC6}"/>
    <cellStyle name="Percent 224" xfId="19163" xr:uid="{00000000-0005-0000-0000-0000DD4A0000}"/>
    <cellStyle name="Percent 224 2" xfId="49800" xr:uid="{40946F5D-323A-45C9-92ED-142FB5121E3F}"/>
    <cellStyle name="Percent 225" xfId="19164" xr:uid="{00000000-0005-0000-0000-0000DE4A0000}"/>
    <cellStyle name="Percent 225 2" xfId="49801" xr:uid="{233B8BFF-6E8F-4986-A6C4-0D2EDF02B68B}"/>
    <cellStyle name="Percent 226" xfId="19165" xr:uid="{00000000-0005-0000-0000-0000DF4A0000}"/>
    <cellStyle name="Percent 226 2" xfId="49802" xr:uid="{A390D7CB-7C40-4742-AD19-D21CDD5A45CB}"/>
    <cellStyle name="Percent 227" xfId="19166" xr:uid="{00000000-0005-0000-0000-0000E04A0000}"/>
    <cellStyle name="Percent 227 2" xfId="49803" xr:uid="{06B586BA-F2F1-420A-8D2A-828C06EFB808}"/>
    <cellStyle name="Percent 228" xfId="19167" xr:uid="{00000000-0005-0000-0000-0000E14A0000}"/>
    <cellStyle name="Percent 228 2" xfId="49804" xr:uid="{3A8261E1-F2B4-4057-8FB0-13E4A9E0452A}"/>
    <cellStyle name="Percent 229" xfId="19168" xr:uid="{00000000-0005-0000-0000-0000E24A0000}"/>
    <cellStyle name="Percent 229 2" xfId="49805" xr:uid="{A2065FF8-D9E3-4E1F-9CB5-CDEBF06B491A}"/>
    <cellStyle name="Percent 23" xfId="19169" xr:uid="{00000000-0005-0000-0000-0000E34A0000}"/>
    <cellStyle name="Percent 23 2" xfId="49806" xr:uid="{80704C47-9716-41B4-85CE-B67CB5AA71A7}"/>
    <cellStyle name="Percent 230" xfId="19170" xr:uid="{00000000-0005-0000-0000-0000E44A0000}"/>
    <cellStyle name="Percent 230 2" xfId="49807" xr:uid="{1D12C813-CF96-4153-B8CF-2FBD2136F7BC}"/>
    <cellStyle name="Percent 231" xfId="19171" xr:uid="{00000000-0005-0000-0000-0000E54A0000}"/>
    <cellStyle name="Percent 231 2" xfId="49808" xr:uid="{E6A4442A-FC63-4773-9096-EFD721A6CC13}"/>
    <cellStyle name="Percent 232" xfId="19172" xr:uid="{00000000-0005-0000-0000-0000E64A0000}"/>
    <cellStyle name="Percent 232 2" xfId="49809" xr:uid="{C5E8BDEB-0A62-477F-89F6-B3E8208DD21E}"/>
    <cellStyle name="Percent 233" xfId="19173" xr:uid="{00000000-0005-0000-0000-0000E74A0000}"/>
    <cellStyle name="Percent 233 2" xfId="49810" xr:uid="{4261A1EC-D197-419F-9E21-704D25D9D990}"/>
    <cellStyle name="Percent 234" xfId="19174" xr:uid="{00000000-0005-0000-0000-0000E84A0000}"/>
    <cellStyle name="Percent 234 2" xfId="49811" xr:uid="{BFF23CC2-6C5C-45CD-A85C-2CBE94074DB7}"/>
    <cellStyle name="Percent 235" xfId="19175" xr:uid="{00000000-0005-0000-0000-0000E94A0000}"/>
    <cellStyle name="Percent 235 2" xfId="49812" xr:uid="{A3282531-10D4-412E-B228-E0203BDE149C}"/>
    <cellStyle name="Percent 236" xfId="19176" xr:uid="{00000000-0005-0000-0000-0000EA4A0000}"/>
    <cellStyle name="Percent 236 2" xfId="49813" xr:uid="{A580A56B-0030-402E-9BA7-9D5251A658CD}"/>
    <cellStyle name="Percent 237" xfId="19177" xr:uid="{00000000-0005-0000-0000-0000EB4A0000}"/>
    <cellStyle name="Percent 237 2" xfId="49814" xr:uid="{54C1BDE7-4C8F-4B87-A1AE-82BBA010F8DB}"/>
    <cellStyle name="Percent 238" xfId="19178" xr:uid="{00000000-0005-0000-0000-0000EC4A0000}"/>
    <cellStyle name="Percent 238 2" xfId="49815" xr:uid="{9F5FE7EF-9A89-4C46-8D1C-0BB7C84A7888}"/>
    <cellStyle name="Percent 239" xfId="19179" xr:uid="{00000000-0005-0000-0000-0000ED4A0000}"/>
    <cellStyle name="Percent 239 2" xfId="49816" xr:uid="{8BCC54D4-CF48-494C-9E30-8ED548EE0616}"/>
    <cellStyle name="Percent 24" xfId="19180" xr:uid="{00000000-0005-0000-0000-0000EE4A0000}"/>
    <cellStyle name="Percent 24 2" xfId="49817" xr:uid="{93010AE7-F725-4888-98A0-667915D1490C}"/>
    <cellStyle name="Percent 240" xfId="49629" xr:uid="{15D95EFC-DFBA-4138-86D7-2F71A015D179}"/>
    <cellStyle name="Percent 25" xfId="19181" xr:uid="{00000000-0005-0000-0000-0000EF4A0000}"/>
    <cellStyle name="Percent 25 2" xfId="49818" xr:uid="{7064E24E-2C0A-4D63-8670-1D42A839A55E}"/>
    <cellStyle name="Percent 26" xfId="19182" xr:uid="{00000000-0005-0000-0000-0000F04A0000}"/>
    <cellStyle name="Percent 26 2" xfId="49819" xr:uid="{BE914B42-7F22-433A-9A30-EFCC6E04A9CF}"/>
    <cellStyle name="Percent 27" xfId="19183" xr:uid="{00000000-0005-0000-0000-0000F14A0000}"/>
    <cellStyle name="Percent 27 2" xfId="49820" xr:uid="{3382675B-D9D4-4ADE-A3C4-B338E5F29C8F}"/>
    <cellStyle name="Percent 28" xfId="19184" xr:uid="{00000000-0005-0000-0000-0000F24A0000}"/>
    <cellStyle name="Percent 28 2" xfId="49821" xr:uid="{2783FBE3-ED18-4EE3-B994-3F052EE5DE34}"/>
    <cellStyle name="Percent 29" xfId="19185" xr:uid="{00000000-0005-0000-0000-0000F34A0000}"/>
    <cellStyle name="Percent 29 2" xfId="19186" xr:uid="{00000000-0005-0000-0000-0000F44A0000}"/>
    <cellStyle name="Percent 29 2 2" xfId="49823" xr:uid="{9948CE88-91F1-4084-85C0-7C4FE5F95927}"/>
    <cellStyle name="Percent 29 3" xfId="19187" xr:uid="{00000000-0005-0000-0000-0000F54A0000}"/>
    <cellStyle name="Percent 29 3 2" xfId="49824" xr:uid="{DE95DC39-92F2-4480-99B1-D2DEE7EA3809}"/>
    <cellStyle name="Percent 29 4" xfId="49822" xr:uid="{09638D28-C067-489B-9083-8F93E4E9D34E}"/>
    <cellStyle name="Percent 3" xfId="19188" xr:uid="{00000000-0005-0000-0000-0000F64A0000}"/>
    <cellStyle name="Percent 3 2" xfId="19189" xr:uid="{00000000-0005-0000-0000-0000F74A0000}"/>
    <cellStyle name="Percent 3 2 2" xfId="49826" xr:uid="{E3A32C2C-0D5D-43E7-B650-367860E597A7}"/>
    <cellStyle name="Percent 3 3" xfId="19190" xr:uid="{00000000-0005-0000-0000-0000F84A0000}"/>
    <cellStyle name="Percent 3 3 2" xfId="19191" xr:uid="{00000000-0005-0000-0000-0000F94A0000}"/>
    <cellStyle name="Percent 3 3 2 2" xfId="49828" xr:uid="{2458297C-85DE-4750-8996-9943AAED7DCC}"/>
    <cellStyle name="Percent 3 3 3" xfId="19192" xr:uid="{00000000-0005-0000-0000-0000FA4A0000}"/>
    <cellStyle name="Percent 3 3 3 2" xfId="19193" xr:uid="{00000000-0005-0000-0000-0000FB4A0000}"/>
    <cellStyle name="Percent 3 3 3 2 2" xfId="49830" xr:uid="{B79E8C4A-5B26-4411-92B6-758CEFA6B2B7}"/>
    <cellStyle name="Percent 3 3 3 3" xfId="49829" xr:uid="{3B245E4F-9E30-461F-A5C1-44A5CB1B2363}"/>
    <cellStyle name="Percent 3 3 4" xfId="19194" xr:uid="{00000000-0005-0000-0000-0000FC4A0000}"/>
    <cellStyle name="Percent 3 3 4 2" xfId="49831" xr:uid="{F29DCD80-18E6-4FFF-AF9F-A99E713BEC63}"/>
    <cellStyle name="Percent 3 3 5" xfId="49827" xr:uid="{DBA31A7F-617A-454D-9319-C18E8DA011F1}"/>
    <cellStyle name="Percent 3 4" xfId="19195" xr:uid="{00000000-0005-0000-0000-0000FD4A0000}"/>
    <cellStyle name="Percent 3 4 2" xfId="49832" xr:uid="{DD7249D7-1C4E-4E4D-BD47-5C4B084D5732}"/>
    <cellStyle name="Percent 3 5" xfId="19196" xr:uid="{00000000-0005-0000-0000-0000FE4A0000}"/>
    <cellStyle name="Percent 3 5 2" xfId="19197" xr:uid="{00000000-0005-0000-0000-0000FF4A0000}"/>
    <cellStyle name="Percent 3 5 2 2" xfId="49834" xr:uid="{2EF1E532-3ED6-46A9-B80B-DEDBDA26D441}"/>
    <cellStyle name="Percent 3 5 3" xfId="19198" xr:uid="{00000000-0005-0000-0000-0000004B0000}"/>
    <cellStyle name="Percent 3 5 3 2" xfId="49835" xr:uid="{DC8F3C3B-D4A7-4DDF-BDB3-A046C6D03CEC}"/>
    <cellStyle name="Percent 3 5 4" xfId="49833" xr:uid="{AF8490F7-D4B7-42A6-9A45-3C42357922EB}"/>
    <cellStyle name="Percent 3 6" xfId="49825" xr:uid="{090B62D9-B593-442E-81B0-16CC2699A8A7}"/>
    <cellStyle name="Percent 30" xfId="19199" xr:uid="{00000000-0005-0000-0000-0000014B0000}"/>
    <cellStyle name="Percent 30 2" xfId="19200" xr:uid="{00000000-0005-0000-0000-0000024B0000}"/>
    <cellStyle name="Percent 30 2 2" xfId="49837" xr:uid="{0FB08EFC-2C90-433E-9DCD-FBDFB68FFC13}"/>
    <cellStyle name="Percent 30 3" xfId="49836" xr:uid="{4172F6BF-449C-484E-A340-A0998BC229F8}"/>
    <cellStyle name="Percent 31" xfId="19201" xr:uid="{00000000-0005-0000-0000-0000034B0000}"/>
    <cellStyle name="Percent 31 2" xfId="19202" xr:uid="{00000000-0005-0000-0000-0000044B0000}"/>
    <cellStyle name="Percent 31 2 2" xfId="49839" xr:uid="{9829EE62-4C9C-432F-BBF7-512C211C35D9}"/>
    <cellStyle name="Percent 31 3" xfId="49838" xr:uid="{F7B8FC08-C68B-40AB-A985-A21B807AAD5C}"/>
    <cellStyle name="Percent 32" xfId="19203" xr:uid="{00000000-0005-0000-0000-0000054B0000}"/>
    <cellStyle name="Percent 32 2" xfId="19204" xr:uid="{00000000-0005-0000-0000-0000064B0000}"/>
    <cellStyle name="Percent 32 2 2" xfId="49841" xr:uid="{D55A4374-A3A3-4AB5-82DF-FC08A18B3BB5}"/>
    <cellStyle name="Percent 32 3" xfId="49840" xr:uid="{BB9E0FFD-8F22-4122-ABC3-AA43C5B88BBA}"/>
    <cellStyle name="Percent 33" xfId="19205" xr:uid="{00000000-0005-0000-0000-0000074B0000}"/>
    <cellStyle name="Percent 33 2" xfId="19206" xr:uid="{00000000-0005-0000-0000-0000084B0000}"/>
    <cellStyle name="Percent 33 2 2" xfId="49843" xr:uid="{1F1E6160-C116-4CDA-A097-09D6B8BE042D}"/>
    <cellStyle name="Percent 33 3" xfId="49842" xr:uid="{AFCA78C4-E419-4E61-96B8-64E8D140F573}"/>
    <cellStyle name="Percent 34" xfId="19207" xr:uid="{00000000-0005-0000-0000-0000094B0000}"/>
    <cellStyle name="Percent 34 2" xfId="19208" xr:uid="{00000000-0005-0000-0000-00000A4B0000}"/>
    <cellStyle name="Percent 34 2 2" xfId="49845" xr:uid="{00014B6B-E384-4934-84E1-2CD951EFEF01}"/>
    <cellStyle name="Percent 34 3" xfId="49844" xr:uid="{29859CAB-6B29-40AD-8E2C-B3E467345E8C}"/>
    <cellStyle name="Percent 35" xfId="19209" xr:uid="{00000000-0005-0000-0000-00000B4B0000}"/>
    <cellStyle name="Percent 35 2" xfId="19210" xr:uid="{00000000-0005-0000-0000-00000C4B0000}"/>
    <cellStyle name="Percent 35 2 2" xfId="49847" xr:uid="{DF9D8A83-8DA5-4804-9948-D6D3445516FF}"/>
    <cellStyle name="Percent 35 3" xfId="49846" xr:uid="{2AF9531A-B01D-4317-B28C-AB0809223D46}"/>
    <cellStyle name="Percent 36" xfId="19211" xr:uid="{00000000-0005-0000-0000-00000D4B0000}"/>
    <cellStyle name="Percent 36 2" xfId="19212" xr:uid="{00000000-0005-0000-0000-00000E4B0000}"/>
    <cellStyle name="Percent 36 2 2" xfId="49849" xr:uid="{8980344E-54CC-494A-BA80-C09BF8CB72F6}"/>
    <cellStyle name="Percent 36 3" xfId="49848" xr:uid="{171BACF1-F579-47AA-A1CB-246B152F18E7}"/>
    <cellStyle name="Percent 37" xfId="19213" xr:uid="{00000000-0005-0000-0000-00000F4B0000}"/>
    <cellStyle name="Percent 37 2" xfId="19214" xr:uid="{00000000-0005-0000-0000-0000104B0000}"/>
    <cellStyle name="Percent 37 2 2" xfId="49851" xr:uid="{C83F9601-A5D2-42D6-8340-A2C21D5E26C0}"/>
    <cellStyle name="Percent 37 3" xfId="49850" xr:uid="{D85A3F9F-11C3-42A1-8039-DE65BE9032B6}"/>
    <cellStyle name="Percent 38" xfId="19215" xr:uid="{00000000-0005-0000-0000-0000114B0000}"/>
    <cellStyle name="Percent 38 2" xfId="19216" xr:uid="{00000000-0005-0000-0000-0000124B0000}"/>
    <cellStyle name="Percent 38 2 2" xfId="49853" xr:uid="{659B50CD-7AB9-4C2E-8E4C-FBE7188E9DCD}"/>
    <cellStyle name="Percent 38 3" xfId="49852" xr:uid="{7F80946D-6172-4E1C-ADC1-07EDD522B075}"/>
    <cellStyle name="Percent 39" xfId="19217" xr:uid="{00000000-0005-0000-0000-0000134B0000}"/>
    <cellStyle name="Percent 39 2" xfId="19218" xr:uid="{00000000-0005-0000-0000-0000144B0000}"/>
    <cellStyle name="Percent 39 2 2" xfId="49855" xr:uid="{35A1ADDE-FE80-4A28-AE6C-E4A3BEFDA153}"/>
    <cellStyle name="Percent 39 3" xfId="49854" xr:uid="{585A3CDC-4422-4E94-BF9A-55CD1B850832}"/>
    <cellStyle name="Percent 4" xfId="19219" xr:uid="{00000000-0005-0000-0000-0000154B0000}"/>
    <cellStyle name="Percent 4 2" xfId="19220" xr:uid="{00000000-0005-0000-0000-0000164B0000}"/>
    <cellStyle name="Percent 4 2 2" xfId="49857" xr:uid="{8B6451A3-C1EA-4374-8CC2-B14ECB89DFDF}"/>
    <cellStyle name="Percent 4 3" xfId="19221" xr:uid="{00000000-0005-0000-0000-0000174B0000}"/>
    <cellStyle name="Percent 4 3 2" xfId="19222" xr:uid="{00000000-0005-0000-0000-0000184B0000}"/>
    <cellStyle name="Percent 4 3 2 2" xfId="49859" xr:uid="{EB6A380F-BC0F-4EF9-A368-5DB1E231D68A}"/>
    <cellStyle name="Percent 4 3 3" xfId="19223" xr:uid="{00000000-0005-0000-0000-0000194B0000}"/>
    <cellStyle name="Percent 4 3 3 2" xfId="19224" xr:uid="{00000000-0005-0000-0000-00001A4B0000}"/>
    <cellStyle name="Percent 4 3 3 2 2" xfId="49861" xr:uid="{5F995F8D-75DD-4772-A7AE-F02235481C38}"/>
    <cellStyle name="Percent 4 3 3 3" xfId="49860" xr:uid="{EC8D292F-69B8-4AB2-BC6A-299E54F800FC}"/>
    <cellStyle name="Percent 4 3 4" xfId="19225" xr:uid="{00000000-0005-0000-0000-00001B4B0000}"/>
    <cellStyle name="Percent 4 3 4 2" xfId="49862" xr:uid="{84917651-3E0A-4F5B-90BB-C264AC8F34EE}"/>
    <cellStyle name="Percent 4 3 5" xfId="49858" xr:uid="{1A27DC19-92E1-422C-962C-E63372FF47A7}"/>
    <cellStyle name="Percent 4 4" xfId="19226" xr:uid="{00000000-0005-0000-0000-00001C4B0000}"/>
    <cellStyle name="Percent 4 4 2" xfId="49863" xr:uid="{B04B993E-8B78-4BFC-BA95-E80126715D76}"/>
    <cellStyle name="Percent 4 5" xfId="19227" xr:uid="{00000000-0005-0000-0000-00001D4B0000}"/>
    <cellStyle name="Percent 4 5 2" xfId="19228" xr:uid="{00000000-0005-0000-0000-00001E4B0000}"/>
    <cellStyle name="Percent 4 5 2 2" xfId="49865" xr:uid="{4FEBCF06-B185-4168-AD7A-A8773766642B}"/>
    <cellStyle name="Percent 4 5 3" xfId="19229" xr:uid="{00000000-0005-0000-0000-00001F4B0000}"/>
    <cellStyle name="Percent 4 5 3 2" xfId="49866" xr:uid="{96C60F1D-6DFE-409D-B029-C648D96A6C06}"/>
    <cellStyle name="Percent 4 5 4" xfId="49864" xr:uid="{D3EEE52B-7BA4-41D8-A009-ABF865C5B636}"/>
    <cellStyle name="Percent 4 6" xfId="49856" xr:uid="{36043F2A-D35F-4924-AF4B-7260EDC3851B}"/>
    <cellStyle name="Percent 40" xfId="19230" xr:uid="{00000000-0005-0000-0000-0000204B0000}"/>
    <cellStyle name="Percent 40 2" xfId="19231" xr:uid="{00000000-0005-0000-0000-0000214B0000}"/>
    <cellStyle name="Percent 40 2 2" xfId="49868" xr:uid="{8E05F41B-8433-46C3-8F2F-DF5F5CB2E9C2}"/>
    <cellStyle name="Percent 40 3" xfId="49867" xr:uid="{EE0838EF-7A68-47C8-80FF-648B275C5D4D}"/>
    <cellStyle name="Percent 41" xfId="19232" xr:uid="{00000000-0005-0000-0000-0000224B0000}"/>
    <cellStyle name="Percent 41 2" xfId="19233" xr:uid="{00000000-0005-0000-0000-0000234B0000}"/>
    <cellStyle name="Percent 41 2 2" xfId="49870" xr:uid="{2B962E6C-7E15-4129-B7D5-4A1350EC6C92}"/>
    <cellStyle name="Percent 41 3" xfId="49869" xr:uid="{063E3DFD-4C9A-4520-A050-9C2C42419D98}"/>
    <cellStyle name="Percent 42" xfId="19234" xr:uid="{00000000-0005-0000-0000-0000244B0000}"/>
    <cellStyle name="Percent 42 2" xfId="19235" xr:uid="{00000000-0005-0000-0000-0000254B0000}"/>
    <cellStyle name="Percent 42 2 2" xfId="49872" xr:uid="{ED658303-B0F7-4EDD-A259-F5D67059D60E}"/>
    <cellStyle name="Percent 42 3" xfId="49871" xr:uid="{962A23AA-006A-4804-8BA4-78B858823D0B}"/>
    <cellStyle name="Percent 43" xfId="19236" xr:uid="{00000000-0005-0000-0000-0000264B0000}"/>
    <cellStyle name="Percent 43 2" xfId="19237" xr:uid="{00000000-0005-0000-0000-0000274B0000}"/>
    <cellStyle name="Percent 43 2 2" xfId="49874" xr:uid="{B346E411-5C72-4633-A337-5ED1DC8F85D4}"/>
    <cellStyle name="Percent 43 3" xfId="49873" xr:uid="{9CE05FCC-9791-4EE6-8B5C-60C1A185D574}"/>
    <cellStyle name="Percent 44" xfId="19238" xr:uid="{00000000-0005-0000-0000-0000284B0000}"/>
    <cellStyle name="Percent 44 2" xfId="19239" xr:uid="{00000000-0005-0000-0000-0000294B0000}"/>
    <cellStyle name="Percent 44 2 2" xfId="49876" xr:uid="{B14A7697-8D40-4CB5-93D1-653E4888B950}"/>
    <cellStyle name="Percent 44 3" xfId="49875" xr:uid="{EAAD86B0-A61E-48B2-80C4-3A6157B47891}"/>
    <cellStyle name="Percent 45" xfId="19240" xr:uid="{00000000-0005-0000-0000-00002A4B0000}"/>
    <cellStyle name="Percent 45 2" xfId="19241" xr:uid="{00000000-0005-0000-0000-00002B4B0000}"/>
    <cellStyle name="Percent 45 2 2" xfId="49878" xr:uid="{6936FC96-D69F-4023-9476-A58BA2C3506C}"/>
    <cellStyle name="Percent 45 3" xfId="49877" xr:uid="{E473878A-2FB9-4FAF-8B5D-263CB4AA3B62}"/>
    <cellStyle name="Percent 46" xfId="19242" xr:uid="{00000000-0005-0000-0000-00002C4B0000}"/>
    <cellStyle name="Percent 46 2" xfId="19243" xr:uid="{00000000-0005-0000-0000-00002D4B0000}"/>
    <cellStyle name="Percent 46 2 2" xfId="49880" xr:uid="{DF487992-0C6B-4612-9004-7AA9EC619B95}"/>
    <cellStyle name="Percent 46 3" xfId="49879" xr:uid="{BE88F4F7-5CA9-4B2E-8588-08112B942FDB}"/>
    <cellStyle name="Percent 47" xfId="19244" xr:uid="{00000000-0005-0000-0000-00002E4B0000}"/>
    <cellStyle name="Percent 47 2" xfId="19245" xr:uid="{00000000-0005-0000-0000-00002F4B0000}"/>
    <cellStyle name="Percent 47 2 2" xfId="49882" xr:uid="{22A3DD89-F4BF-4294-A33D-D3CD6FD01A26}"/>
    <cellStyle name="Percent 47 3" xfId="49881" xr:uid="{B051F124-4F3A-41AC-BC71-BA3332F72C70}"/>
    <cellStyle name="Percent 48" xfId="19246" xr:uid="{00000000-0005-0000-0000-0000304B0000}"/>
    <cellStyle name="Percent 48 2" xfId="19247" xr:uid="{00000000-0005-0000-0000-0000314B0000}"/>
    <cellStyle name="Percent 48 2 2" xfId="49884" xr:uid="{791B6452-AB49-4F96-9C54-D47B170DF88D}"/>
    <cellStyle name="Percent 48 3" xfId="49883" xr:uid="{FE47F1C2-5347-4AF8-A6AB-028D767C7071}"/>
    <cellStyle name="Percent 49" xfId="19248" xr:uid="{00000000-0005-0000-0000-0000324B0000}"/>
    <cellStyle name="Percent 49 2" xfId="19249" xr:uid="{00000000-0005-0000-0000-0000334B0000}"/>
    <cellStyle name="Percent 49 2 2" xfId="49886" xr:uid="{DDB38DA4-4A4D-43D8-A1DA-ED4999A0A975}"/>
    <cellStyle name="Percent 49 3" xfId="49885" xr:uid="{6A4AFC14-6570-4A42-8AB3-E1FB093FD440}"/>
    <cellStyle name="Percent 5" xfId="19250" xr:uid="{00000000-0005-0000-0000-0000344B0000}"/>
    <cellStyle name="Percent 5 2" xfId="19251" xr:uid="{00000000-0005-0000-0000-0000354B0000}"/>
    <cellStyle name="Percent 5 2 2" xfId="49888" xr:uid="{8810075F-0C13-482F-98DB-C2C3D6F2D47A}"/>
    <cellStyle name="Percent 5 3" xfId="19252" xr:uid="{00000000-0005-0000-0000-0000364B0000}"/>
    <cellStyle name="Percent 5 3 2" xfId="19253" xr:uid="{00000000-0005-0000-0000-0000374B0000}"/>
    <cellStyle name="Percent 5 3 2 2" xfId="49890" xr:uid="{774BF95B-EFA9-4586-83A1-47983FBF2F27}"/>
    <cellStyle name="Percent 5 3 3" xfId="19254" xr:uid="{00000000-0005-0000-0000-0000384B0000}"/>
    <cellStyle name="Percent 5 3 3 2" xfId="19255" xr:uid="{00000000-0005-0000-0000-0000394B0000}"/>
    <cellStyle name="Percent 5 3 3 2 2" xfId="49892" xr:uid="{9FF191BF-AA62-405E-A9BB-FD1700994163}"/>
    <cellStyle name="Percent 5 3 3 3" xfId="49891" xr:uid="{B97FC3F2-ADA8-41A0-9237-47459DAAB7A0}"/>
    <cellStyle name="Percent 5 3 4" xfId="19256" xr:uid="{00000000-0005-0000-0000-00003A4B0000}"/>
    <cellStyle name="Percent 5 3 4 2" xfId="49893" xr:uid="{CB77AE53-DCC2-4B58-93D2-BC8E08C4FFFA}"/>
    <cellStyle name="Percent 5 3 5" xfId="49889" xr:uid="{7DEC1075-912C-43C2-ADCA-371A4C11A1DB}"/>
    <cellStyle name="Percent 5 4" xfId="19257" xr:uid="{00000000-0005-0000-0000-00003B4B0000}"/>
    <cellStyle name="Percent 5 4 2" xfId="49894" xr:uid="{8C6F8BF6-C0FD-4335-8C32-54D749D28607}"/>
    <cellStyle name="Percent 5 5" xfId="19258" xr:uid="{00000000-0005-0000-0000-00003C4B0000}"/>
    <cellStyle name="Percent 5 5 2" xfId="19259" xr:uid="{00000000-0005-0000-0000-00003D4B0000}"/>
    <cellStyle name="Percent 5 5 2 2" xfId="49896" xr:uid="{4DE909D0-0032-4D67-ABB2-476D50CBE6ED}"/>
    <cellStyle name="Percent 5 5 3" xfId="19260" xr:uid="{00000000-0005-0000-0000-00003E4B0000}"/>
    <cellStyle name="Percent 5 5 3 2" xfId="49897" xr:uid="{98C735AD-B7F1-4F18-BD02-D84ABB4F6712}"/>
    <cellStyle name="Percent 5 5 4" xfId="49895" xr:uid="{1912768F-1562-42A9-A3CC-F3B4049417DF}"/>
    <cellStyle name="Percent 5 6" xfId="49887" xr:uid="{2F66607C-52F0-4BB6-AA17-03E12847234C}"/>
    <cellStyle name="Percent 50" xfId="19261" xr:uid="{00000000-0005-0000-0000-00003F4B0000}"/>
    <cellStyle name="Percent 50 2" xfId="19262" xr:uid="{00000000-0005-0000-0000-0000404B0000}"/>
    <cellStyle name="Percent 50 2 2" xfId="49899" xr:uid="{F846D115-0174-4FFD-9822-3B8CBF41EC3B}"/>
    <cellStyle name="Percent 50 3" xfId="49898" xr:uid="{3B69EC14-80EC-483D-8DBE-BCF44BB11E04}"/>
    <cellStyle name="Percent 51" xfId="19263" xr:uid="{00000000-0005-0000-0000-0000414B0000}"/>
    <cellStyle name="Percent 51 2" xfId="19264" xr:uid="{00000000-0005-0000-0000-0000424B0000}"/>
    <cellStyle name="Percent 51 2 2" xfId="49901" xr:uid="{60A42194-791B-4A48-B4B5-10DBB5085D45}"/>
    <cellStyle name="Percent 51 3" xfId="49900" xr:uid="{A8D0CAFB-3E67-407D-B85A-E7E886CD963C}"/>
    <cellStyle name="Percent 52" xfId="19265" xr:uid="{00000000-0005-0000-0000-0000434B0000}"/>
    <cellStyle name="Percent 52 2" xfId="19266" xr:uid="{00000000-0005-0000-0000-0000444B0000}"/>
    <cellStyle name="Percent 52 2 2" xfId="49903" xr:uid="{EC883060-0F5E-4372-856F-7C5E5502CEEF}"/>
    <cellStyle name="Percent 52 3" xfId="49902" xr:uid="{7BE1BF62-73EB-42B1-AEF6-BE0AEA50CDE7}"/>
    <cellStyle name="Percent 53" xfId="19267" xr:uid="{00000000-0005-0000-0000-0000454B0000}"/>
    <cellStyle name="Percent 53 2" xfId="19268" xr:uid="{00000000-0005-0000-0000-0000464B0000}"/>
    <cellStyle name="Percent 53 2 2" xfId="49905" xr:uid="{0A9B4060-ED37-44CF-B46C-EDEA56EBD0C7}"/>
    <cellStyle name="Percent 53 3" xfId="49904" xr:uid="{9F4CA7B1-4D74-4B71-9824-661C1642A095}"/>
    <cellStyle name="Percent 54" xfId="19269" xr:uid="{00000000-0005-0000-0000-0000474B0000}"/>
    <cellStyle name="Percent 54 2" xfId="19270" xr:uid="{00000000-0005-0000-0000-0000484B0000}"/>
    <cellStyle name="Percent 54 2 2" xfId="49907" xr:uid="{F863A0E3-72F0-4580-AFB1-28C517DC9B61}"/>
    <cellStyle name="Percent 54 3" xfId="49906" xr:uid="{ABC14013-A525-4075-9B18-326849D7D88E}"/>
    <cellStyle name="Percent 55" xfId="19271" xr:uid="{00000000-0005-0000-0000-0000494B0000}"/>
    <cellStyle name="Percent 55 2" xfId="19272" xr:uid="{00000000-0005-0000-0000-00004A4B0000}"/>
    <cellStyle name="Percent 55 2 2" xfId="49909" xr:uid="{DDE05DAB-AC94-4ABA-8422-450F8D1F5AD7}"/>
    <cellStyle name="Percent 55 3" xfId="49908" xr:uid="{8BFAF407-A35F-45BE-96C4-92F3DF3F81FC}"/>
    <cellStyle name="Percent 56" xfId="19273" xr:uid="{00000000-0005-0000-0000-00004B4B0000}"/>
    <cellStyle name="Percent 56 2" xfId="19274" xr:uid="{00000000-0005-0000-0000-00004C4B0000}"/>
    <cellStyle name="Percent 56 2 2" xfId="49911" xr:uid="{C46CAB77-4D2D-41DD-B3F6-592D69A6C40E}"/>
    <cellStyle name="Percent 56 3" xfId="49910" xr:uid="{125997CE-7970-44DD-B3BA-851C2050B664}"/>
    <cellStyle name="Percent 57" xfId="19275" xr:uid="{00000000-0005-0000-0000-00004D4B0000}"/>
    <cellStyle name="Percent 57 2" xfId="19276" xr:uid="{00000000-0005-0000-0000-00004E4B0000}"/>
    <cellStyle name="Percent 57 2 2" xfId="49913" xr:uid="{F56EF524-A2D7-42BA-9C19-68B963667C44}"/>
    <cellStyle name="Percent 57 3" xfId="49912" xr:uid="{41E97883-5C0F-4702-AFB8-A8D96EC84300}"/>
    <cellStyle name="Percent 58" xfId="19277" xr:uid="{00000000-0005-0000-0000-00004F4B0000}"/>
    <cellStyle name="Percent 58 2" xfId="19278" xr:uid="{00000000-0005-0000-0000-0000504B0000}"/>
    <cellStyle name="Percent 58 2 2" xfId="49915" xr:uid="{445A59BA-94AC-4AF3-95C2-974C98B7F4DA}"/>
    <cellStyle name="Percent 58 3" xfId="49914" xr:uid="{0EE1D999-744F-439A-8D37-F64D9862AA3A}"/>
    <cellStyle name="Percent 59" xfId="19279" xr:uid="{00000000-0005-0000-0000-0000514B0000}"/>
    <cellStyle name="Percent 59 2" xfId="19280" xr:uid="{00000000-0005-0000-0000-0000524B0000}"/>
    <cellStyle name="Percent 59 2 2" xfId="49917" xr:uid="{08984047-328D-4FC6-9BC6-F61FC08AA9A6}"/>
    <cellStyle name="Percent 59 3" xfId="49916" xr:uid="{DEDFBA53-431A-4788-B9ED-8FDE7C5B7D44}"/>
    <cellStyle name="Percent 6" xfId="19281" xr:uid="{00000000-0005-0000-0000-0000534B0000}"/>
    <cellStyle name="Percent 6 2" xfId="49918" xr:uid="{4F2AD708-C6B2-4E0C-A999-7F090AFD74A7}"/>
    <cellStyle name="Percent 60" xfId="19282" xr:uid="{00000000-0005-0000-0000-0000544B0000}"/>
    <cellStyle name="Percent 60 2" xfId="19283" xr:uid="{00000000-0005-0000-0000-0000554B0000}"/>
    <cellStyle name="Percent 60 2 2" xfId="49920" xr:uid="{38E036CB-99FE-48DC-9B09-06EF02F71472}"/>
    <cellStyle name="Percent 60 3" xfId="49919" xr:uid="{601C244B-8B4D-46FB-A326-34DF53684D92}"/>
    <cellStyle name="Percent 61" xfId="19284" xr:uid="{00000000-0005-0000-0000-0000564B0000}"/>
    <cellStyle name="Percent 61 2" xfId="19285" xr:uid="{00000000-0005-0000-0000-0000574B0000}"/>
    <cellStyle name="Percent 61 2 2" xfId="49922" xr:uid="{0570126C-17AB-4B44-9066-B079633BE672}"/>
    <cellStyle name="Percent 61 3" xfId="49921" xr:uid="{ECA43BDF-94E0-46BB-BAE5-B424D8B39FEA}"/>
    <cellStyle name="Percent 62" xfId="19286" xr:uid="{00000000-0005-0000-0000-0000584B0000}"/>
    <cellStyle name="Percent 62 2" xfId="19287" xr:uid="{00000000-0005-0000-0000-0000594B0000}"/>
    <cellStyle name="Percent 62 2 2" xfId="49924" xr:uid="{F5ACEC46-AFC2-4B5A-9E00-0DA6FD2E0A1F}"/>
    <cellStyle name="Percent 62 3" xfId="49923" xr:uid="{B86E802E-BFE9-4A6E-BED7-E2FDC3566475}"/>
    <cellStyle name="Percent 63" xfId="19288" xr:uid="{00000000-0005-0000-0000-00005A4B0000}"/>
    <cellStyle name="Percent 63 2" xfId="19289" xr:uid="{00000000-0005-0000-0000-00005B4B0000}"/>
    <cellStyle name="Percent 63 2 2" xfId="49926" xr:uid="{CCE42A6D-EE41-415F-A2DE-DF62B8B3EEF1}"/>
    <cellStyle name="Percent 63 3" xfId="49925" xr:uid="{8BADC133-0CA4-40B5-989F-B581B1169AED}"/>
    <cellStyle name="Percent 64" xfId="19290" xr:uid="{00000000-0005-0000-0000-00005C4B0000}"/>
    <cellStyle name="Percent 64 2" xfId="19291" xr:uid="{00000000-0005-0000-0000-00005D4B0000}"/>
    <cellStyle name="Percent 64 2 2" xfId="49928" xr:uid="{75E0EABD-3E23-4A2A-9EB6-07AC736D3698}"/>
    <cellStyle name="Percent 64 3" xfId="49927" xr:uid="{8EB45B4D-CC51-4095-91F0-75CD46F34DA7}"/>
    <cellStyle name="Percent 65" xfId="19292" xr:uid="{00000000-0005-0000-0000-00005E4B0000}"/>
    <cellStyle name="Percent 65 2" xfId="19293" xr:uid="{00000000-0005-0000-0000-00005F4B0000}"/>
    <cellStyle name="Percent 65 2 2" xfId="49930" xr:uid="{8A0DEDF5-0C73-496A-B630-7133B728E634}"/>
    <cellStyle name="Percent 65 3" xfId="49929" xr:uid="{988639D7-5D3A-43CE-9504-48CB9591751B}"/>
    <cellStyle name="Percent 66" xfId="19294" xr:uid="{00000000-0005-0000-0000-0000604B0000}"/>
    <cellStyle name="Percent 66 2" xfId="19295" xr:uid="{00000000-0005-0000-0000-0000614B0000}"/>
    <cellStyle name="Percent 66 2 2" xfId="49932" xr:uid="{6CE44EBC-50B0-4478-B585-46B963D98153}"/>
    <cellStyle name="Percent 66 3" xfId="49931" xr:uid="{FA2DFE38-0FF8-40E6-B984-52A235E7EE4D}"/>
    <cellStyle name="Percent 67" xfId="19296" xr:uid="{00000000-0005-0000-0000-0000624B0000}"/>
    <cellStyle name="Percent 67 2" xfId="49933" xr:uid="{B5014850-7F2D-4FDE-A7E4-DF4F2E239F09}"/>
    <cellStyle name="Percent 68" xfId="19297" xr:uid="{00000000-0005-0000-0000-0000634B0000}"/>
    <cellStyle name="Percent 68 2" xfId="49934" xr:uid="{AACF6B64-072C-4B2C-8C01-28EE25E8AE94}"/>
    <cellStyle name="Percent 69" xfId="19298" xr:uid="{00000000-0005-0000-0000-0000644B0000}"/>
    <cellStyle name="Percent 69 2" xfId="49935" xr:uid="{51281A04-023F-409D-A022-9D0934DD3508}"/>
    <cellStyle name="Percent 7" xfId="19299" xr:uid="{00000000-0005-0000-0000-0000654B0000}"/>
    <cellStyle name="Percent 7 2" xfId="49936" xr:uid="{7B9895DC-6FEC-4314-9FB1-A34CB6B1036C}"/>
    <cellStyle name="Percent 70" xfId="19300" xr:uid="{00000000-0005-0000-0000-0000664B0000}"/>
    <cellStyle name="Percent 70 2" xfId="49937" xr:uid="{5C11B1CD-EDB0-464E-B72E-927BA913548A}"/>
    <cellStyle name="Percent 71" xfId="19301" xr:uid="{00000000-0005-0000-0000-0000674B0000}"/>
    <cellStyle name="Percent 71 2" xfId="49938" xr:uid="{2E47F027-7932-4F30-8D1D-9330C09850AD}"/>
    <cellStyle name="Percent 72" xfId="19302" xr:uid="{00000000-0005-0000-0000-0000684B0000}"/>
    <cellStyle name="Percent 72 2" xfId="49939" xr:uid="{4DEA6AC6-A239-411D-B14A-C1C23232F2EE}"/>
    <cellStyle name="Percent 73" xfId="19303" xr:uid="{00000000-0005-0000-0000-0000694B0000}"/>
    <cellStyle name="Percent 73 2" xfId="49940" xr:uid="{A9677FA6-C0F3-4EFD-87C8-A51A1804AB4C}"/>
    <cellStyle name="Percent 74" xfId="19304" xr:uid="{00000000-0005-0000-0000-00006A4B0000}"/>
    <cellStyle name="Percent 74 2" xfId="49941" xr:uid="{47F57E43-554A-4849-B77E-82EA02C87602}"/>
    <cellStyle name="Percent 75" xfId="19305" xr:uid="{00000000-0005-0000-0000-00006B4B0000}"/>
    <cellStyle name="Percent 75 2" xfId="49942" xr:uid="{8602D921-72BF-4F19-A129-1E56913C0498}"/>
    <cellStyle name="Percent 76" xfId="19306" xr:uid="{00000000-0005-0000-0000-00006C4B0000}"/>
    <cellStyle name="Percent 76 2" xfId="49943" xr:uid="{F2C310FE-6C0B-4FFE-8DED-0BBEFE6A27CE}"/>
    <cellStyle name="Percent 77" xfId="19307" xr:uid="{00000000-0005-0000-0000-00006D4B0000}"/>
    <cellStyle name="Percent 77 2" xfId="49944" xr:uid="{3AB45CA0-2B47-4E87-826B-3992EF6A7812}"/>
    <cellStyle name="Percent 78" xfId="19308" xr:uid="{00000000-0005-0000-0000-00006E4B0000}"/>
    <cellStyle name="Percent 78 2" xfId="49945" xr:uid="{6F77AD0A-6EF6-4FFE-96B5-30E1323CFFEA}"/>
    <cellStyle name="Percent 79" xfId="19309" xr:uid="{00000000-0005-0000-0000-00006F4B0000}"/>
    <cellStyle name="Percent 79 2" xfId="49946" xr:uid="{DBDEF3DE-0B0D-4E73-A094-21B0D1023EDE}"/>
    <cellStyle name="Percent 8" xfId="19310" xr:uid="{00000000-0005-0000-0000-0000704B0000}"/>
    <cellStyle name="Percent 8 2" xfId="49947" xr:uid="{3F8A9FA7-C167-4E46-BAFD-24BCB2D8835F}"/>
    <cellStyle name="Percent 80" xfId="19311" xr:uid="{00000000-0005-0000-0000-0000714B0000}"/>
    <cellStyle name="Percent 80 2" xfId="49948" xr:uid="{5E1D9C5A-C215-4E41-8B2A-3F84A09E8FAB}"/>
    <cellStyle name="Percent 81" xfId="19312" xr:uid="{00000000-0005-0000-0000-0000724B0000}"/>
    <cellStyle name="Percent 81 2" xfId="49949" xr:uid="{491814BF-429E-4E31-9FCF-79DF21100AD5}"/>
    <cellStyle name="Percent 82" xfId="19313" xr:uid="{00000000-0005-0000-0000-0000734B0000}"/>
    <cellStyle name="Percent 82 2" xfId="49950" xr:uid="{41321769-4339-4B52-9840-1E3FAB031C33}"/>
    <cellStyle name="Percent 83" xfId="19314" xr:uid="{00000000-0005-0000-0000-0000744B0000}"/>
    <cellStyle name="Percent 83 2" xfId="49951" xr:uid="{A1F317A5-D136-4C6D-AD09-5CD942F3D7EB}"/>
    <cellStyle name="Percent 84" xfId="19315" xr:uid="{00000000-0005-0000-0000-0000754B0000}"/>
    <cellStyle name="Percent 84 2" xfId="49952" xr:uid="{F628A03A-64BE-4D52-BDEE-67F93FF17EDD}"/>
    <cellStyle name="Percent 85" xfId="19316" xr:uid="{00000000-0005-0000-0000-0000764B0000}"/>
    <cellStyle name="Percent 85 2" xfId="49953" xr:uid="{A36C1519-E2A3-4AFA-B7E7-8BE26330E883}"/>
    <cellStyle name="Percent 86" xfId="19317" xr:uid="{00000000-0005-0000-0000-0000774B0000}"/>
    <cellStyle name="Percent 86 2" xfId="49954" xr:uid="{B7A62360-B664-4FA4-A696-1393D41915BB}"/>
    <cellStyle name="Percent 87" xfId="19318" xr:uid="{00000000-0005-0000-0000-0000784B0000}"/>
    <cellStyle name="Percent 87 2" xfId="49955" xr:uid="{372BBCF4-D450-4966-BD7B-005A4FD318EB}"/>
    <cellStyle name="Percent 88" xfId="19319" xr:uid="{00000000-0005-0000-0000-0000794B0000}"/>
    <cellStyle name="Percent 88 2" xfId="49956" xr:uid="{88BC14D0-2F15-4DE7-AF40-1810D526A191}"/>
    <cellStyle name="Percent 89" xfId="19320" xr:uid="{00000000-0005-0000-0000-00007A4B0000}"/>
    <cellStyle name="Percent 89 2" xfId="49957" xr:uid="{77DA8501-0451-40B2-B3BE-348F8A4EE2B7}"/>
    <cellStyle name="Percent 9" xfId="19321" xr:uid="{00000000-0005-0000-0000-00007B4B0000}"/>
    <cellStyle name="Percent 9 2" xfId="49958" xr:uid="{C00E37D2-EEF6-4447-AA39-7265D013D4E4}"/>
    <cellStyle name="Percent 90" xfId="19322" xr:uid="{00000000-0005-0000-0000-00007C4B0000}"/>
    <cellStyle name="Percent 90 2" xfId="49959" xr:uid="{7F3821C6-3460-4EE4-8B4F-70879694245D}"/>
    <cellStyle name="Percent 91" xfId="19323" xr:uid="{00000000-0005-0000-0000-00007D4B0000}"/>
    <cellStyle name="Percent 91 2" xfId="49960" xr:uid="{DE59FC65-7589-4AC7-B62F-AD5659AEFFCC}"/>
    <cellStyle name="Percent 92" xfId="19324" xr:uid="{00000000-0005-0000-0000-00007E4B0000}"/>
    <cellStyle name="Percent 92 2" xfId="49961" xr:uid="{B41A3F0F-6F54-4F55-A79E-C097B8F117BA}"/>
    <cellStyle name="Percent 93" xfId="19325" xr:uid="{00000000-0005-0000-0000-00007F4B0000}"/>
    <cellStyle name="Percent 93 2" xfId="49962" xr:uid="{DB85F064-54EE-4253-8908-8F44EC45B0D3}"/>
    <cellStyle name="Percent 94" xfId="19326" xr:uid="{00000000-0005-0000-0000-0000804B0000}"/>
    <cellStyle name="Percent 94 2" xfId="49963" xr:uid="{04A4BEDA-F1BF-4734-9D62-C05939253938}"/>
    <cellStyle name="Percent 95" xfId="19327" xr:uid="{00000000-0005-0000-0000-0000814B0000}"/>
    <cellStyle name="Percent 95 2" xfId="49964" xr:uid="{1B65496E-7B00-452E-8032-3BD967785D28}"/>
    <cellStyle name="Percent 96" xfId="19328" xr:uid="{00000000-0005-0000-0000-0000824B0000}"/>
    <cellStyle name="Percent 96 2" xfId="49965" xr:uid="{9E62D3A2-EE5C-4310-8FEE-05D38D72940A}"/>
    <cellStyle name="Percent 97" xfId="19329" xr:uid="{00000000-0005-0000-0000-0000834B0000}"/>
    <cellStyle name="Percent 97 2" xfId="49966" xr:uid="{9DB77559-D2AE-4540-A66F-F75AE424A5CA}"/>
    <cellStyle name="Percent 98" xfId="19330" xr:uid="{00000000-0005-0000-0000-0000844B0000}"/>
    <cellStyle name="Percent 98 2" xfId="49967" xr:uid="{15106066-43E5-499D-BE48-0384C6D8405F}"/>
    <cellStyle name="Percent 99" xfId="19331" xr:uid="{00000000-0005-0000-0000-0000854B0000}"/>
    <cellStyle name="Percent 99 2" xfId="49968" xr:uid="{EA7484F3-27E5-430D-B890-AFA5DEA37A32}"/>
    <cellStyle name="Percent*" xfId="19332" xr:uid="{00000000-0005-0000-0000-0000864B0000}"/>
    <cellStyle name="Percent* 2" xfId="19333" xr:uid="{00000000-0005-0000-0000-0000874B0000}"/>
    <cellStyle name="Percent* 2 2" xfId="49970" xr:uid="{E381D038-24D2-44F8-BD8A-8898D3A61797}"/>
    <cellStyle name="Percent* 3" xfId="49969" xr:uid="{26D00D96-D66C-4669-BAF5-251610D967EB}"/>
    <cellStyle name="Percent[1]" xfId="19334" xr:uid="{00000000-0005-0000-0000-0000884B0000}"/>
    <cellStyle name="Percent[1] 2" xfId="49971" xr:uid="{52542D20-1230-4A69-B2C3-1F4A30DBE93B}"/>
    <cellStyle name="Percent[2]" xfId="19335" xr:uid="{00000000-0005-0000-0000-0000894B0000}"/>
    <cellStyle name="Percent[2] 2" xfId="49972" xr:uid="{D007A165-D989-4776-AAAF-82307F15876F}"/>
    <cellStyle name="Percent1" xfId="19336" xr:uid="{00000000-0005-0000-0000-00008A4B0000}"/>
    <cellStyle name="Percent1 2" xfId="19337" xr:uid="{00000000-0005-0000-0000-00008B4B0000}"/>
    <cellStyle name="Percent1 2 2" xfId="49974" xr:uid="{44DCB33B-DF3C-4A72-AD8F-79B59EDDD76F}"/>
    <cellStyle name="Percent1 3" xfId="49973" xr:uid="{F42AECF5-FF64-4BAE-B78D-E3EA4A046472}"/>
    <cellStyle name="Percent2" xfId="19338" xr:uid="{00000000-0005-0000-0000-00008C4B0000}"/>
    <cellStyle name="Percent2 2" xfId="19339" xr:uid="{00000000-0005-0000-0000-00008D4B0000}"/>
    <cellStyle name="Percent2 2 2" xfId="49976" xr:uid="{AB8063A8-F330-422B-B356-0981D0C4AC2D}"/>
    <cellStyle name="Percent2 3" xfId="49975" xr:uid="{A2AD74F5-41C8-4411-8385-7FA282C6119E}"/>
    <cellStyle name="Porcentagem 10" xfId="19340" xr:uid="{00000000-0005-0000-0000-00008E4B0000}"/>
    <cellStyle name="Porcentagem 10 2" xfId="49977" xr:uid="{3BAE523B-4892-4C2F-8904-4EA9F6924013}"/>
    <cellStyle name="Porcentagem 11" xfId="19341" xr:uid="{00000000-0005-0000-0000-00008F4B0000}"/>
    <cellStyle name="Porcentagem 11 2" xfId="49978" xr:uid="{34C4201C-6C72-48A0-B9FE-898BBFFB1022}"/>
    <cellStyle name="Porcentagem 12" xfId="19342" xr:uid="{00000000-0005-0000-0000-0000904B0000}"/>
    <cellStyle name="Porcentagem 12 2" xfId="49979" xr:uid="{5D9A954A-EBBC-41C5-ABF0-E38FA0B4762F}"/>
    <cellStyle name="Porcentagem 13" xfId="19343" xr:uid="{00000000-0005-0000-0000-0000914B0000}"/>
    <cellStyle name="Porcentagem 13 2" xfId="49980" xr:uid="{21D0AE0D-EE34-4872-91AC-4D74D5DD9493}"/>
    <cellStyle name="Porcentagem 14" xfId="19344" xr:uid="{00000000-0005-0000-0000-0000924B0000}"/>
    <cellStyle name="Porcentagem 14 2" xfId="49981" xr:uid="{8D173B4A-D7D6-4F3A-98E5-A364D8275D6F}"/>
    <cellStyle name="Porcentagem 15" xfId="19345" xr:uid="{00000000-0005-0000-0000-0000934B0000}"/>
    <cellStyle name="Porcentagem 15 2" xfId="49982" xr:uid="{75211C1A-E384-44FF-9C9A-BC56CEE1F7FA}"/>
    <cellStyle name="Porcentagem 16" xfId="19346" xr:uid="{00000000-0005-0000-0000-0000944B0000}"/>
    <cellStyle name="Porcentagem 16 2" xfId="49983" xr:uid="{08068C67-FF5E-4013-AB1A-988049D2001D}"/>
    <cellStyle name="Porcentagem 17" xfId="62816" xr:uid="{78F5E126-F823-4A70-A491-EA3B2F15323C}"/>
    <cellStyle name="Porcentagem 2" xfId="19347" xr:uid="{00000000-0005-0000-0000-0000954B0000}"/>
    <cellStyle name="Porcentagem 2 2" xfId="19348" xr:uid="{00000000-0005-0000-0000-0000964B0000}"/>
    <cellStyle name="Porcentagem 2 2 2" xfId="19349" xr:uid="{00000000-0005-0000-0000-0000974B0000}"/>
    <cellStyle name="Porcentagem 2 2 2 2" xfId="49986" xr:uid="{63D3452A-2C3F-4B6F-9030-78366945C4CE}"/>
    <cellStyle name="Porcentagem 2 2 3" xfId="19350" xr:uid="{00000000-0005-0000-0000-0000984B0000}"/>
    <cellStyle name="Porcentagem 2 2 3 2" xfId="49987" xr:uid="{602C46FC-185E-4599-B76C-B252B3BF7CC5}"/>
    <cellStyle name="Porcentagem 2 2 4" xfId="19351" xr:uid="{00000000-0005-0000-0000-0000994B0000}"/>
    <cellStyle name="Porcentagem 2 2 4 2" xfId="49988" xr:uid="{BC7AD7B3-FD8D-4399-9AE3-0377E153F154}"/>
    <cellStyle name="Porcentagem 2 2 5" xfId="49985" xr:uid="{380CA039-59DE-4104-838B-BBBC7C2D48F3}"/>
    <cellStyle name="Porcentagem 2 3" xfId="19352" xr:uid="{00000000-0005-0000-0000-00009A4B0000}"/>
    <cellStyle name="Porcentagem 2 3 2" xfId="49989" xr:uid="{77C1A3BF-6B54-4C2D-B43E-8A57A641A9A4}"/>
    <cellStyle name="Porcentagem 2 4" xfId="19353" xr:uid="{00000000-0005-0000-0000-00009B4B0000}"/>
    <cellStyle name="Porcentagem 2 4 2" xfId="49990" xr:uid="{E826B3A6-037C-4BDE-A32B-1C9217D4AE01}"/>
    <cellStyle name="Porcentagem 2 5" xfId="49984" xr:uid="{DE68B643-D283-457A-AE6F-B692ECC9894B}"/>
    <cellStyle name="Porcentagem 3" xfId="19354" xr:uid="{00000000-0005-0000-0000-00009C4B0000}"/>
    <cellStyle name="Porcentagem 3 2" xfId="19355" xr:uid="{00000000-0005-0000-0000-00009D4B0000}"/>
    <cellStyle name="Porcentagem 3 2 2" xfId="19356" xr:uid="{00000000-0005-0000-0000-00009E4B0000}"/>
    <cellStyle name="Porcentagem 3 2 2 2" xfId="49993" xr:uid="{9A11D02F-B2D9-4B67-ABA7-BC11DDBFF64D}"/>
    <cellStyle name="Porcentagem 3 2 3" xfId="49992" xr:uid="{EE06810F-C23D-4016-A245-FC6C4DFF7446}"/>
    <cellStyle name="Porcentagem 3 3" xfId="19357" xr:uid="{00000000-0005-0000-0000-00009F4B0000}"/>
    <cellStyle name="Porcentagem 3 3 2" xfId="19358" xr:uid="{00000000-0005-0000-0000-0000A04B0000}"/>
    <cellStyle name="Porcentagem 3 3 2 2" xfId="49995" xr:uid="{5390CC20-EEA6-436B-85AB-8CA35C1B5369}"/>
    <cellStyle name="Porcentagem 3 3 3" xfId="49994" xr:uid="{8E3A408E-5944-447E-AAEC-0F9AD9A499EA}"/>
    <cellStyle name="Porcentagem 3 4" xfId="19359" xr:uid="{00000000-0005-0000-0000-0000A14B0000}"/>
    <cellStyle name="Porcentagem 3 4 2" xfId="19360" xr:uid="{00000000-0005-0000-0000-0000A24B0000}"/>
    <cellStyle name="Porcentagem 3 4 2 2" xfId="49997" xr:uid="{5097EC10-2E27-4D69-8FF0-4374B63AEE78}"/>
    <cellStyle name="Porcentagem 3 4 3" xfId="49996" xr:uid="{3033344B-0696-4152-B6B0-1BF37A37144E}"/>
    <cellStyle name="Porcentagem 3 5" xfId="19361" xr:uid="{00000000-0005-0000-0000-0000A34B0000}"/>
    <cellStyle name="Porcentagem 3 5 2" xfId="49998" xr:uid="{D9B03A1C-BD17-430B-92BA-A088297874EE}"/>
    <cellStyle name="Porcentagem 3 6" xfId="49991" xr:uid="{1EDCCC63-DC08-451C-92BD-D7AC18D635E4}"/>
    <cellStyle name="Porcentagem 4" xfId="19362" xr:uid="{00000000-0005-0000-0000-0000A44B0000}"/>
    <cellStyle name="Porcentagem 4 2" xfId="19363" xr:uid="{00000000-0005-0000-0000-0000A54B0000}"/>
    <cellStyle name="Porcentagem 4 2 2" xfId="19364" xr:uid="{00000000-0005-0000-0000-0000A64B0000}"/>
    <cellStyle name="Porcentagem 4 2 2 2" xfId="50001" xr:uid="{15E9C700-8316-4F39-9F0D-3C49EA9C8AC1}"/>
    <cellStyle name="Porcentagem 4 2 3" xfId="50000" xr:uid="{8C6F2E11-A425-47CD-A5CA-655AC6DC802A}"/>
    <cellStyle name="Porcentagem 4 3" xfId="19365" xr:uid="{00000000-0005-0000-0000-0000A74B0000}"/>
    <cellStyle name="Porcentagem 4 3 2" xfId="19366" xr:uid="{00000000-0005-0000-0000-0000A84B0000}"/>
    <cellStyle name="Porcentagem 4 3 2 2" xfId="50003" xr:uid="{3D477C30-0CAD-4E1D-B880-838CD6496673}"/>
    <cellStyle name="Porcentagem 4 3 3" xfId="50002" xr:uid="{553A8233-2324-4E59-9433-81A5641E58BE}"/>
    <cellStyle name="Porcentagem 4 4" xfId="19367" xr:uid="{00000000-0005-0000-0000-0000A94B0000}"/>
    <cellStyle name="Porcentagem 4 4 2" xfId="50004" xr:uid="{5B79991B-E34E-4EB0-93F1-D38F6A0D56F7}"/>
    <cellStyle name="Porcentagem 4 5" xfId="19368" xr:uid="{00000000-0005-0000-0000-0000AA4B0000}"/>
    <cellStyle name="Porcentagem 4 5 2" xfId="50005" xr:uid="{69631DDD-9CD9-4EDA-84EB-FC1B371F379C}"/>
    <cellStyle name="Porcentagem 4 6" xfId="19369" xr:uid="{00000000-0005-0000-0000-0000AB4B0000}"/>
    <cellStyle name="Porcentagem 4 6 2" xfId="50006" xr:uid="{6D1965D3-5076-420C-8D00-9D1A03D3A1BA}"/>
    <cellStyle name="Porcentagem 4 7" xfId="49999" xr:uid="{838E8D76-2874-4D8A-B0EC-518B6E9BD0BA}"/>
    <cellStyle name="Porcentagem 5" xfId="19370" xr:uid="{00000000-0005-0000-0000-0000AC4B0000}"/>
    <cellStyle name="Porcentagem 5 2" xfId="19371" xr:uid="{00000000-0005-0000-0000-0000AD4B0000}"/>
    <cellStyle name="Porcentagem 5 2 2" xfId="50008" xr:uid="{EB3752C1-1763-4C81-9D68-B86A14398D55}"/>
    <cellStyle name="Porcentagem 5 3" xfId="50007" xr:uid="{B8059A32-95CA-420A-882F-19049BC1F7E2}"/>
    <cellStyle name="Porcentagem 6" xfId="19372" xr:uid="{00000000-0005-0000-0000-0000AE4B0000}"/>
    <cellStyle name="Porcentagem 6 2" xfId="19373" xr:uid="{00000000-0005-0000-0000-0000AF4B0000}"/>
    <cellStyle name="Porcentagem 6 2 2" xfId="50010" xr:uid="{5F884255-71CA-409E-8ADE-36D8427D8C10}"/>
    <cellStyle name="Porcentagem 6 3" xfId="19374" xr:uid="{00000000-0005-0000-0000-0000B04B0000}"/>
    <cellStyle name="Porcentagem 6 3 2" xfId="50011" xr:uid="{B82490F0-C175-47BE-9A60-43EC90E2DF30}"/>
    <cellStyle name="Porcentagem 6 4" xfId="50009" xr:uid="{FDE469C6-94BE-49A7-8776-AE4806C755CD}"/>
    <cellStyle name="Porcentagem 7" xfId="19375" xr:uid="{00000000-0005-0000-0000-0000B14B0000}"/>
    <cellStyle name="Porcentagem 7 2" xfId="19376" xr:uid="{00000000-0005-0000-0000-0000B24B0000}"/>
    <cellStyle name="Porcentagem 7 2 2" xfId="50013" xr:uid="{8A1BDB56-37E4-48DB-B5DE-E4A8E585DFA2}"/>
    <cellStyle name="Porcentagem 7 3" xfId="19377" xr:uid="{00000000-0005-0000-0000-0000B34B0000}"/>
    <cellStyle name="Porcentagem 7 3 2" xfId="50014" xr:uid="{0B36201C-0288-4689-970B-314A75137EED}"/>
    <cellStyle name="Porcentagem 7 4" xfId="50012" xr:uid="{B1333F76-D03F-49DE-B42F-DF1B4D515C7E}"/>
    <cellStyle name="Porcentagem 8" xfId="19378" xr:uid="{00000000-0005-0000-0000-0000B44B0000}"/>
    <cellStyle name="Porcentagem 8 2" xfId="50015" xr:uid="{0D330346-641E-46AE-8F87-051263E0FE06}"/>
    <cellStyle name="Porcentagem 9" xfId="19379" xr:uid="{00000000-0005-0000-0000-0000B54B0000}"/>
    <cellStyle name="Porcentagem 9 2" xfId="50016" xr:uid="{C5E7668D-E1CB-40B7-A6D9-D812E70748C2}"/>
    <cellStyle name="PrePop Currency (0)" xfId="19380" xr:uid="{00000000-0005-0000-0000-0000B64B0000}"/>
    <cellStyle name="PrePop Currency (0) 2" xfId="19381" xr:uid="{00000000-0005-0000-0000-0000B74B0000}"/>
    <cellStyle name="PrePop Currency (0) 2 2" xfId="50018" xr:uid="{8F67DA12-284D-487E-8D87-DDB5658759F0}"/>
    <cellStyle name="PrePop Currency (0) 3" xfId="50017" xr:uid="{9E582D34-126C-476A-A061-EE7B2784A6AF}"/>
    <cellStyle name="PrePop Currency (2)" xfId="19382" xr:uid="{00000000-0005-0000-0000-0000B84B0000}"/>
    <cellStyle name="PrePop Currency (2) 2" xfId="19383" xr:uid="{00000000-0005-0000-0000-0000B94B0000}"/>
    <cellStyle name="PrePop Currency (2) 2 2" xfId="50020" xr:uid="{DE59A70F-C545-47D1-A643-EDD15414A560}"/>
    <cellStyle name="PrePop Currency (2) 3" xfId="50019" xr:uid="{7F84ADAD-2F56-4E30-A96F-2ECD07083EA5}"/>
    <cellStyle name="PrePop Units (0)" xfId="19384" xr:uid="{00000000-0005-0000-0000-0000BA4B0000}"/>
    <cellStyle name="PrePop Units (0) 2" xfId="19385" xr:uid="{00000000-0005-0000-0000-0000BB4B0000}"/>
    <cellStyle name="PrePop Units (0) 2 2" xfId="50022" xr:uid="{1D692EF2-3F30-4343-AEC4-F9982A3666A4}"/>
    <cellStyle name="PrePop Units (0) 3" xfId="50021" xr:uid="{3CFC3013-2DAD-47D9-8999-A8CB96F22CFB}"/>
    <cellStyle name="PrePop Units (1)" xfId="19386" xr:uid="{00000000-0005-0000-0000-0000BC4B0000}"/>
    <cellStyle name="PrePop Units (1) 2" xfId="19387" xr:uid="{00000000-0005-0000-0000-0000BD4B0000}"/>
    <cellStyle name="PrePop Units (1) 2 2" xfId="50024" xr:uid="{8C9CB139-C143-4E1C-95FD-AD2AA773F8A0}"/>
    <cellStyle name="PrePop Units (1) 3" xfId="50023" xr:uid="{1D77DB65-BFE7-4C3D-8FAA-FD627BA8FE88}"/>
    <cellStyle name="PrePop Units (2)" xfId="19388" xr:uid="{00000000-0005-0000-0000-0000BE4B0000}"/>
    <cellStyle name="PrePop Units (2) 2" xfId="19389" xr:uid="{00000000-0005-0000-0000-0000BF4B0000}"/>
    <cellStyle name="PrePop Units (2) 2 2" xfId="50026" xr:uid="{E95B1F19-B3BA-4E60-AFE7-CB506AA16CE4}"/>
    <cellStyle name="PrePop Units (2) 3" xfId="50025" xr:uid="{323650BA-2D88-415B-9234-99BCAB80B7EB}"/>
    <cellStyle name="ProjectDetails" xfId="19390" xr:uid="{00000000-0005-0000-0000-0000C04B0000}"/>
    <cellStyle name="ProjectDetails 2" xfId="50027" xr:uid="{2B57DB71-4D42-42D0-8581-82A9DCCEDADC}"/>
    <cellStyle name="PROTECTED" xfId="19391" xr:uid="{00000000-0005-0000-0000-0000C14B0000}"/>
    <cellStyle name="PROTECTED 2" xfId="19392" xr:uid="{00000000-0005-0000-0000-0000C24B0000}"/>
    <cellStyle name="PROTECTED 2 2" xfId="50029" xr:uid="{89F50488-9802-408A-BD8E-658A88B04FB5}"/>
    <cellStyle name="PROTECTED 3" xfId="50028" xr:uid="{B5989D35-E032-4700-838C-55F092A3005B}"/>
    <cellStyle name="PROTECTED_ADJS 33 Capitalized Interest - Jan 2013" xfId="19393" xr:uid="{00000000-0005-0000-0000-0000C34B0000}"/>
    <cellStyle name="PSChar" xfId="19394" xr:uid="{00000000-0005-0000-0000-0000C44B0000}"/>
    <cellStyle name="PSChar 2" xfId="19395" xr:uid="{00000000-0005-0000-0000-0000C54B0000}"/>
    <cellStyle name="PSChar 2 2" xfId="50031" xr:uid="{770081AB-EB59-4BF1-B4B1-99C39DD87543}"/>
    <cellStyle name="PSChar 3" xfId="50030" xr:uid="{B855D3B4-260A-4643-A557-1FFFCEA55349}"/>
    <cellStyle name="PSDate" xfId="19396" xr:uid="{00000000-0005-0000-0000-0000C64B0000}"/>
    <cellStyle name="PSDate 2" xfId="50032" xr:uid="{BC767AFB-C004-4852-8F5E-4A0850255E0B}"/>
    <cellStyle name="PSDec" xfId="19397" xr:uid="{00000000-0005-0000-0000-0000C74B0000}"/>
    <cellStyle name="PSDec 2" xfId="50033" xr:uid="{F12DD7CC-2EF5-4020-AF9D-18B7FB6DE71F}"/>
    <cellStyle name="PSHeading" xfId="19398" xr:uid="{00000000-0005-0000-0000-0000C84B0000}"/>
    <cellStyle name="PSHeading 2" xfId="19399" xr:uid="{00000000-0005-0000-0000-0000C94B0000}"/>
    <cellStyle name="PSHeading 2 2" xfId="19400" xr:uid="{00000000-0005-0000-0000-0000CA4B0000}"/>
    <cellStyle name="PSHeading 2 2 2" xfId="50036" xr:uid="{D22AA29A-EC4A-47A9-B948-F77FA470F90B}"/>
    <cellStyle name="PSHeading 2 3" xfId="50035" xr:uid="{1A5B6BC3-081A-4E05-A9EF-9E65EEB117B6}"/>
    <cellStyle name="PSHeading 3" xfId="19401" xr:uid="{00000000-0005-0000-0000-0000CB4B0000}"/>
    <cellStyle name="PSHeading 3 2" xfId="50037" xr:uid="{8F09D8F2-BB9C-4E70-B2D9-1632C88C062E}"/>
    <cellStyle name="PSHeading 4" xfId="50034" xr:uid="{E1D1B276-7C7C-4D5E-99F0-F77AFA59161A}"/>
    <cellStyle name="PSInt" xfId="19402" xr:uid="{00000000-0005-0000-0000-0000CC4B0000}"/>
    <cellStyle name="PSInt 2" xfId="50038" xr:uid="{BE1D6CE4-742A-43AD-AE80-7716BA17164D}"/>
    <cellStyle name="PSSpacer" xfId="19403" xr:uid="{00000000-0005-0000-0000-0000CD4B0000}"/>
    <cellStyle name="PSSpacer 2" xfId="19404" xr:uid="{00000000-0005-0000-0000-0000CE4B0000}"/>
    <cellStyle name="PSSpacer 2 2" xfId="50040" xr:uid="{6567A6D7-63A3-4CEC-817E-85FEB77D37BE}"/>
    <cellStyle name="PSSpacer 3" xfId="50039" xr:uid="{8824822B-5001-4F3B-84E4-A7E49024A3D4}"/>
    <cellStyle name="R00A" xfId="19405" xr:uid="{00000000-0005-0000-0000-0000CF4B0000}"/>
    <cellStyle name="R00A 2" xfId="19406" xr:uid="{00000000-0005-0000-0000-0000D04B0000}"/>
    <cellStyle name="R00A 2 2" xfId="19407" xr:uid="{00000000-0005-0000-0000-0000D14B0000}"/>
    <cellStyle name="R00A 2 2 2" xfId="50043" xr:uid="{ECFB6571-9B4D-43BA-B49A-30E1A6C432C0}"/>
    <cellStyle name="R00A 2 3" xfId="19408" xr:uid="{00000000-0005-0000-0000-0000D24B0000}"/>
    <cellStyle name="R00A 2 3 2" xfId="50044" xr:uid="{502FA253-31EB-43A1-B6E7-F803F968D155}"/>
    <cellStyle name="R00A 2 4" xfId="50042" xr:uid="{B5EFB4E8-6512-4D51-B2AD-3B4F0F980CE2}"/>
    <cellStyle name="R00A 3" xfId="50041" xr:uid="{D9985CDF-6244-42A9-AACC-D8BF4AE04CC1}"/>
    <cellStyle name="R00B" xfId="19409" xr:uid="{00000000-0005-0000-0000-0000D34B0000}"/>
    <cellStyle name="R00B 2" xfId="19410" xr:uid="{00000000-0005-0000-0000-0000D44B0000}"/>
    <cellStyle name="R00B 2 2" xfId="19411" xr:uid="{00000000-0005-0000-0000-0000D54B0000}"/>
    <cellStyle name="R00B 2 2 2" xfId="50047" xr:uid="{9EFB5B74-6FD9-41DD-A874-6E9BDCBA765B}"/>
    <cellStyle name="R00B 2 3" xfId="19412" xr:uid="{00000000-0005-0000-0000-0000D64B0000}"/>
    <cellStyle name="R00B 2 3 2" xfId="50048" xr:uid="{7A2DC20D-46A3-435F-83FE-C5D5F7A228F6}"/>
    <cellStyle name="R00B 2 4" xfId="19413" xr:uid="{00000000-0005-0000-0000-0000D74B0000}"/>
    <cellStyle name="R00B 2 4 2" xfId="50049" xr:uid="{75386170-4DFA-4FC7-8D7C-54A01DB87A06}"/>
    <cellStyle name="R00B 2 5" xfId="50046" xr:uid="{31B6B463-EE26-4505-B605-E414D3846A23}"/>
    <cellStyle name="R00B 3" xfId="19414" xr:uid="{00000000-0005-0000-0000-0000D84B0000}"/>
    <cellStyle name="R00B 3 2" xfId="50050" xr:uid="{EB12B430-17C8-445A-B625-76852E84331C}"/>
    <cellStyle name="R00B 4" xfId="50045" xr:uid="{D582356B-D186-4F7D-B42E-6768B023C6A4}"/>
    <cellStyle name="R00L" xfId="19415" xr:uid="{00000000-0005-0000-0000-0000D94B0000}"/>
    <cellStyle name="R00L 2" xfId="19416" xr:uid="{00000000-0005-0000-0000-0000DA4B0000}"/>
    <cellStyle name="R00L 2 2" xfId="19417" xr:uid="{00000000-0005-0000-0000-0000DB4B0000}"/>
    <cellStyle name="R00L 2 2 2" xfId="50053" xr:uid="{4892B595-F69D-4C66-8203-42BDA429ADCB}"/>
    <cellStyle name="R00L 2 3" xfId="19418" xr:uid="{00000000-0005-0000-0000-0000DC4B0000}"/>
    <cellStyle name="R00L 2 3 2" xfId="50054" xr:uid="{C4C3D24B-2963-47C7-89DA-DF85939D927D}"/>
    <cellStyle name="R00L 2 4" xfId="50052" xr:uid="{E8545BEA-F747-4931-89DF-24D8E008FC7E}"/>
    <cellStyle name="R00L 3" xfId="19419" xr:uid="{00000000-0005-0000-0000-0000DD4B0000}"/>
    <cellStyle name="R00L 3 2" xfId="50055" xr:uid="{C7910DC2-BA01-4E8E-B87E-D86A1657A8B6}"/>
    <cellStyle name="R00L 4" xfId="50051" xr:uid="{FAF0E523-DCB5-4540-B65B-B0C7FE11E06F}"/>
    <cellStyle name="R01A" xfId="19420" xr:uid="{00000000-0005-0000-0000-0000DE4B0000}"/>
    <cellStyle name="R01A 2" xfId="50056" xr:uid="{55B2C3CE-427D-42B8-96A2-CC15B1468E04}"/>
    <cellStyle name="R01B" xfId="19421" xr:uid="{00000000-0005-0000-0000-0000DF4B0000}"/>
    <cellStyle name="R01B 2" xfId="19422" xr:uid="{00000000-0005-0000-0000-0000E04B0000}"/>
    <cellStyle name="R01B 2 2" xfId="19423" xr:uid="{00000000-0005-0000-0000-0000E14B0000}"/>
    <cellStyle name="R01B 2 2 2" xfId="50059" xr:uid="{FBF945DA-B5E5-4682-9F76-614195053363}"/>
    <cellStyle name="R01B 2 3" xfId="19424" xr:uid="{00000000-0005-0000-0000-0000E24B0000}"/>
    <cellStyle name="R01B 2 3 2" xfId="50060" xr:uid="{1385EF9B-2DCB-4648-8895-336CB70C6680}"/>
    <cellStyle name="R01B 2 4" xfId="50058" xr:uid="{668CB002-2675-4C14-B6BC-3DEB7696BB9B}"/>
    <cellStyle name="R01B 3" xfId="19425" xr:uid="{00000000-0005-0000-0000-0000E34B0000}"/>
    <cellStyle name="R01B 3 2" xfId="50061" xr:uid="{0FD50585-1DA1-4E5A-A799-09FA85803EB3}"/>
    <cellStyle name="R01B 4" xfId="50057" xr:uid="{003E32D9-64B8-46EC-A97F-31FBCC37BEBB}"/>
    <cellStyle name="R01H" xfId="19426" xr:uid="{00000000-0005-0000-0000-0000E44B0000}"/>
    <cellStyle name="R01H 2" xfId="19427" xr:uid="{00000000-0005-0000-0000-0000E54B0000}"/>
    <cellStyle name="R01H 2 2" xfId="50063" xr:uid="{9C0D6350-79C5-4A49-BBC3-7A211AA47A62}"/>
    <cellStyle name="R01H 3" xfId="50062" xr:uid="{72C01C8B-D39B-44D0-AAB5-A3E05AE0825F}"/>
    <cellStyle name="R01L" xfId="19428" xr:uid="{00000000-0005-0000-0000-0000E64B0000}"/>
    <cellStyle name="R01L 2" xfId="19429" xr:uid="{00000000-0005-0000-0000-0000E74B0000}"/>
    <cellStyle name="R01L 2 2" xfId="50065" xr:uid="{F7988C6E-C267-4CAA-94CE-E6461356A577}"/>
    <cellStyle name="R01L 3" xfId="50064" xr:uid="{CC249182-F928-4DF0-BCA6-4E44358BC752}"/>
    <cellStyle name="R02A" xfId="19430" xr:uid="{00000000-0005-0000-0000-0000E84B0000}"/>
    <cellStyle name="R02A 2" xfId="50066" xr:uid="{6F01BEB7-0B1A-43AB-875B-2075AA47E0ED}"/>
    <cellStyle name="R02B" xfId="19431" xr:uid="{00000000-0005-0000-0000-0000E94B0000}"/>
    <cellStyle name="R02B 2" xfId="19432" xr:uid="{00000000-0005-0000-0000-0000EA4B0000}"/>
    <cellStyle name="R02B 2 2" xfId="50068" xr:uid="{5D926CE8-CB4A-46ED-AF43-63A57A177663}"/>
    <cellStyle name="R02B 3" xfId="50067" xr:uid="{8DCC3359-41CA-49AF-B51A-7F20668512E2}"/>
    <cellStyle name="R02H" xfId="19433" xr:uid="{00000000-0005-0000-0000-0000EB4B0000}"/>
    <cellStyle name="R02H 2" xfId="19434" xr:uid="{00000000-0005-0000-0000-0000EC4B0000}"/>
    <cellStyle name="R02H 2 2" xfId="50070" xr:uid="{353E52A2-9727-4E37-B41F-1C51314836A4}"/>
    <cellStyle name="R02H 3" xfId="50069" xr:uid="{5385B236-4DB6-4C1B-8678-2E8D0344726F}"/>
    <cellStyle name="R02L" xfId="19435" xr:uid="{00000000-0005-0000-0000-0000ED4B0000}"/>
    <cellStyle name="R02L 2" xfId="19436" xr:uid="{00000000-0005-0000-0000-0000EE4B0000}"/>
    <cellStyle name="R02L 2 2" xfId="50072" xr:uid="{B3D31F11-77DD-4584-B080-90BBA158EEFB}"/>
    <cellStyle name="R02L 3" xfId="50071" xr:uid="{426D3E94-5E82-4D1C-8C0E-BF07D2432173}"/>
    <cellStyle name="R03A" xfId="19437" xr:uid="{00000000-0005-0000-0000-0000EF4B0000}"/>
    <cellStyle name="R03A 2" xfId="50073" xr:uid="{63D2405A-7F6B-4A05-A3AB-881D052FDC2E}"/>
    <cellStyle name="R03B" xfId="19438" xr:uid="{00000000-0005-0000-0000-0000F04B0000}"/>
    <cellStyle name="R03B 2" xfId="19439" xr:uid="{00000000-0005-0000-0000-0000F14B0000}"/>
    <cellStyle name="R03B 2 2" xfId="50075" xr:uid="{7DF38677-9659-43CC-9ECD-64AC85BFFD42}"/>
    <cellStyle name="R03B 3" xfId="50074" xr:uid="{55E8441D-865A-45C4-A1D9-7E708745DDDD}"/>
    <cellStyle name="R03H" xfId="19440" xr:uid="{00000000-0005-0000-0000-0000F24B0000}"/>
    <cellStyle name="R03H 2" xfId="19441" xr:uid="{00000000-0005-0000-0000-0000F34B0000}"/>
    <cellStyle name="R03H 2 2" xfId="50077" xr:uid="{73BAC70C-B7FC-4A6A-8826-41D1CCEB4375}"/>
    <cellStyle name="R03H 3" xfId="50076" xr:uid="{348D8EBF-4456-4B7F-B67F-A41203403214}"/>
    <cellStyle name="R03L" xfId="19442" xr:uid="{00000000-0005-0000-0000-0000F44B0000}"/>
    <cellStyle name="R03L 2" xfId="19443" xr:uid="{00000000-0005-0000-0000-0000F54B0000}"/>
    <cellStyle name="R03L 2 2" xfId="50079" xr:uid="{85E1EE3D-0941-4482-8C9D-6705CA2FD331}"/>
    <cellStyle name="R03L 3" xfId="50078" xr:uid="{67B49D65-3364-4116-8533-CEB242C35569}"/>
    <cellStyle name="R04A" xfId="19444" xr:uid="{00000000-0005-0000-0000-0000F64B0000}"/>
    <cellStyle name="R04A 2" xfId="50080" xr:uid="{A341AF06-DB6A-4DB3-94E8-1F95A9B08FA9}"/>
    <cellStyle name="R04B" xfId="19445" xr:uid="{00000000-0005-0000-0000-0000F74B0000}"/>
    <cellStyle name="R04B 2" xfId="19446" xr:uid="{00000000-0005-0000-0000-0000F84B0000}"/>
    <cellStyle name="R04B 2 2" xfId="50082" xr:uid="{612FFF45-9115-40BC-AE84-95FA4A300319}"/>
    <cellStyle name="R04B 3" xfId="50081" xr:uid="{03F2F6FC-B217-4727-94AF-087D3A3D63BC}"/>
    <cellStyle name="R04H" xfId="19447" xr:uid="{00000000-0005-0000-0000-0000F94B0000}"/>
    <cellStyle name="R04H 2" xfId="19448" xr:uid="{00000000-0005-0000-0000-0000FA4B0000}"/>
    <cellStyle name="R04H 2 2" xfId="50084" xr:uid="{116D6D18-A7E0-4A0A-BCD5-B37868E6D1B3}"/>
    <cellStyle name="R04H 3" xfId="50083" xr:uid="{D9492DCD-75D8-4BF1-9946-6062DBA5AADD}"/>
    <cellStyle name="R04L" xfId="19449" xr:uid="{00000000-0005-0000-0000-0000FB4B0000}"/>
    <cellStyle name="R04L 2" xfId="19450" xr:uid="{00000000-0005-0000-0000-0000FC4B0000}"/>
    <cellStyle name="R04L 2 2" xfId="50086" xr:uid="{E430237C-8CE1-4EDA-BA4F-3899431B0A8B}"/>
    <cellStyle name="R04L 3" xfId="50085" xr:uid="{536FC5BA-5363-42E7-B00E-D0EA84192EB2}"/>
    <cellStyle name="R05A" xfId="19451" xr:uid="{00000000-0005-0000-0000-0000FD4B0000}"/>
    <cellStyle name="R05A 2" xfId="50087" xr:uid="{7569A91E-5CB0-4214-90E4-D2B96AF6CDF1}"/>
    <cellStyle name="R05B" xfId="19452" xr:uid="{00000000-0005-0000-0000-0000FE4B0000}"/>
    <cellStyle name="R05B 2" xfId="19453" xr:uid="{00000000-0005-0000-0000-0000FF4B0000}"/>
    <cellStyle name="R05B 2 2" xfId="50089" xr:uid="{D243FA5C-0C11-40E1-8EF7-AC43584EBA60}"/>
    <cellStyle name="R05B 3" xfId="50088" xr:uid="{1982540D-B9E1-4994-985C-235E5B98FC89}"/>
    <cellStyle name="R05H" xfId="19454" xr:uid="{00000000-0005-0000-0000-0000004C0000}"/>
    <cellStyle name="R05H 2" xfId="19455" xr:uid="{00000000-0005-0000-0000-0000014C0000}"/>
    <cellStyle name="R05H 2 2" xfId="50091" xr:uid="{25450101-0219-4852-A89B-A297316293D9}"/>
    <cellStyle name="R05H 3" xfId="50090" xr:uid="{EDD283A2-FD79-4801-927F-57E474287FF9}"/>
    <cellStyle name="R05L" xfId="19456" xr:uid="{00000000-0005-0000-0000-0000024C0000}"/>
    <cellStyle name="R05L 2" xfId="19457" xr:uid="{00000000-0005-0000-0000-0000034C0000}"/>
    <cellStyle name="R05L 2 2" xfId="50093" xr:uid="{3D6FB545-6695-476F-8847-D42F1311CB2C}"/>
    <cellStyle name="R05L 3" xfId="50092" xr:uid="{7A13B549-CF69-4AFA-94CB-5B3239393B34}"/>
    <cellStyle name="R06A" xfId="19458" xr:uid="{00000000-0005-0000-0000-0000044C0000}"/>
    <cellStyle name="R06A 2" xfId="50094" xr:uid="{D6975FEA-AB64-4F2C-A3ED-F35A08555B39}"/>
    <cellStyle name="R06B" xfId="19459" xr:uid="{00000000-0005-0000-0000-0000054C0000}"/>
    <cellStyle name="R06B 2" xfId="19460" xr:uid="{00000000-0005-0000-0000-0000064C0000}"/>
    <cellStyle name="R06B 2 2" xfId="50096" xr:uid="{31514EBB-22CA-4D0B-85D3-359FDF56DD81}"/>
    <cellStyle name="R06B 3" xfId="50095" xr:uid="{6A78E580-50DF-4730-B1E2-E4A6D8D3F555}"/>
    <cellStyle name="R06H" xfId="19461" xr:uid="{00000000-0005-0000-0000-0000074C0000}"/>
    <cellStyle name="R06H 2" xfId="19462" xr:uid="{00000000-0005-0000-0000-0000084C0000}"/>
    <cellStyle name="R06H 2 2" xfId="50098" xr:uid="{A88D5FE9-0E2A-42EE-B010-793391A8B4CE}"/>
    <cellStyle name="R06H 3" xfId="50097" xr:uid="{BA4A608A-ABBA-497C-B0BB-082172C9CF50}"/>
    <cellStyle name="R06L" xfId="19463" xr:uid="{00000000-0005-0000-0000-0000094C0000}"/>
    <cellStyle name="R06L 2" xfId="19464" xr:uid="{00000000-0005-0000-0000-00000A4C0000}"/>
    <cellStyle name="R06L 2 2" xfId="50100" xr:uid="{00DFA49C-E415-4270-A17B-D432FF834258}"/>
    <cellStyle name="R06L 3" xfId="50099" xr:uid="{E720364F-AA13-4ECE-8032-95F865C4B97A}"/>
    <cellStyle name="R07A" xfId="19465" xr:uid="{00000000-0005-0000-0000-00000B4C0000}"/>
    <cellStyle name="R07A 2" xfId="50101" xr:uid="{E8E9E08B-4687-48DF-AEBF-D81DFB56D06C}"/>
    <cellStyle name="R07B" xfId="19466" xr:uid="{00000000-0005-0000-0000-00000C4C0000}"/>
    <cellStyle name="R07B 2" xfId="19467" xr:uid="{00000000-0005-0000-0000-00000D4C0000}"/>
    <cellStyle name="R07B 2 2" xfId="50103" xr:uid="{4587D3EC-193C-4CD4-A630-AC8E2C5695F7}"/>
    <cellStyle name="R07B 3" xfId="50102" xr:uid="{07E57E81-A11D-41DA-8AA8-FC8ED6686F95}"/>
    <cellStyle name="R07H" xfId="19468" xr:uid="{00000000-0005-0000-0000-00000E4C0000}"/>
    <cellStyle name="R07H 2" xfId="19469" xr:uid="{00000000-0005-0000-0000-00000F4C0000}"/>
    <cellStyle name="R07H 2 2" xfId="50105" xr:uid="{343B2232-9292-443E-8202-CF38A426C26C}"/>
    <cellStyle name="R07H 3" xfId="50104" xr:uid="{0DE2AE91-BFFF-4757-A3BA-1929DB2EF150}"/>
    <cellStyle name="R07L" xfId="19470" xr:uid="{00000000-0005-0000-0000-0000104C0000}"/>
    <cellStyle name="R07L 2" xfId="19471" xr:uid="{00000000-0005-0000-0000-0000114C0000}"/>
    <cellStyle name="R07L 2 2" xfId="50107" xr:uid="{77C0AC5C-F5C1-4F6C-9766-5BD7CED67E79}"/>
    <cellStyle name="R07L 3" xfId="50106" xr:uid="{08AB7619-C14D-434F-9D50-35BA93BE358C}"/>
    <cellStyle name="relief" xfId="19472" xr:uid="{00000000-0005-0000-0000-0000124C0000}"/>
    <cellStyle name="relief 2" xfId="50108" xr:uid="{B3AA74BB-17B8-4D0A-A2A0-E0C33DAD8692}"/>
    <cellStyle name="Repeated Input" xfId="19473" xr:uid="{00000000-0005-0000-0000-0000134C0000}"/>
    <cellStyle name="Repeated Input 2" xfId="50109" xr:uid="{D582B4D4-CF12-4918-8D86-83865C2C63C0}"/>
    <cellStyle name="ReportTitlePrompt" xfId="19474" xr:uid="{00000000-0005-0000-0000-0000144C0000}"/>
    <cellStyle name="ReportTitlePrompt 2" xfId="50110" xr:uid="{96B12C69-EC70-4533-A58E-C482E3F4D558}"/>
    <cellStyle name="ReportTitleValue" xfId="19475" xr:uid="{00000000-0005-0000-0000-0000154C0000}"/>
    <cellStyle name="ReportTitleValue 2" xfId="50111" xr:uid="{D12278C9-D5E4-4924-9F11-390FA38765B6}"/>
    <cellStyle name="RevList" xfId="19476" xr:uid="{00000000-0005-0000-0000-0000164C0000}"/>
    <cellStyle name="RevList 2" xfId="50112" xr:uid="{7E477A9D-93A4-4AF1-8079-E609CCDED903}"/>
    <cellStyle name="RowAcctAbovePrompt" xfId="19477" xr:uid="{00000000-0005-0000-0000-0000174C0000}"/>
    <cellStyle name="RowAcctAbovePrompt 2" xfId="50113" xr:uid="{092AD285-9B9C-4033-B3CB-1BCD0BF4D1C8}"/>
    <cellStyle name="RowAcctSOBAbovePrompt" xfId="19478" xr:uid="{00000000-0005-0000-0000-0000184C0000}"/>
    <cellStyle name="RowAcctSOBAbovePrompt 2" xfId="50114" xr:uid="{D8F25C46-944C-4941-821B-61553EA6F6A3}"/>
    <cellStyle name="RowAcctSOBValue" xfId="19479" xr:uid="{00000000-0005-0000-0000-0000194C0000}"/>
    <cellStyle name="RowAcctSOBValue 2" xfId="50115" xr:uid="{5B59CAAA-CF36-4321-AB96-5BD5E649F942}"/>
    <cellStyle name="RowAcctValue" xfId="19480" xr:uid="{00000000-0005-0000-0000-00001A4C0000}"/>
    <cellStyle name="RowAcctValue 2" xfId="50116" xr:uid="{D4B2A882-A687-4F69-925D-38ED9F86F063}"/>
    <cellStyle name="RowAttrAbovePrompt" xfId="19481" xr:uid="{00000000-0005-0000-0000-00001B4C0000}"/>
    <cellStyle name="RowAttrAbovePrompt 2" xfId="50117" xr:uid="{60AF5E7B-97EB-4670-AAE4-BD92BE1BA326}"/>
    <cellStyle name="RowAttrValue" xfId="19482" xr:uid="{00000000-0005-0000-0000-00001C4C0000}"/>
    <cellStyle name="RowAttrValue 2" xfId="50118" xr:uid="{EBB8B07D-3CEB-4843-AA72-95CB6E4C328E}"/>
    <cellStyle name="RowColSetAbovePrompt" xfId="19483" xr:uid="{00000000-0005-0000-0000-00001D4C0000}"/>
    <cellStyle name="RowColSetAbovePrompt 2" xfId="50119" xr:uid="{1575A8A3-AF53-4855-86C7-5F4D56220BE9}"/>
    <cellStyle name="RowColSetLeftPrompt" xfId="19484" xr:uid="{00000000-0005-0000-0000-00001E4C0000}"/>
    <cellStyle name="RowColSetLeftPrompt 2" xfId="50120" xr:uid="{EEA2CD19-A111-4FC9-B063-C5F0BC9C6D44}"/>
    <cellStyle name="RowColSetValue" xfId="19485" xr:uid="{00000000-0005-0000-0000-00001F4C0000}"/>
    <cellStyle name="RowColSetValue 2" xfId="50121" xr:uid="{0025EDB5-562C-4D60-BFEB-02C61483C95F}"/>
    <cellStyle name="RowLeftPrompt" xfId="19486" xr:uid="{00000000-0005-0000-0000-0000204C0000}"/>
    <cellStyle name="RowLeftPrompt 2" xfId="50122" xr:uid="{BA8C0FB9-EF72-4394-AF7D-5C16B61FF60F}"/>
    <cellStyle name="s_HardInc " xfId="19487" xr:uid="{00000000-0005-0000-0000-0000214C0000}"/>
    <cellStyle name="s_HardInc  2" xfId="19488" xr:uid="{00000000-0005-0000-0000-0000224C0000}"/>
    <cellStyle name="s_HardInc  2 2" xfId="50124" xr:uid="{56644761-771C-4F07-BBED-5DDA2B40A031}"/>
    <cellStyle name="s_HardInc  3" xfId="50123" xr:uid="{9CA34F4E-5BFE-4F16-8300-A4B8BE484AA6}"/>
    <cellStyle name="s_HardInc _Debt Report - Q4 2012 - FINAL" xfId="19489" xr:uid="{00000000-0005-0000-0000-0000234C0000}"/>
    <cellStyle name="s_HardInc _Debt Report - Q4 2012 - FINAL 2" xfId="50125" xr:uid="{77F3A417-9CF1-4CCC-964A-66230A097D18}"/>
    <cellStyle name="s_HardInc _Debt Report - Q4 2012 - FINAL_Reporting Package Jul 2013 -IFRS_ Draft #1" xfId="19490" xr:uid="{00000000-0005-0000-0000-0000244C0000}"/>
    <cellStyle name="s_HardInc _Debt Report - Q4 2012 - FINAL_Reporting Package Jul 2013 -IFRS_ Draft #1 2" xfId="50126" xr:uid="{F87156CE-9B96-4DAF-9E33-C3736B0B7E50}"/>
    <cellStyle name="s_HardInc _Debt Report - Q4 2012 - FINAL_Reporting Package Jul 2013 -USGAAP_ Draft #1" xfId="19491" xr:uid="{00000000-0005-0000-0000-0000254C0000}"/>
    <cellStyle name="s_HardInc _Debt Report - Q4 2012 - FINAL_Reporting Package Jul 2013 -USGAAP_ Draft #1 2" xfId="50127" xr:uid="{73CD8A1A-EB68-4C1C-B2ED-403774963923}"/>
    <cellStyle name="s_HardInc _Debt Report - Q4 2012 - FINAL_Reporting Package Jun 2013 - IFRS_ Draft #1" xfId="19492" xr:uid="{00000000-0005-0000-0000-0000264C0000}"/>
    <cellStyle name="s_HardInc _Debt Report - Q4 2012 - FINAL_Reporting Package Jun 2013 - IFRS_ Draft #1 2" xfId="50128" xr:uid="{82D13104-C7B5-452F-90CB-81D7F5FBA6CA}"/>
    <cellStyle name="s_HardInc _Debt Report - Q4 2012 - FINAL_Reporting Package Mar 2013 - USGAAP_ Draft #1.1 V2" xfId="19493" xr:uid="{00000000-0005-0000-0000-0000274C0000}"/>
    <cellStyle name="s_HardInc _Debt Report - Q4 2012 - FINAL_Reporting Package Mar 2013 - USGAAP_ Draft #1.1 V2 2" xfId="50129" xr:uid="{CCFA885C-2FAE-4E5B-836E-AD69B0057054}"/>
    <cellStyle name="s_HardInc _Debt Report - Q4 2012 - FINAL_Reporting Package May 2013 - USGAAP_ Draft #2" xfId="19494" xr:uid="{00000000-0005-0000-0000-0000284C0000}"/>
    <cellStyle name="s_HardInc _Debt Report - Q4 2012 - FINAL_Reporting Package May 2013 - USGAAP_ Draft #2 2" xfId="50130" xr:uid="{30E7BA38-9AF6-4FA8-92A6-D8B2ECE30A04}"/>
    <cellStyle name="s_HardInc _Derivates 2" xfId="19495" xr:uid="{00000000-0005-0000-0000-0000294C0000}"/>
    <cellStyle name="s_HardInc _Derivates 2 2" xfId="50131" xr:uid="{DAAA7D33-8FCF-4657-82B9-A5A0254C9E92}"/>
    <cellStyle name="s_HardInc _Derivates 2_Reporting Package Jul 2013 -IFRS_ Draft #1" xfId="19496" xr:uid="{00000000-0005-0000-0000-00002A4C0000}"/>
    <cellStyle name="s_HardInc _Derivates 2_Reporting Package Jul 2013 -IFRS_ Draft #1 2" xfId="50132" xr:uid="{C72142D8-D679-44B3-B77B-5E972E5A483A}"/>
    <cellStyle name="s_HardInc _Derivates 2_Reporting Package Jul 2013 -USGAAP_ Draft #1" xfId="19497" xr:uid="{00000000-0005-0000-0000-00002B4C0000}"/>
    <cellStyle name="s_HardInc _Derivates 2_Reporting Package Jul 2013 -USGAAP_ Draft #1 2" xfId="50133" xr:uid="{80659864-0C1F-4E9A-A06E-6D16D607FEAD}"/>
    <cellStyle name="s_HardInc _Derivates 2_Reporting Package Jun 2013 - IFRS_ Draft #1" xfId="19498" xr:uid="{00000000-0005-0000-0000-00002C4C0000}"/>
    <cellStyle name="s_HardInc _Derivates 2_Reporting Package Jun 2013 - IFRS_ Draft #1 2" xfId="50134" xr:uid="{3908A05B-49AF-4749-8147-31D64F82A47B}"/>
    <cellStyle name="s_HardInc _Derivates 2_Reporting Package Mar 2013 - USGAAP_ Draft #1.1 V2" xfId="19499" xr:uid="{00000000-0005-0000-0000-00002D4C0000}"/>
    <cellStyle name="s_HardInc _Derivates 2_Reporting Package Mar 2013 - USGAAP_ Draft #1.1 V2 2" xfId="50135" xr:uid="{19883622-4433-4A02-9A7C-C541C47DDC70}"/>
    <cellStyle name="s_HardInc _Derivates 2_Reporting Package May 2013 - USGAAP_ Draft #2" xfId="19500" xr:uid="{00000000-0005-0000-0000-00002E4C0000}"/>
    <cellStyle name="s_HardInc _Derivates 2_Reporting Package May 2013 - USGAAP_ Draft #2 2" xfId="50136" xr:uid="{3790D7E7-5BE9-4058-9B5C-6113FE67FE72}"/>
    <cellStyle name="s_HardInc _Derivative 2" xfId="19501" xr:uid="{00000000-0005-0000-0000-00002F4C0000}"/>
    <cellStyle name="s_HardInc _Derivative 2 2" xfId="50137" xr:uid="{C99AA690-7088-435A-BDF1-333BAA16B7EF}"/>
    <cellStyle name="s_HardInc _Derivative 2_Reporting Package Jul 2013 -IFRS_ Draft #1" xfId="19502" xr:uid="{00000000-0005-0000-0000-0000304C0000}"/>
    <cellStyle name="s_HardInc _Derivative 2_Reporting Package Jul 2013 -IFRS_ Draft #1 2" xfId="50138" xr:uid="{ABACE2D4-0F83-40D9-9C05-ADA11558A7A5}"/>
    <cellStyle name="s_HardInc _Derivative 2_Reporting Package Jul 2013 -USGAAP_ Draft #1" xfId="19503" xr:uid="{00000000-0005-0000-0000-0000314C0000}"/>
    <cellStyle name="s_HardInc _Derivative 2_Reporting Package Jul 2013 -USGAAP_ Draft #1 2" xfId="50139" xr:uid="{63463DA1-1270-475D-8ECC-C29E813033D9}"/>
    <cellStyle name="s_HardInc _Derivative 2_Reporting Package Jun 2013 - IFRS_ Draft #1" xfId="19504" xr:uid="{00000000-0005-0000-0000-0000324C0000}"/>
    <cellStyle name="s_HardInc _Derivative 2_Reporting Package Jun 2013 - IFRS_ Draft #1 2" xfId="50140" xr:uid="{3DE6966F-0D44-4FC7-8971-6D4C42F86BF6}"/>
    <cellStyle name="s_HardInc _Derivative 2_Reporting Package Mar 2013 - USGAAP_ Draft #1.1 V2" xfId="19505" xr:uid="{00000000-0005-0000-0000-0000334C0000}"/>
    <cellStyle name="s_HardInc _Derivative 2_Reporting Package Mar 2013 - USGAAP_ Draft #1.1 V2 2" xfId="50141" xr:uid="{537CE400-274F-41AA-BF04-609835503D04}"/>
    <cellStyle name="s_HardInc _Derivative 2_Reporting Package May 2013 - USGAAP_ Draft #2" xfId="19506" xr:uid="{00000000-0005-0000-0000-0000344C0000}"/>
    <cellStyle name="s_HardInc _Derivative 2_Reporting Package May 2013 - USGAAP_ Draft #2 2" xfId="50142" xr:uid="{3C164BD0-83FE-4D59-86B5-5C3D5E2BBDFC}"/>
    <cellStyle name="s_HardInc _Derivatives" xfId="19507" xr:uid="{00000000-0005-0000-0000-0000354C0000}"/>
    <cellStyle name="s_HardInc _Derivatives 2" xfId="50143" xr:uid="{138E509A-077D-4654-AE8D-59713330FFBA}"/>
    <cellStyle name="s_HardInc _Derivatives_Monthly Derivatives for Vale - July 2012" xfId="19508" xr:uid="{00000000-0005-0000-0000-0000364C0000}"/>
    <cellStyle name="s_HardInc _Derivatives_Monthly Derivatives for Vale - July 2012 2" xfId="50144" xr:uid="{01402F12-E9D6-4C0C-8B9B-E5DF06ED212C}"/>
    <cellStyle name="s_HardInc _Derivatives_Monthly Derivatives for Vale - July 2012_Reporting Package Jul 2013 -IFRS_ Draft #1" xfId="19509" xr:uid="{00000000-0005-0000-0000-0000374C0000}"/>
    <cellStyle name="s_HardInc _Derivatives_Monthly Derivatives for Vale - July 2012_Reporting Package Jul 2013 -IFRS_ Draft #1 2" xfId="50145" xr:uid="{B9593CEF-66E9-4301-AD85-440B16ABFAA4}"/>
    <cellStyle name="s_HardInc _Derivatives_Monthly Derivatives for Vale - July 2012_Reporting Package Jul 2013 -USGAAP_ Draft #1" xfId="19510" xr:uid="{00000000-0005-0000-0000-0000384C0000}"/>
    <cellStyle name="s_HardInc _Derivatives_Monthly Derivatives for Vale - July 2012_Reporting Package Jul 2013 -USGAAP_ Draft #1 2" xfId="50146" xr:uid="{27DA2EA4-E322-4FCC-8868-45F4D44695F6}"/>
    <cellStyle name="s_HardInc _Derivatives_Monthly Derivatives for Vale - July 2012_Reporting Package Jun 2013 - IFRS_ Draft #1" xfId="19511" xr:uid="{00000000-0005-0000-0000-0000394C0000}"/>
    <cellStyle name="s_HardInc _Derivatives_Monthly Derivatives for Vale - July 2012_Reporting Package Jun 2013 - IFRS_ Draft #1 2" xfId="50147" xr:uid="{9DA701C3-8F1A-407B-9276-05103EE48F4A}"/>
    <cellStyle name="s_HardInc _Derivatives_Monthly Derivatives for Vale - July 2012_Reporting Package Mar 2013 - USGAAP_ Draft #1.1 V2" xfId="19512" xr:uid="{00000000-0005-0000-0000-00003A4C0000}"/>
    <cellStyle name="s_HardInc _Derivatives_Monthly Derivatives for Vale - July 2012_Reporting Package Mar 2013 - USGAAP_ Draft #1.1 V2 2" xfId="50148" xr:uid="{40983780-4B21-44F4-AFFD-E60656697A4D}"/>
    <cellStyle name="s_HardInc _Derivatives_Monthly Derivatives for Vale - July 2012_Reporting Package May 2013 - USGAAP_ Draft #2" xfId="19513" xr:uid="{00000000-0005-0000-0000-00003B4C0000}"/>
    <cellStyle name="s_HardInc _Derivatives_Monthly Derivatives for Vale - July 2012_Reporting Package May 2013 - USGAAP_ Draft #2 2" xfId="50149" xr:uid="{C3C031EF-756D-4F9A-8FF2-D285B2DD955B}"/>
    <cellStyle name="s_HardInc _Derivatives_Monthly Derivatives for Vale - June 2012" xfId="19514" xr:uid="{00000000-0005-0000-0000-00003C4C0000}"/>
    <cellStyle name="s_HardInc _Derivatives_Monthly Derivatives for Vale - June 2012 2" xfId="50150" xr:uid="{1DAC22C1-99FB-488F-974D-898C2191E8D0}"/>
    <cellStyle name="s_HardInc _Derivatives_Monthly Derivatives for Vale - June 2012_Reporting Package Jul 2013 -IFRS_ Draft #1" xfId="19515" xr:uid="{00000000-0005-0000-0000-00003D4C0000}"/>
    <cellStyle name="s_HardInc _Derivatives_Monthly Derivatives for Vale - June 2012_Reporting Package Jul 2013 -IFRS_ Draft #1 2" xfId="50151" xr:uid="{505190AC-0240-40C8-8679-25CB502E8C70}"/>
    <cellStyle name="s_HardInc _Derivatives_Monthly Derivatives for Vale - June 2012_Reporting Package Jul 2013 -USGAAP_ Draft #1" xfId="19516" xr:uid="{00000000-0005-0000-0000-00003E4C0000}"/>
    <cellStyle name="s_HardInc _Derivatives_Monthly Derivatives for Vale - June 2012_Reporting Package Jul 2013 -USGAAP_ Draft #1 2" xfId="50152" xr:uid="{68714083-3132-40F7-AF77-C42BB1FA80B3}"/>
    <cellStyle name="s_HardInc _Derivatives_Monthly Derivatives for Vale - June 2012_Reporting Package Jun 2013 - IFRS_ Draft #1" xfId="19517" xr:uid="{00000000-0005-0000-0000-00003F4C0000}"/>
    <cellStyle name="s_HardInc _Derivatives_Monthly Derivatives for Vale - June 2012_Reporting Package Jun 2013 - IFRS_ Draft #1 2" xfId="50153" xr:uid="{988661A5-5E93-4826-84CD-9F4D684879DF}"/>
    <cellStyle name="s_HardInc _Derivatives_Monthly Derivatives for Vale - June 2012_Reporting Package Mar 2013 - USGAAP_ Draft #1.1 V2" xfId="19518" xr:uid="{00000000-0005-0000-0000-0000404C0000}"/>
    <cellStyle name="s_HardInc _Derivatives_Monthly Derivatives for Vale - June 2012_Reporting Package Mar 2013 - USGAAP_ Draft #1.1 V2 2" xfId="50154" xr:uid="{C33D3451-62EB-4008-ADA2-7DF13ADDE737}"/>
    <cellStyle name="s_HardInc _Derivatives_Monthly Derivatives for Vale - June 2012_Reporting Package May 2013 - USGAAP_ Draft #2" xfId="19519" xr:uid="{00000000-0005-0000-0000-0000414C0000}"/>
    <cellStyle name="s_HardInc _Derivatives_Monthly Derivatives for Vale - June 2012_Reporting Package May 2013 - USGAAP_ Draft #2 2" xfId="50155" xr:uid="{6914B6BE-843A-44B5-B6EB-1F6B890056D2}"/>
    <cellStyle name="s_HardInc _Derivatives_Monthly Derivatives for Vale - May 2012" xfId="19520" xr:uid="{00000000-0005-0000-0000-0000424C0000}"/>
    <cellStyle name="s_HardInc _Derivatives_Monthly Derivatives for Vale - May 2012 2" xfId="50156" xr:uid="{F9A816AB-9633-4514-A5AE-F12890E98152}"/>
    <cellStyle name="s_HardInc _Derivatives_Monthly Derivatives for Vale - May 2012_Reporting Package Jul 2013 -IFRS_ Draft #1" xfId="19521" xr:uid="{00000000-0005-0000-0000-0000434C0000}"/>
    <cellStyle name="s_HardInc _Derivatives_Monthly Derivatives for Vale - May 2012_Reporting Package Jul 2013 -IFRS_ Draft #1 2" xfId="50157" xr:uid="{7E3CB37C-2772-4582-B596-13E55012C5EE}"/>
    <cellStyle name="s_HardInc _Derivatives_Monthly Derivatives for Vale - May 2012_Reporting Package Jul 2013 -USGAAP_ Draft #1" xfId="19522" xr:uid="{00000000-0005-0000-0000-0000444C0000}"/>
    <cellStyle name="s_HardInc _Derivatives_Monthly Derivatives for Vale - May 2012_Reporting Package Jul 2013 -USGAAP_ Draft #1 2" xfId="50158" xr:uid="{DCAE3CC7-2573-40DA-BC8A-E9FB3EC6DB8C}"/>
    <cellStyle name="s_HardInc _Derivatives_Monthly Derivatives for Vale - May 2012_Reporting Package Jun 2013 - IFRS_ Draft #1" xfId="19523" xr:uid="{00000000-0005-0000-0000-0000454C0000}"/>
    <cellStyle name="s_HardInc _Derivatives_Monthly Derivatives for Vale - May 2012_Reporting Package Jun 2013 - IFRS_ Draft #1 2" xfId="50159" xr:uid="{A0063A31-2ED2-447B-B3EF-DD129B50A539}"/>
    <cellStyle name="s_HardInc _Derivatives_Monthly Derivatives for Vale - May 2012_Reporting Package Mar 2013 - USGAAP_ Draft #1.1 V2" xfId="19524" xr:uid="{00000000-0005-0000-0000-0000464C0000}"/>
    <cellStyle name="s_HardInc _Derivatives_Monthly Derivatives for Vale - May 2012_Reporting Package Mar 2013 - USGAAP_ Draft #1.1 V2 2" xfId="50160" xr:uid="{6478F777-F92A-4564-A9FB-6FB74C9DEDC4}"/>
    <cellStyle name="s_HardInc _Derivatives_Monthly Derivatives for Vale - May 2012_Reporting Package May 2013 - USGAAP_ Draft #2" xfId="19525" xr:uid="{00000000-0005-0000-0000-0000474C0000}"/>
    <cellStyle name="s_HardInc _Derivatives_Monthly Derivatives for Vale - May 2012_Reporting Package May 2013 - USGAAP_ Draft #2 2" xfId="50161" xr:uid="{1D8EB42B-4673-423F-ADB9-6C7C671E7EFE}"/>
    <cellStyle name="s_HardInc _Derivatives_Monthly Derivatives for Vale - October 2012" xfId="19526" xr:uid="{00000000-0005-0000-0000-0000484C0000}"/>
    <cellStyle name="s_HardInc _Derivatives_Monthly Derivatives for Vale - October 2012 2" xfId="50162" xr:uid="{9897DFB7-8563-4A16-AAC3-6057A1157B3F}"/>
    <cellStyle name="s_HardInc _Derivatives_Monthly Derivatives for Vale - October 2012_Reporting Package Jul 2013 -IFRS_ Draft #1" xfId="19527" xr:uid="{00000000-0005-0000-0000-0000494C0000}"/>
    <cellStyle name="s_HardInc _Derivatives_Monthly Derivatives for Vale - October 2012_Reporting Package Jul 2013 -IFRS_ Draft #1 2" xfId="50163" xr:uid="{A06B14F4-E1AF-461A-B285-AE74FD7970AD}"/>
    <cellStyle name="s_HardInc _Derivatives_Monthly Derivatives for Vale - October 2012_Reporting Package Jul 2013 -USGAAP_ Draft #1" xfId="19528" xr:uid="{00000000-0005-0000-0000-00004A4C0000}"/>
    <cellStyle name="s_HardInc _Derivatives_Monthly Derivatives for Vale - October 2012_Reporting Package Jul 2013 -USGAAP_ Draft #1 2" xfId="50164" xr:uid="{53C88A2E-81FF-475B-B12B-9714EF3E06B2}"/>
    <cellStyle name="s_HardInc _Derivatives_Monthly Derivatives for Vale - October 2012_Reporting Package Jun 2013 - IFRS_ Draft #1" xfId="19529" xr:uid="{00000000-0005-0000-0000-00004B4C0000}"/>
    <cellStyle name="s_HardInc _Derivatives_Monthly Derivatives for Vale - October 2012_Reporting Package Jun 2013 - IFRS_ Draft #1 2" xfId="50165" xr:uid="{22B3AD01-BED0-4150-AAAD-B55C23987926}"/>
    <cellStyle name="s_HardInc _Derivatives_Monthly Derivatives for Vale - October 2012_Reporting Package Mar 2013 - USGAAP_ Draft #1.1 V2" xfId="19530" xr:uid="{00000000-0005-0000-0000-00004C4C0000}"/>
    <cellStyle name="s_HardInc _Derivatives_Monthly Derivatives for Vale - October 2012_Reporting Package Mar 2013 - USGAAP_ Draft #1.1 V2 2" xfId="50166" xr:uid="{BBBDD086-295E-4778-8423-67123A584168}"/>
    <cellStyle name="s_HardInc _Derivatives_Monthly Derivatives for Vale - October 2012_Reporting Package May 2013 - USGAAP_ Draft #2" xfId="19531" xr:uid="{00000000-0005-0000-0000-00004D4C0000}"/>
    <cellStyle name="s_HardInc _Derivatives_Monthly Derivatives for Vale - October 2012_Reporting Package May 2013 - USGAAP_ Draft #2 2" xfId="50167" xr:uid="{A7EFBE37-3515-4F92-AC21-C2B0C812E5E1}"/>
    <cellStyle name="s_HardInc _Derivatives_Monthly Derivatives for Vale - September 2012" xfId="19532" xr:uid="{00000000-0005-0000-0000-00004E4C0000}"/>
    <cellStyle name="s_HardInc _Derivatives_Monthly Derivatives for Vale - September 2012 2" xfId="50168" xr:uid="{DCF7B310-9CDA-4253-9D80-670CBE62BDFF}"/>
    <cellStyle name="s_HardInc _Derivatives_Monthly Derivatives for Vale - September 2012_Reporting Package Jul 2013 -IFRS_ Draft #1" xfId="19533" xr:uid="{00000000-0005-0000-0000-00004F4C0000}"/>
    <cellStyle name="s_HardInc _Derivatives_Monthly Derivatives for Vale - September 2012_Reporting Package Jul 2013 -IFRS_ Draft #1 2" xfId="50169" xr:uid="{6B269323-CDEE-4136-97BA-AE302C6B7AF0}"/>
    <cellStyle name="s_HardInc _Derivatives_Monthly Derivatives for Vale - September 2012_Reporting Package Jul 2013 -USGAAP_ Draft #1" xfId="19534" xr:uid="{00000000-0005-0000-0000-0000504C0000}"/>
    <cellStyle name="s_HardInc _Derivatives_Monthly Derivatives for Vale - September 2012_Reporting Package Jul 2013 -USGAAP_ Draft #1 2" xfId="50170" xr:uid="{ADE0AA68-1756-4A63-BFA6-AA410CFF584D}"/>
    <cellStyle name="s_HardInc _Derivatives_Monthly Derivatives for Vale - September 2012_Reporting Package Jun 2013 - IFRS_ Draft #1" xfId="19535" xr:uid="{00000000-0005-0000-0000-0000514C0000}"/>
    <cellStyle name="s_HardInc _Derivatives_Monthly Derivatives for Vale - September 2012_Reporting Package Jun 2013 - IFRS_ Draft #1 2" xfId="50171" xr:uid="{F8120D43-B2E4-46C4-BCB0-EA72E46493DD}"/>
    <cellStyle name="s_HardInc _Derivatives_Monthly Derivatives for Vale - September 2012_Reporting Package Mar 2013 - USGAAP_ Draft #1.1 V2" xfId="19536" xr:uid="{00000000-0005-0000-0000-0000524C0000}"/>
    <cellStyle name="s_HardInc _Derivatives_Monthly Derivatives for Vale - September 2012_Reporting Package Mar 2013 - USGAAP_ Draft #1.1 V2 2" xfId="50172" xr:uid="{67B30AD3-BEA3-4AB5-9337-0342B3C946BB}"/>
    <cellStyle name="s_HardInc _Derivatives_Monthly Derivatives for Vale - September 2012_Reporting Package May 2013 - USGAAP_ Draft #2" xfId="19537" xr:uid="{00000000-0005-0000-0000-0000534C0000}"/>
    <cellStyle name="s_HardInc _Derivatives_Monthly Derivatives for Vale - September 2012_Reporting Package May 2013 - USGAAP_ Draft #2 2" xfId="50173" xr:uid="{EA81E222-9125-40D9-BE5A-2B21610345FF}"/>
    <cellStyle name="s_HardInc _Derivatives_Monthly Derivatives for Vale-February 2013" xfId="19538" xr:uid="{00000000-0005-0000-0000-0000544C0000}"/>
    <cellStyle name="s_HardInc _Derivatives_Monthly Derivatives for Vale-February 2013 2" xfId="50174" xr:uid="{C56C7FB3-1CD8-43A2-A364-0C14EDCFB3DF}"/>
    <cellStyle name="s_HardInc _Derivatives_Monthly Derivatives for Vale-February 2013_Reporting Package Jul 2013 -IFRS_ Draft #1" xfId="19539" xr:uid="{00000000-0005-0000-0000-0000554C0000}"/>
    <cellStyle name="s_HardInc _Derivatives_Monthly Derivatives for Vale-February 2013_Reporting Package Jul 2013 -IFRS_ Draft #1 2" xfId="50175" xr:uid="{57E237E3-7C04-4619-84F2-A23F31A9BC9D}"/>
    <cellStyle name="s_HardInc _Derivatives_Monthly Derivatives for Vale-February 2013_Reporting Package Jul 2013 -USGAAP_ Draft #1" xfId="19540" xr:uid="{00000000-0005-0000-0000-0000564C0000}"/>
    <cellStyle name="s_HardInc _Derivatives_Monthly Derivatives for Vale-February 2013_Reporting Package Jul 2013 -USGAAP_ Draft #1 2" xfId="50176" xr:uid="{A309839A-018A-464D-848F-37D5B5860E97}"/>
    <cellStyle name="s_HardInc _Derivatives_Monthly Derivatives for Vale-February 2013_Reporting Package Jun 2013 - IFRS_ Draft #1" xfId="19541" xr:uid="{00000000-0005-0000-0000-0000574C0000}"/>
    <cellStyle name="s_HardInc _Derivatives_Monthly Derivatives for Vale-February 2013_Reporting Package Jun 2013 - IFRS_ Draft #1 2" xfId="50177" xr:uid="{562D4126-2354-465D-AA23-C28F26547DE4}"/>
    <cellStyle name="s_HardInc _Derivatives_Monthly Derivatives for Vale-February 2013_Reporting Package Mar 2013 - USGAAP_ Draft #1.1 V2" xfId="19542" xr:uid="{00000000-0005-0000-0000-0000584C0000}"/>
    <cellStyle name="s_HardInc _Derivatives_Monthly Derivatives for Vale-February 2013_Reporting Package Mar 2013 - USGAAP_ Draft #1.1 V2 2" xfId="50178" xr:uid="{7E5DF268-86AB-4E47-8177-570B6BDDE533}"/>
    <cellStyle name="s_HardInc _Derivatives_Monthly Derivatives for Vale-February 2013_Reporting Package May 2013 - USGAAP_ Draft #2" xfId="19543" xr:uid="{00000000-0005-0000-0000-0000594C0000}"/>
    <cellStyle name="s_HardInc _Derivatives_Monthly Derivatives for Vale-February 2013_Reporting Package May 2013 - USGAAP_ Draft #2 2" xfId="50179" xr:uid="{A1F117A2-2F65-4270-9754-870F2E0A1D74}"/>
    <cellStyle name="s_HardInc _Derivatives_Monthly Derivatives for Vale-March 2013" xfId="19544" xr:uid="{00000000-0005-0000-0000-00005A4C0000}"/>
    <cellStyle name="s_HardInc _Derivatives_Monthly Derivatives for Vale-March 2013 2" xfId="50180" xr:uid="{1D0B895B-5B54-40CF-BC34-92351B34A075}"/>
    <cellStyle name="s_HardInc _Derivatives_Monthly Derivatives for Vale-March 2013_Reporting Package Jul 2013 -IFRS_ Draft #1" xfId="19545" xr:uid="{00000000-0005-0000-0000-00005B4C0000}"/>
    <cellStyle name="s_HardInc _Derivatives_Monthly Derivatives for Vale-March 2013_Reporting Package Jul 2013 -IFRS_ Draft #1 2" xfId="50181" xr:uid="{7E427FF3-58AA-4BF0-9DC1-1D17B28FB05A}"/>
    <cellStyle name="s_HardInc _Derivatives_Monthly Derivatives for Vale-March 2013_Reporting Package Jul 2013 -USGAAP_ Draft #1" xfId="19546" xr:uid="{00000000-0005-0000-0000-00005C4C0000}"/>
    <cellStyle name="s_HardInc _Derivatives_Monthly Derivatives for Vale-March 2013_Reporting Package Jul 2013 -USGAAP_ Draft #1 2" xfId="50182" xr:uid="{7DB3FB02-E98C-4AA8-8329-31901CAE3B2A}"/>
    <cellStyle name="s_HardInc _Derivatives_Monthly Derivatives for Vale-March 2013_Reporting Package Jun 2013 - IFRS_ Draft #1" xfId="19547" xr:uid="{00000000-0005-0000-0000-00005D4C0000}"/>
    <cellStyle name="s_HardInc _Derivatives_Monthly Derivatives for Vale-March 2013_Reporting Package Jun 2013 - IFRS_ Draft #1 2" xfId="50183" xr:uid="{46AF9D5E-84AB-4969-837B-1A8EA8565766}"/>
    <cellStyle name="s_HardInc _Derivatives_Monthly Derivatives for Vale-March 2013_Reporting Package Mar 2013 - USGAAP_ Draft #1.1 V2" xfId="19548" xr:uid="{00000000-0005-0000-0000-00005E4C0000}"/>
    <cellStyle name="s_HardInc _Derivatives_Monthly Derivatives for Vale-March 2013_Reporting Package Mar 2013 - USGAAP_ Draft #1.1 V2 2" xfId="50184" xr:uid="{801D9E27-02C4-43D7-A183-3E2A32CE51EE}"/>
    <cellStyle name="s_HardInc _Derivatives_Monthly Derivatives for Vale-March 2013_Reporting Package May 2013 - USGAAP_ Draft #2" xfId="19549" xr:uid="{00000000-0005-0000-0000-00005F4C0000}"/>
    <cellStyle name="s_HardInc _Derivatives_Monthly Derivatives for Vale-March 2013_Reporting Package May 2013 - USGAAP_ Draft #2 2" xfId="50185" xr:uid="{12F69F52-BB61-4F99-926F-DFFE541E9DA3}"/>
    <cellStyle name="s_HardInc _Derivatives_Reporting Package Jul 2013 -IFRS_ Draft #1" xfId="19550" xr:uid="{00000000-0005-0000-0000-0000604C0000}"/>
    <cellStyle name="s_HardInc _Derivatives_Reporting Package Jul 2013 -IFRS_ Draft #1 2" xfId="50186" xr:uid="{7CDABF14-70C1-4096-9E8C-9A35C67EFC25}"/>
    <cellStyle name="s_HardInc _Derivatives_Reporting Package Jul 2013 -USGAAP_ Draft #1" xfId="19551" xr:uid="{00000000-0005-0000-0000-0000614C0000}"/>
    <cellStyle name="s_HardInc _Derivatives_Reporting Package Jul 2013 -USGAAP_ Draft #1 2" xfId="50187" xr:uid="{0D9A6343-CE2F-4FD2-A6D5-F149A16557C2}"/>
    <cellStyle name="s_HardInc _Derivatives_Reporting Package Jun 2013 - IFRS_ Draft #1" xfId="19552" xr:uid="{00000000-0005-0000-0000-0000624C0000}"/>
    <cellStyle name="s_HardInc _Derivatives_Reporting Package Jun 2013 - IFRS_ Draft #1 2" xfId="50188" xr:uid="{C7281E71-1A59-4B78-A8BA-EE53E6566553}"/>
    <cellStyle name="s_HardInc _Derivatives_Reporting Package Mar 2013 - USGAAP_ Draft #1.1 V2" xfId="19553" xr:uid="{00000000-0005-0000-0000-0000634C0000}"/>
    <cellStyle name="s_HardInc _Derivatives_Reporting Package Mar 2013 - USGAAP_ Draft #1.1 V2 2" xfId="50189" xr:uid="{3F44E1F6-782B-4844-9696-C0399CA0BFC8}"/>
    <cellStyle name="s_HardInc _Derivatives_Reporting Package May 2013 - USGAAP_ Draft #2" xfId="19554" xr:uid="{00000000-0005-0000-0000-0000644C0000}"/>
    <cellStyle name="s_HardInc _Derivatives_Reporting Package May 2013 - USGAAP_ Draft #2 2" xfId="50190" xr:uid="{E6AA2CAA-23EE-4A19-B024-7E16C693BBDE}"/>
    <cellStyle name="s_HardInc _Derivatives1_Monthly Derivatives for Vale-January 2013" xfId="19555" xr:uid="{00000000-0005-0000-0000-0000654C0000}"/>
    <cellStyle name="s_HardInc _Derivatives1_Monthly Derivatives for Vale-January 2013 2" xfId="50191" xr:uid="{440670B0-8D4D-437D-BD34-8C664EE1575B}"/>
    <cellStyle name="s_HardInc _Derivatives1_Monthly Derivatives for Vale-January 2013_Reporting Package Jul 2013 -IFRS_ Draft #1" xfId="19556" xr:uid="{00000000-0005-0000-0000-0000664C0000}"/>
    <cellStyle name="s_HardInc _Derivatives1_Monthly Derivatives for Vale-January 2013_Reporting Package Jul 2013 -IFRS_ Draft #1 2" xfId="50192" xr:uid="{DEBB2DCD-2210-463B-9CC6-4AFC977B863E}"/>
    <cellStyle name="s_HardInc _Derivatives1_Monthly Derivatives for Vale-January 2013_Reporting Package Jul 2013 -USGAAP_ Draft #1" xfId="19557" xr:uid="{00000000-0005-0000-0000-0000674C0000}"/>
    <cellStyle name="s_HardInc _Derivatives1_Monthly Derivatives for Vale-January 2013_Reporting Package Jul 2013 -USGAAP_ Draft #1 2" xfId="50193" xr:uid="{F8A917FE-785F-43F3-82BF-739E3FA1A8B8}"/>
    <cellStyle name="s_HardInc _Derivatives1_Monthly Derivatives for Vale-January 2013_Reporting Package Jun 2013 - IFRS_ Draft #1" xfId="19558" xr:uid="{00000000-0005-0000-0000-0000684C0000}"/>
    <cellStyle name="s_HardInc _Derivatives1_Monthly Derivatives for Vale-January 2013_Reporting Package Jun 2013 - IFRS_ Draft #1 2" xfId="50194" xr:uid="{6CB2CDBB-5720-46F0-8BE2-8274F0C759B9}"/>
    <cellStyle name="s_HardInc _Derivatives1_Monthly Derivatives for Vale-January 2013_Reporting Package Mar 2013 - USGAAP_ Draft #1.1 V2" xfId="19559" xr:uid="{00000000-0005-0000-0000-0000694C0000}"/>
    <cellStyle name="s_HardInc _Derivatives1_Monthly Derivatives for Vale-January 2013_Reporting Package Mar 2013 - USGAAP_ Draft #1.1 V2 2" xfId="50195" xr:uid="{7DA131A0-84A2-43C7-AE61-A575F17EA60C}"/>
    <cellStyle name="s_HardInc _Derivatives1_Monthly Derivatives for Vale-January 2013_Reporting Package May 2013 - USGAAP_ Draft #2" xfId="19560" xr:uid="{00000000-0005-0000-0000-00006A4C0000}"/>
    <cellStyle name="s_HardInc _Derivatives1_Monthly Derivatives for Vale-January 2013_Reporting Package May 2013 - USGAAP_ Draft #2 2" xfId="50196" xr:uid="{141BDC1A-A9BA-4CAA-B907-2CA5CE2E43BC}"/>
    <cellStyle name="s_HardInc _Derivatives2_Monthly Derivatives for Vale - 2012 (2)" xfId="19561" xr:uid="{00000000-0005-0000-0000-00006B4C0000}"/>
    <cellStyle name="s_HardInc _Derivatives2_Monthly Derivatives for Vale - 2012 (2) 2" xfId="50197" xr:uid="{B629D982-542D-44E8-AA3E-D8F97970F408}"/>
    <cellStyle name="s_HardInc _Derivatives2_Monthly Derivatives for Vale - 2012 (2)_Reporting Package Jul 2013 -IFRS_ Draft #1" xfId="19562" xr:uid="{00000000-0005-0000-0000-00006C4C0000}"/>
    <cellStyle name="s_HardInc _Derivatives2_Monthly Derivatives for Vale - 2012 (2)_Reporting Package Jul 2013 -IFRS_ Draft #1 2" xfId="50198" xr:uid="{98ADF1EA-8FEC-45AE-AEEC-85DA6092ED25}"/>
    <cellStyle name="s_HardInc _Derivatives2_Monthly Derivatives for Vale - 2012 (2)_Reporting Package Jul 2013 -USGAAP_ Draft #1" xfId="19563" xr:uid="{00000000-0005-0000-0000-00006D4C0000}"/>
    <cellStyle name="s_HardInc _Derivatives2_Monthly Derivatives for Vale - 2012 (2)_Reporting Package Jul 2013 -USGAAP_ Draft #1 2" xfId="50199" xr:uid="{A24E121E-B7E3-4528-9D08-8F322FD52616}"/>
    <cellStyle name="s_HardInc _Derivatives2_Monthly Derivatives for Vale - 2012 (2)_Reporting Package Jun 2013 - IFRS_ Draft #1" xfId="19564" xr:uid="{00000000-0005-0000-0000-00006E4C0000}"/>
    <cellStyle name="s_HardInc _Derivatives2_Monthly Derivatives for Vale - 2012 (2)_Reporting Package Jun 2013 - IFRS_ Draft #1 2" xfId="50200" xr:uid="{D34CEFC0-A61E-4F8D-84D4-793D1842CCCD}"/>
    <cellStyle name="s_HardInc _Derivatives2_Monthly Derivatives for Vale - 2012 (2)_Reporting Package Mar 2013 - USGAAP_ Draft #1.1 V2" xfId="19565" xr:uid="{00000000-0005-0000-0000-00006F4C0000}"/>
    <cellStyle name="s_HardInc _Derivatives2_Monthly Derivatives for Vale - 2012 (2)_Reporting Package Mar 2013 - USGAAP_ Draft #1.1 V2 2" xfId="50201" xr:uid="{4100F9C3-93EF-4BFE-8BC1-52F700A73F80}"/>
    <cellStyle name="s_HardInc _Derivatives2_Monthly Derivatives for Vale - 2012 (2)_Reporting Package May 2013 - USGAAP_ Draft #2" xfId="19566" xr:uid="{00000000-0005-0000-0000-0000704C0000}"/>
    <cellStyle name="s_HardInc _Derivatives2_Monthly Derivatives for Vale - 2012 (2)_Reporting Package May 2013 - USGAAP_ Draft #2 2" xfId="50202" xr:uid="{A7236E70-357E-4514-88DF-185859112C46}"/>
    <cellStyle name="s_HardInc _Derviatives 1_Monthly Derivatives for Vale - December 2012" xfId="19567" xr:uid="{00000000-0005-0000-0000-0000714C0000}"/>
    <cellStyle name="s_HardInc _Derviatives 1_Monthly Derivatives for Vale - December 2012 2" xfId="50203" xr:uid="{48298616-CC19-4129-B6D7-91FDB06E96AF}"/>
    <cellStyle name="s_HardInc _Derviatives 1_Monthly Derivatives for Vale - December 2012_Reporting Package Jul 2013 -IFRS_ Draft #1" xfId="19568" xr:uid="{00000000-0005-0000-0000-0000724C0000}"/>
    <cellStyle name="s_HardInc _Derviatives 1_Monthly Derivatives for Vale - December 2012_Reporting Package Jul 2013 -IFRS_ Draft #1 2" xfId="50204" xr:uid="{8C55C97C-2CD8-406D-890D-543BC4A868DD}"/>
    <cellStyle name="s_HardInc _Derviatives 1_Monthly Derivatives for Vale - December 2012_Reporting Package Jul 2013 -USGAAP_ Draft #1" xfId="19569" xr:uid="{00000000-0005-0000-0000-0000734C0000}"/>
    <cellStyle name="s_HardInc _Derviatives 1_Monthly Derivatives for Vale - December 2012_Reporting Package Jul 2013 -USGAAP_ Draft #1 2" xfId="50205" xr:uid="{1F35439C-51B8-4673-8B4C-E80719890016}"/>
    <cellStyle name="s_HardInc _Derviatives 1_Monthly Derivatives for Vale - December 2012_Reporting Package Jun 2013 - IFRS_ Draft #1" xfId="19570" xr:uid="{00000000-0005-0000-0000-0000744C0000}"/>
    <cellStyle name="s_HardInc _Derviatives 1_Monthly Derivatives for Vale - December 2012_Reporting Package Jun 2013 - IFRS_ Draft #1 2" xfId="50206" xr:uid="{415BDF88-8690-4EB6-B7CB-34A54802F448}"/>
    <cellStyle name="s_HardInc _Derviatives 1_Monthly Derivatives for Vale - December 2012_Reporting Package Mar 2013 - USGAAP_ Draft #1.1 V2" xfId="19571" xr:uid="{00000000-0005-0000-0000-0000754C0000}"/>
    <cellStyle name="s_HardInc _Derviatives 1_Monthly Derivatives for Vale - December 2012_Reporting Package Mar 2013 - USGAAP_ Draft #1.1 V2 2" xfId="50207" xr:uid="{08DF1519-054C-4D7A-990A-3985A822C8F2}"/>
    <cellStyle name="s_HardInc _Derviatives 1_Monthly Derivatives for Vale - December 2012_Reporting Package May 2013 - USGAAP_ Draft #2" xfId="19572" xr:uid="{00000000-0005-0000-0000-0000764C0000}"/>
    <cellStyle name="s_HardInc _Derviatives 1_Monthly Derivatives for Vale - December 2012_Reporting Package May 2013 - USGAAP_ Draft #2 2" xfId="50208" xr:uid="{5B7CF191-9FCB-4C0A-8168-FC3CB08211E8}"/>
    <cellStyle name="s_HardInc _Derviatives1_onthly Derivatives for Vale - November 2012" xfId="19573" xr:uid="{00000000-0005-0000-0000-0000774C0000}"/>
    <cellStyle name="s_HardInc _Derviatives1_onthly Derivatives for Vale - November 2012 2" xfId="50209" xr:uid="{3FAE34F0-BBD6-4675-B3D0-48DC6486C2BE}"/>
    <cellStyle name="s_HardInc _Derviatives1_onthly Derivatives for Vale - November 2012_Reporting Package Jul 2013 -IFRS_ Draft #1" xfId="19574" xr:uid="{00000000-0005-0000-0000-0000784C0000}"/>
    <cellStyle name="s_HardInc _Derviatives1_onthly Derivatives for Vale - November 2012_Reporting Package Jul 2013 -IFRS_ Draft #1 2" xfId="50210" xr:uid="{4BE85991-2D9A-4810-9707-9C7CAC3ADD84}"/>
    <cellStyle name="s_HardInc _Derviatives1_onthly Derivatives for Vale - November 2012_Reporting Package Jul 2013 -USGAAP_ Draft #1" xfId="19575" xr:uid="{00000000-0005-0000-0000-0000794C0000}"/>
    <cellStyle name="s_HardInc _Derviatives1_onthly Derivatives for Vale - November 2012_Reporting Package Jul 2013 -USGAAP_ Draft #1 2" xfId="50211" xr:uid="{387FECB1-4458-47E0-B8DB-3A1154312971}"/>
    <cellStyle name="s_HardInc _Derviatives1_onthly Derivatives for Vale - November 2012_Reporting Package Jun 2013 - IFRS_ Draft #1" xfId="19576" xr:uid="{00000000-0005-0000-0000-00007A4C0000}"/>
    <cellStyle name="s_HardInc _Derviatives1_onthly Derivatives for Vale - November 2012_Reporting Package Jun 2013 - IFRS_ Draft #1 2" xfId="50212" xr:uid="{5675282C-4C35-4333-85EB-36CB43FC9CCD}"/>
    <cellStyle name="s_HardInc _Derviatives1_onthly Derivatives for Vale - November 2012_Reporting Package Mar 2013 - USGAAP_ Draft #1.1 V2" xfId="19577" xr:uid="{00000000-0005-0000-0000-00007B4C0000}"/>
    <cellStyle name="s_HardInc _Derviatives1_onthly Derivatives for Vale - November 2012_Reporting Package Mar 2013 - USGAAP_ Draft #1.1 V2 2" xfId="50213" xr:uid="{2B5236B5-A461-4C08-B868-0F24F323DD63}"/>
    <cellStyle name="s_HardInc _Derviatives1_onthly Derivatives for Vale - November 2012_Reporting Package May 2013 - USGAAP_ Draft #2" xfId="19578" xr:uid="{00000000-0005-0000-0000-00007C4C0000}"/>
    <cellStyle name="s_HardInc _Derviatives1_onthly Derivatives for Vale - November 2012_Reporting Package May 2013 - USGAAP_ Draft #2 2" xfId="50214" xr:uid="{0CA99CBF-C102-41B6-B98C-1C492B2B39EF}"/>
    <cellStyle name="s_HardInc _Monthly Derivatives for Vale - 2012" xfId="19579" xr:uid="{00000000-0005-0000-0000-00007D4C0000}"/>
    <cellStyle name="s_HardInc _Monthly Derivatives for Vale - 2012 2" xfId="50215" xr:uid="{F0E78CB0-6E97-464F-8059-6BDD3DA8CFFF}"/>
    <cellStyle name="s_HardInc _Monthly Derivatives for Vale - 2012_Reporting Package Jul 2013 -IFRS_ Draft #1" xfId="19580" xr:uid="{00000000-0005-0000-0000-00007E4C0000}"/>
    <cellStyle name="s_HardInc _Monthly Derivatives for Vale - 2012_Reporting Package Jul 2013 -IFRS_ Draft #1 2" xfId="50216" xr:uid="{45E6DEB8-A962-45B3-B2F1-FDF40289C8CA}"/>
    <cellStyle name="s_HardInc _Monthly Derivatives for Vale - 2012_Reporting Package Jul 2013 -USGAAP_ Draft #1" xfId="19581" xr:uid="{00000000-0005-0000-0000-00007F4C0000}"/>
    <cellStyle name="s_HardInc _Monthly Derivatives for Vale - 2012_Reporting Package Jul 2013 -USGAAP_ Draft #1 2" xfId="50217" xr:uid="{ED4FFF91-4BB0-4FEA-A276-C6D9C4240542}"/>
    <cellStyle name="s_HardInc _Monthly Derivatives for Vale - 2012_Reporting Package Jun 2013 - IFRS_ Draft #1" xfId="19582" xr:uid="{00000000-0005-0000-0000-0000804C0000}"/>
    <cellStyle name="s_HardInc _Monthly Derivatives for Vale - 2012_Reporting Package Jun 2013 - IFRS_ Draft #1 2" xfId="50218" xr:uid="{2A4CC860-3D90-4D58-BAE9-FE5F198A2C6E}"/>
    <cellStyle name="s_HardInc _Monthly Derivatives for Vale - 2012_Reporting Package Mar 2013 - USGAAP_ Draft #1.1 V2" xfId="19583" xr:uid="{00000000-0005-0000-0000-0000814C0000}"/>
    <cellStyle name="s_HardInc _Monthly Derivatives for Vale - 2012_Reporting Package Mar 2013 - USGAAP_ Draft #1.1 V2 2" xfId="50219" xr:uid="{16E9F91A-946C-4916-BAC0-77877D90D4FC}"/>
    <cellStyle name="s_HardInc _Monthly Derivatives for Vale - 2012_Reporting Package May 2013 - USGAAP_ Draft #2" xfId="19584" xr:uid="{00000000-0005-0000-0000-0000824C0000}"/>
    <cellStyle name="s_HardInc _Monthly Derivatives for Vale - 2012_Reporting Package May 2013 - USGAAP_ Draft #2 2" xfId="50220" xr:uid="{D3D121D9-CEBF-46FE-8F82-04AEF544785C}"/>
    <cellStyle name="s_HardInc _Q2 2012 debt schedules" xfId="19585" xr:uid="{00000000-0005-0000-0000-0000834C0000}"/>
    <cellStyle name="s_HardInc _Q2 2012 debt schedules 2" xfId="50221" xr:uid="{1369D4D5-BB8B-480E-A68A-67D59136F689}"/>
    <cellStyle name="s_HardInc _Reporting Package Dec 2012 - Draft #3 values" xfId="19586" xr:uid="{00000000-0005-0000-0000-0000844C0000}"/>
    <cellStyle name="s_HardInc _Reporting Package Dec 2012 - Draft #3 values 2" xfId="50222" xr:uid="{3000130F-D68B-40AC-9661-8A194B70E610}"/>
    <cellStyle name="s_HardInc _Reporting Package Dec 2012 - Draft #3 values_Reporting Package Jul 2013 -IFRS_ Draft #1" xfId="19587" xr:uid="{00000000-0005-0000-0000-0000854C0000}"/>
    <cellStyle name="s_HardInc _Reporting Package Dec 2012 - Draft #3 values_Reporting Package Jul 2013 -IFRS_ Draft #1 2" xfId="50223" xr:uid="{D2852EF9-5369-42D6-AD07-9700D5AA2BEB}"/>
    <cellStyle name="s_HardInc _Reporting Package Dec 2012 - Draft #3 values_Reporting Package Jul 2013 -USGAAP_ Draft #1" xfId="19588" xr:uid="{00000000-0005-0000-0000-0000864C0000}"/>
    <cellStyle name="s_HardInc _Reporting Package Dec 2012 - Draft #3 values_Reporting Package Jul 2013 -USGAAP_ Draft #1 2" xfId="50224" xr:uid="{D8B240C2-8A8F-43B3-B168-7C3582E2EC6A}"/>
    <cellStyle name="s_HardInc _Reporting Package Dec 2012 - Draft #3 values_Reporting Package Jun 2013 - IFRS_ Draft #1" xfId="19589" xr:uid="{00000000-0005-0000-0000-0000874C0000}"/>
    <cellStyle name="s_HardInc _Reporting Package Dec 2012 - Draft #3 values_Reporting Package Jun 2013 - IFRS_ Draft #1 2" xfId="50225" xr:uid="{0F528970-4A70-48CF-95E6-195C1FE7CBAF}"/>
    <cellStyle name="s_HardInc _Reporting Package Dec 2012 - Draft #3 values_Reporting Package Mar 2013 - USGAAP_ Draft #1.1 V2" xfId="19590" xr:uid="{00000000-0005-0000-0000-0000884C0000}"/>
    <cellStyle name="s_HardInc _Reporting Package Dec 2012 - Draft #3 values_Reporting Package Mar 2013 - USGAAP_ Draft #1.1 V2 2" xfId="50226" xr:uid="{282276F9-70B6-40A4-A42E-39650507399C}"/>
    <cellStyle name="s_HardInc _Reporting Package Dec 2012 - Draft #3 values_Reporting Package May 2013 - USGAAP_ Draft #2" xfId="19591" xr:uid="{00000000-0005-0000-0000-0000894C0000}"/>
    <cellStyle name="s_HardInc _Reporting Package Dec 2012 - Draft #3 values_Reporting Package May 2013 - USGAAP_ Draft #2 2" xfId="50227" xr:uid="{767371E9-EBA0-4078-9788-269E27C2251C}"/>
    <cellStyle name="s_HardInc _Reporting Package Jun 2012 - Draft #3 values-4 _ excl derivatives and PPE" xfId="19592" xr:uid="{00000000-0005-0000-0000-00008A4C0000}"/>
    <cellStyle name="s_HardInc _Reporting Package Jun 2012 - Draft #3 values-4 _ excl derivatives and PPE 2" xfId="50228" xr:uid="{2A6428A5-EFEA-4CA8-90D5-184AEB115AC4}"/>
    <cellStyle name="s_HardInc _Reporting Package Oct 2012 - Draft #2 values" xfId="19593" xr:uid="{00000000-0005-0000-0000-00008B4C0000}"/>
    <cellStyle name="s_HardInc _Reporting Package Oct 2012 - Draft #2 values 2" xfId="50229" xr:uid="{1CC6614E-C5C7-40C0-8031-3BA71CC5C51B}"/>
    <cellStyle name="s_HardInc _Reporting Package Oct 2012 - Draft #2 values_Reporting Package Jul 2013 -IFRS_ Draft #1" xfId="19594" xr:uid="{00000000-0005-0000-0000-00008C4C0000}"/>
    <cellStyle name="s_HardInc _Reporting Package Oct 2012 - Draft #2 values_Reporting Package Jul 2013 -IFRS_ Draft #1 2" xfId="50230" xr:uid="{DBD7409D-D466-4EF6-AD57-89902483DD89}"/>
    <cellStyle name="s_HardInc _Reporting Package Oct 2012 - Draft #2 values_Reporting Package Jul 2013 -USGAAP_ Draft #1" xfId="19595" xr:uid="{00000000-0005-0000-0000-00008D4C0000}"/>
    <cellStyle name="s_HardInc _Reporting Package Oct 2012 - Draft #2 values_Reporting Package Jul 2013 -USGAAP_ Draft #1 2" xfId="50231" xr:uid="{19EDA524-B441-419B-80C2-364B50AC477B}"/>
    <cellStyle name="s_HardInc _Reporting Package Oct 2012 - Draft #2 values_Reporting Package Jun 2013 - IFRS_ Draft #1" xfId="19596" xr:uid="{00000000-0005-0000-0000-00008E4C0000}"/>
    <cellStyle name="s_HardInc _Reporting Package Oct 2012 - Draft #2 values_Reporting Package Jun 2013 - IFRS_ Draft #1 2" xfId="50232" xr:uid="{B460ECCB-521F-4CF8-86E4-5770DFAF41E1}"/>
    <cellStyle name="s_HardInc _Reporting Package Oct 2012 - Draft #2 values_Reporting Package Mar 2013 - USGAAP_ Draft #1.1 V2" xfId="19597" xr:uid="{00000000-0005-0000-0000-00008F4C0000}"/>
    <cellStyle name="s_HardInc _Reporting Package Oct 2012 - Draft #2 values_Reporting Package Mar 2013 - USGAAP_ Draft #1.1 V2 2" xfId="50233" xr:uid="{87A03F82-27A6-4DB5-8288-A2440CEA9401}"/>
    <cellStyle name="s_HardInc _Reporting Package Oct 2012 - Draft #2 values_Reporting Package May 2013 - USGAAP_ Draft #2" xfId="19598" xr:uid="{00000000-0005-0000-0000-0000904C0000}"/>
    <cellStyle name="s_HardInc _Reporting Package Oct 2012 - Draft #2 values_Reporting Package May 2013 - USGAAP_ Draft #2 2" xfId="50234" xr:uid="{69D1973A-78FD-477B-A7A0-CA44542A6C52}"/>
    <cellStyle name="s_HardInc _Reporting Package Sep 2012 - Draft #2 values-1" xfId="19599" xr:uid="{00000000-0005-0000-0000-0000914C0000}"/>
    <cellStyle name="s_HardInc _Reporting Package Sep 2012 - Draft #2 values-1 2" xfId="50235" xr:uid="{D55A6AAB-7D33-41F5-84EA-E40052AB752A}"/>
    <cellStyle name="Saída 10" xfId="19600" xr:uid="{00000000-0005-0000-0000-0000924C0000}"/>
    <cellStyle name="Saída 10 2" xfId="19601" xr:uid="{00000000-0005-0000-0000-0000934C0000}"/>
    <cellStyle name="Saída 10 2 2" xfId="50237" xr:uid="{E47A93B9-9F50-448A-B8C2-66FCC3F682DF}"/>
    <cellStyle name="Saída 10 3" xfId="19602" xr:uid="{00000000-0005-0000-0000-0000944C0000}"/>
    <cellStyle name="Saída 10 3 2" xfId="50238" xr:uid="{5A923523-0B24-4BFA-B282-015D7620BD23}"/>
    <cellStyle name="Saída 10 4" xfId="50236" xr:uid="{F69CBF97-B98F-484E-9E06-F12C40D4DA2D}"/>
    <cellStyle name="Saída 11" xfId="19603" xr:uid="{00000000-0005-0000-0000-0000954C0000}"/>
    <cellStyle name="Saída 11 2" xfId="19604" xr:uid="{00000000-0005-0000-0000-0000964C0000}"/>
    <cellStyle name="Saída 11 2 2" xfId="50240" xr:uid="{C00874C2-39DB-41C5-9A0F-A1F8203B39E1}"/>
    <cellStyle name="Saída 11 3" xfId="19605" xr:uid="{00000000-0005-0000-0000-0000974C0000}"/>
    <cellStyle name="Saída 11 3 2" xfId="50241" xr:uid="{7C4B455B-D6C1-4B7F-A486-9389601A712F}"/>
    <cellStyle name="Saída 11 4" xfId="50239" xr:uid="{66B4BCDF-0E00-4BCB-A472-D999D93F066D}"/>
    <cellStyle name="Saída 12" xfId="19606" xr:uid="{00000000-0005-0000-0000-0000984C0000}"/>
    <cellStyle name="Saída 12 2" xfId="19607" xr:uid="{00000000-0005-0000-0000-0000994C0000}"/>
    <cellStyle name="Saída 12 2 2" xfId="50243" xr:uid="{F5D9C59C-65BF-4996-8683-3036EA10CDCE}"/>
    <cellStyle name="Saída 12 3" xfId="19608" xr:uid="{00000000-0005-0000-0000-00009A4C0000}"/>
    <cellStyle name="Saída 12 3 2" xfId="50244" xr:uid="{3B245503-255C-4B8C-A019-3CB3421FFF0D}"/>
    <cellStyle name="Saída 12 4" xfId="50242" xr:uid="{CB649378-7D23-4B1E-A661-9B04CD9088C6}"/>
    <cellStyle name="Saída 13" xfId="19609" xr:uid="{00000000-0005-0000-0000-00009B4C0000}"/>
    <cellStyle name="Saída 13 2" xfId="50245" xr:uid="{7494AA3F-AEAE-4200-BC17-7631F24392AE}"/>
    <cellStyle name="Saída 14" xfId="19610" xr:uid="{00000000-0005-0000-0000-00009C4C0000}"/>
    <cellStyle name="Saída 14 2" xfId="19611" xr:uid="{00000000-0005-0000-0000-00009D4C0000}"/>
    <cellStyle name="Saída 14 2 2" xfId="19612" xr:uid="{00000000-0005-0000-0000-00009E4C0000}"/>
    <cellStyle name="Saída 14 2 2 2" xfId="50248" xr:uid="{B1DF50F5-525D-403E-91E1-AD963A6281BD}"/>
    <cellStyle name="Saída 14 2 3" xfId="19613" xr:uid="{00000000-0005-0000-0000-00009F4C0000}"/>
    <cellStyle name="Saída 14 2 3 2" xfId="19614" xr:uid="{00000000-0005-0000-0000-0000A04C0000}"/>
    <cellStyle name="Saída 14 2 3 2 2" xfId="50250" xr:uid="{6AEABD24-E827-426A-8C93-42F2144F3BE3}"/>
    <cellStyle name="Saída 14 2 3 3" xfId="50249" xr:uid="{667C79D0-9C1D-435D-BDD6-2DF5D944ABC8}"/>
    <cellStyle name="Saída 14 2 4" xfId="19615" xr:uid="{00000000-0005-0000-0000-0000A14C0000}"/>
    <cellStyle name="Saída 14 2 4 2" xfId="50251" xr:uid="{25774D59-84DF-4C57-B4F6-64F74FCB49B3}"/>
    <cellStyle name="Saída 14 2 5" xfId="50247" xr:uid="{F3D2009C-79CC-4774-BC7F-047210A0DAF0}"/>
    <cellStyle name="Saída 14 3" xfId="19616" xr:uid="{00000000-0005-0000-0000-0000A24C0000}"/>
    <cellStyle name="Saída 14 3 2" xfId="50252" xr:uid="{3825536B-FF50-4322-9288-C7C562A91840}"/>
    <cellStyle name="Saída 14 4" xfId="19617" xr:uid="{00000000-0005-0000-0000-0000A34C0000}"/>
    <cellStyle name="Saída 14 4 2" xfId="19618" xr:uid="{00000000-0005-0000-0000-0000A44C0000}"/>
    <cellStyle name="Saída 14 4 2 2" xfId="50254" xr:uid="{7E5F3E3C-5F58-4B7D-B371-928432086D29}"/>
    <cellStyle name="Saída 14 4 3" xfId="19619" xr:uid="{00000000-0005-0000-0000-0000A54C0000}"/>
    <cellStyle name="Saída 14 4 3 2" xfId="50255" xr:uid="{F9AE7D25-48BF-4D39-AE95-FD06A0F80295}"/>
    <cellStyle name="Saída 14 4 4" xfId="50253" xr:uid="{22ECE118-06EE-4FCB-BFDE-4F43DF4A01FB}"/>
    <cellStyle name="Saída 14 5" xfId="19620" xr:uid="{00000000-0005-0000-0000-0000A64C0000}"/>
    <cellStyle name="Saída 14 5 2" xfId="19621" xr:uid="{00000000-0005-0000-0000-0000A74C0000}"/>
    <cellStyle name="Saída 14 5 2 2" xfId="50257" xr:uid="{5EE78B08-B4C4-4141-983F-C1DCDBF48B82}"/>
    <cellStyle name="Saída 14 5 3" xfId="19622" xr:uid="{00000000-0005-0000-0000-0000A84C0000}"/>
    <cellStyle name="Saída 14 5 3 2" xfId="50258" xr:uid="{A128C69A-8AD6-46A9-948A-B12475FA9C16}"/>
    <cellStyle name="Saída 14 5 4" xfId="50256" xr:uid="{0C650370-E9D9-4D54-BBD6-CCC19CDAF7FA}"/>
    <cellStyle name="Saída 14 6" xfId="19623" xr:uid="{00000000-0005-0000-0000-0000A94C0000}"/>
    <cellStyle name="Saída 14 6 2" xfId="50259" xr:uid="{77F1601E-AF1B-49CF-B1A3-1C12D2AD22AE}"/>
    <cellStyle name="Saída 14 7" xfId="19624" xr:uid="{00000000-0005-0000-0000-0000AA4C0000}"/>
    <cellStyle name="Saída 14 7 2" xfId="50260" xr:uid="{96118132-06AB-4348-A101-4131DE94F424}"/>
    <cellStyle name="Saída 14 8" xfId="50246" xr:uid="{21928EA7-5B5B-42B8-AD64-DD4B7A04ED69}"/>
    <cellStyle name="Saída 15" xfId="19625" xr:uid="{00000000-0005-0000-0000-0000AB4C0000}"/>
    <cellStyle name="Saída 15 2" xfId="19626" xr:uid="{00000000-0005-0000-0000-0000AC4C0000}"/>
    <cellStyle name="Saída 15 2 2" xfId="19627" xr:uid="{00000000-0005-0000-0000-0000AD4C0000}"/>
    <cellStyle name="Saída 15 2 2 2" xfId="50263" xr:uid="{874B280E-787E-4B7B-A687-C76CEDFCF8E6}"/>
    <cellStyle name="Saída 15 2 3" xfId="19628" xr:uid="{00000000-0005-0000-0000-0000AE4C0000}"/>
    <cellStyle name="Saída 15 2 3 2" xfId="50264" xr:uid="{FC3D93E0-264B-44A9-8EDF-5D1722011B30}"/>
    <cellStyle name="Saída 15 2 4" xfId="50262" xr:uid="{48E047C5-5F8B-4690-B8E2-302ED9B42973}"/>
    <cellStyle name="Saída 15 3" xfId="19629" xr:uid="{00000000-0005-0000-0000-0000AF4C0000}"/>
    <cellStyle name="Saída 15 3 2" xfId="50265" xr:uid="{2E2D4AAE-D91F-4A20-9E7F-18D494515C50}"/>
    <cellStyle name="Saída 15 4" xfId="19630" xr:uid="{00000000-0005-0000-0000-0000B04C0000}"/>
    <cellStyle name="Saída 15 4 2" xfId="50266" xr:uid="{D566E3D0-E678-41BE-B0BC-ED2484316885}"/>
    <cellStyle name="Saída 15 5" xfId="19631" xr:uid="{00000000-0005-0000-0000-0000B14C0000}"/>
    <cellStyle name="Saída 15 5 2" xfId="50267" xr:uid="{6673EC45-1F52-4369-9185-B159C85492AF}"/>
    <cellStyle name="Saída 15 6" xfId="50261" xr:uid="{B67D93A4-AB17-45F9-B9D9-B3BC333CC12F}"/>
    <cellStyle name="Saída 16" xfId="19632" xr:uid="{00000000-0005-0000-0000-0000B24C0000}"/>
    <cellStyle name="Saída 16 2" xfId="50268" xr:uid="{69B81241-491B-43F6-AF2D-769E3B4DEAF8}"/>
    <cellStyle name="Saída 17" xfId="19633" xr:uid="{00000000-0005-0000-0000-0000B34C0000}"/>
    <cellStyle name="Saída 17 2" xfId="19634" xr:uid="{00000000-0005-0000-0000-0000B44C0000}"/>
    <cellStyle name="Saída 17 2 2" xfId="50270" xr:uid="{B9D936FE-3F70-417B-A67E-332A408A8CD9}"/>
    <cellStyle name="Saída 17 3" xfId="50269" xr:uid="{5A15824B-09F5-4550-86B0-D28A992E0985}"/>
    <cellStyle name="Saída 18" xfId="19635" xr:uid="{00000000-0005-0000-0000-0000B54C0000}"/>
    <cellStyle name="Saída 18 2" xfId="19636" xr:uid="{00000000-0005-0000-0000-0000B64C0000}"/>
    <cellStyle name="Saída 18 2 2" xfId="50272" xr:uid="{7E706A3C-7D2B-425B-A8C0-42170E689A78}"/>
    <cellStyle name="Saída 18 3" xfId="19637" xr:uid="{00000000-0005-0000-0000-0000B74C0000}"/>
    <cellStyle name="Saída 18 3 2" xfId="50273" xr:uid="{3B6F4C41-5952-4D83-9807-DA08BF346DFD}"/>
    <cellStyle name="Saída 18 4" xfId="50271" xr:uid="{EE82391B-CA98-40EC-9BD7-CB48D66393BF}"/>
    <cellStyle name="Saída 19" xfId="19638" xr:uid="{00000000-0005-0000-0000-0000B84C0000}"/>
    <cellStyle name="Saída 19 2" xfId="50274" xr:uid="{AF21A0BB-3E20-414E-8679-DEBA58224395}"/>
    <cellStyle name="Saída 2" xfId="19639" xr:uid="{00000000-0005-0000-0000-0000B94C0000}"/>
    <cellStyle name="Saída 2 10" xfId="19640" xr:uid="{00000000-0005-0000-0000-0000BA4C0000}"/>
    <cellStyle name="Saída 2 10 2" xfId="50276" xr:uid="{4F6CCF7D-7FA9-4F79-A3A8-F461A9A23099}"/>
    <cellStyle name="Saída 2 11" xfId="19641" xr:uid="{00000000-0005-0000-0000-0000BB4C0000}"/>
    <cellStyle name="Saída 2 11 2" xfId="50277" xr:uid="{C956C221-667A-44D1-B718-912D5C6EF017}"/>
    <cellStyle name="Saída 2 12" xfId="50275" xr:uid="{329C69CA-7B66-4947-BAFD-850B45136679}"/>
    <cellStyle name="Saída 2 2" xfId="19642" xr:uid="{00000000-0005-0000-0000-0000BC4C0000}"/>
    <cellStyle name="Saída 2 2 2" xfId="19643" xr:uid="{00000000-0005-0000-0000-0000BD4C0000}"/>
    <cellStyle name="Saída 2 2 2 2" xfId="19644" xr:uid="{00000000-0005-0000-0000-0000BE4C0000}"/>
    <cellStyle name="Saída 2 2 2 2 2" xfId="50280" xr:uid="{C096934B-FB81-4A43-B377-B57864CB7997}"/>
    <cellStyle name="Saída 2 2 2 3" xfId="19645" xr:uid="{00000000-0005-0000-0000-0000BF4C0000}"/>
    <cellStyle name="Saída 2 2 2 3 2" xfId="19646" xr:uid="{00000000-0005-0000-0000-0000C04C0000}"/>
    <cellStyle name="Saída 2 2 2 3 2 2" xfId="50282" xr:uid="{66DAFBF5-B610-4830-8C78-A5815FD28B27}"/>
    <cellStyle name="Saída 2 2 2 3 3" xfId="50281" xr:uid="{5E1FC320-D862-4F7E-B79F-1185A0A951DC}"/>
    <cellStyle name="Saída 2 2 2 4" xfId="50279" xr:uid="{6FB0101A-962F-44FE-BA12-FD43AA69FB8E}"/>
    <cellStyle name="Saída 2 2 3" xfId="19647" xr:uid="{00000000-0005-0000-0000-0000C14C0000}"/>
    <cellStyle name="Saída 2 2 3 2" xfId="50283" xr:uid="{1D3FA116-0595-4DE3-A96C-2D77402F8D05}"/>
    <cellStyle name="Saída 2 2 4" xfId="19648" xr:uid="{00000000-0005-0000-0000-0000C24C0000}"/>
    <cellStyle name="Saída 2 2 4 2" xfId="19649" xr:uid="{00000000-0005-0000-0000-0000C34C0000}"/>
    <cellStyle name="Saída 2 2 4 2 2" xfId="50285" xr:uid="{A49A4E13-DD70-48B2-A2FC-ADABA3E1512E}"/>
    <cellStyle name="Saída 2 2 4 3" xfId="50284" xr:uid="{220C1C29-DD39-4098-A3B0-8797FAF172BB}"/>
    <cellStyle name="Saída 2 2 5" xfId="50278" xr:uid="{8BDC9525-AC28-4C75-95B8-927D19A53907}"/>
    <cellStyle name="Saída 2 3" xfId="19650" xr:uid="{00000000-0005-0000-0000-0000C44C0000}"/>
    <cellStyle name="Saída 2 3 2" xfId="50286" xr:uid="{E8E97C41-C2DD-49BB-B84E-1C7D6953E28A}"/>
    <cellStyle name="Saída 2 4" xfId="19651" xr:uid="{00000000-0005-0000-0000-0000C54C0000}"/>
    <cellStyle name="Saída 2 4 2" xfId="50287" xr:uid="{DD26D158-6F66-47D0-8340-1A5E827EF503}"/>
    <cellStyle name="Saída 2 5" xfId="19652" xr:uid="{00000000-0005-0000-0000-0000C64C0000}"/>
    <cellStyle name="Saída 2 5 2" xfId="19653" xr:uid="{00000000-0005-0000-0000-0000C74C0000}"/>
    <cellStyle name="Saída 2 5 2 2" xfId="50289" xr:uid="{5480DB81-F7C0-4845-85FF-D476B58F0ED3}"/>
    <cellStyle name="Saída 2 5 3" xfId="50288" xr:uid="{F1CCF837-A64B-4259-B45C-452057C39C98}"/>
    <cellStyle name="Saída 2 6" xfId="19654" xr:uid="{00000000-0005-0000-0000-0000C84C0000}"/>
    <cellStyle name="Saída 2 6 2" xfId="19655" xr:uid="{00000000-0005-0000-0000-0000C94C0000}"/>
    <cellStyle name="Saída 2 6 2 2" xfId="50291" xr:uid="{59E467C9-A216-43DA-86DA-A2D065AD9F7D}"/>
    <cellStyle name="Saída 2 6 3" xfId="50290" xr:uid="{9D5EA760-10E1-444A-BEE1-7134E8F15E21}"/>
    <cellStyle name="Saída 2 7" xfId="19656" xr:uid="{00000000-0005-0000-0000-0000CA4C0000}"/>
    <cellStyle name="Saída 2 7 2" xfId="50292" xr:uid="{AD4589B5-1396-4D98-9081-E8D6FC517966}"/>
    <cellStyle name="Saída 2 8" xfId="19657" xr:uid="{00000000-0005-0000-0000-0000CB4C0000}"/>
    <cellStyle name="Saída 2 8 2" xfId="50293" xr:uid="{7F578442-9C2D-4225-83BC-6A5E01B6FA82}"/>
    <cellStyle name="Saída 2 9" xfId="19658" xr:uid="{00000000-0005-0000-0000-0000CC4C0000}"/>
    <cellStyle name="Saída 2 9 2" xfId="19659" xr:uid="{00000000-0005-0000-0000-0000CD4C0000}"/>
    <cellStyle name="Saída 2 9 2 2" xfId="50295" xr:uid="{B35BEB47-3CF3-49E6-B175-A02E9E8A81B6}"/>
    <cellStyle name="Saída 2 9 3" xfId="19660" xr:uid="{00000000-0005-0000-0000-0000CE4C0000}"/>
    <cellStyle name="Saída 2 9 3 2" xfId="50296" xr:uid="{2D28E2D3-5EB6-4140-935B-F23600C4BA27}"/>
    <cellStyle name="Saída 2 9 4" xfId="50294" xr:uid="{F9255BAC-1336-4F0B-AE58-F4673F61B045}"/>
    <cellStyle name="Saída 20" xfId="19661" xr:uid="{00000000-0005-0000-0000-0000CF4C0000}"/>
    <cellStyle name="Saída 20 2" xfId="50297" xr:uid="{1140288C-ECBE-4C4E-99C7-64A119E38272}"/>
    <cellStyle name="Saída 21" xfId="19662" xr:uid="{00000000-0005-0000-0000-0000D04C0000}"/>
    <cellStyle name="Saída 21 2" xfId="50298" xr:uid="{5149C1F0-FD9A-41C1-96DF-463ADFCDB0B4}"/>
    <cellStyle name="Saída 22" xfId="19663" xr:uid="{00000000-0005-0000-0000-0000D14C0000}"/>
    <cellStyle name="Saída 22 2" xfId="50299" xr:uid="{F8B09020-0E9D-4030-AF27-20B6455B19AB}"/>
    <cellStyle name="Saída 3" xfId="19664" xr:uid="{00000000-0005-0000-0000-0000D24C0000}"/>
    <cellStyle name="Saída 3 2" xfId="19665" xr:uid="{00000000-0005-0000-0000-0000D34C0000}"/>
    <cellStyle name="Saída 3 2 2" xfId="50301" xr:uid="{EB77D2B0-3975-4025-8B70-E74A95FB65CF}"/>
    <cellStyle name="Saída 3 3" xfId="19666" xr:uid="{00000000-0005-0000-0000-0000D44C0000}"/>
    <cellStyle name="Saída 3 3 2" xfId="19667" xr:uid="{00000000-0005-0000-0000-0000D54C0000}"/>
    <cellStyle name="Saída 3 3 2 2" xfId="50303" xr:uid="{05D3BD94-53F5-4E15-AF29-6D4F40B9C6BA}"/>
    <cellStyle name="Saída 3 3 3" xfId="50302" xr:uid="{45C4E30F-FF7C-4B31-A2F6-42612CB8CEB4}"/>
    <cellStyle name="Saída 3 4" xfId="19668" xr:uid="{00000000-0005-0000-0000-0000D64C0000}"/>
    <cellStyle name="Saída 3 4 2" xfId="50304" xr:uid="{EC11DEB1-14C8-4A14-9B1A-5C41E5E14441}"/>
    <cellStyle name="Saída 3 5" xfId="50300" xr:uid="{5155F3BE-FC10-42A3-9C40-E38CE00BBCFF}"/>
    <cellStyle name="Saída 4" xfId="19669" xr:uid="{00000000-0005-0000-0000-0000D74C0000}"/>
    <cellStyle name="Saída 4 2" xfId="19670" xr:uid="{00000000-0005-0000-0000-0000D84C0000}"/>
    <cellStyle name="Saída 4 2 2" xfId="50306" xr:uid="{3DCF513A-62BC-4B57-A959-F3580FD0CFF2}"/>
    <cellStyle name="Saída 4 3" xfId="19671" xr:uid="{00000000-0005-0000-0000-0000D94C0000}"/>
    <cellStyle name="Saída 4 3 2" xfId="50307" xr:uid="{C4BCE44D-7BB8-4F03-AC31-1961EAE82D34}"/>
    <cellStyle name="Saída 4 4" xfId="50305" xr:uid="{D977B479-FDA1-4473-A657-1259451C766C}"/>
    <cellStyle name="Saída 5" xfId="19672" xr:uid="{00000000-0005-0000-0000-0000DA4C0000}"/>
    <cellStyle name="Saída 5 2" xfId="19673" xr:uid="{00000000-0005-0000-0000-0000DB4C0000}"/>
    <cellStyle name="Saída 5 2 2" xfId="50309" xr:uid="{862FFA3A-D91B-464F-B9EB-F3016EFB29E6}"/>
    <cellStyle name="Saída 5 3" xfId="19674" xr:uid="{00000000-0005-0000-0000-0000DC4C0000}"/>
    <cellStyle name="Saída 5 3 2" xfId="50310" xr:uid="{C96F2A3B-FDEE-4BCA-9D27-0FCBBB88728D}"/>
    <cellStyle name="Saída 5 4" xfId="50308" xr:uid="{78251E94-DB61-45C6-AD42-D5FA3237FED3}"/>
    <cellStyle name="Saída 6" xfId="19675" xr:uid="{00000000-0005-0000-0000-0000DD4C0000}"/>
    <cellStyle name="Saída 6 2" xfId="19676" xr:uid="{00000000-0005-0000-0000-0000DE4C0000}"/>
    <cellStyle name="Saída 6 2 2" xfId="50312" xr:uid="{78266A30-29D5-4A98-A48F-51382D4EA689}"/>
    <cellStyle name="Saída 6 3" xfId="19677" xr:uid="{00000000-0005-0000-0000-0000DF4C0000}"/>
    <cellStyle name="Saída 6 3 2" xfId="50313" xr:uid="{0DE8FBFA-2D91-49C5-8D63-D722B2B5DB65}"/>
    <cellStyle name="Saída 6 4" xfId="50311" xr:uid="{E0B17161-9A15-46A0-9A76-F5A1B3373191}"/>
    <cellStyle name="Saída 7" xfId="19678" xr:uid="{00000000-0005-0000-0000-0000E04C0000}"/>
    <cellStyle name="Saída 7 2" xfId="19679" xr:uid="{00000000-0005-0000-0000-0000E14C0000}"/>
    <cellStyle name="Saída 7 2 2" xfId="50315" xr:uid="{07FCAA42-BEC1-4A82-BEE3-711242B94DDA}"/>
    <cellStyle name="Saída 7 3" xfId="19680" xr:uid="{00000000-0005-0000-0000-0000E24C0000}"/>
    <cellStyle name="Saída 7 3 2" xfId="50316" xr:uid="{05CCEA0C-2BA7-4A4D-BBCF-6ECDFF6CF811}"/>
    <cellStyle name="Saída 7 4" xfId="50314" xr:uid="{1A917EBD-4E94-4D42-8730-E9F210A79007}"/>
    <cellStyle name="Saída 8" xfId="19681" xr:uid="{00000000-0005-0000-0000-0000E34C0000}"/>
    <cellStyle name="Saída 8 2" xfId="19682" xr:uid="{00000000-0005-0000-0000-0000E44C0000}"/>
    <cellStyle name="Saída 8 2 2" xfId="19683" xr:uid="{00000000-0005-0000-0000-0000E54C0000}"/>
    <cellStyle name="Saída 8 2 2 2" xfId="50319" xr:uid="{0C97B9CA-82EA-4AA8-A683-821114B65109}"/>
    <cellStyle name="Saída 8 2 3" xfId="50318" xr:uid="{363432CE-2091-4C0A-8780-2E324A7B51F7}"/>
    <cellStyle name="Saída 8 3" xfId="19684" xr:uid="{00000000-0005-0000-0000-0000E64C0000}"/>
    <cellStyle name="Saída 8 3 2" xfId="50320" xr:uid="{7E995036-0359-48CC-966E-AAE763B97283}"/>
    <cellStyle name="Saída 8 4" xfId="50317" xr:uid="{672713F6-5395-4D94-8CD4-06C9954851D0}"/>
    <cellStyle name="Saída 9" xfId="19685" xr:uid="{00000000-0005-0000-0000-0000E74C0000}"/>
    <cellStyle name="Saída 9 2" xfId="19686" xr:uid="{00000000-0005-0000-0000-0000E84C0000}"/>
    <cellStyle name="Saída 9 2 2" xfId="19687" xr:uid="{00000000-0005-0000-0000-0000E94C0000}"/>
    <cellStyle name="Saída 9 2 2 2" xfId="50323" xr:uid="{AE83557A-E232-46F0-9CCE-157ACFEF5F16}"/>
    <cellStyle name="Saída 9 2 3" xfId="50322" xr:uid="{97146E39-5653-4AEB-9BA1-376DEF3BE714}"/>
    <cellStyle name="Saída 9 3" xfId="19688" xr:uid="{00000000-0005-0000-0000-0000EA4C0000}"/>
    <cellStyle name="Saída 9 3 2" xfId="50324" xr:uid="{C1AFC9CD-D899-4323-AD09-0E4E1AA2DD8B}"/>
    <cellStyle name="Saída 9 4" xfId="50321" xr:uid="{DD3A3E06-AFF5-4A23-B41F-093FE14900BF}"/>
    <cellStyle name="Salida" xfId="19689" xr:uid="{00000000-0005-0000-0000-0000EB4C0000}"/>
    <cellStyle name="Salida 2" xfId="19690" xr:uid="{00000000-0005-0000-0000-0000EC4C0000}"/>
    <cellStyle name="Salida 2 2" xfId="50326" xr:uid="{DFE965B9-EA30-47AE-96D6-8EF32A18C19A}"/>
    <cellStyle name="Salida 3" xfId="19691" xr:uid="{00000000-0005-0000-0000-0000ED4C0000}"/>
    <cellStyle name="Salida 3 2" xfId="50327" xr:uid="{2E12B91A-7646-45BE-A399-52F9BDB00DCD}"/>
    <cellStyle name="Salida 4" xfId="50325" xr:uid="{758B31AA-2800-49DA-8C57-BFA50C27DBDB}"/>
    <cellStyle name="Salomon Logo" xfId="19692" xr:uid="{00000000-0005-0000-0000-0000EE4C0000}"/>
    <cellStyle name="Salomon Logo 2" xfId="19693" xr:uid="{00000000-0005-0000-0000-0000EF4C0000}"/>
    <cellStyle name="Salomon Logo 2 2" xfId="50329" xr:uid="{7B3D1D1C-B7D5-47A5-9B39-02C0E0C34155}"/>
    <cellStyle name="Salomon Logo 3" xfId="50328" xr:uid="{27FEB6F9-42B2-445E-807A-F9F7558F9A7D}"/>
    <cellStyle name="SampleUsingFormatMask" xfId="19694" xr:uid="{00000000-0005-0000-0000-0000F04C0000}"/>
    <cellStyle name="SampleUsingFormatMask 2" xfId="50330" xr:uid="{9D59F81C-F5A1-47C1-AF9E-26B37FAD4A8B}"/>
    <cellStyle name="SampleWithNoFormatMask" xfId="19695" xr:uid="{00000000-0005-0000-0000-0000F14C0000}"/>
    <cellStyle name="SampleWithNoFormatMask 2" xfId="50331" xr:uid="{28CB89FE-234C-44C7-BA96-76A3A8623F98}"/>
    <cellStyle name="Satisfaisant" xfId="19696" xr:uid="{00000000-0005-0000-0000-0000F24C0000}"/>
    <cellStyle name="Satisfaisant 2" xfId="50332" xr:uid="{FB70D725-DB74-4949-9FBF-8A07966F39CC}"/>
    <cellStyle name="Sep. milhar [0]" xfId="19697" xr:uid="{00000000-0005-0000-0000-0000F34C0000}"/>
    <cellStyle name="Sep. milhar [0] 2" xfId="50333" xr:uid="{333D0ECC-584D-4651-B16D-418AAFA75268}"/>
    <cellStyle name="Separador de milhares_x0001_" xfId="19698" xr:uid="{00000000-0005-0000-0000-0000F44C0000}"/>
    <cellStyle name="Separador de milhares 10" xfId="19699" xr:uid="{00000000-0005-0000-0000-0000F54C0000}"/>
    <cellStyle name="Separador de milhares_x0001_ 10" xfId="19700" xr:uid="{00000000-0005-0000-0000-0000F64C0000}"/>
    <cellStyle name="Separador de milhares 10 10" xfId="19701" xr:uid="{00000000-0005-0000-0000-0000F74C0000}"/>
    <cellStyle name="Separador de milhares_x0001_ 10 10" xfId="19702" xr:uid="{00000000-0005-0000-0000-0000F84C0000}"/>
    <cellStyle name="Separador de milhares 10 10 10" xfId="50337" xr:uid="{501DBE53-E01C-44F3-8647-9BE0D63D53C9}"/>
    <cellStyle name="Separador de milhares 10 10 2" xfId="19703" xr:uid="{00000000-0005-0000-0000-0000F94C0000}"/>
    <cellStyle name="Separador de milhares_x0001_ 10 10 2" xfId="19704" xr:uid="{00000000-0005-0000-0000-0000FA4C0000}"/>
    <cellStyle name="Separador de milhares 10 10 2 2" xfId="19705" xr:uid="{00000000-0005-0000-0000-0000FB4C0000}"/>
    <cellStyle name="Separador de milhares_x0001_ 10 10 2 2" xfId="50340" xr:uid="{90907F5F-9436-460A-90EB-44D2E7E13E8D}"/>
    <cellStyle name="Separador de milhares 10 10 2 2 2" xfId="50341" xr:uid="{EC69A2F9-5AF0-4FAF-AFB9-F91B82C9404F}"/>
    <cellStyle name="Separador de milhares 10 10 2 3" xfId="50339" xr:uid="{BCBCDF3F-364E-419D-8118-35BFF3CE9F1C}"/>
    <cellStyle name="Separador de milhares 10 10 3" xfId="19706" xr:uid="{00000000-0005-0000-0000-0000FC4C0000}"/>
    <cellStyle name="Separador de milhares_x0001_ 10 10 3" xfId="50338" xr:uid="{DC62085E-2086-472C-96AD-CBBAD042E883}"/>
    <cellStyle name="Separador de milhares 10 10 3 2" xfId="19707" xr:uid="{00000000-0005-0000-0000-0000FD4C0000}"/>
    <cellStyle name="Separador de milhares 10 10 3 2 2" xfId="50343" xr:uid="{383F1FBB-DDFF-4E8B-85D3-3B6868C8A4EB}"/>
    <cellStyle name="Separador de milhares 10 10 3 3" xfId="50342" xr:uid="{7EE808E8-263C-4485-BBE2-2176B65CD784}"/>
    <cellStyle name="Separador de milhares 10 10 4" xfId="19708" xr:uid="{00000000-0005-0000-0000-0000FE4C0000}"/>
    <cellStyle name="Separador de milhares 10 10 4 2" xfId="19709" xr:uid="{00000000-0005-0000-0000-0000FF4C0000}"/>
    <cellStyle name="Separador de milhares 10 10 4 2 2" xfId="50345" xr:uid="{D50060F4-61C2-48E5-9CF3-16AE9D197492}"/>
    <cellStyle name="Separador de milhares 10 10 4 3" xfId="50344" xr:uid="{7A1C7B14-93CA-4E5B-BBD0-0EBB2B7AA479}"/>
    <cellStyle name="Separador de milhares 10 10 5" xfId="19710" xr:uid="{00000000-0005-0000-0000-0000004D0000}"/>
    <cellStyle name="Separador de milhares 10 10 5 2" xfId="19711" xr:uid="{00000000-0005-0000-0000-0000014D0000}"/>
    <cellStyle name="Separador de milhares 10 10 5 2 2" xfId="50347" xr:uid="{6E17BE16-987E-4E77-BE75-59D6368E35BE}"/>
    <cellStyle name="Separador de milhares 10 10 5 3" xfId="50346" xr:uid="{71293887-DBCA-4F7D-BA6B-85C9B1823CE5}"/>
    <cellStyle name="Separador de milhares 10 10 6" xfId="19712" xr:uid="{00000000-0005-0000-0000-0000024D0000}"/>
    <cellStyle name="Separador de milhares 10 10 6 2" xfId="50348" xr:uid="{58F2CFF7-2D48-478C-879A-9C6700CE8F94}"/>
    <cellStyle name="Separador de milhares 10 10 7" xfId="19713" xr:uid="{00000000-0005-0000-0000-0000034D0000}"/>
    <cellStyle name="Separador de milhares 10 10 7 2" xfId="50349" xr:uid="{772E0384-2EC4-4E34-9633-8D48EC27CE2A}"/>
    <cellStyle name="Separador de milhares 10 10 7 3" xfId="19714" xr:uid="{00000000-0005-0000-0000-0000044D0000}"/>
    <cellStyle name="Separador de milhares 10 10 7 3 2" xfId="50350" xr:uid="{1EC87379-1902-41FB-94CA-9504B99AE55A}"/>
    <cellStyle name="Separador de milhares 10 10 8" xfId="19715" xr:uid="{00000000-0005-0000-0000-0000054D0000}"/>
    <cellStyle name="Separador de milhares 10 10 8 2" xfId="50351" xr:uid="{6436CCB5-0104-45CD-9B05-9CC6AD095FBD}"/>
    <cellStyle name="Separador de milhares 10 10 9" xfId="19716" xr:uid="{00000000-0005-0000-0000-0000064D0000}"/>
    <cellStyle name="Separador de milhares 10 10 9 2" xfId="50352" xr:uid="{9A8AE089-D41E-4E41-8D0C-6DB5311BB4EF}"/>
    <cellStyle name="Separador de milhares 10 11" xfId="19717" xr:uid="{00000000-0005-0000-0000-0000074D0000}"/>
    <cellStyle name="Separador de milhares_x0001_ 10 11" xfId="19718" xr:uid="{00000000-0005-0000-0000-0000084D0000}"/>
    <cellStyle name="Separador de milhares 10 11 2" xfId="19719" xr:uid="{00000000-0005-0000-0000-0000094D0000}"/>
    <cellStyle name="Separador de milhares_x0001_ 10 11 2" xfId="19720" xr:uid="{00000000-0005-0000-0000-00000A4D0000}"/>
    <cellStyle name="Separador de milhares 10 11 2 2" xfId="19721" xr:uid="{00000000-0005-0000-0000-00000B4D0000}"/>
    <cellStyle name="Separador de milhares_x0001_ 10 11 2 2" xfId="50356" xr:uid="{14E20627-3A89-49E0-B93A-CEEC99B326C9}"/>
    <cellStyle name="Separador de milhares 10 11 2 2 2" xfId="50357" xr:uid="{A017AB15-3EF8-43C0-8C29-F60066D0BDB3}"/>
    <cellStyle name="Separador de milhares 10 11 2 3" xfId="50355" xr:uid="{C33562AF-1177-41B1-94DB-2C00398117BB}"/>
    <cellStyle name="Separador de milhares 10 11 3" xfId="19722" xr:uid="{00000000-0005-0000-0000-00000C4D0000}"/>
    <cellStyle name="Separador de milhares_x0001_ 10 11 3" xfId="50354" xr:uid="{6AC1C142-EBC4-4C6F-B469-8442FC2024ED}"/>
    <cellStyle name="Separador de milhares 10 11 3 2" xfId="19723" xr:uid="{00000000-0005-0000-0000-00000D4D0000}"/>
    <cellStyle name="Separador de milhares 10 11 3 2 2" xfId="50359" xr:uid="{37F63429-F190-49CB-AA22-6841AB585229}"/>
    <cellStyle name="Separador de milhares 10 11 3 3" xfId="50358" xr:uid="{694B7527-FB3D-4474-95B2-B77DDF55088C}"/>
    <cellStyle name="Separador de milhares 10 11 4" xfId="19724" xr:uid="{00000000-0005-0000-0000-00000E4D0000}"/>
    <cellStyle name="Separador de milhares 10 11 4 2" xfId="19725" xr:uid="{00000000-0005-0000-0000-00000F4D0000}"/>
    <cellStyle name="Separador de milhares 10 11 4 2 2" xfId="50361" xr:uid="{AC0BCC08-EBFD-4A98-8930-640CDFC04ED3}"/>
    <cellStyle name="Separador de milhares 10 11 4 3" xfId="50360" xr:uid="{C15E4314-0AC2-402C-BCC5-21B4C2F2EC6B}"/>
    <cellStyle name="Separador de milhares 10 11 5" xfId="19726" xr:uid="{00000000-0005-0000-0000-0000104D0000}"/>
    <cellStyle name="Separador de milhares 10 11 5 2" xfId="50362" xr:uid="{C8B7870E-AD52-4D93-9CA3-78585CC0D567}"/>
    <cellStyle name="Separador de milhares 10 11 6" xfId="19727" xr:uid="{00000000-0005-0000-0000-0000114D0000}"/>
    <cellStyle name="Separador de milhares 10 11 6 2" xfId="50363" xr:uid="{D5F49272-E5AE-4BA4-AF4C-153D87B2214A}"/>
    <cellStyle name="Separador de milhares 10 11 6 3" xfId="19728" xr:uid="{00000000-0005-0000-0000-0000124D0000}"/>
    <cellStyle name="Separador de milhares 10 11 6 3 2" xfId="50364" xr:uid="{A8EF3A63-76E1-4616-875F-BA234C12FAD7}"/>
    <cellStyle name="Separador de milhares 10 11 7" xfId="19729" xr:uid="{00000000-0005-0000-0000-0000134D0000}"/>
    <cellStyle name="Separador de milhares 10 11 7 2" xfId="50365" xr:uid="{E01DE0DF-8ADD-449F-9B9D-7C466B54CA7D}"/>
    <cellStyle name="Separador de milhares 10 11 8" xfId="19730" xr:uid="{00000000-0005-0000-0000-0000144D0000}"/>
    <cellStyle name="Separador de milhares 10 11 8 2" xfId="50366" xr:uid="{8278F96C-EDB1-406E-92A0-E76961EF6F0E}"/>
    <cellStyle name="Separador de milhares 10 11 9" xfId="50353" xr:uid="{D288A386-7CAE-4E44-8893-0BC79C39A56D}"/>
    <cellStyle name="Separador de milhares 10 12" xfId="19731" xr:uid="{00000000-0005-0000-0000-0000154D0000}"/>
    <cellStyle name="Separador de milhares_x0001_ 10 12" xfId="19732" xr:uid="{00000000-0005-0000-0000-0000164D0000}"/>
    <cellStyle name="Separador de milhares 10 12 2" xfId="19733" xr:uid="{00000000-0005-0000-0000-0000174D0000}"/>
    <cellStyle name="Separador de milhares_x0001_ 10 12 2" xfId="19734" xr:uid="{00000000-0005-0000-0000-0000184D0000}"/>
    <cellStyle name="Separador de milhares 10 12 2 2" xfId="19735" xr:uid="{00000000-0005-0000-0000-0000194D0000}"/>
    <cellStyle name="Separador de milhares_x0001_ 10 12 2 2" xfId="50370" xr:uid="{C49B1FB1-5767-4480-9D33-9EC9A9110392}"/>
    <cellStyle name="Separador de milhares 10 12 2 2 2" xfId="50371" xr:uid="{50FE80C7-FF28-4D44-B194-27443B905263}"/>
    <cellStyle name="Separador de milhares 10 12 2 3" xfId="50369" xr:uid="{2B80A700-A91E-4387-98B8-BCF0C8A4DB78}"/>
    <cellStyle name="Separador de milhares 10 12 3" xfId="19736" xr:uid="{00000000-0005-0000-0000-00001A4D0000}"/>
    <cellStyle name="Separador de milhares_x0001_ 10 12 3" xfId="50368" xr:uid="{60BCAF7F-0835-463F-9D96-55F094FBB8A1}"/>
    <cellStyle name="Separador de milhares 10 12 3 2" xfId="19737" xr:uid="{00000000-0005-0000-0000-00001B4D0000}"/>
    <cellStyle name="Separador de milhares 10 12 3 2 2" xfId="50373" xr:uid="{671C6F92-2B0D-4859-A334-4AF621885065}"/>
    <cellStyle name="Separador de milhares 10 12 3 3" xfId="50372" xr:uid="{405C87EB-54FF-4B10-9CD8-3D09B8DDA693}"/>
    <cellStyle name="Separador de milhares 10 12 4" xfId="19738" xr:uid="{00000000-0005-0000-0000-00001C4D0000}"/>
    <cellStyle name="Separador de milhares 10 12 4 2" xfId="19739" xr:uid="{00000000-0005-0000-0000-00001D4D0000}"/>
    <cellStyle name="Separador de milhares 10 12 4 2 2" xfId="50375" xr:uid="{CF292779-BC1B-4E10-8071-0E3A30EB0BD8}"/>
    <cellStyle name="Separador de milhares 10 12 4 3" xfId="50374" xr:uid="{8A1D9B36-1C70-44CF-81ED-5D23E6480838}"/>
    <cellStyle name="Separador de milhares 10 12 5" xfId="19740" xr:uid="{00000000-0005-0000-0000-00001E4D0000}"/>
    <cellStyle name="Separador de milhares 10 12 5 2" xfId="50376" xr:uid="{FF868323-CCBF-478A-93A3-DA0A94D223D8}"/>
    <cellStyle name="Separador de milhares 10 12 6" xfId="19741" xr:uid="{00000000-0005-0000-0000-00001F4D0000}"/>
    <cellStyle name="Separador de milhares 10 12 6 2" xfId="50377" xr:uid="{8B041093-38C2-4FB2-99B6-1EEF61146034}"/>
    <cellStyle name="Separador de milhares 10 12 6 3" xfId="19742" xr:uid="{00000000-0005-0000-0000-0000204D0000}"/>
    <cellStyle name="Separador de milhares 10 12 6 3 2" xfId="50378" xr:uid="{7F089B12-FE3B-4C0D-8D67-0AEB70AA0270}"/>
    <cellStyle name="Separador de milhares 10 12 7" xfId="19743" xr:uid="{00000000-0005-0000-0000-0000214D0000}"/>
    <cellStyle name="Separador de milhares 10 12 7 2" xfId="50379" xr:uid="{7335BF98-AEBE-467C-98A7-F5BD2DE4E9A7}"/>
    <cellStyle name="Separador de milhares 10 12 8" xfId="19744" xr:uid="{00000000-0005-0000-0000-0000224D0000}"/>
    <cellStyle name="Separador de milhares 10 12 8 2" xfId="50380" xr:uid="{25A0571F-7B07-4D09-A3CE-AD8ED6E335B6}"/>
    <cellStyle name="Separador de milhares 10 12 9" xfId="50367" xr:uid="{7ADD0CF9-D5E8-4751-BCFF-0E28CA7BCD6C}"/>
    <cellStyle name="Separador de milhares 10 13" xfId="19745" xr:uid="{00000000-0005-0000-0000-0000234D0000}"/>
    <cellStyle name="Separador de milhares_x0001_ 10 13" xfId="19746" xr:uid="{00000000-0005-0000-0000-0000244D0000}"/>
    <cellStyle name="Separador de milhares 10 13 2" xfId="19747" xr:uid="{00000000-0005-0000-0000-0000254D0000}"/>
    <cellStyle name="Separador de milhares_x0001_ 10 13 2" xfId="19748" xr:uid="{00000000-0005-0000-0000-0000264D0000}"/>
    <cellStyle name="Separador de milhares 10 13 2 2" xfId="19749" xr:uid="{00000000-0005-0000-0000-0000274D0000}"/>
    <cellStyle name="Separador de milhares_x0001_ 10 13 2 2" xfId="50384" xr:uid="{782459EB-D447-4AA7-969D-5AE7A127B521}"/>
    <cellStyle name="Separador de milhares 10 13 2 2 2" xfId="50385" xr:uid="{FCBCDF0A-1AC8-425E-85CB-620216AA5309}"/>
    <cellStyle name="Separador de milhares 10 13 2 3" xfId="50383" xr:uid="{67665028-7CF5-43DF-83A2-DF2172AE3C06}"/>
    <cellStyle name="Separador de milhares 10 13 3" xfId="19750" xr:uid="{00000000-0005-0000-0000-0000284D0000}"/>
    <cellStyle name="Separador de milhares_x0001_ 10 13 3" xfId="50382" xr:uid="{3CB3FC38-28B7-4EE4-98AE-C8D8C8417799}"/>
    <cellStyle name="Separador de milhares 10 13 3 2" xfId="19751" xr:uid="{00000000-0005-0000-0000-0000294D0000}"/>
    <cellStyle name="Separador de milhares 10 13 3 2 2" xfId="50387" xr:uid="{0DE85EFE-43B2-42E1-ADD3-047EDB3BD8A3}"/>
    <cellStyle name="Separador de milhares 10 13 3 3" xfId="50386" xr:uid="{6CFCDED9-A3C3-41F0-93C2-13C229825104}"/>
    <cellStyle name="Separador de milhares 10 13 4" xfId="19752" xr:uid="{00000000-0005-0000-0000-00002A4D0000}"/>
    <cellStyle name="Separador de milhares 10 13 4 2" xfId="50388" xr:uid="{DF16E1DB-4467-4B33-A243-0692FBB9C0DA}"/>
    <cellStyle name="Separador de milhares 10 13 5" xfId="19753" xr:uid="{00000000-0005-0000-0000-00002B4D0000}"/>
    <cellStyle name="Separador de milhares 10 13 5 2" xfId="50389" xr:uid="{6CA7B401-FC27-4733-BDF0-6CC4BDBFA81F}"/>
    <cellStyle name="Separador de milhares 10 13 5 3" xfId="19754" xr:uid="{00000000-0005-0000-0000-00002C4D0000}"/>
    <cellStyle name="Separador de milhares 10 13 5 3 2" xfId="50390" xr:uid="{ED5F4832-0868-412A-85DB-66DD8968894D}"/>
    <cellStyle name="Separador de milhares 10 13 6" xfId="19755" xr:uid="{00000000-0005-0000-0000-00002D4D0000}"/>
    <cellStyle name="Separador de milhares 10 13 6 2" xfId="50391" xr:uid="{C544C617-3F30-4370-9771-C17FCDEB509D}"/>
    <cellStyle name="Separador de milhares 10 13 7" xfId="19756" xr:uid="{00000000-0005-0000-0000-00002E4D0000}"/>
    <cellStyle name="Separador de milhares 10 13 7 2" xfId="50392" xr:uid="{09A2064A-8650-48FE-BE75-A782C09604B2}"/>
    <cellStyle name="Separador de milhares 10 13 8" xfId="50381" xr:uid="{0E5BF89C-6F9A-4A33-97D9-8B98FBD12221}"/>
    <cellStyle name="Separador de milhares 10 14" xfId="19757" xr:uid="{00000000-0005-0000-0000-00002F4D0000}"/>
    <cellStyle name="Separador de milhares_x0001_ 10 14" xfId="19758" xr:uid="{00000000-0005-0000-0000-0000304D0000}"/>
    <cellStyle name="Separador de milhares 10 14 2" xfId="19759" xr:uid="{00000000-0005-0000-0000-0000314D0000}"/>
    <cellStyle name="Separador de milhares_x0001_ 10 14 2" xfId="50394" xr:uid="{22288F5D-022B-498C-AF8A-1F81BACEC1CC}"/>
    <cellStyle name="Separador de milhares 10 14 2 2" xfId="19760" xr:uid="{00000000-0005-0000-0000-0000324D0000}"/>
    <cellStyle name="Separador de milhares 10 14 2 2 2" xfId="50396" xr:uid="{E1F94826-62A9-404B-8DC2-5948C7151B3A}"/>
    <cellStyle name="Separador de milhares 10 14 2 3" xfId="50395" xr:uid="{638F27DC-74B5-4BC2-90D5-DEBB94997697}"/>
    <cellStyle name="Separador de milhares 10 14 3" xfId="19761" xr:uid="{00000000-0005-0000-0000-0000334D0000}"/>
    <cellStyle name="Separador de milhares 10 14 3 2" xfId="19762" xr:uid="{00000000-0005-0000-0000-0000344D0000}"/>
    <cellStyle name="Separador de milhares 10 14 3 2 2" xfId="50398" xr:uid="{4ECEFB0B-B00C-46E8-8F30-095C07D14212}"/>
    <cellStyle name="Separador de milhares 10 14 3 3" xfId="50397" xr:uid="{9274BE91-C3A6-4B66-A244-5C4CC5AD7D3A}"/>
    <cellStyle name="Separador de milhares 10 14 4" xfId="19763" xr:uid="{00000000-0005-0000-0000-0000354D0000}"/>
    <cellStyle name="Separador de milhares 10 14 4 2" xfId="50399" xr:uid="{81D6983C-59B9-4DE0-95E0-80BB4A9D327F}"/>
    <cellStyle name="Separador de milhares 10 14 5" xfId="19764" xr:uid="{00000000-0005-0000-0000-0000364D0000}"/>
    <cellStyle name="Separador de milhares 10 14 5 2" xfId="50400" xr:uid="{7DBD5868-6DB9-473C-B85F-07DC30B8116D}"/>
    <cellStyle name="Separador de milhares 10 14 5 3" xfId="19765" xr:uid="{00000000-0005-0000-0000-0000374D0000}"/>
    <cellStyle name="Separador de milhares 10 14 5 3 2" xfId="50401" xr:uid="{A0D84F2C-E486-49CE-8025-F89516BBD522}"/>
    <cellStyle name="Separador de milhares 10 14 6" xfId="19766" xr:uid="{00000000-0005-0000-0000-0000384D0000}"/>
    <cellStyle name="Separador de milhares 10 14 6 2" xfId="50402" xr:uid="{00CDC9C3-5736-4994-99AF-6A529363AB9A}"/>
    <cellStyle name="Separador de milhares 10 14 7" xfId="19767" xr:uid="{00000000-0005-0000-0000-0000394D0000}"/>
    <cellStyle name="Separador de milhares 10 14 7 2" xfId="50403" xr:uid="{0089571C-419B-4ED0-AF42-88AB2762FB36}"/>
    <cellStyle name="Separador de milhares 10 14 8" xfId="50393" xr:uid="{406538D9-542D-42BA-B64D-2B411F1DC3A2}"/>
    <cellStyle name="Separador de milhares 10 15" xfId="19768" xr:uid="{00000000-0005-0000-0000-00003A4D0000}"/>
    <cellStyle name="Separador de milhares_x0001_ 10 15" xfId="19769" xr:uid="{00000000-0005-0000-0000-00003B4D0000}"/>
    <cellStyle name="Separador de milhares 10 15 2" xfId="19770" xr:uid="{00000000-0005-0000-0000-00003C4D0000}"/>
    <cellStyle name="Separador de milhares_x0001_ 10 15 2" xfId="50405" xr:uid="{B73554B8-8244-40B3-988C-D44D7F6A1A6E}"/>
    <cellStyle name="Separador de milhares 10 15 2 2" xfId="19771" xr:uid="{00000000-0005-0000-0000-00003D4D0000}"/>
    <cellStyle name="Separador de milhares 10 15 2 2 2" xfId="50407" xr:uid="{2A5411B3-E97F-43E1-8439-A068271C3C0E}"/>
    <cellStyle name="Separador de milhares 10 15 2 3" xfId="50406" xr:uid="{BDBD7E9A-CB80-46CE-9FFB-A942655BA2C7}"/>
    <cellStyle name="Separador de milhares 10 15 3" xfId="19772" xr:uid="{00000000-0005-0000-0000-00003E4D0000}"/>
    <cellStyle name="Separador de milhares_x0001_ 10 15 3" xfId="19773" xr:uid="{00000000-0005-0000-0000-00003F4D0000}"/>
    <cellStyle name="Separador de milhares 10 15 3 2" xfId="19774" xr:uid="{00000000-0005-0000-0000-0000404D0000}"/>
    <cellStyle name="Separador de milhares_x0001_ 10 15 3 2" xfId="50409" xr:uid="{806B3A3B-C8A2-4D05-BD2C-87D576271427}"/>
    <cellStyle name="Separador de milhares 10 15 3 2 2" xfId="50410" xr:uid="{1DA18844-BEF2-4FC8-A62F-A4FC1DE62BD5}"/>
    <cellStyle name="Separador de milhares 10 15 3 3" xfId="50408" xr:uid="{25E9401A-BE8A-4451-B722-831B7B04335D}"/>
    <cellStyle name="Separador de milhares 10 15 4" xfId="19775" xr:uid="{00000000-0005-0000-0000-0000414D0000}"/>
    <cellStyle name="Separador de milhares 10 15 4 2" xfId="50411" xr:uid="{95C1DECE-0E66-4141-BC75-C13C8802603B}"/>
    <cellStyle name="Separador de milhares 10 15 5" xfId="19776" xr:uid="{00000000-0005-0000-0000-0000424D0000}"/>
    <cellStyle name="Separador de milhares 10 15 5 2" xfId="19777" xr:uid="{00000000-0005-0000-0000-0000434D0000}"/>
    <cellStyle name="Separador de milhares 10 15 5 2 2" xfId="50413" xr:uid="{81EB3B52-BB90-45D0-919B-3289FCDF3FEB}"/>
    <cellStyle name="Separador de milhares 10 15 5 3" xfId="50412" xr:uid="{5E5FB835-5A6F-4618-95CF-9ED710DFAF6F}"/>
    <cellStyle name="Separador de milhares 10 15 6" xfId="19778" xr:uid="{00000000-0005-0000-0000-0000444D0000}"/>
    <cellStyle name="Separador de milhares 10 15 6 2" xfId="50414" xr:uid="{35AA43D4-B0E1-4903-B3F4-B081508D7CD1}"/>
    <cellStyle name="Separador de milhares 10 15 7" xfId="50404" xr:uid="{0FD3F0FD-385F-4032-BB98-20983B62C52A}"/>
    <cellStyle name="Separador de milhares 10 16" xfId="19779" xr:uid="{00000000-0005-0000-0000-0000454D0000}"/>
    <cellStyle name="Separador de milhares_x0001_ 10 16" xfId="19780" xr:uid="{00000000-0005-0000-0000-0000464D0000}"/>
    <cellStyle name="Separador de milhares 10 16 2" xfId="19781" xr:uid="{00000000-0005-0000-0000-0000474D0000}"/>
    <cellStyle name="Separador de milhares_x0001_ 10 16 2" xfId="50416" xr:uid="{1AF650F8-696C-4486-8CF9-3D552E85F487}"/>
    <cellStyle name="Separador de milhares 10 16 2 2" xfId="19782" xr:uid="{00000000-0005-0000-0000-0000484D0000}"/>
    <cellStyle name="Separador de milhares 10 16 2 2 2" xfId="50418" xr:uid="{0C2D5CA2-9518-41DE-8F8B-04D70DC098E3}"/>
    <cellStyle name="Separador de milhares 10 16 2 3" xfId="50417" xr:uid="{5B94045F-ED49-409F-9EAF-53BD493381FD}"/>
    <cellStyle name="Separador de milhares 10 16 3" xfId="19783" xr:uid="{00000000-0005-0000-0000-0000494D0000}"/>
    <cellStyle name="Separador de milhares 10 16 3 2" xfId="19784" xr:uid="{00000000-0005-0000-0000-00004A4D0000}"/>
    <cellStyle name="Separador de milhares 10 16 3 2 2" xfId="50420" xr:uid="{B414DFC3-BC49-4BB2-BC9F-8224E4C415E7}"/>
    <cellStyle name="Separador de milhares 10 16 3 3" xfId="50419" xr:uid="{0136DB9C-A0E7-49DC-A31B-DEA30C97B4AA}"/>
    <cellStyle name="Separador de milhares 10 16 4" xfId="19785" xr:uid="{00000000-0005-0000-0000-00004B4D0000}"/>
    <cellStyle name="Separador de milhares 10 16 4 2" xfId="50421" xr:uid="{C93E8D08-DFFF-4E2B-AF86-CDA4567667FE}"/>
    <cellStyle name="Separador de milhares 10 16 5" xfId="19786" xr:uid="{00000000-0005-0000-0000-00004C4D0000}"/>
    <cellStyle name="Separador de milhares 10 16 5 2" xfId="19787" xr:uid="{00000000-0005-0000-0000-00004D4D0000}"/>
    <cellStyle name="Separador de milhares 10 16 5 2 2" xfId="50423" xr:uid="{62B30211-B88E-4B89-9DE4-5FC718966CA6}"/>
    <cellStyle name="Separador de milhares 10 16 5 3" xfId="50422" xr:uid="{577069C9-8F48-4174-8224-F9760CD3E5CB}"/>
    <cellStyle name="Separador de milhares 10 16 6" xfId="19788" xr:uid="{00000000-0005-0000-0000-00004E4D0000}"/>
    <cellStyle name="Separador de milhares 10 16 6 2" xfId="50424" xr:uid="{4F147886-0F36-4344-9545-2F64BD933D6B}"/>
    <cellStyle name="Separador de milhares 10 16 7" xfId="50415" xr:uid="{1AD944BA-DD01-468E-9B39-CF26ACC263F3}"/>
    <cellStyle name="Separador de milhares 10 17" xfId="19789" xr:uid="{00000000-0005-0000-0000-00004F4D0000}"/>
    <cellStyle name="Separador de milhares_x0001_ 10 17" xfId="19790" xr:uid="{00000000-0005-0000-0000-0000504D0000}"/>
    <cellStyle name="Separador de milhares 10 17 2" xfId="19791" xr:uid="{00000000-0005-0000-0000-0000514D0000}"/>
    <cellStyle name="Separador de milhares_x0001_ 10 17 2" xfId="50426" xr:uid="{1E260A64-9F48-402A-B87C-4B1E02DB7C77}"/>
    <cellStyle name="Separador de milhares 10 17 2 2" xfId="19792" xr:uid="{00000000-0005-0000-0000-0000524D0000}"/>
    <cellStyle name="Separador de milhares 10 17 2 2 2" xfId="50428" xr:uid="{ECE5B535-1331-41F6-82EE-83ED5D0FBB2A}"/>
    <cellStyle name="Separador de milhares 10 17 2 3" xfId="50427" xr:uid="{090E3124-BE40-4D4D-9F72-D684E8847EF3}"/>
    <cellStyle name="Separador de milhares 10 17 3" xfId="19793" xr:uid="{00000000-0005-0000-0000-0000534D0000}"/>
    <cellStyle name="Separador de milhares 10 17 3 2" xfId="19794" xr:uid="{00000000-0005-0000-0000-0000544D0000}"/>
    <cellStyle name="Separador de milhares 10 17 3 2 2" xfId="50430" xr:uid="{879CAC99-24BC-407E-8823-0D2F4EBADB33}"/>
    <cellStyle name="Separador de milhares 10 17 3 3" xfId="50429" xr:uid="{06B598BA-25D2-4B1F-973E-28713B23E0E5}"/>
    <cellStyle name="Separador de milhares 10 17 4" xfId="19795" xr:uid="{00000000-0005-0000-0000-0000554D0000}"/>
    <cellStyle name="Separador de milhares 10 17 4 2" xfId="50431" xr:uid="{F14A2783-30BC-4E20-852F-B4881C8CC846}"/>
    <cellStyle name="Separador de milhares 10 17 5" xfId="19796" xr:uid="{00000000-0005-0000-0000-0000564D0000}"/>
    <cellStyle name="Separador de milhares 10 17 5 2" xfId="19797" xr:uid="{00000000-0005-0000-0000-0000574D0000}"/>
    <cellStyle name="Separador de milhares 10 17 5 2 2" xfId="50433" xr:uid="{87122314-EFBA-4A6C-AE98-893510EC3ADB}"/>
    <cellStyle name="Separador de milhares 10 17 5 3" xfId="50432" xr:uid="{ED9E7C05-3C49-4399-A0E4-6A7A9B7BD9A4}"/>
    <cellStyle name="Separador de milhares 10 17 6" xfId="19798" xr:uid="{00000000-0005-0000-0000-0000584D0000}"/>
    <cellStyle name="Separador de milhares 10 17 6 2" xfId="50434" xr:uid="{75A8974C-9239-44B4-AD70-0C35C3545FF3}"/>
    <cellStyle name="Separador de milhares 10 17 7" xfId="50425" xr:uid="{00951D2F-229D-4414-8B13-013E12C65A58}"/>
    <cellStyle name="Separador de milhares 10 18" xfId="19799" xr:uid="{00000000-0005-0000-0000-0000594D0000}"/>
    <cellStyle name="Separador de milhares_x0001_ 10 18" xfId="50336" xr:uid="{CB89002C-4144-43B7-AC7F-BFCCAC8AA94F}"/>
    <cellStyle name="Separador de milhares 10 18 2" xfId="19800" xr:uid="{00000000-0005-0000-0000-00005A4D0000}"/>
    <cellStyle name="Separador de milhares 10 18 2 2" xfId="19801" xr:uid="{00000000-0005-0000-0000-00005B4D0000}"/>
    <cellStyle name="Separador de milhares 10 18 2 2 2" xfId="50437" xr:uid="{D4061042-7627-4BEB-95BC-40E7D9D3D52C}"/>
    <cellStyle name="Separador de milhares 10 18 2 3" xfId="50436" xr:uid="{FB61884A-98B1-4FAC-951F-351A6F9979C2}"/>
    <cellStyle name="Separador de milhares 10 18 3" xfId="19802" xr:uid="{00000000-0005-0000-0000-00005C4D0000}"/>
    <cellStyle name="Separador de milhares 10 18 3 2" xfId="19803" xr:uid="{00000000-0005-0000-0000-00005D4D0000}"/>
    <cellStyle name="Separador de milhares 10 18 3 2 2" xfId="50439" xr:uid="{3873466C-2B6D-4EFA-8AD7-8E453689CDB8}"/>
    <cellStyle name="Separador de milhares 10 18 3 3" xfId="50438" xr:uid="{BAC54933-2C4D-4EF6-95BE-F1728E72A3E9}"/>
    <cellStyle name="Separador de milhares 10 18 4" xfId="19804" xr:uid="{00000000-0005-0000-0000-00005E4D0000}"/>
    <cellStyle name="Separador de milhares 10 18 4 2" xfId="50440" xr:uid="{CEC420B8-2642-4F76-BECD-A82C7F6D18EE}"/>
    <cellStyle name="Separador de milhares 10 18 5" xfId="19805" xr:uid="{00000000-0005-0000-0000-00005F4D0000}"/>
    <cellStyle name="Separador de milhares 10 18 5 2" xfId="19806" xr:uid="{00000000-0005-0000-0000-0000604D0000}"/>
    <cellStyle name="Separador de milhares 10 18 5 2 2" xfId="50442" xr:uid="{3FAC34DE-EA84-4A7A-BD3D-C5DD1CC4250F}"/>
    <cellStyle name="Separador de milhares 10 18 5 3" xfId="50441" xr:uid="{C5A3F7E9-49E8-4E36-942E-6C7E3212E200}"/>
    <cellStyle name="Separador de milhares 10 18 6" xfId="19807" xr:uid="{00000000-0005-0000-0000-0000614D0000}"/>
    <cellStyle name="Separador de milhares 10 18 6 2" xfId="50443" xr:uid="{00387FBD-38F8-4B99-803D-109A30536CB3}"/>
    <cellStyle name="Separador de milhares 10 18 7" xfId="50435" xr:uid="{1C927C4B-8335-426A-A985-BCD7DB7B105F}"/>
    <cellStyle name="Separador de milhares 10 19" xfId="19808" xr:uid="{00000000-0005-0000-0000-0000624D0000}"/>
    <cellStyle name="Separador de milhares 10 19 2" xfId="19809" xr:uid="{00000000-0005-0000-0000-0000634D0000}"/>
    <cellStyle name="Separador de milhares 10 19 2 2" xfId="19810" xr:uid="{00000000-0005-0000-0000-0000644D0000}"/>
    <cellStyle name="Separador de milhares 10 19 2 2 2" xfId="50446" xr:uid="{C7C25EBE-3585-4D10-B932-474C40E68199}"/>
    <cellStyle name="Separador de milhares 10 19 2 3" xfId="50445" xr:uid="{A11F1F8C-7470-4C43-A77C-07DFA035388C}"/>
    <cellStyle name="Separador de milhares 10 19 3" xfId="19811" xr:uid="{00000000-0005-0000-0000-0000654D0000}"/>
    <cellStyle name="Separador de milhares 10 19 3 2" xfId="19812" xr:uid="{00000000-0005-0000-0000-0000664D0000}"/>
    <cellStyle name="Separador de milhares 10 19 3 2 2" xfId="50448" xr:uid="{EF76C352-50BA-494C-AB90-A1EFFDF704DE}"/>
    <cellStyle name="Separador de milhares 10 19 3 3" xfId="50447" xr:uid="{1A3F46BB-BE08-4FA9-A1A2-2D328BACAEA3}"/>
    <cellStyle name="Separador de milhares 10 19 4" xfId="19813" xr:uid="{00000000-0005-0000-0000-0000674D0000}"/>
    <cellStyle name="Separador de milhares 10 19 4 2" xfId="50449" xr:uid="{DF439429-A389-45FF-BEE4-C1F8580D9A52}"/>
    <cellStyle name="Separador de milhares 10 19 5" xfId="19814" xr:uid="{00000000-0005-0000-0000-0000684D0000}"/>
    <cellStyle name="Separador de milhares 10 19 5 2" xfId="19815" xr:uid="{00000000-0005-0000-0000-0000694D0000}"/>
    <cellStyle name="Separador de milhares 10 19 5 2 2" xfId="50451" xr:uid="{32858A39-C57C-495D-8998-BF795FD2273C}"/>
    <cellStyle name="Separador de milhares 10 19 5 3" xfId="50450" xr:uid="{7627384E-E8E4-4638-B17A-CC193AF9784B}"/>
    <cellStyle name="Separador de milhares 10 19 6" xfId="19816" xr:uid="{00000000-0005-0000-0000-00006A4D0000}"/>
    <cellStyle name="Separador de milhares 10 19 6 2" xfId="50452" xr:uid="{3D735207-0577-46E9-BB8F-B69E5F3AAFE9}"/>
    <cellStyle name="Separador de milhares 10 19 7" xfId="50444" xr:uid="{0BBB18A9-354B-4D40-B7B7-7F729D804BC6}"/>
    <cellStyle name="Separador de milhares 10 2" xfId="19817" xr:uid="{00000000-0005-0000-0000-00006B4D0000}"/>
    <cellStyle name="Separador de milhares_x0001_ 10 2" xfId="19818" xr:uid="{00000000-0005-0000-0000-00006C4D0000}"/>
    <cellStyle name="Separador de milhares 10 2 10" xfId="50453" xr:uid="{6BB690A4-2136-4419-9118-2B4EFDF3C83D}"/>
    <cellStyle name="Separador de milhares_x0001_ 10 2 10" xfId="50454" xr:uid="{239A0AE3-2927-4B68-A9EA-3A6510983DB5}"/>
    <cellStyle name="Separador de milhares 10 2 2" xfId="19819" xr:uid="{00000000-0005-0000-0000-00006D4D0000}"/>
    <cellStyle name="Separador de milhares_x0001_ 10 2 2" xfId="19820" xr:uid="{00000000-0005-0000-0000-00006E4D0000}"/>
    <cellStyle name="Separador de milhares 10 2 2 2" xfId="19821" xr:uid="{00000000-0005-0000-0000-00006F4D0000}"/>
    <cellStyle name="Separador de milhares_x0001_ 10 2 2 2" xfId="19822" xr:uid="{00000000-0005-0000-0000-0000704D0000}"/>
    <cellStyle name="Separador de milhares 10 2 2 2 2" xfId="50457" xr:uid="{FA420310-2AE3-4C8A-ACCF-CCE84E54EA63}"/>
    <cellStyle name="Separador de milhares_x0001_ 10 2 2 2 2" xfId="50458" xr:uid="{1CC1A041-28A2-49C8-952C-CAD165932F16}"/>
    <cellStyle name="Separador de milhares 10 2 2 3" xfId="50455" xr:uid="{AD6EAB17-5EC5-4694-8E30-3AB4D07A11AE}"/>
    <cellStyle name="Separador de milhares_x0001_ 10 2 2 3" xfId="50456" xr:uid="{3B3CCB8B-AA2E-421B-A492-2296E28D6590}"/>
    <cellStyle name="Separador de milhares 10 2 3" xfId="19823" xr:uid="{00000000-0005-0000-0000-0000714D0000}"/>
    <cellStyle name="Separador de milhares_x0001_ 10 2 3" xfId="19824" xr:uid="{00000000-0005-0000-0000-0000724D0000}"/>
    <cellStyle name="Separador de milhares 10 2 3 2" xfId="19825" xr:uid="{00000000-0005-0000-0000-0000734D0000}"/>
    <cellStyle name="Separador de milhares_x0001_ 10 2 3 2" xfId="19826" xr:uid="{00000000-0005-0000-0000-0000744D0000}"/>
    <cellStyle name="Separador de milhares 10 2 3 2 2" xfId="50461" xr:uid="{8026FD60-DE10-473E-937E-BED98FA28CB2}"/>
    <cellStyle name="Separador de milhares_x0001_ 10 2 3 2 2" xfId="50462" xr:uid="{4A00DE6B-A657-40DA-BD62-DB1A15609860}"/>
    <cellStyle name="Separador de milhares 10 2 3 3" xfId="50459" xr:uid="{68750FD8-B8D8-44A8-86EC-FC5860B9F163}"/>
    <cellStyle name="Separador de milhares_x0001_ 10 2 3 3" xfId="50460" xr:uid="{70EFF6EF-8623-4117-A74E-0480CF2EF8B5}"/>
    <cellStyle name="Separador de milhares 10 2 4" xfId="19827" xr:uid="{00000000-0005-0000-0000-0000754D0000}"/>
    <cellStyle name="Separador de milhares_x0001_ 10 2 4" xfId="19828" xr:uid="{00000000-0005-0000-0000-0000764D0000}"/>
    <cellStyle name="Separador de milhares 10 2 4 2" xfId="19829" xr:uid="{00000000-0005-0000-0000-0000774D0000}"/>
    <cellStyle name="Separador de milhares_x0001_ 10 2 4 2" xfId="19830" xr:uid="{00000000-0005-0000-0000-0000784D0000}"/>
    <cellStyle name="Separador de milhares 10 2 4 2 2" xfId="50465" xr:uid="{8D4E8FBF-CB7A-4A81-A44B-EB046384B4DA}"/>
    <cellStyle name="Separador de milhares_x0001_ 10 2 4 2 2" xfId="50466" xr:uid="{496782CA-AEE0-4BBD-B40F-B70F45573BB4}"/>
    <cellStyle name="Separador de milhares 10 2 4 3" xfId="50463" xr:uid="{F63A6415-DABA-4A92-A207-314B338AC327}"/>
    <cellStyle name="Separador de milhares_x0001_ 10 2 4 3" xfId="50464" xr:uid="{9935D1C5-84EA-4CA1-A922-C51B7205B960}"/>
    <cellStyle name="Separador de milhares 10 2 5" xfId="19831" xr:uid="{00000000-0005-0000-0000-0000794D0000}"/>
    <cellStyle name="Separador de milhares_x0001_ 10 2 5" xfId="19832" xr:uid="{00000000-0005-0000-0000-00007A4D0000}"/>
    <cellStyle name="Separador de milhares 10 2 5 2" xfId="19833" xr:uid="{00000000-0005-0000-0000-00007B4D0000}"/>
    <cellStyle name="Separador de milhares_x0001_ 10 2 5 2" xfId="19834" xr:uid="{00000000-0005-0000-0000-00007C4D0000}"/>
    <cellStyle name="Separador de milhares 10 2 5 2 2" xfId="50469" xr:uid="{E2B2348B-820F-462C-85DE-C15BAD3E0464}"/>
    <cellStyle name="Separador de milhares_x0001_ 10 2 5 2 2" xfId="50470" xr:uid="{690E0B9E-7412-4F78-ADC9-FA9EEDB434E2}"/>
    <cellStyle name="Separador de milhares 10 2 5 3" xfId="50467" xr:uid="{C3C7DA9B-69A8-4757-82C9-EB425B8977EC}"/>
    <cellStyle name="Separador de milhares_x0001_ 10 2 5 3" xfId="50468" xr:uid="{7BFAAD21-D13F-4B55-A7BA-259809D8CE72}"/>
    <cellStyle name="Separador de milhares 10 2 6" xfId="19835" xr:uid="{00000000-0005-0000-0000-00007D4D0000}"/>
    <cellStyle name="Separador de milhares_x0001_ 10 2 6" xfId="19836" xr:uid="{00000000-0005-0000-0000-00007E4D0000}"/>
    <cellStyle name="Separador de milhares 10 2 6 2" xfId="50471" xr:uid="{AA66CB9B-83D5-4500-8ECD-471604692914}"/>
    <cellStyle name="Separador de milhares_x0001_ 10 2 6 2" xfId="50472" xr:uid="{EBF2F2D1-35D3-450E-A8DC-62A778ADF72E}"/>
    <cellStyle name="Separador de milhares 10 2 7" xfId="19837" xr:uid="{00000000-0005-0000-0000-00007F4D0000}"/>
    <cellStyle name="Separador de milhares_x0001_ 10 2 7" xfId="19838" xr:uid="{00000000-0005-0000-0000-0000804D0000}"/>
    <cellStyle name="Separador de milhares 10 2 7 2" xfId="50473" xr:uid="{22F11EA3-A4F7-46CF-BB8B-595CE9987955}"/>
    <cellStyle name="Separador de milhares_x0001_ 10 2 7 2" xfId="50474" xr:uid="{3A8E06F5-1186-4980-B1FE-6A78D281A3BA}"/>
    <cellStyle name="Separador de milhares 10 2 7 3" xfId="19839" xr:uid="{00000000-0005-0000-0000-0000814D0000}"/>
    <cellStyle name="Separador de milhares 10 2 7 3 2" xfId="50475" xr:uid="{BA96F93D-702C-40FB-89C1-2ECDA56893EC}"/>
    <cellStyle name="Separador de milhares 10 2 8" xfId="19840" xr:uid="{00000000-0005-0000-0000-0000824D0000}"/>
    <cellStyle name="Separador de milhares_x0001_ 10 2 8" xfId="19841" xr:uid="{00000000-0005-0000-0000-0000834D0000}"/>
    <cellStyle name="Separador de milhares 10 2 8 2" xfId="50476" xr:uid="{FE3A04B3-00AF-4CAA-A607-8BE1E4F932DB}"/>
    <cellStyle name="Separador de milhares_x0001_ 10 2 8 2" xfId="50477" xr:uid="{B21E17E8-FF74-4986-85C0-A31FFBA429FF}"/>
    <cellStyle name="Separador de milhares 10 2 9" xfId="19842" xr:uid="{00000000-0005-0000-0000-0000844D0000}"/>
    <cellStyle name="Separador de milhares_x0001_ 10 2 9" xfId="19843" xr:uid="{00000000-0005-0000-0000-0000854D0000}"/>
    <cellStyle name="Separador de milhares 10 2 9 2" xfId="50478" xr:uid="{36A329E6-EB46-4DAF-9F09-A73402D281A6}"/>
    <cellStyle name="Separador de milhares_x0001_ 10 2 9 2" xfId="50479" xr:uid="{E8450EED-73DC-415D-AAC6-B4D682B224AD}"/>
    <cellStyle name="Separador de milhares 10 20" xfId="19844" xr:uid="{00000000-0005-0000-0000-0000864D0000}"/>
    <cellStyle name="Separador de milhares 10 20 2" xfId="19845" xr:uid="{00000000-0005-0000-0000-0000874D0000}"/>
    <cellStyle name="Separador de milhares 10 20 2 2" xfId="19846" xr:uid="{00000000-0005-0000-0000-0000884D0000}"/>
    <cellStyle name="Separador de milhares 10 20 2 2 2" xfId="50482" xr:uid="{1FCAD160-8B2C-4F21-8774-C1499C486480}"/>
    <cellStyle name="Separador de milhares 10 20 2 3" xfId="50481" xr:uid="{82705D34-7137-47C4-8115-38BA2C114A89}"/>
    <cellStyle name="Separador de milhares 10 20 3" xfId="19847" xr:uid="{00000000-0005-0000-0000-0000894D0000}"/>
    <cellStyle name="Separador de milhares 10 20 3 2" xfId="19848" xr:uid="{00000000-0005-0000-0000-00008A4D0000}"/>
    <cellStyle name="Separador de milhares 10 20 3 2 2" xfId="50484" xr:uid="{2B42628F-78A9-4406-AFFD-172B0020AF98}"/>
    <cellStyle name="Separador de milhares 10 20 3 3" xfId="50483" xr:uid="{B848A513-4CA4-4648-A67C-160B27C48C8C}"/>
    <cellStyle name="Separador de milhares 10 20 4" xfId="19849" xr:uid="{00000000-0005-0000-0000-00008B4D0000}"/>
    <cellStyle name="Separador de milhares 10 20 4 2" xfId="50485" xr:uid="{7E150FDA-F095-4101-AF01-707ADAB61776}"/>
    <cellStyle name="Separador de milhares 10 20 5" xfId="19850" xr:uid="{00000000-0005-0000-0000-00008C4D0000}"/>
    <cellStyle name="Separador de milhares 10 20 5 2" xfId="19851" xr:uid="{00000000-0005-0000-0000-00008D4D0000}"/>
    <cellStyle name="Separador de milhares 10 20 5 2 2" xfId="50487" xr:uid="{06B26BAE-974D-4B30-8E14-220D9A0EAA04}"/>
    <cellStyle name="Separador de milhares 10 20 5 3" xfId="50486" xr:uid="{EE99AB79-4414-441F-B7A6-BD67DD4CF786}"/>
    <cellStyle name="Separador de milhares 10 20 6" xfId="19852" xr:uid="{00000000-0005-0000-0000-00008E4D0000}"/>
    <cellStyle name="Separador de milhares 10 20 6 2" xfId="50488" xr:uid="{8E4FF9FD-C043-4AB8-9125-13AA9F602CE5}"/>
    <cellStyle name="Separador de milhares 10 20 7" xfId="50480" xr:uid="{20CEB07F-5D28-410C-AEBB-8B64F2DF03EF}"/>
    <cellStyle name="Separador de milhares 10 21" xfId="19853" xr:uid="{00000000-0005-0000-0000-00008F4D0000}"/>
    <cellStyle name="Separador de milhares 10 21 2" xfId="19854" xr:uid="{00000000-0005-0000-0000-0000904D0000}"/>
    <cellStyle name="Separador de milhares 10 21 2 2" xfId="19855" xr:uid="{00000000-0005-0000-0000-0000914D0000}"/>
    <cellStyle name="Separador de milhares 10 21 2 2 2" xfId="50491" xr:uid="{43450470-F7A2-4C17-A122-CBE3C5B384B0}"/>
    <cellStyle name="Separador de milhares 10 21 2 3" xfId="50490" xr:uid="{9301C1C6-5FBA-4E49-8534-7518DE34AA53}"/>
    <cellStyle name="Separador de milhares 10 21 3" xfId="19856" xr:uid="{00000000-0005-0000-0000-0000924D0000}"/>
    <cellStyle name="Separador de milhares 10 21 3 2" xfId="19857" xr:uid="{00000000-0005-0000-0000-0000934D0000}"/>
    <cellStyle name="Separador de milhares 10 21 3 2 2" xfId="50493" xr:uid="{CA81EE5D-615F-4736-B23D-D1FB0CF2AB4C}"/>
    <cellStyle name="Separador de milhares 10 21 3 3" xfId="50492" xr:uid="{F8A4D7BF-AD96-43AE-AF6B-AA66AEC37E2F}"/>
    <cellStyle name="Separador de milhares 10 21 4" xfId="19858" xr:uid="{00000000-0005-0000-0000-0000944D0000}"/>
    <cellStyle name="Separador de milhares 10 21 4 2" xfId="50494" xr:uid="{C90350E2-0E29-41AB-8E8C-24174F2461D5}"/>
    <cellStyle name="Separador de milhares 10 21 5" xfId="19859" xr:uid="{00000000-0005-0000-0000-0000954D0000}"/>
    <cellStyle name="Separador de milhares 10 21 5 2" xfId="19860" xr:uid="{00000000-0005-0000-0000-0000964D0000}"/>
    <cellStyle name="Separador de milhares 10 21 5 2 2" xfId="50496" xr:uid="{1C16268C-352B-4320-B7F4-A360AC53AA03}"/>
    <cellStyle name="Separador de milhares 10 21 5 3" xfId="50495" xr:uid="{261132CA-2BF5-4944-8565-FED5351A6E12}"/>
    <cellStyle name="Separador de milhares 10 21 6" xfId="19861" xr:uid="{00000000-0005-0000-0000-0000974D0000}"/>
    <cellStyle name="Separador de milhares 10 21 6 2" xfId="50497" xr:uid="{52745073-8E0E-44EE-B02E-E04061D2758E}"/>
    <cellStyle name="Separador de milhares 10 21 7" xfId="50489" xr:uid="{3D3E8DA6-7DD7-45E4-A815-DCD4B21F8951}"/>
    <cellStyle name="Separador de milhares 10 22" xfId="19862" xr:uid="{00000000-0005-0000-0000-0000984D0000}"/>
    <cellStyle name="Separador de milhares 10 22 2" xfId="19863" xr:uid="{00000000-0005-0000-0000-0000994D0000}"/>
    <cellStyle name="Separador de milhares 10 22 2 2" xfId="19864" xr:uid="{00000000-0005-0000-0000-00009A4D0000}"/>
    <cellStyle name="Separador de milhares 10 22 2 2 2" xfId="50500" xr:uid="{23BFCB66-17F6-4069-8329-3EF535E35E89}"/>
    <cellStyle name="Separador de milhares 10 22 2 3" xfId="50499" xr:uid="{87AC33DF-0F8A-4EB5-952D-89F1C314E0D5}"/>
    <cellStyle name="Separador de milhares 10 22 3" xfId="19865" xr:uid="{00000000-0005-0000-0000-00009B4D0000}"/>
    <cellStyle name="Separador de milhares 10 22 3 2" xfId="19866" xr:uid="{00000000-0005-0000-0000-00009C4D0000}"/>
    <cellStyle name="Separador de milhares 10 22 3 2 2" xfId="50502" xr:uid="{1B0C3514-4D47-4000-82FD-9E86CDAC2721}"/>
    <cellStyle name="Separador de milhares 10 22 3 3" xfId="50501" xr:uid="{AD16F94A-05BD-42FC-AFC3-806878F0EAA5}"/>
    <cellStyle name="Separador de milhares 10 22 4" xfId="19867" xr:uid="{00000000-0005-0000-0000-00009D4D0000}"/>
    <cellStyle name="Separador de milhares 10 22 4 2" xfId="50503" xr:uid="{A3C3F619-F667-4C1B-8BDB-3CD9BDED648B}"/>
    <cellStyle name="Separador de milhares 10 22 5" xfId="19868" xr:uid="{00000000-0005-0000-0000-00009E4D0000}"/>
    <cellStyle name="Separador de milhares 10 22 5 2" xfId="19869" xr:uid="{00000000-0005-0000-0000-00009F4D0000}"/>
    <cellStyle name="Separador de milhares 10 22 5 2 2" xfId="50505" xr:uid="{23A6ABD2-FEDF-4A2D-BE01-44DA1914D4CD}"/>
    <cellStyle name="Separador de milhares 10 22 5 3" xfId="50504" xr:uid="{7DF9DCA0-F30F-4C89-A811-AA65304C9159}"/>
    <cellStyle name="Separador de milhares 10 22 6" xfId="19870" xr:uid="{00000000-0005-0000-0000-0000A04D0000}"/>
    <cellStyle name="Separador de milhares 10 22 6 2" xfId="50506" xr:uid="{E6E3BEAB-9626-4F81-A703-313B7E85146B}"/>
    <cellStyle name="Separador de milhares 10 22 7" xfId="50498" xr:uid="{FE4083EB-7285-4FBC-84AF-2355E8432C6A}"/>
    <cellStyle name="Separador de milhares 10 23" xfId="19871" xr:uid="{00000000-0005-0000-0000-0000A14D0000}"/>
    <cellStyle name="Separador de milhares 10 23 2" xfId="19872" xr:uid="{00000000-0005-0000-0000-0000A24D0000}"/>
    <cellStyle name="Separador de milhares 10 23 2 2" xfId="19873" xr:uid="{00000000-0005-0000-0000-0000A34D0000}"/>
    <cellStyle name="Separador de milhares 10 23 2 2 2" xfId="50509" xr:uid="{2C5AAC12-9A81-43CA-A8B9-2B8AE7EE2B07}"/>
    <cellStyle name="Separador de milhares 10 23 2 3" xfId="50508" xr:uid="{7B5FD7D2-2B28-4E41-9F51-073967E88EA8}"/>
    <cellStyle name="Separador de milhares 10 23 3" xfId="19874" xr:uid="{00000000-0005-0000-0000-0000A44D0000}"/>
    <cellStyle name="Separador de milhares 10 23 3 2" xfId="19875" xr:uid="{00000000-0005-0000-0000-0000A54D0000}"/>
    <cellStyle name="Separador de milhares 10 23 3 2 2" xfId="50511" xr:uid="{09A9C9C4-E829-4A87-B3E4-49EDF658B047}"/>
    <cellStyle name="Separador de milhares 10 23 3 3" xfId="50510" xr:uid="{A067F192-5A4D-4E2B-926F-F47C35702BCA}"/>
    <cellStyle name="Separador de milhares 10 23 4" xfId="19876" xr:uid="{00000000-0005-0000-0000-0000A64D0000}"/>
    <cellStyle name="Separador de milhares 10 23 4 2" xfId="50512" xr:uid="{5807B790-E3AA-4725-9EE0-B00C590238A0}"/>
    <cellStyle name="Separador de milhares 10 23 5" xfId="19877" xr:uid="{00000000-0005-0000-0000-0000A74D0000}"/>
    <cellStyle name="Separador de milhares 10 23 5 2" xfId="19878" xr:uid="{00000000-0005-0000-0000-0000A84D0000}"/>
    <cellStyle name="Separador de milhares 10 23 5 2 2" xfId="50514" xr:uid="{350A7F2D-40B2-45CD-8521-67228E56BB00}"/>
    <cellStyle name="Separador de milhares 10 23 5 3" xfId="50513" xr:uid="{25E7346E-6F86-4232-9F61-58BA0C5FE0F7}"/>
    <cellStyle name="Separador de milhares 10 23 6" xfId="19879" xr:uid="{00000000-0005-0000-0000-0000A94D0000}"/>
    <cellStyle name="Separador de milhares 10 23 6 2" xfId="50515" xr:uid="{681A09D7-4325-4AAA-B96E-F8F8395D3D30}"/>
    <cellStyle name="Separador de milhares 10 23 7" xfId="50507" xr:uid="{AE515A7E-EF1B-4ADB-B49D-7EA6B920CBC1}"/>
    <cellStyle name="Separador de milhares 10 24" xfId="19880" xr:uid="{00000000-0005-0000-0000-0000AA4D0000}"/>
    <cellStyle name="Separador de milhares 10 24 2" xfId="19881" xr:uid="{00000000-0005-0000-0000-0000AB4D0000}"/>
    <cellStyle name="Separador de milhares 10 24 2 2" xfId="19882" xr:uid="{00000000-0005-0000-0000-0000AC4D0000}"/>
    <cellStyle name="Separador de milhares 10 24 2 2 2" xfId="50518" xr:uid="{439546B4-00C9-46BE-BC66-D246E2BC72F3}"/>
    <cellStyle name="Separador de milhares 10 24 2 3" xfId="50517" xr:uid="{543BB87B-DB93-421F-AEB3-970CE0A317EB}"/>
    <cellStyle name="Separador de milhares 10 24 3" xfId="19883" xr:uid="{00000000-0005-0000-0000-0000AD4D0000}"/>
    <cellStyle name="Separador de milhares 10 24 3 2" xfId="19884" xr:uid="{00000000-0005-0000-0000-0000AE4D0000}"/>
    <cellStyle name="Separador de milhares 10 24 3 2 2" xfId="50520" xr:uid="{62C1BCAB-2E18-4720-9348-84A142CEB9E5}"/>
    <cellStyle name="Separador de milhares 10 24 3 3" xfId="50519" xr:uid="{B33D2B3F-BCAC-4B33-89B2-42A722245225}"/>
    <cellStyle name="Separador de milhares 10 24 4" xfId="19885" xr:uid="{00000000-0005-0000-0000-0000AF4D0000}"/>
    <cellStyle name="Separador de milhares 10 24 4 2" xfId="50521" xr:uid="{7CADFC22-92DB-46D0-BD2C-2E6E434C2B2A}"/>
    <cellStyle name="Separador de milhares 10 24 5" xfId="19886" xr:uid="{00000000-0005-0000-0000-0000B04D0000}"/>
    <cellStyle name="Separador de milhares 10 24 5 2" xfId="19887" xr:uid="{00000000-0005-0000-0000-0000B14D0000}"/>
    <cellStyle name="Separador de milhares 10 24 5 2 2" xfId="50523" xr:uid="{1A42DBEB-747B-486C-A940-57621F27764A}"/>
    <cellStyle name="Separador de milhares 10 24 5 3" xfId="50522" xr:uid="{5C213D73-7267-49DA-B2B4-60B74F887F30}"/>
    <cellStyle name="Separador de milhares 10 24 6" xfId="19888" xr:uid="{00000000-0005-0000-0000-0000B24D0000}"/>
    <cellStyle name="Separador de milhares 10 24 6 2" xfId="50524" xr:uid="{4A2A4865-9CB3-4FE9-9407-0C4E604157FE}"/>
    <cellStyle name="Separador de milhares 10 24 7" xfId="50516" xr:uid="{EF00F93B-6099-4BC2-ACA2-768FAD86F260}"/>
    <cellStyle name="Separador de milhares 10 25" xfId="19889" xr:uid="{00000000-0005-0000-0000-0000B34D0000}"/>
    <cellStyle name="Separador de milhares 10 25 2" xfId="19890" xr:uid="{00000000-0005-0000-0000-0000B44D0000}"/>
    <cellStyle name="Separador de milhares 10 25 2 2" xfId="19891" xr:uid="{00000000-0005-0000-0000-0000B54D0000}"/>
    <cellStyle name="Separador de milhares 10 25 2 2 2" xfId="50527" xr:uid="{F78CD575-3DCE-4561-A806-B4FBC0467CE0}"/>
    <cellStyle name="Separador de milhares 10 25 2 3" xfId="50526" xr:uid="{1F4E668A-B490-4A19-A96C-56F09C1DEB38}"/>
    <cellStyle name="Separador de milhares 10 25 3" xfId="19892" xr:uid="{00000000-0005-0000-0000-0000B64D0000}"/>
    <cellStyle name="Separador de milhares 10 25 3 2" xfId="19893" xr:uid="{00000000-0005-0000-0000-0000B74D0000}"/>
    <cellStyle name="Separador de milhares 10 25 3 2 2" xfId="50529" xr:uid="{3B435324-D8FA-4974-8C79-D272E66DA235}"/>
    <cellStyle name="Separador de milhares 10 25 3 3" xfId="50528" xr:uid="{705C172D-CE28-4041-91BB-E788C8A5C48D}"/>
    <cellStyle name="Separador de milhares 10 25 4" xfId="19894" xr:uid="{00000000-0005-0000-0000-0000B84D0000}"/>
    <cellStyle name="Separador de milhares 10 25 4 2" xfId="50530" xr:uid="{0D8DC932-6930-4C28-9F86-5D7FDEC93F30}"/>
    <cellStyle name="Separador de milhares 10 25 5" xfId="19895" xr:uid="{00000000-0005-0000-0000-0000B94D0000}"/>
    <cellStyle name="Separador de milhares 10 25 5 2" xfId="19896" xr:uid="{00000000-0005-0000-0000-0000BA4D0000}"/>
    <cellStyle name="Separador de milhares 10 25 5 2 2" xfId="50532" xr:uid="{530AEA55-1F36-48D8-9EF9-035DCC810378}"/>
    <cellStyle name="Separador de milhares 10 25 5 3" xfId="50531" xr:uid="{328B2D0D-4DCC-4B20-98BA-AF2426BF42B3}"/>
    <cellStyle name="Separador de milhares 10 25 6" xfId="19897" xr:uid="{00000000-0005-0000-0000-0000BB4D0000}"/>
    <cellStyle name="Separador de milhares 10 25 6 2" xfId="50533" xr:uid="{3271D1EE-EA8E-4FC3-B8B9-BFD268218DC4}"/>
    <cellStyle name="Separador de milhares 10 25 7" xfId="50525" xr:uid="{D85AEC48-969E-47E2-B965-609D324FEC45}"/>
    <cellStyle name="Separador de milhares 10 26" xfId="19898" xr:uid="{00000000-0005-0000-0000-0000BC4D0000}"/>
    <cellStyle name="Separador de milhares 10 26 2" xfId="19899" xr:uid="{00000000-0005-0000-0000-0000BD4D0000}"/>
    <cellStyle name="Separador de milhares 10 26 2 2" xfId="19900" xr:uid="{00000000-0005-0000-0000-0000BE4D0000}"/>
    <cellStyle name="Separador de milhares 10 26 2 2 2" xfId="50536" xr:uid="{DECED6EA-97C5-406B-B8FB-EAFE9F4C8A7B}"/>
    <cellStyle name="Separador de milhares 10 26 2 3" xfId="50535" xr:uid="{5C07C19D-6C1A-46F2-A079-A233BD928CC6}"/>
    <cellStyle name="Separador de milhares 10 26 3" xfId="19901" xr:uid="{00000000-0005-0000-0000-0000BF4D0000}"/>
    <cellStyle name="Separador de milhares 10 26 3 2" xfId="19902" xr:uid="{00000000-0005-0000-0000-0000C04D0000}"/>
    <cellStyle name="Separador de milhares 10 26 3 2 2" xfId="50538" xr:uid="{6E38696F-39A9-47C1-9741-921A919D0254}"/>
    <cellStyle name="Separador de milhares 10 26 3 3" xfId="50537" xr:uid="{7065EDAE-F218-47C2-AC80-FB72B5E62C4D}"/>
    <cellStyle name="Separador de milhares 10 26 4" xfId="19903" xr:uid="{00000000-0005-0000-0000-0000C14D0000}"/>
    <cellStyle name="Separador de milhares 10 26 4 2" xfId="50539" xr:uid="{2823788C-AE47-4010-830F-DBB1EB4C3FE0}"/>
    <cellStyle name="Separador de milhares 10 26 5" xfId="19904" xr:uid="{00000000-0005-0000-0000-0000C24D0000}"/>
    <cellStyle name="Separador de milhares 10 26 5 2" xfId="19905" xr:uid="{00000000-0005-0000-0000-0000C34D0000}"/>
    <cellStyle name="Separador de milhares 10 26 5 2 2" xfId="50541" xr:uid="{B0630313-5A65-4889-B1B0-04091A3C88A8}"/>
    <cellStyle name="Separador de milhares 10 26 5 3" xfId="50540" xr:uid="{F483FE05-01F1-4AA5-90E4-384C482F9BA2}"/>
    <cellStyle name="Separador de milhares 10 26 6" xfId="19906" xr:uid="{00000000-0005-0000-0000-0000C44D0000}"/>
    <cellStyle name="Separador de milhares 10 26 6 2" xfId="50542" xr:uid="{C3555D83-453D-437F-A4C9-08E4C355316B}"/>
    <cellStyle name="Separador de milhares 10 26 7" xfId="50534" xr:uid="{42E9032F-B943-4BB2-ABF1-39E6B778A99C}"/>
    <cellStyle name="Separador de milhares 10 27" xfId="19907" xr:uid="{00000000-0005-0000-0000-0000C54D0000}"/>
    <cellStyle name="Separador de milhares 10 27 2" xfId="19908" xr:uid="{00000000-0005-0000-0000-0000C64D0000}"/>
    <cellStyle name="Separador de milhares 10 27 2 2" xfId="19909" xr:uid="{00000000-0005-0000-0000-0000C74D0000}"/>
    <cellStyle name="Separador de milhares 10 27 2 2 2" xfId="50545" xr:uid="{72BB923B-E035-43FF-866E-22E182EDDEEB}"/>
    <cellStyle name="Separador de milhares 10 27 2 3" xfId="50544" xr:uid="{92DAB3E2-0BCD-41E1-8FA0-28EDCAC3A1D7}"/>
    <cellStyle name="Separador de milhares 10 27 3" xfId="19910" xr:uid="{00000000-0005-0000-0000-0000C84D0000}"/>
    <cellStyle name="Separador de milhares 10 27 3 2" xfId="19911" xr:uid="{00000000-0005-0000-0000-0000C94D0000}"/>
    <cellStyle name="Separador de milhares 10 27 3 2 2" xfId="50547" xr:uid="{06623D22-2243-4275-A5A9-4553AE8E207D}"/>
    <cellStyle name="Separador de milhares 10 27 3 3" xfId="50546" xr:uid="{3F5F5D8A-3D8C-4D4D-895D-655EDE5A8C23}"/>
    <cellStyle name="Separador de milhares 10 27 4" xfId="19912" xr:uid="{00000000-0005-0000-0000-0000CA4D0000}"/>
    <cellStyle name="Separador de milhares 10 27 4 2" xfId="50548" xr:uid="{947DFF26-D410-45AB-9BA2-7036D3A089F5}"/>
    <cellStyle name="Separador de milhares 10 27 5" xfId="19913" xr:uid="{00000000-0005-0000-0000-0000CB4D0000}"/>
    <cellStyle name="Separador de milhares 10 27 5 2" xfId="19914" xr:uid="{00000000-0005-0000-0000-0000CC4D0000}"/>
    <cellStyle name="Separador de milhares 10 27 5 2 2" xfId="50550" xr:uid="{85CBD8C2-2A83-4738-906E-1711C31CA726}"/>
    <cellStyle name="Separador de milhares 10 27 5 3" xfId="50549" xr:uid="{12DF4CF0-EB51-4073-AA36-AF8153B6C36D}"/>
    <cellStyle name="Separador de milhares 10 27 6" xfId="19915" xr:uid="{00000000-0005-0000-0000-0000CD4D0000}"/>
    <cellStyle name="Separador de milhares 10 27 6 2" xfId="50551" xr:uid="{65261692-2574-4741-B809-7E10A691B76B}"/>
    <cellStyle name="Separador de milhares 10 27 7" xfId="50543" xr:uid="{38780DB0-D276-4D4F-9852-17493494CC98}"/>
    <cellStyle name="Separador de milhares 10 28" xfId="19916" xr:uid="{00000000-0005-0000-0000-0000CE4D0000}"/>
    <cellStyle name="Separador de milhares 10 28 2" xfId="19917" xr:uid="{00000000-0005-0000-0000-0000CF4D0000}"/>
    <cellStyle name="Separador de milhares 10 28 2 2" xfId="19918" xr:uid="{00000000-0005-0000-0000-0000D04D0000}"/>
    <cellStyle name="Separador de milhares 10 28 2 2 2" xfId="50554" xr:uid="{4D16F0C2-B371-491A-ACED-C46F4720DB97}"/>
    <cellStyle name="Separador de milhares 10 28 2 3" xfId="50553" xr:uid="{C3907512-8F4A-4A1C-8933-D7D59918FA0D}"/>
    <cellStyle name="Separador de milhares 10 28 3" xfId="19919" xr:uid="{00000000-0005-0000-0000-0000D14D0000}"/>
    <cellStyle name="Separador de milhares 10 28 3 2" xfId="19920" xr:uid="{00000000-0005-0000-0000-0000D24D0000}"/>
    <cellStyle name="Separador de milhares 10 28 3 2 2" xfId="50556" xr:uid="{364E5243-6CCD-4EC6-9CCD-420AB6E49081}"/>
    <cellStyle name="Separador de milhares 10 28 3 3" xfId="50555" xr:uid="{F66AEBAE-93DC-45D8-A3F7-D02C34C8CED7}"/>
    <cellStyle name="Separador de milhares 10 28 4" xfId="19921" xr:uid="{00000000-0005-0000-0000-0000D34D0000}"/>
    <cellStyle name="Separador de milhares 10 28 4 2" xfId="50557" xr:uid="{46E06EA2-7250-4DBB-AAA9-EDF2F6D22907}"/>
    <cellStyle name="Separador de milhares 10 28 5" xfId="19922" xr:uid="{00000000-0005-0000-0000-0000D44D0000}"/>
    <cellStyle name="Separador de milhares 10 28 5 2" xfId="19923" xr:uid="{00000000-0005-0000-0000-0000D54D0000}"/>
    <cellStyle name="Separador de milhares 10 28 5 2 2" xfId="50559" xr:uid="{FDD88A14-B7AD-4149-BB62-42A970D1014D}"/>
    <cellStyle name="Separador de milhares 10 28 5 3" xfId="50558" xr:uid="{FFDDC609-FBAA-4A68-A1F6-60F90FAF435F}"/>
    <cellStyle name="Separador de milhares 10 28 6" xfId="19924" xr:uid="{00000000-0005-0000-0000-0000D64D0000}"/>
    <cellStyle name="Separador de milhares 10 28 6 2" xfId="50560" xr:uid="{B5E029B0-A907-442A-AED7-6293E68479D2}"/>
    <cellStyle name="Separador de milhares 10 28 7" xfId="50552" xr:uid="{0AAF489F-B4A4-42C6-BAB5-A4F393D3016B}"/>
    <cellStyle name="Separador de milhares 10 29" xfId="19925" xr:uid="{00000000-0005-0000-0000-0000D74D0000}"/>
    <cellStyle name="Separador de milhares 10 29 2" xfId="19926" xr:uid="{00000000-0005-0000-0000-0000D84D0000}"/>
    <cellStyle name="Separador de milhares 10 29 2 2" xfId="19927" xr:uid="{00000000-0005-0000-0000-0000D94D0000}"/>
    <cellStyle name="Separador de milhares 10 29 2 2 2" xfId="50563" xr:uid="{C29AD950-2518-4B8D-B44E-6DF6A5EF2C89}"/>
    <cellStyle name="Separador de milhares 10 29 2 3" xfId="50562" xr:uid="{97014F9D-5C74-439C-AF14-7F97D26E0981}"/>
    <cellStyle name="Separador de milhares 10 29 3" xfId="19928" xr:uid="{00000000-0005-0000-0000-0000DA4D0000}"/>
    <cellStyle name="Separador de milhares 10 29 3 2" xfId="19929" xr:uid="{00000000-0005-0000-0000-0000DB4D0000}"/>
    <cellStyle name="Separador de milhares 10 29 3 2 2" xfId="50565" xr:uid="{A27BC676-3899-4D24-BDFA-D87A8104A8AD}"/>
    <cellStyle name="Separador de milhares 10 29 3 3" xfId="50564" xr:uid="{D195C95F-1593-41FD-ABBA-499E30E4309C}"/>
    <cellStyle name="Separador de milhares 10 29 4" xfId="19930" xr:uid="{00000000-0005-0000-0000-0000DC4D0000}"/>
    <cellStyle name="Separador de milhares 10 29 4 2" xfId="50566" xr:uid="{C4696940-04A3-4F67-857D-C5FA0771D251}"/>
    <cellStyle name="Separador de milhares 10 29 5" xfId="19931" xr:uid="{00000000-0005-0000-0000-0000DD4D0000}"/>
    <cellStyle name="Separador de milhares 10 29 5 2" xfId="50567" xr:uid="{ABAEC66C-8901-4CBB-AF8B-312C74AC1BA8}"/>
    <cellStyle name="Separador de milhares 10 29 6" xfId="19932" xr:uid="{00000000-0005-0000-0000-0000DE4D0000}"/>
    <cellStyle name="Separador de milhares 10 29 6 2" xfId="50568" xr:uid="{0F4693B6-9C97-4B30-83EF-595920A692DA}"/>
    <cellStyle name="Separador de milhares 10 29 7" xfId="50561" xr:uid="{A3F588D0-96EB-4135-9BB9-4C613A155CBB}"/>
    <cellStyle name="Separador de milhares 10 3" xfId="19933" xr:uid="{00000000-0005-0000-0000-0000DF4D0000}"/>
    <cellStyle name="Separador de milhares_x0001_ 10 3" xfId="19934" xr:uid="{00000000-0005-0000-0000-0000E04D0000}"/>
    <cellStyle name="Separador de milhares 10 3 10" xfId="50569" xr:uid="{F3DE4347-7649-4397-A399-64657920D0E3}"/>
    <cellStyle name="Separador de milhares_x0001_ 10 3 10" xfId="50570" xr:uid="{1166E90C-9DE9-411F-B960-379DA3CA388A}"/>
    <cellStyle name="Separador de milhares 10 3 2" xfId="19935" xr:uid="{00000000-0005-0000-0000-0000E14D0000}"/>
    <cellStyle name="Separador de milhares_x0001_ 10 3 2" xfId="19936" xr:uid="{00000000-0005-0000-0000-0000E24D0000}"/>
    <cellStyle name="Separador de milhares 10 3 2 2" xfId="19937" xr:uid="{00000000-0005-0000-0000-0000E34D0000}"/>
    <cellStyle name="Separador de milhares_x0001_ 10 3 2 2" xfId="19938" xr:uid="{00000000-0005-0000-0000-0000E44D0000}"/>
    <cellStyle name="Separador de milhares 10 3 2 2 2" xfId="50573" xr:uid="{398EA0FF-FA0B-4F33-9768-0652303871B7}"/>
    <cellStyle name="Separador de milhares_x0001_ 10 3 2 2 2" xfId="50574" xr:uid="{A4176A7D-BF81-4DC3-BCBE-657803805452}"/>
    <cellStyle name="Separador de milhares 10 3 2 3" xfId="50571" xr:uid="{A36E6160-7DF0-46F8-873C-F6C24617DE86}"/>
    <cellStyle name="Separador de milhares_x0001_ 10 3 2 3" xfId="50572" xr:uid="{FD792BA9-307C-4364-936C-08C343FBED4E}"/>
    <cellStyle name="Separador de milhares 10 3 3" xfId="19939" xr:uid="{00000000-0005-0000-0000-0000E54D0000}"/>
    <cellStyle name="Separador de milhares_x0001_ 10 3 3" xfId="19940" xr:uid="{00000000-0005-0000-0000-0000E64D0000}"/>
    <cellStyle name="Separador de milhares 10 3 3 2" xfId="19941" xr:uid="{00000000-0005-0000-0000-0000E74D0000}"/>
    <cellStyle name="Separador de milhares_x0001_ 10 3 3 2" xfId="19942" xr:uid="{00000000-0005-0000-0000-0000E84D0000}"/>
    <cellStyle name="Separador de milhares 10 3 3 2 2" xfId="50577" xr:uid="{10EFA597-CE73-44AC-868C-1C9DCE69A2AB}"/>
    <cellStyle name="Separador de milhares_x0001_ 10 3 3 2 2" xfId="50578" xr:uid="{BE971AA8-BC31-4528-8771-504BC5E7A4C6}"/>
    <cellStyle name="Separador de milhares 10 3 3 3" xfId="50575" xr:uid="{8DC32737-F3C6-472A-9F10-A0E7C36F9C80}"/>
    <cellStyle name="Separador de milhares_x0001_ 10 3 3 3" xfId="50576" xr:uid="{64C5B982-F4EB-40B0-8BBC-F03F8769F52E}"/>
    <cellStyle name="Separador de milhares 10 3 4" xfId="19943" xr:uid="{00000000-0005-0000-0000-0000E94D0000}"/>
    <cellStyle name="Separador de milhares_x0001_ 10 3 4" xfId="19944" xr:uid="{00000000-0005-0000-0000-0000EA4D0000}"/>
    <cellStyle name="Separador de milhares 10 3 4 2" xfId="19945" xr:uid="{00000000-0005-0000-0000-0000EB4D0000}"/>
    <cellStyle name="Separador de milhares_x0001_ 10 3 4 2" xfId="19946" xr:uid="{00000000-0005-0000-0000-0000EC4D0000}"/>
    <cellStyle name="Separador de milhares 10 3 4 2 2" xfId="50581" xr:uid="{584DB5E1-7790-409C-8FEB-40E4148B9C85}"/>
    <cellStyle name="Separador de milhares_x0001_ 10 3 4 2 2" xfId="50582" xr:uid="{F3E9637C-96E9-4D31-96A8-8A52C90A9C97}"/>
    <cellStyle name="Separador de milhares 10 3 4 3" xfId="50579" xr:uid="{54F640D2-C418-4E7E-AEEB-1EA16F5688CF}"/>
    <cellStyle name="Separador de milhares_x0001_ 10 3 4 3" xfId="50580" xr:uid="{6322E1BF-7BE2-4F14-BADA-76C0A15019C4}"/>
    <cellStyle name="Separador de milhares 10 3 5" xfId="19947" xr:uid="{00000000-0005-0000-0000-0000ED4D0000}"/>
    <cellStyle name="Separador de milhares_x0001_ 10 3 5" xfId="19948" xr:uid="{00000000-0005-0000-0000-0000EE4D0000}"/>
    <cellStyle name="Separador de milhares 10 3 5 2" xfId="19949" xr:uid="{00000000-0005-0000-0000-0000EF4D0000}"/>
    <cellStyle name="Separador de milhares_x0001_ 10 3 5 2" xfId="19950" xr:uid="{00000000-0005-0000-0000-0000F04D0000}"/>
    <cellStyle name="Separador de milhares 10 3 5 2 2" xfId="50585" xr:uid="{A5D559BC-EC1A-4E20-B5D3-01BCD9B1ACBC}"/>
    <cellStyle name="Separador de milhares_x0001_ 10 3 5 2 2" xfId="50586" xr:uid="{AF45ECE4-13F1-4164-9297-041E374A2023}"/>
    <cellStyle name="Separador de milhares 10 3 5 3" xfId="50583" xr:uid="{2F05C24B-8653-4471-8554-D3F1914EF760}"/>
    <cellStyle name="Separador de milhares_x0001_ 10 3 5 3" xfId="50584" xr:uid="{C44A64BA-9EB9-4036-9CC4-16C86588DA2B}"/>
    <cellStyle name="Separador de milhares 10 3 6" xfId="19951" xr:uid="{00000000-0005-0000-0000-0000F14D0000}"/>
    <cellStyle name="Separador de milhares_x0001_ 10 3 6" xfId="19952" xr:uid="{00000000-0005-0000-0000-0000F24D0000}"/>
    <cellStyle name="Separador de milhares 10 3 6 2" xfId="50587" xr:uid="{8652FB2E-528D-457D-84AF-BAAB15087540}"/>
    <cellStyle name="Separador de milhares_x0001_ 10 3 6 2" xfId="50588" xr:uid="{BF72BC22-0F24-4FEC-A553-13E082B802C8}"/>
    <cellStyle name="Separador de milhares 10 3 7" xfId="19953" xr:uid="{00000000-0005-0000-0000-0000F34D0000}"/>
    <cellStyle name="Separador de milhares_x0001_ 10 3 7" xfId="19954" xr:uid="{00000000-0005-0000-0000-0000F44D0000}"/>
    <cellStyle name="Separador de milhares 10 3 7 2" xfId="50589" xr:uid="{06B70985-6A25-424C-97AC-4507DCFABB9F}"/>
    <cellStyle name="Separador de milhares_x0001_ 10 3 7 2" xfId="50590" xr:uid="{D08E061D-DC63-4369-8DBD-EAF03151A9BF}"/>
    <cellStyle name="Separador de milhares 10 3 7 3" xfId="19955" xr:uid="{00000000-0005-0000-0000-0000F54D0000}"/>
    <cellStyle name="Separador de milhares 10 3 7 3 2" xfId="50591" xr:uid="{FCB48EFD-1340-4864-9E19-72205D981353}"/>
    <cellStyle name="Separador de milhares 10 3 8" xfId="19956" xr:uid="{00000000-0005-0000-0000-0000F64D0000}"/>
    <cellStyle name="Separador de milhares_x0001_ 10 3 8" xfId="19957" xr:uid="{00000000-0005-0000-0000-0000F74D0000}"/>
    <cellStyle name="Separador de milhares 10 3 8 2" xfId="50592" xr:uid="{0A73140E-28A9-42A9-8BC7-E9065B7E0B09}"/>
    <cellStyle name="Separador de milhares_x0001_ 10 3 8 2" xfId="50593" xr:uid="{814F0DD3-5700-4E41-9B04-FFDF07C4A0D2}"/>
    <cellStyle name="Separador de milhares 10 3 9" xfId="19958" xr:uid="{00000000-0005-0000-0000-0000F84D0000}"/>
    <cellStyle name="Separador de milhares_x0001_ 10 3 9" xfId="19959" xr:uid="{00000000-0005-0000-0000-0000F94D0000}"/>
    <cellStyle name="Separador de milhares 10 3 9 2" xfId="50594" xr:uid="{DA16A278-E188-4C5B-9A0D-8F03B454A831}"/>
    <cellStyle name="Separador de milhares_x0001_ 10 3 9 2" xfId="50595" xr:uid="{052508C7-E730-4456-9030-4FF719C02E05}"/>
    <cellStyle name="Separador de milhares 10 30" xfId="19960" xr:uid="{00000000-0005-0000-0000-0000FA4D0000}"/>
    <cellStyle name="Separador de milhares 10 30 2" xfId="19961" xr:uid="{00000000-0005-0000-0000-0000FB4D0000}"/>
    <cellStyle name="Separador de milhares 10 30 2 2" xfId="19962" xr:uid="{00000000-0005-0000-0000-0000FC4D0000}"/>
    <cellStyle name="Separador de milhares 10 30 2 2 2" xfId="50598" xr:uid="{E826F4C6-868D-46E3-9349-A4F5739EDF33}"/>
    <cellStyle name="Separador de milhares 10 30 2 3" xfId="50597" xr:uid="{7A9A2059-65F6-4A73-B8D6-0D0F0E1BBB4D}"/>
    <cellStyle name="Separador de milhares 10 30 3" xfId="19963" xr:uid="{00000000-0005-0000-0000-0000FD4D0000}"/>
    <cellStyle name="Separador de milhares 10 30 3 2" xfId="19964" xr:uid="{00000000-0005-0000-0000-0000FE4D0000}"/>
    <cellStyle name="Separador de milhares 10 30 3 2 2" xfId="50600" xr:uid="{0296AD54-1DD7-4BDE-98AA-F3BCA0DCEF77}"/>
    <cellStyle name="Separador de milhares 10 30 3 3" xfId="50599" xr:uid="{03023F85-015C-4CE8-BE51-7DF47EED403F}"/>
    <cellStyle name="Separador de milhares 10 30 4" xfId="19965" xr:uid="{00000000-0005-0000-0000-0000FF4D0000}"/>
    <cellStyle name="Separador de milhares 10 30 4 2" xfId="50601" xr:uid="{554FB12F-C2F9-47B7-9DC7-6CDC65589F95}"/>
    <cellStyle name="Separador de milhares 10 30 5" xfId="19966" xr:uid="{00000000-0005-0000-0000-0000004E0000}"/>
    <cellStyle name="Separador de milhares 10 30 5 2" xfId="50602" xr:uid="{BD2034C2-E28D-4DDF-B4EA-5CEACCFE5172}"/>
    <cellStyle name="Separador de milhares 10 30 6" xfId="19967" xr:uid="{00000000-0005-0000-0000-0000014E0000}"/>
    <cellStyle name="Separador de milhares 10 30 6 2" xfId="50603" xr:uid="{0BB7C05A-4A18-454A-9E1C-C82D7A7671AD}"/>
    <cellStyle name="Separador de milhares 10 30 7" xfId="50596" xr:uid="{F204FE2A-1537-4144-B3CB-73D7F558D87D}"/>
    <cellStyle name="Separador de milhares 10 31" xfId="19968" xr:uid="{00000000-0005-0000-0000-0000024E0000}"/>
    <cellStyle name="Separador de milhares 10 31 2" xfId="19969" xr:uid="{00000000-0005-0000-0000-0000034E0000}"/>
    <cellStyle name="Separador de milhares 10 31 2 2" xfId="19970" xr:uid="{00000000-0005-0000-0000-0000044E0000}"/>
    <cellStyle name="Separador de milhares 10 31 2 2 2" xfId="50606" xr:uid="{1BAC1EA5-E632-4D82-B2B6-FBB62E05E7F9}"/>
    <cellStyle name="Separador de milhares 10 31 2 3" xfId="50605" xr:uid="{A48D2A37-57B1-4EE6-819C-B8E4C310EF1F}"/>
    <cellStyle name="Separador de milhares 10 31 3" xfId="19971" xr:uid="{00000000-0005-0000-0000-0000054E0000}"/>
    <cellStyle name="Separador de milhares 10 31 3 2" xfId="19972" xr:uid="{00000000-0005-0000-0000-0000064E0000}"/>
    <cellStyle name="Separador de milhares 10 31 3 2 2" xfId="50608" xr:uid="{ABB88AFC-AB18-43FC-9B60-95BA75CFFF2D}"/>
    <cellStyle name="Separador de milhares 10 31 3 3" xfId="50607" xr:uid="{FC3ABD6C-7C81-4126-8A37-7BB7909A88FB}"/>
    <cellStyle name="Separador de milhares 10 31 4" xfId="19973" xr:uid="{00000000-0005-0000-0000-0000074E0000}"/>
    <cellStyle name="Separador de milhares 10 31 4 2" xfId="50609" xr:uid="{86D3DC0F-E282-4B39-80DB-4712A650BE3E}"/>
    <cellStyle name="Separador de milhares 10 31 5" xfId="19974" xr:uid="{00000000-0005-0000-0000-0000084E0000}"/>
    <cellStyle name="Separador de milhares 10 31 5 2" xfId="50610" xr:uid="{F1063DFF-4603-4C7C-BDFF-A9A2D8BCF982}"/>
    <cellStyle name="Separador de milhares 10 31 6" xfId="19975" xr:uid="{00000000-0005-0000-0000-0000094E0000}"/>
    <cellStyle name="Separador de milhares 10 31 6 2" xfId="50611" xr:uid="{83D2C5FE-439D-40D5-8A27-329FB592D96A}"/>
    <cellStyle name="Separador de milhares 10 31 7" xfId="50604" xr:uid="{E2C89A4C-A82C-4863-9955-7D4E163838A3}"/>
    <cellStyle name="Separador de milhares 10 32" xfId="19976" xr:uid="{00000000-0005-0000-0000-00000A4E0000}"/>
    <cellStyle name="Separador de milhares 10 32 2" xfId="19977" xr:uid="{00000000-0005-0000-0000-00000B4E0000}"/>
    <cellStyle name="Separador de milhares 10 32 2 2" xfId="19978" xr:uid="{00000000-0005-0000-0000-00000C4E0000}"/>
    <cellStyle name="Separador de milhares 10 32 2 2 2" xfId="50614" xr:uid="{6968616D-C894-4217-9786-7E20E9DD1E76}"/>
    <cellStyle name="Separador de milhares 10 32 2 3" xfId="50613" xr:uid="{EEA18FCF-5611-4774-A8AD-6BE22565278A}"/>
    <cellStyle name="Separador de milhares 10 32 3" xfId="19979" xr:uid="{00000000-0005-0000-0000-00000D4E0000}"/>
    <cellStyle name="Separador de milhares 10 32 3 2" xfId="19980" xr:uid="{00000000-0005-0000-0000-00000E4E0000}"/>
    <cellStyle name="Separador de milhares 10 32 3 2 2" xfId="50616" xr:uid="{154D1D10-2E41-4DD9-8783-383E171CDFAB}"/>
    <cellStyle name="Separador de milhares 10 32 3 3" xfId="50615" xr:uid="{EEC6FD12-7F97-4028-9D07-522954A29357}"/>
    <cellStyle name="Separador de milhares 10 32 4" xfId="19981" xr:uid="{00000000-0005-0000-0000-00000F4E0000}"/>
    <cellStyle name="Separador de milhares 10 32 4 2" xfId="50617" xr:uid="{FE6D70DB-4243-4CAF-99B7-9D2ED546A066}"/>
    <cellStyle name="Separador de milhares 10 32 5" xfId="19982" xr:uid="{00000000-0005-0000-0000-0000104E0000}"/>
    <cellStyle name="Separador de milhares 10 32 5 2" xfId="50618" xr:uid="{0C1B3B61-DA46-47DE-8929-C9E24FE9066D}"/>
    <cellStyle name="Separador de milhares 10 32 6" xfId="19983" xr:uid="{00000000-0005-0000-0000-0000114E0000}"/>
    <cellStyle name="Separador de milhares 10 32 6 2" xfId="50619" xr:uid="{2CC52A93-88F4-4928-B266-AC8A74B64AD2}"/>
    <cellStyle name="Separador de milhares 10 32 7" xfId="50612" xr:uid="{CCEA4DD6-7798-474D-8D89-5A3B9371E951}"/>
    <cellStyle name="Separador de milhares 10 33" xfId="19984" xr:uid="{00000000-0005-0000-0000-0000124E0000}"/>
    <cellStyle name="Separador de milhares 10 33 2" xfId="19985" xr:uid="{00000000-0005-0000-0000-0000134E0000}"/>
    <cellStyle name="Separador de milhares 10 33 2 2" xfId="19986" xr:uid="{00000000-0005-0000-0000-0000144E0000}"/>
    <cellStyle name="Separador de milhares 10 33 2 2 2" xfId="50622" xr:uid="{4E443EAB-0186-4F4A-B498-1DF2C6A5E0EC}"/>
    <cellStyle name="Separador de milhares 10 33 2 3" xfId="50621" xr:uid="{271523F8-25B5-49AD-8CC0-8E99C293FDE2}"/>
    <cellStyle name="Separador de milhares 10 33 3" xfId="19987" xr:uid="{00000000-0005-0000-0000-0000154E0000}"/>
    <cellStyle name="Separador de milhares 10 33 3 2" xfId="19988" xr:uid="{00000000-0005-0000-0000-0000164E0000}"/>
    <cellStyle name="Separador de milhares 10 33 3 2 2" xfId="50624" xr:uid="{6C7BE6BC-10B7-4C11-8843-1FBC1E5C2DF3}"/>
    <cellStyle name="Separador de milhares 10 33 3 3" xfId="50623" xr:uid="{04EBFB1D-7341-4BE8-9817-CB6165DCA1DD}"/>
    <cellStyle name="Separador de milhares 10 33 4" xfId="19989" xr:uid="{00000000-0005-0000-0000-0000174E0000}"/>
    <cellStyle name="Separador de milhares 10 33 4 2" xfId="50625" xr:uid="{33F2C875-EE85-41BD-8259-BF84E09C9294}"/>
    <cellStyle name="Separador de milhares 10 33 5" xfId="19990" xr:uid="{00000000-0005-0000-0000-0000184E0000}"/>
    <cellStyle name="Separador de milhares 10 33 5 2" xfId="50626" xr:uid="{11D9BED1-E690-49ED-AF76-3C49360CF355}"/>
    <cellStyle name="Separador de milhares 10 33 6" xfId="19991" xr:uid="{00000000-0005-0000-0000-0000194E0000}"/>
    <cellStyle name="Separador de milhares 10 33 6 2" xfId="50627" xr:uid="{D167AD29-6678-4383-A6EB-36068D660F35}"/>
    <cellStyle name="Separador de milhares 10 33 7" xfId="50620" xr:uid="{6BCDA9B6-7FED-417D-85AA-1FA11D0A48B4}"/>
    <cellStyle name="Separador de milhares 10 34" xfId="19992" xr:uid="{00000000-0005-0000-0000-00001A4E0000}"/>
    <cellStyle name="Separador de milhares 10 34 2" xfId="19993" xr:uid="{00000000-0005-0000-0000-00001B4E0000}"/>
    <cellStyle name="Separador de milhares 10 34 2 2" xfId="19994" xr:uid="{00000000-0005-0000-0000-00001C4E0000}"/>
    <cellStyle name="Separador de milhares 10 34 2 2 2" xfId="50630" xr:uid="{B4954904-31B3-4E84-8532-DEB41AD9516A}"/>
    <cellStyle name="Separador de milhares 10 34 2 3" xfId="50629" xr:uid="{B05EA769-EE53-4C80-8EAD-F7D3A8D10915}"/>
    <cellStyle name="Separador de milhares 10 34 3" xfId="19995" xr:uid="{00000000-0005-0000-0000-00001D4E0000}"/>
    <cellStyle name="Separador de milhares 10 34 3 2" xfId="19996" xr:uid="{00000000-0005-0000-0000-00001E4E0000}"/>
    <cellStyle name="Separador de milhares 10 34 3 2 2" xfId="50632" xr:uid="{91FAFCBE-2F54-4898-9D8B-C52B85A3AC7C}"/>
    <cellStyle name="Separador de milhares 10 34 3 3" xfId="50631" xr:uid="{3D194714-11C1-4EF3-8106-A38A138337C2}"/>
    <cellStyle name="Separador de milhares 10 34 4" xfId="19997" xr:uid="{00000000-0005-0000-0000-00001F4E0000}"/>
    <cellStyle name="Separador de milhares 10 34 4 2" xfId="50633" xr:uid="{DB557067-34C1-4A56-B710-53CA85C34B17}"/>
    <cellStyle name="Separador de milhares 10 34 5" xfId="19998" xr:uid="{00000000-0005-0000-0000-0000204E0000}"/>
    <cellStyle name="Separador de milhares 10 34 5 2" xfId="50634" xr:uid="{C483AED1-452C-419E-B271-3EC51C384ED3}"/>
    <cellStyle name="Separador de milhares 10 34 6" xfId="19999" xr:uid="{00000000-0005-0000-0000-0000214E0000}"/>
    <cellStyle name="Separador de milhares 10 34 6 2" xfId="50635" xr:uid="{B1C5F47B-85FD-4E66-8297-E631DD63E71E}"/>
    <cellStyle name="Separador de milhares 10 34 7" xfId="50628" xr:uid="{342495C4-2565-45E7-BB13-198F1B9A8D08}"/>
    <cellStyle name="Separador de milhares 10 35" xfId="20000" xr:uid="{00000000-0005-0000-0000-0000224E0000}"/>
    <cellStyle name="Separador de milhares 10 35 2" xfId="20001" xr:uid="{00000000-0005-0000-0000-0000234E0000}"/>
    <cellStyle name="Separador de milhares 10 35 2 2" xfId="20002" xr:uid="{00000000-0005-0000-0000-0000244E0000}"/>
    <cellStyle name="Separador de milhares 10 35 2 2 2" xfId="50638" xr:uid="{2DEDEFDB-A6AD-49CD-841E-14F79D09791C}"/>
    <cellStyle name="Separador de milhares 10 35 2 3" xfId="50637" xr:uid="{958D0832-A029-4CBA-B466-83144E7164B9}"/>
    <cellStyle name="Separador de milhares 10 35 3" xfId="20003" xr:uid="{00000000-0005-0000-0000-0000254E0000}"/>
    <cellStyle name="Separador de milhares 10 35 3 2" xfId="20004" xr:uid="{00000000-0005-0000-0000-0000264E0000}"/>
    <cellStyle name="Separador de milhares 10 35 3 2 2" xfId="50640" xr:uid="{3CCA8470-21BC-4465-A3C0-148D93C364D4}"/>
    <cellStyle name="Separador de milhares 10 35 3 3" xfId="50639" xr:uid="{BC6B1482-4B25-43BE-A940-4D003F33E76D}"/>
    <cellStyle name="Separador de milhares 10 35 4" xfId="20005" xr:uid="{00000000-0005-0000-0000-0000274E0000}"/>
    <cellStyle name="Separador de milhares 10 35 4 2" xfId="50641" xr:uid="{CCB3314B-C598-41DA-9478-434F36FA2AFE}"/>
    <cellStyle name="Separador de milhares 10 35 5" xfId="20006" xr:uid="{00000000-0005-0000-0000-0000284E0000}"/>
    <cellStyle name="Separador de milhares 10 35 5 2" xfId="50642" xr:uid="{EABC702E-26B2-4700-B605-663FFFE1944F}"/>
    <cellStyle name="Separador de milhares 10 35 6" xfId="20007" xr:uid="{00000000-0005-0000-0000-0000294E0000}"/>
    <cellStyle name="Separador de milhares 10 35 6 2" xfId="50643" xr:uid="{1D45587C-161D-4F43-9D0C-30D828846729}"/>
    <cellStyle name="Separador de milhares 10 35 7" xfId="50636" xr:uid="{AF72C3AF-8DC0-4978-9479-98807C280241}"/>
    <cellStyle name="Separador de milhares 10 36" xfId="20008" xr:uid="{00000000-0005-0000-0000-00002A4E0000}"/>
    <cellStyle name="Separador de milhares 10 36 2" xfId="20009" xr:uid="{00000000-0005-0000-0000-00002B4E0000}"/>
    <cellStyle name="Separador de milhares 10 36 2 2" xfId="20010" xr:uid="{00000000-0005-0000-0000-00002C4E0000}"/>
    <cellStyle name="Separador de milhares 10 36 2 2 2" xfId="50646" xr:uid="{0EA676EA-4E5D-47C2-AC63-51E43851EAF2}"/>
    <cellStyle name="Separador de milhares 10 36 2 3" xfId="50645" xr:uid="{4ED113A0-17C1-4539-AADA-B012BCED8428}"/>
    <cellStyle name="Separador de milhares 10 36 3" xfId="20011" xr:uid="{00000000-0005-0000-0000-00002D4E0000}"/>
    <cellStyle name="Separador de milhares 10 36 3 2" xfId="20012" xr:uid="{00000000-0005-0000-0000-00002E4E0000}"/>
    <cellStyle name="Separador de milhares 10 36 3 2 2" xfId="50648" xr:uid="{9037F77F-64D8-496E-9278-A6FD53488E38}"/>
    <cellStyle name="Separador de milhares 10 36 3 3" xfId="50647" xr:uid="{E9DA577F-18FA-4B53-A624-AB77D1114EA6}"/>
    <cellStyle name="Separador de milhares 10 36 4" xfId="20013" xr:uid="{00000000-0005-0000-0000-00002F4E0000}"/>
    <cellStyle name="Separador de milhares 10 36 4 2" xfId="50649" xr:uid="{84BF2E26-6943-49F7-BA49-E1181318E0FD}"/>
    <cellStyle name="Separador de milhares 10 36 5" xfId="20014" xr:uid="{00000000-0005-0000-0000-0000304E0000}"/>
    <cellStyle name="Separador de milhares 10 36 5 2" xfId="50650" xr:uid="{D3210ACA-8416-40B6-B980-13747CC87F17}"/>
    <cellStyle name="Separador de milhares 10 36 6" xfId="20015" xr:uid="{00000000-0005-0000-0000-0000314E0000}"/>
    <cellStyle name="Separador de milhares 10 36 6 2" xfId="50651" xr:uid="{CCC0D019-4C38-4DC8-9E43-BC4257A41810}"/>
    <cellStyle name="Separador de milhares 10 36 7" xfId="50644" xr:uid="{013417C8-8763-44DF-B6BB-A790601006CE}"/>
    <cellStyle name="Separador de milhares 10 37" xfId="20016" xr:uid="{00000000-0005-0000-0000-0000324E0000}"/>
    <cellStyle name="Separador de milhares 10 37 2" xfId="20017" xr:uid="{00000000-0005-0000-0000-0000334E0000}"/>
    <cellStyle name="Separador de milhares 10 37 2 2" xfId="50653" xr:uid="{BD3101A5-18BB-49DC-919B-29840568DA7F}"/>
    <cellStyle name="Separador de milhares 10 37 3" xfId="50652" xr:uid="{D1DC468F-8324-4F16-BC67-CAC36D0C4F14}"/>
    <cellStyle name="Separador de milhares 10 38" xfId="20018" xr:uid="{00000000-0005-0000-0000-0000344E0000}"/>
    <cellStyle name="Separador de milhares 10 38 2" xfId="20019" xr:uid="{00000000-0005-0000-0000-0000354E0000}"/>
    <cellStyle name="Separador de milhares 10 38 2 2" xfId="50655" xr:uid="{F7480F41-05AC-4E6C-9E78-A4A608C48D92}"/>
    <cellStyle name="Separador de milhares 10 38 3" xfId="50654" xr:uid="{27D8E22E-066E-4D5D-86AA-19D4B267630E}"/>
    <cellStyle name="Separador de milhares 10 39" xfId="20020" xr:uid="{00000000-0005-0000-0000-0000364E0000}"/>
    <cellStyle name="Separador de milhares 10 39 2" xfId="20021" xr:uid="{00000000-0005-0000-0000-0000374E0000}"/>
    <cellStyle name="Separador de milhares 10 39 2 2" xfId="50657" xr:uid="{27B09925-0A58-4A6E-88CD-8553D9130FF9}"/>
    <cellStyle name="Separador de milhares 10 39 3" xfId="50656" xr:uid="{B96664B0-6126-48BF-8AEE-5263A15DC989}"/>
    <cellStyle name="Separador de milhares 10 4" xfId="20022" xr:uid="{00000000-0005-0000-0000-0000384E0000}"/>
    <cellStyle name="Separador de milhares_x0001_ 10 4" xfId="20023" xr:uid="{00000000-0005-0000-0000-0000394E0000}"/>
    <cellStyle name="Separador de milhares 10 4 10" xfId="50658" xr:uid="{16D645B2-4143-4E8A-8800-DB53625AE61D}"/>
    <cellStyle name="Separador de milhares_x0001_ 10 4 10" xfId="50659" xr:uid="{3CF89A2E-DDF0-41F4-868B-8AABB70ECD6D}"/>
    <cellStyle name="Separador de milhares 10 4 2" xfId="20024" xr:uid="{00000000-0005-0000-0000-00003A4E0000}"/>
    <cellStyle name="Separador de milhares_x0001_ 10 4 2" xfId="20025" xr:uid="{00000000-0005-0000-0000-00003B4E0000}"/>
    <cellStyle name="Separador de milhares 10 4 2 2" xfId="20026" xr:uid="{00000000-0005-0000-0000-00003C4E0000}"/>
    <cellStyle name="Separador de milhares_x0001_ 10 4 2 2" xfId="20027" xr:uid="{00000000-0005-0000-0000-00003D4E0000}"/>
    <cellStyle name="Separador de milhares 10 4 2 2 2" xfId="50662" xr:uid="{E500A52D-1012-4082-9DD8-CAAEAB346070}"/>
    <cellStyle name="Separador de milhares_x0001_ 10 4 2 2 2" xfId="50663" xr:uid="{814FBA2D-CB16-4A87-8189-5309508D7DED}"/>
    <cellStyle name="Separador de milhares 10 4 2 3" xfId="50660" xr:uid="{D565C22B-FFB9-4325-AFC6-A4D737877BA1}"/>
    <cellStyle name="Separador de milhares_x0001_ 10 4 2 3" xfId="50661" xr:uid="{0F8C2915-C898-4D3C-96B7-05FF3C0F34B7}"/>
    <cellStyle name="Separador de milhares 10 4 3" xfId="20028" xr:uid="{00000000-0005-0000-0000-00003E4E0000}"/>
    <cellStyle name="Separador de milhares_x0001_ 10 4 3" xfId="20029" xr:uid="{00000000-0005-0000-0000-00003F4E0000}"/>
    <cellStyle name="Separador de milhares 10 4 3 2" xfId="20030" xr:uid="{00000000-0005-0000-0000-0000404E0000}"/>
    <cellStyle name="Separador de milhares_x0001_ 10 4 3 2" xfId="20031" xr:uid="{00000000-0005-0000-0000-0000414E0000}"/>
    <cellStyle name="Separador de milhares 10 4 3 2 2" xfId="50666" xr:uid="{D919F955-8E80-4160-A381-2E13DFB13D9E}"/>
    <cellStyle name="Separador de milhares_x0001_ 10 4 3 2 2" xfId="50667" xr:uid="{381AF6DB-AD94-4932-8BC0-952031DB64DF}"/>
    <cellStyle name="Separador de milhares 10 4 3 3" xfId="50664" xr:uid="{276B34F8-A062-427B-8D63-56267F0DE7F6}"/>
    <cellStyle name="Separador de milhares_x0001_ 10 4 3 3" xfId="50665" xr:uid="{6211E882-5614-46C3-9026-E19F12326A58}"/>
    <cellStyle name="Separador de milhares 10 4 4" xfId="20032" xr:uid="{00000000-0005-0000-0000-0000424E0000}"/>
    <cellStyle name="Separador de milhares_x0001_ 10 4 4" xfId="20033" xr:uid="{00000000-0005-0000-0000-0000434E0000}"/>
    <cellStyle name="Separador de milhares 10 4 4 2" xfId="20034" xr:uid="{00000000-0005-0000-0000-0000444E0000}"/>
    <cellStyle name="Separador de milhares_x0001_ 10 4 4 2" xfId="20035" xr:uid="{00000000-0005-0000-0000-0000454E0000}"/>
    <cellStyle name="Separador de milhares 10 4 4 2 2" xfId="50670" xr:uid="{60A030F1-8D1D-4E04-89B1-0B99DFEB0289}"/>
    <cellStyle name="Separador de milhares_x0001_ 10 4 4 2 2" xfId="50671" xr:uid="{5FCBDEA2-1C22-478B-9A5B-E3F79412D3CE}"/>
    <cellStyle name="Separador de milhares 10 4 4 3" xfId="50668" xr:uid="{1E734838-C357-4F2E-A0B0-A013E3AF38FA}"/>
    <cellStyle name="Separador de milhares_x0001_ 10 4 4 3" xfId="50669" xr:uid="{E5DA4DB9-6985-49C5-82E2-3CD3AE8105FC}"/>
    <cellStyle name="Separador de milhares 10 4 5" xfId="20036" xr:uid="{00000000-0005-0000-0000-0000464E0000}"/>
    <cellStyle name="Separador de milhares_x0001_ 10 4 5" xfId="20037" xr:uid="{00000000-0005-0000-0000-0000474E0000}"/>
    <cellStyle name="Separador de milhares 10 4 5 2" xfId="20038" xr:uid="{00000000-0005-0000-0000-0000484E0000}"/>
    <cellStyle name="Separador de milhares_x0001_ 10 4 5 2" xfId="20039" xr:uid="{00000000-0005-0000-0000-0000494E0000}"/>
    <cellStyle name="Separador de milhares 10 4 5 2 2" xfId="50674" xr:uid="{6B7BDD60-8559-4F76-8891-6A889AA3BDE3}"/>
    <cellStyle name="Separador de milhares_x0001_ 10 4 5 2 2" xfId="50675" xr:uid="{32796659-149F-4A57-86D1-CC53702911B3}"/>
    <cellStyle name="Separador de milhares 10 4 5 3" xfId="50672" xr:uid="{805B3996-E1A3-46BD-96A9-B1A7080E4483}"/>
    <cellStyle name="Separador de milhares_x0001_ 10 4 5 3" xfId="50673" xr:uid="{E5895F1C-70B9-4491-BBC7-AF076375ACBA}"/>
    <cellStyle name="Separador de milhares 10 4 6" xfId="20040" xr:uid="{00000000-0005-0000-0000-00004A4E0000}"/>
    <cellStyle name="Separador de milhares_x0001_ 10 4 6" xfId="20041" xr:uid="{00000000-0005-0000-0000-00004B4E0000}"/>
    <cellStyle name="Separador de milhares 10 4 6 2" xfId="50676" xr:uid="{8DF16AE8-77AE-4011-9CFE-D018EF7427AA}"/>
    <cellStyle name="Separador de milhares_x0001_ 10 4 6 2" xfId="50677" xr:uid="{D5232D3E-6404-4797-8761-462219707E0F}"/>
    <cellStyle name="Separador de milhares 10 4 7" xfId="20042" xr:uid="{00000000-0005-0000-0000-00004C4E0000}"/>
    <cellStyle name="Separador de milhares_x0001_ 10 4 7" xfId="20043" xr:uid="{00000000-0005-0000-0000-00004D4E0000}"/>
    <cellStyle name="Separador de milhares 10 4 7 2" xfId="50678" xr:uid="{B5709727-7DE7-4753-944E-E24E31EBFD2F}"/>
    <cellStyle name="Separador de milhares_x0001_ 10 4 7 2" xfId="50679" xr:uid="{4523E5A7-047D-46D9-BC07-2CA207297C24}"/>
    <cellStyle name="Separador de milhares 10 4 7 3" xfId="20044" xr:uid="{00000000-0005-0000-0000-00004E4E0000}"/>
    <cellStyle name="Separador de milhares 10 4 7 3 2" xfId="50680" xr:uid="{195BB26A-1218-4056-8AB5-7B49C79ED66D}"/>
    <cellStyle name="Separador de milhares 10 4 8" xfId="20045" xr:uid="{00000000-0005-0000-0000-00004F4E0000}"/>
    <cellStyle name="Separador de milhares_x0001_ 10 4 8" xfId="20046" xr:uid="{00000000-0005-0000-0000-0000504E0000}"/>
    <cellStyle name="Separador de milhares 10 4 8 2" xfId="50681" xr:uid="{8AC4EC46-8DE4-40F7-8733-2720B7CB9568}"/>
    <cellStyle name="Separador de milhares_x0001_ 10 4 8 2" xfId="50682" xr:uid="{CDA3B001-5386-41B8-86DF-B42334B5B193}"/>
    <cellStyle name="Separador de milhares 10 4 9" xfId="20047" xr:uid="{00000000-0005-0000-0000-0000514E0000}"/>
    <cellStyle name="Separador de milhares_x0001_ 10 4 9" xfId="20048" xr:uid="{00000000-0005-0000-0000-0000524E0000}"/>
    <cellStyle name="Separador de milhares 10 4 9 2" xfId="50683" xr:uid="{8D293E2D-488A-482C-8578-67BC4F7E739D}"/>
    <cellStyle name="Separador de milhares_x0001_ 10 4 9 2" xfId="50684" xr:uid="{1B941AED-CB2F-46A2-B5D9-80A7D6E61672}"/>
    <cellStyle name="Separador de milhares 10 40" xfId="20049" xr:uid="{00000000-0005-0000-0000-0000534E0000}"/>
    <cellStyle name="Separador de milhares 10 40 2" xfId="20050" xr:uid="{00000000-0005-0000-0000-0000544E0000}"/>
    <cellStyle name="Separador de milhares 10 40 2 2" xfId="50686" xr:uid="{B6BA14F2-1FDF-4E84-9773-4C4A767E7FD6}"/>
    <cellStyle name="Separador de milhares 10 40 3" xfId="50685" xr:uid="{33845678-C6F3-4A1D-AE4B-41C0A55D6BB9}"/>
    <cellStyle name="Separador de milhares 10 41" xfId="20051" xr:uid="{00000000-0005-0000-0000-0000554E0000}"/>
    <cellStyle name="Separador de milhares 10 41 2" xfId="50687" xr:uid="{47FE6FA0-7397-412B-BE54-7BA783B9424C}"/>
    <cellStyle name="Separador de milhares 10 42" xfId="20052" xr:uid="{00000000-0005-0000-0000-0000564E0000}"/>
    <cellStyle name="Separador de milhares 10 42 2" xfId="50688" xr:uid="{D39BE377-83FF-4C60-92B0-8C48934535EB}"/>
    <cellStyle name="Separador de milhares 10 42 3" xfId="20053" xr:uid="{00000000-0005-0000-0000-0000574E0000}"/>
    <cellStyle name="Separador de milhares 10 42 3 2" xfId="50689" xr:uid="{22F4B97D-D030-4C2D-A425-91AE5C27F22B}"/>
    <cellStyle name="Separador de milhares 10 43" xfId="20054" xr:uid="{00000000-0005-0000-0000-0000584E0000}"/>
    <cellStyle name="Separador de milhares 10 43 2" xfId="50690" xr:uid="{8EB86224-DE63-4205-B932-69985A2D1243}"/>
    <cellStyle name="Separador de milhares 10 44" xfId="20055" xr:uid="{00000000-0005-0000-0000-0000594E0000}"/>
    <cellStyle name="Separador de milhares 10 44 2" xfId="50691" xr:uid="{953C2325-8178-4BDA-9B56-7F644EF16405}"/>
    <cellStyle name="Separador de milhares 10 45" xfId="50335" xr:uid="{0E929830-B65B-4111-AE58-3C6DAC6138A5}"/>
    <cellStyle name="Separador de milhares 10 5" xfId="20056" xr:uid="{00000000-0005-0000-0000-00005A4E0000}"/>
    <cellStyle name="Separador de milhares_x0001_ 10 5" xfId="20057" xr:uid="{00000000-0005-0000-0000-00005B4E0000}"/>
    <cellStyle name="Separador de milhares 10 5 10" xfId="50692" xr:uid="{E697DB77-7BA5-47BD-A418-EB34522265DF}"/>
    <cellStyle name="Separador de milhares_x0001_ 10 5 10" xfId="50693" xr:uid="{206E0546-F9B9-4117-B2FC-8A68832748A4}"/>
    <cellStyle name="Separador de milhares 10 5 2" xfId="20058" xr:uid="{00000000-0005-0000-0000-00005C4E0000}"/>
    <cellStyle name="Separador de milhares_x0001_ 10 5 2" xfId="20059" xr:uid="{00000000-0005-0000-0000-00005D4E0000}"/>
    <cellStyle name="Separador de milhares 10 5 2 2" xfId="20060" xr:uid="{00000000-0005-0000-0000-00005E4E0000}"/>
    <cellStyle name="Separador de milhares_x0001_ 10 5 2 2" xfId="20061" xr:uid="{00000000-0005-0000-0000-00005F4E0000}"/>
    <cellStyle name="Separador de milhares 10 5 2 2 2" xfId="50696" xr:uid="{FFA40A42-94A9-4336-A0CE-CFA05C5D330C}"/>
    <cellStyle name="Separador de milhares_x0001_ 10 5 2 2 2" xfId="50697" xr:uid="{73DF2A34-A33C-4555-8349-0C870271F066}"/>
    <cellStyle name="Separador de milhares 10 5 2 3" xfId="50694" xr:uid="{17EDC5E4-F7A7-40EB-B33C-CA1DF4817C6F}"/>
    <cellStyle name="Separador de milhares_x0001_ 10 5 2 3" xfId="50695" xr:uid="{AD7DCF2E-58B9-4248-BBFB-0D780734FFB5}"/>
    <cellStyle name="Separador de milhares 10 5 3" xfId="20062" xr:uid="{00000000-0005-0000-0000-0000604E0000}"/>
    <cellStyle name="Separador de milhares_x0001_ 10 5 3" xfId="20063" xr:uid="{00000000-0005-0000-0000-0000614E0000}"/>
    <cellStyle name="Separador de milhares 10 5 3 2" xfId="20064" xr:uid="{00000000-0005-0000-0000-0000624E0000}"/>
    <cellStyle name="Separador de milhares_x0001_ 10 5 3 2" xfId="20065" xr:uid="{00000000-0005-0000-0000-0000634E0000}"/>
    <cellStyle name="Separador de milhares 10 5 3 2 2" xfId="50700" xr:uid="{2E7D5AEF-B39A-4F69-B913-7672EAF86A35}"/>
    <cellStyle name="Separador de milhares_x0001_ 10 5 3 2 2" xfId="50701" xr:uid="{967A89AB-438D-4682-9B8F-FC38A78412F3}"/>
    <cellStyle name="Separador de milhares 10 5 3 3" xfId="50698" xr:uid="{B6930686-519D-420E-A9DF-6EA7118D3A61}"/>
    <cellStyle name="Separador de milhares_x0001_ 10 5 3 3" xfId="50699" xr:uid="{0F0056F5-96A5-4FF2-B0D5-C216D58C63EB}"/>
    <cellStyle name="Separador de milhares 10 5 4" xfId="20066" xr:uid="{00000000-0005-0000-0000-0000644E0000}"/>
    <cellStyle name="Separador de milhares_x0001_ 10 5 4" xfId="20067" xr:uid="{00000000-0005-0000-0000-0000654E0000}"/>
    <cellStyle name="Separador de milhares 10 5 4 2" xfId="20068" xr:uid="{00000000-0005-0000-0000-0000664E0000}"/>
    <cellStyle name="Separador de milhares_x0001_ 10 5 4 2" xfId="20069" xr:uid="{00000000-0005-0000-0000-0000674E0000}"/>
    <cellStyle name="Separador de milhares 10 5 4 2 2" xfId="50704" xr:uid="{10916478-5E7B-4847-B4EA-2D16A2E2A8C9}"/>
    <cellStyle name="Separador de milhares_x0001_ 10 5 4 2 2" xfId="50705" xr:uid="{443434E2-A3C9-4926-919A-C2CA576E83BE}"/>
    <cellStyle name="Separador de milhares 10 5 4 3" xfId="50702" xr:uid="{012F71AC-0437-47AE-A5BE-07C48862791B}"/>
    <cellStyle name="Separador de milhares_x0001_ 10 5 4 3" xfId="50703" xr:uid="{3A2756C0-9D86-4288-AB52-3E27DFD36192}"/>
    <cellStyle name="Separador de milhares 10 5 5" xfId="20070" xr:uid="{00000000-0005-0000-0000-0000684E0000}"/>
    <cellStyle name="Separador de milhares_x0001_ 10 5 5" xfId="20071" xr:uid="{00000000-0005-0000-0000-0000694E0000}"/>
    <cellStyle name="Separador de milhares 10 5 5 2" xfId="20072" xr:uid="{00000000-0005-0000-0000-00006A4E0000}"/>
    <cellStyle name="Separador de milhares_x0001_ 10 5 5 2" xfId="20073" xr:uid="{00000000-0005-0000-0000-00006B4E0000}"/>
    <cellStyle name="Separador de milhares 10 5 5 2 2" xfId="50708" xr:uid="{1B42A2AA-7EC1-4BA2-BD33-56F054835226}"/>
    <cellStyle name="Separador de milhares_x0001_ 10 5 5 2 2" xfId="50709" xr:uid="{05487A10-98CF-4C90-84B5-05C6B8BBEE05}"/>
    <cellStyle name="Separador de milhares 10 5 5 3" xfId="50706" xr:uid="{ECB5CF4F-9F87-44C3-B98E-CE794A821744}"/>
    <cellStyle name="Separador de milhares_x0001_ 10 5 5 3" xfId="50707" xr:uid="{A947F218-5A9F-4481-8ED5-79E762BB279A}"/>
    <cellStyle name="Separador de milhares 10 5 6" xfId="20074" xr:uid="{00000000-0005-0000-0000-00006C4E0000}"/>
    <cellStyle name="Separador de milhares_x0001_ 10 5 6" xfId="20075" xr:uid="{00000000-0005-0000-0000-00006D4E0000}"/>
    <cellStyle name="Separador de milhares 10 5 6 2" xfId="50710" xr:uid="{F0C2DF25-7C71-47A9-86CE-754934D1FBBE}"/>
    <cellStyle name="Separador de milhares_x0001_ 10 5 6 2" xfId="50711" xr:uid="{C0803F99-A13A-4413-9A48-91D9B5064A2C}"/>
    <cellStyle name="Separador de milhares 10 5 7" xfId="20076" xr:uid="{00000000-0005-0000-0000-00006E4E0000}"/>
    <cellStyle name="Separador de milhares_x0001_ 10 5 7" xfId="20077" xr:uid="{00000000-0005-0000-0000-00006F4E0000}"/>
    <cellStyle name="Separador de milhares 10 5 7 2" xfId="50712" xr:uid="{0DAA51C7-13E9-4B52-A96C-9639412990B3}"/>
    <cellStyle name="Separador de milhares_x0001_ 10 5 7 2" xfId="50713" xr:uid="{F17FA3F5-A152-431B-A70C-A4B983069962}"/>
    <cellStyle name="Separador de milhares 10 5 7 3" xfId="20078" xr:uid="{00000000-0005-0000-0000-0000704E0000}"/>
    <cellStyle name="Separador de milhares 10 5 7 3 2" xfId="50714" xr:uid="{1D424FEC-EC73-4114-8949-46861472C3D1}"/>
    <cellStyle name="Separador de milhares 10 5 8" xfId="20079" xr:uid="{00000000-0005-0000-0000-0000714E0000}"/>
    <cellStyle name="Separador de milhares_x0001_ 10 5 8" xfId="20080" xr:uid="{00000000-0005-0000-0000-0000724E0000}"/>
    <cellStyle name="Separador de milhares 10 5 8 2" xfId="50715" xr:uid="{4585EFF5-36B5-4019-B1E0-A01639934A21}"/>
    <cellStyle name="Separador de milhares_x0001_ 10 5 8 2" xfId="50716" xr:uid="{158AFB04-8012-40BD-88B5-8C16D22825F5}"/>
    <cellStyle name="Separador de milhares 10 5 9" xfId="20081" xr:uid="{00000000-0005-0000-0000-0000734E0000}"/>
    <cellStyle name="Separador de milhares_x0001_ 10 5 9" xfId="20082" xr:uid="{00000000-0005-0000-0000-0000744E0000}"/>
    <cellStyle name="Separador de milhares 10 5 9 2" xfId="50717" xr:uid="{BEB5C7B4-5484-466A-BD1A-5E8316B61D1F}"/>
    <cellStyle name="Separador de milhares_x0001_ 10 5 9 2" xfId="50718" xr:uid="{622DB44A-5B42-4C10-A54C-95EB6E8AD9EC}"/>
    <cellStyle name="Separador de milhares 10 6" xfId="20083" xr:uid="{00000000-0005-0000-0000-0000754E0000}"/>
    <cellStyle name="Separador de milhares_x0001_ 10 6" xfId="20084" xr:uid="{00000000-0005-0000-0000-0000764E0000}"/>
    <cellStyle name="Separador de milhares 10 6 10" xfId="50719" xr:uid="{18E44B5F-3FAA-4F43-8A81-EF07C7099F80}"/>
    <cellStyle name="Separador de milhares_x0001_ 10 6 10" xfId="50720" xr:uid="{A7D73D42-495E-4D7A-946B-87B5E1C66923}"/>
    <cellStyle name="Separador de milhares 10 6 2" xfId="20085" xr:uid="{00000000-0005-0000-0000-0000774E0000}"/>
    <cellStyle name="Separador de milhares_x0001_ 10 6 2" xfId="20086" xr:uid="{00000000-0005-0000-0000-0000784E0000}"/>
    <cellStyle name="Separador de milhares 10 6 2 2" xfId="20087" xr:uid="{00000000-0005-0000-0000-0000794E0000}"/>
    <cellStyle name="Separador de milhares_x0001_ 10 6 2 2" xfId="20088" xr:uid="{00000000-0005-0000-0000-00007A4E0000}"/>
    <cellStyle name="Separador de milhares 10 6 2 2 2" xfId="50723" xr:uid="{4764F774-02DE-44E2-9253-8E6750A2FE2D}"/>
    <cellStyle name="Separador de milhares_x0001_ 10 6 2 2 2" xfId="50724" xr:uid="{04AB673E-41CB-4DBE-88A5-50F2DCBC16C8}"/>
    <cellStyle name="Separador de milhares 10 6 2 3" xfId="50721" xr:uid="{D463C58A-FA35-4BFA-928C-45C28B373B97}"/>
    <cellStyle name="Separador de milhares_x0001_ 10 6 2 3" xfId="50722" xr:uid="{372FDEA6-8666-4316-806B-0E0108310CD0}"/>
    <cellStyle name="Separador de milhares 10 6 3" xfId="20089" xr:uid="{00000000-0005-0000-0000-00007B4E0000}"/>
    <cellStyle name="Separador de milhares_x0001_ 10 6 3" xfId="20090" xr:uid="{00000000-0005-0000-0000-00007C4E0000}"/>
    <cellStyle name="Separador de milhares 10 6 3 2" xfId="20091" xr:uid="{00000000-0005-0000-0000-00007D4E0000}"/>
    <cellStyle name="Separador de milhares_x0001_ 10 6 3 2" xfId="20092" xr:uid="{00000000-0005-0000-0000-00007E4E0000}"/>
    <cellStyle name="Separador de milhares 10 6 3 2 2" xfId="50727" xr:uid="{2AA33219-1613-47FF-B75F-83332507DFAC}"/>
    <cellStyle name="Separador de milhares_x0001_ 10 6 3 2 2" xfId="50728" xr:uid="{1EBC6EAC-A0EE-445A-B451-E1EA6E06413E}"/>
    <cellStyle name="Separador de milhares 10 6 3 3" xfId="50725" xr:uid="{48FA192C-F13B-466A-B7A3-5F794257093D}"/>
    <cellStyle name="Separador de milhares_x0001_ 10 6 3 3" xfId="50726" xr:uid="{015A15A1-D898-457C-8349-BB367392B4F1}"/>
    <cellStyle name="Separador de milhares 10 6 4" xfId="20093" xr:uid="{00000000-0005-0000-0000-00007F4E0000}"/>
    <cellStyle name="Separador de milhares_x0001_ 10 6 4" xfId="20094" xr:uid="{00000000-0005-0000-0000-0000804E0000}"/>
    <cellStyle name="Separador de milhares 10 6 4 2" xfId="20095" xr:uid="{00000000-0005-0000-0000-0000814E0000}"/>
    <cellStyle name="Separador de milhares_x0001_ 10 6 4 2" xfId="20096" xr:uid="{00000000-0005-0000-0000-0000824E0000}"/>
    <cellStyle name="Separador de milhares 10 6 4 2 2" xfId="50731" xr:uid="{8C70962B-D61D-463A-93C2-A91A493A436E}"/>
    <cellStyle name="Separador de milhares_x0001_ 10 6 4 2 2" xfId="50732" xr:uid="{E2D39636-AFEE-40F7-9D38-646F84CF17DD}"/>
    <cellStyle name="Separador de milhares 10 6 4 3" xfId="50729" xr:uid="{2AC747DD-B8BF-405D-9DF6-662770E1A092}"/>
    <cellStyle name="Separador de milhares_x0001_ 10 6 4 3" xfId="50730" xr:uid="{98E00C4B-AFB6-4469-8D33-DEB53BF8D9BC}"/>
    <cellStyle name="Separador de milhares 10 6 5" xfId="20097" xr:uid="{00000000-0005-0000-0000-0000834E0000}"/>
    <cellStyle name="Separador de milhares_x0001_ 10 6 5" xfId="20098" xr:uid="{00000000-0005-0000-0000-0000844E0000}"/>
    <cellStyle name="Separador de milhares 10 6 5 2" xfId="20099" xr:uid="{00000000-0005-0000-0000-0000854E0000}"/>
    <cellStyle name="Separador de milhares_x0001_ 10 6 5 2" xfId="20100" xr:uid="{00000000-0005-0000-0000-0000864E0000}"/>
    <cellStyle name="Separador de milhares 10 6 5 2 2" xfId="50735" xr:uid="{CBED693F-778D-495D-ADE3-E375F2449F52}"/>
    <cellStyle name="Separador de milhares_x0001_ 10 6 5 2 2" xfId="50736" xr:uid="{8829161F-9229-4CA9-A754-8A18F53A888E}"/>
    <cellStyle name="Separador de milhares 10 6 5 3" xfId="50733" xr:uid="{385F7687-1101-49C4-AD5F-71242316A94B}"/>
    <cellStyle name="Separador de milhares_x0001_ 10 6 5 3" xfId="50734" xr:uid="{52A3333F-DD01-4A3E-9B6A-F9AA127937E6}"/>
    <cellStyle name="Separador de milhares 10 6 6" xfId="20101" xr:uid="{00000000-0005-0000-0000-0000874E0000}"/>
    <cellStyle name="Separador de milhares_x0001_ 10 6 6" xfId="20102" xr:uid="{00000000-0005-0000-0000-0000884E0000}"/>
    <cellStyle name="Separador de milhares 10 6 6 2" xfId="50737" xr:uid="{92D903DF-C4D3-4E0E-AFC8-58803FABE844}"/>
    <cellStyle name="Separador de milhares_x0001_ 10 6 6 2" xfId="50738" xr:uid="{85217FB7-0F1E-43E8-87C3-72E03C0552BA}"/>
    <cellStyle name="Separador de milhares 10 6 7" xfId="20103" xr:uid="{00000000-0005-0000-0000-0000894E0000}"/>
    <cellStyle name="Separador de milhares_x0001_ 10 6 7" xfId="20104" xr:uid="{00000000-0005-0000-0000-00008A4E0000}"/>
    <cellStyle name="Separador de milhares 10 6 7 2" xfId="50739" xr:uid="{2191576A-DAE1-44E8-9DDA-B1EC8FD319A2}"/>
    <cellStyle name="Separador de milhares_x0001_ 10 6 7 2" xfId="50740" xr:uid="{BEF350D3-BBB3-4A37-966D-0A7B9E72767D}"/>
    <cellStyle name="Separador de milhares 10 6 7 3" xfId="20105" xr:uid="{00000000-0005-0000-0000-00008B4E0000}"/>
    <cellStyle name="Separador de milhares 10 6 7 3 2" xfId="50741" xr:uid="{2F7E68DF-0E2D-4DDE-9986-0BAD2A650748}"/>
    <cellStyle name="Separador de milhares 10 6 8" xfId="20106" xr:uid="{00000000-0005-0000-0000-00008C4E0000}"/>
    <cellStyle name="Separador de milhares_x0001_ 10 6 8" xfId="20107" xr:uid="{00000000-0005-0000-0000-00008D4E0000}"/>
    <cellStyle name="Separador de milhares 10 6 8 2" xfId="50742" xr:uid="{48CCD1D3-FE31-4B13-AAEC-183A4638A551}"/>
    <cellStyle name="Separador de milhares_x0001_ 10 6 8 2" xfId="50743" xr:uid="{DFD1B112-AEDE-4B1D-8FA1-F4161C40E264}"/>
    <cellStyle name="Separador de milhares 10 6 9" xfId="20108" xr:uid="{00000000-0005-0000-0000-00008E4E0000}"/>
    <cellStyle name="Separador de milhares_x0001_ 10 6 9" xfId="20109" xr:uid="{00000000-0005-0000-0000-00008F4E0000}"/>
    <cellStyle name="Separador de milhares 10 6 9 2" xfId="50744" xr:uid="{234183D7-D219-4860-A38D-E1C3B948B218}"/>
    <cellStyle name="Separador de milhares_x0001_ 10 6 9 2" xfId="50745" xr:uid="{ECDFDD12-0E5E-46A1-92F4-AD7513CFF9AB}"/>
    <cellStyle name="Separador de milhares 10 7" xfId="20110" xr:uid="{00000000-0005-0000-0000-0000904E0000}"/>
    <cellStyle name="Separador de milhares_x0001_ 10 7" xfId="20111" xr:uid="{00000000-0005-0000-0000-0000914E0000}"/>
    <cellStyle name="Separador de milhares 10 7 10" xfId="50746" xr:uid="{8BD6835A-1C03-46DD-8981-D04A1C622BD3}"/>
    <cellStyle name="Separador de milhares_x0001_ 10 7 10" xfId="50747" xr:uid="{3E1BE91C-1D58-45C0-A7C9-982005A09D42}"/>
    <cellStyle name="Separador de milhares 10 7 2" xfId="20112" xr:uid="{00000000-0005-0000-0000-0000924E0000}"/>
    <cellStyle name="Separador de milhares_x0001_ 10 7 2" xfId="20113" xr:uid="{00000000-0005-0000-0000-0000934E0000}"/>
    <cellStyle name="Separador de milhares 10 7 2 2" xfId="20114" xr:uid="{00000000-0005-0000-0000-0000944E0000}"/>
    <cellStyle name="Separador de milhares_x0001_ 10 7 2 2" xfId="20115" xr:uid="{00000000-0005-0000-0000-0000954E0000}"/>
    <cellStyle name="Separador de milhares 10 7 2 2 2" xfId="50750" xr:uid="{086B236D-1F2E-46AF-A518-6A1585BE29D6}"/>
    <cellStyle name="Separador de milhares_x0001_ 10 7 2 2 2" xfId="50751" xr:uid="{EAF27DF5-0ABB-48F8-9E4C-292BABD8DE04}"/>
    <cellStyle name="Separador de milhares 10 7 2 3" xfId="50748" xr:uid="{AD2B6379-50E8-446B-AFA0-1D1D9AFA754F}"/>
    <cellStyle name="Separador de milhares_x0001_ 10 7 2 3" xfId="50749" xr:uid="{CCB944CB-5C31-4287-8F29-D057EC3A5515}"/>
    <cellStyle name="Separador de milhares 10 7 3" xfId="20116" xr:uid="{00000000-0005-0000-0000-0000964E0000}"/>
    <cellStyle name="Separador de milhares_x0001_ 10 7 3" xfId="20117" xr:uid="{00000000-0005-0000-0000-0000974E0000}"/>
    <cellStyle name="Separador de milhares 10 7 3 2" xfId="20118" xr:uid="{00000000-0005-0000-0000-0000984E0000}"/>
    <cellStyle name="Separador de milhares_x0001_ 10 7 3 2" xfId="20119" xr:uid="{00000000-0005-0000-0000-0000994E0000}"/>
    <cellStyle name="Separador de milhares 10 7 3 2 2" xfId="50754" xr:uid="{E6FE160C-0E92-4E61-BF93-9530E09D0197}"/>
    <cellStyle name="Separador de milhares_x0001_ 10 7 3 2 2" xfId="50755" xr:uid="{9AF64552-F55B-4D49-BC1A-64DF66CB1179}"/>
    <cellStyle name="Separador de milhares 10 7 3 3" xfId="50752" xr:uid="{AF51BB4D-3788-4DED-9326-0C09A3608A92}"/>
    <cellStyle name="Separador de milhares_x0001_ 10 7 3 3" xfId="50753" xr:uid="{FE6B9496-0477-45AB-B744-D5DC2CA5E4C3}"/>
    <cellStyle name="Separador de milhares 10 7 4" xfId="20120" xr:uid="{00000000-0005-0000-0000-00009A4E0000}"/>
    <cellStyle name="Separador de milhares_x0001_ 10 7 4" xfId="20121" xr:uid="{00000000-0005-0000-0000-00009B4E0000}"/>
    <cellStyle name="Separador de milhares 10 7 4 2" xfId="20122" xr:uid="{00000000-0005-0000-0000-00009C4E0000}"/>
    <cellStyle name="Separador de milhares_x0001_ 10 7 4 2" xfId="20123" xr:uid="{00000000-0005-0000-0000-00009D4E0000}"/>
    <cellStyle name="Separador de milhares 10 7 4 2 2" xfId="50758" xr:uid="{CEAB7AF3-0729-49F9-8591-3C601D462F11}"/>
    <cellStyle name="Separador de milhares_x0001_ 10 7 4 2 2" xfId="50759" xr:uid="{DF6B6F76-55C9-42E3-9FA9-960C829C516B}"/>
    <cellStyle name="Separador de milhares 10 7 4 3" xfId="50756" xr:uid="{FB9E0FB6-FC6B-4E4C-A70F-6D6E987E5EA9}"/>
    <cellStyle name="Separador de milhares_x0001_ 10 7 4 3" xfId="50757" xr:uid="{9C76E9AF-2571-401F-8C98-3E604E62FA8B}"/>
    <cellStyle name="Separador de milhares 10 7 5" xfId="20124" xr:uid="{00000000-0005-0000-0000-00009E4E0000}"/>
    <cellStyle name="Separador de milhares_x0001_ 10 7 5" xfId="20125" xr:uid="{00000000-0005-0000-0000-00009F4E0000}"/>
    <cellStyle name="Separador de milhares 10 7 5 2" xfId="20126" xr:uid="{00000000-0005-0000-0000-0000A04E0000}"/>
    <cellStyle name="Separador de milhares_x0001_ 10 7 5 2" xfId="20127" xr:uid="{00000000-0005-0000-0000-0000A14E0000}"/>
    <cellStyle name="Separador de milhares 10 7 5 2 2" xfId="50762" xr:uid="{11A2D990-4D7E-4694-AF32-134A215EAF91}"/>
    <cellStyle name="Separador de milhares_x0001_ 10 7 5 2 2" xfId="50763" xr:uid="{1FB72431-116B-404C-9A30-401FDF1CF00A}"/>
    <cellStyle name="Separador de milhares 10 7 5 3" xfId="50760" xr:uid="{F8E8D44F-0920-4395-86BB-9D90F84D91B9}"/>
    <cellStyle name="Separador de milhares_x0001_ 10 7 5 3" xfId="50761" xr:uid="{4860A0CC-8258-4242-AF59-A64AFEBA9067}"/>
    <cellStyle name="Separador de milhares 10 7 6" xfId="20128" xr:uid="{00000000-0005-0000-0000-0000A24E0000}"/>
    <cellStyle name="Separador de milhares_x0001_ 10 7 6" xfId="20129" xr:uid="{00000000-0005-0000-0000-0000A34E0000}"/>
    <cellStyle name="Separador de milhares 10 7 6 2" xfId="50764" xr:uid="{80067BCD-18DA-4810-84BC-489F87081693}"/>
    <cellStyle name="Separador de milhares_x0001_ 10 7 6 2" xfId="50765" xr:uid="{712BB2C4-B021-4E1C-929D-B614583E717C}"/>
    <cellStyle name="Separador de milhares 10 7 7" xfId="20130" xr:uid="{00000000-0005-0000-0000-0000A44E0000}"/>
    <cellStyle name="Separador de milhares_x0001_ 10 7 7" xfId="20131" xr:uid="{00000000-0005-0000-0000-0000A54E0000}"/>
    <cellStyle name="Separador de milhares 10 7 7 2" xfId="50766" xr:uid="{C6E88122-84A8-4264-B81C-3BE245BC6C43}"/>
    <cellStyle name="Separador de milhares_x0001_ 10 7 7 2" xfId="50767" xr:uid="{83860FD1-0A97-4B43-AD2C-8D9D2DA02127}"/>
    <cellStyle name="Separador de milhares 10 7 7 3" xfId="20132" xr:uid="{00000000-0005-0000-0000-0000A64E0000}"/>
    <cellStyle name="Separador de milhares 10 7 7 3 2" xfId="50768" xr:uid="{B32EF759-B88C-44AC-ABF9-5AC9317A3FE5}"/>
    <cellStyle name="Separador de milhares 10 7 8" xfId="20133" xr:uid="{00000000-0005-0000-0000-0000A74E0000}"/>
    <cellStyle name="Separador de milhares_x0001_ 10 7 8" xfId="20134" xr:uid="{00000000-0005-0000-0000-0000A84E0000}"/>
    <cellStyle name="Separador de milhares 10 7 8 2" xfId="50769" xr:uid="{370A86F4-CE54-4CBA-96EA-ABDDC14194DD}"/>
    <cellStyle name="Separador de milhares_x0001_ 10 7 8 2" xfId="50770" xr:uid="{155429FA-4813-4E5D-B372-AF43313311E5}"/>
    <cellStyle name="Separador de milhares 10 7 9" xfId="20135" xr:uid="{00000000-0005-0000-0000-0000A94E0000}"/>
    <cellStyle name="Separador de milhares_x0001_ 10 7 9" xfId="20136" xr:uid="{00000000-0005-0000-0000-0000AA4E0000}"/>
    <cellStyle name="Separador de milhares 10 7 9 2" xfId="50771" xr:uid="{61FE6546-FCD8-43EB-90E0-D62A82662792}"/>
    <cellStyle name="Separador de milhares_x0001_ 10 7 9 2" xfId="50772" xr:uid="{67B6C536-22CF-4360-814A-ED6E5A807707}"/>
    <cellStyle name="Separador de milhares 10 8" xfId="20137" xr:uid="{00000000-0005-0000-0000-0000AB4E0000}"/>
    <cellStyle name="Separador de milhares_x0001_ 10 8" xfId="20138" xr:uid="{00000000-0005-0000-0000-0000AC4E0000}"/>
    <cellStyle name="Separador de milhares 10 8 10" xfId="50773" xr:uid="{A950C4EB-D4CB-48AC-BF59-85DAFAE1C8A5}"/>
    <cellStyle name="Separador de milhares_x0001_ 10 8 10" xfId="50774" xr:uid="{EF51E07E-94CD-41CA-9E85-8DBB2C98BC3A}"/>
    <cellStyle name="Separador de milhares 10 8 2" xfId="20139" xr:uid="{00000000-0005-0000-0000-0000AD4E0000}"/>
    <cellStyle name="Separador de milhares_x0001_ 10 8 2" xfId="20140" xr:uid="{00000000-0005-0000-0000-0000AE4E0000}"/>
    <cellStyle name="Separador de milhares 10 8 2 2" xfId="20141" xr:uid="{00000000-0005-0000-0000-0000AF4E0000}"/>
    <cellStyle name="Separador de milhares_x0001_ 10 8 2 2" xfId="20142" xr:uid="{00000000-0005-0000-0000-0000B04E0000}"/>
    <cellStyle name="Separador de milhares 10 8 2 2 2" xfId="50777" xr:uid="{17CF6EA5-104D-4DC2-BE6C-810822F4749E}"/>
    <cellStyle name="Separador de milhares_x0001_ 10 8 2 2 2" xfId="50778" xr:uid="{71EDA09D-1736-43CD-BE53-F9926D0B924E}"/>
    <cellStyle name="Separador de milhares 10 8 2 3" xfId="50775" xr:uid="{61108A37-138F-4054-BE0D-6404F81E06BE}"/>
    <cellStyle name="Separador de milhares_x0001_ 10 8 2 3" xfId="50776" xr:uid="{D2CE3A2D-6338-4138-ABD1-26A6D839057A}"/>
    <cellStyle name="Separador de milhares 10 8 3" xfId="20143" xr:uid="{00000000-0005-0000-0000-0000B14E0000}"/>
    <cellStyle name="Separador de milhares_x0001_ 10 8 3" xfId="20144" xr:uid="{00000000-0005-0000-0000-0000B24E0000}"/>
    <cellStyle name="Separador de milhares 10 8 3 2" xfId="20145" xr:uid="{00000000-0005-0000-0000-0000B34E0000}"/>
    <cellStyle name="Separador de milhares_x0001_ 10 8 3 2" xfId="20146" xr:uid="{00000000-0005-0000-0000-0000B44E0000}"/>
    <cellStyle name="Separador de milhares 10 8 3 2 2" xfId="50781" xr:uid="{091A36EC-2341-4A90-AB0F-78FF648152CA}"/>
    <cellStyle name="Separador de milhares_x0001_ 10 8 3 2 2" xfId="50782" xr:uid="{C845FE5A-9534-4A1C-ADA9-6A7750A02D8D}"/>
    <cellStyle name="Separador de milhares 10 8 3 3" xfId="50779" xr:uid="{C680799E-CCE9-4780-9058-5B2C88AF1C8C}"/>
    <cellStyle name="Separador de milhares_x0001_ 10 8 3 3" xfId="50780" xr:uid="{FF85490C-AAF8-4BFE-A7DC-98E94B68E839}"/>
    <cellStyle name="Separador de milhares 10 8 4" xfId="20147" xr:uid="{00000000-0005-0000-0000-0000B54E0000}"/>
    <cellStyle name="Separador de milhares_x0001_ 10 8 4" xfId="20148" xr:uid="{00000000-0005-0000-0000-0000B64E0000}"/>
    <cellStyle name="Separador de milhares 10 8 4 2" xfId="20149" xr:uid="{00000000-0005-0000-0000-0000B74E0000}"/>
    <cellStyle name="Separador de milhares_x0001_ 10 8 4 2" xfId="20150" xr:uid="{00000000-0005-0000-0000-0000B84E0000}"/>
    <cellStyle name="Separador de milhares 10 8 4 2 2" xfId="50785" xr:uid="{F150E303-20EA-4661-B20C-A9974432BCE0}"/>
    <cellStyle name="Separador de milhares_x0001_ 10 8 4 2 2" xfId="50786" xr:uid="{DAA3DEE4-9E2D-4F7A-8429-F313C544B898}"/>
    <cellStyle name="Separador de milhares 10 8 4 3" xfId="50783" xr:uid="{6D32ECC1-1DAF-409E-84DC-4735D4F7B6E1}"/>
    <cellStyle name="Separador de milhares_x0001_ 10 8 4 3" xfId="50784" xr:uid="{CA090FA3-4F9A-4A01-91E0-14F936A8AAAE}"/>
    <cellStyle name="Separador de milhares 10 8 5" xfId="20151" xr:uid="{00000000-0005-0000-0000-0000B94E0000}"/>
    <cellStyle name="Separador de milhares_x0001_ 10 8 5" xfId="20152" xr:uid="{00000000-0005-0000-0000-0000BA4E0000}"/>
    <cellStyle name="Separador de milhares 10 8 5 2" xfId="20153" xr:uid="{00000000-0005-0000-0000-0000BB4E0000}"/>
    <cellStyle name="Separador de milhares_x0001_ 10 8 5 2" xfId="20154" xr:uid="{00000000-0005-0000-0000-0000BC4E0000}"/>
    <cellStyle name="Separador de milhares 10 8 5 2 2" xfId="50789" xr:uid="{55F91E12-2D01-46BB-A961-EDFF9754F2C9}"/>
    <cellStyle name="Separador de milhares_x0001_ 10 8 5 2 2" xfId="50790" xr:uid="{EF037F9C-036B-4AD0-BC02-DFEEE097AC53}"/>
    <cellStyle name="Separador de milhares 10 8 5 3" xfId="50787" xr:uid="{3E5B463C-CED2-4BD1-9FC1-7BF0AE4497D2}"/>
    <cellStyle name="Separador de milhares_x0001_ 10 8 5 3" xfId="50788" xr:uid="{E1FE2C9C-58C9-47A6-873D-84FFB6725C2F}"/>
    <cellStyle name="Separador de milhares 10 8 6" xfId="20155" xr:uid="{00000000-0005-0000-0000-0000BD4E0000}"/>
    <cellStyle name="Separador de milhares_x0001_ 10 8 6" xfId="20156" xr:uid="{00000000-0005-0000-0000-0000BE4E0000}"/>
    <cellStyle name="Separador de milhares 10 8 6 2" xfId="50791" xr:uid="{37C53BA6-53D3-472C-A185-0E4052568A48}"/>
    <cellStyle name="Separador de milhares_x0001_ 10 8 6 2" xfId="50792" xr:uid="{0E76D0D0-0175-43D8-9829-11C5B7A523B3}"/>
    <cellStyle name="Separador de milhares 10 8 7" xfId="20157" xr:uid="{00000000-0005-0000-0000-0000BF4E0000}"/>
    <cellStyle name="Separador de milhares_x0001_ 10 8 7" xfId="20158" xr:uid="{00000000-0005-0000-0000-0000C04E0000}"/>
    <cellStyle name="Separador de milhares 10 8 7 2" xfId="50793" xr:uid="{B7586505-4532-4536-BBAE-DA27A987BD78}"/>
    <cellStyle name="Separador de milhares_x0001_ 10 8 7 2" xfId="50794" xr:uid="{644E2022-9C20-47BE-B89A-9A41BEDE2E56}"/>
    <cellStyle name="Separador de milhares 10 8 7 3" xfId="20159" xr:uid="{00000000-0005-0000-0000-0000C14E0000}"/>
    <cellStyle name="Separador de milhares 10 8 7 3 2" xfId="50795" xr:uid="{54C9AD6E-8FA3-4936-A70D-ABD308F8BD1B}"/>
    <cellStyle name="Separador de milhares 10 8 8" xfId="20160" xr:uid="{00000000-0005-0000-0000-0000C24E0000}"/>
    <cellStyle name="Separador de milhares_x0001_ 10 8 8" xfId="20161" xr:uid="{00000000-0005-0000-0000-0000C34E0000}"/>
    <cellStyle name="Separador de milhares 10 8 8 2" xfId="50796" xr:uid="{D1D34473-F41B-4B30-90CD-97D480AADEA0}"/>
    <cellStyle name="Separador de milhares_x0001_ 10 8 8 2" xfId="50797" xr:uid="{833BA36A-0724-486A-A57D-CAA0036A4075}"/>
    <cellStyle name="Separador de milhares 10 8 9" xfId="20162" xr:uid="{00000000-0005-0000-0000-0000C44E0000}"/>
    <cellStyle name="Separador de milhares_x0001_ 10 8 9" xfId="20163" xr:uid="{00000000-0005-0000-0000-0000C54E0000}"/>
    <cellStyle name="Separador de milhares 10 8 9 2" xfId="50798" xr:uid="{1E1DB3CB-6BCC-4EE8-B4B2-DBC0ED102BD6}"/>
    <cellStyle name="Separador de milhares_x0001_ 10 8 9 2" xfId="50799" xr:uid="{DA4B33EC-2F87-425B-B419-1E2A544D7476}"/>
    <cellStyle name="Separador de milhares 10 9" xfId="20164" xr:uid="{00000000-0005-0000-0000-0000C64E0000}"/>
    <cellStyle name="Separador de milhares_x0001_ 10 9" xfId="20165" xr:uid="{00000000-0005-0000-0000-0000C74E0000}"/>
    <cellStyle name="Separador de milhares 10 9 10" xfId="50800" xr:uid="{9AFBA02F-1CC4-4FBA-ADF0-ABB61033EF86}"/>
    <cellStyle name="Separador de milhares_x0001_ 10 9 10" xfId="50801" xr:uid="{4EE0CEB6-5D37-4AD1-B468-BDAB07984912}"/>
    <cellStyle name="Separador de milhares 10 9 2" xfId="20166" xr:uid="{00000000-0005-0000-0000-0000C84E0000}"/>
    <cellStyle name="Separador de milhares_x0001_ 10 9 2" xfId="20167" xr:uid="{00000000-0005-0000-0000-0000C94E0000}"/>
    <cellStyle name="Separador de milhares 10 9 2 2" xfId="20168" xr:uid="{00000000-0005-0000-0000-0000CA4E0000}"/>
    <cellStyle name="Separador de milhares_x0001_ 10 9 2 2" xfId="20169" xr:uid="{00000000-0005-0000-0000-0000CB4E0000}"/>
    <cellStyle name="Separador de milhares 10 9 2 2 2" xfId="50804" xr:uid="{9C7A0DBD-23E6-4AE0-AD83-358E4A8FC97D}"/>
    <cellStyle name="Separador de milhares_x0001_ 10 9 2 2 2" xfId="50805" xr:uid="{98DDD93D-E33F-4A66-8490-E206D7DB34E3}"/>
    <cellStyle name="Separador de milhares 10 9 2 3" xfId="50802" xr:uid="{7BCEDE71-A89B-4401-904C-1960516F5F60}"/>
    <cellStyle name="Separador de milhares_x0001_ 10 9 2 3" xfId="50803" xr:uid="{AD927F17-DC65-4233-B47E-4BF7617E4546}"/>
    <cellStyle name="Separador de milhares 10 9 3" xfId="20170" xr:uid="{00000000-0005-0000-0000-0000CC4E0000}"/>
    <cellStyle name="Separador de milhares_x0001_ 10 9 3" xfId="20171" xr:uid="{00000000-0005-0000-0000-0000CD4E0000}"/>
    <cellStyle name="Separador de milhares 10 9 3 2" xfId="20172" xr:uid="{00000000-0005-0000-0000-0000CE4E0000}"/>
    <cellStyle name="Separador de milhares_x0001_ 10 9 3 2" xfId="20173" xr:uid="{00000000-0005-0000-0000-0000CF4E0000}"/>
    <cellStyle name="Separador de milhares 10 9 3 2 2" xfId="50808" xr:uid="{F11036DA-077F-41E9-B53A-3EC4E1530C90}"/>
    <cellStyle name="Separador de milhares_x0001_ 10 9 3 2 2" xfId="50809" xr:uid="{7942E635-5F5E-4E33-9DD3-FB8FDB2F078F}"/>
    <cellStyle name="Separador de milhares 10 9 3 3" xfId="50806" xr:uid="{041CAB2D-1330-4668-AB50-B696330801C9}"/>
    <cellStyle name="Separador de milhares_x0001_ 10 9 3 3" xfId="50807" xr:uid="{4DF3DEF0-3FD7-47DF-B11B-C572A389CE43}"/>
    <cellStyle name="Separador de milhares 10 9 4" xfId="20174" xr:uid="{00000000-0005-0000-0000-0000D04E0000}"/>
    <cellStyle name="Separador de milhares_x0001_ 10 9 4" xfId="20175" xr:uid="{00000000-0005-0000-0000-0000D14E0000}"/>
    <cellStyle name="Separador de milhares 10 9 4 2" xfId="20176" xr:uid="{00000000-0005-0000-0000-0000D24E0000}"/>
    <cellStyle name="Separador de milhares_x0001_ 10 9 4 2" xfId="20177" xr:uid="{00000000-0005-0000-0000-0000D34E0000}"/>
    <cellStyle name="Separador de milhares 10 9 4 2 2" xfId="50812" xr:uid="{9DC63864-1DD1-4407-AA93-57EDBE809483}"/>
    <cellStyle name="Separador de milhares_x0001_ 10 9 4 2 2" xfId="50813" xr:uid="{71F83AB6-917E-43FA-8F04-DD05E16E25C9}"/>
    <cellStyle name="Separador de milhares 10 9 4 3" xfId="50810" xr:uid="{5628F8B9-9A57-4280-9118-5AA188EA062C}"/>
    <cellStyle name="Separador de milhares_x0001_ 10 9 4 3" xfId="50811" xr:uid="{8F9A11B4-D899-490D-966B-5802F9E2BD13}"/>
    <cellStyle name="Separador de milhares 10 9 5" xfId="20178" xr:uid="{00000000-0005-0000-0000-0000D44E0000}"/>
    <cellStyle name="Separador de milhares_x0001_ 10 9 5" xfId="20179" xr:uid="{00000000-0005-0000-0000-0000D54E0000}"/>
    <cellStyle name="Separador de milhares 10 9 5 2" xfId="20180" xr:uid="{00000000-0005-0000-0000-0000D64E0000}"/>
    <cellStyle name="Separador de milhares_x0001_ 10 9 5 2" xfId="20181" xr:uid="{00000000-0005-0000-0000-0000D74E0000}"/>
    <cellStyle name="Separador de milhares 10 9 5 2 2" xfId="50816" xr:uid="{78AAF671-282B-412D-99BD-B17BC237F3AD}"/>
    <cellStyle name="Separador de milhares_x0001_ 10 9 5 2 2" xfId="50817" xr:uid="{2DC787F8-CB91-4A0B-A606-769716C0DC92}"/>
    <cellStyle name="Separador de milhares 10 9 5 3" xfId="50814" xr:uid="{C1E25C3D-E765-428A-92DA-2AB1D14E5BD1}"/>
    <cellStyle name="Separador de milhares_x0001_ 10 9 5 3" xfId="50815" xr:uid="{B545D729-116E-40B0-82C0-F447F78320F6}"/>
    <cellStyle name="Separador de milhares 10 9 6" xfId="20182" xr:uid="{00000000-0005-0000-0000-0000D84E0000}"/>
    <cellStyle name="Separador de milhares_x0001_ 10 9 6" xfId="20183" xr:uid="{00000000-0005-0000-0000-0000D94E0000}"/>
    <cellStyle name="Separador de milhares 10 9 6 2" xfId="50818" xr:uid="{A9AFE151-831D-4369-8B90-E761E6F7CF8A}"/>
    <cellStyle name="Separador de milhares_x0001_ 10 9 6 2" xfId="50819" xr:uid="{96A24493-9384-43EF-B7ED-14F94DCA1484}"/>
    <cellStyle name="Separador de milhares 10 9 7" xfId="20184" xr:uid="{00000000-0005-0000-0000-0000DA4E0000}"/>
    <cellStyle name="Separador de milhares_x0001_ 10 9 7" xfId="20185" xr:uid="{00000000-0005-0000-0000-0000DB4E0000}"/>
    <cellStyle name="Separador de milhares 10 9 7 2" xfId="50820" xr:uid="{5AFF3145-FCA7-4447-B9D2-7AF664EA8A39}"/>
    <cellStyle name="Separador de milhares_x0001_ 10 9 7 2" xfId="50821" xr:uid="{30FCCA75-1B88-425B-97D8-CC8F090054F2}"/>
    <cellStyle name="Separador de milhares 10 9 7 3" xfId="20186" xr:uid="{00000000-0005-0000-0000-0000DC4E0000}"/>
    <cellStyle name="Separador de milhares 10 9 7 3 2" xfId="50822" xr:uid="{90A4CD97-143E-41DA-8216-0AD4D0E3CE5E}"/>
    <cellStyle name="Separador de milhares 10 9 8" xfId="20187" xr:uid="{00000000-0005-0000-0000-0000DD4E0000}"/>
    <cellStyle name="Separador de milhares_x0001_ 10 9 8" xfId="20188" xr:uid="{00000000-0005-0000-0000-0000DE4E0000}"/>
    <cellStyle name="Separador de milhares 10 9 8 2" xfId="50823" xr:uid="{30BC1CFC-7951-4E81-A0A2-06D56634B8B1}"/>
    <cellStyle name="Separador de milhares_x0001_ 10 9 8 2" xfId="50824" xr:uid="{7D09ADC5-7EB2-4523-8306-4D47A358E7DE}"/>
    <cellStyle name="Separador de milhares 10 9 9" xfId="20189" xr:uid="{00000000-0005-0000-0000-0000DF4E0000}"/>
    <cellStyle name="Separador de milhares_x0001_ 10 9 9" xfId="20190" xr:uid="{00000000-0005-0000-0000-0000E04E0000}"/>
    <cellStyle name="Separador de milhares 10 9 9 2" xfId="50825" xr:uid="{65F1E4A3-BAEF-4275-9CCC-B11EDCB26B9E}"/>
    <cellStyle name="Separador de milhares_x0001_ 10 9 9 2" xfId="50826" xr:uid="{5843D8A0-3829-4467-95EB-F273D28B6426}"/>
    <cellStyle name="Separador de milhares 11" xfId="20191" xr:uid="{00000000-0005-0000-0000-0000E14E0000}"/>
    <cellStyle name="Separador de milhares_x0001_ 11" xfId="20192" xr:uid="{00000000-0005-0000-0000-0000E24E0000}"/>
    <cellStyle name="Separador de milhares 11 10" xfId="20193" xr:uid="{00000000-0005-0000-0000-0000E34E0000}"/>
    <cellStyle name="Separador de milhares_x0001_ 11 10" xfId="20194" xr:uid="{00000000-0005-0000-0000-0000E44E0000}"/>
    <cellStyle name="Separador de milhares 11 10 10" xfId="50829" xr:uid="{D45EBE5D-F681-4B63-9365-3D25C4D8F160}"/>
    <cellStyle name="Separador de milhares 11 10 2" xfId="20195" xr:uid="{00000000-0005-0000-0000-0000E54E0000}"/>
    <cellStyle name="Separador de milhares_x0001_ 11 10 2" xfId="20196" xr:uid="{00000000-0005-0000-0000-0000E64E0000}"/>
    <cellStyle name="Separador de milhares 11 10 2 2" xfId="20197" xr:uid="{00000000-0005-0000-0000-0000E74E0000}"/>
    <cellStyle name="Separador de milhares_x0001_ 11 10 2 2" xfId="50832" xr:uid="{726759ED-D9BD-4C8C-95D5-BC497548C643}"/>
    <cellStyle name="Separador de milhares 11 10 2 2 2" xfId="50833" xr:uid="{C1E4CFD0-7C45-449D-9883-41AB312E6529}"/>
    <cellStyle name="Separador de milhares 11 10 2 3" xfId="50831" xr:uid="{79A26A8B-BCFE-4604-93C8-100488998FEA}"/>
    <cellStyle name="Separador de milhares 11 10 3" xfId="20198" xr:uid="{00000000-0005-0000-0000-0000E84E0000}"/>
    <cellStyle name="Separador de milhares_x0001_ 11 10 3" xfId="50830" xr:uid="{66247992-48A0-4F40-B98A-93F2E79297D3}"/>
    <cellStyle name="Separador de milhares 11 10 3 2" xfId="20199" xr:uid="{00000000-0005-0000-0000-0000E94E0000}"/>
    <cellStyle name="Separador de milhares 11 10 3 2 2" xfId="50835" xr:uid="{0C97631A-AB99-4565-BF50-954CE3274519}"/>
    <cellStyle name="Separador de milhares 11 10 3 3" xfId="50834" xr:uid="{1C66E8B1-6D81-420C-B58F-3A5D37A83EA5}"/>
    <cellStyle name="Separador de milhares 11 10 4" xfId="20200" xr:uid="{00000000-0005-0000-0000-0000EA4E0000}"/>
    <cellStyle name="Separador de milhares 11 10 4 2" xfId="20201" xr:uid="{00000000-0005-0000-0000-0000EB4E0000}"/>
    <cellStyle name="Separador de milhares 11 10 4 2 2" xfId="50837" xr:uid="{752269D4-ED60-4D42-9CC3-C1B414B8C3BD}"/>
    <cellStyle name="Separador de milhares 11 10 4 3" xfId="50836" xr:uid="{6FAEFB38-BD50-4DBE-84A5-E75FB1169649}"/>
    <cellStyle name="Separador de milhares 11 10 5" xfId="20202" xr:uid="{00000000-0005-0000-0000-0000EC4E0000}"/>
    <cellStyle name="Separador de milhares 11 10 5 2" xfId="20203" xr:uid="{00000000-0005-0000-0000-0000ED4E0000}"/>
    <cellStyle name="Separador de milhares 11 10 5 2 2" xfId="50839" xr:uid="{9E5FAA50-F80D-454E-9D66-BBCFE3880B27}"/>
    <cellStyle name="Separador de milhares 11 10 5 3" xfId="50838" xr:uid="{AB6567C2-907B-449F-92B5-0E0C88CE97D8}"/>
    <cellStyle name="Separador de milhares 11 10 6" xfId="20204" xr:uid="{00000000-0005-0000-0000-0000EE4E0000}"/>
    <cellStyle name="Separador de milhares 11 10 6 2" xfId="50840" xr:uid="{8F1EC7A1-6350-4EC3-8A28-9279EA3A4625}"/>
    <cellStyle name="Separador de milhares 11 10 7" xfId="20205" xr:uid="{00000000-0005-0000-0000-0000EF4E0000}"/>
    <cellStyle name="Separador de milhares 11 10 7 2" xfId="50841" xr:uid="{2D5C7738-4293-4404-BF37-8A13139F562F}"/>
    <cellStyle name="Separador de milhares 11 10 7 3" xfId="20206" xr:uid="{00000000-0005-0000-0000-0000F04E0000}"/>
    <cellStyle name="Separador de milhares 11 10 7 3 2" xfId="50842" xr:uid="{A4B006A3-95D6-430B-BF71-4C07D8C02978}"/>
    <cellStyle name="Separador de milhares 11 10 8" xfId="20207" xr:uid="{00000000-0005-0000-0000-0000F14E0000}"/>
    <cellStyle name="Separador de milhares 11 10 8 2" xfId="50843" xr:uid="{7F33A6CB-666F-4509-93F6-67DBCE4E3A09}"/>
    <cellStyle name="Separador de milhares 11 10 9" xfId="20208" xr:uid="{00000000-0005-0000-0000-0000F24E0000}"/>
    <cellStyle name="Separador de milhares 11 10 9 2" xfId="50844" xr:uid="{798E779F-4958-4777-8B0D-ABF1F221323E}"/>
    <cellStyle name="Separador de milhares 11 11" xfId="20209" xr:uid="{00000000-0005-0000-0000-0000F34E0000}"/>
    <cellStyle name="Separador de milhares_x0001_ 11 11" xfId="20210" xr:uid="{00000000-0005-0000-0000-0000F44E0000}"/>
    <cellStyle name="Separador de milhares 11 11 2" xfId="20211" xr:uid="{00000000-0005-0000-0000-0000F54E0000}"/>
    <cellStyle name="Separador de milhares_x0001_ 11 11 2" xfId="20212" xr:uid="{00000000-0005-0000-0000-0000F64E0000}"/>
    <cellStyle name="Separador de milhares 11 11 2 2" xfId="20213" xr:uid="{00000000-0005-0000-0000-0000F74E0000}"/>
    <cellStyle name="Separador de milhares_x0001_ 11 11 2 2" xfId="50848" xr:uid="{F5B0D8E6-D453-40C8-AC6F-121D3B54A9B2}"/>
    <cellStyle name="Separador de milhares 11 11 2 2 2" xfId="50849" xr:uid="{7902F0D5-70C7-4C76-9FA3-796A5D8F4B3B}"/>
    <cellStyle name="Separador de milhares 11 11 2 3" xfId="50847" xr:uid="{CFB878C9-DB2C-411A-A035-C5713D17DEDE}"/>
    <cellStyle name="Separador de milhares 11 11 3" xfId="20214" xr:uid="{00000000-0005-0000-0000-0000F84E0000}"/>
    <cellStyle name="Separador de milhares_x0001_ 11 11 3" xfId="50846" xr:uid="{F636BA8E-757B-41D1-A8DA-C2D459C3F258}"/>
    <cellStyle name="Separador de milhares 11 11 3 2" xfId="20215" xr:uid="{00000000-0005-0000-0000-0000F94E0000}"/>
    <cellStyle name="Separador de milhares 11 11 3 2 2" xfId="50851" xr:uid="{E7D44828-0A71-4D99-B7E8-103EDE8675F4}"/>
    <cellStyle name="Separador de milhares 11 11 3 3" xfId="50850" xr:uid="{C699A46F-C9B0-42CD-BD9A-3ADD10287FC4}"/>
    <cellStyle name="Separador de milhares 11 11 4" xfId="20216" xr:uid="{00000000-0005-0000-0000-0000FA4E0000}"/>
    <cellStyle name="Separador de milhares 11 11 4 2" xfId="20217" xr:uid="{00000000-0005-0000-0000-0000FB4E0000}"/>
    <cellStyle name="Separador de milhares 11 11 4 2 2" xfId="50853" xr:uid="{0333E716-42DB-4674-BC3C-C5AEB284060B}"/>
    <cellStyle name="Separador de milhares 11 11 4 3" xfId="50852" xr:uid="{9C5583E3-39BB-4E59-BD1D-265143C9DF03}"/>
    <cellStyle name="Separador de milhares 11 11 5" xfId="20218" xr:uid="{00000000-0005-0000-0000-0000FC4E0000}"/>
    <cellStyle name="Separador de milhares 11 11 5 2" xfId="50854" xr:uid="{F408DF38-EBC8-4312-AD07-A14F67FD80E5}"/>
    <cellStyle name="Separador de milhares 11 11 6" xfId="20219" xr:uid="{00000000-0005-0000-0000-0000FD4E0000}"/>
    <cellStyle name="Separador de milhares 11 11 6 2" xfId="50855" xr:uid="{97941501-5B42-4940-B5DF-B781051BFFF8}"/>
    <cellStyle name="Separador de milhares 11 11 6 3" xfId="20220" xr:uid="{00000000-0005-0000-0000-0000FE4E0000}"/>
    <cellStyle name="Separador de milhares 11 11 6 3 2" xfId="50856" xr:uid="{1656DEE6-8154-43A1-84C4-37362B689BC1}"/>
    <cellStyle name="Separador de milhares 11 11 7" xfId="20221" xr:uid="{00000000-0005-0000-0000-0000FF4E0000}"/>
    <cellStyle name="Separador de milhares 11 11 7 2" xfId="50857" xr:uid="{9795FB22-3D0F-491E-BB35-C93568A6BC11}"/>
    <cellStyle name="Separador de milhares 11 11 8" xfId="20222" xr:uid="{00000000-0005-0000-0000-0000004F0000}"/>
    <cellStyle name="Separador de milhares 11 11 8 2" xfId="50858" xr:uid="{313F096D-2F0E-4BA1-A202-C03DBAC5A32C}"/>
    <cellStyle name="Separador de milhares 11 11 9" xfId="50845" xr:uid="{B1BFCAAA-CB25-4D2E-B2DD-7981B639F703}"/>
    <cellStyle name="Separador de milhares 11 12" xfId="20223" xr:uid="{00000000-0005-0000-0000-0000014F0000}"/>
    <cellStyle name="Separador de milhares_x0001_ 11 12" xfId="20224" xr:uid="{00000000-0005-0000-0000-0000024F0000}"/>
    <cellStyle name="Separador de milhares 11 12 2" xfId="20225" xr:uid="{00000000-0005-0000-0000-0000034F0000}"/>
    <cellStyle name="Separador de milhares_x0001_ 11 12 2" xfId="20226" xr:uid="{00000000-0005-0000-0000-0000044F0000}"/>
    <cellStyle name="Separador de milhares 11 12 2 2" xfId="20227" xr:uid="{00000000-0005-0000-0000-0000054F0000}"/>
    <cellStyle name="Separador de milhares_x0001_ 11 12 2 2" xfId="50862" xr:uid="{C9665073-CA01-4CBD-96EC-27F5712A8248}"/>
    <cellStyle name="Separador de milhares 11 12 2 2 2" xfId="50863" xr:uid="{C4325ABF-21D9-4108-8EBA-9CCF481F3646}"/>
    <cellStyle name="Separador de milhares 11 12 2 3" xfId="50861" xr:uid="{ACF86132-90D3-43D8-9320-E8428EC35847}"/>
    <cellStyle name="Separador de milhares 11 12 3" xfId="20228" xr:uid="{00000000-0005-0000-0000-0000064F0000}"/>
    <cellStyle name="Separador de milhares_x0001_ 11 12 3" xfId="50860" xr:uid="{DEE230A5-2122-4924-9FF5-E8081342961A}"/>
    <cellStyle name="Separador de milhares 11 12 3 2" xfId="20229" xr:uid="{00000000-0005-0000-0000-0000074F0000}"/>
    <cellStyle name="Separador de milhares 11 12 3 2 2" xfId="50865" xr:uid="{98530FE6-0345-4881-8C6E-084D35064A81}"/>
    <cellStyle name="Separador de milhares 11 12 3 3" xfId="50864" xr:uid="{BBE6B158-0534-4910-9DCF-D0CD8CC58825}"/>
    <cellStyle name="Separador de milhares 11 12 4" xfId="20230" xr:uid="{00000000-0005-0000-0000-0000084F0000}"/>
    <cellStyle name="Separador de milhares 11 12 4 2" xfId="20231" xr:uid="{00000000-0005-0000-0000-0000094F0000}"/>
    <cellStyle name="Separador de milhares 11 12 4 2 2" xfId="50867" xr:uid="{0DCEA85D-586D-4E15-B9BB-FC0C02E134E6}"/>
    <cellStyle name="Separador de milhares 11 12 4 3" xfId="50866" xr:uid="{7AE2C66C-CE11-4DBD-920A-35A74477CA9E}"/>
    <cellStyle name="Separador de milhares 11 12 5" xfId="20232" xr:uid="{00000000-0005-0000-0000-00000A4F0000}"/>
    <cellStyle name="Separador de milhares 11 12 5 2" xfId="50868" xr:uid="{D391CAFC-F4E2-41F9-A71D-02BAC4194115}"/>
    <cellStyle name="Separador de milhares 11 12 6" xfId="20233" xr:uid="{00000000-0005-0000-0000-00000B4F0000}"/>
    <cellStyle name="Separador de milhares 11 12 6 2" xfId="50869" xr:uid="{F0DBCB08-A4FA-4015-98B5-5D1F639A6A63}"/>
    <cellStyle name="Separador de milhares 11 12 6 3" xfId="20234" xr:uid="{00000000-0005-0000-0000-00000C4F0000}"/>
    <cellStyle name="Separador de milhares 11 12 6 3 2" xfId="50870" xr:uid="{9DE6B740-43BA-4DDE-8DB6-D6B8190314CF}"/>
    <cellStyle name="Separador de milhares 11 12 7" xfId="20235" xr:uid="{00000000-0005-0000-0000-00000D4F0000}"/>
    <cellStyle name="Separador de milhares 11 12 7 2" xfId="50871" xr:uid="{5432462E-58ED-43E3-A08C-7D6D7D49FF29}"/>
    <cellStyle name="Separador de milhares 11 12 8" xfId="20236" xr:uid="{00000000-0005-0000-0000-00000E4F0000}"/>
    <cellStyle name="Separador de milhares 11 12 8 2" xfId="50872" xr:uid="{43D98F10-8C8E-459D-B309-F6AA87ECBEA0}"/>
    <cellStyle name="Separador de milhares 11 12 9" xfId="50859" xr:uid="{152C0833-9FC4-4343-AD13-65C3707F4BE9}"/>
    <cellStyle name="Separador de milhares 11 13" xfId="20237" xr:uid="{00000000-0005-0000-0000-00000F4F0000}"/>
    <cellStyle name="Separador de milhares_x0001_ 11 13" xfId="20238" xr:uid="{00000000-0005-0000-0000-0000104F0000}"/>
    <cellStyle name="Separador de milhares 11 13 2" xfId="20239" xr:uid="{00000000-0005-0000-0000-0000114F0000}"/>
    <cellStyle name="Separador de milhares_x0001_ 11 13 2" xfId="20240" xr:uid="{00000000-0005-0000-0000-0000124F0000}"/>
    <cellStyle name="Separador de milhares 11 13 2 2" xfId="20241" xr:uid="{00000000-0005-0000-0000-0000134F0000}"/>
    <cellStyle name="Separador de milhares_x0001_ 11 13 2 2" xfId="50876" xr:uid="{16C6F8B8-DD10-45A8-B513-203AE23DC488}"/>
    <cellStyle name="Separador de milhares 11 13 2 2 2" xfId="50877" xr:uid="{EBEDEB50-9718-4370-94F1-24D62DDAF1FE}"/>
    <cellStyle name="Separador de milhares 11 13 2 3" xfId="50875" xr:uid="{CC353624-B7E1-4024-8540-534A79F09A76}"/>
    <cellStyle name="Separador de milhares 11 13 3" xfId="20242" xr:uid="{00000000-0005-0000-0000-0000144F0000}"/>
    <cellStyle name="Separador de milhares_x0001_ 11 13 3" xfId="50874" xr:uid="{51BEBE24-72A7-44FE-BC63-EAE8925B7DE6}"/>
    <cellStyle name="Separador de milhares 11 13 3 2" xfId="20243" xr:uid="{00000000-0005-0000-0000-0000154F0000}"/>
    <cellStyle name="Separador de milhares 11 13 3 2 2" xfId="50879" xr:uid="{E7099E0A-1DD0-4BF9-BD2C-B53A39393505}"/>
    <cellStyle name="Separador de milhares 11 13 3 3" xfId="50878" xr:uid="{7FFB4D4F-7373-4384-B3CF-692A6C2553D0}"/>
    <cellStyle name="Separador de milhares 11 13 4" xfId="20244" xr:uid="{00000000-0005-0000-0000-0000164F0000}"/>
    <cellStyle name="Separador de milhares 11 13 4 2" xfId="50880" xr:uid="{0D5B0057-8B6B-4451-9079-125C598DBB57}"/>
    <cellStyle name="Separador de milhares 11 13 5" xfId="20245" xr:uid="{00000000-0005-0000-0000-0000174F0000}"/>
    <cellStyle name="Separador de milhares 11 13 5 2" xfId="50881" xr:uid="{80E51302-D7D0-4C76-8BBB-44496B1F4DF5}"/>
    <cellStyle name="Separador de milhares 11 13 5 3" xfId="20246" xr:uid="{00000000-0005-0000-0000-0000184F0000}"/>
    <cellStyle name="Separador de milhares 11 13 5 3 2" xfId="50882" xr:uid="{8113A590-B0E3-4270-979F-D26592674665}"/>
    <cellStyle name="Separador de milhares 11 13 6" xfId="20247" xr:uid="{00000000-0005-0000-0000-0000194F0000}"/>
    <cellStyle name="Separador de milhares 11 13 6 2" xfId="50883" xr:uid="{84EA6B96-24BF-4B88-B1EA-9FE0E6857097}"/>
    <cellStyle name="Separador de milhares 11 13 7" xfId="20248" xr:uid="{00000000-0005-0000-0000-00001A4F0000}"/>
    <cellStyle name="Separador de milhares 11 13 7 2" xfId="50884" xr:uid="{80CA9805-C049-4E55-8965-C6EB71B9FC44}"/>
    <cellStyle name="Separador de milhares 11 13 8" xfId="50873" xr:uid="{DD073461-57E8-4B0B-95AE-6D6D5A4C5EC3}"/>
    <cellStyle name="Separador de milhares 11 14" xfId="20249" xr:uid="{00000000-0005-0000-0000-00001B4F0000}"/>
    <cellStyle name="Separador de milhares_x0001_ 11 14" xfId="20250" xr:uid="{00000000-0005-0000-0000-00001C4F0000}"/>
    <cellStyle name="Separador de milhares 11 14 2" xfId="20251" xr:uid="{00000000-0005-0000-0000-00001D4F0000}"/>
    <cellStyle name="Separador de milhares_x0001_ 11 14 2" xfId="50886" xr:uid="{6BD6517D-9F30-4CA9-AF64-00D39175AA6D}"/>
    <cellStyle name="Separador de milhares 11 14 2 2" xfId="20252" xr:uid="{00000000-0005-0000-0000-00001E4F0000}"/>
    <cellStyle name="Separador de milhares 11 14 2 2 2" xfId="50888" xr:uid="{F5D31DDE-3F8B-4A12-A67E-58BB28DCD56A}"/>
    <cellStyle name="Separador de milhares 11 14 2 3" xfId="50887" xr:uid="{C4C53C06-FB1C-41A1-BE03-48F0265DFEA9}"/>
    <cellStyle name="Separador de milhares 11 14 3" xfId="20253" xr:uid="{00000000-0005-0000-0000-00001F4F0000}"/>
    <cellStyle name="Separador de milhares 11 14 3 2" xfId="20254" xr:uid="{00000000-0005-0000-0000-0000204F0000}"/>
    <cellStyle name="Separador de milhares 11 14 3 2 2" xfId="50890" xr:uid="{80D0C9A3-E3BA-41DC-9ABA-64CA4C3B5105}"/>
    <cellStyle name="Separador de milhares 11 14 3 3" xfId="50889" xr:uid="{0B183BF4-B39D-427D-9941-7B71D780C28D}"/>
    <cellStyle name="Separador de milhares 11 14 4" xfId="20255" xr:uid="{00000000-0005-0000-0000-0000214F0000}"/>
    <cellStyle name="Separador de milhares 11 14 4 2" xfId="50891" xr:uid="{BD706E50-5B4D-4FDE-B40D-1F5137CBF95A}"/>
    <cellStyle name="Separador de milhares 11 14 5" xfId="20256" xr:uid="{00000000-0005-0000-0000-0000224F0000}"/>
    <cellStyle name="Separador de milhares 11 14 5 2" xfId="50892" xr:uid="{EF07A712-9B5B-4CF6-AF9C-718D102A5A74}"/>
    <cellStyle name="Separador de milhares 11 14 5 3" xfId="20257" xr:uid="{00000000-0005-0000-0000-0000234F0000}"/>
    <cellStyle name="Separador de milhares 11 14 5 3 2" xfId="50893" xr:uid="{576F0BEA-5704-49AB-9620-3A24F4D2E459}"/>
    <cellStyle name="Separador de milhares 11 14 6" xfId="20258" xr:uid="{00000000-0005-0000-0000-0000244F0000}"/>
    <cellStyle name="Separador de milhares 11 14 6 2" xfId="50894" xr:uid="{59CA8C20-C817-4CC1-85B4-82C3332359EC}"/>
    <cellStyle name="Separador de milhares 11 14 7" xfId="20259" xr:uid="{00000000-0005-0000-0000-0000254F0000}"/>
    <cellStyle name="Separador de milhares 11 14 7 2" xfId="50895" xr:uid="{9D43667F-2024-473E-8771-D728229B6DDB}"/>
    <cellStyle name="Separador de milhares 11 14 8" xfId="50885" xr:uid="{DE948E87-1430-4296-87B1-850934922E11}"/>
    <cellStyle name="Separador de milhares 11 15" xfId="20260" xr:uid="{00000000-0005-0000-0000-0000264F0000}"/>
    <cellStyle name="Separador de milhares_x0001_ 11 15" xfId="20261" xr:uid="{00000000-0005-0000-0000-0000274F0000}"/>
    <cellStyle name="Separador de milhares 11 15 2" xfId="20262" xr:uid="{00000000-0005-0000-0000-0000284F0000}"/>
    <cellStyle name="Separador de milhares_x0001_ 11 15 2" xfId="50897" xr:uid="{703E24F2-828A-4774-91BD-E9DAA2A85B1A}"/>
    <cellStyle name="Separador de milhares 11 15 2 2" xfId="20263" xr:uid="{00000000-0005-0000-0000-0000294F0000}"/>
    <cellStyle name="Separador de milhares 11 15 2 2 2" xfId="50899" xr:uid="{A7D76238-C74A-45C6-B12B-EAB2CBA0D1F0}"/>
    <cellStyle name="Separador de milhares 11 15 2 3" xfId="50898" xr:uid="{D4914017-4C02-4AAF-925A-39400555C117}"/>
    <cellStyle name="Separador de milhares 11 15 3" xfId="20264" xr:uid="{00000000-0005-0000-0000-00002A4F0000}"/>
    <cellStyle name="Separador de milhares_x0001_ 11 15 3" xfId="20265" xr:uid="{00000000-0005-0000-0000-00002B4F0000}"/>
    <cellStyle name="Separador de milhares 11 15 3 2" xfId="20266" xr:uid="{00000000-0005-0000-0000-00002C4F0000}"/>
    <cellStyle name="Separador de milhares_x0001_ 11 15 3 2" xfId="50901" xr:uid="{E852C60D-F3FD-4C12-A527-3CC26B4D9ED9}"/>
    <cellStyle name="Separador de milhares 11 15 3 2 2" xfId="50902" xr:uid="{CDBEFD15-49B8-447F-8838-B2631527AAEB}"/>
    <cellStyle name="Separador de milhares 11 15 3 3" xfId="50900" xr:uid="{37FAD6B2-3C96-4B2A-A921-1B20B4505CFE}"/>
    <cellStyle name="Separador de milhares 11 15 4" xfId="20267" xr:uid="{00000000-0005-0000-0000-00002D4F0000}"/>
    <cellStyle name="Separador de milhares 11 15 4 2" xfId="50903" xr:uid="{1589C636-8767-4B2A-8A98-67D075DCC463}"/>
    <cellStyle name="Separador de milhares 11 15 5" xfId="20268" xr:uid="{00000000-0005-0000-0000-00002E4F0000}"/>
    <cellStyle name="Separador de milhares 11 15 5 2" xfId="20269" xr:uid="{00000000-0005-0000-0000-00002F4F0000}"/>
    <cellStyle name="Separador de milhares 11 15 5 2 2" xfId="50905" xr:uid="{136F273C-988D-4E3E-993E-BB7B9B98E3FB}"/>
    <cellStyle name="Separador de milhares 11 15 5 3" xfId="50904" xr:uid="{38D830BB-873D-4A98-B984-4267893BC5EB}"/>
    <cellStyle name="Separador de milhares 11 15 6" xfId="20270" xr:uid="{00000000-0005-0000-0000-0000304F0000}"/>
    <cellStyle name="Separador de milhares 11 15 6 2" xfId="50906" xr:uid="{FB9789FB-6059-45B4-907F-5C9C127EB4FD}"/>
    <cellStyle name="Separador de milhares 11 15 7" xfId="50896" xr:uid="{BDF59799-586E-4AF5-80D1-D89286E246B9}"/>
    <cellStyle name="Separador de milhares 11 16" xfId="20271" xr:uid="{00000000-0005-0000-0000-0000314F0000}"/>
    <cellStyle name="Separador de milhares_x0001_ 11 16" xfId="20272" xr:uid="{00000000-0005-0000-0000-0000324F0000}"/>
    <cellStyle name="Separador de milhares 11 16 2" xfId="20273" xr:uid="{00000000-0005-0000-0000-0000334F0000}"/>
    <cellStyle name="Separador de milhares_x0001_ 11 16 2" xfId="50908" xr:uid="{966CC2F8-AC79-4FF4-8BFF-DC1B5BEE01F5}"/>
    <cellStyle name="Separador de milhares 11 16 2 2" xfId="20274" xr:uid="{00000000-0005-0000-0000-0000344F0000}"/>
    <cellStyle name="Separador de milhares 11 16 2 2 2" xfId="50910" xr:uid="{8581E275-0AB8-4FD3-A970-22864A78FD33}"/>
    <cellStyle name="Separador de milhares 11 16 2 3" xfId="50909" xr:uid="{4BF971A4-202E-4244-ADEF-CD1F36C850E7}"/>
    <cellStyle name="Separador de milhares 11 16 3" xfId="20275" xr:uid="{00000000-0005-0000-0000-0000354F0000}"/>
    <cellStyle name="Separador de milhares 11 16 3 2" xfId="20276" xr:uid="{00000000-0005-0000-0000-0000364F0000}"/>
    <cellStyle name="Separador de milhares 11 16 3 2 2" xfId="50912" xr:uid="{B0C2ED80-31E0-4DB8-A8D1-620A82FFFB3E}"/>
    <cellStyle name="Separador de milhares 11 16 3 3" xfId="50911" xr:uid="{A1EEB32A-CB09-498B-8BE5-61A4E610151A}"/>
    <cellStyle name="Separador de milhares 11 16 4" xfId="20277" xr:uid="{00000000-0005-0000-0000-0000374F0000}"/>
    <cellStyle name="Separador de milhares 11 16 4 2" xfId="50913" xr:uid="{5CB7BBB8-6D04-40C0-833D-4658A8B44468}"/>
    <cellStyle name="Separador de milhares 11 16 5" xfId="20278" xr:uid="{00000000-0005-0000-0000-0000384F0000}"/>
    <cellStyle name="Separador de milhares 11 16 5 2" xfId="20279" xr:uid="{00000000-0005-0000-0000-0000394F0000}"/>
    <cellStyle name="Separador de milhares 11 16 5 2 2" xfId="50915" xr:uid="{821DDF19-2D3C-4E64-A514-2EE98FD9FCA9}"/>
    <cellStyle name="Separador de milhares 11 16 5 3" xfId="50914" xr:uid="{E6D3B3FA-FBDE-41BF-B4B1-812B7D9AA021}"/>
    <cellStyle name="Separador de milhares 11 16 6" xfId="20280" xr:uid="{00000000-0005-0000-0000-00003A4F0000}"/>
    <cellStyle name="Separador de milhares 11 16 6 2" xfId="50916" xr:uid="{A02541A9-B89A-48AD-AF31-524F5C5E3497}"/>
    <cellStyle name="Separador de milhares 11 16 7" xfId="50907" xr:uid="{AFF7FC7D-A177-4DEF-A4CF-8DA117C5C7BA}"/>
    <cellStyle name="Separador de milhares 11 17" xfId="20281" xr:uid="{00000000-0005-0000-0000-00003B4F0000}"/>
    <cellStyle name="Separador de milhares_x0001_ 11 17" xfId="20282" xr:uid="{00000000-0005-0000-0000-00003C4F0000}"/>
    <cellStyle name="Separador de milhares 11 17 2" xfId="20283" xr:uid="{00000000-0005-0000-0000-00003D4F0000}"/>
    <cellStyle name="Separador de milhares_x0001_ 11 17 2" xfId="50918" xr:uid="{D3721C06-4A5C-4B00-B22D-5697B191B664}"/>
    <cellStyle name="Separador de milhares 11 17 2 2" xfId="20284" xr:uid="{00000000-0005-0000-0000-00003E4F0000}"/>
    <cellStyle name="Separador de milhares 11 17 2 2 2" xfId="50920" xr:uid="{8DCE1C39-5FED-43BE-96F3-ACF7F88FB5D8}"/>
    <cellStyle name="Separador de milhares 11 17 2 3" xfId="50919" xr:uid="{5E99A056-C8C0-46E9-90AB-4D797060C394}"/>
    <cellStyle name="Separador de milhares 11 17 3" xfId="20285" xr:uid="{00000000-0005-0000-0000-00003F4F0000}"/>
    <cellStyle name="Separador de milhares 11 17 3 2" xfId="20286" xr:uid="{00000000-0005-0000-0000-0000404F0000}"/>
    <cellStyle name="Separador de milhares 11 17 3 2 2" xfId="50922" xr:uid="{6D00F0C1-FFBD-4DA6-9C5A-2BC74FB392F5}"/>
    <cellStyle name="Separador de milhares 11 17 3 3" xfId="50921" xr:uid="{9C912D06-8281-48AF-AA15-BF00037B4E66}"/>
    <cellStyle name="Separador de milhares 11 17 4" xfId="20287" xr:uid="{00000000-0005-0000-0000-0000414F0000}"/>
    <cellStyle name="Separador de milhares 11 17 4 2" xfId="50923" xr:uid="{F3A8C402-E8A5-4A4C-B111-CD2CBD470A5C}"/>
    <cellStyle name="Separador de milhares 11 17 5" xfId="20288" xr:uid="{00000000-0005-0000-0000-0000424F0000}"/>
    <cellStyle name="Separador de milhares 11 17 5 2" xfId="20289" xr:uid="{00000000-0005-0000-0000-0000434F0000}"/>
    <cellStyle name="Separador de milhares 11 17 5 2 2" xfId="50925" xr:uid="{DF3F9650-6929-4EDF-AB93-0B013F78DF70}"/>
    <cellStyle name="Separador de milhares 11 17 5 3" xfId="50924" xr:uid="{052C787C-9522-449B-8128-D1C6A3385297}"/>
    <cellStyle name="Separador de milhares 11 17 6" xfId="20290" xr:uid="{00000000-0005-0000-0000-0000444F0000}"/>
    <cellStyle name="Separador de milhares 11 17 6 2" xfId="50926" xr:uid="{A21FA3C6-1E89-4461-B90F-CACBA5D35FC9}"/>
    <cellStyle name="Separador de milhares 11 17 7" xfId="50917" xr:uid="{120C75AB-C8B1-4ABB-9852-6E740347B21D}"/>
    <cellStyle name="Separador de milhares 11 18" xfId="20291" xr:uid="{00000000-0005-0000-0000-0000454F0000}"/>
    <cellStyle name="Separador de milhares_x0001_ 11 18" xfId="50828" xr:uid="{731B7B25-4A3C-4C19-952A-7B5BA9CD6831}"/>
    <cellStyle name="Separador de milhares 11 18 2" xfId="20292" xr:uid="{00000000-0005-0000-0000-0000464F0000}"/>
    <cellStyle name="Separador de milhares 11 18 2 2" xfId="20293" xr:uid="{00000000-0005-0000-0000-0000474F0000}"/>
    <cellStyle name="Separador de milhares 11 18 2 2 2" xfId="50929" xr:uid="{FE29E8E3-8469-421C-B6C4-B5B4466F831B}"/>
    <cellStyle name="Separador de milhares 11 18 2 3" xfId="50928" xr:uid="{8E101FDB-125A-4C27-AE27-48517059D067}"/>
    <cellStyle name="Separador de milhares 11 18 3" xfId="20294" xr:uid="{00000000-0005-0000-0000-0000484F0000}"/>
    <cellStyle name="Separador de milhares 11 18 3 2" xfId="20295" xr:uid="{00000000-0005-0000-0000-0000494F0000}"/>
    <cellStyle name="Separador de milhares 11 18 3 2 2" xfId="50931" xr:uid="{4BBD8E1A-648D-45A0-A37C-34CCCE02C1B5}"/>
    <cellStyle name="Separador de milhares 11 18 3 3" xfId="50930" xr:uid="{C11729F6-884B-45BA-9027-3BB8B77C18BF}"/>
    <cellStyle name="Separador de milhares 11 18 4" xfId="20296" xr:uid="{00000000-0005-0000-0000-00004A4F0000}"/>
    <cellStyle name="Separador de milhares 11 18 4 2" xfId="50932" xr:uid="{68481160-F99C-450E-8DBB-F509E4D2DF51}"/>
    <cellStyle name="Separador de milhares 11 18 5" xfId="20297" xr:uid="{00000000-0005-0000-0000-00004B4F0000}"/>
    <cellStyle name="Separador de milhares 11 18 5 2" xfId="20298" xr:uid="{00000000-0005-0000-0000-00004C4F0000}"/>
    <cellStyle name="Separador de milhares 11 18 5 2 2" xfId="50934" xr:uid="{C4E41C17-8389-4720-9C97-0A6D2D6FDC28}"/>
    <cellStyle name="Separador de milhares 11 18 5 3" xfId="50933" xr:uid="{8DFE377C-B002-4CD5-9622-398CF590ECAD}"/>
    <cellStyle name="Separador de milhares 11 18 6" xfId="20299" xr:uid="{00000000-0005-0000-0000-00004D4F0000}"/>
    <cellStyle name="Separador de milhares 11 18 6 2" xfId="50935" xr:uid="{B8E21013-94EE-4C94-906A-807A2D3578F0}"/>
    <cellStyle name="Separador de milhares 11 18 7" xfId="50927" xr:uid="{D57887D9-771D-4C5C-9A1A-90D3E648CDA6}"/>
    <cellStyle name="Separador de milhares 11 19" xfId="20300" xr:uid="{00000000-0005-0000-0000-00004E4F0000}"/>
    <cellStyle name="Separador de milhares 11 19 2" xfId="20301" xr:uid="{00000000-0005-0000-0000-00004F4F0000}"/>
    <cellStyle name="Separador de milhares 11 19 2 2" xfId="20302" xr:uid="{00000000-0005-0000-0000-0000504F0000}"/>
    <cellStyle name="Separador de milhares 11 19 2 2 2" xfId="50938" xr:uid="{8829CAFC-38A1-4FDC-A498-2D8D737DA8FC}"/>
    <cellStyle name="Separador de milhares 11 19 2 3" xfId="50937" xr:uid="{69F628D9-F456-4CA6-8F11-A9CC72CC6BF9}"/>
    <cellStyle name="Separador de milhares 11 19 3" xfId="20303" xr:uid="{00000000-0005-0000-0000-0000514F0000}"/>
    <cellStyle name="Separador de milhares 11 19 3 2" xfId="20304" xr:uid="{00000000-0005-0000-0000-0000524F0000}"/>
    <cellStyle name="Separador de milhares 11 19 3 2 2" xfId="50940" xr:uid="{208CF919-1DB0-4EA4-8ACD-83AFE706E118}"/>
    <cellStyle name="Separador de milhares 11 19 3 3" xfId="50939" xr:uid="{040E0EE9-F56C-46A7-A412-166EA11DBA55}"/>
    <cellStyle name="Separador de milhares 11 19 4" xfId="20305" xr:uid="{00000000-0005-0000-0000-0000534F0000}"/>
    <cellStyle name="Separador de milhares 11 19 4 2" xfId="50941" xr:uid="{2BC2A80D-FB16-4297-8E7F-59728201AB78}"/>
    <cellStyle name="Separador de milhares 11 19 5" xfId="20306" xr:uid="{00000000-0005-0000-0000-0000544F0000}"/>
    <cellStyle name="Separador de milhares 11 19 5 2" xfId="20307" xr:uid="{00000000-0005-0000-0000-0000554F0000}"/>
    <cellStyle name="Separador de milhares 11 19 5 2 2" xfId="50943" xr:uid="{BD615FC1-6B8A-43C7-A96D-0E8CD11392E4}"/>
    <cellStyle name="Separador de milhares 11 19 5 3" xfId="50942" xr:uid="{DE084FFC-44B6-4A2F-B525-44DDE0A962B4}"/>
    <cellStyle name="Separador de milhares 11 19 6" xfId="20308" xr:uid="{00000000-0005-0000-0000-0000564F0000}"/>
    <cellStyle name="Separador de milhares 11 19 6 2" xfId="50944" xr:uid="{17E5243D-2ECC-4166-9212-27E6009F0FB6}"/>
    <cellStyle name="Separador de milhares 11 19 7" xfId="50936" xr:uid="{38959068-4E64-489B-B9DB-EBCD5730720C}"/>
    <cellStyle name="Separador de milhares 11 2" xfId="20309" xr:uid="{00000000-0005-0000-0000-0000574F0000}"/>
    <cellStyle name="Separador de milhares_x0001_ 11 2" xfId="20310" xr:uid="{00000000-0005-0000-0000-0000584F0000}"/>
    <cellStyle name="Separador de milhares 11 2 10" xfId="50945" xr:uid="{532F5B2C-9A27-43EB-A64E-C9ADCF5E836F}"/>
    <cellStyle name="Separador de milhares_x0001_ 11 2 10" xfId="50946" xr:uid="{774F4876-C969-4E9E-AD9D-68E0DDB1DD1C}"/>
    <cellStyle name="Separador de milhares 11 2 2" xfId="20311" xr:uid="{00000000-0005-0000-0000-0000594F0000}"/>
    <cellStyle name="Separador de milhares_x0001_ 11 2 2" xfId="20312" xr:uid="{00000000-0005-0000-0000-00005A4F0000}"/>
    <cellStyle name="Separador de milhares 11 2 2 2" xfId="20313" xr:uid="{00000000-0005-0000-0000-00005B4F0000}"/>
    <cellStyle name="Separador de milhares_x0001_ 11 2 2 2" xfId="20314" xr:uid="{00000000-0005-0000-0000-00005C4F0000}"/>
    <cellStyle name="Separador de milhares 11 2 2 2 2" xfId="50949" xr:uid="{122889F3-C810-4739-AF33-F4984A0F2B2C}"/>
    <cellStyle name="Separador de milhares_x0001_ 11 2 2 2 2" xfId="50950" xr:uid="{6C939D25-4ADE-4D49-BCE0-15556DF6736F}"/>
    <cellStyle name="Separador de milhares 11 2 2 3" xfId="50947" xr:uid="{EC6A8333-612E-46A4-A24A-43AD52700F56}"/>
    <cellStyle name="Separador de milhares_x0001_ 11 2 2 3" xfId="50948" xr:uid="{69B1CE70-8040-452C-BC3C-4FD573A883E0}"/>
    <cellStyle name="Separador de milhares 11 2 3" xfId="20315" xr:uid="{00000000-0005-0000-0000-00005D4F0000}"/>
    <cellStyle name="Separador de milhares_x0001_ 11 2 3" xfId="20316" xr:uid="{00000000-0005-0000-0000-00005E4F0000}"/>
    <cellStyle name="Separador de milhares 11 2 3 2" xfId="20317" xr:uid="{00000000-0005-0000-0000-00005F4F0000}"/>
    <cellStyle name="Separador de milhares_x0001_ 11 2 3 2" xfId="20318" xr:uid="{00000000-0005-0000-0000-0000604F0000}"/>
    <cellStyle name="Separador de milhares 11 2 3 2 2" xfId="50953" xr:uid="{2A27770B-CBF6-4371-807C-1EE83F0430EC}"/>
    <cellStyle name="Separador de milhares_x0001_ 11 2 3 2 2" xfId="50954" xr:uid="{89766171-FDEB-43FC-A0A9-5451F0CBAEE6}"/>
    <cellStyle name="Separador de milhares 11 2 3 3" xfId="50951" xr:uid="{88CCB0D2-DEC0-4190-83D7-A7261D54BE01}"/>
    <cellStyle name="Separador de milhares_x0001_ 11 2 3 3" xfId="50952" xr:uid="{5BD04FB1-649F-4102-818E-ABFD7A0A2B20}"/>
    <cellStyle name="Separador de milhares 11 2 4" xfId="20319" xr:uid="{00000000-0005-0000-0000-0000614F0000}"/>
    <cellStyle name="Separador de milhares_x0001_ 11 2 4" xfId="20320" xr:uid="{00000000-0005-0000-0000-0000624F0000}"/>
    <cellStyle name="Separador de milhares 11 2 4 2" xfId="20321" xr:uid="{00000000-0005-0000-0000-0000634F0000}"/>
    <cellStyle name="Separador de milhares_x0001_ 11 2 4 2" xfId="20322" xr:uid="{00000000-0005-0000-0000-0000644F0000}"/>
    <cellStyle name="Separador de milhares 11 2 4 2 2" xfId="50957" xr:uid="{33DB2C32-B6CC-41DB-8F26-8DE22255D612}"/>
    <cellStyle name="Separador de milhares_x0001_ 11 2 4 2 2" xfId="50958" xr:uid="{5250322F-59CF-429B-959B-282816C60035}"/>
    <cellStyle name="Separador de milhares 11 2 4 3" xfId="50955" xr:uid="{F4999589-521B-496D-8E89-54435983687E}"/>
    <cellStyle name="Separador de milhares_x0001_ 11 2 4 3" xfId="50956" xr:uid="{9FB71C9F-98C9-4BB8-9D2F-5BE9F337073B}"/>
    <cellStyle name="Separador de milhares 11 2 5" xfId="20323" xr:uid="{00000000-0005-0000-0000-0000654F0000}"/>
    <cellStyle name="Separador de milhares_x0001_ 11 2 5" xfId="20324" xr:uid="{00000000-0005-0000-0000-0000664F0000}"/>
    <cellStyle name="Separador de milhares 11 2 5 2" xfId="20325" xr:uid="{00000000-0005-0000-0000-0000674F0000}"/>
    <cellStyle name="Separador de milhares_x0001_ 11 2 5 2" xfId="20326" xr:uid="{00000000-0005-0000-0000-0000684F0000}"/>
    <cellStyle name="Separador de milhares 11 2 5 2 2" xfId="50961" xr:uid="{D5E42355-2F3A-471E-99D7-3E20EE522D81}"/>
    <cellStyle name="Separador de milhares_x0001_ 11 2 5 2 2" xfId="50962" xr:uid="{23DB9E70-5111-483A-8EF5-9D00F3BE8FFC}"/>
    <cellStyle name="Separador de milhares 11 2 5 3" xfId="50959" xr:uid="{92E360A1-3FD2-4ADB-B242-23D2F5834976}"/>
    <cellStyle name="Separador de milhares_x0001_ 11 2 5 3" xfId="50960" xr:uid="{873EE96D-8C87-4822-B70C-704A191A9C50}"/>
    <cellStyle name="Separador de milhares 11 2 6" xfId="20327" xr:uid="{00000000-0005-0000-0000-0000694F0000}"/>
    <cellStyle name="Separador de milhares_x0001_ 11 2 6" xfId="20328" xr:uid="{00000000-0005-0000-0000-00006A4F0000}"/>
    <cellStyle name="Separador de milhares 11 2 6 2" xfId="50963" xr:uid="{5AF4BEF2-5CB1-42F8-8358-FA0A88604FD2}"/>
    <cellStyle name="Separador de milhares_x0001_ 11 2 6 2" xfId="50964" xr:uid="{DC935AD1-5B1F-4A11-BE6C-767E75DAAA07}"/>
    <cellStyle name="Separador de milhares 11 2 7" xfId="20329" xr:uid="{00000000-0005-0000-0000-00006B4F0000}"/>
    <cellStyle name="Separador de milhares_x0001_ 11 2 7" xfId="20330" xr:uid="{00000000-0005-0000-0000-00006C4F0000}"/>
    <cellStyle name="Separador de milhares 11 2 7 2" xfId="50965" xr:uid="{5FB28440-A7B2-484B-83C4-818225BD4509}"/>
    <cellStyle name="Separador de milhares_x0001_ 11 2 7 2" xfId="50966" xr:uid="{F81C729B-DA8B-4DE5-8EF4-BD80EF705213}"/>
    <cellStyle name="Separador de milhares 11 2 7 3" xfId="20331" xr:uid="{00000000-0005-0000-0000-00006D4F0000}"/>
    <cellStyle name="Separador de milhares 11 2 7 3 2" xfId="50967" xr:uid="{73AABB93-28F6-40A4-A2B7-DDF32F2B219D}"/>
    <cellStyle name="Separador de milhares 11 2 8" xfId="20332" xr:uid="{00000000-0005-0000-0000-00006E4F0000}"/>
    <cellStyle name="Separador de milhares_x0001_ 11 2 8" xfId="20333" xr:uid="{00000000-0005-0000-0000-00006F4F0000}"/>
    <cellStyle name="Separador de milhares 11 2 8 2" xfId="50968" xr:uid="{C833C872-F612-42EA-AE93-62C97AF6521F}"/>
    <cellStyle name="Separador de milhares_x0001_ 11 2 8 2" xfId="50969" xr:uid="{1341292D-5B5B-4DEA-9FE6-C0F441499D54}"/>
    <cellStyle name="Separador de milhares 11 2 9" xfId="20334" xr:uid="{00000000-0005-0000-0000-0000704F0000}"/>
    <cellStyle name="Separador de milhares_x0001_ 11 2 9" xfId="20335" xr:uid="{00000000-0005-0000-0000-0000714F0000}"/>
    <cellStyle name="Separador de milhares 11 2 9 2" xfId="50970" xr:uid="{856C1B7D-B05A-4A87-A0A9-EA544396B1CD}"/>
    <cellStyle name="Separador de milhares_x0001_ 11 2 9 2" xfId="50971" xr:uid="{3F825ED0-E4A3-4A0E-B61C-F6A82521FF2E}"/>
    <cellStyle name="Separador de milhares 11 20" xfId="20336" xr:uid="{00000000-0005-0000-0000-0000724F0000}"/>
    <cellStyle name="Separador de milhares 11 20 2" xfId="20337" xr:uid="{00000000-0005-0000-0000-0000734F0000}"/>
    <cellStyle name="Separador de milhares 11 20 2 2" xfId="20338" xr:uid="{00000000-0005-0000-0000-0000744F0000}"/>
    <cellStyle name="Separador de milhares 11 20 2 2 2" xfId="50974" xr:uid="{91AF37C4-FEEE-4D7D-A7A7-A47FEC7AE529}"/>
    <cellStyle name="Separador de milhares 11 20 2 3" xfId="50973" xr:uid="{50C68A37-0154-4D82-BC36-D55AA8CBEDF9}"/>
    <cellStyle name="Separador de milhares 11 20 3" xfId="20339" xr:uid="{00000000-0005-0000-0000-0000754F0000}"/>
    <cellStyle name="Separador de milhares 11 20 3 2" xfId="20340" xr:uid="{00000000-0005-0000-0000-0000764F0000}"/>
    <cellStyle name="Separador de milhares 11 20 3 2 2" xfId="50976" xr:uid="{3501FAC6-B13D-4D69-AB29-5B2D4D4090D4}"/>
    <cellStyle name="Separador de milhares 11 20 3 3" xfId="50975" xr:uid="{F367F922-58EC-4E04-B8FB-8E8AC130EC88}"/>
    <cellStyle name="Separador de milhares 11 20 4" xfId="20341" xr:uid="{00000000-0005-0000-0000-0000774F0000}"/>
    <cellStyle name="Separador de milhares 11 20 4 2" xfId="50977" xr:uid="{91928FC9-A22A-4092-9403-64476FFAE1FB}"/>
    <cellStyle name="Separador de milhares 11 20 5" xfId="20342" xr:uid="{00000000-0005-0000-0000-0000784F0000}"/>
    <cellStyle name="Separador de milhares 11 20 5 2" xfId="20343" xr:uid="{00000000-0005-0000-0000-0000794F0000}"/>
    <cellStyle name="Separador de milhares 11 20 5 2 2" xfId="50979" xr:uid="{81AECF92-797E-47DC-AFF9-E4C831F7362E}"/>
    <cellStyle name="Separador de milhares 11 20 5 3" xfId="50978" xr:uid="{7B4FE237-0B3C-4DC4-A57E-4AB6E123D10A}"/>
    <cellStyle name="Separador de milhares 11 20 6" xfId="20344" xr:uid="{00000000-0005-0000-0000-00007A4F0000}"/>
    <cellStyle name="Separador de milhares 11 20 6 2" xfId="50980" xr:uid="{5698595F-BD93-4B0A-B363-CBA4D7076BB4}"/>
    <cellStyle name="Separador de milhares 11 20 7" xfId="50972" xr:uid="{8FAEA7F9-CFB4-413E-B03A-A28C2ACD1112}"/>
    <cellStyle name="Separador de milhares 11 21" xfId="20345" xr:uid="{00000000-0005-0000-0000-00007B4F0000}"/>
    <cellStyle name="Separador de milhares 11 21 2" xfId="20346" xr:uid="{00000000-0005-0000-0000-00007C4F0000}"/>
    <cellStyle name="Separador de milhares 11 21 2 2" xfId="20347" xr:uid="{00000000-0005-0000-0000-00007D4F0000}"/>
    <cellStyle name="Separador de milhares 11 21 2 2 2" xfId="50983" xr:uid="{539FD01F-D928-4681-B856-05D4F776BD1E}"/>
    <cellStyle name="Separador de milhares 11 21 2 3" xfId="50982" xr:uid="{8A1B03C1-3F88-48B0-8979-9DC7558A6228}"/>
    <cellStyle name="Separador de milhares 11 21 3" xfId="20348" xr:uid="{00000000-0005-0000-0000-00007E4F0000}"/>
    <cellStyle name="Separador de milhares 11 21 3 2" xfId="20349" xr:uid="{00000000-0005-0000-0000-00007F4F0000}"/>
    <cellStyle name="Separador de milhares 11 21 3 2 2" xfId="50985" xr:uid="{41EC5998-C4C7-4073-8C79-C75C2802624C}"/>
    <cellStyle name="Separador de milhares 11 21 3 3" xfId="50984" xr:uid="{298160C7-BF20-4B6C-82B1-046233E30501}"/>
    <cellStyle name="Separador de milhares 11 21 4" xfId="20350" xr:uid="{00000000-0005-0000-0000-0000804F0000}"/>
    <cellStyle name="Separador de milhares 11 21 4 2" xfId="50986" xr:uid="{78058676-A2CC-4059-9329-27F4197194F4}"/>
    <cellStyle name="Separador de milhares 11 21 5" xfId="20351" xr:uid="{00000000-0005-0000-0000-0000814F0000}"/>
    <cellStyle name="Separador de milhares 11 21 5 2" xfId="20352" xr:uid="{00000000-0005-0000-0000-0000824F0000}"/>
    <cellStyle name="Separador de milhares 11 21 5 2 2" xfId="50988" xr:uid="{B73EFFFC-F498-47FA-BF4F-8CE375DE7D7A}"/>
    <cellStyle name="Separador de milhares 11 21 5 3" xfId="50987" xr:uid="{BB948193-D799-40D3-96CB-304B17A528EA}"/>
    <cellStyle name="Separador de milhares 11 21 6" xfId="20353" xr:uid="{00000000-0005-0000-0000-0000834F0000}"/>
    <cellStyle name="Separador de milhares 11 21 6 2" xfId="50989" xr:uid="{E344F41B-9773-47DA-AA4A-8BBD8FC8E50C}"/>
    <cellStyle name="Separador de milhares 11 21 7" xfId="50981" xr:uid="{519EF7F9-5634-466A-B9A7-940B6A6A27E6}"/>
    <cellStyle name="Separador de milhares 11 22" xfId="20354" xr:uid="{00000000-0005-0000-0000-0000844F0000}"/>
    <cellStyle name="Separador de milhares 11 22 2" xfId="20355" xr:uid="{00000000-0005-0000-0000-0000854F0000}"/>
    <cellStyle name="Separador de milhares 11 22 2 2" xfId="20356" xr:uid="{00000000-0005-0000-0000-0000864F0000}"/>
    <cellStyle name="Separador de milhares 11 22 2 2 2" xfId="50992" xr:uid="{73150BED-0535-4A39-A20D-356A221258AF}"/>
    <cellStyle name="Separador de milhares 11 22 2 3" xfId="50991" xr:uid="{13D88F68-08E0-4C18-AE1E-0DF9A10242F9}"/>
    <cellStyle name="Separador de milhares 11 22 3" xfId="20357" xr:uid="{00000000-0005-0000-0000-0000874F0000}"/>
    <cellStyle name="Separador de milhares 11 22 3 2" xfId="20358" xr:uid="{00000000-0005-0000-0000-0000884F0000}"/>
    <cellStyle name="Separador de milhares 11 22 3 2 2" xfId="50994" xr:uid="{8B1B981E-BA97-41E4-9512-F716410FF834}"/>
    <cellStyle name="Separador de milhares 11 22 3 3" xfId="50993" xr:uid="{392CC134-7E4E-4BA5-80BB-D029471E1C82}"/>
    <cellStyle name="Separador de milhares 11 22 4" xfId="20359" xr:uid="{00000000-0005-0000-0000-0000894F0000}"/>
    <cellStyle name="Separador de milhares 11 22 4 2" xfId="50995" xr:uid="{BD19DB14-EFBC-48EA-8D43-9BB673FD78BD}"/>
    <cellStyle name="Separador de milhares 11 22 5" xfId="20360" xr:uid="{00000000-0005-0000-0000-00008A4F0000}"/>
    <cellStyle name="Separador de milhares 11 22 5 2" xfId="20361" xr:uid="{00000000-0005-0000-0000-00008B4F0000}"/>
    <cellStyle name="Separador de milhares 11 22 5 2 2" xfId="50997" xr:uid="{22076E7B-1A6C-4B08-9D59-05D55ABDC51B}"/>
    <cellStyle name="Separador de milhares 11 22 5 3" xfId="50996" xr:uid="{D18D26A5-652B-4FCF-B9B1-24F60A336ACB}"/>
    <cellStyle name="Separador de milhares 11 22 6" xfId="20362" xr:uid="{00000000-0005-0000-0000-00008C4F0000}"/>
    <cellStyle name="Separador de milhares 11 22 6 2" xfId="50998" xr:uid="{877897C2-9252-4290-9A1F-AB0359600CFA}"/>
    <cellStyle name="Separador de milhares 11 22 7" xfId="50990" xr:uid="{462AF0D7-AFC3-408C-9008-2E7FBFA37DA8}"/>
    <cellStyle name="Separador de milhares 11 23" xfId="20363" xr:uid="{00000000-0005-0000-0000-00008D4F0000}"/>
    <cellStyle name="Separador de milhares 11 23 2" xfId="20364" xr:uid="{00000000-0005-0000-0000-00008E4F0000}"/>
    <cellStyle name="Separador de milhares 11 23 2 2" xfId="20365" xr:uid="{00000000-0005-0000-0000-00008F4F0000}"/>
    <cellStyle name="Separador de milhares 11 23 2 2 2" xfId="51001" xr:uid="{ACFF25AA-0DC3-4877-8178-B942C97A7EEC}"/>
    <cellStyle name="Separador de milhares 11 23 2 3" xfId="51000" xr:uid="{CBEEC9B2-D242-4307-87A7-095E6E789790}"/>
    <cellStyle name="Separador de milhares 11 23 3" xfId="20366" xr:uid="{00000000-0005-0000-0000-0000904F0000}"/>
    <cellStyle name="Separador de milhares 11 23 3 2" xfId="20367" xr:uid="{00000000-0005-0000-0000-0000914F0000}"/>
    <cellStyle name="Separador de milhares 11 23 3 2 2" xfId="51003" xr:uid="{67D42CF8-712B-45C0-8EA4-37C55B6B3B5E}"/>
    <cellStyle name="Separador de milhares 11 23 3 3" xfId="51002" xr:uid="{CFB5D56E-5E92-4942-B58B-21B018DA407B}"/>
    <cellStyle name="Separador de milhares 11 23 4" xfId="20368" xr:uid="{00000000-0005-0000-0000-0000924F0000}"/>
    <cellStyle name="Separador de milhares 11 23 4 2" xfId="51004" xr:uid="{E8892197-A9E4-4225-8CE1-DC962224F2C6}"/>
    <cellStyle name="Separador de milhares 11 23 5" xfId="20369" xr:uid="{00000000-0005-0000-0000-0000934F0000}"/>
    <cellStyle name="Separador de milhares 11 23 5 2" xfId="20370" xr:uid="{00000000-0005-0000-0000-0000944F0000}"/>
    <cellStyle name="Separador de milhares 11 23 5 2 2" xfId="51006" xr:uid="{37F4AABA-E8A3-468E-855B-4842706834CA}"/>
    <cellStyle name="Separador de milhares 11 23 5 3" xfId="51005" xr:uid="{FB9E9665-BD23-4DF2-9C96-1C43E46F0221}"/>
    <cellStyle name="Separador de milhares 11 23 6" xfId="20371" xr:uid="{00000000-0005-0000-0000-0000954F0000}"/>
    <cellStyle name="Separador de milhares 11 23 6 2" xfId="51007" xr:uid="{4E3AFB3A-A1D6-4034-9FAA-491562CB109A}"/>
    <cellStyle name="Separador de milhares 11 23 7" xfId="50999" xr:uid="{0369C406-B7B9-4162-8EA6-2E1F636DC785}"/>
    <cellStyle name="Separador de milhares 11 24" xfId="20372" xr:uid="{00000000-0005-0000-0000-0000964F0000}"/>
    <cellStyle name="Separador de milhares 11 24 2" xfId="20373" xr:uid="{00000000-0005-0000-0000-0000974F0000}"/>
    <cellStyle name="Separador de milhares 11 24 2 2" xfId="20374" xr:uid="{00000000-0005-0000-0000-0000984F0000}"/>
    <cellStyle name="Separador de milhares 11 24 2 2 2" xfId="51010" xr:uid="{A54D28C0-8675-4C6B-B055-50C2F97712F2}"/>
    <cellStyle name="Separador de milhares 11 24 2 3" xfId="51009" xr:uid="{E2DE60BA-1DA0-4A8D-88A1-4713F284ADE1}"/>
    <cellStyle name="Separador de milhares 11 24 3" xfId="20375" xr:uid="{00000000-0005-0000-0000-0000994F0000}"/>
    <cellStyle name="Separador de milhares 11 24 3 2" xfId="20376" xr:uid="{00000000-0005-0000-0000-00009A4F0000}"/>
    <cellStyle name="Separador de milhares 11 24 3 2 2" xfId="51012" xr:uid="{77ABCD88-322B-4855-989F-2C708040247F}"/>
    <cellStyle name="Separador de milhares 11 24 3 3" xfId="51011" xr:uid="{972583D7-0147-41D5-94AE-BCFF4FD50414}"/>
    <cellStyle name="Separador de milhares 11 24 4" xfId="20377" xr:uid="{00000000-0005-0000-0000-00009B4F0000}"/>
    <cellStyle name="Separador de milhares 11 24 4 2" xfId="51013" xr:uid="{D1BECF0F-4BAD-4E4C-9E06-6CE724AC7D9B}"/>
    <cellStyle name="Separador de milhares 11 24 5" xfId="20378" xr:uid="{00000000-0005-0000-0000-00009C4F0000}"/>
    <cellStyle name="Separador de milhares 11 24 5 2" xfId="20379" xr:uid="{00000000-0005-0000-0000-00009D4F0000}"/>
    <cellStyle name="Separador de milhares 11 24 5 2 2" xfId="51015" xr:uid="{77D9508B-A107-465C-ABBD-59717F9BE919}"/>
    <cellStyle name="Separador de milhares 11 24 5 3" xfId="51014" xr:uid="{EF7F3F30-8E5F-4B88-8096-45761CB11DFB}"/>
    <cellStyle name="Separador de milhares 11 24 6" xfId="20380" xr:uid="{00000000-0005-0000-0000-00009E4F0000}"/>
    <cellStyle name="Separador de milhares 11 24 6 2" xfId="51016" xr:uid="{F488162C-7C9C-43E8-88C0-A432B292FF2A}"/>
    <cellStyle name="Separador de milhares 11 24 7" xfId="51008" xr:uid="{DF87AB66-5246-4745-81D3-C3D73727D473}"/>
    <cellStyle name="Separador de milhares 11 25" xfId="20381" xr:uid="{00000000-0005-0000-0000-00009F4F0000}"/>
    <cellStyle name="Separador de milhares 11 25 2" xfId="20382" xr:uid="{00000000-0005-0000-0000-0000A04F0000}"/>
    <cellStyle name="Separador de milhares 11 25 2 2" xfId="20383" xr:uid="{00000000-0005-0000-0000-0000A14F0000}"/>
    <cellStyle name="Separador de milhares 11 25 2 2 2" xfId="51019" xr:uid="{6C8F2A76-B7EC-438F-B176-DF340A2EF434}"/>
    <cellStyle name="Separador de milhares 11 25 2 3" xfId="51018" xr:uid="{BC781F92-8E4D-463A-B734-4E5E15F7A293}"/>
    <cellStyle name="Separador de milhares 11 25 3" xfId="20384" xr:uid="{00000000-0005-0000-0000-0000A24F0000}"/>
    <cellStyle name="Separador de milhares 11 25 3 2" xfId="20385" xr:uid="{00000000-0005-0000-0000-0000A34F0000}"/>
    <cellStyle name="Separador de milhares 11 25 3 2 2" xfId="51021" xr:uid="{ACFC9EF0-E52D-418B-8BDF-6EB1D2A62CAC}"/>
    <cellStyle name="Separador de milhares 11 25 3 3" xfId="51020" xr:uid="{1745263E-9151-47A6-ADCD-E03DB2B09529}"/>
    <cellStyle name="Separador de milhares 11 25 4" xfId="20386" xr:uid="{00000000-0005-0000-0000-0000A44F0000}"/>
    <cellStyle name="Separador de milhares 11 25 4 2" xfId="51022" xr:uid="{1E7E4E5D-9534-490D-877E-30F1C2835FBC}"/>
    <cellStyle name="Separador de milhares 11 25 5" xfId="20387" xr:uid="{00000000-0005-0000-0000-0000A54F0000}"/>
    <cellStyle name="Separador de milhares 11 25 5 2" xfId="20388" xr:uid="{00000000-0005-0000-0000-0000A64F0000}"/>
    <cellStyle name="Separador de milhares 11 25 5 2 2" xfId="51024" xr:uid="{960ED4E3-E08E-40C1-BF1E-38A985FF78B3}"/>
    <cellStyle name="Separador de milhares 11 25 5 3" xfId="51023" xr:uid="{020355B4-9C2F-41C6-8FEB-77ACFB4492FB}"/>
    <cellStyle name="Separador de milhares 11 25 6" xfId="20389" xr:uid="{00000000-0005-0000-0000-0000A74F0000}"/>
    <cellStyle name="Separador de milhares 11 25 6 2" xfId="51025" xr:uid="{052AA095-C98F-45A4-A881-45E7B17AD6AC}"/>
    <cellStyle name="Separador de milhares 11 25 7" xfId="51017" xr:uid="{D01FF39E-CD2E-44BF-94C6-C24F9B1755A5}"/>
    <cellStyle name="Separador de milhares 11 26" xfId="20390" xr:uid="{00000000-0005-0000-0000-0000A84F0000}"/>
    <cellStyle name="Separador de milhares 11 26 2" xfId="20391" xr:uid="{00000000-0005-0000-0000-0000A94F0000}"/>
    <cellStyle name="Separador de milhares 11 26 2 2" xfId="20392" xr:uid="{00000000-0005-0000-0000-0000AA4F0000}"/>
    <cellStyle name="Separador de milhares 11 26 2 2 2" xfId="51028" xr:uid="{43FECE1B-2328-4E82-8143-8A8B9CB81E00}"/>
    <cellStyle name="Separador de milhares 11 26 2 3" xfId="51027" xr:uid="{D2E2A409-ADEA-4B68-B8EE-F7842F0DF48A}"/>
    <cellStyle name="Separador de milhares 11 26 3" xfId="20393" xr:uid="{00000000-0005-0000-0000-0000AB4F0000}"/>
    <cellStyle name="Separador de milhares 11 26 3 2" xfId="20394" xr:uid="{00000000-0005-0000-0000-0000AC4F0000}"/>
    <cellStyle name="Separador de milhares 11 26 3 2 2" xfId="51030" xr:uid="{0DF80F8E-995F-49E5-9A87-FD007A6CD689}"/>
    <cellStyle name="Separador de milhares 11 26 3 3" xfId="51029" xr:uid="{88AB6696-4D7A-4AFA-BC63-C8D13559BEAF}"/>
    <cellStyle name="Separador de milhares 11 26 4" xfId="20395" xr:uid="{00000000-0005-0000-0000-0000AD4F0000}"/>
    <cellStyle name="Separador de milhares 11 26 4 2" xfId="51031" xr:uid="{467BFF8A-9ECE-4275-851C-AECE5A33D7B7}"/>
    <cellStyle name="Separador de milhares 11 26 5" xfId="20396" xr:uid="{00000000-0005-0000-0000-0000AE4F0000}"/>
    <cellStyle name="Separador de milhares 11 26 5 2" xfId="20397" xr:uid="{00000000-0005-0000-0000-0000AF4F0000}"/>
    <cellStyle name="Separador de milhares 11 26 5 2 2" xfId="51033" xr:uid="{75EC4845-B0C4-413E-80B7-ADA464D3D145}"/>
    <cellStyle name="Separador de milhares 11 26 5 3" xfId="51032" xr:uid="{FC8AD4BE-02EA-41BA-B8AD-09273A849D06}"/>
    <cellStyle name="Separador de milhares 11 26 6" xfId="20398" xr:uid="{00000000-0005-0000-0000-0000B04F0000}"/>
    <cellStyle name="Separador de milhares 11 26 6 2" xfId="51034" xr:uid="{597AA9C9-48AE-4F96-85BF-F01089A1ED1B}"/>
    <cellStyle name="Separador de milhares 11 26 7" xfId="51026" xr:uid="{E52B59F3-4ED9-4AFA-B850-4B3A8FDC8E68}"/>
    <cellStyle name="Separador de milhares 11 27" xfId="20399" xr:uid="{00000000-0005-0000-0000-0000B14F0000}"/>
    <cellStyle name="Separador de milhares 11 27 2" xfId="20400" xr:uid="{00000000-0005-0000-0000-0000B24F0000}"/>
    <cellStyle name="Separador de milhares 11 27 2 2" xfId="20401" xr:uid="{00000000-0005-0000-0000-0000B34F0000}"/>
    <cellStyle name="Separador de milhares 11 27 2 2 2" xfId="51037" xr:uid="{3B07014D-AD29-4910-9916-8419FF8AF3E3}"/>
    <cellStyle name="Separador de milhares 11 27 2 3" xfId="51036" xr:uid="{C6E47870-4FD0-4D5A-A137-D2A921E2283D}"/>
    <cellStyle name="Separador de milhares 11 27 3" xfId="20402" xr:uid="{00000000-0005-0000-0000-0000B44F0000}"/>
    <cellStyle name="Separador de milhares 11 27 3 2" xfId="20403" xr:uid="{00000000-0005-0000-0000-0000B54F0000}"/>
    <cellStyle name="Separador de milhares 11 27 3 2 2" xfId="51039" xr:uid="{7C94D621-0C76-4445-9FAF-F46932BEB977}"/>
    <cellStyle name="Separador de milhares 11 27 3 3" xfId="51038" xr:uid="{17E87AEF-443C-4D9D-8EC0-D31D0E5BB50C}"/>
    <cellStyle name="Separador de milhares 11 27 4" xfId="20404" xr:uid="{00000000-0005-0000-0000-0000B64F0000}"/>
    <cellStyle name="Separador de milhares 11 27 4 2" xfId="51040" xr:uid="{D7BA81BA-AFC8-48CC-9544-B4AA801A8130}"/>
    <cellStyle name="Separador de milhares 11 27 5" xfId="20405" xr:uid="{00000000-0005-0000-0000-0000B74F0000}"/>
    <cellStyle name="Separador de milhares 11 27 5 2" xfId="20406" xr:uid="{00000000-0005-0000-0000-0000B84F0000}"/>
    <cellStyle name="Separador de milhares 11 27 5 2 2" xfId="51042" xr:uid="{93FCF698-FF57-4891-9F86-042D23CD0868}"/>
    <cellStyle name="Separador de milhares 11 27 5 3" xfId="51041" xr:uid="{4AAD9768-69F1-4A67-935A-5CF2548D166E}"/>
    <cellStyle name="Separador de milhares 11 27 6" xfId="20407" xr:uid="{00000000-0005-0000-0000-0000B94F0000}"/>
    <cellStyle name="Separador de milhares 11 27 6 2" xfId="51043" xr:uid="{BB6F9E6E-3419-412C-9D5E-247242382AE0}"/>
    <cellStyle name="Separador de milhares 11 27 7" xfId="51035" xr:uid="{146EAA32-9FDB-47C0-9A14-BA85FD253B58}"/>
    <cellStyle name="Separador de milhares 11 28" xfId="20408" xr:uid="{00000000-0005-0000-0000-0000BA4F0000}"/>
    <cellStyle name="Separador de milhares 11 28 2" xfId="20409" xr:uid="{00000000-0005-0000-0000-0000BB4F0000}"/>
    <cellStyle name="Separador de milhares 11 28 2 2" xfId="20410" xr:uid="{00000000-0005-0000-0000-0000BC4F0000}"/>
    <cellStyle name="Separador de milhares 11 28 2 2 2" xfId="51046" xr:uid="{17F321C2-77A7-437A-9B8A-314BFAF6CB7F}"/>
    <cellStyle name="Separador de milhares 11 28 2 3" xfId="51045" xr:uid="{8F7E34DD-BE50-4F58-92CC-277CC39EB6F0}"/>
    <cellStyle name="Separador de milhares 11 28 3" xfId="20411" xr:uid="{00000000-0005-0000-0000-0000BD4F0000}"/>
    <cellStyle name="Separador de milhares 11 28 3 2" xfId="20412" xr:uid="{00000000-0005-0000-0000-0000BE4F0000}"/>
    <cellStyle name="Separador de milhares 11 28 3 2 2" xfId="51048" xr:uid="{E98B7172-FC9E-4056-A126-508E24F5CE36}"/>
    <cellStyle name="Separador de milhares 11 28 3 3" xfId="51047" xr:uid="{5EB83F21-38F3-4C0E-8930-13C83D70CB1E}"/>
    <cellStyle name="Separador de milhares 11 28 4" xfId="20413" xr:uid="{00000000-0005-0000-0000-0000BF4F0000}"/>
    <cellStyle name="Separador de milhares 11 28 4 2" xfId="51049" xr:uid="{4B4A26F2-240A-4BDA-9E1E-3FD22307E508}"/>
    <cellStyle name="Separador de milhares 11 28 5" xfId="20414" xr:uid="{00000000-0005-0000-0000-0000C04F0000}"/>
    <cellStyle name="Separador de milhares 11 28 5 2" xfId="20415" xr:uid="{00000000-0005-0000-0000-0000C14F0000}"/>
    <cellStyle name="Separador de milhares 11 28 5 2 2" xfId="51051" xr:uid="{F87832E4-C9E1-4AF9-AECD-AF38B22E6E8C}"/>
    <cellStyle name="Separador de milhares 11 28 5 3" xfId="51050" xr:uid="{F67FD003-9F6C-44B4-8188-D3B15AB00D37}"/>
    <cellStyle name="Separador de milhares 11 28 6" xfId="20416" xr:uid="{00000000-0005-0000-0000-0000C24F0000}"/>
    <cellStyle name="Separador de milhares 11 28 6 2" xfId="51052" xr:uid="{421A542F-64A2-4C33-9CF3-9A3A3EC476C9}"/>
    <cellStyle name="Separador de milhares 11 28 7" xfId="51044" xr:uid="{D6AD4C28-32F7-4851-B736-AE4FC25BFFDC}"/>
    <cellStyle name="Separador de milhares 11 29" xfId="20417" xr:uid="{00000000-0005-0000-0000-0000C34F0000}"/>
    <cellStyle name="Separador de milhares 11 29 2" xfId="20418" xr:uid="{00000000-0005-0000-0000-0000C44F0000}"/>
    <cellStyle name="Separador de milhares 11 29 2 2" xfId="20419" xr:uid="{00000000-0005-0000-0000-0000C54F0000}"/>
    <cellStyle name="Separador de milhares 11 29 2 2 2" xfId="51055" xr:uid="{0F847004-F8B1-473E-B2B9-1F5525428B07}"/>
    <cellStyle name="Separador de milhares 11 29 2 3" xfId="51054" xr:uid="{4F829744-C055-4629-9E26-ABEDC6271614}"/>
    <cellStyle name="Separador de milhares 11 29 3" xfId="20420" xr:uid="{00000000-0005-0000-0000-0000C64F0000}"/>
    <cellStyle name="Separador de milhares 11 29 3 2" xfId="20421" xr:uid="{00000000-0005-0000-0000-0000C74F0000}"/>
    <cellStyle name="Separador de milhares 11 29 3 2 2" xfId="51057" xr:uid="{C7CF7643-1B97-4320-9EEB-363E46B33FB2}"/>
    <cellStyle name="Separador de milhares 11 29 3 3" xfId="51056" xr:uid="{317CEFEE-E983-4BC8-8BCE-E17AB4705960}"/>
    <cellStyle name="Separador de milhares 11 29 4" xfId="20422" xr:uid="{00000000-0005-0000-0000-0000C84F0000}"/>
    <cellStyle name="Separador de milhares 11 29 4 2" xfId="51058" xr:uid="{E46E6433-870E-4B95-A213-B3CCEB96E423}"/>
    <cellStyle name="Separador de milhares 11 29 5" xfId="20423" xr:uid="{00000000-0005-0000-0000-0000C94F0000}"/>
    <cellStyle name="Separador de milhares 11 29 5 2" xfId="51059" xr:uid="{F7943100-2AD4-4A06-9AC5-0245A1D72190}"/>
    <cellStyle name="Separador de milhares 11 29 6" xfId="20424" xr:uid="{00000000-0005-0000-0000-0000CA4F0000}"/>
    <cellStyle name="Separador de milhares 11 29 6 2" xfId="51060" xr:uid="{BC135BD5-B2C4-4825-B0C4-9404D2E6A132}"/>
    <cellStyle name="Separador de milhares 11 29 7" xfId="51053" xr:uid="{F9A136DB-B7B4-4810-8A3E-83F2647D46DD}"/>
    <cellStyle name="Separador de milhares 11 3" xfId="20425" xr:uid="{00000000-0005-0000-0000-0000CB4F0000}"/>
    <cellStyle name="Separador de milhares_x0001_ 11 3" xfId="20426" xr:uid="{00000000-0005-0000-0000-0000CC4F0000}"/>
    <cellStyle name="Separador de milhares 11 3 10" xfId="51061" xr:uid="{CA12F8FE-26F8-4320-972B-297B4D84FA07}"/>
    <cellStyle name="Separador de milhares_x0001_ 11 3 10" xfId="51062" xr:uid="{A85DD832-7067-4DF6-AE0D-D63C86F652AB}"/>
    <cellStyle name="Separador de milhares 11 3 2" xfId="20427" xr:uid="{00000000-0005-0000-0000-0000CD4F0000}"/>
    <cellStyle name="Separador de milhares_x0001_ 11 3 2" xfId="20428" xr:uid="{00000000-0005-0000-0000-0000CE4F0000}"/>
    <cellStyle name="Separador de milhares 11 3 2 2" xfId="20429" xr:uid="{00000000-0005-0000-0000-0000CF4F0000}"/>
    <cellStyle name="Separador de milhares_x0001_ 11 3 2 2" xfId="20430" xr:uid="{00000000-0005-0000-0000-0000D04F0000}"/>
    <cellStyle name="Separador de milhares 11 3 2 2 2" xfId="51065" xr:uid="{6ABD70E9-2E32-45B1-9253-BD62356797A5}"/>
    <cellStyle name="Separador de milhares_x0001_ 11 3 2 2 2" xfId="51066" xr:uid="{465839F9-01BE-4F2E-955E-E3FB6C5F026E}"/>
    <cellStyle name="Separador de milhares 11 3 2 3" xfId="51063" xr:uid="{60A7451B-D68D-48EC-AB30-2FECA4B52BC8}"/>
    <cellStyle name="Separador de milhares_x0001_ 11 3 2 3" xfId="51064" xr:uid="{BC445748-9885-4460-A9EA-E9DE0A303ED3}"/>
    <cellStyle name="Separador de milhares 11 3 3" xfId="20431" xr:uid="{00000000-0005-0000-0000-0000D14F0000}"/>
    <cellStyle name="Separador de milhares_x0001_ 11 3 3" xfId="20432" xr:uid="{00000000-0005-0000-0000-0000D24F0000}"/>
    <cellStyle name="Separador de milhares 11 3 3 2" xfId="20433" xr:uid="{00000000-0005-0000-0000-0000D34F0000}"/>
    <cellStyle name="Separador de milhares_x0001_ 11 3 3 2" xfId="20434" xr:uid="{00000000-0005-0000-0000-0000D44F0000}"/>
    <cellStyle name="Separador de milhares 11 3 3 2 2" xfId="51069" xr:uid="{1771174E-BA10-4E83-9C9B-7C5B0913C77A}"/>
    <cellStyle name="Separador de milhares_x0001_ 11 3 3 2 2" xfId="51070" xr:uid="{21A696BA-38A7-49D3-B189-CEA2B9C06107}"/>
    <cellStyle name="Separador de milhares 11 3 3 3" xfId="51067" xr:uid="{00AECC42-F0F0-4C1E-AEBC-8C162CD977B2}"/>
    <cellStyle name="Separador de milhares_x0001_ 11 3 3 3" xfId="51068" xr:uid="{2D3CD111-7E05-4F04-AC34-544F43122BB6}"/>
    <cellStyle name="Separador de milhares 11 3 4" xfId="20435" xr:uid="{00000000-0005-0000-0000-0000D54F0000}"/>
    <cellStyle name="Separador de milhares_x0001_ 11 3 4" xfId="20436" xr:uid="{00000000-0005-0000-0000-0000D64F0000}"/>
    <cellStyle name="Separador de milhares 11 3 4 2" xfId="20437" xr:uid="{00000000-0005-0000-0000-0000D74F0000}"/>
    <cellStyle name="Separador de milhares_x0001_ 11 3 4 2" xfId="20438" xr:uid="{00000000-0005-0000-0000-0000D84F0000}"/>
    <cellStyle name="Separador de milhares 11 3 4 2 2" xfId="51073" xr:uid="{728A16B3-A432-4FB6-8C88-E026D0EBEB0B}"/>
    <cellStyle name="Separador de milhares_x0001_ 11 3 4 2 2" xfId="51074" xr:uid="{15D22990-A778-4A05-9C9B-56446B254311}"/>
    <cellStyle name="Separador de milhares 11 3 4 3" xfId="51071" xr:uid="{BAA710B2-3DF0-4F25-BA6B-AE0DADEE9555}"/>
    <cellStyle name="Separador de milhares_x0001_ 11 3 4 3" xfId="51072" xr:uid="{7A0C6E0F-3211-4306-B603-C1184C8D89F5}"/>
    <cellStyle name="Separador de milhares 11 3 5" xfId="20439" xr:uid="{00000000-0005-0000-0000-0000D94F0000}"/>
    <cellStyle name="Separador de milhares_x0001_ 11 3 5" xfId="20440" xr:uid="{00000000-0005-0000-0000-0000DA4F0000}"/>
    <cellStyle name="Separador de milhares 11 3 5 2" xfId="20441" xr:uid="{00000000-0005-0000-0000-0000DB4F0000}"/>
    <cellStyle name="Separador de milhares_x0001_ 11 3 5 2" xfId="20442" xr:uid="{00000000-0005-0000-0000-0000DC4F0000}"/>
    <cellStyle name="Separador de milhares 11 3 5 2 2" xfId="51077" xr:uid="{76FFADB6-DEB2-4EA7-96DF-0C575C2AAF5E}"/>
    <cellStyle name="Separador de milhares_x0001_ 11 3 5 2 2" xfId="51078" xr:uid="{E4B90215-B289-4612-9A26-D229D582E1AB}"/>
    <cellStyle name="Separador de milhares 11 3 5 3" xfId="51075" xr:uid="{A79BDDBB-0217-4CB6-B6B8-4DA2C64CA147}"/>
    <cellStyle name="Separador de milhares_x0001_ 11 3 5 3" xfId="51076" xr:uid="{4484841C-1A9F-4169-8AF5-09C99989F9B3}"/>
    <cellStyle name="Separador de milhares 11 3 6" xfId="20443" xr:uid="{00000000-0005-0000-0000-0000DD4F0000}"/>
    <cellStyle name="Separador de milhares_x0001_ 11 3 6" xfId="20444" xr:uid="{00000000-0005-0000-0000-0000DE4F0000}"/>
    <cellStyle name="Separador de milhares 11 3 6 2" xfId="51079" xr:uid="{D179B969-4205-421A-AE4A-486BD2F45515}"/>
    <cellStyle name="Separador de milhares_x0001_ 11 3 6 2" xfId="51080" xr:uid="{B5141D09-849A-4A1E-AC17-61B0383E1A8B}"/>
    <cellStyle name="Separador de milhares 11 3 7" xfId="20445" xr:uid="{00000000-0005-0000-0000-0000DF4F0000}"/>
    <cellStyle name="Separador de milhares_x0001_ 11 3 7" xfId="20446" xr:uid="{00000000-0005-0000-0000-0000E04F0000}"/>
    <cellStyle name="Separador de milhares 11 3 7 2" xfId="51081" xr:uid="{B2BA5AFA-2969-48B1-ABA4-3733B9481728}"/>
    <cellStyle name="Separador de milhares_x0001_ 11 3 7 2" xfId="51082" xr:uid="{5F0F57FF-279C-4E85-8F99-B65791F3DB03}"/>
    <cellStyle name="Separador de milhares 11 3 7 3" xfId="20447" xr:uid="{00000000-0005-0000-0000-0000E14F0000}"/>
    <cellStyle name="Separador de milhares 11 3 7 3 2" xfId="51083" xr:uid="{0A8E36ED-BFED-4377-8DFE-E55567D1AFF7}"/>
    <cellStyle name="Separador de milhares 11 3 8" xfId="20448" xr:uid="{00000000-0005-0000-0000-0000E24F0000}"/>
    <cellStyle name="Separador de milhares_x0001_ 11 3 8" xfId="20449" xr:uid="{00000000-0005-0000-0000-0000E34F0000}"/>
    <cellStyle name="Separador de milhares 11 3 8 2" xfId="51084" xr:uid="{93916796-F468-447E-9D27-CC2EC61E7A70}"/>
    <cellStyle name="Separador de milhares_x0001_ 11 3 8 2" xfId="51085" xr:uid="{11DC7CDF-16AF-44A4-AA2A-9A59EA54674F}"/>
    <cellStyle name="Separador de milhares 11 3 9" xfId="20450" xr:uid="{00000000-0005-0000-0000-0000E44F0000}"/>
    <cellStyle name="Separador de milhares_x0001_ 11 3 9" xfId="20451" xr:uid="{00000000-0005-0000-0000-0000E54F0000}"/>
    <cellStyle name="Separador de milhares 11 3 9 2" xfId="51086" xr:uid="{4BB15F3A-3CDA-4A89-BF2C-CD2D1B911077}"/>
    <cellStyle name="Separador de milhares_x0001_ 11 3 9 2" xfId="51087" xr:uid="{0E372E11-D3D6-4EF9-86DC-3A11607E912A}"/>
    <cellStyle name="Separador de milhares 11 30" xfId="20452" xr:uid="{00000000-0005-0000-0000-0000E64F0000}"/>
    <cellStyle name="Separador de milhares 11 30 2" xfId="20453" xr:uid="{00000000-0005-0000-0000-0000E74F0000}"/>
    <cellStyle name="Separador de milhares 11 30 2 2" xfId="20454" xr:uid="{00000000-0005-0000-0000-0000E84F0000}"/>
    <cellStyle name="Separador de milhares 11 30 2 2 2" xfId="51090" xr:uid="{A95C080E-C24F-469D-938B-6BC5B0E96406}"/>
    <cellStyle name="Separador de milhares 11 30 2 3" xfId="51089" xr:uid="{C4420E04-407F-427C-8D14-29F8C6947F54}"/>
    <cellStyle name="Separador de milhares 11 30 3" xfId="20455" xr:uid="{00000000-0005-0000-0000-0000E94F0000}"/>
    <cellStyle name="Separador de milhares 11 30 3 2" xfId="20456" xr:uid="{00000000-0005-0000-0000-0000EA4F0000}"/>
    <cellStyle name="Separador de milhares 11 30 3 2 2" xfId="51092" xr:uid="{BD3C448D-4DE6-4D5A-94F7-6A19FEDC5A8E}"/>
    <cellStyle name="Separador de milhares 11 30 3 3" xfId="51091" xr:uid="{01B43108-005F-4561-8C1F-F7113BE1E0B2}"/>
    <cellStyle name="Separador de milhares 11 30 4" xfId="20457" xr:uid="{00000000-0005-0000-0000-0000EB4F0000}"/>
    <cellStyle name="Separador de milhares 11 30 4 2" xfId="51093" xr:uid="{7B900E35-F71F-4217-85C4-8D899E267B7E}"/>
    <cellStyle name="Separador de milhares 11 30 5" xfId="20458" xr:uid="{00000000-0005-0000-0000-0000EC4F0000}"/>
    <cellStyle name="Separador de milhares 11 30 5 2" xfId="51094" xr:uid="{014665EA-B2DE-4E49-8C68-670997713CF6}"/>
    <cellStyle name="Separador de milhares 11 30 6" xfId="20459" xr:uid="{00000000-0005-0000-0000-0000ED4F0000}"/>
    <cellStyle name="Separador de milhares 11 30 6 2" xfId="51095" xr:uid="{B7160961-AD36-4F88-8164-A8FB5FCD38D2}"/>
    <cellStyle name="Separador de milhares 11 30 7" xfId="51088" xr:uid="{204BF1F6-37CF-46A1-8DF0-9C27BC51B068}"/>
    <cellStyle name="Separador de milhares 11 31" xfId="20460" xr:uid="{00000000-0005-0000-0000-0000EE4F0000}"/>
    <cellStyle name="Separador de milhares 11 31 2" xfId="20461" xr:uid="{00000000-0005-0000-0000-0000EF4F0000}"/>
    <cellStyle name="Separador de milhares 11 31 2 2" xfId="20462" xr:uid="{00000000-0005-0000-0000-0000F04F0000}"/>
    <cellStyle name="Separador de milhares 11 31 2 2 2" xfId="51098" xr:uid="{B037B9C6-4957-4C69-9FF9-7A3442B74BAC}"/>
    <cellStyle name="Separador de milhares 11 31 2 3" xfId="51097" xr:uid="{05282A12-63C3-4634-826F-8A02B0FFAFDC}"/>
    <cellStyle name="Separador de milhares 11 31 3" xfId="20463" xr:uid="{00000000-0005-0000-0000-0000F14F0000}"/>
    <cellStyle name="Separador de milhares 11 31 3 2" xfId="20464" xr:uid="{00000000-0005-0000-0000-0000F24F0000}"/>
    <cellStyle name="Separador de milhares 11 31 3 2 2" xfId="51100" xr:uid="{A0CEE942-4716-4B87-8842-DD247B943B8D}"/>
    <cellStyle name="Separador de milhares 11 31 3 3" xfId="51099" xr:uid="{13914F08-0FF6-45C4-9848-8F396B8BC4F1}"/>
    <cellStyle name="Separador de milhares 11 31 4" xfId="20465" xr:uid="{00000000-0005-0000-0000-0000F34F0000}"/>
    <cellStyle name="Separador de milhares 11 31 4 2" xfId="51101" xr:uid="{4F0D023B-872A-46C9-ACA3-82CEB524FB0D}"/>
    <cellStyle name="Separador de milhares 11 31 5" xfId="20466" xr:uid="{00000000-0005-0000-0000-0000F44F0000}"/>
    <cellStyle name="Separador de milhares 11 31 5 2" xfId="51102" xr:uid="{53D40F1C-DB8C-4B10-9572-05AAAB9289D1}"/>
    <cellStyle name="Separador de milhares 11 31 6" xfId="20467" xr:uid="{00000000-0005-0000-0000-0000F54F0000}"/>
    <cellStyle name="Separador de milhares 11 31 6 2" xfId="51103" xr:uid="{0E5F08CD-5DBC-4AA8-9C9D-83DC21E728D2}"/>
    <cellStyle name="Separador de milhares 11 31 7" xfId="51096" xr:uid="{223BFC48-C108-4358-A9AB-4EC8ABA10E89}"/>
    <cellStyle name="Separador de milhares 11 32" xfId="20468" xr:uid="{00000000-0005-0000-0000-0000F64F0000}"/>
    <cellStyle name="Separador de milhares 11 32 2" xfId="20469" xr:uid="{00000000-0005-0000-0000-0000F74F0000}"/>
    <cellStyle name="Separador de milhares 11 32 2 2" xfId="20470" xr:uid="{00000000-0005-0000-0000-0000F84F0000}"/>
    <cellStyle name="Separador de milhares 11 32 2 2 2" xfId="51106" xr:uid="{03E9F196-D6B5-4A60-82B2-04AE54BDB870}"/>
    <cellStyle name="Separador de milhares 11 32 2 3" xfId="51105" xr:uid="{1B40A556-66AA-4C69-9079-8D46486A9B65}"/>
    <cellStyle name="Separador de milhares 11 32 3" xfId="20471" xr:uid="{00000000-0005-0000-0000-0000F94F0000}"/>
    <cellStyle name="Separador de milhares 11 32 3 2" xfId="20472" xr:uid="{00000000-0005-0000-0000-0000FA4F0000}"/>
    <cellStyle name="Separador de milhares 11 32 3 2 2" xfId="51108" xr:uid="{022F300E-C7A6-408E-A8B3-EAE5345E46B3}"/>
    <cellStyle name="Separador de milhares 11 32 3 3" xfId="51107" xr:uid="{151257DC-B2C6-4FEA-A869-D46FB073AD5A}"/>
    <cellStyle name="Separador de milhares 11 32 4" xfId="20473" xr:uid="{00000000-0005-0000-0000-0000FB4F0000}"/>
    <cellStyle name="Separador de milhares 11 32 4 2" xfId="51109" xr:uid="{EB91E130-5C40-459D-8DEE-7CD94C60977D}"/>
    <cellStyle name="Separador de milhares 11 32 5" xfId="20474" xr:uid="{00000000-0005-0000-0000-0000FC4F0000}"/>
    <cellStyle name="Separador de milhares 11 32 5 2" xfId="51110" xr:uid="{AD5C17AC-6AB7-47A0-B685-4B9D767AD623}"/>
    <cellStyle name="Separador de milhares 11 32 6" xfId="20475" xr:uid="{00000000-0005-0000-0000-0000FD4F0000}"/>
    <cellStyle name="Separador de milhares 11 32 6 2" xfId="51111" xr:uid="{306DA7FB-0E51-4EE5-93BC-348BAD8327EB}"/>
    <cellStyle name="Separador de milhares 11 32 7" xfId="51104" xr:uid="{3BB26913-FA54-47A1-A383-3FBECDCC74F1}"/>
    <cellStyle name="Separador de milhares 11 33" xfId="20476" xr:uid="{00000000-0005-0000-0000-0000FE4F0000}"/>
    <cellStyle name="Separador de milhares 11 33 2" xfId="20477" xr:uid="{00000000-0005-0000-0000-0000FF4F0000}"/>
    <cellStyle name="Separador de milhares 11 33 2 2" xfId="20478" xr:uid="{00000000-0005-0000-0000-000000500000}"/>
    <cellStyle name="Separador de milhares 11 33 2 2 2" xfId="51114" xr:uid="{504AB022-DCB6-420A-BB35-55DA145E05CD}"/>
    <cellStyle name="Separador de milhares 11 33 2 3" xfId="51113" xr:uid="{8D0AA491-4D67-4E70-8B63-1A0F2F4C9F52}"/>
    <cellStyle name="Separador de milhares 11 33 3" xfId="20479" xr:uid="{00000000-0005-0000-0000-000001500000}"/>
    <cellStyle name="Separador de milhares 11 33 3 2" xfId="20480" xr:uid="{00000000-0005-0000-0000-000002500000}"/>
    <cellStyle name="Separador de milhares 11 33 3 2 2" xfId="51116" xr:uid="{547BE3A5-B874-42F8-9815-C489AAE100BF}"/>
    <cellStyle name="Separador de milhares 11 33 3 3" xfId="51115" xr:uid="{6654887A-9135-499B-AFF6-E8327E5AB50D}"/>
    <cellStyle name="Separador de milhares 11 33 4" xfId="20481" xr:uid="{00000000-0005-0000-0000-000003500000}"/>
    <cellStyle name="Separador de milhares 11 33 4 2" xfId="51117" xr:uid="{AEBA29FB-6375-46E8-9808-5A609193CAFA}"/>
    <cellStyle name="Separador de milhares 11 33 5" xfId="20482" xr:uid="{00000000-0005-0000-0000-000004500000}"/>
    <cellStyle name="Separador de milhares 11 33 5 2" xfId="51118" xr:uid="{9094C49F-18C0-487A-B88F-29ABE74C6D1A}"/>
    <cellStyle name="Separador de milhares 11 33 6" xfId="20483" xr:uid="{00000000-0005-0000-0000-000005500000}"/>
    <cellStyle name="Separador de milhares 11 33 6 2" xfId="51119" xr:uid="{59458E7D-A1A3-46F1-9F12-3966FA619DF7}"/>
    <cellStyle name="Separador de milhares 11 33 7" xfId="51112" xr:uid="{8C88CF98-24AC-4565-AA43-1BABAF8A258B}"/>
    <cellStyle name="Separador de milhares 11 34" xfId="20484" xr:uid="{00000000-0005-0000-0000-000006500000}"/>
    <cellStyle name="Separador de milhares 11 34 2" xfId="20485" xr:uid="{00000000-0005-0000-0000-000007500000}"/>
    <cellStyle name="Separador de milhares 11 34 2 2" xfId="20486" xr:uid="{00000000-0005-0000-0000-000008500000}"/>
    <cellStyle name="Separador de milhares 11 34 2 2 2" xfId="51122" xr:uid="{382492C2-7DB5-4496-9663-92A3DC2AB068}"/>
    <cellStyle name="Separador de milhares 11 34 2 3" xfId="51121" xr:uid="{2662867C-5FB5-4884-9B06-C97E0FD5A6AE}"/>
    <cellStyle name="Separador de milhares 11 34 3" xfId="20487" xr:uid="{00000000-0005-0000-0000-000009500000}"/>
    <cellStyle name="Separador de milhares 11 34 3 2" xfId="20488" xr:uid="{00000000-0005-0000-0000-00000A500000}"/>
    <cellStyle name="Separador de milhares 11 34 3 2 2" xfId="51124" xr:uid="{D44A2090-1317-44E1-8790-FB996833B847}"/>
    <cellStyle name="Separador de milhares 11 34 3 3" xfId="51123" xr:uid="{914CE3DE-3D76-442D-9151-10036740C4B4}"/>
    <cellStyle name="Separador de milhares 11 34 4" xfId="20489" xr:uid="{00000000-0005-0000-0000-00000B500000}"/>
    <cellStyle name="Separador de milhares 11 34 4 2" xfId="51125" xr:uid="{0057F4B5-7A4F-43A4-B217-9710A136BC9F}"/>
    <cellStyle name="Separador de milhares 11 34 5" xfId="20490" xr:uid="{00000000-0005-0000-0000-00000C500000}"/>
    <cellStyle name="Separador de milhares 11 34 5 2" xfId="51126" xr:uid="{396D759B-7781-4AE7-BD7F-67221B2928E3}"/>
    <cellStyle name="Separador de milhares 11 34 6" xfId="20491" xr:uid="{00000000-0005-0000-0000-00000D500000}"/>
    <cellStyle name="Separador de milhares 11 34 6 2" xfId="51127" xr:uid="{0C8127FC-E070-45ED-B10F-744F115185E6}"/>
    <cellStyle name="Separador de milhares 11 34 7" xfId="51120" xr:uid="{4C4B5D0C-1BBF-4C17-908A-A5401D56B73D}"/>
    <cellStyle name="Separador de milhares 11 35" xfId="20492" xr:uid="{00000000-0005-0000-0000-00000E500000}"/>
    <cellStyle name="Separador de milhares 11 35 2" xfId="20493" xr:uid="{00000000-0005-0000-0000-00000F500000}"/>
    <cellStyle name="Separador de milhares 11 35 2 2" xfId="20494" xr:uid="{00000000-0005-0000-0000-000010500000}"/>
    <cellStyle name="Separador de milhares 11 35 2 2 2" xfId="51130" xr:uid="{DBDE7FD3-30D4-4C18-A5CD-8661F6AB0D42}"/>
    <cellStyle name="Separador de milhares 11 35 2 3" xfId="51129" xr:uid="{F6473D37-B0CF-4CC4-BFA7-209B316467A6}"/>
    <cellStyle name="Separador de milhares 11 35 3" xfId="20495" xr:uid="{00000000-0005-0000-0000-000011500000}"/>
    <cellStyle name="Separador de milhares 11 35 3 2" xfId="20496" xr:uid="{00000000-0005-0000-0000-000012500000}"/>
    <cellStyle name="Separador de milhares 11 35 3 2 2" xfId="51132" xr:uid="{D8292FDB-AB98-43C7-B4AF-6E6FCF8155C4}"/>
    <cellStyle name="Separador de milhares 11 35 3 3" xfId="51131" xr:uid="{A7D524DA-85C6-4163-ADF4-E3C05249387D}"/>
    <cellStyle name="Separador de milhares 11 35 4" xfId="20497" xr:uid="{00000000-0005-0000-0000-000013500000}"/>
    <cellStyle name="Separador de milhares 11 35 4 2" xfId="51133" xr:uid="{E01C2A8B-A190-45F3-9BBB-F8E41EE2713E}"/>
    <cellStyle name="Separador de milhares 11 35 5" xfId="20498" xr:uid="{00000000-0005-0000-0000-000014500000}"/>
    <cellStyle name="Separador de milhares 11 35 5 2" xfId="51134" xr:uid="{DA144497-9208-4042-9DB1-B182CFC5E34C}"/>
    <cellStyle name="Separador de milhares 11 35 6" xfId="20499" xr:uid="{00000000-0005-0000-0000-000015500000}"/>
    <cellStyle name="Separador de milhares 11 35 6 2" xfId="51135" xr:uid="{20F7226D-0FAF-443D-AECB-7F8246DB5A36}"/>
    <cellStyle name="Separador de milhares 11 35 7" xfId="51128" xr:uid="{BCFDE73C-DA17-4EBF-9748-3D4BC467A480}"/>
    <cellStyle name="Separador de milhares 11 36" xfId="20500" xr:uid="{00000000-0005-0000-0000-000016500000}"/>
    <cellStyle name="Separador de milhares 11 36 2" xfId="20501" xr:uid="{00000000-0005-0000-0000-000017500000}"/>
    <cellStyle name="Separador de milhares 11 36 2 2" xfId="20502" xr:uid="{00000000-0005-0000-0000-000018500000}"/>
    <cellStyle name="Separador de milhares 11 36 2 2 2" xfId="51138" xr:uid="{D8A3878B-88E2-41AF-8F7C-EFED28089D32}"/>
    <cellStyle name="Separador de milhares 11 36 2 3" xfId="51137" xr:uid="{AD5E073E-BCAF-47DD-8F1D-A48AFB48CE0F}"/>
    <cellStyle name="Separador de milhares 11 36 3" xfId="20503" xr:uid="{00000000-0005-0000-0000-000019500000}"/>
    <cellStyle name="Separador de milhares 11 36 3 2" xfId="20504" xr:uid="{00000000-0005-0000-0000-00001A500000}"/>
    <cellStyle name="Separador de milhares 11 36 3 2 2" xfId="51140" xr:uid="{98E2340F-AE7A-4CE6-967C-F7F51657A9F5}"/>
    <cellStyle name="Separador de milhares 11 36 3 3" xfId="51139" xr:uid="{5F7A2ED5-D626-4C60-82AC-B7E36049F35D}"/>
    <cellStyle name="Separador de milhares 11 36 4" xfId="20505" xr:uid="{00000000-0005-0000-0000-00001B500000}"/>
    <cellStyle name="Separador de milhares 11 36 4 2" xfId="51141" xr:uid="{73EDEED5-D49E-4237-9595-313D702DECF6}"/>
    <cellStyle name="Separador de milhares 11 36 5" xfId="20506" xr:uid="{00000000-0005-0000-0000-00001C500000}"/>
    <cellStyle name="Separador de milhares 11 36 5 2" xfId="51142" xr:uid="{7E15FD75-E13E-4541-8D21-67E881DDEB57}"/>
    <cellStyle name="Separador de milhares 11 36 6" xfId="20507" xr:uid="{00000000-0005-0000-0000-00001D500000}"/>
    <cellStyle name="Separador de milhares 11 36 6 2" xfId="51143" xr:uid="{E9AF5B86-3147-4EF7-97C9-79DF42A04238}"/>
    <cellStyle name="Separador de milhares 11 36 7" xfId="51136" xr:uid="{61CA868E-A5D7-46A6-9C25-E31C884BDDB9}"/>
    <cellStyle name="Separador de milhares 11 37" xfId="20508" xr:uid="{00000000-0005-0000-0000-00001E500000}"/>
    <cellStyle name="Separador de milhares 11 37 2" xfId="20509" xr:uid="{00000000-0005-0000-0000-00001F500000}"/>
    <cellStyle name="Separador de milhares 11 37 2 2" xfId="51145" xr:uid="{9A71F122-0869-4811-ABD4-3579F2554409}"/>
    <cellStyle name="Separador de milhares 11 37 3" xfId="51144" xr:uid="{DED1D360-255A-41D4-963A-879D4C84B986}"/>
    <cellStyle name="Separador de milhares 11 38" xfId="20510" xr:uid="{00000000-0005-0000-0000-000020500000}"/>
    <cellStyle name="Separador de milhares 11 38 2" xfId="20511" xr:uid="{00000000-0005-0000-0000-000021500000}"/>
    <cellStyle name="Separador de milhares 11 38 2 2" xfId="51147" xr:uid="{66805EFF-9409-4FA8-BB89-17F7B89C60DD}"/>
    <cellStyle name="Separador de milhares 11 38 3" xfId="51146" xr:uid="{8F1B78B7-36CD-469F-9D7F-FE31F037B8FA}"/>
    <cellStyle name="Separador de milhares 11 39" xfId="20512" xr:uid="{00000000-0005-0000-0000-000022500000}"/>
    <cellStyle name="Separador de milhares 11 39 2" xfId="20513" xr:uid="{00000000-0005-0000-0000-000023500000}"/>
    <cellStyle name="Separador de milhares 11 39 2 2" xfId="51149" xr:uid="{F7EB8EF4-D0A9-4502-9CA3-8B811B05668A}"/>
    <cellStyle name="Separador de milhares 11 39 3" xfId="51148" xr:uid="{EF8A2739-A4D6-4EE8-BCD7-1E7BEEE64078}"/>
    <cellStyle name="Separador de milhares 11 4" xfId="20514" xr:uid="{00000000-0005-0000-0000-000024500000}"/>
    <cellStyle name="Separador de milhares_x0001_ 11 4" xfId="20515" xr:uid="{00000000-0005-0000-0000-000025500000}"/>
    <cellStyle name="Separador de milhares 11 4 10" xfId="51150" xr:uid="{2925600D-61FC-472F-9A0C-BA7D9C56DAB5}"/>
    <cellStyle name="Separador de milhares_x0001_ 11 4 10" xfId="51151" xr:uid="{CAFD51F7-E542-471D-A996-19683F50DA7F}"/>
    <cellStyle name="Separador de milhares 11 4 2" xfId="20516" xr:uid="{00000000-0005-0000-0000-000026500000}"/>
    <cellStyle name="Separador de milhares_x0001_ 11 4 2" xfId="20517" xr:uid="{00000000-0005-0000-0000-000027500000}"/>
    <cellStyle name="Separador de milhares 11 4 2 2" xfId="20518" xr:uid="{00000000-0005-0000-0000-000028500000}"/>
    <cellStyle name="Separador de milhares_x0001_ 11 4 2 2" xfId="20519" xr:uid="{00000000-0005-0000-0000-000029500000}"/>
    <cellStyle name="Separador de milhares 11 4 2 2 2" xfId="51154" xr:uid="{589DE644-2304-4C8B-BD0F-43946D03AF4F}"/>
    <cellStyle name="Separador de milhares_x0001_ 11 4 2 2 2" xfId="51155" xr:uid="{E42CAEE4-8DF6-44BB-9031-6F3BB15E0380}"/>
    <cellStyle name="Separador de milhares 11 4 2 3" xfId="51152" xr:uid="{33907673-F166-485E-8C99-091031D189A4}"/>
    <cellStyle name="Separador de milhares_x0001_ 11 4 2 3" xfId="51153" xr:uid="{A85BF0E1-F3B1-40D4-BBFF-E758BB5ABA76}"/>
    <cellStyle name="Separador de milhares 11 4 3" xfId="20520" xr:uid="{00000000-0005-0000-0000-00002A500000}"/>
    <cellStyle name="Separador de milhares_x0001_ 11 4 3" xfId="20521" xr:uid="{00000000-0005-0000-0000-00002B500000}"/>
    <cellStyle name="Separador de milhares 11 4 3 2" xfId="20522" xr:uid="{00000000-0005-0000-0000-00002C500000}"/>
    <cellStyle name="Separador de milhares_x0001_ 11 4 3 2" xfId="20523" xr:uid="{00000000-0005-0000-0000-00002D500000}"/>
    <cellStyle name="Separador de milhares 11 4 3 2 2" xfId="51158" xr:uid="{3A8636A7-D167-447B-9D1A-C87122473F74}"/>
    <cellStyle name="Separador de milhares_x0001_ 11 4 3 2 2" xfId="51159" xr:uid="{67F08097-C252-4250-96DD-F1A2313A0BDD}"/>
    <cellStyle name="Separador de milhares 11 4 3 3" xfId="51156" xr:uid="{98708C34-1678-4963-8CC1-3C4E0E194DD5}"/>
    <cellStyle name="Separador de milhares_x0001_ 11 4 3 3" xfId="51157" xr:uid="{285C7ED6-D9C0-453B-A675-64249AFB2717}"/>
    <cellStyle name="Separador de milhares 11 4 4" xfId="20524" xr:uid="{00000000-0005-0000-0000-00002E500000}"/>
    <cellStyle name="Separador de milhares_x0001_ 11 4 4" xfId="20525" xr:uid="{00000000-0005-0000-0000-00002F500000}"/>
    <cellStyle name="Separador de milhares 11 4 4 2" xfId="20526" xr:uid="{00000000-0005-0000-0000-000030500000}"/>
    <cellStyle name="Separador de milhares_x0001_ 11 4 4 2" xfId="20527" xr:uid="{00000000-0005-0000-0000-000031500000}"/>
    <cellStyle name="Separador de milhares 11 4 4 2 2" xfId="51162" xr:uid="{580B7187-CE9A-4555-A609-79B9C7F69BA0}"/>
    <cellStyle name="Separador de milhares_x0001_ 11 4 4 2 2" xfId="51163" xr:uid="{C1A8B51C-182E-49F4-B0C0-563E15BDCA34}"/>
    <cellStyle name="Separador de milhares 11 4 4 3" xfId="51160" xr:uid="{D10A25CF-7D83-4595-83EB-4DD6563A5736}"/>
    <cellStyle name="Separador de milhares_x0001_ 11 4 4 3" xfId="51161" xr:uid="{FC43EE10-94F8-46C3-A054-7CB780A77891}"/>
    <cellStyle name="Separador de milhares 11 4 5" xfId="20528" xr:uid="{00000000-0005-0000-0000-000032500000}"/>
    <cellStyle name="Separador de milhares_x0001_ 11 4 5" xfId="20529" xr:uid="{00000000-0005-0000-0000-000033500000}"/>
    <cellStyle name="Separador de milhares 11 4 5 2" xfId="20530" xr:uid="{00000000-0005-0000-0000-000034500000}"/>
    <cellStyle name="Separador de milhares_x0001_ 11 4 5 2" xfId="20531" xr:uid="{00000000-0005-0000-0000-000035500000}"/>
    <cellStyle name="Separador de milhares 11 4 5 2 2" xfId="51166" xr:uid="{5A55E25D-B3B2-4E5F-B521-881C5C01096B}"/>
    <cellStyle name="Separador de milhares_x0001_ 11 4 5 2 2" xfId="51167" xr:uid="{59B91DF6-A2DC-4A0E-868F-2234E956F171}"/>
    <cellStyle name="Separador de milhares 11 4 5 3" xfId="51164" xr:uid="{017F972F-A024-4C0C-96E5-C5FDF375D072}"/>
    <cellStyle name="Separador de milhares_x0001_ 11 4 5 3" xfId="51165" xr:uid="{F46C52D2-02F3-43BC-A475-99C9A4CCBB9B}"/>
    <cellStyle name="Separador de milhares 11 4 6" xfId="20532" xr:uid="{00000000-0005-0000-0000-000036500000}"/>
    <cellStyle name="Separador de milhares_x0001_ 11 4 6" xfId="20533" xr:uid="{00000000-0005-0000-0000-000037500000}"/>
    <cellStyle name="Separador de milhares 11 4 6 2" xfId="51168" xr:uid="{B310D11F-E172-4869-8100-85978BA9A068}"/>
    <cellStyle name="Separador de milhares_x0001_ 11 4 6 2" xfId="51169" xr:uid="{50349D40-1A0F-40E6-AE94-B68F3D6A154F}"/>
    <cellStyle name="Separador de milhares 11 4 7" xfId="20534" xr:uid="{00000000-0005-0000-0000-000038500000}"/>
    <cellStyle name="Separador de milhares_x0001_ 11 4 7" xfId="20535" xr:uid="{00000000-0005-0000-0000-000039500000}"/>
    <cellStyle name="Separador de milhares 11 4 7 2" xfId="51170" xr:uid="{E84BDF38-A660-49AF-B0B4-677C5F8AA5FE}"/>
    <cellStyle name="Separador de milhares_x0001_ 11 4 7 2" xfId="51171" xr:uid="{1D3B1004-2832-4C24-AA21-5BFA54129D7A}"/>
    <cellStyle name="Separador de milhares 11 4 7 3" xfId="20536" xr:uid="{00000000-0005-0000-0000-00003A500000}"/>
    <cellStyle name="Separador de milhares 11 4 7 3 2" xfId="51172" xr:uid="{1CDE1E47-A77C-4C19-BC95-C2DACBABB4F7}"/>
    <cellStyle name="Separador de milhares 11 4 8" xfId="20537" xr:uid="{00000000-0005-0000-0000-00003B500000}"/>
    <cellStyle name="Separador de milhares_x0001_ 11 4 8" xfId="20538" xr:uid="{00000000-0005-0000-0000-00003C500000}"/>
    <cellStyle name="Separador de milhares 11 4 8 2" xfId="51173" xr:uid="{583094BA-B3F0-4CFB-9D08-923B162B9A30}"/>
    <cellStyle name="Separador de milhares_x0001_ 11 4 8 2" xfId="51174" xr:uid="{422DC581-A540-44DA-AE7F-8E0616E74CC8}"/>
    <cellStyle name="Separador de milhares 11 4 9" xfId="20539" xr:uid="{00000000-0005-0000-0000-00003D500000}"/>
    <cellStyle name="Separador de milhares_x0001_ 11 4 9" xfId="20540" xr:uid="{00000000-0005-0000-0000-00003E500000}"/>
    <cellStyle name="Separador de milhares 11 4 9 2" xfId="51175" xr:uid="{97EB5C87-8A1E-4CB5-8680-EEDC4E626844}"/>
    <cellStyle name="Separador de milhares_x0001_ 11 4 9 2" xfId="51176" xr:uid="{5B2B4027-E8BE-4F87-BE34-3651FAB6BB2D}"/>
    <cellStyle name="Separador de milhares 11 40" xfId="20541" xr:uid="{00000000-0005-0000-0000-00003F500000}"/>
    <cellStyle name="Separador de milhares 11 40 2" xfId="20542" xr:uid="{00000000-0005-0000-0000-000040500000}"/>
    <cellStyle name="Separador de milhares 11 40 2 2" xfId="51178" xr:uid="{3D39D66A-ACBA-424A-A171-F372E00A0487}"/>
    <cellStyle name="Separador de milhares 11 40 3" xfId="51177" xr:uid="{511B0B20-5003-427D-BDF2-69FDF87D6CF0}"/>
    <cellStyle name="Separador de milhares 11 41" xfId="20543" xr:uid="{00000000-0005-0000-0000-000041500000}"/>
    <cellStyle name="Separador de milhares 11 41 2" xfId="51179" xr:uid="{A83B3E7E-58BE-49AE-BD43-F095A4BA1D79}"/>
    <cellStyle name="Separador de milhares 11 42" xfId="20544" xr:uid="{00000000-0005-0000-0000-000042500000}"/>
    <cellStyle name="Separador de milhares 11 42 2" xfId="51180" xr:uid="{07630874-302A-447E-88C8-13DDD8300D74}"/>
    <cellStyle name="Separador de milhares 11 42 3" xfId="20545" xr:uid="{00000000-0005-0000-0000-000043500000}"/>
    <cellStyle name="Separador de milhares 11 42 3 2" xfId="51181" xr:uid="{5E16C9B6-B05D-4888-86D7-FC2DDC3D25EB}"/>
    <cellStyle name="Separador de milhares 11 43" xfId="20546" xr:uid="{00000000-0005-0000-0000-000044500000}"/>
    <cellStyle name="Separador de milhares 11 43 2" xfId="51182" xr:uid="{4E233A16-331F-4974-B982-26E4BE866DCE}"/>
    <cellStyle name="Separador de milhares 11 44" xfId="20547" xr:uid="{00000000-0005-0000-0000-000045500000}"/>
    <cellStyle name="Separador de milhares 11 44 2" xfId="51183" xr:uid="{68630400-2280-47F4-AB9D-078CAD2373E6}"/>
    <cellStyle name="Separador de milhares 11 45" xfId="50827" xr:uid="{F4D76E7D-DF43-4458-8CA7-4AF5D1E6562E}"/>
    <cellStyle name="Separador de milhares 11 5" xfId="20548" xr:uid="{00000000-0005-0000-0000-000046500000}"/>
    <cellStyle name="Separador de milhares_x0001_ 11 5" xfId="20549" xr:uid="{00000000-0005-0000-0000-000047500000}"/>
    <cellStyle name="Separador de milhares 11 5 10" xfId="51184" xr:uid="{F791CEED-B862-4922-AD59-00C4FB8F561A}"/>
    <cellStyle name="Separador de milhares_x0001_ 11 5 10" xfId="51185" xr:uid="{BAC7ABDE-4357-409E-8CAE-110B4EDCD9AE}"/>
    <cellStyle name="Separador de milhares 11 5 2" xfId="20550" xr:uid="{00000000-0005-0000-0000-000048500000}"/>
    <cellStyle name="Separador de milhares_x0001_ 11 5 2" xfId="20551" xr:uid="{00000000-0005-0000-0000-000049500000}"/>
    <cellStyle name="Separador de milhares 11 5 2 2" xfId="20552" xr:uid="{00000000-0005-0000-0000-00004A500000}"/>
    <cellStyle name="Separador de milhares_x0001_ 11 5 2 2" xfId="20553" xr:uid="{00000000-0005-0000-0000-00004B500000}"/>
    <cellStyle name="Separador de milhares 11 5 2 2 2" xfId="51188" xr:uid="{38784A55-74E8-430F-A174-DD313077C281}"/>
    <cellStyle name="Separador de milhares_x0001_ 11 5 2 2 2" xfId="51189" xr:uid="{A9479858-9297-4095-84CC-242988D88516}"/>
    <cellStyle name="Separador de milhares 11 5 2 3" xfId="51186" xr:uid="{184767F6-D9C9-4BAE-B60B-4B78D959697E}"/>
    <cellStyle name="Separador de milhares_x0001_ 11 5 2 3" xfId="51187" xr:uid="{0EB7B691-B8F8-4C41-BD10-8F8F9BC0215C}"/>
    <cellStyle name="Separador de milhares 11 5 3" xfId="20554" xr:uid="{00000000-0005-0000-0000-00004C500000}"/>
    <cellStyle name="Separador de milhares_x0001_ 11 5 3" xfId="20555" xr:uid="{00000000-0005-0000-0000-00004D500000}"/>
    <cellStyle name="Separador de milhares 11 5 3 2" xfId="20556" xr:uid="{00000000-0005-0000-0000-00004E500000}"/>
    <cellStyle name="Separador de milhares_x0001_ 11 5 3 2" xfId="20557" xr:uid="{00000000-0005-0000-0000-00004F500000}"/>
    <cellStyle name="Separador de milhares 11 5 3 2 2" xfId="51192" xr:uid="{741A8FDC-484D-4B4D-A228-1FB975E1C68F}"/>
    <cellStyle name="Separador de milhares_x0001_ 11 5 3 2 2" xfId="51193" xr:uid="{FB0B3979-7F9F-4B0F-972F-3BABA2AC0F8B}"/>
    <cellStyle name="Separador de milhares 11 5 3 3" xfId="51190" xr:uid="{7376B3A9-1602-4F40-833F-AC20510EE11B}"/>
    <cellStyle name="Separador de milhares_x0001_ 11 5 3 3" xfId="51191" xr:uid="{D557B60F-8371-4C4D-9071-80C666B053BF}"/>
    <cellStyle name="Separador de milhares 11 5 4" xfId="20558" xr:uid="{00000000-0005-0000-0000-000050500000}"/>
    <cellStyle name="Separador de milhares_x0001_ 11 5 4" xfId="20559" xr:uid="{00000000-0005-0000-0000-000051500000}"/>
    <cellStyle name="Separador de milhares 11 5 4 2" xfId="20560" xr:uid="{00000000-0005-0000-0000-000052500000}"/>
    <cellStyle name="Separador de milhares_x0001_ 11 5 4 2" xfId="20561" xr:uid="{00000000-0005-0000-0000-000053500000}"/>
    <cellStyle name="Separador de milhares 11 5 4 2 2" xfId="51196" xr:uid="{2AA68522-763E-4A0E-8A9F-A4A8ACC55654}"/>
    <cellStyle name="Separador de milhares_x0001_ 11 5 4 2 2" xfId="51197" xr:uid="{E2853815-42F5-4CA6-93A7-C91A342D03E2}"/>
    <cellStyle name="Separador de milhares 11 5 4 3" xfId="51194" xr:uid="{5C09FC70-16E3-4A82-98C2-D07E5A556CA6}"/>
    <cellStyle name="Separador de milhares_x0001_ 11 5 4 3" xfId="51195" xr:uid="{010D3225-510C-46CF-8606-2EF5DA731DC7}"/>
    <cellStyle name="Separador de milhares 11 5 5" xfId="20562" xr:uid="{00000000-0005-0000-0000-000054500000}"/>
    <cellStyle name="Separador de milhares_x0001_ 11 5 5" xfId="20563" xr:uid="{00000000-0005-0000-0000-000055500000}"/>
    <cellStyle name="Separador de milhares 11 5 5 2" xfId="20564" xr:uid="{00000000-0005-0000-0000-000056500000}"/>
    <cellStyle name="Separador de milhares_x0001_ 11 5 5 2" xfId="20565" xr:uid="{00000000-0005-0000-0000-000057500000}"/>
    <cellStyle name="Separador de milhares 11 5 5 2 2" xfId="51200" xr:uid="{7AD95FC5-FB63-424F-9257-451BD7A5FFED}"/>
    <cellStyle name="Separador de milhares_x0001_ 11 5 5 2 2" xfId="51201" xr:uid="{0B4A1E6A-FDCB-444E-B5A6-C94FD9EF7B9B}"/>
    <cellStyle name="Separador de milhares 11 5 5 3" xfId="51198" xr:uid="{ED4D18B7-F01C-477A-9794-9F8DF07D2443}"/>
    <cellStyle name="Separador de milhares_x0001_ 11 5 5 3" xfId="51199" xr:uid="{E116E1E3-C05B-4450-854D-E654FA4AD723}"/>
    <cellStyle name="Separador de milhares 11 5 6" xfId="20566" xr:uid="{00000000-0005-0000-0000-000058500000}"/>
    <cellStyle name="Separador de milhares_x0001_ 11 5 6" xfId="20567" xr:uid="{00000000-0005-0000-0000-000059500000}"/>
    <cellStyle name="Separador de milhares 11 5 6 2" xfId="51202" xr:uid="{19605E2C-9B50-40CB-8753-224BBC735D59}"/>
    <cellStyle name="Separador de milhares_x0001_ 11 5 6 2" xfId="51203" xr:uid="{453FA11C-8B7D-40A9-BEA6-3E7F9E38C55A}"/>
    <cellStyle name="Separador de milhares 11 5 7" xfId="20568" xr:uid="{00000000-0005-0000-0000-00005A500000}"/>
    <cellStyle name="Separador de milhares_x0001_ 11 5 7" xfId="20569" xr:uid="{00000000-0005-0000-0000-00005B500000}"/>
    <cellStyle name="Separador de milhares 11 5 7 2" xfId="51204" xr:uid="{857533A7-5080-4A0F-9C73-B18A116FD8BB}"/>
    <cellStyle name="Separador de milhares_x0001_ 11 5 7 2" xfId="51205" xr:uid="{8B29B48B-6DA7-40B5-B693-0E97D785C638}"/>
    <cellStyle name="Separador de milhares 11 5 7 3" xfId="20570" xr:uid="{00000000-0005-0000-0000-00005C500000}"/>
    <cellStyle name="Separador de milhares 11 5 7 3 2" xfId="51206" xr:uid="{A91665E8-440A-4D99-A3FB-DE878B9728C6}"/>
    <cellStyle name="Separador de milhares 11 5 8" xfId="20571" xr:uid="{00000000-0005-0000-0000-00005D500000}"/>
    <cellStyle name="Separador de milhares_x0001_ 11 5 8" xfId="20572" xr:uid="{00000000-0005-0000-0000-00005E500000}"/>
    <cellStyle name="Separador de milhares 11 5 8 2" xfId="51207" xr:uid="{C71ED57D-F1E0-424A-8953-861427DFF925}"/>
    <cellStyle name="Separador de milhares_x0001_ 11 5 8 2" xfId="51208" xr:uid="{9D489082-4EB3-4982-ADF9-70A11942D55A}"/>
    <cellStyle name="Separador de milhares 11 5 9" xfId="20573" xr:uid="{00000000-0005-0000-0000-00005F500000}"/>
    <cellStyle name="Separador de milhares_x0001_ 11 5 9" xfId="20574" xr:uid="{00000000-0005-0000-0000-000060500000}"/>
    <cellStyle name="Separador de milhares 11 5 9 2" xfId="51209" xr:uid="{C982410C-5F17-41CC-B286-92F782DD7DF4}"/>
    <cellStyle name="Separador de milhares_x0001_ 11 5 9 2" xfId="51210" xr:uid="{E7414F31-A474-4B73-9894-6C747DF5BFD1}"/>
    <cellStyle name="Separador de milhares 11 6" xfId="20575" xr:uid="{00000000-0005-0000-0000-000061500000}"/>
    <cellStyle name="Separador de milhares_x0001_ 11 6" xfId="20576" xr:uid="{00000000-0005-0000-0000-000062500000}"/>
    <cellStyle name="Separador de milhares 11 6 10" xfId="51211" xr:uid="{90076E8A-DFD2-4BE6-8ED1-08B1EEA09079}"/>
    <cellStyle name="Separador de milhares_x0001_ 11 6 10" xfId="51212" xr:uid="{570F8F15-0CF5-4BD5-A69F-87C6C541F5D2}"/>
    <cellStyle name="Separador de milhares 11 6 2" xfId="20577" xr:uid="{00000000-0005-0000-0000-000063500000}"/>
    <cellStyle name="Separador de milhares_x0001_ 11 6 2" xfId="20578" xr:uid="{00000000-0005-0000-0000-000064500000}"/>
    <cellStyle name="Separador de milhares 11 6 2 2" xfId="20579" xr:uid="{00000000-0005-0000-0000-000065500000}"/>
    <cellStyle name="Separador de milhares_x0001_ 11 6 2 2" xfId="20580" xr:uid="{00000000-0005-0000-0000-000066500000}"/>
    <cellStyle name="Separador de milhares 11 6 2 2 2" xfId="51215" xr:uid="{34CF3E5C-7662-4D3A-A638-45F5562CF75C}"/>
    <cellStyle name="Separador de milhares_x0001_ 11 6 2 2 2" xfId="51216" xr:uid="{F14035B4-7203-41DE-A5FE-CD6539425271}"/>
    <cellStyle name="Separador de milhares 11 6 2 3" xfId="51213" xr:uid="{3884FB46-33BE-43D1-8070-965B415F9103}"/>
    <cellStyle name="Separador de milhares_x0001_ 11 6 2 3" xfId="51214" xr:uid="{882AAE56-7EFF-4E8D-9172-AA48323BE894}"/>
    <cellStyle name="Separador de milhares 11 6 3" xfId="20581" xr:uid="{00000000-0005-0000-0000-000067500000}"/>
    <cellStyle name="Separador de milhares_x0001_ 11 6 3" xfId="20582" xr:uid="{00000000-0005-0000-0000-000068500000}"/>
    <cellStyle name="Separador de milhares 11 6 3 2" xfId="20583" xr:uid="{00000000-0005-0000-0000-000069500000}"/>
    <cellStyle name="Separador de milhares_x0001_ 11 6 3 2" xfId="20584" xr:uid="{00000000-0005-0000-0000-00006A500000}"/>
    <cellStyle name="Separador de milhares 11 6 3 2 2" xfId="51219" xr:uid="{2D8BE2C7-D4BB-438A-8743-4572D206B8D3}"/>
    <cellStyle name="Separador de milhares_x0001_ 11 6 3 2 2" xfId="51220" xr:uid="{4EDDCE2D-6C8F-4FE1-A8C4-749CD9EFCCF0}"/>
    <cellStyle name="Separador de milhares 11 6 3 3" xfId="51217" xr:uid="{76C1548B-9F02-4C28-A74E-572362B349B7}"/>
    <cellStyle name="Separador de milhares_x0001_ 11 6 3 3" xfId="51218" xr:uid="{55519676-38A5-47CE-B329-A996E87A19AB}"/>
    <cellStyle name="Separador de milhares 11 6 4" xfId="20585" xr:uid="{00000000-0005-0000-0000-00006B500000}"/>
    <cellStyle name="Separador de milhares_x0001_ 11 6 4" xfId="20586" xr:uid="{00000000-0005-0000-0000-00006C500000}"/>
    <cellStyle name="Separador de milhares 11 6 4 2" xfId="20587" xr:uid="{00000000-0005-0000-0000-00006D500000}"/>
    <cellStyle name="Separador de milhares_x0001_ 11 6 4 2" xfId="20588" xr:uid="{00000000-0005-0000-0000-00006E500000}"/>
    <cellStyle name="Separador de milhares 11 6 4 2 2" xfId="51223" xr:uid="{258EC17D-E54D-4693-B166-88543EB953F0}"/>
    <cellStyle name="Separador de milhares_x0001_ 11 6 4 2 2" xfId="51224" xr:uid="{ABB42BA8-3EF1-4A25-96AA-B515DBC9B468}"/>
    <cellStyle name="Separador de milhares 11 6 4 3" xfId="51221" xr:uid="{3FA7A8D5-157B-4C08-917C-DA842EB3C89B}"/>
    <cellStyle name="Separador de milhares_x0001_ 11 6 4 3" xfId="51222" xr:uid="{0E94C02B-BDB6-4ECC-A574-96ED8ABFAA2D}"/>
    <cellStyle name="Separador de milhares 11 6 5" xfId="20589" xr:uid="{00000000-0005-0000-0000-00006F500000}"/>
    <cellStyle name="Separador de milhares_x0001_ 11 6 5" xfId="20590" xr:uid="{00000000-0005-0000-0000-000070500000}"/>
    <cellStyle name="Separador de milhares 11 6 5 2" xfId="20591" xr:uid="{00000000-0005-0000-0000-000071500000}"/>
    <cellStyle name="Separador de milhares_x0001_ 11 6 5 2" xfId="20592" xr:uid="{00000000-0005-0000-0000-000072500000}"/>
    <cellStyle name="Separador de milhares 11 6 5 2 2" xfId="51227" xr:uid="{2960403B-9274-4264-9E90-0B90399C7942}"/>
    <cellStyle name="Separador de milhares_x0001_ 11 6 5 2 2" xfId="51228" xr:uid="{8783BD99-C2F5-4C10-8B12-ECC35840F5FC}"/>
    <cellStyle name="Separador de milhares 11 6 5 3" xfId="51225" xr:uid="{C0F93AF9-2C7E-48A9-98D1-475B3A1098CD}"/>
    <cellStyle name="Separador de milhares_x0001_ 11 6 5 3" xfId="51226" xr:uid="{3A1E08DD-FFB8-4A6B-9D93-08358D929B50}"/>
    <cellStyle name="Separador de milhares 11 6 6" xfId="20593" xr:uid="{00000000-0005-0000-0000-000073500000}"/>
    <cellStyle name="Separador de milhares_x0001_ 11 6 6" xfId="20594" xr:uid="{00000000-0005-0000-0000-000074500000}"/>
    <cellStyle name="Separador de milhares 11 6 6 2" xfId="51229" xr:uid="{FBFD91E2-7F2A-4CB3-B3EA-60F45602E096}"/>
    <cellStyle name="Separador de milhares_x0001_ 11 6 6 2" xfId="51230" xr:uid="{84365363-FCBF-42B2-AA45-DBD592ACF9EB}"/>
    <cellStyle name="Separador de milhares 11 6 7" xfId="20595" xr:uid="{00000000-0005-0000-0000-000075500000}"/>
    <cellStyle name="Separador de milhares_x0001_ 11 6 7" xfId="20596" xr:uid="{00000000-0005-0000-0000-000076500000}"/>
    <cellStyle name="Separador de milhares 11 6 7 2" xfId="51231" xr:uid="{893FE92C-243F-4D0A-849D-F15983962D9B}"/>
    <cellStyle name="Separador de milhares_x0001_ 11 6 7 2" xfId="51232" xr:uid="{9F7D270E-32C3-4BFB-B4B8-9351D22612DE}"/>
    <cellStyle name="Separador de milhares 11 6 7 3" xfId="20597" xr:uid="{00000000-0005-0000-0000-000077500000}"/>
    <cellStyle name="Separador de milhares 11 6 7 3 2" xfId="51233" xr:uid="{0D2CDED7-650D-4DF2-96E8-3731716B962F}"/>
    <cellStyle name="Separador de milhares 11 6 8" xfId="20598" xr:uid="{00000000-0005-0000-0000-000078500000}"/>
    <cellStyle name="Separador de milhares_x0001_ 11 6 8" xfId="20599" xr:uid="{00000000-0005-0000-0000-000079500000}"/>
    <cellStyle name="Separador de milhares 11 6 8 2" xfId="51234" xr:uid="{184B0605-0F62-40CF-9D31-A4300B2D0D52}"/>
    <cellStyle name="Separador de milhares_x0001_ 11 6 8 2" xfId="51235" xr:uid="{0FD512F7-6C1C-48A3-8202-601A1DA8A52F}"/>
    <cellStyle name="Separador de milhares 11 6 9" xfId="20600" xr:uid="{00000000-0005-0000-0000-00007A500000}"/>
    <cellStyle name="Separador de milhares_x0001_ 11 6 9" xfId="20601" xr:uid="{00000000-0005-0000-0000-00007B500000}"/>
    <cellStyle name="Separador de milhares 11 6 9 2" xfId="51236" xr:uid="{2E79C243-04BF-4794-B7E4-ADA555D4F15D}"/>
    <cellStyle name="Separador de milhares_x0001_ 11 6 9 2" xfId="51237" xr:uid="{990A790C-EA13-418A-85D2-A10F8620199F}"/>
    <cellStyle name="Separador de milhares 11 7" xfId="20602" xr:uid="{00000000-0005-0000-0000-00007C500000}"/>
    <cellStyle name="Separador de milhares_x0001_ 11 7" xfId="20603" xr:uid="{00000000-0005-0000-0000-00007D500000}"/>
    <cellStyle name="Separador de milhares 11 7 10" xfId="51238" xr:uid="{8DB61F0E-1140-4E2A-BBA4-576E8E715E3D}"/>
    <cellStyle name="Separador de milhares_x0001_ 11 7 10" xfId="51239" xr:uid="{ABDB310E-C245-4A7C-BE17-EDD603F4F9F9}"/>
    <cellStyle name="Separador de milhares 11 7 2" xfId="20604" xr:uid="{00000000-0005-0000-0000-00007E500000}"/>
    <cellStyle name="Separador de milhares_x0001_ 11 7 2" xfId="20605" xr:uid="{00000000-0005-0000-0000-00007F500000}"/>
    <cellStyle name="Separador de milhares 11 7 2 2" xfId="20606" xr:uid="{00000000-0005-0000-0000-000080500000}"/>
    <cellStyle name="Separador de milhares_x0001_ 11 7 2 2" xfId="20607" xr:uid="{00000000-0005-0000-0000-000081500000}"/>
    <cellStyle name="Separador de milhares 11 7 2 2 2" xfId="51242" xr:uid="{8297B98A-D523-49DB-8906-DAB331388F52}"/>
    <cellStyle name="Separador de milhares_x0001_ 11 7 2 2 2" xfId="51243" xr:uid="{08B79B89-C3B5-45B4-A705-F1513149583F}"/>
    <cellStyle name="Separador de milhares 11 7 2 3" xfId="51240" xr:uid="{3CFB7F8A-899B-4E53-9D60-F050FA1FBB7E}"/>
    <cellStyle name="Separador de milhares_x0001_ 11 7 2 3" xfId="51241" xr:uid="{7A6ACF35-8B3C-455E-86E8-D9492E2FD963}"/>
    <cellStyle name="Separador de milhares 11 7 3" xfId="20608" xr:uid="{00000000-0005-0000-0000-000082500000}"/>
    <cellStyle name="Separador de milhares_x0001_ 11 7 3" xfId="20609" xr:uid="{00000000-0005-0000-0000-000083500000}"/>
    <cellStyle name="Separador de milhares 11 7 3 2" xfId="20610" xr:uid="{00000000-0005-0000-0000-000084500000}"/>
    <cellStyle name="Separador de milhares_x0001_ 11 7 3 2" xfId="20611" xr:uid="{00000000-0005-0000-0000-000085500000}"/>
    <cellStyle name="Separador de milhares 11 7 3 2 2" xfId="51246" xr:uid="{B5D8BA1D-523E-446F-9A41-5917850D7D61}"/>
    <cellStyle name="Separador de milhares_x0001_ 11 7 3 2 2" xfId="51247" xr:uid="{557500E2-4B2A-466F-95FF-C55B43BFDBE3}"/>
    <cellStyle name="Separador de milhares 11 7 3 3" xfId="51244" xr:uid="{F8E1F2D8-A31F-43E7-AAD3-C7467019E6E8}"/>
    <cellStyle name="Separador de milhares_x0001_ 11 7 3 3" xfId="51245" xr:uid="{EB96C4FB-7CAF-40CF-8CFA-324F98DE225E}"/>
    <cellStyle name="Separador de milhares 11 7 4" xfId="20612" xr:uid="{00000000-0005-0000-0000-000086500000}"/>
    <cellStyle name="Separador de milhares_x0001_ 11 7 4" xfId="20613" xr:uid="{00000000-0005-0000-0000-000087500000}"/>
    <cellStyle name="Separador de milhares 11 7 4 2" xfId="20614" xr:uid="{00000000-0005-0000-0000-000088500000}"/>
    <cellStyle name="Separador de milhares_x0001_ 11 7 4 2" xfId="20615" xr:uid="{00000000-0005-0000-0000-000089500000}"/>
    <cellStyle name="Separador de milhares 11 7 4 2 2" xfId="51250" xr:uid="{2AEABC8D-10D9-4F36-824C-C63B6E83D368}"/>
    <cellStyle name="Separador de milhares_x0001_ 11 7 4 2 2" xfId="51251" xr:uid="{1DEBC355-CE25-4FF9-B14C-845C3FF9B2E1}"/>
    <cellStyle name="Separador de milhares 11 7 4 3" xfId="51248" xr:uid="{55F70458-70A3-49C6-B496-364A920DA8A0}"/>
    <cellStyle name="Separador de milhares_x0001_ 11 7 4 3" xfId="51249" xr:uid="{C753C05D-7A80-45F6-BE8A-1CFE30095583}"/>
    <cellStyle name="Separador de milhares 11 7 5" xfId="20616" xr:uid="{00000000-0005-0000-0000-00008A500000}"/>
    <cellStyle name="Separador de milhares_x0001_ 11 7 5" xfId="20617" xr:uid="{00000000-0005-0000-0000-00008B500000}"/>
    <cellStyle name="Separador de milhares 11 7 5 2" xfId="20618" xr:uid="{00000000-0005-0000-0000-00008C500000}"/>
    <cellStyle name="Separador de milhares_x0001_ 11 7 5 2" xfId="20619" xr:uid="{00000000-0005-0000-0000-00008D500000}"/>
    <cellStyle name="Separador de milhares 11 7 5 2 2" xfId="51254" xr:uid="{C7BBA38C-43DD-497C-A1E5-E953EEE87512}"/>
    <cellStyle name="Separador de milhares_x0001_ 11 7 5 2 2" xfId="51255" xr:uid="{98E1FE33-6B65-43B9-82B7-62CBBD315938}"/>
    <cellStyle name="Separador de milhares 11 7 5 3" xfId="51252" xr:uid="{839E6995-46B6-48E0-9FA6-7DFB2DFE7B2D}"/>
    <cellStyle name="Separador de milhares_x0001_ 11 7 5 3" xfId="51253" xr:uid="{D77C4096-EF6D-4DB3-A08B-D79E8A74503A}"/>
    <cellStyle name="Separador de milhares 11 7 6" xfId="20620" xr:uid="{00000000-0005-0000-0000-00008E500000}"/>
    <cellStyle name="Separador de milhares_x0001_ 11 7 6" xfId="20621" xr:uid="{00000000-0005-0000-0000-00008F500000}"/>
    <cellStyle name="Separador de milhares 11 7 6 2" xfId="51256" xr:uid="{FD44AC42-8807-4411-94C5-31944A1216E5}"/>
    <cellStyle name="Separador de milhares_x0001_ 11 7 6 2" xfId="51257" xr:uid="{CAEC2BB2-8369-4AA6-9923-FE7D37656BDF}"/>
    <cellStyle name="Separador de milhares 11 7 7" xfId="20622" xr:uid="{00000000-0005-0000-0000-000090500000}"/>
    <cellStyle name="Separador de milhares_x0001_ 11 7 7" xfId="20623" xr:uid="{00000000-0005-0000-0000-000091500000}"/>
    <cellStyle name="Separador de milhares 11 7 7 2" xfId="51258" xr:uid="{DD3ED2A1-B1D7-472A-BA0C-6B7222A74940}"/>
    <cellStyle name="Separador de milhares_x0001_ 11 7 7 2" xfId="51259" xr:uid="{63F91CD0-1DD2-498D-9E43-5EA3DAB704F6}"/>
    <cellStyle name="Separador de milhares 11 7 7 3" xfId="20624" xr:uid="{00000000-0005-0000-0000-000092500000}"/>
    <cellStyle name="Separador de milhares 11 7 7 3 2" xfId="51260" xr:uid="{A2D85BDB-163C-400E-B575-0321007C3CCB}"/>
    <cellStyle name="Separador de milhares 11 7 8" xfId="20625" xr:uid="{00000000-0005-0000-0000-000093500000}"/>
    <cellStyle name="Separador de milhares_x0001_ 11 7 8" xfId="20626" xr:uid="{00000000-0005-0000-0000-000094500000}"/>
    <cellStyle name="Separador de milhares 11 7 8 2" xfId="51261" xr:uid="{71CCEB97-DE50-4A6B-8CB8-D5BF2929003A}"/>
    <cellStyle name="Separador de milhares_x0001_ 11 7 8 2" xfId="51262" xr:uid="{3C5FF24E-F30B-4F13-B7A5-847BACEC271B}"/>
    <cellStyle name="Separador de milhares 11 7 9" xfId="20627" xr:uid="{00000000-0005-0000-0000-000095500000}"/>
    <cellStyle name="Separador de milhares_x0001_ 11 7 9" xfId="20628" xr:uid="{00000000-0005-0000-0000-000096500000}"/>
    <cellStyle name="Separador de milhares 11 7 9 2" xfId="51263" xr:uid="{A367A403-8ECF-47B4-B048-8D1AEFF49211}"/>
    <cellStyle name="Separador de milhares_x0001_ 11 7 9 2" xfId="51264" xr:uid="{0A0F0E4F-7319-4553-BB80-26C7E3E75E25}"/>
    <cellStyle name="Separador de milhares 11 8" xfId="20629" xr:uid="{00000000-0005-0000-0000-000097500000}"/>
    <cellStyle name="Separador de milhares_x0001_ 11 8" xfId="20630" xr:uid="{00000000-0005-0000-0000-000098500000}"/>
    <cellStyle name="Separador de milhares 11 8 10" xfId="51265" xr:uid="{E4AD32DB-7E4D-494D-99F3-509C3671A441}"/>
    <cellStyle name="Separador de milhares_x0001_ 11 8 10" xfId="51266" xr:uid="{AB20E6BC-37A8-44E9-94EC-DD2C838734F6}"/>
    <cellStyle name="Separador de milhares 11 8 2" xfId="20631" xr:uid="{00000000-0005-0000-0000-000099500000}"/>
    <cellStyle name="Separador de milhares_x0001_ 11 8 2" xfId="20632" xr:uid="{00000000-0005-0000-0000-00009A500000}"/>
    <cellStyle name="Separador de milhares 11 8 2 2" xfId="20633" xr:uid="{00000000-0005-0000-0000-00009B500000}"/>
    <cellStyle name="Separador de milhares_x0001_ 11 8 2 2" xfId="20634" xr:uid="{00000000-0005-0000-0000-00009C500000}"/>
    <cellStyle name="Separador de milhares 11 8 2 2 2" xfId="51269" xr:uid="{96E52677-2167-4A6B-84ED-DF0E68EAE7BA}"/>
    <cellStyle name="Separador de milhares_x0001_ 11 8 2 2 2" xfId="51270" xr:uid="{1EBD553F-66E8-4451-B438-F772AE563B44}"/>
    <cellStyle name="Separador de milhares 11 8 2 3" xfId="51267" xr:uid="{068BEBB4-9A27-45E9-88D4-C94915DEC15A}"/>
    <cellStyle name="Separador de milhares_x0001_ 11 8 2 3" xfId="51268" xr:uid="{BCDE53A8-AF2C-492C-8735-A0B919D12E04}"/>
    <cellStyle name="Separador de milhares 11 8 3" xfId="20635" xr:uid="{00000000-0005-0000-0000-00009D500000}"/>
    <cellStyle name="Separador de milhares_x0001_ 11 8 3" xfId="20636" xr:uid="{00000000-0005-0000-0000-00009E500000}"/>
    <cellStyle name="Separador de milhares 11 8 3 2" xfId="20637" xr:uid="{00000000-0005-0000-0000-00009F500000}"/>
    <cellStyle name="Separador de milhares_x0001_ 11 8 3 2" xfId="20638" xr:uid="{00000000-0005-0000-0000-0000A0500000}"/>
    <cellStyle name="Separador de milhares 11 8 3 2 2" xfId="51273" xr:uid="{E529EAF5-D984-43C5-9C55-FBEC8DA5763A}"/>
    <cellStyle name="Separador de milhares_x0001_ 11 8 3 2 2" xfId="51274" xr:uid="{592FDAA9-0E6F-40CA-976B-28CCF6D1C85F}"/>
    <cellStyle name="Separador de milhares 11 8 3 3" xfId="51271" xr:uid="{808D9C8E-8478-4D54-BB91-917F6C983300}"/>
    <cellStyle name="Separador de milhares_x0001_ 11 8 3 3" xfId="51272" xr:uid="{69E0F1F2-96D0-4B9D-8132-DFD4EC235098}"/>
    <cellStyle name="Separador de milhares 11 8 4" xfId="20639" xr:uid="{00000000-0005-0000-0000-0000A1500000}"/>
    <cellStyle name="Separador de milhares_x0001_ 11 8 4" xfId="20640" xr:uid="{00000000-0005-0000-0000-0000A2500000}"/>
    <cellStyle name="Separador de milhares 11 8 4 2" xfId="20641" xr:uid="{00000000-0005-0000-0000-0000A3500000}"/>
    <cellStyle name="Separador de milhares_x0001_ 11 8 4 2" xfId="20642" xr:uid="{00000000-0005-0000-0000-0000A4500000}"/>
    <cellStyle name="Separador de milhares 11 8 4 2 2" xfId="51277" xr:uid="{E7436EF3-5FB2-402B-93B8-295DB0DAFD3C}"/>
    <cellStyle name="Separador de milhares_x0001_ 11 8 4 2 2" xfId="51278" xr:uid="{645A2174-0695-4EF3-A0C3-28B3405507A5}"/>
    <cellStyle name="Separador de milhares 11 8 4 3" xfId="51275" xr:uid="{4C53F72D-3DAE-4F3D-9B7E-4196E1E8BDD8}"/>
    <cellStyle name="Separador de milhares_x0001_ 11 8 4 3" xfId="51276" xr:uid="{24644CC4-D9CB-4357-B273-3366BC65271B}"/>
    <cellStyle name="Separador de milhares 11 8 5" xfId="20643" xr:uid="{00000000-0005-0000-0000-0000A5500000}"/>
    <cellStyle name="Separador de milhares_x0001_ 11 8 5" xfId="20644" xr:uid="{00000000-0005-0000-0000-0000A6500000}"/>
    <cellStyle name="Separador de milhares 11 8 5 2" xfId="20645" xr:uid="{00000000-0005-0000-0000-0000A7500000}"/>
    <cellStyle name="Separador de milhares_x0001_ 11 8 5 2" xfId="20646" xr:uid="{00000000-0005-0000-0000-0000A8500000}"/>
    <cellStyle name="Separador de milhares 11 8 5 2 2" xfId="51281" xr:uid="{5B93EDE8-55FB-4646-8D1F-A7ACEABDB9DD}"/>
    <cellStyle name="Separador de milhares_x0001_ 11 8 5 2 2" xfId="51282" xr:uid="{B261DFEF-D4ED-4794-B634-10C5D7ED5C6B}"/>
    <cellStyle name="Separador de milhares 11 8 5 3" xfId="51279" xr:uid="{C8E66E53-B9AC-4C8B-9E15-AB7053A64DD1}"/>
    <cellStyle name="Separador de milhares_x0001_ 11 8 5 3" xfId="51280" xr:uid="{A6081261-09A4-4DC3-95C5-4E88B598D2E3}"/>
    <cellStyle name="Separador de milhares 11 8 6" xfId="20647" xr:uid="{00000000-0005-0000-0000-0000A9500000}"/>
    <cellStyle name="Separador de milhares_x0001_ 11 8 6" xfId="20648" xr:uid="{00000000-0005-0000-0000-0000AA500000}"/>
    <cellStyle name="Separador de milhares 11 8 6 2" xfId="51283" xr:uid="{FD7BDAFD-2E03-433A-8BCC-5BF39DC37580}"/>
    <cellStyle name="Separador de milhares_x0001_ 11 8 6 2" xfId="51284" xr:uid="{441B0DA7-563B-4133-965C-3B360B6D289E}"/>
    <cellStyle name="Separador de milhares 11 8 7" xfId="20649" xr:uid="{00000000-0005-0000-0000-0000AB500000}"/>
    <cellStyle name="Separador de milhares_x0001_ 11 8 7" xfId="20650" xr:uid="{00000000-0005-0000-0000-0000AC500000}"/>
    <cellStyle name="Separador de milhares 11 8 7 2" xfId="51285" xr:uid="{C9880C59-219D-4448-8338-D1EA51BE9455}"/>
    <cellStyle name="Separador de milhares_x0001_ 11 8 7 2" xfId="51286" xr:uid="{5C01FFB0-9792-4C5B-9DC9-741F888AC780}"/>
    <cellStyle name="Separador de milhares 11 8 7 3" xfId="20651" xr:uid="{00000000-0005-0000-0000-0000AD500000}"/>
    <cellStyle name="Separador de milhares 11 8 7 3 2" xfId="51287" xr:uid="{54A94DBB-5577-42CB-AFC6-591415CE508E}"/>
    <cellStyle name="Separador de milhares 11 8 8" xfId="20652" xr:uid="{00000000-0005-0000-0000-0000AE500000}"/>
    <cellStyle name="Separador de milhares_x0001_ 11 8 8" xfId="20653" xr:uid="{00000000-0005-0000-0000-0000AF500000}"/>
    <cellStyle name="Separador de milhares 11 8 8 2" xfId="51288" xr:uid="{C60296CC-86E4-408D-B798-1DA4B1CD282E}"/>
    <cellStyle name="Separador de milhares_x0001_ 11 8 8 2" xfId="51289" xr:uid="{5A5C80D7-E66E-477F-A348-285811286042}"/>
    <cellStyle name="Separador de milhares 11 8 9" xfId="20654" xr:uid="{00000000-0005-0000-0000-0000B0500000}"/>
    <cellStyle name="Separador de milhares_x0001_ 11 8 9" xfId="20655" xr:uid="{00000000-0005-0000-0000-0000B1500000}"/>
    <cellStyle name="Separador de milhares 11 8 9 2" xfId="51290" xr:uid="{A6CFA0CF-3C33-47A6-9FFA-AAF24046B3CE}"/>
    <cellStyle name="Separador de milhares_x0001_ 11 8 9 2" xfId="51291" xr:uid="{20CAEA12-0167-4C42-A067-99E94AB9220F}"/>
    <cellStyle name="Separador de milhares 11 9" xfId="20656" xr:uid="{00000000-0005-0000-0000-0000B2500000}"/>
    <cellStyle name="Separador de milhares_x0001_ 11 9" xfId="20657" xr:uid="{00000000-0005-0000-0000-0000B3500000}"/>
    <cellStyle name="Separador de milhares 11 9 10" xfId="51292" xr:uid="{20811168-C139-42E7-B43B-BAB6E55405E3}"/>
    <cellStyle name="Separador de milhares_x0001_ 11 9 10" xfId="51293" xr:uid="{3D490AE5-FF58-4B56-8AC0-38583338FEB9}"/>
    <cellStyle name="Separador de milhares 11 9 2" xfId="20658" xr:uid="{00000000-0005-0000-0000-0000B4500000}"/>
    <cellStyle name="Separador de milhares_x0001_ 11 9 2" xfId="20659" xr:uid="{00000000-0005-0000-0000-0000B5500000}"/>
    <cellStyle name="Separador de milhares 11 9 2 2" xfId="20660" xr:uid="{00000000-0005-0000-0000-0000B6500000}"/>
    <cellStyle name="Separador de milhares_x0001_ 11 9 2 2" xfId="20661" xr:uid="{00000000-0005-0000-0000-0000B7500000}"/>
    <cellStyle name="Separador de milhares 11 9 2 2 2" xfId="51296" xr:uid="{3C62E22F-724A-4B18-8C2D-9ADC1228B57D}"/>
    <cellStyle name="Separador de milhares_x0001_ 11 9 2 2 2" xfId="51297" xr:uid="{6B0CEE9D-A53E-4252-82E9-B2BD34ADA6C9}"/>
    <cellStyle name="Separador de milhares 11 9 2 3" xfId="51294" xr:uid="{E7BBE4D6-54FF-461E-B997-267092669150}"/>
    <cellStyle name="Separador de milhares_x0001_ 11 9 2 3" xfId="51295" xr:uid="{6A8F9062-F90D-42EB-B3F0-BB0F130AA3F8}"/>
    <cellStyle name="Separador de milhares 11 9 3" xfId="20662" xr:uid="{00000000-0005-0000-0000-0000B8500000}"/>
    <cellStyle name="Separador de milhares_x0001_ 11 9 3" xfId="20663" xr:uid="{00000000-0005-0000-0000-0000B9500000}"/>
    <cellStyle name="Separador de milhares 11 9 3 2" xfId="20664" xr:uid="{00000000-0005-0000-0000-0000BA500000}"/>
    <cellStyle name="Separador de milhares_x0001_ 11 9 3 2" xfId="20665" xr:uid="{00000000-0005-0000-0000-0000BB500000}"/>
    <cellStyle name="Separador de milhares 11 9 3 2 2" xfId="51300" xr:uid="{E607C670-FF72-4089-AB1F-15EAC7E74456}"/>
    <cellStyle name="Separador de milhares_x0001_ 11 9 3 2 2" xfId="51301" xr:uid="{F2D239FB-3050-430E-A335-CCCFA05A9AB0}"/>
    <cellStyle name="Separador de milhares 11 9 3 3" xfId="51298" xr:uid="{525ED240-F159-4E22-94C5-03A18B4CAA9D}"/>
    <cellStyle name="Separador de milhares_x0001_ 11 9 3 3" xfId="51299" xr:uid="{09A8E389-3E50-4161-82FB-83BD4DBE296E}"/>
    <cellStyle name="Separador de milhares 11 9 4" xfId="20666" xr:uid="{00000000-0005-0000-0000-0000BC500000}"/>
    <cellStyle name="Separador de milhares_x0001_ 11 9 4" xfId="20667" xr:uid="{00000000-0005-0000-0000-0000BD500000}"/>
    <cellStyle name="Separador de milhares 11 9 4 2" xfId="20668" xr:uid="{00000000-0005-0000-0000-0000BE500000}"/>
    <cellStyle name="Separador de milhares_x0001_ 11 9 4 2" xfId="20669" xr:uid="{00000000-0005-0000-0000-0000BF500000}"/>
    <cellStyle name="Separador de milhares 11 9 4 2 2" xfId="51304" xr:uid="{A069D884-571E-453B-AEA4-389AD3C70D5F}"/>
    <cellStyle name="Separador de milhares_x0001_ 11 9 4 2 2" xfId="51305" xr:uid="{CC1C2198-7711-4B6F-B806-2FAE3CA06EC6}"/>
    <cellStyle name="Separador de milhares 11 9 4 3" xfId="51302" xr:uid="{2B0781B5-C35A-4BC0-A0EF-75B59B239808}"/>
    <cellStyle name="Separador de milhares_x0001_ 11 9 4 3" xfId="51303" xr:uid="{7CA719C9-E6E8-4D12-9D23-061484C697AC}"/>
    <cellStyle name="Separador de milhares 11 9 5" xfId="20670" xr:uid="{00000000-0005-0000-0000-0000C0500000}"/>
    <cellStyle name="Separador de milhares_x0001_ 11 9 5" xfId="20671" xr:uid="{00000000-0005-0000-0000-0000C1500000}"/>
    <cellStyle name="Separador de milhares 11 9 5 2" xfId="20672" xr:uid="{00000000-0005-0000-0000-0000C2500000}"/>
    <cellStyle name="Separador de milhares_x0001_ 11 9 5 2" xfId="20673" xr:uid="{00000000-0005-0000-0000-0000C3500000}"/>
    <cellStyle name="Separador de milhares 11 9 5 2 2" xfId="51308" xr:uid="{4FFC7590-7E2D-4E38-AE70-975AB5DC23E5}"/>
    <cellStyle name="Separador de milhares_x0001_ 11 9 5 2 2" xfId="51309" xr:uid="{00D6CEB1-8681-4131-A27B-F9FC59280676}"/>
    <cellStyle name="Separador de milhares 11 9 5 3" xfId="51306" xr:uid="{BAC5E05B-8573-4DD8-BAC2-F0C34918543A}"/>
    <cellStyle name="Separador de milhares_x0001_ 11 9 5 3" xfId="51307" xr:uid="{727E94A0-64C2-4ADF-94D5-37D454A846D7}"/>
    <cellStyle name="Separador de milhares 11 9 6" xfId="20674" xr:uid="{00000000-0005-0000-0000-0000C4500000}"/>
    <cellStyle name="Separador de milhares_x0001_ 11 9 6" xfId="20675" xr:uid="{00000000-0005-0000-0000-0000C5500000}"/>
    <cellStyle name="Separador de milhares 11 9 6 2" xfId="51310" xr:uid="{1AC4BE6D-ED21-49BF-BDDB-01950E897B46}"/>
    <cellStyle name="Separador de milhares_x0001_ 11 9 6 2" xfId="51311" xr:uid="{2E3F5DB8-433D-4A12-A7A7-D2F602DEF478}"/>
    <cellStyle name="Separador de milhares 11 9 7" xfId="20676" xr:uid="{00000000-0005-0000-0000-0000C6500000}"/>
    <cellStyle name="Separador de milhares_x0001_ 11 9 7" xfId="20677" xr:uid="{00000000-0005-0000-0000-0000C7500000}"/>
    <cellStyle name="Separador de milhares 11 9 7 2" xfId="51312" xr:uid="{18FBA842-F93D-4948-B675-2D3DD06CCAE4}"/>
    <cellStyle name="Separador de milhares_x0001_ 11 9 7 2" xfId="51313" xr:uid="{26341BDF-174F-453F-9453-156039D831E2}"/>
    <cellStyle name="Separador de milhares 11 9 7 3" xfId="20678" xr:uid="{00000000-0005-0000-0000-0000C8500000}"/>
    <cellStyle name="Separador de milhares 11 9 7 3 2" xfId="51314" xr:uid="{036F4208-34D3-4EEE-8534-9129E6BD9FFC}"/>
    <cellStyle name="Separador de milhares 11 9 8" xfId="20679" xr:uid="{00000000-0005-0000-0000-0000C9500000}"/>
    <cellStyle name="Separador de milhares_x0001_ 11 9 8" xfId="20680" xr:uid="{00000000-0005-0000-0000-0000CA500000}"/>
    <cellStyle name="Separador de milhares 11 9 8 2" xfId="51315" xr:uid="{A9EF9CB8-F8C2-4D32-BAED-AC0E6B89B1D0}"/>
    <cellStyle name="Separador de milhares_x0001_ 11 9 8 2" xfId="51316" xr:uid="{867BB85C-6501-400B-A86B-C1BE65BE74DC}"/>
    <cellStyle name="Separador de milhares 11 9 9" xfId="20681" xr:uid="{00000000-0005-0000-0000-0000CB500000}"/>
    <cellStyle name="Separador de milhares_x0001_ 11 9 9" xfId="20682" xr:uid="{00000000-0005-0000-0000-0000CC500000}"/>
    <cellStyle name="Separador de milhares 11 9 9 2" xfId="51317" xr:uid="{D37ADC07-7768-403F-ACD3-350F9A815607}"/>
    <cellStyle name="Separador de milhares_x0001_ 11 9 9 2" xfId="51318" xr:uid="{982C37C4-18A6-4A44-9096-816C280CB5EA}"/>
    <cellStyle name="Separador de milhares 12" xfId="20683" xr:uid="{00000000-0005-0000-0000-0000CD500000}"/>
    <cellStyle name="Separador de milhares_x0001_ 12" xfId="20684" xr:uid="{00000000-0005-0000-0000-0000CE500000}"/>
    <cellStyle name="Separador de milhares 12 10" xfId="20685" xr:uid="{00000000-0005-0000-0000-0000CF500000}"/>
    <cellStyle name="Separador de milhares_x0001_ 12 10" xfId="20686" xr:uid="{00000000-0005-0000-0000-0000D0500000}"/>
    <cellStyle name="Separador de milhares 12 10 10" xfId="51321" xr:uid="{187143F8-6BAD-44F6-9931-DE6C89DD282B}"/>
    <cellStyle name="Separador de milhares 12 10 2" xfId="20687" xr:uid="{00000000-0005-0000-0000-0000D1500000}"/>
    <cellStyle name="Separador de milhares_x0001_ 12 10 2" xfId="20688" xr:uid="{00000000-0005-0000-0000-0000D2500000}"/>
    <cellStyle name="Separador de milhares 12 10 2 2" xfId="20689" xr:uid="{00000000-0005-0000-0000-0000D3500000}"/>
    <cellStyle name="Separador de milhares_x0001_ 12 10 2 2" xfId="51324" xr:uid="{1EC8060B-0C14-4ABC-853C-1C26684593AE}"/>
    <cellStyle name="Separador de milhares 12 10 2 2 2" xfId="51325" xr:uid="{8DBEC262-30E1-4352-AC4A-06A59355F713}"/>
    <cellStyle name="Separador de milhares 12 10 2 3" xfId="51323" xr:uid="{33F3B9BD-6E36-447E-97C6-D8A75BB3BEA0}"/>
    <cellStyle name="Separador de milhares 12 10 3" xfId="20690" xr:uid="{00000000-0005-0000-0000-0000D4500000}"/>
    <cellStyle name="Separador de milhares_x0001_ 12 10 3" xfId="51322" xr:uid="{9B6216E4-7599-4A37-9BCD-CFF2215A5F21}"/>
    <cellStyle name="Separador de milhares 12 10 3 2" xfId="20691" xr:uid="{00000000-0005-0000-0000-0000D5500000}"/>
    <cellStyle name="Separador de milhares 12 10 3 2 2" xfId="51327" xr:uid="{8DFD6A29-2B88-4ACA-848A-613AC4F9167D}"/>
    <cellStyle name="Separador de milhares 12 10 3 3" xfId="51326" xr:uid="{67FC5602-8B78-46B4-8C43-5A5B6F216185}"/>
    <cellStyle name="Separador de milhares 12 10 4" xfId="20692" xr:uid="{00000000-0005-0000-0000-0000D6500000}"/>
    <cellStyle name="Separador de milhares 12 10 4 2" xfId="20693" xr:uid="{00000000-0005-0000-0000-0000D7500000}"/>
    <cellStyle name="Separador de milhares 12 10 4 2 2" xfId="51329" xr:uid="{BEE0F0FF-FB8B-453D-9B5E-2FF9D0CFEDA1}"/>
    <cellStyle name="Separador de milhares 12 10 4 3" xfId="51328" xr:uid="{AB84C929-D966-42A8-8679-9E9AB7A58E66}"/>
    <cellStyle name="Separador de milhares 12 10 5" xfId="20694" xr:uid="{00000000-0005-0000-0000-0000D8500000}"/>
    <cellStyle name="Separador de milhares 12 10 5 2" xfId="20695" xr:uid="{00000000-0005-0000-0000-0000D9500000}"/>
    <cellStyle name="Separador de milhares 12 10 5 2 2" xfId="51331" xr:uid="{07C19EEE-6744-4C17-9F30-7565967D5A66}"/>
    <cellStyle name="Separador de milhares 12 10 5 3" xfId="51330" xr:uid="{DFC0CFBF-70DE-4C59-AB12-186007AE7D89}"/>
    <cellStyle name="Separador de milhares 12 10 6" xfId="20696" xr:uid="{00000000-0005-0000-0000-0000DA500000}"/>
    <cellStyle name="Separador de milhares 12 10 6 2" xfId="51332" xr:uid="{0564DFD3-C799-4AA4-92D7-AB3226FD3416}"/>
    <cellStyle name="Separador de milhares 12 10 7" xfId="20697" xr:uid="{00000000-0005-0000-0000-0000DB500000}"/>
    <cellStyle name="Separador de milhares 12 10 7 2" xfId="51333" xr:uid="{B49311C6-5BE3-4569-AE6D-FE271EDFC1E3}"/>
    <cellStyle name="Separador de milhares 12 10 7 3" xfId="20698" xr:uid="{00000000-0005-0000-0000-0000DC500000}"/>
    <cellStyle name="Separador de milhares 12 10 7 3 2" xfId="51334" xr:uid="{5D279231-2830-4ABA-8331-4DD10541E540}"/>
    <cellStyle name="Separador de milhares 12 10 8" xfId="20699" xr:uid="{00000000-0005-0000-0000-0000DD500000}"/>
    <cellStyle name="Separador de milhares 12 10 8 2" xfId="51335" xr:uid="{B3122732-F900-465D-89BF-880EB5A8F9F9}"/>
    <cellStyle name="Separador de milhares 12 10 9" xfId="20700" xr:uid="{00000000-0005-0000-0000-0000DE500000}"/>
    <cellStyle name="Separador de milhares 12 10 9 2" xfId="51336" xr:uid="{9673DCD8-F136-4FA4-A176-07EC4A3F060A}"/>
    <cellStyle name="Separador de milhares 12 11" xfId="20701" xr:uid="{00000000-0005-0000-0000-0000DF500000}"/>
    <cellStyle name="Separador de milhares_x0001_ 12 11" xfId="20702" xr:uid="{00000000-0005-0000-0000-0000E0500000}"/>
    <cellStyle name="Separador de milhares 12 11 2" xfId="20703" xr:uid="{00000000-0005-0000-0000-0000E1500000}"/>
    <cellStyle name="Separador de milhares_x0001_ 12 11 2" xfId="20704" xr:uid="{00000000-0005-0000-0000-0000E2500000}"/>
    <cellStyle name="Separador de milhares 12 11 2 2" xfId="20705" xr:uid="{00000000-0005-0000-0000-0000E3500000}"/>
    <cellStyle name="Separador de milhares_x0001_ 12 11 2 2" xfId="51340" xr:uid="{A959E1F5-EFCB-4FC4-A1D4-206D481BD40E}"/>
    <cellStyle name="Separador de milhares 12 11 2 2 2" xfId="51341" xr:uid="{8160607D-1193-48C4-ADFA-659333949304}"/>
    <cellStyle name="Separador de milhares 12 11 2 3" xfId="51339" xr:uid="{239FA3DC-BD15-4F0A-9CE4-3B2296EA0904}"/>
    <cellStyle name="Separador de milhares 12 11 3" xfId="20706" xr:uid="{00000000-0005-0000-0000-0000E4500000}"/>
    <cellStyle name="Separador de milhares_x0001_ 12 11 3" xfId="51338" xr:uid="{15751C16-2EDA-4D71-A989-F75488C2F514}"/>
    <cellStyle name="Separador de milhares 12 11 3 2" xfId="20707" xr:uid="{00000000-0005-0000-0000-0000E5500000}"/>
    <cellStyle name="Separador de milhares 12 11 3 2 2" xfId="51343" xr:uid="{86CA9EE7-54D8-40D0-B36B-0382941C79A8}"/>
    <cellStyle name="Separador de milhares 12 11 3 3" xfId="51342" xr:uid="{2C659182-6C23-4819-96D7-7361227B1E2B}"/>
    <cellStyle name="Separador de milhares 12 11 4" xfId="20708" xr:uid="{00000000-0005-0000-0000-0000E6500000}"/>
    <cellStyle name="Separador de milhares 12 11 4 2" xfId="20709" xr:uid="{00000000-0005-0000-0000-0000E7500000}"/>
    <cellStyle name="Separador de milhares 12 11 4 2 2" xfId="51345" xr:uid="{5EBC3019-71E3-48D1-BBEA-7C7BBA4A7F32}"/>
    <cellStyle name="Separador de milhares 12 11 4 3" xfId="51344" xr:uid="{961159CD-25D1-442E-BF73-E920C5E50D34}"/>
    <cellStyle name="Separador de milhares 12 11 5" xfId="20710" xr:uid="{00000000-0005-0000-0000-0000E8500000}"/>
    <cellStyle name="Separador de milhares 12 11 5 2" xfId="51346" xr:uid="{F8429E5F-F073-4565-BBEC-E271C04588EE}"/>
    <cellStyle name="Separador de milhares 12 11 6" xfId="20711" xr:uid="{00000000-0005-0000-0000-0000E9500000}"/>
    <cellStyle name="Separador de milhares 12 11 6 2" xfId="51347" xr:uid="{4C400120-63CB-44E3-A9DC-1B6584FD407F}"/>
    <cellStyle name="Separador de milhares 12 11 6 3" xfId="20712" xr:uid="{00000000-0005-0000-0000-0000EA500000}"/>
    <cellStyle name="Separador de milhares 12 11 6 3 2" xfId="51348" xr:uid="{A2B37247-41C1-451E-B9A9-1A6B8F62C794}"/>
    <cellStyle name="Separador de milhares 12 11 7" xfId="20713" xr:uid="{00000000-0005-0000-0000-0000EB500000}"/>
    <cellStyle name="Separador de milhares 12 11 7 2" xfId="51349" xr:uid="{EF85C91F-5744-49A4-BE61-79DF2A5788E2}"/>
    <cellStyle name="Separador de milhares 12 11 8" xfId="20714" xr:uid="{00000000-0005-0000-0000-0000EC500000}"/>
    <cellStyle name="Separador de milhares 12 11 8 2" xfId="51350" xr:uid="{3F6FAD4C-C2A3-477A-8D1A-76B0F94E0C97}"/>
    <cellStyle name="Separador de milhares 12 11 9" xfId="51337" xr:uid="{48B9CFA9-E291-4FDF-9B8B-5289799A86B9}"/>
    <cellStyle name="Separador de milhares 12 12" xfId="20715" xr:uid="{00000000-0005-0000-0000-0000ED500000}"/>
    <cellStyle name="Separador de milhares_x0001_ 12 12" xfId="20716" xr:uid="{00000000-0005-0000-0000-0000EE500000}"/>
    <cellStyle name="Separador de milhares 12 12 2" xfId="20717" xr:uid="{00000000-0005-0000-0000-0000EF500000}"/>
    <cellStyle name="Separador de milhares_x0001_ 12 12 2" xfId="20718" xr:uid="{00000000-0005-0000-0000-0000F0500000}"/>
    <cellStyle name="Separador de milhares 12 12 2 2" xfId="20719" xr:uid="{00000000-0005-0000-0000-0000F1500000}"/>
    <cellStyle name="Separador de milhares_x0001_ 12 12 2 2" xfId="51354" xr:uid="{0C7FBBDB-45CB-4CDE-8301-C1DDAC6C4E15}"/>
    <cellStyle name="Separador de milhares 12 12 2 2 2" xfId="51355" xr:uid="{76DCDF64-7F7F-475A-85B6-32E8DD812ED9}"/>
    <cellStyle name="Separador de milhares 12 12 2 3" xfId="51353" xr:uid="{7E271BBD-F405-427C-B4E9-5D36899393B2}"/>
    <cellStyle name="Separador de milhares 12 12 3" xfId="20720" xr:uid="{00000000-0005-0000-0000-0000F2500000}"/>
    <cellStyle name="Separador de milhares_x0001_ 12 12 3" xfId="51352" xr:uid="{2C74F1E7-2E7D-4A95-8B9B-0844167F37A2}"/>
    <cellStyle name="Separador de milhares 12 12 3 2" xfId="20721" xr:uid="{00000000-0005-0000-0000-0000F3500000}"/>
    <cellStyle name="Separador de milhares 12 12 3 2 2" xfId="51357" xr:uid="{556455B7-23EC-4A08-BD09-77D6203B1FCA}"/>
    <cellStyle name="Separador de milhares 12 12 3 3" xfId="51356" xr:uid="{1892EC2A-C9E6-49CA-9D55-A0E031A76AD4}"/>
    <cellStyle name="Separador de milhares 12 12 4" xfId="20722" xr:uid="{00000000-0005-0000-0000-0000F4500000}"/>
    <cellStyle name="Separador de milhares 12 12 4 2" xfId="20723" xr:uid="{00000000-0005-0000-0000-0000F5500000}"/>
    <cellStyle name="Separador de milhares 12 12 4 2 2" xfId="51359" xr:uid="{6F725556-9C68-4FA6-BD26-BF3A2B46DB15}"/>
    <cellStyle name="Separador de milhares 12 12 4 3" xfId="51358" xr:uid="{896C40A2-3ADE-40D7-AE5D-B6917083480D}"/>
    <cellStyle name="Separador de milhares 12 12 5" xfId="20724" xr:uid="{00000000-0005-0000-0000-0000F6500000}"/>
    <cellStyle name="Separador de milhares 12 12 5 2" xfId="51360" xr:uid="{AB4C764D-813F-41BB-9347-8F4947813244}"/>
    <cellStyle name="Separador de milhares 12 12 6" xfId="20725" xr:uid="{00000000-0005-0000-0000-0000F7500000}"/>
    <cellStyle name="Separador de milhares 12 12 6 2" xfId="51361" xr:uid="{66483136-9C6A-4FE8-B9C5-5444AEBA1514}"/>
    <cellStyle name="Separador de milhares 12 12 6 3" xfId="20726" xr:uid="{00000000-0005-0000-0000-0000F8500000}"/>
    <cellStyle name="Separador de milhares 12 12 6 3 2" xfId="51362" xr:uid="{2A9B7D83-34C9-4BC2-8084-6879698764D6}"/>
    <cellStyle name="Separador de milhares 12 12 7" xfId="20727" xr:uid="{00000000-0005-0000-0000-0000F9500000}"/>
    <cellStyle name="Separador de milhares 12 12 7 2" xfId="51363" xr:uid="{3BE941D2-D016-49EC-AB80-5F80A3AE8E30}"/>
    <cellStyle name="Separador de milhares 12 12 8" xfId="20728" xr:uid="{00000000-0005-0000-0000-0000FA500000}"/>
    <cellStyle name="Separador de milhares 12 12 8 2" xfId="51364" xr:uid="{96B8CF28-B9B6-4741-B786-A8FE6952FC3F}"/>
    <cellStyle name="Separador de milhares 12 12 9" xfId="51351" xr:uid="{8D01B0F5-41C0-4A69-AECD-715CE129F317}"/>
    <cellStyle name="Separador de milhares 12 13" xfId="20729" xr:uid="{00000000-0005-0000-0000-0000FB500000}"/>
    <cellStyle name="Separador de milhares_x0001_ 12 13" xfId="20730" xr:uid="{00000000-0005-0000-0000-0000FC500000}"/>
    <cellStyle name="Separador de milhares 12 13 2" xfId="20731" xr:uid="{00000000-0005-0000-0000-0000FD500000}"/>
    <cellStyle name="Separador de milhares_x0001_ 12 13 2" xfId="20732" xr:uid="{00000000-0005-0000-0000-0000FE500000}"/>
    <cellStyle name="Separador de milhares 12 13 2 2" xfId="20733" xr:uid="{00000000-0005-0000-0000-0000FF500000}"/>
    <cellStyle name="Separador de milhares_x0001_ 12 13 2 2" xfId="51368" xr:uid="{9B914232-D9BD-4979-9C06-E344D00698EA}"/>
    <cellStyle name="Separador de milhares 12 13 2 2 2" xfId="51369" xr:uid="{58DB3EC0-CA13-4D5F-8CAA-5D65A58EAA7D}"/>
    <cellStyle name="Separador de milhares 12 13 2 3" xfId="51367" xr:uid="{92863CB8-5D11-4C22-8782-E1408A85C4DB}"/>
    <cellStyle name="Separador de milhares 12 13 3" xfId="20734" xr:uid="{00000000-0005-0000-0000-000000510000}"/>
    <cellStyle name="Separador de milhares_x0001_ 12 13 3" xfId="51366" xr:uid="{642EE83D-A4D3-450A-8131-BED437E0A4E6}"/>
    <cellStyle name="Separador de milhares 12 13 3 2" xfId="20735" xr:uid="{00000000-0005-0000-0000-000001510000}"/>
    <cellStyle name="Separador de milhares 12 13 3 2 2" xfId="51371" xr:uid="{7132E00B-8BBC-4B44-8430-E0D3F4B32477}"/>
    <cellStyle name="Separador de milhares 12 13 3 3" xfId="51370" xr:uid="{BC3DF760-563E-4B71-876E-2C2730713B2B}"/>
    <cellStyle name="Separador de milhares 12 13 4" xfId="20736" xr:uid="{00000000-0005-0000-0000-000002510000}"/>
    <cellStyle name="Separador de milhares 12 13 4 2" xfId="51372" xr:uid="{1F018F79-DD9C-4470-A5CD-7AF2759B4EF2}"/>
    <cellStyle name="Separador de milhares 12 13 5" xfId="20737" xr:uid="{00000000-0005-0000-0000-000003510000}"/>
    <cellStyle name="Separador de milhares 12 13 5 2" xfId="51373" xr:uid="{BF5AC611-425E-4263-AE9F-42AC575984BE}"/>
    <cellStyle name="Separador de milhares 12 13 5 3" xfId="20738" xr:uid="{00000000-0005-0000-0000-000004510000}"/>
    <cellStyle name="Separador de milhares 12 13 5 3 2" xfId="51374" xr:uid="{F202E3D2-AE36-4BEF-B47E-1FBF6E798BBD}"/>
    <cellStyle name="Separador de milhares 12 13 6" xfId="20739" xr:uid="{00000000-0005-0000-0000-000005510000}"/>
    <cellStyle name="Separador de milhares 12 13 6 2" xfId="51375" xr:uid="{315B0FB1-F029-4CE5-BD20-162F87719ED0}"/>
    <cellStyle name="Separador de milhares 12 13 7" xfId="20740" xr:uid="{00000000-0005-0000-0000-000006510000}"/>
    <cellStyle name="Separador de milhares 12 13 7 2" xfId="51376" xr:uid="{9D52D23A-C79D-425A-96C8-55BD5E696D6D}"/>
    <cellStyle name="Separador de milhares 12 13 8" xfId="51365" xr:uid="{6E520C26-E4B8-48CE-A045-5472C4E0B55C}"/>
    <cellStyle name="Separador de milhares 12 14" xfId="20741" xr:uid="{00000000-0005-0000-0000-000007510000}"/>
    <cellStyle name="Separador de milhares_x0001_ 12 14" xfId="20742" xr:uid="{00000000-0005-0000-0000-000008510000}"/>
    <cellStyle name="Separador de milhares 12 14 2" xfId="20743" xr:uid="{00000000-0005-0000-0000-000009510000}"/>
    <cellStyle name="Separador de milhares_x0001_ 12 14 2" xfId="51378" xr:uid="{BEF61D4D-32FB-48A3-BA3E-D4A424E053D1}"/>
    <cellStyle name="Separador de milhares 12 14 2 2" xfId="20744" xr:uid="{00000000-0005-0000-0000-00000A510000}"/>
    <cellStyle name="Separador de milhares 12 14 2 2 2" xfId="51380" xr:uid="{C1848725-1506-4F6E-A231-F9F6EA5B5E42}"/>
    <cellStyle name="Separador de milhares 12 14 2 3" xfId="51379" xr:uid="{FFFD2519-36A0-42F7-9B91-36D0F9E4D772}"/>
    <cellStyle name="Separador de milhares 12 14 3" xfId="20745" xr:uid="{00000000-0005-0000-0000-00000B510000}"/>
    <cellStyle name="Separador de milhares 12 14 3 2" xfId="20746" xr:uid="{00000000-0005-0000-0000-00000C510000}"/>
    <cellStyle name="Separador de milhares 12 14 3 2 2" xfId="51382" xr:uid="{260F84B1-45B0-4C7E-9F2E-C7D8CB546729}"/>
    <cellStyle name="Separador de milhares 12 14 3 3" xfId="51381" xr:uid="{092827AC-5D9E-426B-93C6-BCA94C439327}"/>
    <cellStyle name="Separador de milhares 12 14 4" xfId="20747" xr:uid="{00000000-0005-0000-0000-00000D510000}"/>
    <cellStyle name="Separador de milhares 12 14 4 2" xfId="51383" xr:uid="{1E74FAE9-CD56-4CAB-8803-D3E1E3FA6210}"/>
    <cellStyle name="Separador de milhares 12 14 5" xfId="20748" xr:uid="{00000000-0005-0000-0000-00000E510000}"/>
    <cellStyle name="Separador de milhares 12 14 5 2" xfId="51384" xr:uid="{6311BEFC-D23A-420F-9290-49651968DEFA}"/>
    <cellStyle name="Separador de milhares 12 14 5 3" xfId="20749" xr:uid="{00000000-0005-0000-0000-00000F510000}"/>
    <cellStyle name="Separador de milhares 12 14 5 3 2" xfId="51385" xr:uid="{F51967B6-47DA-4C89-BB5C-5B7984408E2D}"/>
    <cellStyle name="Separador de milhares 12 14 6" xfId="20750" xr:uid="{00000000-0005-0000-0000-000010510000}"/>
    <cellStyle name="Separador de milhares 12 14 6 2" xfId="51386" xr:uid="{6A5969EA-3480-4A61-8F1D-0C105157777A}"/>
    <cellStyle name="Separador de milhares 12 14 7" xfId="20751" xr:uid="{00000000-0005-0000-0000-000011510000}"/>
    <cellStyle name="Separador de milhares 12 14 7 2" xfId="51387" xr:uid="{BAEBBB11-BE5B-4C27-A4D7-9587EEB22ECE}"/>
    <cellStyle name="Separador de milhares 12 14 8" xfId="51377" xr:uid="{A5BFB4F6-7C9F-4658-8EA9-39FE02F39289}"/>
    <cellStyle name="Separador de milhares 12 15" xfId="20752" xr:uid="{00000000-0005-0000-0000-000012510000}"/>
    <cellStyle name="Separador de milhares_x0001_ 12 15" xfId="20753" xr:uid="{00000000-0005-0000-0000-000013510000}"/>
    <cellStyle name="Separador de milhares 12 15 2" xfId="20754" xr:uid="{00000000-0005-0000-0000-000014510000}"/>
    <cellStyle name="Separador de milhares_x0001_ 12 15 2" xfId="51389" xr:uid="{206F26A3-484A-4672-B9AF-F18E96778E80}"/>
    <cellStyle name="Separador de milhares 12 15 2 2" xfId="20755" xr:uid="{00000000-0005-0000-0000-000015510000}"/>
    <cellStyle name="Separador de milhares 12 15 2 2 2" xfId="51391" xr:uid="{10813F5D-C6EE-4EC6-87BD-D631A95E240B}"/>
    <cellStyle name="Separador de milhares 12 15 2 3" xfId="51390" xr:uid="{C135EF77-56D3-4B74-9AD5-49E829CC069C}"/>
    <cellStyle name="Separador de milhares 12 15 3" xfId="20756" xr:uid="{00000000-0005-0000-0000-000016510000}"/>
    <cellStyle name="Separador de milhares_x0001_ 12 15 3" xfId="20757" xr:uid="{00000000-0005-0000-0000-000017510000}"/>
    <cellStyle name="Separador de milhares 12 15 3 2" xfId="20758" xr:uid="{00000000-0005-0000-0000-000018510000}"/>
    <cellStyle name="Separador de milhares_x0001_ 12 15 3 2" xfId="51393" xr:uid="{5D53EF48-7378-4FB9-8AB2-99485697E643}"/>
    <cellStyle name="Separador de milhares 12 15 3 2 2" xfId="51394" xr:uid="{D0CCDAC0-7EE6-4862-90FE-9B18FE89FD62}"/>
    <cellStyle name="Separador de milhares 12 15 3 3" xfId="51392" xr:uid="{E5B721A7-CCF6-4B46-BE71-0A4FEE8FF8E7}"/>
    <cellStyle name="Separador de milhares 12 15 4" xfId="20759" xr:uid="{00000000-0005-0000-0000-000019510000}"/>
    <cellStyle name="Separador de milhares 12 15 4 2" xfId="51395" xr:uid="{6AEE6F3C-17D0-443B-8FFC-9AB4374A02EE}"/>
    <cellStyle name="Separador de milhares 12 15 5" xfId="20760" xr:uid="{00000000-0005-0000-0000-00001A510000}"/>
    <cellStyle name="Separador de milhares 12 15 5 2" xfId="20761" xr:uid="{00000000-0005-0000-0000-00001B510000}"/>
    <cellStyle name="Separador de milhares 12 15 5 2 2" xfId="51397" xr:uid="{16E7EA13-93A0-4BEB-B2B2-231475B377E0}"/>
    <cellStyle name="Separador de milhares 12 15 5 3" xfId="51396" xr:uid="{94EF9459-09D2-4DC8-AB1A-8ECFAB3DDDAE}"/>
    <cellStyle name="Separador de milhares 12 15 6" xfId="20762" xr:uid="{00000000-0005-0000-0000-00001C510000}"/>
    <cellStyle name="Separador de milhares 12 15 6 2" xfId="51398" xr:uid="{4EB23DD7-6855-4473-A22A-083C2AEF7BAB}"/>
    <cellStyle name="Separador de milhares 12 15 7" xfId="51388" xr:uid="{6EEB1C91-584D-4320-BE56-3359D8E0D5E9}"/>
    <cellStyle name="Separador de milhares 12 16" xfId="20763" xr:uid="{00000000-0005-0000-0000-00001D510000}"/>
    <cellStyle name="Separador de milhares_x0001_ 12 16" xfId="20764" xr:uid="{00000000-0005-0000-0000-00001E510000}"/>
    <cellStyle name="Separador de milhares 12 16 2" xfId="20765" xr:uid="{00000000-0005-0000-0000-00001F510000}"/>
    <cellStyle name="Separador de milhares_x0001_ 12 16 2" xfId="51400" xr:uid="{F8EC3EC4-FD1E-4532-9476-653738A5EB92}"/>
    <cellStyle name="Separador de milhares 12 16 2 2" xfId="20766" xr:uid="{00000000-0005-0000-0000-000020510000}"/>
    <cellStyle name="Separador de milhares 12 16 2 2 2" xfId="51402" xr:uid="{C41EDC98-4FAA-4310-8932-5AF0BC202560}"/>
    <cellStyle name="Separador de milhares 12 16 2 3" xfId="51401" xr:uid="{A71BDD2E-8D6F-4D22-8F14-9592D8295602}"/>
    <cellStyle name="Separador de milhares 12 16 3" xfId="20767" xr:uid="{00000000-0005-0000-0000-000021510000}"/>
    <cellStyle name="Separador de milhares 12 16 3 2" xfId="20768" xr:uid="{00000000-0005-0000-0000-000022510000}"/>
    <cellStyle name="Separador de milhares 12 16 3 2 2" xfId="51404" xr:uid="{38B902E8-25C3-4A6E-AFCB-143188D3057A}"/>
    <cellStyle name="Separador de milhares 12 16 3 3" xfId="51403" xr:uid="{3A6514AD-AC55-49D4-8E5E-1081F743FE58}"/>
    <cellStyle name="Separador de milhares 12 16 4" xfId="20769" xr:uid="{00000000-0005-0000-0000-000023510000}"/>
    <cellStyle name="Separador de milhares 12 16 4 2" xfId="51405" xr:uid="{D161FE5C-2133-43B3-BA83-B35199E6D43B}"/>
    <cellStyle name="Separador de milhares 12 16 5" xfId="20770" xr:uid="{00000000-0005-0000-0000-000024510000}"/>
    <cellStyle name="Separador de milhares 12 16 5 2" xfId="20771" xr:uid="{00000000-0005-0000-0000-000025510000}"/>
    <cellStyle name="Separador de milhares 12 16 5 2 2" xfId="51407" xr:uid="{9F0F4CED-A03D-43EA-B843-CCCD2CDEB0BE}"/>
    <cellStyle name="Separador de milhares 12 16 5 3" xfId="51406" xr:uid="{5E067A55-A56B-4325-A135-CF1CB17792D3}"/>
    <cellStyle name="Separador de milhares 12 16 6" xfId="20772" xr:uid="{00000000-0005-0000-0000-000026510000}"/>
    <cellStyle name="Separador de milhares 12 16 6 2" xfId="51408" xr:uid="{7DF8687E-0953-4FC2-8D3F-8C99169E5312}"/>
    <cellStyle name="Separador de milhares 12 16 7" xfId="51399" xr:uid="{227437B1-BBAA-4E30-81A7-F6DFC7E9E56A}"/>
    <cellStyle name="Separador de milhares 12 17" xfId="20773" xr:uid="{00000000-0005-0000-0000-000027510000}"/>
    <cellStyle name="Separador de milhares_x0001_ 12 17" xfId="20774" xr:uid="{00000000-0005-0000-0000-000028510000}"/>
    <cellStyle name="Separador de milhares 12 17 2" xfId="20775" xr:uid="{00000000-0005-0000-0000-000029510000}"/>
    <cellStyle name="Separador de milhares_x0001_ 12 17 2" xfId="51410" xr:uid="{F9D22D17-8D82-4858-BCE5-EDA1685EE290}"/>
    <cellStyle name="Separador de milhares 12 17 2 2" xfId="20776" xr:uid="{00000000-0005-0000-0000-00002A510000}"/>
    <cellStyle name="Separador de milhares 12 17 2 2 2" xfId="51412" xr:uid="{A54C83CF-5797-4280-92FF-EBB8CD4407E1}"/>
    <cellStyle name="Separador de milhares 12 17 2 3" xfId="51411" xr:uid="{A2DECBE5-CB42-4AB7-88FC-D17CB714E224}"/>
    <cellStyle name="Separador de milhares 12 17 3" xfId="20777" xr:uid="{00000000-0005-0000-0000-00002B510000}"/>
    <cellStyle name="Separador de milhares 12 17 3 2" xfId="20778" xr:uid="{00000000-0005-0000-0000-00002C510000}"/>
    <cellStyle name="Separador de milhares 12 17 3 2 2" xfId="51414" xr:uid="{F05938C4-2C51-48C3-AF11-B9F56ACD36DC}"/>
    <cellStyle name="Separador de milhares 12 17 3 3" xfId="51413" xr:uid="{BCD79959-C0CB-4CCF-B89D-281E7C23AD07}"/>
    <cellStyle name="Separador de milhares 12 17 4" xfId="20779" xr:uid="{00000000-0005-0000-0000-00002D510000}"/>
    <cellStyle name="Separador de milhares 12 17 4 2" xfId="51415" xr:uid="{E8B0BF7B-9504-4BE7-944A-B45D46B58167}"/>
    <cellStyle name="Separador de milhares 12 17 5" xfId="20780" xr:uid="{00000000-0005-0000-0000-00002E510000}"/>
    <cellStyle name="Separador de milhares 12 17 5 2" xfId="20781" xr:uid="{00000000-0005-0000-0000-00002F510000}"/>
    <cellStyle name="Separador de milhares 12 17 5 2 2" xfId="51417" xr:uid="{61369ED2-E29C-417B-A53B-80E2BD19F80C}"/>
    <cellStyle name="Separador de milhares 12 17 5 3" xfId="51416" xr:uid="{543E07FF-94DF-43E1-AB79-93007F4991C5}"/>
    <cellStyle name="Separador de milhares 12 17 6" xfId="20782" xr:uid="{00000000-0005-0000-0000-000030510000}"/>
    <cellStyle name="Separador de milhares 12 17 6 2" xfId="51418" xr:uid="{C07874A6-C633-4D52-B060-8CF52B4AC7ED}"/>
    <cellStyle name="Separador de milhares 12 17 7" xfId="51409" xr:uid="{8C8A34B7-42B5-4F5C-9BE1-054D75DB5042}"/>
    <cellStyle name="Separador de milhares 12 18" xfId="20783" xr:uid="{00000000-0005-0000-0000-000031510000}"/>
    <cellStyle name="Separador de milhares_x0001_ 12 18" xfId="51320" xr:uid="{5AF25D77-ED11-47DE-B2E9-EB41A1147249}"/>
    <cellStyle name="Separador de milhares 12 18 2" xfId="20784" xr:uid="{00000000-0005-0000-0000-000032510000}"/>
    <cellStyle name="Separador de milhares 12 18 2 2" xfId="20785" xr:uid="{00000000-0005-0000-0000-000033510000}"/>
    <cellStyle name="Separador de milhares 12 18 2 2 2" xfId="51421" xr:uid="{4E7575E9-62CA-4C79-8FC8-8E66D68D616C}"/>
    <cellStyle name="Separador de milhares 12 18 2 3" xfId="51420" xr:uid="{DCA3C126-05A4-4FE4-89B0-EB760AB0AAA5}"/>
    <cellStyle name="Separador de milhares 12 18 3" xfId="20786" xr:uid="{00000000-0005-0000-0000-000034510000}"/>
    <cellStyle name="Separador de milhares 12 18 3 2" xfId="20787" xr:uid="{00000000-0005-0000-0000-000035510000}"/>
    <cellStyle name="Separador de milhares 12 18 3 2 2" xfId="51423" xr:uid="{9955965C-8471-49AE-A3C3-561DC517CD3C}"/>
    <cellStyle name="Separador de milhares 12 18 3 3" xfId="51422" xr:uid="{152E1263-D28B-4193-BCA6-B08194DC7204}"/>
    <cellStyle name="Separador de milhares 12 18 4" xfId="20788" xr:uid="{00000000-0005-0000-0000-000036510000}"/>
    <cellStyle name="Separador de milhares 12 18 4 2" xfId="51424" xr:uid="{C17C19AA-C5D0-4CD8-AF94-4F73B7AC4569}"/>
    <cellStyle name="Separador de milhares 12 18 5" xfId="20789" xr:uid="{00000000-0005-0000-0000-000037510000}"/>
    <cellStyle name="Separador de milhares 12 18 5 2" xfId="20790" xr:uid="{00000000-0005-0000-0000-000038510000}"/>
    <cellStyle name="Separador de milhares 12 18 5 2 2" xfId="51426" xr:uid="{CC95E7B6-0308-49AD-B03A-E24D27F9CBC5}"/>
    <cellStyle name="Separador de milhares 12 18 5 3" xfId="51425" xr:uid="{0E7B4C71-6914-4178-AB03-E1DAA8F65E9D}"/>
    <cellStyle name="Separador de milhares 12 18 6" xfId="20791" xr:uid="{00000000-0005-0000-0000-000039510000}"/>
    <cellStyle name="Separador de milhares 12 18 6 2" xfId="51427" xr:uid="{8F02DA37-A7D8-46ED-8C6E-2DE7D610D092}"/>
    <cellStyle name="Separador de milhares 12 18 7" xfId="51419" xr:uid="{28FF8C46-A54C-4815-8FC1-9CB9ACD16B70}"/>
    <cellStyle name="Separador de milhares 12 19" xfId="20792" xr:uid="{00000000-0005-0000-0000-00003A510000}"/>
    <cellStyle name="Separador de milhares 12 19 2" xfId="20793" xr:uid="{00000000-0005-0000-0000-00003B510000}"/>
    <cellStyle name="Separador de milhares 12 19 2 2" xfId="20794" xr:uid="{00000000-0005-0000-0000-00003C510000}"/>
    <cellStyle name="Separador de milhares 12 19 2 2 2" xfId="51430" xr:uid="{4E5B1EF0-39D2-4BF3-809A-DDC1F4A7BA97}"/>
    <cellStyle name="Separador de milhares 12 19 2 3" xfId="51429" xr:uid="{DA0793A0-7758-42E8-8DA6-EA7D148C8F72}"/>
    <cellStyle name="Separador de milhares 12 19 3" xfId="20795" xr:uid="{00000000-0005-0000-0000-00003D510000}"/>
    <cellStyle name="Separador de milhares 12 19 3 2" xfId="20796" xr:uid="{00000000-0005-0000-0000-00003E510000}"/>
    <cellStyle name="Separador de milhares 12 19 3 2 2" xfId="51432" xr:uid="{00814750-4D63-480C-AE1E-54D68EAB766A}"/>
    <cellStyle name="Separador de milhares 12 19 3 3" xfId="51431" xr:uid="{0225D09B-39E7-4792-9FEB-F6587B4C392A}"/>
    <cellStyle name="Separador de milhares 12 19 4" xfId="20797" xr:uid="{00000000-0005-0000-0000-00003F510000}"/>
    <cellStyle name="Separador de milhares 12 19 4 2" xfId="51433" xr:uid="{761269F9-B504-493A-B39C-973801F87A01}"/>
    <cellStyle name="Separador de milhares 12 19 5" xfId="20798" xr:uid="{00000000-0005-0000-0000-000040510000}"/>
    <cellStyle name="Separador de milhares 12 19 5 2" xfId="20799" xr:uid="{00000000-0005-0000-0000-000041510000}"/>
    <cellStyle name="Separador de milhares 12 19 5 2 2" xfId="51435" xr:uid="{EFDA74D1-6CD1-4F22-9A6F-D96F35ED1036}"/>
    <cellStyle name="Separador de milhares 12 19 5 3" xfId="51434" xr:uid="{11443DF2-D57C-4902-A22F-4623CE2952A7}"/>
    <cellStyle name="Separador de milhares 12 19 6" xfId="20800" xr:uid="{00000000-0005-0000-0000-000042510000}"/>
    <cellStyle name="Separador de milhares 12 19 6 2" xfId="51436" xr:uid="{89D1BD13-D1B5-4D6F-B82F-A8C58E9AF2BD}"/>
    <cellStyle name="Separador de milhares 12 19 7" xfId="51428" xr:uid="{9B94A5E4-B74C-4128-84E7-57DDC36D5844}"/>
    <cellStyle name="Separador de milhares 12 2" xfId="20801" xr:uid="{00000000-0005-0000-0000-000043510000}"/>
    <cellStyle name="Separador de milhares_x0001_ 12 2" xfId="20802" xr:uid="{00000000-0005-0000-0000-000044510000}"/>
    <cellStyle name="Separador de milhares 12 2 10" xfId="51437" xr:uid="{BA4CF66A-EC63-4DCE-8591-BFDAE5A6A00C}"/>
    <cellStyle name="Separador de milhares_x0001_ 12 2 10" xfId="51438" xr:uid="{BB81C305-0DE6-4086-9644-EB63B530D13E}"/>
    <cellStyle name="Separador de milhares 12 2 2" xfId="20803" xr:uid="{00000000-0005-0000-0000-000045510000}"/>
    <cellStyle name="Separador de milhares_x0001_ 12 2 2" xfId="20804" xr:uid="{00000000-0005-0000-0000-000046510000}"/>
    <cellStyle name="Separador de milhares 12 2 2 2" xfId="20805" xr:uid="{00000000-0005-0000-0000-000047510000}"/>
    <cellStyle name="Separador de milhares_x0001_ 12 2 2 2" xfId="20806" xr:uid="{00000000-0005-0000-0000-000048510000}"/>
    <cellStyle name="Separador de milhares 12 2 2 2 2" xfId="51441" xr:uid="{FF2C35C5-CB15-4D57-B2DA-03E4F050B50F}"/>
    <cellStyle name="Separador de milhares_x0001_ 12 2 2 2 2" xfId="51442" xr:uid="{1FDDA994-6A58-4297-BF5B-65E0F054B87B}"/>
    <cellStyle name="Separador de milhares 12 2 2 3" xfId="51439" xr:uid="{59F0A50D-2109-4DE6-9F56-37E8E16AF11A}"/>
    <cellStyle name="Separador de milhares_x0001_ 12 2 2 3" xfId="51440" xr:uid="{17C76D4F-B593-4B8D-BFC9-0ED96DCC5D15}"/>
    <cellStyle name="Separador de milhares 12 2 3" xfId="20807" xr:uid="{00000000-0005-0000-0000-000049510000}"/>
    <cellStyle name="Separador de milhares_x0001_ 12 2 3" xfId="20808" xr:uid="{00000000-0005-0000-0000-00004A510000}"/>
    <cellStyle name="Separador de milhares 12 2 3 2" xfId="20809" xr:uid="{00000000-0005-0000-0000-00004B510000}"/>
    <cellStyle name="Separador de milhares_x0001_ 12 2 3 2" xfId="20810" xr:uid="{00000000-0005-0000-0000-00004C510000}"/>
    <cellStyle name="Separador de milhares 12 2 3 2 2" xfId="51445" xr:uid="{C643F7FE-64CB-454B-BE66-141D4EDAD154}"/>
    <cellStyle name="Separador de milhares_x0001_ 12 2 3 2 2" xfId="51446" xr:uid="{925BBBCC-D9F7-4795-B89C-0EF191E42A2B}"/>
    <cellStyle name="Separador de milhares 12 2 3 3" xfId="51443" xr:uid="{FF9641B9-B04D-4FE2-ACDF-82EFC9668773}"/>
    <cellStyle name="Separador de milhares_x0001_ 12 2 3 3" xfId="51444" xr:uid="{755DC8BC-2A29-4A65-9200-59638634D7FC}"/>
    <cellStyle name="Separador de milhares 12 2 4" xfId="20811" xr:uid="{00000000-0005-0000-0000-00004D510000}"/>
    <cellStyle name="Separador de milhares_x0001_ 12 2 4" xfId="20812" xr:uid="{00000000-0005-0000-0000-00004E510000}"/>
    <cellStyle name="Separador de milhares 12 2 4 2" xfId="20813" xr:uid="{00000000-0005-0000-0000-00004F510000}"/>
    <cellStyle name="Separador de milhares_x0001_ 12 2 4 2" xfId="20814" xr:uid="{00000000-0005-0000-0000-000050510000}"/>
    <cellStyle name="Separador de milhares 12 2 4 2 2" xfId="51449" xr:uid="{0CF472C9-0837-48F2-A4CC-B94F1EA653E5}"/>
    <cellStyle name="Separador de milhares_x0001_ 12 2 4 2 2" xfId="51450" xr:uid="{8D6E3855-834C-4DEF-B8CF-C709E287050F}"/>
    <cellStyle name="Separador de milhares 12 2 4 3" xfId="51447" xr:uid="{C7BC40D0-2EE1-4198-8A8F-A98342F08363}"/>
    <cellStyle name="Separador de milhares_x0001_ 12 2 4 3" xfId="51448" xr:uid="{EE4CD47F-FEFE-40DF-BBD0-657D768102EC}"/>
    <cellStyle name="Separador de milhares 12 2 5" xfId="20815" xr:uid="{00000000-0005-0000-0000-000051510000}"/>
    <cellStyle name="Separador de milhares_x0001_ 12 2 5" xfId="20816" xr:uid="{00000000-0005-0000-0000-000052510000}"/>
    <cellStyle name="Separador de milhares 12 2 5 2" xfId="20817" xr:uid="{00000000-0005-0000-0000-000053510000}"/>
    <cellStyle name="Separador de milhares_x0001_ 12 2 5 2" xfId="20818" xr:uid="{00000000-0005-0000-0000-000054510000}"/>
    <cellStyle name="Separador de milhares 12 2 5 2 2" xfId="51453" xr:uid="{112387B9-A87E-4F98-B2D0-17DF0D45F709}"/>
    <cellStyle name="Separador de milhares_x0001_ 12 2 5 2 2" xfId="51454" xr:uid="{6DAB21F3-1727-4499-8B92-10D369D43767}"/>
    <cellStyle name="Separador de milhares 12 2 5 3" xfId="51451" xr:uid="{B5D29532-5C81-4C8C-BA64-1B691F43ADB8}"/>
    <cellStyle name="Separador de milhares_x0001_ 12 2 5 3" xfId="51452" xr:uid="{1A4FC928-5372-44F9-B97E-07123A8760DA}"/>
    <cellStyle name="Separador de milhares 12 2 6" xfId="20819" xr:uid="{00000000-0005-0000-0000-000055510000}"/>
    <cellStyle name="Separador de milhares_x0001_ 12 2 6" xfId="20820" xr:uid="{00000000-0005-0000-0000-000056510000}"/>
    <cellStyle name="Separador de milhares 12 2 6 2" xfId="51455" xr:uid="{354CF23D-6F38-4986-9EFB-8981255F8138}"/>
    <cellStyle name="Separador de milhares_x0001_ 12 2 6 2" xfId="51456" xr:uid="{8152AFBA-8540-4DE2-8D66-6CC17569E8F9}"/>
    <cellStyle name="Separador de milhares 12 2 7" xfId="20821" xr:uid="{00000000-0005-0000-0000-000057510000}"/>
    <cellStyle name="Separador de milhares_x0001_ 12 2 7" xfId="20822" xr:uid="{00000000-0005-0000-0000-000058510000}"/>
    <cellStyle name="Separador de milhares 12 2 7 2" xfId="51457" xr:uid="{3CB33A7A-01C4-4CF4-A33A-3CFF42883140}"/>
    <cellStyle name="Separador de milhares_x0001_ 12 2 7 2" xfId="51458" xr:uid="{5C323A7D-D7EE-4478-A155-D1E4A2FC02E9}"/>
    <cellStyle name="Separador de milhares 12 2 7 3" xfId="20823" xr:uid="{00000000-0005-0000-0000-000059510000}"/>
    <cellStyle name="Separador de milhares 12 2 7 3 2" xfId="51459" xr:uid="{4CE47E07-A507-429F-9419-ABDA958CC2AC}"/>
    <cellStyle name="Separador de milhares 12 2 8" xfId="20824" xr:uid="{00000000-0005-0000-0000-00005A510000}"/>
    <cellStyle name="Separador de milhares_x0001_ 12 2 8" xfId="20825" xr:uid="{00000000-0005-0000-0000-00005B510000}"/>
    <cellStyle name="Separador de milhares 12 2 8 2" xfId="51460" xr:uid="{F85CE0D4-730C-4B25-B137-AC22BB7B93CF}"/>
    <cellStyle name="Separador de milhares_x0001_ 12 2 8 2" xfId="51461" xr:uid="{A82AE18D-D3CC-416B-9338-484E43D81858}"/>
    <cellStyle name="Separador de milhares 12 2 9" xfId="20826" xr:uid="{00000000-0005-0000-0000-00005C510000}"/>
    <cellStyle name="Separador de milhares_x0001_ 12 2 9" xfId="20827" xr:uid="{00000000-0005-0000-0000-00005D510000}"/>
    <cellStyle name="Separador de milhares 12 2 9 2" xfId="51462" xr:uid="{F7038590-7884-45BC-BAD3-8E6E79DEF4AC}"/>
    <cellStyle name="Separador de milhares_x0001_ 12 2 9 2" xfId="51463" xr:uid="{2782F784-A55C-4E66-8D80-3325C9E3FD4D}"/>
    <cellStyle name="Separador de milhares 12 20" xfId="20828" xr:uid="{00000000-0005-0000-0000-00005E510000}"/>
    <cellStyle name="Separador de milhares 12 20 2" xfId="20829" xr:uid="{00000000-0005-0000-0000-00005F510000}"/>
    <cellStyle name="Separador de milhares 12 20 2 2" xfId="20830" xr:uid="{00000000-0005-0000-0000-000060510000}"/>
    <cellStyle name="Separador de milhares 12 20 2 2 2" xfId="51466" xr:uid="{71F6449A-54BE-4FF6-8C3F-59818E115EF0}"/>
    <cellStyle name="Separador de milhares 12 20 2 3" xfId="51465" xr:uid="{40ACD0FD-0EFE-4A95-814A-DE31EB0303B6}"/>
    <cellStyle name="Separador de milhares 12 20 3" xfId="20831" xr:uid="{00000000-0005-0000-0000-000061510000}"/>
    <cellStyle name="Separador de milhares 12 20 3 2" xfId="20832" xr:uid="{00000000-0005-0000-0000-000062510000}"/>
    <cellStyle name="Separador de milhares 12 20 3 2 2" xfId="51468" xr:uid="{ED64949B-D07E-4FDC-894F-231F455B2DDA}"/>
    <cellStyle name="Separador de milhares 12 20 3 3" xfId="51467" xr:uid="{EA61E07D-209C-47C7-8B60-1BF08744A782}"/>
    <cellStyle name="Separador de milhares 12 20 4" xfId="20833" xr:uid="{00000000-0005-0000-0000-000063510000}"/>
    <cellStyle name="Separador de milhares 12 20 4 2" xfId="51469" xr:uid="{99F169D9-BC3B-4A02-A786-B08C937B9C42}"/>
    <cellStyle name="Separador de milhares 12 20 5" xfId="20834" xr:uid="{00000000-0005-0000-0000-000064510000}"/>
    <cellStyle name="Separador de milhares 12 20 5 2" xfId="20835" xr:uid="{00000000-0005-0000-0000-000065510000}"/>
    <cellStyle name="Separador de milhares 12 20 5 2 2" xfId="51471" xr:uid="{F0196DA6-8226-47EE-B7B0-1B7E57FE82C2}"/>
    <cellStyle name="Separador de milhares 12 20 5 3" xfId="51470" xr:uid="{DF0846B2-F388-4CE8-A6F2-256B92F12FCC}"/>
    <cellStyle name="Separador de milhares 12 20 6" xfId="20836" xr:uid="{00000000-0005-0000-0000-000066510000}"/>
    <cellStyle name="Separador de milhares 12 20 6 2" xfId="51472" xr:uid="{46252B14-3079-4689-96A7-2D23F960C8B1}"/>
    <cellStyle name="Separador de milhares 12 20 7" xfId="51464" xr:uid="{01BCF55D-3A64-49D1-BB2A-378D664052DE}"/>
    <cellStyle name="Separador de milhares 12 21" xfId="20837" xr:uid="{00000000-0005-0000-0000-000067510000}"/>
    <cellStyle name="Separador de milhares 12 21 2" xfId="20838" xr:uid="{00000000-0005-0000-0000-000068510000}"/>
    <cellStyle name="Separador de milhares 12 21 2 2" xfId="20839" xr:uid="{00000000-0005-0000-0000-000069510000}"/>
    <cellStyle name="Separador de milhares 12 21 2 2 2" xfId="51475" xr:uid="{246754DC-5904-4F81-A7A6-87FF9ABE7DAD}"/>
    <cellStyle name="Separador de milhares 12 21 2 3" xfId="51474" xr:uid="{4FD66BE2-E9B1-453F-82D5-0E19C6875E80}"/>
    <cellStyle name="Separador de milhares 12 21 3" xfId="20840" xr:uid="{00000000-0005-0000-0000-00006A510000}"/>
    <cellStyle name="Separador de milhares 12 21 3 2" xfId="20841" xr:uid="{00000000-0005-0000-0000-00006B510000}"/>
    <cellStyle name="Separador de milhares 12 21 3 2 2" xfId="51477" xr:uid="{16119484-807F-4015-AA99-48D83CDA8899}"/>
    <cellStyle name="Separador de milhares 12 21 3 3" xfId="51476" xr:uid="{D9ED444A-233E-4D8F-94D5-8504D0B46CD3}"/>
    <cellStyle name="Separador de milhares 12 21 4" xfId="20842" xr:uid="{00000000-0005-0000-0000-00006C510000}"/>
    <cellStyle name="Separador de milhares 12 21 4 2" xfId="51478" xr:uid="{64E54C91-A4C4-4E0C-954B-FEEEF58F75D0}"/>
    <cellStyle name="Separador de milhares 12 21 5" xfId="20843" xr:uid="{00000000-0005-0000-0000-00006D510000}"/>
    <cellStyle name="Separador de milhares 12 21 5 2" xfId="20844" xr:uid="{00000000-0005-0000-0000-00006E510000}"/>
    <cellStyle name="Separador de milhares 12 21 5 2 2" xfId="51480" xr:uid="{E71CEEEC-173B-4D86-B41E-D7214BF75560}"/>
    <cellStyle name="Separador de milhares 12 21 5 3" xfId="51479" xr:uid="{636EAC42-D6B2-4A0C-A345-EAA511CAF1C6}"/>
    <cellStyle name="Separador de milhares 12 21 6" xfId="20845" xr:uid="{00000000-0005-0000-0000-00006F510000}"/>
    <cellStyle name="Separador de milhares 12 21 6 2" xfId="51481" xr:uid="{55711FAE-DCD6-433A-8C6E-B5531671261F}"/>
    <cellStyle name="Separador de milhares 12 21 7" xfId="51473" xr:uid="{95B776E4-E459-4187-9828-8A885F1CE183}"/>
    <cellStyle name="Separador de milhares 12 22" xfId="20846" xr:uid="{00000000-0005-0000-0000-000070510000}"/>
    <cellStyle name="Separador de milhares 12 22 2" xfId="20847" xr:uid="{00000000-0005-0000-0000-000071510000}"/>
    <cellStyle name="Separador de milhares 12 22 2 2" xfId="20848" xr:uid="{00000000-0005-0000-0000-000072510000}"/>
    <cellStyle name="Separador de milhares 12 22 2 2 2" xfId="51484" xr:uid="{68925E01-A7E5-45DA-BAC8-AAB72A27CF2E}"/>
    <cellStyle name="Separador de milhares 12 22 2 3" xfId="51483" xr:uid="{97C11E00-C7BA-47D8-901A-0805FF35813A}"/>
    <cellStyle name="Separador de milhares 12 22 3" xfId="20849" xr:uid="{00000000-0005-0000-0000-000073510000}"/>
    <cellStyle name="Separador de milhares 12 22 3 2" xfId="20850" xr:uid="{00000000-0005-0000-0000-000074510000}"/>
    <cellStyle name="Separador de milhares 12 22 3 2 2" xfId="51486" xr:uid="{37F686CE-18BB-42EF-AE9C-C1A9F95868E4}"/>
    <cellStyle name="Separador de milhares 12 22 3 3" xfId="51485" xr:uid="{FC166452-24D4-4578-AD7B-4417F5F01AE2}"/>
    <cellStyle name="Separador de milhares 12 22 4" xfId="20851" xr:uid="{00000000-0005-0000-0000-000075510000}"/>
    <cellStyle name="Separador de milhares 12 22 4 2" xfId="51487" xr:uid="{B0C1DE6C-9879-40B6-938E-697A2ABE8553}"/>
    <cellStyle name="Separador de milhares 12 22 5" xfId="20852" xr:uid="{00000000-0005-0000-0000-000076510000}"/>
    <cellStyle name="Separador de milhares 12 22 5 2" xfId="20853" xr:uid="{00000000-0005-0000-0000-000077510000}"/>
    <cellStyle name="Separador de milhares 12 22 5 2 2" xfId="51489" xr:uid="{1F9C2905-DDB4-467A-9F3F-137B118A32CB}"/>
    <cellStyle name="Separador de milhares 12 22 5 3" xfId="51488" xr:uid="{03AA7E4D-6F69-4F7B-979B-E8708ACF9AFB}"/>
    <cellStyle name="Separador de milhares 12 22 6" xfId="20854" xr:uid="{00000000-0005-0000-0000-000078510000}"/>
    <cellStyle name="Separador de milhares 12 22 6 2" xfId="51490" xr:uid="{AABC2DD7-D458-42E0-90E2-8A09A17D95AF}"/>
    <cellStyle name="Separador de milhares 12 22 7" xfId="51482" xr:uid="{596FC0BB-FBAD-4EE0-9B9D-6F73256491B0}"/>
    <cellStyle name="Separador de milhares 12 23" xfId="20855" xr:uid="{00000000-0005-0000-0000-000079510000}"/>
    <cellStyle name="Separador de milhares 12 23 2" xfId="20856" xr:uid="{00000000-0005-0000-0000-00007A510000}"/>
    <cellStyle name="Separador de milhares 12 23 2 2" xfId="20857" xr:uid="{00000000-0005-0000-0000-00007B510000}"/>
    <cellStyle name="Separador de milhares 12 23 2 2 2" xfId="51493" xr:uid="{7649CD16-8417-4068-A884-067EDE6AD4E2}"/>
    <cellStyle name="Separador de milhares 12 23 2 3" xfId="51492" xr:uid="{EBA40A0D-AC85-4874-82E0-A3BD5F7CF665}"/>
    <cellStyle name="Separador de milhares 12 23 3" xfId="20858" xr:uid="{00000000-0005-0000-0000-00007C510000}"/>
    <cellStyle name="Separador de milhares 12 23 3 2" xfId="20859" xr:uid="{00000000-0005-0000-0000-00007D510000}"/>
    <cellStyle name="Separador de milhares 12 23 3 2 2" xfId="51495" xr:uid="{F9130D34-2C9F-4081-80CF-69B1FFDD9B09}"/>
    <cellStyle name="Separador de milhares 12 23 3 3" xfId="51494" xr:uid="{01B636E1-A5AE-4BFE-9414-DB8964E10174}"/>
    <cellStyle name="Separador de milhares 12 23 4" xfId="20860" xr:uid="{00000000-0005-0000-0000-00007E510000}"/>
    <cellStyle name="Separador de milhares 12 23 4 2" xfId="51496" xr:uid="{34470C06-AFAB-4CAE-B281-126810AF5198}"/>
    <cellStyle name="Separador de milhares 12 23 5" xfId="20861" xr:uid="{00000000-0005-0000-0000-00007F510000}"/>
    <cellStyle name="Separador de milhares 12 23 5 2" xfId="20862" xr:uid="{00000000-0005-0000-0000-000080510000}"/>
    <cellStyle name="Separador de milhares 12 23 5 2 2" xfId="51498" xr:uid="{678A56EF-FC1E-47B5-890E-98B759A989F3}"/>
    <cellStyle name="Separador de milhares 12 23 5 3" xfId="51497" xr:uid="{04D34EDC-8531-43B2-B1AF-BA2A4EC21D4F}"/>
    <cellStyle name="Separador de milhares 12 23 6" xfId="20863" xr:uid="{00000000-0005-0000-0000-000081510000}"/>
    <cellStyle name="Separador de milhares 12 23 6 2" xfId="51499" xr:uid="{C35C947D-5ABD-4ED1-8E74-A336E50F3BEB}"/>
    <cellStyle name="Separador de milhares 12 23 7" xfId="51491" xr:uid="{970ADB43-D235-40B0-B46C-792F974D8982}"/>
    <cellStyle name="Separador de milhares 12 24" xfId="20864" xr:uid="{00000000-0005-0000-0000-000082510000}"/>
    <cellStyle name="Separador de milhares 12 24 2" xfId="20865" xr:uid="{00000000-0005-0000-0000-000083510000}"/>
    <cellStyle name="Separador de milhares 12 24 2 2" xfId="20866" xr:uid="{00000000-0005-0000-0000-000084510000}"/>
    <cellStyle name="Separador de milhares 12 24 2 2 2" xfId="51502" xr:uid="{F0237200-951B-463D-AA8C-1159E447FB18}"/>
    <cellStyle name="Separador de milhares 12 24 2 3" xfId="51501" xr:uid="{EC8B962E-006F-42B8-AC18-47E92E18E412}"/>
    <cellStyle name="Separador de milhares 12 24 3" xfId="20867" xr:uid="{00000000-0005-0000-0000-000085510000}"/>
    <cellStyle name="Separador de milhares 12 24 3 2" xfId="20868" xr:uid="{00000000-0005-0000-0000-000086510000}"/>
    <cellStyle name="Separador de milhares 12 24 3 2 2" xfId="51504" xr:uid="{8BAD0A5E-985F-40E8-875F-6C3D8C2377A5}"/>
    <cellStyle name="Separador de milhares 12 24 3 3" xfId="51503" xr:uid="{A7B866A3-680C-47EE-8110-230108C3B8E1}"/>
    <cellStyle name="Separador de milhares 12 24 4" xfId="20869" xr:uid="{00000000-0005-0000-0000-000087510000}"/>
    <cellStyle name="Separador de milhares 12 24 4 2" xfId="51505" xr:uid="{39109B18-552B-4F9F-A413-92231D9E5F51}"/>
    <cellStyle name="Separador de milhares 12 24 5" xfId="20870" xr:uid="{00000000-0005-0000-0000-000088510000}"/>
    <cellStyle name="Separador de milhares 12 24 5 2" xfId="20871" xr:uid="{00000000-0005-0000-0000-000089510000}"/>
    <cellStyle name="Separador de milhares 12 24 5 2 2" xfId="51507" xr:uid="{2A22D56F-277A-48E5-B62F-696A70ED14B9}"/>
    <cellStyle name="Separador de milhares 12 24 5 3" xfId="51506" xr:uid="{98C9BA18-8258-4069-82CC-5FE11C0737DE}"/>
    <cellStyle name="Separador de milhares 12 24 6" xfId="20872" xr:uid="{00000000-0005-0000-0000-00008A510000}"/>
    <cellStyle name="Separador de milhares 12 24 6 2" xfId="51508" xr:uid="{86AF5E5A-689C-4144-BB89-B057E69B71A2}"/>
    <cellStyle name="Separador de milhares 12 24 7" xfId="51500" xr:uid="{10FA3118-D051-4AD6-90D6-F1A46763A5B3}"/>
    <cellStyle name="Separador de milhares 12 25" xfId="20873" xr:uid="{00000000-0005-0000-0000-00008B510000}"/>
    <cellStyle name="Separador de milhares 12 25 2" xfId="20874" xr:uid="{00000000-0005-0000-0000-00008C510000}"/>
    <cellStyle name="Separador de milhares 12 25 2 2" xfId="20875" xr:uid="{00000000-0005-0000-0000-00008D510000}"/>
    <cellStyle name="Separador de milhares 12 25 2 2 2" xfId="51511" xr:uid="{28D17172-78A0-41DF-A984-8B4429729802}"/>
    <cellStyle name="Separador de milhares 12 25 2 3" xfId="51510" xr:uid="{AB3557BE-2C6A-44D3-A98E-E03C64E68149}"/>
    <cellStyle name="Separador de milhares 12 25 3" xfId="20876" xr:uid="{00000000-0005-0000-0000-00008E510000}"/>
    <cellStyle name="Separador de milhares 12 25 3 2" xfId="20877" xr:uid="{00000000-0005-0000-0000-00008F510000}"/>
    <cellStyle name="Separador de milhares 12 25 3 2 2" xfId="51513" xr:uid="{DF4024B2-B860-404C-B075-A94ECBE6DE73}"/>
    <cellStyle name="Separador de milhares 12 25 3 3" xfId="51512" xr:uid="{92D24CB8-9B8A-4EB7-BCD7-BE0589C188A4}"/>
    <cellStyle name="Separador de milhares 12 25 4" xfId="20878" xr:uid="{00000000-0005-0000-0000-000090510000}"/>
    <cellStyle name="Separador de milhares 12 25 4 2" xfId="51514" xr:uid="{C99165C3-04EC-48C2-8144-874806298817}"/>
    <cellStyle name="Separador de milhares 12 25 5" xfId="20879" xr:uid="{00000000-0005-0000-0000-000091510000}"/>
    <cellStyle name="Separador de milhares 12 25 5 2" xfId="20880" xr:uid="{00000000-0005-0000-0000-000092510000}"/>
    <cellStyle name="Separador de milhares 12 25 5 2 2" xfId="51516" xr:uid="{C8623751-9D00-4F7E-89EE-5FFFB5110379}"/>
    <cellStyle name="Separador de milhares 12 25 5 3" xfId="51515" xr:uid="{6F2D6502-1BBF-44A2-A4CD-629495229D94}"/>
    <cellStyle name="Separador de milhares 12 25 6" xfId="20881" xr:uid="{00000000-0005-0000-0000-000093510000}"/>
    <cellStyle name="Separador de milhares 12 25 6 2" xfId="51517" xr:uid="{4A5880F6-9087-45E7-8774-FECC216812DC}"/>
    <cellStyle name="Separador de milhares 12 25 7" xfId="51509" xr:uid="{8E100B1D-C57A-4418-A104-050E37F8CE7A}"/>
    <cellStyle name="Separador de milhares 12 26" xfId="20882" xr:uid="{00000000-0005-0000-0000-000094510000}"/>
    <cellStyle name="Separador de milhares 12 26 2" xfId="20883" xr:uid="{00000000-0005-0000-0000-000095510000}"/>
    <cellStyle name="Separador de milhares 12 26 2 2" xfId="20884" xr:uid="{00000000-0005-0000-0000-000096510000}"/>
    <cellStyle name="Separador de milhares 12 26 2 2 2" xfId="51520" xr:uid="{AC77B6C3-433D-40C6-990C-EF1EB47565CE}"/>
    <cellStyle name="Separador de milhares 12 26 2 3" xfId="51519" xr:uid="{67A53BCC-6464-435E-896A-F33EB6E1182A}"/>
    <cellStyle name="Separador de milhares 12 26 3" xfId="20885" xr:uid="{00000000-0005-0000-0000-000097510000}"/>
    <cellStyle name="Separador de milhares 12 26 3 2" xfId="20886" xr:uid="{00000000-0005-0000-0000-000098510000}"/>
    <cellStyle name="Separador de milhares 12 26 3 2 2" xfId="51522" xr:uid="{C042095B-7DA9-4746-AFEF-3F71953B023B}"/>
    <cellStyle name="Separador de milhares 12 26 3 3" xfId="51521" xr:uid="{7983F5B7-6884-4A86-BCE1-E90294C0DCD3}"/>
    <cellStyle name="Separador de milhares 12 26 4" xfId="20887" xr:uid="{00000000-0005-0000-0000-000099510000}"/>
    <cellStyle name="Separador de milhares 12 26 4 2" xfId="51523" xr:uid="{A5D06042-F17F-4A2E-84EF-2DB662D5CFC7}"/>
    <cellStyle name="Separador de milhares 12 26 5" xfId="20888" xr:uid="{00000000-0005-0000-0000-00009A510000}"/>
    <cellStyle name="Separador de milhares 12 26 5 2" xfId="20889" xr:uid="{00000000-0005-0000-0000-00009B510000}"/>
    <cellStyle name="Separador de milhares 12 26 5 2 2" xfId="51525" xr:uid="{F20A209E-77A7-4C46-A8B9-F8006ACCF58F}"/>
    <cellStyle name="Separador de milhares 12 26 5 3" xfId="51524" xr:uid="{BF4E3D9E-E5C9-4152-9556-31DDFE53F0DA}"/>
    <cellStyle name="Separador de milhares 12 26 6" xfId="20890" xr:uid="{00000000-0005-0000-0000-00009C510000}"/>
    <cellStyle name="Separador de milhares 12 26 6 2" xfId="51526" xr:uid="{2EAFB908-883D-42BB-9AF0-34B1B8135125}"/>
    <cellStyle name="Separador de milhares 12 26 7" xfId="51518" xr:uid="{94FAD1BF-43C2-4287-A75B-865299E120BC}"/>
    <cellStyle name="Separador de milhares 12 27" xfId="20891" xr:uid="{00000000-0005-0000-0000-00009D510000}"/>
    <cellStyle name="Separador de milhares 12 27 2" xfId="20892" xr:uid="{00000000-0005-0000-0000-00009E510000}"/>
    <cellStyle name="Separador de milhares 12 27 2 2" xfId="20893" xr:uid="{00000000-0005-0000-0000-00009F510000}"/>
    <cellStyle name="Separador de milhares 12 27 2 2 2" xfId="51529" xr:uid="{D0955EC9-7D2E-48D8-95E6-81182F975B24}"/>
    <cellStyle name="Separador de milhares 12 27 2 3" xfId="51528" xr:uid="{DE8114D0-12BB-4B9F-B16C-CA9CABBF6578}"/>
    <cellStyle name="Separador de milhares 12 27 3" xfId="20894" xr:uid="{00000000-0005-0000-0000-0000A0510000}"/>
    <cellStyle name="Separador de milhares 12 27 3 2" xfId="20895" xr:uid="{00000000-0005-0000-0000-0000A1510000}"/>
    <cellStyle name="Separador de milhares 12 27 3 2 2" xfId="51531" xr:uid="{85B7973B-76F3-4B23-9050-2895035E7BD9}"/>
    <cellStyle name="Separador de milhares 12 27 3 3" xfId="51530" xr:uid="{7F9D593E-147B-413F-B8B2-44615BE12E95}"/>
    <cellStyle name="Separador de milhares 12 27 4" xfId="20896" xr:uid="{00000000-0005-0000-0000-0000A2510000}"/>
    <cellStyle name="Separador de milhares 12 27 4 2" xfId="51532" xr:uid="{6B1E5A92-FF55-4ED3-BD23-B25EEB2C2FD4}"/>
    <cellStyle name="Separador de milhares 12 27 5" xfId="20897" xr:uid="{00000000-0005-0000-0000-0000A3510000}"/>
    <cellStyle name="Separador de milhares 12 27 5 2" xfId="20898" xr:uid="{00000000-0005-0000-0000-0000A4510000}"/>
    <cellStyle name="Separador de milhares 12 27 5 2 2" xfId="51534" xr:uid="{55FF1EBB-6938-4AF8-AB75-7515753895A6}"/>
    <cellStyle name="Separador de milhares 12 27 5 3" xfId="51533" xr:uid="{376DCDDF-44A9-44C6-910B-41F392894B1E}"/>
    <cellStyle name="Separador de milhares 12 27 6" xfId="20899" xr:uid="{00000000-0005-0000-0000-0000A5510000}"/>
    <cellStyle name="Separador de milhares 12 27 6 2" xfId="51535" xr:uid="{9103536F-D0E6-44AE-9C9A-D830C021E152}"/>
    <cellStyle name="Separador de milhares 12 27 7" xfId="51527" xr:uid="{68EF5F35-74FC-4ADB-8339-E9BD71D84F9E}"/>
    <cellStyle name="Separador de milhares 12 28" xfId="20900" xr:uid="{00000000-0005-0000-0000-0000A6510000}"/>
    <cellStyle name="Separador de milhares 12 28 2" xfId="20901" xr:uid="{00000000-0005-0000-0000-0000A7510000}"/>
    <cellStyle name="Separador de milhares 12 28 2 2" xfId="20902" xr:uid="{00000000-0005-0000-0000-0000A8510000}"/>
    <cellStyle name="Separador de milhares 12 28 2 2 2" xfId="51538" xr:uid="{3DFF56DF-3F5C-4999-B46A-BC0E16B490AB}"/>
    <cellStyle name="Separador de milhares 12 28 2 3" xfId="51537" xr:uid="{0497CFCB-53FD-4F82-857B-382F2C7F87D2}"/>
    <cellStyle name="Separador de milhares 12 28 3" xfId="20903" xr:uid="{00000000-0005-0000-0000-0000A9510000}"/>
    <cellStyle name="Separador de milhares 12 28 3 2" xfId="20904" xr:uid="{00000000-0005-0000-0000-0000AA510000}"/>
    <cellStyle name="Separador de milhares 12 28 3 2 2" xfId="51540" xr:uid="{7D4E64C0-EE46-4D9E-8EB1-D58ED0254834}"/>
    <cellStyle name="Separador de milhares 12 28 3 3" xfId="51539" xr:uid="{A72C1F38-0C09-457B-B34E-4724F5F26935}"/>
    <cellStyle name="Separador de milhares 12 28 4" xfId="20905" xr:uid="{00000000-0005-0000-0000-0000AB510000}"/>
    <cellStyle name="Separador de milhares 12 28 4 2" xfId="51541" xr:uid="{F49CA792-5774-4BD0-B3A5-6692E83C5A1D}"/>
    <cellStyle name="Separador de milhares 12 28 5" xfId="20906" xr:uid="{00000000-0005-0000-0000-0000AC510000}"/>
    <cellStyle name="Separador de milhares 12 28 5 2" xfId="20907" xr:uid="{00000000-0005-0000-0000-0000AD510000}"/>
    <cellStyle name="Separador de milhares 12 28 5 2 2" xfId="51543" xr:uid="{2A525281-35ED-48B5-8063-84DC6291EEB9}"/>
    <cellStyle name="Separador de milhares 12 28 5 3" xfId="51542" xr:uid="{0AC03E7E-D4AB-4A9E-AF12-122286F92CA2}"/>
    <cellStyle name="Separador de milhares 12 28 6" xfId="20908" xr:uid="{00000000-0005-0000-0000-0000AE510000}"/>
    <cellStyle name="Separador de milhares 12 28 6 2" xfId="51544" xr:uid="{E483A1DF-FB5A-416C-BA0B-E5A0895B7937}"/>
    <cellStyle name="Separador de milhares 12 28 7" xfId="51536" xr:uid="{992533E3-0D48-487B-9E82-8632016C4632}"/>
    <cellStyle name="Separador de milhares 12 29" xfId="20909" xr:uid="{00000000-0005-0000-0000-0000AF510000}"/>
    <cellStyle name="Separador de milhares 12 29 2" xfId="20910" xr:uid="{00000000-0005-0000-0000-0000B0510000}"/>
    <cellStyle name="Separador de milhares 12 29 2 2" xfId="20911" xr:uid="{00000000-0005-0000-0000-0000B1510000}"/>
    <cellStyle name="Separador de milhares 12 29 2 2 2" xfId="51547" xr:uid="{17991C18-A18F-4842-A949-E67AC40CBED8}"/>
    <cellStyle name="Separador de milhares 12 29 2 3" xfId="51546" xr:uid="{31BBEF25-58B9-414C-B29F-C213F8EC877A}"/>
    <cellStyle name="Separador de milhares 12 29 3" xfId="20912" xr:uid="{00000000-0005-0000-0000-0000B2510000}"/>
    <cellStyle name="Separador de milhares 12 29 3 2" xfId="20913" xr:uid="{00000000-0005-0000-0000-0000B3510000}"/>
    <cellStyle name="Separador de milhares 12 29 3 2 2" xfId="51549" xr:uid="{31173A84-05CE-4774-B5F9-8EE1C9E143F9}"/>
    <cellStyle name="Separador de milhares 12 29 3 3" xfId="51548" xr:uid="{A9CBA21E-2A1E-4B7A-8750-4A51ABA5F1EF}"/>
    <cellStyle name="Separador de milhares 12 29 4" xfId="20914" xr:uid="{00000000-0005-0000-0000-0000B4510000}"/>
    <cellStyle name="Separador de milhares 12 29 4 2" xfId="51550" xr:uid="{C4D22E1F-7E20-4BD9-ADB3-7E93DD172D06}"/>
    <cellStyle name="Separador de milhares 12 29 5" xfId="20915" xr:uid="{00000000-0005-0000-0000-0000B5510000}"/>
    <cellStyle name="Separador de milhares 12 29 5 2" xfId="51551" xr:uid="{B85DEE21-D1C6-437D-88D2-8DCEA28059F6}"/>
    <cellStyle name="Separador de milhares 12 29 6" xfId="20916" xr:uid="{00000000-0005-0000-0000-0000B6510000}"/>
    <cellStyle name="Separador de milhares 12 29 6 2" xfId="51552" xr:uid="{A2D7767F-CC7A-420F-B756-ED1A6BA795D6}"/>
    <cellStyle name="Separador de milhares 12 29 7" xfId="51545" xr:uid="{45149A1B-D777-46EB-90A0-7452B3BF7158}"/>
    <cellStyle name="Separador de milhares 12 3" xfId="20917" xr:uid="{00000000-0005-0000-0000-0000B7510000}"/>
    <cellStyle name="Separador de milhares_x0001_ 12 3" xfId="20918" xr:uid="{00000000-0005-0000-0000-0000B8510000}"/>
    <cellStyle name="Separador de milhares 12 3 10" xfId="51553" xr:uid="{0C4D33AE-8D38-4239-86F8-2B2F4D27ECA6}"/>
    <cellStyle name="Separador de milhares_x0001_ 12 3 10" xfId="51554" xr:uid="{78870070-873A-454A-A58D-6BB915302E54}"/>
    <cellStyle name="Separador de milhares 12 3 2" xfId="20919" xr:uid="{00000000-0005-0000-0000-0000B9510000}"/>
    <cellStyle name="Separador de milhares_x0001_ 12 3 2" xfId="20920" xr:uid="{00000000-0005-0000-0000-0000BA510000}"/>
    <cellStyle name="Separador de milhares 12 3 2 2" xfId="20921" xr:uid="{00000000-0005-0000-0000-0000BB510000}"/>
    <cellStyle name="Separador de milhares_x0001_ 12 3 2 2" xfId="20922" xr:uid="{00000000-0005-0000-0000-0000BC510000}"/>
    <cellStyle name="Separador de milhares 12 3 2 2 2" xfId="51557" xr:uid="{E35090A7-62E2-43DF-B3B9-D9C80ECF8298}"/>
    <cellStyle name="Separador de milhares_x0001_ 12 3 2 2 2" xfId="51558" xr:uid="{C5F9CFF2-706A-4C0B-8F76-299902FC913E}"/>
    <cellStyle name="Separador de milhares 12 3 2 3" xfId="51555" xr:uid="{A57AC7A9-2E90-453F-815F-8D5D3E82A884}"/>
    <cellStyle name="Separador de milhares_x0001_ 12 3 2 3" xfId="51556" xr:uid="{16B4ED7D-975B-4940-B594-F018238CD2CC}"/>
    <cellStyle name="Separador de milhares 12 3 3" xfId="20923" xr:uid="{00000000-0005-0000-0000-0000BD510000}"/>
    <cellStyle name="Separador de milhares_x0001_ 12 3 3" xfId="20924" xr:uid="{00000000-0005-0000-0000-0000BE510000}"/>
    <cellStyle name="Separador de milhares 12 3 3 2" xfId="20925" xr:uid="{00000000-0005-0000-0000-0000BF510000}"/>
    <cellStyle name="Separador de milhares_x0001_ 12 3 3 2" xfId="20926" xr:uid="{00000000-0005-0000-0000-0000C0510000}"/>
    <cellStyle name="Separador de milhares 12 3 3 2 2" xfId="51561" xr:uid="{C7731556-B545-4296-BD1A-E5B929629490}"/>
    <cellStyle name="Separador de milhares_x0001_ 12 3 3 2 2" xfId="51562" xr:uid="{E3A38E85-D772-4904-A43E-09A04EE2EED5}"/>
    <cellStyle name="Separador de milhares 12 3 3 3" xfId="51559" xr:uid="{BEAD5D85-E378-487B-A8D1-5A35566A2CE4}"/>
    <cellStyle name="Separador de milhares_x0001_ 12 3 3 3" xfId="51560" xr:uid="{FFB7FB07-4B06-4ADC-B72F-9199983546EF}"/>
    <cellStyle name="Separador de milhares 12 3 4" xfId="20927" xr:uid="{00000000-0005-0000-0000-0000C1510000}"/>
    <cellStyle name="Separador de milhares_x0001_ 12 3 4" xfId="20928" xr:uid="{00000000-0005-0000-0000-0000C2510000}"/>
    <cellStyle name="Separador de milhares 12 3 4 2" xfId="20929" xr:uid="{00000000-0005-0000-0000-0000C3510000}"/>
    <cellStyle name="Separador de milhares_x0001_ 12 3 4 2" xfId="20930" xr:uid="{00000000-0005-0000-0000-0000C4510000}"/>
    <cellStyle name="Separador de milhares 12 3 4 2 2" xfId="51565" xr:uid="{237F8E19-5845-41C9-B35B-85263306E8F9}"/>
    <cellStyle name="Separador de milhares_x0001_ 12 3 4 2 2" xfId="51566" xr:uid="{415190D7-47A8-4EA0-8223-BF862DDFD615}"/>
    <cellStyle name="Separador de milhares 12 3 4 3" xfId="51563" xr:uid="{14E6942A-F451-4A83-B730-0A4E8FCA5125}"/>
    <cellStyle name="Separador de milhares_x0001_ 12 3 4 3" xfId="51564" xr:uid="{119361D6-F4F7-49C9-91D9-1EA2549BD34A}"/>
    <cellStyle name="Separador de milhares 12 3 5" xfId="20931" xr:uid="{00000000-0005-0000-0000-0000C5510000}"/>
    <cellStyle name="Separador de milhares_x0001_ 12 3 5" xfId="20932" xr:uid="{00000000-0005-0000-0000-0000C6510000}"/>
    <cellStyle name="Separador de milhares 12 3 5 2" xfId="20933" xr:uid="{00000000-0005-0000-0000-0000C7510000}"/>
    <cellStyle name="Separador de milhares_x0001_ 12 3 5 2" xfId="20934" xr:uid="{00000000-0005-0000-0000-0000C8510000}"/>
    <cellStyle name="Separador de milhares 12 3 5 2 2" xfId="51569" xr:uid="{04B1F13D-0B22-432C-BF8E-0A5162A7D281}"/>
    <cellStyle name="Separador de milhares_x0001_ 12 3 5 2 2" xfId="51570" xr:uid="{E8E7ED4F-76CB-4D8B-BA4D-C3750188969E}"/>
    <cellStyle name="Separador de milhares 12 3 5 3" xfId="51567" xr:uid="{9D33781D-DC5F-4A6A-8758-B369BCB4E137}"/>
    <cellStyle name="Separador de milhares_x0001_ 12 3 5 3" xfId="51568" xr:uid="{A1A859D8-189F-4CB5-B89D-03DC8C0F9A0C}"/>
    <cellStyle name="Separador de milhares 12 3 6" xfId="20935" xr:uid="{00000000-0005-0000-0000-0000C9510000}"/>
    <cellStyle name="Separador de milhares_x0001_ 12 3 6" xfId="20936" xr:uid="{00000000-0005-0000-0000-0000CA510000}"/>
    <cellStyle name="Separador de milhares 12 3 6 2" xfId="51571" xr:uid="{E2E4637B-116A-48B9-B4EE-2F5A4D1B7E60}"/>
    <cellStyle name="Separador de milhares_x0001_ 12 3 6 2" xfId="51572" xr:uid="{5161F21B-4582-4076-81A0-887D1CF3FE16}"/>
    <cellStyle name="Separador de milhares 12 3 7" xfId="20937" xr:uid="{00000000-0005-0000-0000-0000CB510000}"/>
    <cellStyle name="Separador de milhares_x0001_ 12 3 7" xfId="20938" xr:uid="{00000000-0005-0000-0000-0000CC510000}"/>
    <cellStyle name="Separador de milhares 12 3 7 2" xfId="51573" xr:uid="{1C2F7F75-71EA-42E4-8AA1-1C38ECF7FF9E}"/>
    <cellStyle name="Separador de milhares_x0001_ 12 3 7 2" xfId="51574" xr:uid="{7E720476-263C-4839-8607-0375E339D03E}"/>
    <cellStyle name="Separador de milhares 12 3 7 3" xfId="20939" xr:uid="{00000000-0005-0000-0000-0000CD510000}"/>
    <cellStyle name="Separador de milhares 12 3 7 3 2" xfId="51575" xr:uid="{99459433-F2A7-4DCC-96C6-5502CE6E508B}"/>
    <cellStyle name="Separador de milhares 12 3 8" xfId="20940" xr:uid="{00000000-0005-0000-0000-0000CE510000}"/>
    <cellStyle name="Separador de milhares_x0001_ 12 3 8" xfId="20941" xr:uid="{00000000-0005-0000-0000-0000CF510000}"/>
    <cellStyle name="Separador de milhares 12 3 8 2" xfId="51576" xr:uid="{9F24597D-82E5-4830-ABFD-8E00C2506E9C}"/>
    <cellStyle name="Separador de milhares_x0001_ 12 3 8 2" xfId="51577" xr:uid="{BE78F5EA-1B46-4D62-BA0D-735FD18ACE39}"/>
    <cellStyle name="Separador de milhares 12 3 9" xfId="20942" xr:uid="{00000000-0005-0000-0000-0000D0510000}"/>
    <cellStyle name="Separador de milhares_x0001_ 12 3 9" xfId="20943" xr:uid="{00000000-0005-0000-0000-0000D1510000}"/>
    <cellStyle name="Separador de milhares 12 3 9 2" xfId="51578" xr:uid="{B6D5DA85-6BC9-489D-8347-C1BBD0A40A90}"/>
    <cellStyle name="Separador de milhares_x0001_ 12 3 9 2" xfId="51579" xr:uid="{3D1D6E7A-3618-443F-9D65-D5742AA3BE6E}"/>
    <cellStyle name="Separador de milhares 12 30" xfId="20944" xr:uid="{00000000-0005-0000-0000-0000D2510000}"/>
    <cellStyle name="Separador de milhares 12 30 2" xfId="20945" xr:uid="{00000000-0005-0000-0000-0000D3510000}"/>
    <cellStyle name="Separador de milhares 12 30 2 2" xfId="20946" xr:uid="{00000000-0005-0000-0000-0000D4510000}"/>
    <cellStyle name="Separador de milhares 12 30 2 2 2" xfId="51582" xr:uid="{8BB68B9F-3FF5-4266-B7C7-32FB1E19536C}"/>
    <cellStyle name="Separador de milhares 12 30 2 3" xfId="51581" xr:uid="{5BFD55CC-A762-4F4B-83A5-B53BCE199657}"/>
    <cellStyle name="Separador de milhares 12 30 3" xfId="20947" xr:uid="{00000000-0005-0000-0000-0000D5510000}"/>
    <cellStyle name="Separador de milhares 12 30 3 2" xfId="20948" xr:uid="{00000000-0005-0000-0000-0000D6510000}"/>
    <cellStyle name="Separador de milhares 12 30 3 2 2" xfId="51584" xr:uid="{C3F114EE-1BF0-4931-9F60-832B395AEF3F}"/>
    <cellStyle name="Separador de milhares 12 30 3 3" xfId="51583" xr:uid="{D99AA25D-26AA-4211-9613-16B3B9612BF9}"/>
    <cellStyle name="Separador de milhares 12 30 4" xfId="20949" xr:uid="{00000000-0005-0000-0000-0000D7510000}"/>
    <cellStyle name="Separador de milhares 12 30 4 2" xfId="51585" xr:uid="{05688C8B-5207-45AA-814E-CE93377D99FF}"/>
    <cellStyle name="Separador de milhares 12 30 5" xfId="20950" xr:uid="{00000000-0005-0000-0000-0000D8510000}"/>
    <cellStyle name="Separador de milhares 12 30 5 2" xfId="51586" xr:uid="{AE4D40FC-338F-41ED-825B-1D53D1C85C39}"/>
    <cellStyle name="Separador de milhares 12 30 6" xfId="20951" xr:uid="{00000000-0005-0000-0000-0000D9510000}"/>
    <cellStyle name="Separador de milhares 12 30 6 2" xfId="51587" xr:uid="{38AA3A78-E39E-44F2-BA80-1138A1BF2318}"/>
    <cellStyle name="Separador de milhares 12 30 7" xfId="51580" xr:uid="{EBEA68CF-D15D-42BB-AB2B-E0367CE5DB6C}"/>
    <cellStyle name="Separador de milhares 12 31" xfId="20952" xr:uid="{00000000-0005-0000-0000-0000DA510000}"/>
    <cellStyle name="Separador de milhares 12 31 2" xfId="20953" xr:uid="{00000000-0005-0000-0000-0000DB510000}"/>
    <cellStyle name="Separador de milhares 12 31 2 2" xfId="20954" xr:uid="{00000000-0005-0000-0000-0000DC510000}"/>
    <cellStyle name="Separador de milhares 12 31 2 2 2" xfId="51590" xr:uid="{214C3214-8933-4A46-A683-B70CE8C49493}"/>
    <cellStyle name="Separador de milhares 12 31 2 3" xfId="51589" xr:uid="{FD890303-A1DD-4DC3-B596-2631BBFC9FF6}"/>
    <cellStyle name="Separador de milhares 12 31 3" xfId="20955" xr:uid="{00000000-0005-0000-0000-0000DD510000}"/>
    <cellStyle name="Separador de milhares 12 31 3 2" xfId="20956" xr:uid="{00000000-0005-0000-0000-0000DE510000}"/>
    <cellStyle name="Separador de milhares 12 31 3 2 2" xfId="51592" xr:uid="{5D51CD9E-B01A-431F-8B12-0AA42250BE79}"/>
    <cellStyle name="Separador de milhares 12 31 3 3" xfId="51591" xr:uid="{48F49F07-BA62-4369-A4BC-333A37345989}"/>
    <cellStyle name="Separador de milhares 12 31 4" xfId="20957" xr:uid="{00000000-0005-0000-0000-0000DF510000}"/>
    <cellStyle name="Separador de milhares 12 31 4 2" xfId="51593" xr:uid="{8F4974D1-22C1-4C8E-97C9-EF718E24D1FA}"/>
    <cellStyle name="Separador de milhares 12 31 5" xfId="20958" xr:uid="{00000000-0005-0000-0000-0000E0510000}"/>
    <cellStyle name="Separador de milhares 12 31 5 2" xfId="51594" xr:uid="{922AE25D-A74C-4A95-8F01-5DAFD206BD26}"/>
    <cellStyle name="Separador de milhares 12 31 6" xfId="20959" xr:uid="{00000000-0005-0000-0000-0000E1510000}"/>
    <cellStyle name="Separador de milhares 12 31 6 2" xfId="51595" xr:uid="{72D3627B-16BC-4627-9693-820570F95306}"/>
    <cellStyle name="Separador de milhares 12 31 7" xfId="51588" xr:uid="{07CC3BC0-6C7C-46B0-AA53-F9FEA67023C1}"/>
    <cellStyle name="Separador de milhares 12 32" xfId="20960" xr:uid="{00000000-0005-0000-0000-0000E2510000}"/>
    <cellStyle name="Separador de milhares 12 32 2" xfId="20961" xr:uid="{00000000-0005-0000-0000-0000E3510000}"/>
    <cellStyle name="Separador de milhares 12 32 2 2" xfId="20962" xr:uid="{00000000-0005-0000-0000-0000E4510000}"/>
    <cellStyle name="Separador de milhares 12 32 2 2 2" xfId="51598" xr:uid="{1BDAA012-A211-468E-802C-45C4E294D91C}"/>
    <cellStyle name="Separador de milhares 12 32 2 3" xfId="51597" xr:uid="{BCA7AC5F-8A05-4B39-ABF7-544E767A1D12}"/>
    <cellStyle name="Separador de milhares 12 32 3" xfId="20963" xr:uid="{00000000-0005-0000-0000-0000E5510000}"/>
    <cellStyle name="Separador de milhares 12 32 3 2" xfId="20964" xr:uid="{00000000-0005-0000-0000-0000E6510000}"/>
    <cellStyle name="Separador de milhares 12 32 3 2 2" xfId="51600" xr:uid="{5319C2DC-17B0-4932-9E55-76E0A740537B}"/>
    <cellStyle name="Separador de milhares 12 32 3 3" xfId="51599" xr:uid="{065368D7-33ED-4C1F-87D9-AF81720A6EE4}"/>
    <cellStyle name="Separador de milhares 12 32 4" xfId="20965" xr:uid="{00000000-0005-0000-0000-0000E7510000}"/>
    <cellStyle name="Separador de milhares 12 32 4 2" xfId="51601" xr:uid="{6A61441E-AE4D-4D0C-88A8-60E764B1DB52}"/>
    <cellStyle name="Separador de milhares 12 32 5" xfId="20966" xr:uid="{00000000-0005-0000-0000-0000E8510000}"/>
    <cellStyle name="Separador de milhares 12 32 5 2" xfId="51602" xr:uid="{4A2FF9A6-7062-443C-9B5A-5C0EDAD3344E}"/>
    <cellStyle name="Separador de milhares 12 32 6" xfId="20967" xr:uid="{00000000-0005-0000-0000-0000E9510000}"/>
    <cellStyle name="Separador de milhares 12 32 6 2" xfId="51603" xr:uid="{6E06D7DE-D407-4DDC-99AE-C3E1CAFEF4A6}"/>
    <cellStyle name="Separador de milhares 12 32 7" xfId="51596" xr:uid="{4AFF4EC4-907C-491F-AD26-6CD0D9EEF52F}"/>
    <cellStyle name="Separador de milhares 12 33" xfId="20968" xr:uid="{00000000-0005-0000-0000-0000EA510000}"/>
    <cellStyle name="Separador de milhares 12 33 2" xfId="20969" xr:uid="{00000000-0005-0000-0000-0000EB510000}"/>
    <cellStyle name="Separador de milhares 12 33 2 2" xfId="20970" xr:uid="{00000000-0005-0000-0000-0000EC510000}"/>
    <cellStyle name="Separador de milhares 12 33 2 2 2" xfId="51606" xr:uid="{09A57F5B-0C3C-4B47-AF06-F5E68295E4C0}"/>
    <cellStyle name="Separador de milhares 12 33 2 3" xfId="51605" xr:uid="{91B842A1-FD2B-4484-B8EF-D163F11AFBEE}"/>
    <cellStyle name="Separador de milhares 12 33 3" xfId="20971" xr:uid="{00000000-0005-0000-0000-0000ED510000}"/>
    <cellStyle name="Separador de milhares 12 33 3 2" xfId="20972" xr:uid="{00000000-0005-0000-0000-0000EE510000}"/>
    <cellStyle name="Separador de milhares 12 33 3 2 2" xfId="51608" xr:uid="{649CFB8C-A4DA-439A-971C-5304526F9758}"/>
    <cellStyle name="Separador de milhares 12 33 3 3" xfId="51607" xr:uid="{E45E818D-0304-428E-A178-46B0F3E5E098}"/>
    <cellStyle name="Separador de milhares 12 33 4" xfId="20973" xr:uid="{00000000-0005-0000-0000-0000EF510000}"/>
    <cellStyle name="Separador de milhares 12 33 4 2" xfId="51609" xr:uid="{1FC09C12-DE76-47E1-8FE2-ABA5A2FBC368}"/>
    <cellStyle name="Separador de milhares 12 33 5" xfId="20974" xr:uid="{00000000-0005-0000-0000-0000F0510000}"/>
    <cellStyle name="Separador de milhares 12 33 5 2" xfId="51610" xr:uid="{C946AC53-88D6-4CD8-8A26-AEA016B3EC04}"/>
    <cellStyle name="Separador de milhares 12 33 6" xfId="20975" xr:uid="{00000000-0005-0000-0000-0000F1510000}"/>
    <cellStyle name="Separador de milhares 12 33 6 2" xfId="51611" xr:uid="{347CF53B-51C7-4575-A5AD-364BC57FA030}"/>
    <cellStyle name="Separador de milhares 12 33 7" xfId="51604" xr:uid="{09B09397-3BBC-4445-800F-77D329AAE7B9}"/>
    <cellStyle name="Separador de milhares 12 34" xfId="20976" xr:uid="{00000000-0005-0000-0000-0000F2510000}"/>
    <cellStyle name="Separador de milhares 12 34 2" xfId="20977" xr:uid="{00000000-0005-0000-0000-0000F3510000}"/>
    <cellStyle name="Separador de milhares 12 34 2 2" xfId="20978" xr:uid="{00000000-0005-0000-0000-0000F4510000}"/>
    <cellStyle name="Separador de milhares 12 34 2 2 2" xfId="51614" xr:uid="{DDCBAFBE-1818-4384-AD8F-07588707EC28}"/>
    <cellStyle name="Separador de milhares 12 34 2 3" xfId="51613" xr:uid="{E1AFDD22-5487-4FA0-A1E9-5B1C3E329A25}"/>
    <cellStyle name="Separador de milhares 12 34 3" xfId="20979" xr:uid="{00000000-0005-0000-0000-0000F5510000}"/>
    <cellStyle name="Separador de milhares 12 34 3 2" xfId="20980" xr:uid="{00000000-0005-0000-0000-0000F6510000}"/>
    <cellStyle name="Separador de milhares 12 34 3 2 2" xfId="51616" xr:uid="{252D9B8B-0B18-429C-94EC-7E1AFC29886C}"/>
    <cellStyle name="Separador de milhares 12 34 3 3" xfId="51615" xr:uid="{A8293BF8-55A7-407A-B282-0B2799C68226}"/>
    <cellStyle name="Separador de milhares 12 34 4" xfId="20981" xr:uid="{00000000-0005-0000-0000-0000F7510000}"/>
    <cellStyle name="Separador de milhares 12 34 4 2" xfId="51617" xr:uid="{EDE869E3-13AE-45DD-979F-363EEF65036E}"/>
    <cellStyle name="Separador de milhares 12 34 5" xfId="20982" xr:uid="{00000000-0005-0000-0000-0000F8510000}"/>
    <cellStyle name="Separador de milhares 12 34 5 2" xfId="51618" xr:uid="{EA4540EA-E758-422B-8B9F-546C381CC415}"/>
    <cellStyle name="Separador de milhares 12 34 6" xfId="20983" xr:uid="{00000000-0005-0000-0000-0000F9510000}"/>
    <cellStyle name="Separador de milhares 12 34 6 2" xfId="51619" xr:uid="{42381F9C-264F-4461-BF5F-36C5C3884014}"/>
    <cellStyle name="Separador de milhares 12 34 7" xfId="51612" xr:uid="{AAA3856C-D780-42DE-A557-D478C4F2D53D}"/>
    <cellStyle name="Separador de milhares 12 35" xfId="20984" xr:uid="{00000000-0005-0000-0000-0000FA510000}"/>
    <cellStyle name="Separador de milhares 12 35 2" xfId="20985" xr:uid="{00000000-0005-0000-0000-0000FB510000}"/>
    <cellStyle name="Separador de milhares 12 35 2 2" xfId="20986" xr:uid="{00000000-0005-0000-0000-0000FC510000}"/>
    <cellStyle name="Separador de milhares 12 35 2 2 2" xfId="51622" xr:uid="{69646CF8-35D5-40CB-BD6A-226CC94555E4}"/>
    <cellStyle name="Separador de milhares 12 35 2 3" xfId="51621" xr:uid="{F07AC69E-8D7F-4EFE-805A-672E9E1998C7}"/>
    <cellStyle name="Separador de milhares 12 35 3" xfId="20987" xr:uid="{00000000-0005-0000-0000-0000FD510000}"/>
    <cellStyle name="Separador de milhares 12 35 3 2" xfId="20988" xr:uid="{00000000-0005-0000-0000-0000FE510000}"/>
    <cellStyle name="Separador de milhares 12 35 3 2 2" xfId="51624" xr:uid="{D6752D3B-BA70-4828-9741-57D972FFD4E7}"/>
    <cellStyle name="Separador de milhares 12 35 3 3" xfId="51623" xr:uid="{4208F293-C762-423B-BAF3-A20FE4312FF5}"/>
    <cellStyle name="Separador de milhares 12 35 4" xfId="20989" xr:uid="{00000000-0005-0000-0000-0000FF510000}"/>
    <cellStyle name="Separador de milhares 12 35 4 2" xfId="51625" xr:uid="{EF83FD89-C338-406C-9DDF-C0783BF50D4F}"/>
    <cellStyle name="Separador de milhares 12 35 5" xfId="20990" xr:uid="{00000000-0005-0000-0000-000000520000}"/>
    <cellStyle name="Separador de milhares 12 35 5 2" xfId="51626" xr:uid="{7B852048-C55F-4D9B-B63A-835828DD94CB}"/>
    <cellStyle name="Separador de milhares 12 35 6" xfId="20991" xr:uid="{00000000-0005-0000-0000-000001520000}"/>
    <cellStyle name="Separador de milhares 12 35 6 2" xfId="51627" xr:uid="{1159A71D-93AD-4EC5-BD9B-770A364222AD}"/>
    <cellStyle name="Separador de milhares 12 35 7" xfId="51620" xr:uid="{8179AD9D-21DD-44BC-91AA-CE7B08CCB85A}"/>
    <cellStyle name="Separador de milhares 12 36" xfId="20992" xr:uid="{00000000-0005-0000-0000-000002520000}"/>
    <cellStyle name="Separador de milhares 12 36 2" xfId="20993" xr:uid="{00000000-0005-0000-0000-000003520000}"/>
    <cellStyle name="Separador de milhares 12 36 2 2" xfId="20994" xr:uid="{00000000-0005-0000-0000-000004520000}"/>
    <cellStyle name="Separador de milhares 12 36 2 2 2" xfId="51630" xr:uid="{0F886529-CCB4-4A93-AA91-C86D4BF5E070}"/>
    <cellStyle name="Separador de milhares 12 36 2 3" xfId="51629" xr:uid="{53362CEC-B820-47BD-9D7C-82DDB9583C05}"/>
    <cellStyle name="Separador de milhares 12 36 3" xfId="20995" xr:uid="{00000000-0005-0000-0000-000005520000}"/>
    <cellStyle name="Separador de milhares 12 36 3 2" xfId="20996" xr:uid="{00000000-0005-0000-0000-000006520000}"/>
    <cellStyle name="Separador de milhares 12 36 3 2 2" xfId="51632" xr:uid="{42AEF6EE-E8ED-46E8-BD4F-0961B0545577}"/>
    <cellStyle name="Separador de milhares 12 36 3 3" xfId="51631" xr:uid="{ED3990CB-DBE5-490E-AFB4-BB6561AA84E9}"/>
    <cellStyle name="Separador de milhares 12 36 4" xfId="20997" xr:uid="{00000000-0005-0000-0000-000007520000}"/>
    <cellStyle name="Separador de milhares 12 36 4 2" xfId="51633" xr:uid="{A47A2A0A-F4D8-4F81-BDB9-65BA12BC90D9}"/>
    <cellStyle name="Separador de milhares 12 36 5" xfId="20998" xr:uid="{00000000-0005-0000-0000-000008520000}"/>
    <cellStyle name="Separador de milhares 12 36 5 2" xfId="51634" xr:uid="{6022C2D8-5E11-4D3D-B83D-B011548E8084}"/>
    <cellStyle name="Separador de milhares 12 36 6" xfId="20999" xr:uid="{00000000-0005-0000-0000-000009520000}"/>
    <cellStyle name="Separador de milhares 12 36 6 2" xfId="51635" xr:uid="{A132038E-00D6-4282-966B-FB93B77634DB}"/>
    <cellStyle name="Separador de milhares 12 36 7" xfId="51628" xr:uid="{3D822B87-BA85-4220-A067-08232915543C}"/>
    <cellStyle name="Separador de milhares 12 37" xfId="21000" xr:uid="{00000000-0005-0000-0000-00000A520000}"/>
    <cellStyle name="Separador de milhares 12 37 2" xfId="21001" xr:uid="{00000000-0005-0000-0000-00000B520000}"/>
    <cellStyle name="Separador de milhares 12 37 2 2" xfId="51637" xr:uid="{43E79557-89DD-4161-B3A4-22997E700B99}"/>
    <cellStyle name="Separador de milhares 12 37 3" xfId="51636" xr:uid="{DDE925AB-AE3A-499F-BF4E-997794F03A43}"/>
    <cellStyle name="Separador de milhares 12 38" xfId="21002" xr:uid="{00000000-0005-0000-0000-00000C520000}"/>
    <cellStyle name="Separador de milhares 12 38 2" xfId="21003" xr:uid="{00000000-0005-0000-0000-00000D520000}"/>
    <cellStyle name="Separador de milhares 12 38 2 2" xfId="51639" xr:uid="{E8FAE11A-2E8C-49E7-8481-9DCE0B4A3748}"/>
    <cellStyle name="Separador de milhares 12 38 3" xfId="51638" xr:uid="{A70068AF-5970-4BD9-B173-3CCC822C0E73}"/>
    <cellStyle name="Separador de milhares 12 39" xfId="21004" xr:uid="{00000000-0005-0000-0000-00000E520000}"/>
    <cellStyle name="Separador de milhares 12 39 2" xfId="21005" xr:uid="{00000000-0005-0000-0000-00000F520000}"/>
    <cellStyle name="Separador de milhares 12 39 2 2" xfId="51641" xr:uid="{1A9C23C3-436B-414A-9B6C-49927D91BEAA}"/>
    <cellStyle name="Separador de milhares 12 39 3" xfId="51640" xr:uid="{18096626-9399-4A88-B4C1-1B24AEF02E6E}"/>
    <cellStyle name="Separador de milhares 12 4" xfId="21006" xr:uid="{00000000-0005-0000-0000-000010520000}"/>
    <cellStyle name="Separador de milhares_x0001_ 12 4" xfId="21007" xr:uid="{00000000-0005-0000-0000-000011520000}"/>
    <cellStyle name="Separador de milhares 12 4 10" xfId="51642" xr:uid="{C096EE6C-28B9-4AFD-B1D7-DBE40F1AFB80}"/>
    <cellStyle name="Separador de milhares_x0001_ 12 4 10" xfId="51643" xr:uid="{BA55420F-E617-49A1-A573-88EC0E1ABA59}"/>
    <cellStyle name="Separador de milhares 12 4 2" xfId="21008" xr:uid="{00000000-0005-0000-0000-000012520000}"/>
    <cellStyle name="Separador de milhares_x0001_ 12 4 2" xfId="21009" xr:uid="{00000000-0005-0000-0000-000013520000}"/>
    <cellStyle name="Separador de milhares 12 4 2 2" xfId="21010" xr:uid="{00000000-0005-0000-0000-000014520000}"/>
    <cellStyle name="Separador de milhares_x0001_ 12 4 2 2" xfId="21011" xr:uid="{00000000-0005-0000-0000-000015520000}"/>
    <cellStyle name="Separador de milhares 12 4 2 2 2" xfId="51646" xr:uid="{0E2258BB-BCA9-472F-938D-3A3FEA1BFC84}"/>
    <cellStyle name="Separador de milhares_x0001_ 12 4 2 2 2" xfId="51647" xr:uid="{F1C57D60-81CE-4F90-8DC1-E05FCD57436D}"/>
    <cellStyle name="Separador de milhares 12 4 2 3" xfId="51644" xr:uid="{B6EFA17F-A8A7-4CA5-AAA7-1EEB6F78A159}"/>
    <cellStyle name="Separador de milhares_x0001_ 12 4 2 3" xfId="51645" xr:uid="{68DE03B8-4C6B-490A-9A11-1137F1C971B2}"/>
    <cellStyle name="Separador de milhares 12 4 3" xfId="21012" xr:uid="{00000000-0005-0000-0000-000016520000}"/>
    <cellStyle name="Separador de milhares_x0001_ 12 4 3" xfId="21013" xr:uid="{00000000-0005-0000-0000-000017520000}"/>
    <cellStyle name="Separador de milhares 12 4 3 2" xfId="21014" xr:uid="{00000000-0005-0000-0000-000018520000}"/>
    <cellStyle name="Separador de milhares_x0001_ 12 4 3 2" xfId="21015" xr:uid="{00000000-0005-0000-0000-000019520000}"/>
    <cellStyle name="Separador de milhares 12 4 3 2 2" xfId="51650" xr:uid="{129CC114-DDB6-450D-906F-F2C8CFB4FD3B}"/>
    <cellStyle name="Separador de milhares_x0001_ 12 4 3 2 2" xfId="51651" xr:uid="{BD2625C9-F39D-41C0-AEA4-31B5DE4F37F2}"/>
    <cellStyle name="Separador de milhares 12 4 3 3" xfId="51648" xr:uid="{F4E17A3F-64E5-4DBD-8781-8CE9C681EBA8}"/>
    <cellStyle name="Separador de milhares_x0001_ 12 4 3 3" xfId="51649" xr:uid="{FE261366-3BAF-49C1-8F08-7A93F452CB9E}"/>
    <cellStyle name="Separador de milhares 12 4 4" xfId="21016" xr:uid="{00000000-0005-0000-0000-00001A520000}"/>
    <cellStyle name="Separador de milhares_x0001_ 12 4 4" xfId="21017" xr:uid="{00000000-0005-0000-0000-00001B520000}"/>
    <cellStyle name="Separador de milhares 12 4 4 2" xfId="21018" xr:uid="{00000000-0005-0000-0000-00001C520000}"/>
    <cellStyle name="Separador de milhares_x0001_ 12 4 4 2" xfId="21019" xr:uid="{00000000-0005-0000-0000-00001D520000}"/>
    <cellStyle name="Separador de milhares 12 4 4 2 2" xfId="51654" xr:uid="{010D3B5B-886A-42BA-AD9C-098323D30C11}"/>
    <cellStyle name="Separador de milhares_x0001_ 12 4 4 2 2" xfId="51655" xr:uid="{AE9A5B38-B788-44D9-A09B-9ABCA86C8D25}"/>
    <cellStyle name="Separador de milhares 12 4 4 3" xfId="51652" xr:uid="{ED4EF57E-15B9-4E95-AEEC-4D7750B92BCE}"/>
    <cellStyle name="Separador de milhares_x0001_ 12 4 4 3" xfId="51653" xr:uid="{C1639EAB-24E7-413C-8B8D-FDF072B679F0}"/>
    <cellStyle name="Separador de milhares 12 4 5" xfId="21020" xr:uid="{00000000-0005-0000-0000-00001E520000}"/>
    <cellStyle name="Separador de milhares_x0001_ 12 4 5" xfId="21021" xr:uid="{00000000-0005-0000-0000-00001F520000}"/>
    <cellStyle name="Separador de milhares 12 4 5 2" xfId="21022" xr:uid="{00000000-0005-0000-0000-000020520000}"/>
    <cellStyle name="Separador de milhares_x0001_ 12 4 5 2" xfId="21023" xr:uid="{00000000-0005-0000-0000-000021520000}"/>
    <cellStyle name="Separador de milhares 12 4 5 2 2" xfId="51658" xr:uid="{F6EDA7C0-F0B5-4ACB-B05E-6C84127C2EF1}"/>
    <cellStyle name="Separador de milhares_x0001_ 12 4 5 2 2" xfId="51659" xr:uid="{82FD6CB5-7A1D-4BEB-93AA-6E62C2DAA108}"/>
    <cellStyle name="Separador de milhares 12 4 5 3" xfId="51656" xr:uid="{88D984A6-F5AF-43E7-A9A8-32251B8FBCEB}"/>
    <cellStyle name="Separador de milhares_x0001_ 12 4 5 3" xfId="51657" xr:uid="{40D56E6E-8C80-493A-A85E-C2E7C0AAE660}"/>
    <cellStyle name="Separador de milhares 12 4 6" xfId="21024" xr:uid="{00000000-0005-0000-0000-000022520000}"/>
    <cellStyle name="Separador de milhares_x0001_ 12 4 6" xfId="21025" xr:uid="{00000000-0005-0000-0000-000023520000}"/>
    <cellStyle name="Separador de milhares 12 4 6 2" xfId="51660" xr:uid="{EBF821BD-144F-4F35-B797-FA2123E5ED89}"/>
    <cellStyle name="Separador de milhares_x0001_ 12 4 6 2" xfId="51661" xr:uid="{4E00ABDD-3354-4683-87D7-6F530CBE3B7B}"/>
    <cellStyle name="Separador de milhares 12 4 7" xfId="21026" xr:uid="{00000000-0005-0000-0000-000024520000}"/>
    <cellStyle name="Separador de milhares_x0001_ 12 4 7" xfId="21027" xr:uid="{00000000-0005-0000-0000-000025520000}"/>
    <cellStyle name="Separador de milhares 12 4 7 2" xfId="51662" xr:uid="{0B8BEF08-B0FB-4F51-9744-FD897B77A300}"/>
    <cellStyle name="Separador de milhares_x0001_ 12 4 7 2" xfId="51663" xr:uid="{B71C61F6-52D2-409A-AE08-470762AD54F4}"/>
    <cellStyle name="Separador de milhares 12 4 7 3" xfId="21028" xr:uid="{00000000-0005-0000-0000-000026520000}"/>
    <cellStyle name="Separador de milhares 12 4 7 3 2" xfId="51664" xr:uid="{FFD6BF52-A99F-4AF4-9B06-84C05FD81099}"/>
    <cellStyle name="Separador de milhares 12 4 8" xfId="21029" xr:uid="{00000000-0005-0000-0000-000027520000}"/>
    <cellStyle name="Separador de milhares_x0001_ 12 4 8" xfId="21030" xr:uid="{00000000-0005-0000-0000-000028520000}"/>
    <cellStyle name="Separador de milhares 12 4 8 2" xfId="51665" xr:uid="{6BC4A3A1-15FD-4DA9-A025-16403CF1B756}"/>
    <cellStyle name="Separador de milhares_x0001_ 12 4 8 2" xfId="51666" xr:uid="{9110D4A5-B9D5-42D5-8145-D9A3EC8547ED}"/>
    <cellStyle name="Separador de milhares 12 4 9" xfId="21031" xr:uid="{00000000-0005-0000-0000-000029520000}"/>
    <cellStyle name="Separador de milhares_x0001_ 12 4 9" xfId="21032" xr:uid="{00000000-0005-0000-0000-00002A520000}"/>
    <cellStyle name="Separador de milhares 12 4 9 2" xfId="51667" xr:uid="{922726ED-DBC4-4280-95EB-6D198309EB6B}"/>
    <cellStyle name="Separador de milhares_x0001_ 12 4 9 2" xfId="51668" xr:uid="{5842A5EF-CF7D-4629-9D20-844DBF3124AB}"/>
    <cellStyle name="Separador de milhares 12 40" xfId="21033" xr:uid="{00000000-0005-0000-0000-00002B520000}"/>
    <cellStyle name="Separador de milhares 12 40 2" xfId="21034" xr:uid="{00000000-0005-0000-0000-00002C520000}"/>
    <cellStyle name="Separador de milhares 12 40 2 2" xfId="51670" xr:uid="{5CB9425B-2A2F-4927-B881-4ED62B6CAC76}"/>
    <cellStyle name="Separador de milhares 12 40 3" xfId="51669" xr:uid="{E1126AFA-9550-4D5C-8973-383536348E4B}"/>
    <cellStyle name="Separador de milhares 12 41" xfId="21035" xr:uid="{00000000-0005-0000-0000-00002D520000}"/>
    <cellStyle name="Separador de milhares 12 41 2" xfId="51671" xr:uid="{698062C0-87BA-4BB8-A6CC-CB14799EED7C}"/>
    <cellStyle name="Separador de milhares 12 42" xfId="21036" xr:uid="{00000000-0005-0000-0000-00002E520000}"/>
    <cellStyle name="Separador de milhares 12 42 2" xfId="51672" xr:uid="{65D2A0C2-2FA8-46A8-8F75-3DD8A79FE79F}"/>
    <cellStyle name="Separador de milhares 12 42 3" xfId="21037" xr:uid="{00000000-0005-0000-0000-00002F520000}"/>
    <cellStyle name="Separador de milhares 12 42 3 2" xfId="51673" xr:uid="{99A31CA8-604E-4112-BD51-C838B49483CF}"/>
    <cellStyle name="Separador de milhares 12 43" xfId="21038" xr:uid="{00000000-0005-0000-0000-000030520000}"/>
    <cellStyle name="Separador de milhares 12 43 2" xfId="51674" xr:uid="{0C6336A6-566C-4A36-8965-7535E4F1AF58}"/>
    <cellStyle name="Separador de milhares 12 44" xfId="21039" xr:uid="{00000000-0005-0000-0000-000031520000}"/>
    <cellStyle name="Separador de milhares 12 44 2" xfId="51675" xr:uid="{4C42B7AE-AEED-4BD4-8CFE-E666C21F8EF3}"/>
    <cellStyle name="Separador de milhares 12 45" xfId="51319" xr:uid="{49B36DE9-83E4-4CE4-B513-3419B02971F9}"/>
    <cellStyle name="Separador de milhares 12 5" xfId="21040" xr:uid="{00000000-0005-0000-0000-000032520000}"/>
    <cellStyle name="Separador de milhares_x0001_ 12 5" xfId="21041" xr:uid="{00000000-0005-0000-0000-000033520000}"/>
    <cellStyle name="Separador de milhares 12 5 10" xfId="51676" xr:uid="{B9C33640-EAFF-4133-864E-98CBDFF0D4F9}"/>
    <cellStyle name="Separador de milhares_x0001_ 12 5 10" xfId="51677" xr:uid="{06D067C0-6BEC-4DB6-AABE-46A13E3414E7}"/>
    <cellStyle name="Separador de milhares 12 5 2" xfId="21042" xr:uid="{00000000-0005-0000-0000-000034520000}"/>
    <cellStyle name="Separador de milhares_x0001_ 12 5 2" xfId="21043" xr:uid="{00000000-0005-0000-0000-000035520000}"/>
    <cellStyle name="Separador de milhares 12 5 2 2" xfId="21044" xr:uid="{00000000-0005-0000-0000-000036520000}"/>
    <cellStyle name="Separador de milhares_x0001_ 12 5 2 2" xfId="21045" xr:uid="{00000000-0005-0000-0000-000037520000}"/>
    <cellStyle name="Separador de milhares 12 5 2 2 2" xfId="51680" xr:uid="{034112E5-2F9A-4ADD-B384-725EE2C81E5E}"/>
    <cellStyle name="Separador de milhares_x0001_ 12 5 2 2 2" xfId="51681" xr:uid="{83B05C7C-2F46-4324-9D70-1A10B05ECC10}"/>
    <cellStyle name="Separador de milhares 12 5 2 3" xfId="51678" xr:uid="{84DB6182-B00B-4322-83EC-2B9529160AFB}"/>
    <cellStyle name="Separador de milhares_x0001_ 12 5 2 3" xfId="51679" xr:uid="{E312EE29-B9CE-4775-B637-85BE0A15DD0D}"/>
    <cellStyle name="Separador de milhares 12 5 3" xfId="21046" xr:uid="{00000000-0005-0000-0000-000038520000}"/>
    <cellStyle name="Separador de milhares_x0001_ 12 5 3" xfId="21047" xr:uid="{00000000-0005-0000-0000-000039520000}"/>
    <cellStyle name="Separador de milhares 12 5 3 2" xfId="21048" xr:uid="{00000000-0005-0000-0000-00003A520000}"/>
    <cellStyle name="Separador de milhares_x0001_ 12 5 3 2" xfId="21049" xr:uid="{00000000-0005-0000-0000-00003B520000}"/>
    <cellStyle name="Separador de milhares 12 5 3 2 2" xfId="51684" xr:uid="{8E2F6735-0D7D-4C66-9B2A-213D7A37C8E4}"/>
    <cellStyle name="Separador de milhares_x0001_ 12 5 3 2 2" xfId="51685" xr:uid="{DF67C811-BDBE-45FB-9D77-4FA01BEAB90C}"/>
    <cellStyle name="Separador de milhares 12 5 3 3" xfId="51682" xr:uid="{3307EDAA-DDF5-4B59-B949-02F5873664B3}"/>
    <cellStyle name="Separador de milhares_x0001_ 12 5 3 3" xfId="51683" xr:uid="{F11F3F0A-A44E-476E-A8A9-041A24782311}"/>
    <cellStyle name="Separador de milhares 12 5 4" xfId="21050" xr:uid="{00000000-0005-0000-0000-00003C520000}"/>
    <cellStyle name="Separador de milhares_x0001_ 12 5 4" xfId="21051" xr:uid="{00000000-0005-0000-0000-00003D520000}"/>
    <cellStyle name="Separador de milhares 12 5 4 2" xfId="21052" xr:uid="{00000000-0005-0000-0000-00003E520000}"/>
    <cellStyle name="Separador de milhares_x0001_ 12 5 4 2" xfId="21053" xr:uid="{00000000-0005-0000-0000-00003F520000}"/>
    <cellStyle name="Separador de milhares 12 5 4 2 2" xfId="51688" xr:uid="{EB13DEAA-F68B-4F94-AA3F-D6731E9F7580}"/>
    <cellStyle name="Separador de milhares_x0001_ 12 5 4 2 2" xfId="51689" xr:uid="{F15C4DA1-C303-4768-89E3-BBDBCB2F5D47}"/>
    <cellStyle name="Separador de milhares 12 5 4 3" xfId="51686" xr:uid="{65E544A4-76DE-48E9-9EA8-0F52210EB215}"/>
    <cellStyle name="Separador de milhares_x0001_ 12 5 4 3" xfId="51687" xr:uid="{8B038028-FFB1-4FAD-BA03-5179C0B400E2}"/>
    <cellStyle name="Separador de milhares 12 5 5" xfId="21054" xr:uid="{00000000-0005-0000-0000-000040520000}"/>
    <cellStyle name="Separador de milhares_x0001_ 12 5 5" xfId="21055" xr:uid="{00000000-0005-0000-0000-000041520000}"/>
    <cellStyle name="Separador de milhares 12 5 5 2" xfId="21056" xr:uid="{00000000-0005-0000-0000-000042520000}"/>
    <cellStyle name="Separador de milhares_x0001_ 12 5 5 2" xfId="21057" xr:uid="{00000000-0005-0000-0000-000043520000}"/>
    <cellStyle name="Separador de milhares 12 5 5 2 2" xfId="51692" xr:uid="{D19173A3-D944-41AB-A4BE-0921F8648A20}"/>
    <cellStyle name="Separador de milhares_x0001_ 12 5 5 2 2" xfId="51693" xr:uid="{8EE52B51-6526-4B5F-B678-D01110116B47}"/>
    <cellStyle name="Separador de milhares 12 5 5 3" xfId="51690" xr:uid="{5EA60FD2-C0F7-4764-B498-73BAECC7CF90}"/>
    <cellStyle name="Separador de milhares_x0001_ 12 5 5 3" xfId="51691" xr:uid="{C7F8F6D9-F179-4932-85DD-C8DD265A1F12}"/>
    <cellStyle name="Separador de milhares 12 5 6" xfId="21058" xr:uid="{00000000-0005-0000-0000-000044520000}"/>
    <cellStyle name="Separador de milhares_x0001_ 12 5 6" xfId="21059" xr:uid="{00000000-0005-0000-0000-000045520000}"/>
    <cellStyle name="Separador de milhares 12 5 6 2" xfId="51694" xr:uid="{0AC63B37-FCFF-40F7-83C3-7D5EFAD7ADD6}"/>
    <cellStyle name="Separador de milhares_x0001_ 12 5 6 2" xfId="51695" xr:uid="{B9602673-039F-45D8-A298-D04960A55218}"/>
    <cellStyle name="Separador de milhares 12 5 7" xfId="21060" xr:uid="{00000000-0005-0000-0000-000046520000}"/>
    <cellStyle name="Separador de milhares_x0001_ 12 5 7" xfId="21061" xr:uid="{00000000-0005-0000-0000-000047520000}"/>
    <cellStyle name="Separador de milhares 12 5 7 2" xfId="51696" xr:uid="{77244826-6F25-4B3F-8B6A-C2609705FF2B}"/>
    <cellStyle name="Separador de milhares_x0001_ 12 5 7 2" xfId="51697" xr:uid="{82F2DB31-BC3A-4F42-91F8-7211DDC56632}"/>
    <cellStyle name="Separador de milhares 12 5 7 3" xfId="21062" xr:uid="{00000000-0005-0000-0000-000048520000}"/>
    <cellStyle name="Separador de milhares 12 5 7 3 2" xfId="51698" xr:uid="{527F5080-02FE-4994-801F-A3D74D4A1540}"/>
    <cellStyle name="Separador de milhares 12 5 8" xfId="21063" xr:uid="{00000000-0005-0000-0000-000049520000}"/>
    <cellStyle name="Separador de milhares_x0001_ 12 5 8" xfId="21064" xr:uid="{00000000-0005-0000-0000-00004A520000}"/>
    <cellStyle name="Separador de milhares 12 5 8 2" xfId="51699" xr:uid="{01015032-847C-4FF1-92BF-3B5D2E4461BA}"/>
    <cellStyle name="Separador de milhares_x0001_ 12 5 8 2" xfId="51700" xr:uid="{7ABE4F31-F820-46B2-B5CA-353A30C51F63}"/>
    <cellStyle name="Separador de milhares 12 5 9" xfId="21065" xr:uid="{00000000-0005-0000-0000-00004B520000}"/>
    <cellStyle name="Separador de milhares_x0001_ 12 5 9" xfId="21066" xr:uid="{00000000-0005-0000-0000-00004C520000}"/>
    <cellStyle name="Separador de milhares 12 5 9 2" xfId="51701" xr:uid="{E04915C8-99CD-4319-B603-3170B6B58ADE}"/>
    <cellStyle name="Separador de milhares_x0001_ 12 5 9 2" xfId="51702" xr:uid="{9E7FC9C5-57D9-43CE-A5F8-4F869571CF8A}"/>
    <cellStyle name="Separador de milhares 12 6" xfId="21067" xr:uid="{00000000-0005-0000-0000-00004D520000}"/>
    <cellStyle name="Separador de milhares_x0001_ 12 6" xfId="21068" xr:uid="{00000000-0005-0000-0000-00004E520000}"/>
    <cellStyle name="Separador de milhares 12 6 10" xfId="51703" xr:uid="{A86759DE-3F6B-4986-A67E-E0FFC3B922BF}"/>
    <cellStyle name="Separador de milhares_x0001_ 12 6 10" xfId="51704" xr:uid="{116638CD-5EFF-4FA3-AE09-36FF8CED1195}"/>
    <cellStyle name="Separador de milhares 12 6 2" xfId="21069" xr:uid="{00000000-0005-0000-0000-00004F520000}"/>
    <cellStyle name="Separador de milhares_x0001_ 12 6 2" xfId="21070" xr:uid="{00000000-0005-0000-0000-000050520000}"/>
    <cellStyle name="Separador de milhares 12 6 2 2" xfId="21071" xr:uid="{00000000-0005-0000-0000-000051520000}"/>
    <cellStyle name="Separador de milhares_x0001_ 12 6 2 2" xfId="21072" xr:uid="{00000000-0005-0000-0000-000052520000}"/>
    <cellStyle name="Separador de milhares 12 6 2 2 2" xfId="51707" xr:uid="{5A299818-BD5D-4CE2-8849-77CF7AEE3666}"/>
    <cellStyle name="Separador de milhares_x0001_ 12 6 2 2 2" xfId="51708" xr:uid="{376B6A74-18CB-4EA8-901A-D5F5FC7AD185}"/>
    <cellStyle name="Separador de milhares 12 6 2 3" xfId="51705" xr:uid="{A356F113-1935-42EF-97BD-089AAB1E37E5}"/>
    <cellStyle name="Separador de milhares_x0001_ 12 6 2 3" xfId="51706" xr:uid="{414B7DF6-DECB-4C61-89B5-D42EC4972D15}"/>
    <cellStyle name="Separador de milhares 12 6 3" xfId="21073" xr:uid="{00000000-0005-0000-0000-000053520000}"/>
    <cellStyle name="Separador de milhares_x0001_ 12 6 3" xfId="21074" xr:uid="{00000000-0005-0000-0000-000054520000}"/>
    <cellStyle name="Separador de milhares 12 6 3 2" xfId="21075" xr:uid="{00000000-0005-0000-0000-000055520000}"/>
    <cellStyle name="Separador de milhares_x0001_ 12 6 3 2" xfId="21076" xr:uid="{00000000-0005-0000-0000-000056520000}"/>
    <cellStyle name="Separador de milhares 12 6 3 2 2" xfId="51711" xr:uid="{463A8DCB-3B68-4450-9B42-C3C5F3109B94}"/>
    <cellStyle name="Separador de milhares_x0001_ 12 6 3 2 2" xfId="51712" xr:uid="{698A4278-5CCD-4249-A6C3-E7DEA6B51A2A}"/>
    <cellStyle name="Separador de milhares 12 6 3 3" xfId="51709" xr:uid="{6DAB74D8-853C-41A9-BCCF-D2E9CEF7782C}"/>
    <cellStyle name="Separador de milhares_x0001_ 12 6 3 3" xfId="51710" xr:uid="{5E504BB2-E1C2-4EF6-AA84-FCF167541F46}"/>
    <cellStyle name="Separador de milhares 12 6 4" xfId="21077" xr:uid="{00000000-0005-0000-0000-000057520000}"/>
    <cellStyle name="Separador de milhares_x0001_ 12 6 4" xfId="21078" xr:uid="{00000000-0005-0000-0000-000058520000}"/>
    <cellStyle name="Separador de milhares 12 6 4 2" xfId="21079" xr:uid="{00000000-0005-0000-0000-000059520000}"/>
    <cellStyle name="Separador de milhares_x0001_ 12 6 4 2" xfId="21080" xr:uid="{00000000-0005-0000-0000-00005A520000}"/>
    <cellStyle name="Separador de milhares 12 6 4 2 2" xfId="51715" xr:uid="{48915CF5-B587-4C74-90F5-D38ECC451C7A}"/>
    <cellStyle name="Separador de milhares_x0001_ 12 6 4 2 2" xfId="51716" xr:uid="{90519E72-04DA-4D66-9B81-0DB0E1EEA185}"/>
    <cellStyle name="Separador de milhares 12 6 4 3" xfId="51713" xr:uid="{E073F8DD-8DE2-42BD-866E-B40CBD1A954F}"/>
    <cellStyle name="Separador de milhares_x0001_ 12 6 4 3" xfId="51714" xr:uid="{D1F1BE16-1CF2-4656-927B-A69839F99E22}"/>
    <cellStyle name="Separador de milhares 12 6 5" xfId="21081" xr:uid="{00000000-0005-0000-0000-00005B520000}"/>
    <cellStyle name="Separador de milhares_x0001_ 12 6 5" xfId="21082" xr:uid="{00000000-0005-0000-0000-00005C520000}"/>
    <cellStyle name="Separador de milhares 12 6 5 2" xfId="21083" xr:uid="{00000000-0005-0000-0000-00005D520000}"/>
    <cellStyle name="Separador de milhares_x0001_ 12 6 5 2" xfId="21084" xr:uid="{00000000-0005-0000-0000-00005E520000}"/>
    <cellStyle name="Separador de milhares 12 6 5 2 2" xfId="51719" xr:uid="{647B01D2-B37D-4244-A69B-5F9F46FD089C}"/>
    <cellStyle name="Separador de milhares_x0001_ 12 6 5 2 2" xfId="51720" xr:uid="{501D6F7B-B265-415C-B189-2415E1895106}"/>
    <cellStyle name="Separador de milhares 12 6 5 3" xfId="51717" xr:uid="{B8C13203-81E0-4932-A97C-6825383E8A14}"/>
    <cellStyle name="Separador de milhares_x0001_ 12 6 5 3" xfId="51718" xr:uid="{0FCF7E25-75E1-4CE7-AE06-7BE7F4464D91}"/>
    <cellStyle name="Separador de milhares 12 6 6" xfId="21085" xr:uid="{00000000-0005-0000-0000-00005F520000}"/>
    <cellStyle name="Separador de milhares_x0001_ 12 6 6" xfId="21086" xr:uid="{00000000-0005-0000-0000-000060520000}"/>
    <cellStyle name="Separador de milhares 12 6 6 2" xfId="51721" xr:uid="{2D22DD43-B8F9-4AF7-B3C5-4776C189A3CA}"/>
    <cellStyle name="Separador de milhares_x0001_ 12 6 6 2" xfId="51722" xr:uid="{B5A4A51C-31C6-4CC2-BA8E-A48735B94861}"/>
    <cellStyle name="Separador de milhares 12 6 7" xfId="21087" xr:uid="{00000000-0005-0000-0000-000061520000}"/>
    <cellStyle name="Separador de milhares_x0001_ 12 6 7" xfId="21088" xr:uid="{00000000-0005-0000-0000-000062520000}"/>
    <cellStyle name="Separador de milhares 12 6 7 2" xfId="51723" xr:uid="{6D14833F-531E-4D35-A14C-AFB67DD3B362}"/>
    <cellStyle name="Separador de milhares_x0001_ 12 6 7 2" xfId="51724" xr:uid="{655ED0C5-0B19-486C-ACEE-E2674151C28A}"/>
    <cellStyle name="Separador de milhares 12 6 7 3" xfId="21089" xr:uid="{00000000-0005-0000-0000-000063520000}"/>
    <cellStyle name="Separador de milhares 12 6 7 3 2" xfId="51725" xr:uid="{7F42A284-1AC2-455C-BA2C-2A10A10F063D}"/>
    <cellStyle name="Separador de milhares 12 6 8" xfId="21090" xr:uid="{00000000-0005-0000-0000-000064520000}"/>
    <cellStyle name="Separador de milhares_x0001_ 12 6 8" xfId="21091" xr:uid="{00000000-0005-0000-0000-000065520000}"/>
    <cellStyle name="Separador de milhares 12 6 8 2" xfId="51726" xr:uid="{1F5FDD0F-5BF5-49C4-8AE3-D155E864C20C}"/>
    <cellStyle name="Separador de milhares_x0001_ 12 6 8 2" xfId="51727" xr:uid="{F666F748-CE11-4B98-8F26-FFE7E6CD3C09}"/>
    <cellStyle name="Separador de milhares 12 6 9" xfId="21092" xr:uid="{00000000-0005-0000-0000-000066520000}"/>
    <cellStyle name="Separador de milhares_x0001_ 12 6 9" xfId="21093" xr:uid="{00000000-0005-0000-0000-000067520000}"/>
    <cellStyle name="Separador de milhares 12 6 9 2" xfId="51728" xr:uid="{DAB9801C-AEEF-4917-82E2-23AE620CED06}"/>
    <cellStyle name="Separador de milhares_x0001_ 12 6 9 2" xfId="51729" xr:uid="{82748DD9-6163-4912-98C4-2C74AC384A67}"/>
    <cellStyle name="Separador de milhares 12 7" xfId="21094" xr:uid="{00000000-0005-0000-0000-000068520000}"/>
    <cellStyle name="Separador de milhares_x0001_ 12 7" xfId="21095" xr:uid="{00000000-0005-0000-0000-000069520000}"/>
    <cellStyle name="Separador de milhares 12 7 10" xfId="51730" xr:uid="{FBF45906-8037-4DA3-B79A-E6993F73271D}"/>
    <cellStyle name="Separador de milhares_x0001_ 12 7 10" xfId="51731" xr:uid="{947AB174-397F-4FA3-AC9E-7D1559232759}"/>
    <cellStyle name="Separador de milhares 12 7 2" xfId="21096" xr:uid="{00000000-0005-0000-0000-00006A520000}"/>
    <cellStyle name="Separador de milhares_x0001_ 12 7 2" xfId="21097" xr:uid="{00000000-0005-0000-0000-00006B520000}"/>
    <cellStyle name="Separador de milhares 12 7 2 2" xfId="21098" xr:uid="{00000000-0005-0000-0000-00006C520000}"/>
    <cellStyle name="Separador de milhares_x0001_ 12 7 2 2" xfId="21099" xr:uid="{00000000-0005-0000-0000-00006D520000}"/>
    <cellStyle name="Separador de milhares 12 7 2 2 2" xfId="51734" xr:uid="{DCD09C9E-DC44-46BE-99CD-381B7405E9DF}"/>
    <cellStyle name="Separador de milhares_x0001_ 12 7 2 2 2" xfId="51735" xr:uid="{A338D0EE-A415-4CC1-AFE3-D3ADAE246D88}"/>
    <cellStyle name="Separador de milhares 12 7 2 3" xfId="51732" xr:uid="{0627006D-6AD0-41B3-851C-D3F7220A8409}"/>
    <cellStyle name="Separador de milhares_x0001_ 12 7 2 3" xfId="51733" xr:uid="{72502F9F-E284-47F0-8A5A-88AB8D968BA2}"/>
    <cellStyle name="Separador de milhares 12 7 3" xfId="21100" xr:uid="{00000000-0005-0000-0000-00006E520000}"/>
    <cellStyle name="Separador de milhares_x0001_ 12 7 3" xfId="21101" xr:uid="{00000000-0005-0000-0000-00006F520000}"/>
    <cellStyle name="Separador de milhares 12 7 3 2" xfId="21102" xr:uid="{00000000-0005-0000-0000-000070520000}"/>
    <cellStyle name="Separador de milhares_x0001_ 12 7 3 2" xfId="21103" xr:uid="{00000000-0005-0000-0000-000071520000}"/>
    <cellStyle name="Separador de milhares 12 7 3 2 2" xfId="51738" xr:uid="{D3C3A672-6A23-42F9-8CCF-2F6DE03EB145}"/>
    <cellStyle name="Separador de milhares_x0001_ 12 7 3 2 2" xfId="51739" xr:uid="{5055F8A7-F906-4104-9815-E16933D09B11}"/>
    <cellStyle name="Separador de milhares 12 7 3 3" xfId="51736" xr:uid="{8CF9FA22-7C0C-4951-889D-F23FF851AE95}"/>
    <cellStyle name="Separador de milhares_x0001_ 12 7 3 3" xfId="51737" xr:uid="{94F0B1F6-DC03-4AD9-BBD7-976C5104B82A}"/>
    <cellStyle name="Separador de milhares 12 7 4" xfId="21104" xr:uid="{00000000-0005-0000-0000-000072520000}"/>
    <cellStyle name="Separador de milhares_x0001_ 12 7 4" xfId="21105" xr:uid="{00000000-0005-0000-0000-000073520000}"/>
    <cellStyle name="Separador de milhares 12 7 4 2" xfId="21106" xr:uid="{00000000-0005-0000-0000-000074520000}"/>
    <cellStyle name="Separador de milhares_x0001_ 12 7 4 2" xfId="21107" xr:uid="{00000000-0005-0000-0000-000075520000}"/>
    <cellStyle name="Separador de milhares 12 7 4 2 2" xfId="51742" xr:uid="{72E72104-4FB4-4F50-A762-9A6991F7D8A8}"/>
    <cellStyle name="Separador de milhares_x0001_ 12 7 4 2 2" xfId="51743" xr:uid="{15D1C6E3-6E6C-490E-9083-C28CB01EAB8A}"/>
    <cellStyle name="Separador de milhares 12 7 4 3" xfId="51740" xr:uid="{B48F2C7F-50B1-47BA-BF1D-B6EAF0685355}"/>
    <cellStyle name="Separador de milhares_x0001_ 12 7 4 3" xfId="51741" xr:uid="{D281F4F2-8634-4F7A-8EB8-CB461832534D}"/>
    <cellStyle name="Separador de milhares 12 7 5" xfId="21108" xr:uid="{00000000-0005-0000-0000-000076520000}"/>
    <cellStyle name="Separador de milhares_x0001_ 12 7 5" xfId="21109" xr:uid="{00000000-0005-0000-0000-000077520000}"/>
    <cellStyle name="Separador de milhares 12 7 5 2" xfId="21110" xr:uid="{00000000-0005-0000-0000-000078520000}"/>
    <cellStyle name="Separador de milhares_x0001_ 12 7 5 2" xfId="21111" xr:uid="{00000000-0005-0000-0000-000079520000}"/>
    <cellStyle name="Separador de milhares 12 7 5 2 2" xfId="51746" xr:uid="{9890B09A-BCE8-4E31-9D75-FA593C1AC37B}"/>
    <cellStyle name="Separador de milhares_x0001_ 12 7 5 2 2" xfId="51747" xr:uid="{77B38440-A8C9-42B7-B889-D3785129E975}"/>
    <cellStyle name="Separador de milhares 12 7 5 3" xfId="51744" xr:uid="{6AB1CEFA-A5BC-4802-A108-4168053132AB}"/>
    <cellStyle name="Separador de milhares_x0001_ 12 7 5 3" xfId="51745" xr:uid="{D623EDD0-F529-4FA3-83BC-FA65D643F3CF}"/>
    <cellStyle name="Separador de milhares 12 7 6" xfId="21112" xr:uid="{00000000-0005-0000-0000-00007A520000}"/>
    <cellStyle name="Separador de milhares_x0001_ 12 7 6" xfId="21113" xr:uid="{00000000-0005-0000-0000-00007B520000}"/>
    <cellStyle name="Separador de milhares 12 7 6 2" xfId="51748" xr:uid="{C5D64FD5-E04D-49C5-89F1-335CE974955C}"/>
    <cellStyle name="Separador de milhares_x0001_ 12 7 6 2" xfId="51749" xr:uid="{8057DB7C-BD27-49CA-B8CE-D1B17CC253A7}"/>
    <cellStyle name="Separador de milhares 12 7 7" xfId="21114" xr:uid="{00000000-0005-0000-0000-00007C520000}"/>
    <cellStyle name="Separador de milhares_x0001_ 12 7 7" xfId="21115" xr:uid="{00000000-0005-0000-0000-00007D520000}"/>
    <cellStyle name="Separador de milhares 12 7 7 2" xfId="51750" xr:uid="{5EF69475-84BD-4BF9-B104-4FB0E13A9850}"/>
    <cellStyle name="Separador de milhares_x0001_ 12 7 7 2" xfId="51751" xr:uid="{3AAAEEE5-2FAF-4F8C-8E9D-DFF576DD5E17}"/>
    <cellStyle name="Separador de milhares 12 7 7 3" xfId="21116" xr:uid="{00000000-0005-0000-0000-00007E520000}"/>
    <cellStyle name="Separador de milhares 12 7 7 3 2" xfId="51752" xr:uid="{4EAF7404-FAE7-4A92-8B67-8E4A6593556E}"/>
    <cellStyle name="Separador de milhares 12 7 8" xfId="21117" xr:uid="{00000000-0005-0000-0000-00007F520000}"/>
    <cellStyle name="Separador de milhares_x0001_ 12 7 8" xfId="21118" xr:uid="{00000000-0005-0000-0000-000080520000}"/>
    <cellStyle name="Separador de milhares 12 7 8 2" xfId="51753" xr:uid="{92386012-58DA-4403-81ED-F98246EF9692}"/>
    <cellStyle name="Separador de milhares_x0001_ 12 7 8 2" xfId="51754" xr:uid="{69719864-366F-4BFD-880A-0AF26975B5DE}"/>
    <cellStyle name="Separador de milhares 12 7 9" xfId="21119" xr:uid="{00000000-0005-0000-0000-000081520000}"/>
    <cellStyle name="Separador de milhares_x0001_ 12 7 9" xfId="21120" xr:uid="{00000000-0005-0000-0000-000082520000}"/>
    <cellStyle name="Separador de milhares 12 7 9 2" xfId="51755" xr:uid="{810414C3-6CF0-45D3-98FC-A48EF0959261}"/>
    <cellStyle name="Separador de milhares_x0001_ 12 7 9 2" xfId="51756" xr:uid="{2DC4014D-AE67-4CDD-B719-86B091D59879}"/>
    <cellStyle name="Separador de milhares 12 8" xfId="21121" xr:uid="{00000000-0005-0000-0000-000083520000}"/>
    <cellStyle name="Separador de milhares_x0001_ 12 8" xfId="21122" xr:uid="{00000000-0005-0000-0000-000084520000}"/>
    <cellStyle name="Separador de milhares 12 8 10" xfId="51757" xr:uid="{FA1A65F1-40BA-4DFF-B5F7-AF226037BA1A}"/>
    <cellStyle name="Separador de milhares_x0001_ 12 8 10" xfId="51758" xr:uid="{1F198DD0-B66B-4D27-95E3-BC109D6AB9C4}"/>
    <cellStyle name="Separador de milhares 12 8 2" xfId="21123" xr:uid="{00000000-0005-0000-0000-000085520000}"/>
    <cellStyle name="Separador de milhares_x0001_ 12 8 2" xfId="21124" xr:uid="{00000000-0005-0000-0000-000086520000}"/>
    <cellStyle name="Separador de milhares 12 8 2 2" xfId="21125" xr:uid="{00000000-0005-0000-0000-000087520000}"/>
    <cellStyle name="Separador de milhares_x0001_ 12 8 2 2" xfId="21126" xr:uid="{00000000-0005-0000-0000-000088520000}"/>
    <cellStyle name="Separador de milhares 12 8 2 2 2" xfId="51761" xr:uid="{F9E1EDCB-EF2C-4FD3-A648-D377307DB622}"/>
    <cellStyle name="Separador de milhares_x0001_ 12 8 2 2 2" xfId="51762" xr:uid="{CDC1CB42-9F72-4258-8F88-9E2C16583488}"/>
    <cellStyle name="Separador de milhares 12 8 2 3" xfId="51759" xr:uid="{3E6F9A3E-83AF-4B58-9499-86A20EF1F66C}"/>
    <cellStyle name="Separador de milhares_x0001_ 12 8 2 3" xfId="51760" xr:uid="{2B0A55A8-8D71-4572-A410-2204B09963AD}"/>
    <cellStyle name="Separador de milhares 12 8 3" xfId="21127" xr:uid="{00000000-0005-0000-0000-000089520000}"/>
    <cellStyle name="Separador de milhares_x0001_ 12 8 3" xfId="21128" xr:uid="{00000000-0005-0000-0000-00008A520000}"/>
    <cellStyle name="Separador de milhares 12 8 3 2" xfId="21129" xr:uid="{00000000-0005-0000-0000-00008B520000}"/>
    <cellStyle name="Separador de milhares_x0001_ 12 8 3 2" xfId="21130" xr:uid="{00000000-0005-0000-0000-00008C520000}"/>
    <cellStyle name="Separador de milhares 12 8 3 2 2" xfId="51765" xr:uid="{4CEC3549-D033-4175-8CDC-5FDFE86C97E1}"/>
    <cellStyle name="Separador de milhares_x0001_ 12 8 3 2 2" xfId="51766" xr:uid="{6098CEC7-F52C-4D58-BFC9-C42798A29ACF}"/>
    <cellStyle name="Separador de milhares 12 8 3 3" xfId="51763" xr:uid="{38E90D16-0BE7-4F2E-BD86-E87DE13E1AEE}"/>
    <cellStyle name="Separador de milhares_x0001_ 12 8 3 3" xfId="51764" xr:uid="{0D76F97C-C60B-48EC-B266-D7CA886B8415}"/>
    <cellStyle name="Separador de milhares 12 8 4" xfId="21131" xr:uid="{00000000-0005-0000-0000-00008D520000}"/>
    <cellStyle name="Separador de milhares_x0001_ 12 8 4" xfId="21132" xr:uid="{00000000-0005-0000-0000-00008E520000}"/>
    <cellStyle name="Separador de milhares 12 8 4 2" xfId="21133" xr:uid="{00000000-0005-0000-0000-00008F520000}"/>
    <cellStyle name="Separador de milhares_x0001_ 12 8 4 2" xfId="21134" xr:uid="{00000000-0005-0000-0000-000090520000}"/>
    <cellStyle name="Separador de milhares 12 8 4 2 2" xfId="51769" xr:uid="{36C0B9DF-F358-452A-A72F-66899B7C521D}"/>
    <cellStyle name="Separador de milhares_x0001_ 12 8 4 2 2" xfId="51770" xr:uid="{6DA61AD8-103B-485A-B2DB-82AC30EEE5DB}"/>
    <cellStyle name="Separador de milhares 12 8 4 3" xfId="51767" xr:uid="{9216911E-BEA8-4052-982D-1A3C4BC655EE}"/>
    <cellStyle name="Separador de milhares_x0001_ 12 8 4 3" xfId="51768" xr:uid="{7FE77577-DB72-4AAD-AE23-197E164591AA}"/>
    <cellStyle name="Separador de milhares 12 8 5" xfId="21135" xr:uid="{00000000-0005-0000-0000-000091520000}"/>
    <cellStyle name="Separador de milhares_x0001_ 12 8 5" xfId="21136" xr:uid="{00000000-0005-0000-0000-000092520000}"/>
    <cellStyle name="Separador de milhares 12 8 5 2" xfId="21137" xr:uid="{00000000-0005-0000-0000-000093520000}"/>
    <cellStyle name="Separador de milhares_x0001_ 12 8 5 2" xfId="21138" xr:uid="{00000000-0005-0000-0000-000094520000}"/>
    <cellStyle name="Separador de milhares 12 8 5 2 2" xfId="51773" xr:uid="{47B3F912-880A-458C-85B8-9A94883F6381}"/>
    <cellStyle name="Separador de milhares_x0001_ 12 8 5 2 2" xfId="51774" xr:uid="{4649A3E1-42C6-4503-A618-653F39E3B958}"/>
    <cellStyle name="Separador de milhares 12 8 5 3" xfId="51771" xr:uid="{6AFE52D0-8180-4A23-9C58-479AC9953805}"/>
    <cellStyle name="Separador de milhares_x0001_ 12 8 5 3" xfId="51772" xr:uid="{A98FE09D-25A6-4FAE-A22A-CA6DFADA92FC}"/>
    <cellStyle name="Separador de milhares 12 8 6" xfId="21139" xr:uid="{00000000-0005-0000-0000-000095520000}"/>
    <cellStyle name="Separador de milhares_x0001_ 12 8 6" xfId="21140" xr:uid="{00000000-0005-0000-0000-000096520000}"/>
    <cellStyle name="Separador de milhares 12 8 6 2" xfId="51775" xr:uid="{496622F8-AAC9-453A-9519-A014FA6FBFE5}"/>
    <cellStyle name="Separador de milhares_x0001_ 12 8 6 2" xfId="51776" xr:uid="{56102575-190B-4541-BB48-1EE0EF7F2E1B}"/>
    <cellStyle name="Separador de milhares 12 8 7" xfId="21141" xr:uid="{00000000-0005-0000-0000-000097520000}"/>
    <cellStyle name="Separador de milhares_x0001_ 12 8 7" xfId="21142" xr:uid="{00000000-0005-0000-0000-000098520000}"/>
    <cellStyle name="Separador de milhares 12 8 7 2" xfId="51777" xr:uid="{9B8CD98B-E657-4A36-9B78-392C6EA67786}"/>
    <cellStyle name="Separador de milhares_x0001_ 12 8 7 2" xfId="51778" xr:uid="{43E50E4B-2F5F-46D0-A798-DC880BE8E4CF}"/>
    <cellStyle name="Separador de milhares 12 8 7 3" xfId="21143" xr:uid="{00000000-0005-0000-0000-000099520000}"/>
    <cellStyle name="Separador de milhares 12 8 7 3 2" xfId="51779" xr:uid="{62C04BF9-75BF-4353-8DA3-9A1301D1F707}"/>
    <cellStyle name="Separador de milhares 12 8 8" xfId="21144" xr:uid="{00000000-0005-0000-0000-00009A520000}"/>
    <cellStyle name="Separador de milhares_x0001_ 12 8 8" xfId="21145" xr:uid="{00000000-0005-0000-0000-00009B520000}"/>
    <cellStyle name="Separador de milhares 12 8 8 2" xfId="51780" xr:uid="{7E506C62-B71E-47F3-A205-DF44A2DF3D97}"/>
    <cellStyle name="Separador de milhares_x0001_ 12 8 8 2" xfId="51781" xr:uid="{E1661A54-E953-4447-BF3D-D2155C4C3CDB}"/>
    <cellStyle name="Separador de milhares 12 8 9" xfId="21146" xr:uid="{00000000-0005-0000-0000-00009C520000}"/>
    <cellStyle name="Separador de milhares_x0001_ 12 8 9" xfId="21147" xr:uid="{00000000-0005-0000-0000-00009D520000}"/>
    <cellStyle name="Separador de milhares 12 8 9 2" xfId="51782" xr:uid="{9A87323E-5599-48D3-B134-862EC642159C}"/>
    <cellStyle name="Separador de milhares_x0001_ 12 8 9 2" xfId="51783" xr:uid="{755216AF-BAAA-4B44-9024-25918DFE542C}"/>
    <cellStyle name="Separador de milhares 12 9" xfId="21148" xr:uid="{00000000-0005-0000-0000-00009E520000}"/>
    <cellStyle name="Separador de milhares_x0001_ 12 9" xfId="21149" xr:uid="{00000000-0005-0000-0000-00009F520000}"/>
    <cellStyle name="Separador de milhares 12 9 10" xfId="51784" xr:uid="{ED7E8EF5-8825-49B3-A9D3-1E2F518DFA07}"/>
    <cellStyle name="Separador de milhares_x0001_ 12 9 10" xfId="51785" xr:uid="{99BB8BB1-5313-4826-9BF2-973F378874D1}"/>
    <cellStyle name="Separador de milhares 12 9 2" xfId="21150" xr:uid="{00000000-0005-0000-0000-0000A0520000}"/>
    <cellStyle name="Separador de milhares_x0001_ 12 9 2" xfId="21151" xr:uid="{00000000-0005-0000-0000-0000A1520000}"/>
    <cellStyle name="Separador de milhares 12 9 2 2" xfId="21152" xr:uid="{00000000-0005-0000-0000-0000A2520000}"/>
    <cellStyle name="Separador de milhares_x0001_ 12 9 2 2" xfId="21153" xr:uid="{00000000-0005-0000-0000-0000A3520000}"/>
    <cellStyle name="Separador de milhares 12 9 2 2 2" xfId="51788" xr:uid="{F09364C3-D39A-4542-8120-B8CE90BE502F}"/>
    <cellStyle name="Separador de milhares_x0001_ 12 9 2 2 2" xfId="51789" xr:uid="{EC0B11ED-4FCB-4965-9B58-49CEC6B64F86}"/>
    <cellStyle name="Separador de milhares 12 9 2 3" xfId="51786" xr:uid="{65021F84-1B9E-4740-8313-972352D90042}"/>
    <cellStyle name="Separador de milhares_x0001_ 12 9 2 3" xfId="51787" xr:uid="{E7F70B87-3EA5-4337-A6F1-9E79A146EC29}"/>
    <cellStyle name="Separador de milhares 12 9 3" xfId="21154" xr:uid="{00000000-0005-0000-0000-0000A4520000}"/>
    <cellStyle name="Separador de milhares_x0001_ 12 9 3" xfId="21155" xr:uid="{00000000-0005-0000-0000-0000A5520000}"/>
    <cellStyle name="Separador de milhares 12 9 3 2" xfId="21156" xr:uid="{00000000-0005-0000-0000-0000A6520000}"/>
    <cellStyle name="Separador de milhares_x0001_ 12 9 3 2" xfId="21157" xr:uid="{00000000-0005-0000-0000-0000A7520000}"/>
    <cellStyle name="Separador de milhares 12 9 3 2 2" xfId="51792" xr:uid="{01544A7B-0588-4AC7-B380-BF61B44C49EF}"/>
    <cellStyle name="Separador de milhares_x0001_ 12 9 3 2 2" xfId="51793" xr:uid="{17CF4A2F-DB18-4E32-AA5E-39B5DF93CFBE}"/>
    <cellStyle name="Separador de milhares 12 9 3 3" xfId="51790" xr:uid="{84063F40-0E0D-4B00-B1CD-49BDD5BA58AB}"/>
    <cellStyle name="Separador de milhares_x0001_ 12 9 3 3" xfId="51791" xr:uid="{20FCB37A-6989-46D9-B5D4-BCED6AB49877}"/>
    <cellStyle name="Separador de milhares 12 9 4" xfId="21158" xr:uid="{00000000-0005-0000-0000-0000A8520000}"/>
    <cellStyle name="Separador de milhares_x0001_ 12 9 4" xfId="21159" xr:uid="{00000000-0005-0000-0000-0000A9520000}"/>
    <cellStyle name="Separador de milhares 12 9 4 2" xfId="21160" xr:uid="{00000000-0005-0000-0000-0000AA520000}"/>
    <cellStyle name="Separador de milhares_x0001_ 12 9 4 2" xfId="21161" xr:uid="{00000000-0005-0000-0000-0000AB520000}"/>
    <cellStyle name="Separador de milhares 12 9 4 2 2" xfId="51796" xr:uid="{5D5CCC14-0E23-4820-86FC-790347EAE735}"/>
    <cellStyle name="Separador de milhares_x0001_ 12 9 4 2 2" xfId="51797" xr:uid="{9039DC3B-290F-4C48-82E4-C279A9A114F2}"/>
    <cellStyle name="Separador de milhares 12 9 4 3" xfId="51794" xr:uid="{EA679D20-8048-44D5-B5C6-89970AF99D53}"/>
    <cellStyle name="Separador de milhares_x0001_ 12 9 4 3" xfId="51795" xr:uid="{13F3F241-0123-4C95-9A85-9B048FD4A53D}"/>
    <cellStyle name="Separador de milhares 12 9 5" xfId="21162" xr:uid="{00000000-0005-0000-0000-0000AC520000}"/>
    <cellStyle name="Separador de milhares_x0001_ 12 9 5" xfId="21163" xr:uid="{00000000-0005-0000-0000-0000AD520000}"/>
    <cellStyle name="Separador de milhares 12 9 5 2" xfId="21164" xr:uid="{00000000-0005-0000-0000-0000AE520000}"/>
    <cellStyle name="Separador de milhares_x0001_ 12 9 5 2" xfId="21165" xr:uid="{00000000-0005-0000-0000-0000AF520000}"/>
    <cellStyle name="Separador de milhares 12 9 5 2 2" xfId="51800" xr:uid="{42655D79-6727-475F-BE27-B23A2BEEFAB9}"/>
    <cellStyle name="Separador de milhares_x0001_ 12 9 5 2 2" xfId="51801" xr:uid="{B3261BF0-8307-459F-AD8B-8057713C0B29}"/>
    <cellStyle name="Separador de milhares 12 9 5 3" xfId="51798" xr:uid="{7D946E99-AD5E-42D2-B9EA-5C991433061A}"/>
    <cellStyle name="Separador de milhares_x0001_ 12 9 5 3" xfId="51799" xr:uid="{64842858-1BDC-4275-849B-43BDE9F2F196}"/>
    <cellStyle name="Separador de milhares 12 9 6" xfId="21166" xr:uid="{00000000-0005-0000-0000-0000B0520000}"/>
    <cellStyle name="Separador de milhares_x0001_ 12 9 6" xfId="21167" xr:uid="{00000000-0005-0000-0000-0000B1520000}"/>
    <cellStyle name="Separador de milhares 12 9 6 2" xfId="51802" xr:uid="{0617E900-9277-4CF0-B0D7-D227B6B83583}"/>
    <cellStyle name="Separador de milhares_x0001_ 12 9 6 2" xfId="51803" xr:uid="{DE13E8E9-9D9A-4DDA-8C46-54BC0FD861DE}"/>
    <cellStyle name="Separador de milhares 12 9 7" xfId="21168" xr:uid="{00000000-0005-0000-0000-0000B2520000}"/>
    <cellStyle name="Separador de milhares_x0001_ 12 9 7" xfId="21169" xr:uid="{00000000-0005-0000-0000-0000B3520000}"/>
    <cellStyle name="Separador de milhares 12 9 7 2" xfId="51804" xr:uid="{79EFB7AD-B53C-44DF-9468-B98089FB21A8}"/>
    <cellStyle name="Separador de milhares_x0001_ 12 9 7 2" xfId="51805" xr:uid="{14DF0232-9CBF-4D3C-B9AE-A5417EA10734}"/>
    <cellStyle name="Separador de milhares 12 9 7 3" xfId="21170" xr:uid="{00000000-0005-0000-0000-0000B4520000}"/>
    <cellStyle name="Separador de milhares 12 9 7 3 2" xfId="51806" xr:uid="{B2BC9EC3-31DE-4A69-9527-28A0DCB2EAD1}"/>
    <cellStyle name="Separador de milhares 12 9 8" xfId="21171" xr:uid="{00000000-0005-0000-0000-0000B5520000}"/>
    <cellStyle name="Separador de milhares_x0001_ 12 9 8" xfId="21172" xr:uid="{00000000-0005-0000-0000-0000B6520000}"/>
    <cellStyle name="Separador de milhares 12 9 8 2" xfId="51807" xr:uid="{BA003438-8C24-4097-9449-E068AEBF7BE1}"/>
    <cellStyle name="Separador de milhares_x0001_ 12 9 8 2" xfId="51808" xr:uid="{D4BAF192-5F5B-4083-B328-1B9FCFFF6CC0}"/>
    <cellStyle name="Separador de milhares 12 9 9" xfId="21173" xr:uid="{00000000-0005-0000-0000-0000B7520000}"/>
    <cellStyle name="Separador de milhares_x0001_ 12 9 9" xfId="21174" xr:uid="{00000000-0005-0000-0000-0000B8520000}"/>
    <cellStyle name="Separador de milhares 12 9 9 2" xfId="51809" xr:uid="{852731AC-E41E-4A48-BCC9-E61D09D41688}"/>
    <cellStyle name="Separador de milhares_x0001_ 12 9 9 2" xfId="51810" xr:uid="{33689C2C-12A3-43BB-89CE-3BD3C1AE2D84}"/>
    <cellStyle name="Separador de milhares 13" xfId="21175" xr:uid="{00000000-0005-0000-0000-0000B9520000}"/>
    <cellStyle name="Separador de milhares_x0001_ 13" xfId="21176" xr:uid="{00000000-0005-0000-0000-0000BA520000}"/>
    <cellStyle name="Separador de milhares 13 10" xfId="21177" xr:uid="{00000000-0005-0000-0000-0000BB520000}"/>
    <cellStyle name="Separador de milhares_x0001_ 13 10" xfId="51812" xr:uid="{D80AC190-51F0-4CB8-A171-5EEDF79F2283}"/>
    <cellStyle name="Separador de milhares 13 10 2" xfId="21178" xr:uid="{00000000-0005-0000-0000-0000BC520000}"/>
    <cellStyle name="Separador de milhares 13 10 2 2" xfId="21179" xr:uid="{00000000-0005-0000-0000-0000BD520000}"/>
    <cellStyle name="Separador de milhares 13 10 2 2 2" xfId="51815" xr:uid="{549D29F8-7153-4CF7-B1B1-D7D764E38161}"/>
    <cellStyle name="Separador de milhares 13 10 2 3" xfId="51814" xr:uid="{565CCD95-28D7-4D86-A8A1-F96C76013257}"/>
    <cellStyle name="Separador de milhares 13 10 3" xfId="21180" xr:uid="{00000000-0005-0000-0000-0000BE520000}"/>
    <cellStyle name="Separador de milhares 13 10 3 2" xfId="21181" xr:uid="{00000000-0005-0000-0000-0000BF520000}"/>
    <cellStyle name="Separador de milhares 13 10 3 2 2" xfId="51817" xr:uid="{46EED821-272F-46F5-B68E-EDF9EA6C8DC5}"/>
    <cellStyle name="Separador de milhares 13 10 3 3" xfId="51816" xr:uid="{84387B63-97B0-4DCD-9DEB-A8710609C507}"/>
    <cellStyle name="Separador de milhares 13 10 4" xfId="21182" xr:uid="{00000000-0005-0000-0000-0000C0520000}"/>
    <cellStyle name="Separador de milhares 13 10 4 2" xfId="51818" xr:uid="{A143F7B8-B1FF-40F2-8CB5-6C067CAC5848}"/>
    <cellStyle name="Separador de milhares 13 10 5" xfId="21183" xr:uid="{00000000-0005-0000-0000-0000C1520000}"/>
    <cellStyle name="Separador de milhares 13 10 5 2" xfId="51819" xr:uid="{7ECE8E95-3039-4AA6-B107-7B9AEDE9FDFA}"/>
    <cellStyle name="Separador de milhares 13 10 6" xfId="21184" xr:uid="{00000000-0005-0000-0000-0000C2520000}"/>
    <cellStyle name="Separador de milhares 13 10 6 2" xfId="51820" xr:uid="{DB04ED62-5199-4250-B90C-B45378DE17FD}"/>
    <cellStyle name="Separador de milhares 13 10 7" xfId="51813" xr:uid="{F1AE3800-A201-4976-9D7F-16AF010F7485}"/>
    <cellStyle name="Separador de milhares 13 11" xfId="21185" xr:uid="{00000000-0005-0000-0000-0000C3520000}"/>
    <cellStyle name="Separador de milhares 13 11 2" xfId="21186" xr:uid="{00000000-0005-0000-0000-0000C4520000}"/>
    <cellStyle name="Separador de milhares 13 11 2 2" xfId="51822" xr:uid="{88BC775B-B651-44A1-B50B-8C5E648A7AAF}"/>
    <cellStyle name="Separador de milhares 13 11 3" xfId="51821" xr:uid="{34BBC8C1-8DDF-4D5B-B3CF-085FBC9A06C7}"/>
    <cellStyle name="Separador de milhares 13 12" xfId="21187" xr:uid="{00000000-0005-0000-0000-0000C5520000}"/>
    <cellStyle name="Separador de milhares 13 12 2" xfId="21188" xr:uid="{00000000-0005-0000-0000-0000C6520000}"/>
    <cellStyle name="Separador de milhares 13 12 2 2" xfId="51824" xr:uid="{3726015A-6A13-490C-A347-32DA129526D1}"/>
    <cellStyle name="Separador de milhares 13 12 3" xfId="51823" xr:uid="{6F70A5AD-9B01-4887-82C1-42958AED8F3D}"/>
    <cellStyle name="Separador de milhares 13 13" xfId="21189" xr:uid="{00000000-0005-0000-0000-0000C7520000}"/>
    <cellStyle name="Separador de milhares 13 13 2" xfId="21190" xr:uid="{00000000-0005-0000-0000-0000C8520000}"/>
    <cellStyle name="Separador de milhares 13 13 2 2" xfId="51826" xr:uid="{54F9AF70-367D-4569-84D0-1B9C4AF441E5}"/>
    <cellStyle name="Separador de milhares 13 13 3" xfId="51825" xr:uid="{758E1CB7-9786-43BC-AA6F-B390D46E7DDF}"/>
    <cellStyle name="Separador de milhares 13 14" xfId="21191" xr:uid="{00000000-0005-0000-0000-0000C9520000}"/>
    <cellStyle name="Separador de milhares 13 14 2" xfId="21192" xr:uid="{00000000-0005-0000-0000-0000CA520000}"/>
    <cellStyle name="Separador de milhares 13 14 2 2" xfId="51828" xr:uid="{93730D46-AE45-4D14-8851-21D9C08F1718}"/>
    <cellStyle name="Separador de milhares 13 14 3" xfId="51827" xr:uid="{80966674-4148-49EE-9E3A-54C25C898B55}"/>
    <cellStyle name="Separador de milhares 13 15" xfId="21193" xr:uid="{00000000-0005-0000-0000-0000CB520000}"/>
    <cellStyle name="Separador de milhares 13 15 2" xfId="51829" xr:uid="{67B513A6-ADA0-4DDD-A732-25F9AA4409D6}"/>
    <cellStyle name="Separador de milhares 13 16" xfId="21194" xr:uid="{00000000-0005-0000-0000-0000CC520000}"/>
    <cellStyle name="Separador de milhares 13 16 2" xfId="51830" xr:uid="{A30EEABD-7DF5-4497-9DCD-07F24CCF681A}"/>
    <cellStyle name="Separador de milhares 13 16 3" xfId="21195" xr:uid="{00000000-0005-0000-0000-0000CD520000}"/>
    <cellStyle name="Separador de milhares 13 16 3 2" xfId="51831" xr:uid="{9FF7DB40-BAF6-499C-A9FE-9B06C6A53ADC}"/>
    <cellStyle name="Separador de milhares 13 17" xfId="21196" xr:uid="{00000000-0005-0000-0000-0000CE520000}"/>
    <cellStyle name="Separador de milhares 13 17 2" xfId="51832" xr:uid="{666229A7-9344-4215-B363-E6220AE22E4F}"/>
    <cellStyle name="Separador de milhares 13 18" xfId="21197" xr:uid="{00000000-0005-0000-0000-0000CF520000}"/>
    <cellStyle name="Separador de milhares 13 18 2" xfId="51833" xr:uid="{2495638F-8686-41BD-A6A2-8AC0689C8CAB}"/>
    <cellStyle name="Separador de milhares 13 19" xfId="51811" xr:uid="{E8D91288-70A8-4C31-938F-E379DF6ADA31}"/>
    <cellStyle name="Separador de milhares 13 2" xfId="21198" xr:uid="{00000000-0005-0000-0000-0000D0520000}"/>
    <cellStyle name="Separador de milhares_x0001_ 13 2" xfId="21199" xr:uid="{00000000-0005-0000-0000-0000D1520000}"/>
    <cellStyle name="Separador de milhares 13 2 10" xfId="51834" xr:uid="{393F64AF-5325-4CC9-BF26-0F09AEBE77C9}"/>
    <cellStyle name="Separador de milhares 13 2 2" xfId="21200" xr:uid="{00000000-0005-0000-0000-0000D2520000}"/>
    <cellStyle name="Separador de milhares_x0001_ 13 2 2" xfId="21201" xr:uid="{00000000-0005-0000-0000-0000D3520000}"/>
    <cellStyle name="Separador de milhares 13 2 2 2" xfId="21202" xr:uid="{00000000-0005-0000-0000-0000D4520000}"/>
    <cellStyle name="Separador de milhares_x0001_ 13 2 2 2" xfId="51837" xr:uid="{B1BE696F-58A6-43C2-B42F-2451001F2B79}"/>
    <cellStyle name="Separador de milhares 13 2 2 2 2" xfId="51838" xr:uid="{4604C288-E34A-4380-B51D-5D3ACDF821E2}"/>
    <cellStyle name="Separador de milhares 13 2 2 3" xfId="51836" xr:uid="{E745F2E4-E8A0-494C-9F10-1D2F4E580419}"/>
    <cellStyle name="Separador de milhares 13 2 3" xfId="21203" xr:uid="{00000000-0005-0000-0000-0000D5520000}"/>
    <cellStyle name="Separador de milhares_x0001_ 13 2 3" xfId="51835" xr:uid="{24F4FBE0-FCB5-4FE5-8F1A-BC6A9516FD41}"/>
    <cellStyle name="Separador de milhares 13 2 3 2" xfId="21204" xr:uid="{00000000-0005-0000-0000-0000D6520000}"/>
    <cellStyle name="Separador de milhares 13 2 3 2 2" xfId="51840" xr:uid="{CB82DF3F-109F-4559-AC65-A81949F10E94}"/>
    <cellStyle name="Separador de milhares 13 2 3 3" xfId="51839" xr:uid="{82BC16FD-4F99-4FED-98F2-77F49794257E}"/>
    <cellStyle name="Separador de milhares 13 2 4" xfId="21205" xr:uid="{00000000-0005-0000-0000-0000D7520000}"/>
    <cellStyle name="Separador de milhares 13 2 4 2" xfId="21206" xr:uid="{00000000-0005-0000-0000-0000D8520000}"/>
    <cellStyle name="Separador de milhares 13 2 4 2 2" xfId="51842" xr:uid="{BD2D1FAD-602A-48E0-B46A-9CF9793DD185}"/>
    <cellStyle name="Separador de milhares 13 2 4 3" xfId="51841" xr:uid="{971BF764-914D-48FD-873A-7D39E67E5D85}"/>
    <cellStyle name="Separador de milhares 13 2 5" xfId="21207" xr:uid="{00000000-0005-0000-0000-0000D9520000}"/>
    <cellStyle name="Separador de milhares 13 2 5 2" xfId="21208" xr:uid="{00000000-0005-0000-0000-0000DA520000}"/>
    <cellStyle name="Separador de milhares 13 2 5 2 2" xfId="51844" xr:uid="{8DD857A6-5829-4093-A321-85988EA2BD8F}"/>
    <cellStyle name="Separador de milhares 13 2 5 3" xfId="51843" xr:uid="{ED3387E1-94ED-4298-B89D-37557320F86D}"/>
    <cellStyle name="Separador de milhares 13 2 6" xfId="21209" xr:uid="{00000000-0005-0000-0000-0000DB520000}"/>
    <cellStyle name="Separador de milhares 13 2 6 2" xfId="51845" xr:uid="{8D46A782-8A15-4E8E-BDAF-F1A7257354C7}"/>
    <cellStyle name="Separador de milhares 13 2 7" xfId="21210" xr:uid="{00000000-0005-0000-0000-0000DC520000}"/>
    <cellStyle name="Separador de milhares 13 2 7 2" xfId="51846" xr:uid="{71F9ED86-8776-4300-A616-33E7E48F9285}"/>
    <cellStyle name="Separador de milhares 13 2 7 3" xfId="21211" xr:uid="{00000000-0005-0000-0000-0000DD520000}"/>
    <cellStyle name="Separador de milhares 13 2 7 3 2" xfId="51847" xr:uid="{42C67D43-8FC9-475D-989C-12B0C4C37678}"/>
    <cellStyle name="Separador de milhares 13 2 8" xfId="21212" xr:uid="{00000000-0005-0000-0000-0000DE520000}"/>
    <cellStyle name="Separador de milhares 13 2 8 2" xfId="51848" xr:uid="{2767C0CA-D1C7-43C4-B3DC-3C9FB85697DC}"/>
    <cellStyle name="Separador de milhares 13 2 9" xfId="21213" xr:uid="{00000000-0005-0000-0000-0000DF520000}"/>
    <cellStyle name="Separador de milhares 13 2 9 2" xfId="51849" xr:uid="{FCE2CFF4-F20F-46C1-9BB2-A38413E0AA62}"/>
    <cellStyle name="Separador de milhares 13 3" xfId="21214" xr:uid="{00000000-0005-0000-0000-0000E0520000}"/>
    <cellStyle name="Separador de milhares_x0001_ 13 3" xfId="21215" xr:uid="{00000000-0005-0000-0000-0000E1520000}"/>
    <cellStyle name="Separador de milhares 13 3 2" xfId="21216" xr:uid="{00000000-0005-0000-0000-0000E2520000}"/>
    <cellStyle name="Separador de milhares_x0001_ 13 3 2" xfId="21217" xr:uid="{00000000-0005-0000-0000-0000E3520000}"/>
    <cellStyle name="Separador de milhares 13 3 2 2" xfId="21218" xr:uid="{00000000-0005-0000-0000-0000E4520000}"/>
    <cellStyle name="Separador de milhares_x0001_ 13 3 2 2" xfId="51853" xr:uid="{66982E7D-8AA8-4A55-A7D6-B471D4B8DD5F}"/>
    <cellStyle name="Separador de milhares 13 3 2 2 2" xfId="51854" xr:uid="{3952FE3B-3C42-45AA-99C9-29344BE9BC49}"/>
    <cellStyle name="Separador de milhares 13 3 2 3" xfId="51852" xr:uid="{27BF769F-E316-4E01-856E-C217A9688120}"/>
    <cellStyle name="Separador de milhares 13 3 3" xfId="21219" xr:uid="{00000000-0005-0000-0000-0000E5520000}"/>
    <cellStyle name="Separador de milhares_x0001_ 13 3 3" xfId="51851" xr:uid="{0BD27092-2D3D-49FF-A031-94AE84D2FC4E}"/>
    <cellStyle name="Separador de milhares 13 3 3 2" xfId="21220" xr:uid="{00000000-0005-0000-0000-0000E6520000}"/>
    <cellStyle name="Separador de milhares 13 3 3 2 2" xfId="51856" xr:uid="{100ED465-365D-43A6-8DEA-16BD7E9B8AC9}"/>
    <cellStyle name="Separador de milhares 13 3 3 3" xfId="51855" xr:uid="{BB06D27A-662E-466B-A995-875899B97882}"/>
    <cellStyle name="Separador de milhares 13 3 4" xfId="21221" xr:uid="{00000000-0005-0000-0000-0000E7520000}"/>
    <cellStyle name="Separador de milhares 13 3 4 2" xfId="21222" xr:uid="{00000000-0005-0000-0000-0000E8520000}"/>
    <cellStyle name="Separador de milhares 13 3 4 2 2" xfId="51858" xr:uid="{FFC92FC2-8001-4DD0-B0DC-688BF5B7A6CF}"/>
    <cellStyle name="Separador de milhares 13 3 4 3" xfId="51857" xr:uid="{47AA1168-6B0E-4257-AD47-3AA625710548}"/>
    <cellStyle name="Separador de milhares 13 3 5" xfId="21223" xr:uid="{00000000-0005-0000-0000-0000E9520000}"/>
    <cellStyle name="Separador de milhares 13 3 5 2" xfId="51859" xr:uid="{CB8D1627-1228-43D0-8DD3-A99856DC784F}"/>
    <cellStyle name="Separador de milhares 13 3 6" xfId="21224" xr:uid="{00000000-0005-0000-0000-0000EA520000}"/>
    <cellStyle name="Separador de milhares 13 3 6 2" xfId="51860" xr:uid="{5799686C-1E0C-482E-961C-ACAFC3BB07C1}"/>
    <cellStyle name="Separador de milhares 13 3 7" xfId="21225" xr:uid="{00000000-0005-0000-0000-0000EB520000}"/>
    <cellStyle name="Separador de milhares 13 3 7 2" xfId="51861" xr:uid="{931E92F7-0D2D-4A02-8A1D-9601C2D18ACA}"/>
    <cellStyle name="Separador de milhares 13 3 8" xfId="21226" xr:uid="{00000000-0005-0000-0000-0000EC520000}"/>
    <cellStyle name="Separador de milhares 13 3 8 2" xfId="51862" xr:uid="{ECF37006-98E6-4AA2-A51F-9F96AB587F9F}"/>
    <cellStyle name="Separador de milhares 13 3 9" xfId="51850" xr:uid="{E409A094-5725-453A-BFB1-E9F980239B27}"/>
    <cellStyle name="Separador de milhares 13 4" xfId="21227" xr:uid="{00000000-0005-0000-0000-0000ED520000}"/>
    <cellStyle name="Separador de milhares_x0001_ 13 4" xfId="21228" xr:uid="{00000000-0005-0000-0000-0000EE520000}"/>
    <cellStyle name="Separador de milhares 13 4 2" xfId="21229" xr:uid="{00000000-0005-0000-0000-0000EF520000}"/>
    <cellStyle name="Separador de milhares_x0001_ 13 4 2" xfId="21230" xr:uid="{00000000-0005-0000-0000-0000F0520000}"/>
    <cellStyle name="Separador de milhares 13 4 2 2" xfId="21231" xr:uid="{00000000-0005-0000-0000-0000F1520000}"/>
    <cellStyle name="Separador de milhares_x0001_ 13 4 2 2" xfId="51866" xr:uid="{5DA78F57-4B58-4302-8A3B-8833AFC8A540}"/>
    <cellStyle name="Separador de milhares 13 4 2 2 2" xfId="51867" xr:uid="{1574A7B9-3FEC-4893-88BA-42F813808AEF}"/>
    <cellStyle name="Separador de milhares 13 4 2 3" xfId="51865" xr:uid="{B963F82F-A857-4709-BE10-E2958E832DFE}"/>
    <cellStyle name="Separador de milhares 13 4 3" xfId="21232" xr:uid="{00000000-0005-0000-0000-0000F2520000}"/>
    <cellStyle name="Separador de milhares_x0001_ 13 4 3" xfId="51864" xr:uid="{3ACD3354-F25C-48C3-ACB0-7E1C2B6FEB3C}"/>
    <cellStyle name="Separador de milhares 13 4 3 2" xfId="21233" xr:uid="{00000000-0005-0000-0000-0000F3520000}"/>
    <cellStyle name="Separador de milhares 13 4 3 2 2" xfId="51869" xr:uid="{1B3A6C99-B51E-4EC3-9E22-1B49B6A3EA64}"/>
    <cellStyle name="Separador de milhares 13 4 3 3" xfId="51868" xr:uid="{D2A800E4-32A7-4D2D-9978-733EEF96CD69}"/>
    <cellStyle name="Separador de milhares 13 4 4" xfId="21234" xr:uid="{00000000-0005-0000-0000-0000F4520000}"/>
    <cellStyle name="Separador de milhares 13 4 4 2" xfId="21235" xr:uid="{00000000-0005-0000-0000-0000F5520000}"/>
    <cellStyle name="Separador de milhares 13 4 4 2 2" xfId="51871" xr:uid="{F7BC71E1-29BF-433C-8FE3-AB0AA737899A}"/>
    <cellStyle name="Separador de milhares 13 4 4 3" xfId="51870" xr:uid="{1A17C98B-D930-4CB6-B65D-45F2EAC5153B}"/>
    <cellStyle name="Separador de milhares 13 4 5" xfId="21236" xr:uid="{00000000-0005-0000-0000-0000F6520000}"/>
    <cellStyle name="Separador de milhares 13 4 5 2" xfId="51872" xr:uid="{A558F08B-BB30-4007-BA7F-A1B87344257F}"/>
    <cellStyle name="Separador de milhares 13 4 6" xfId="21237" xr:uid="{00000000-0005-0000-0000-0000F7520000}"/>
    <cellStyle name="Separador de milhares 13 4 6 2" xfId="51873" xr:uid="{5327E2DA-A470-48FB-A8FA-BC7ED81E0EAF}"/>
    <cellStyle name="Separador de milhares 13 4 7" xfId="21238" xr:uid="{00000000-0005-0000-0000-0000F8520000}"/>
    <cellStyle name="Separador de milhares 13 4 7 2" xfId="51874" xr:uid="{83B39340-84A9-4848-87C3-4CC9948632B8}"/>
    <cellStyle name="Separador de milhares 13 4 8" xfId="21239" xr:uid="{00000000-0005-0000-0000-0000F9520000}"/>
    <cellStyle name="Separador de milhares 13 4 8 2" xfId="51875" xr:uid="{26AD9C43-B68E-4D8C-8159-8DB456AB729E}"/>
    <cellStyle name="Separador de milhares 13 4 9" xfId="51863" xr:uid="{4AA0DD11-5A45-4213-8548-A15A6EEB3CFA}"/>
    <cellStyle name="Separador de milhares 13 5" xfId="21240" xr:uid="{00000000-0005-0000-0000-0000FA520000}"/>
    <cellStyle name="Separador de milhares_x0001_ 13 5" xfId="21241" xr:uid="{00000000-0005-0000-0000-0000FB520000}"/>
    <cellStyle name="Separador de milhares 13 5 2" xfId="21242" xr:uid="{00000000-0005-0000-0000-0000FC520000}"/>
    <cellStyle name="Separador de milhares_x0001_ 13 5 2" xfId="21243" xr:uid="{00000000-0005-0000-0000-0000FD520000}"/>
    <cellStyle name="Separador de milhares 13 5 2 2" xfId="21244" xr:uid="{00000000-0005-0000-0000-0000FE520000}"/>
    <cellStyle name="Separador de milhares_x0001_ 13 5 2 2" xfId="51879" xr:uid="{A03A7AE1-2DAC-46C0-9FA6-BB663056D01D}"/>
    <cellStyle name="Separador de milhares 13 5 2 2 2" xfId="51880" xr:uid="{E36C6568-598B-4810-BC92-532B0C170AB0}"/>
    <cellStyle name="Separador de milhares 13 5 2 3" xfId="51878" xr:uid="{C034526D-E3BE-4E76-A0A1-83445C8D143B}"/>
    <cellStyle name="Separador de milhares 13 5 3" xfId="21245" xr:uid="{00000000-0005-0000-0000-0000FF520000}"/>
    <cellStyle name="Separador de milhares_x0001_ 13 5 3" xfId="51877" xr:uid="{00BF2847-DE53-45C1-B2A7-A1BAC9BFB7BA}"/>
    <cellStyle name="Separador de milhares 13 5 3 2" xfId="21246" xr:uid="{00000000-0005-0000-0000-000000530000}"/>
    <cellStyle name="Separador de milhares 13 5 3 2 2" xfId="51882" xr:uid="{0A357313-731E-45B2-A4A8-374A6AE3A973}"/>
    <cellStyle name="Separador de milhares 13 5 3 3" xfId="51881" xr:uid="{D80FA18A-F33C-45B1-89ED-FCE8C732F574}"/>
    <cellStyle name="Separador de milhares 13 5 4" xfId="21247" xr:uid="{00000000-0005-0000-0000-000001530000}"/>
    <cellStyle name="Separador de milhares 13 5 4 2" xfId="51883" xr:uid="{05649C81-1281-465A-A9F6-9D75F149568F}"/>
    <cellStyle name="Separador de milhares 13 5 5" xfId="21248" xr:uid="{00000000-0005-0000-0000-000002530000}"/>
    <cellStyle name="Separador de milhares 13 5 5 2" xfId="51884" xr:uid="{715E32FC-815A-4ABA-8DAB-A24B494EAF02}"/>
    <cellStyle name="Separador de milhares 13 5 6" xfId="21249" xr:uid="{00000000-0005-0000-0000-000003530000}"/>
    <cellStyle name="Separador de milhares 13 5 6 2" xfId="51885" xr:uid="{CAD96516-0713-4F3F-8689-16E4111E9F93}"/>
    <cellStyle name="Separador de milhares 13 5 7" xfId="21250" xr:uid="{00000000-0005-0000-0000-000004530000}"/>
    <cellStyle name="Separador de milhares 13 5 7 2" xfId="51886" xr:uid="{90929959-1437-4547-968A-73FAF386625C}"/>
    <cellStyle name="Separador de milhares 13 5 8" xfId="51876" xr:uid="{D3A20B64-F0F8-4DCD-8F52-0FD2EDBC7059}"/>
    <cellStyle name="Separador de milhares 13 6" xfId="21251" xr:uid="{00000000-0005-0000-0000-000005530000}"/>
    <cellStyle name="Separador de milhares_x0001_ 13 6" xfId="21252" xr:uid="{00000000-0005-0000-0000-000006530000}"/>
    <cellStyle name="Separador de milhares 13 6 2" xfId="21253" xr:uid="{00000000-0005-0000-0000-000007530000}"/>
    <cellStyle name="Separador de milhares_x0001_ 13 6 2" xfId="51888" xr:uid="{A0D66DAE-AABB-450C-9E16-FAF10A194830}"/>
    <cellStyle name="Separador de milhares 13 6 2 2" xfId="21254" xr:uid="{00000000-0005-0000-0000-000008530000}"/>
    <cellStyle name="Separador de milhares 13 6 2 2 2" xfId="51890" xr:uid="{5C056C2D-8B40-47D3-B7FE-013B00F79336}"/>
    <cellStyle name="Separador de milhares 13 6 2 3" xfId="51889" xr:uid="{1B9D77DE-5522-4856-8932-D7E08297C638}"/>
    <cellStyle name="Separador de milhares 13 6 3" xfId="21255" xr:uid="{00000000-0005-0000-0000-000009530000}"/>
    <cellStyle name="Separador de milhares 13 6 3 2" xfId="21256" xr:uid="{00000000-0005-0000-0000-00000A530000}"/>
    <cellStyle name="Separador de milhares 13 6 3 2 2" xfId="51892" xr:uid="{97F62A25-2B77-4E36-8F6F-C9A8A2744538}"/>
    <cellStyle name="Separador de milhares 13 6 3 3" xfId="51891" xr:uid="{6A4C5DD3-7B54-45F6-8B66-74072C408A37}"/>
    <cellStyle name="Separador de milhares 13 6 4" xfId="21257" xr:uid="{00000000-0005-0000-0000-00000B530000}"/>
    <cellStyle name="Separador de milhares 13 6 4 2" xfId="51893" xr:uid="{BE3BB3CA-CCC1-47FA-BBC5-6A3B6576E9AF}"/>
    <cellStyle name="Separador de milhares 13 6 5" xfId="21258" xr:uid="{00000000-0005-0000-0000-00000C530000}"/>
    <cellStyle name="Separador de milhares 13 6 5 2" xfId="51894" xr:uid="{5D60F1F4-C36E-4683-81A1-4D393407B6D4}"/>
    <cellStyle name="Separador de milhares 13 6 6" xfId="21259" xr:uid="{00000000-0005-0000-0000-00000D530000}"/>
    <cellStyle name="Separador de milhares 13 6 6 2" xfId="51895" xr:uid="{6D59B111-2FD6-4A63-826B-A61597BB646F}"/>
    <cellStyle name="Separador de milhares 13 6 7" xfId="21260" xr:uid="{00000000-0005-0000-0000-00000E530000}"/>
    <cellStyle name="Separador de milhares 13 6 7 2" xfId="51896" xr:uid="{09A45849-5FD4-4DBF-894D-24FDDF148E0C}"/>
    <cellStyle name="Separador de milhares 13 6 8" xfId="51887" xr:uid="{745ED6B6-1A80-45D2-8372-871489912212}"/>
    <cellStyle name="Separador de milhares 13 7" xfId="21261" xr:uid="{00000000-0005-0000-0000-00000F530000}"/>
    <cellStyle name="Separador de milhares_x0001_ 13 7" xfId="21262" xr:uid="{00000000-0005-0000-0000-000010530000}"/>
    <cellStyle name="Separador de milhares 13 7 2" xfId="21263" xr:uid="{00000000-0005-0000-0000-000011530000}"/>
    <cellStyle name="Separador de milhares_x0001_ 13 7 2" xfId="51898" xr:uid="{E99534C4-7907-4A17-8826-B4B8991614CF}"/>
    <cellStyle name="Separador de milhares 13 7 2 2" xfId="21264" xr:uid="{00000000-0005-0000-0000-000012530000}"/>
    <cellStyle name="Separador de milhares 13 7 2 2 2" xfId="51900" xr:uid="{13EA15FC-6E44-4C04-9700-95AD34292B60}"/>
    <cellStyle name="Separador de milhares 13 7 2 3" xfId="51899" xr:uid="{BEA2D087-11A3-45D6-8D3E-702F7401839E}"/>
    <cellStyle name="Separador de milhares 13 7 3" xfId="21265" xr:uid="{00000000-0005-0000-0000-000013530000}"/>
    <cellStyle name="Separador de milhares 13 7 3 2" xfId="21266" xr:uid="{00000000-0005-0000-0000-000014530000}"/>
    <cellStyle name="Separador de milhares 13 7 3 2 2" xfId="51902" xr:uid="{66DB11BF-73B6-41FC-909D-334B6C2F2A45}"/>
    <cellStyle name="Separador de milhares 13 7 3 3" xfId="51901" xr:uid="{AE8B00EB-BF17-4792-9037-97BA009693A7}"/>
    <cellStyle name="Separador de milhares 13 7 4" xfId="21267" xr:uid="{00000000-0005-0000-0000-000015530000}"/>
    <cellStyle name="Separador de milhares 13 7 4 2" xfId="51903" xr:uid="{34D46CC9-0F0A-4357-8ABE-6F7BB23AFDFE}"/>
    <cellStyle name="Separador de milhares 13 7 5" xfId="21268" xr:uid="{00000000-0005-0000-0000-000016530000}"/>
    <cellStyle name="Separador de milhares 13 7 5 2" xfId="51904" xr:uid="{0E0D12AA-3837-486D-9DEA-66BD4210E2B8}"/>
    <cellStyle name="Separador de milhares 13 7 6" xfId="21269" xr:uid="{00000000-0005-0000-0000-000017530000}"/>
    <cellStyle name="Separador de milhares 13 7 6 2" xfId="51905" xr:uid="{19E971F0-C0BA-433D-BCBD-629B09F88BED}"/>
    <cellStyle name="Separador de milhares 13 7 7" xfId="51897" xr:uid="{7079B41B-FDAC-4A5F-A76C-8735D30E8ADF}"/>
    <cellStyle name="Separador de milhares 13 8" xfId="21270" xr:uid="{00000000-0005-0000-0000-000018530000}"/>
    <cellStyle name="Separador de milhares_x0001_ 13 8" xfId="21271" xr:uid="{00000000-0005-0000-0000-000019530000}"/>
    <cellStyle name="Separador de milhares 13 8 2" xfId="21272" xr:uid="{00000000-0005-0000-0000-00001A530000}"/>
    <cellStyle name="Separador de milhares_x0001_ 13 8 2" xfId="51907" xr:uid="{9CCCA4D7-21EC-4FE7-8BDB-B1336C7D93B9}"/>
    <cellStyle name="Separador de milhares 13 8 2 2" xfId="21273" xr:uid="{00000000-0005-0000-0000-00001B530000}"/>
    <cellStyle name="Separador de milhares 13 8 2 2 2" xfId="51909" xr:uid="{44D8FC10-760B-489D-8C00-3A8B6A4F4C51}"/>
    <cellStyle name="Separador de milhares 13 8 2 3" xfId="51908" xr:uid="{03BD4C48-55F7-46DE-9228-EE1E2DAF2203}"/>
    <cellStyle name="Separador de milhares 13 8 3" xfId="21274" xr:uid="{00000000-0005-0000-0000-00001C530000}"/>
    <cellStyle name="Separador de milhares 13 8 3 2" xfId="21275" xr:uid="{00000000-0005-0000-0000-00001D530000}"/>
    <cellStyle name="Separador de milhares 13 8 3 2 2" xfId="51911" xr:uid="{96DEA061-BD74-4D53-9638-D353443AA9B2}"/>
    <cellStyle name="Separador de milhares 13 8 3 3" xfId="51910" xr:uid="{49ABB33A-82F8-4781-9D7C-A543B7091FDC}"/>
    <cellStyle name="Separador de milhares 13 8 4" xfId="21276" xr:uid="{00000000-0005-0000-0000-00001E530000}"/>
    <cellStyle name="Separador de milhares 13 8 4 2" xfId="51912" xr:uid="{FE80DCAC-9D6A-4706-A176-C721EC53D90B}"/>
    <cellStyle name="Separador de milhares 13 8 5" xfId="21277" xr:uid="{00000000-0005-0000-0000-00001F530000}"/>
    <cellStyle name="Separador de milhares 13 8 5 2" xfId="51913" xr:uid="{9B5F2F8E-AB88-4870-A9AD-5DCE8DD4B9BE}"/>
    <cellStyle name="Separador de milhares 13 8 6" xfId="21278" xr:uid="{00000000-0005-0000-0000-000020530000}"/>
    <cellStyle name="Separador de milhares 13 8 6 2" xfId="51914" xr:uid="{9917D5F7-A667-4450-BAE9-B0CEBC493857}"/>
    <cellStyle name="Separador de milhares 13 8 7" xfId="51906" xr:uid="{9D7DF12F-ECBE-4FF3-9E51-0A9BC1E73A6B}"/>
    <cellStyle name="Separador de milhares 13 9" xfId="21279" xr:uid="{00000000-0005-0000-0000-000021530000}"/>
    <cellStyle name="Separador de milhares_x0001_ 13 9" xfId="21280" xr:uid="{00000000-0005-0000-0000-000022530000}"/>
    <cellStyle name="Separador de milhares 13 9 2" xfId="21281" xr:uid="{00000000-0005-0000-0000-000023530000}"/>
    <cellStyle name="Separador de milhares_x0001_ 13 9 2" xfId="51916" xr:uid="{A944895E-76C3-493C-A162-DC8630112070}"/>
    <cellStyle name="Separador de milhares 13 9 2 2" xfId="21282" xr:uid="{00000000-0005-0000-0000-000024530000}"/>
    <cellStyle name="Separador de milhares 13 9 2 2 2" xfId="51918" xr:uid="{F093B2CF-FEAD-4A6C-B15B-0615501CA4D9}"/>
    <cellStyle name="Separador de milhares 13 9 2 3" xfId="51917" xr:uid="{756E7DA9-E3ED-4E78-86DD-D1E906985AAE}"/>
    <cellStyle name="Separador de milhares 13 9 3" xfId="21283" xr:uid="{00000000-0005-0000-0000-000025530000}"/>
    <cellStyle name="Separador de milhares 13 9 3 2" xfId="21284" xr:uid="{00000000-0005-0000-0000-000026530000}"/>
    <cellStyle name="Separador de milhares 13 9 3 2 2" xfId="51920" xr:uid="{6D45CB41-9717-430E-9742-EF8394465CC6}"/>
    <cellStyle name="Separador de milhares 13 9 3 3" xfId="51919" xr:uid="{6BC8600F-57B1-450F-A0F9-F544317392D5}"/>
    <cellStyle name="Separador de milhares 13 9 4" xfId="21285" xr:uid="{00000000-0005-0000-0000-000027530000}"/>
    <cellStyle name="Separador de milhares 13 9 4 2" xfId="51921" xr:uid="{FE019141-9DB8-44D4-BE4A-8E8380477D6A}"/>
    <cellStyle name="Separador de milhares 13 9 5" xfId="21286" xr:uid="{00000000-0005-0000-0000-000028530000}"/>
    <cellStyle name="Separador de milhares 13 9 5 2" xfId="51922" xr:uid="{90AB7A7A-F721-437F-8B05-8617A88DFE30}"/>
    <cellStyle name="Separador de milhares 13 9 6" xfId="21287" xr:uid="{00000000-0005-0000-0000-000029530000}"/>
    <cellStyle name="Separador de milhares 13 9 6 2" xfId="51923" xr:uid="{1A666485-33FA-410C-8B81-BF688ECECD79}"/>
    <cellStyle name="Separador de milhares 13 9 7" xfId="51915" xr:uid="{E84D55BD-95F2-4626-9D41-EDEE7B61B7F9}"/>
    <cellStyle name="Separador de milhares 14" xfId="21288" xr:uid="{00000000-0005-0000-0000-00002A530000}"/>
    <cellStyle name="Separador de milhares_x0001_ 14" xfId="21289" xr:uid="{00000000-0005-0000-0000-00002B530000}"/>
    <cellStyle name="Separador de milhares 14 10" xfId="21290" xr:uid="{00000000-0005-0000-0000-00002C530000}"/>
    <cellStyle name="Separador de milhares_x0001_ 14 10" xfId="51925" xr:uid="{19882BE1-14C5-4AF1-945D-7D2A9955AB2A}"/>
    <cellStyle name="Separador de milhares 14 10 2" xfId="21291" xr:uid="{00000000-0005-0000-0000-00002D530000}"/>
    <cellStyle name="Separador de milhares 14 10 2 2" xfId="51927" xr:uid="{7C8D78E2-E018-4DC9-909D-F5380628640E}"/>
    <cellStyle name="Separador de milhares 14 10 3" xfId="51926" xr:uid="{3EABD80E-C753-4CE7-806F-9AFFB0D1677B}"/>
    <cellStyle name="Separador de milhares 14 11" xfId="21292" xr:uid="{00000000-0005-0000-0000-00002E530000}"/>
    <cellStyle name="Separador de milhares 14 11 2" xfId="21293" xr:uid="{00000000-0005-0000-0000-00002F530000}"/>
    <cellStyle name="Separador de milhares 14 11 2 2" xfId="51929" xr:uid="{262A447F-754F-4914-A461-697A263D062F}"/>
    <cellStyle name="Separador de milhares 14 11 3" xfId="51928" xr:uid="{7FD60FA7-AF8A-4428-B379-C18E35A83CC4}"/>
    <cellStyle name="Separador de milhares 14 12" xfId="21294" xr:uid="{00000000-0005-0000-0000-000030530000}"/>
    <cellStyle name="Separador de milhares 14 12 2" xfId="21295" xr:uid="{00000000-0005-0000-0000-000031530000}"/>
    <cellStyle name="Separador de milhares 14 12 2 2" xfId="51931" xr:uid="{F1F27787-BB3B-4FE5-917E-E4AB52A005A3}"/>
    <cellStyle name="Separador de milhares 14 12 3" xfId="51930" xr:uid="{DC1927F0-E998-44E1-BE72-1630ACC87CD9}"/>
    <cellStyle name="Separador de milhares 14 13" xfId="21296" xr:uid="{00000000-0005-0000-0000-000032530000}"/>
    <cellStyle name="Separador de milhares 14 13 2" xfId="21297" xr:uid="{00000000-0005-0000-0000-000033530000}"/>
    <cellStyle name="Separador de milhares 14 13 2 2" xfId="51933" xr:uid="{D2291BFC-997E-4D10-B95D-583228C180D5}"/>
    <cellStyle name="Separador de milhares 14 13 3" xfId="51932" xr:uid="{358CAF5B-84E8-41BC-B60C-495593BC06AF}"/>
    <cellStyle name="Separador de milhares 14 14" xfId="21298" xr:uid="{00000000-0005-0000-0000-000034530000}"/>
    <cellStyle name="Separador de milhares 14 14 2" xfId="51934" xr:uid="{4C9FAD0D-CFC8-4EFC-A0A8-D7EE97D2626E}"/>
    <cellStyle name="Separador de milhares 14 15" xfId="21299" xr:uid="{00000000-0005-0000-0000-000035530000}"/>
    <cellStyle name="Separador de milhares 14 15 2" xfId="51935" xr:uid="{812420C6-0161-4C8C-86E5-C3F8D69985B8}"/>
    <cellStyle name="Separador de milhares 14 15 3" xfId="21300" xr:uid="{00000000-0005-0000-0000-000036530000}"/>
    <cellStyle name="Separador de milhares 14 15 3 2" xfId="51936" xr:uid="{8BFA0D28-C10B-41D8-BF7A-016B709571A4}"/>
    <cellStyle name="Separador de milhares 14 16" xfId="21301" xr:uid="{00000000-0005-0000-0000-000037530000}"/>
    <cellStyle name="Separador de milhares 14 16 2" xfId="51937" xr:uid="{B9F834B1-C491-45C8-8FF8-F317F9781929}"/>
    <cellStyle name="Separador de milhares 14 17" xfId="21302" xr:uid="{00000000-0005-0000-0000-000038530000}"/>
    <cellStyle name="Separador de milhares 14 17 2" xfId="51938" xr:uid="{5BAD4AC1-FE7C-49D0-AFB2-B6CC661458EE}"/>
    <cellStyle name="Separador de milhares 14 18" xfId="51924" xr:uid="{A708D2E9-B04F-45DF-BE0A-E9CC111316F4}"/>
    <cellStyle name="Separador de milhares 14 2" xfId="21303" xr:uid="{00000000-0005-0000-0000-000039530000}"/>
    <cellStyle name="Separador de milhares_x0001_ 14 2" xfId="21304" xr:uid="{00000000-0005-0000-0000-00003A530000}"/>
    <cellStyle name="Separador de milhares 14 2 10" xfId="51939" xr:uid="{63A33C06-6B1A-46FF-A1D9-CCE18FF74A72}"/>
    <cellStyle name="Separador de milhares 14 2 2" xfId="21305" xr:uid="{00000000-0005-0000-0000-00003B530000}"/>
    <cellStyle name="Separador de milhares_x0001_ 14 2 2" xfId="21306" xr:uid="{00000000-0005-0000-0000-00003C530000}"/>
    <cellStyle name="Separador de milhares 14 2 2 2" xfId="21307" xr:uid="{00000000-0005-0000-0000-00003D530000}"/>
    <cellStyle name="Separador de milhares_x0001_ 14 2 2 2" xfId="51942" xr:uid="{341CF5F6-8D73-48CC-B75E-DE77ACF19690}"/>
    <cellStyle name="Separador de milhares 14 2 2 2 2" xfId="51943" xr:uid="{312C9FA5-D751-449C-8D08-AFDC4CD7E776}"/>
    <cellStyle name="Separador de milhares 14 2 2 3" xfId="51941" xr:uid="{6A7FD037-C498-4828-B1BB-EFDD0E34B000}"/>
    <cellStyle name="Separador de milhares 14 2 3" xfId="21308" xr:uid="{00000000-0005-0000-0000-00003E530000}"/>
    <cellStyle name="Separador de milhares_x0001_ 14 2 3" xfId="51940" xr:uid="{CB377C3D-6C53-4691-B72A-D2EB79845BF0}"/>
    <cellStyle name="Separador de milhares 14 2 3 2" xfId="21309" xr:uid="{00000000-0005-0000-0000-00003F530000}"/>
    <cellStyle name="Separador de milhares 14 2 3 2 2" xfId="51945" xr:uid="{C3F11065-2F74-4B4B-9C3A-8BF59A62BFD9}"/>
    <cellStyle name="Separador de milhares 14 2 3 3" xfId="51944" xr:uid="{07B74F68-EB81-4993-8CAF-B2720F764896}"/>
    <cellStyle name="Separador de milhares 14 2 4" xfId="21310" xr:uid="{00000000-0005-0000-0000-000040530000}"/>
    <cellStyle name="Separador de milhares 14 2 4 2" xfId="21311" xr:uid="{00000000-0005-0000-0000-000041530000}"/>
    <cellStyle name="Separador de milhares 14 2 4 2 2" xfId="51947" xr:uid="{F848207F-AC04-4D24-B73B-F2B4D1AFA6EE}"/>
    <cellStyle name="Separador de milhares 14 2 4 3" xfId="51946" xr:uid="{868E33B0-15D2-477B-9ECB-AF44481C8C06}"/>
    <cellStyle name="Separador de milhares 14 2 5" xfId="21312" xr:uid="{00000000-0005-0000-0000-000042530000}"/>
    <cellStyle name="Separador de milhares 14 2 5 2" xfId="21313" xr:uid="{00000000-0005-0000-0000-000043530000}"/>
    <cellStyle name="Separador de milhares 14 2 5 2 2" xfId="51949" xr:uid="{F32643D2-8519-42DE-834A-3224FA67DE79}"/>
    <cellStyle name="Separador de milhares 14 2 5 3" xfId="51948" xr:uid="{27BAC670-C994-4E3E-8403-0039818BB41A}"/>
    <cellStyle name="Separador de milhares 14 2 6" xfId="21314" xr:uid="{00000000-0005-0000-0000-000044530000}"/>
    <cellStyle name="Separador de milhares 14 2 6 2" xfId="51950" xr:uid="{F8E55144-90E5-4A28-979F-661572D3B822}"/>
    <cellStyle name="Separador de milhares 14 2 7" xfId="21315" xr:uid="{00000000-0005-0000-0000-000045530000}"/>
    <cellStyle name="Separador de milhares 14 2 7 2" xfId="51951" xr:uid="{6FD4FFE8-A188-4909-8EA3-14BC41B755CE}"/>
    <cellStyle name="Separador de milhares 14 2 7 3" xfId="21316" xr:uid="{00000000-0005-0000-0000-000046530000}"/>
    <cellStyle name="Separador de milhares 14 2 7 3 2" xfId="51952" xr:uid="{6A5119C0-3492-4C06-8722-20A1894EE455}"/>
    <cellStyle name="Separador de milhares 14 2 8" xfId="21317" xr:uid="{00000000-0005-0000-0000-000047530000}"/>
    <cellStyle name="Separador de milhares 14 2 8 2" xfId="51953" xr:uid="{3BA00E0F-0787-4DD0-90EE-0433D64B00A8}"/>
    <cellStyle name="Separador de milhares 14 2 9" xfId="21318" xr:uid="{00000000-0005-0000-0000-000048530000}"/>
    <cellStyle name="Separador de milhares 14 2 9 2" xfId="51954" xr:uid="{220852B5-293A-46A5-887D-D1C6762FA03B}"/>
    <cellStyle name="Separador de milhares 14 3" xfId="21319" xr:uid="{00000000-0005-0000-0000-000049530000}"/>
    <cellStyle name="Separador de milhares_x0001_ 14 3" xfId="21320" xr:uid="{00000000-0005-0000-0000-00004A530000}"/>
    <cellStyle name="Separador de milhares 14 3 2" xfId="21321" xr:uid="{00000000-0005-0000-0000-00004B530000}"/>
    <cellStyle name="Separador de milhares_x0001_ 14 3 2" xfId="21322" xr:uid="{00000000-0005-0000-0000-00004C530000}"/>
    <cellStyle name="Separador de milhares 14 3 2 2" xfId="21323" xr:uid="{00000000-0005-0000-0000-00004D530000}"/>
    <cellStyle name="Separador de milhares_x0001_ 14 3 2 2" xfId="51958" xr:uid="{B4335442-B182-4251-B20E-AFA23F22114D}"/>
    <cellStyle name="Separador de milhares 14 3 2 2 2" xfId="51959" xr:uid="{4366CA0D-24E5-4734-AEDB-7BCBA205CA4F}"/>
    <cellStyle name="Separador de milhares 14 3 2 3" xfId="51957" xr:uid="{CF09F27E-ABD9-44C8-A73F-FD67A8E5721C}"/>
    <cellStyle name="Separador de milhares 14 3 3" xfId="21324" xr:uid="{00000000-0005-0000-0000-00004E530000}"/>
    <cellStyle name="Separador de milhares_x0001_ 14 3 3" xfId="51956" xr:uid="{C2267521-643F-4BB9-BF7F-4F64ED3CCC9B}"/>
    <cellStyle name="Separador de milhares 14 3 3 2" xfId="21325" xr:uid="{00000000-0005-0000-0000-00004F530000}"/>
    <cellStyle name="Separador de milhares 14 3 3 2 2" xfId="51961" xr:uid="{763993C2-B3DA-486A-90D1-3AA9F4954298}"/>
    <cellStyle name="Separador de milhares 14 3 3 3" xfId="51960" xr:uid="{68749516-6CF3-4710-BCB8-2E795C719541}"/>
    <cellStyle name="Separador de milhares 14 3 4" xfId="21326" xr:uid="{00000000-0005-0000-0000-000050530000}"/>
    <cellStyle name="Separador de milhares 14 3 4 2" xfId="21327" xr:uid="{00000000-0005-0000-0000-000051530000}"/>
    <cellStyle name="Separador de milhares 14 3 4 2 2" xfId="51963" xr:uid="{C75E7895-03E2-4E7B-A6CA-E5921E905D0E}"/>
    <cellStyle name="Separador de milhares 14 3 4 3" xfId="51962" xr:uid="{1EC25CC9-5F4D-46C7-9A8A-6CB210D27722}"/>
    <cellStyle name="Separador de milhares 14 3 5" xfId="21328" xr:uid="{00000000-0005-0000-0000-000052530000}"/>
    <cellStyle name="Separador de milhares 14 3 5 2" xfId="51964" xr:uid="{B86CD604-5AAF-4E45-B026-5E32EA73A551}"/>
    <cellStyle name="Separador de milhares 14 3 6" xfId="21329" xr:uid="{00000000-0005-0000-0000-000053530000}"/>
    <cellStyle name="Separador de milhares 14 3 6 2" xfId="51965" xr:uid="{DF24BE8A-2128-498D-B41E-B3EBAA9D35AD}"/>
    <cellStyle name="Separador de milhares 14 3 7" xfId="21330" xr:uid="{00000000-0005-0000-0000-000054530000}"/>
    <cellStyle name="Separador de milhares 14 3 7 2" xfId="51966" xr:uid="{A8A5EDDC-5129-40A2-91BE-394282F42B3C}"/>
    <cellStyle name="Separador de milhares 14 3 8" xfId="21331" xr:uid="{00000000-0005-0000-0000-000055530000}"/>
    <cellStyle name="Separador de milhares 14 3 8 2" xfId="51967" xr:uid="{60612DC1-38CC-4A8B-ACB6-1536E6630592}"/>
    <cellStyle name="Separador de milhares 14 3 9" xfId="51955" xr:uid="{8A88C5AC-4730-49B8-BBE8-EA7AAEB6517B}"/>
    <cellStyle name="Separador de milhares 14 4" xfId="21332" xr:uid="{00000000-0005-0000-0000-000056530000}"/>
    <cellStyle name="Separador de milhares_x0001_ 14 4" xfId="21333" xr:uid="{00000000-0005-0000-0000-000057530000}"/>
    <cellStyle name="Separador de milhares 14 4 2" xfId="21334" xr:uid="{00000000-0005-0000-0000-000058530000}"/>
    <cellStyle name="Separador de milhares_x0001_ 14 4 2" xfId="21335" xr:uid="{00000000-0005-0000-0000-000059530000}"/>
    <cellStyle name="Separador de milhares 14 4 2 2" xfId="21336" xr:uid="{00000000-0005-0000-0000-00005A530000}"/>
    <cellStyle name="Separador de milhares_x0001_ 14 4 2 2" xfId="51971" xr:uid="{0AEA0830-FF42-4DF3-9D07-78A6231728BA}"/>
    <cellStyle name="Separador de milhares 14 4 2 2 2" xfId="51972" xr:uid="{B39CE926-EA33-45C1-A574-37827B8CBA44}"/>
    <cellStyle name="Separador de milhares 14 4 2 3" xfId="51970" xr:uid="{2E370265-84A6-4633-B46A-4133EB919F79}"/>
    <cellStyle name="Separador de milhares 14 4 3" xfId="21337" xr:uid="{00000000-0005-0000-0000-00005B530000}"/>
    <cellStyle name="Separador de milhares_x0001_ 14 4 3" xfId="51969" xr:uid="{8733AEB3-85F5-4F41-A0D3-0D7BD6349C5C}"/>
    <cellStyle name="Separador de milhares 14 4 3 2" xfId="21338" xr:uid="{00000000-0005-0000-0000-00005C530000}"/>
    <cellStyle name="Separador de milhares 14 4 3 2 2" xfId="51974" xr:uid="{12EEEE48-47C0-4B03-8845-1A8D3B5BEA81}"/>
    <cellStyle name="Separador de milhares 14 4 3 3" xfId="51973" xr:uid="{1F5416F7-6A9C-475E-9F16-53EF9BF379EE}"/>
    <cellStyle name="Separador de milhares 14 4 4" xfId="21339" xr:uid="{00000000-0005-0000-0000-00005D530000}"/>
    <cellStyle name="Separador de milhares 14 4 4 2" xfId="21340" xr:uid="{00000000-0005-0000-0000-00005E530000}"/>
    <cellStyle name="Separador de milhares 14 4 4 2 2" xfId="51976" xr:uid="{0D700F60-DFD6-4DE4-B9FD-74100AAA16BD}"/>
    <cellStyle name="Separador de milhares 14 4 4 3" xfId="51975" xr:uid="{921133DD-E924-415C-8EE4-0A62CF6BF7E1}"/>
    <cellStyle name="Separador de milhares 14 4 5" xfId="21341" xr:uid="{00000000-0005-0000-0000-00005F530000}"/>
    <cellStyle name="Separador de milhares 14 4 5 2" xfId="51977" xr:uid="{B2CE5164-CAD8-43B2-9C43-999B1967A431}"/>
    <cellStyle name="Separador de milhares 14 4 6" xfId="21342" xr:uid="{00000000-0005-0000-0000-000060530000}"/>
    <cellStyle name="Separador de milhares 14 4 6 2" xfId="51978" xr:uid="{32F6E410-F560-499B-A298-F5569EA4F507}"/>
    <cellStyle name="Separador de milhares 14 4 7" xfId="21343" xr:uid="{00000000-0005-0000-0000-000061530000}"/>
    <cellStyle name="Separador de milhares 14 4 7 2" xfId="51979" xr:uid="{49EB95A6-41E7-4AFF-AE70-8F105452A6FC}"/>
    <cellStyle name="Separador de milhares 14 4 8" xfId="21344" xr:uid="{00000000-0005-0000-0000-000062530000}"/>
    <cellStyle name="Separador de milhares 14 4 8 2" xfId="51980" xr:uid="{B87E0FF8-64FB-4EDB-9304-957A99C56F6E}"/>
    <cellStyle name="Separador de milhares 14 4 9" xfId="51968" xr:uid="{11482A98-8A26-48A3-9B20-7638B95909D9}"/>
    <cellStyle name="Separador de milhares 14 5" xfId="21345" xr:uid="{00000000-0005-0000-0000-000063530000}"/>
    <cellStyle name="Separador de milhares_x0001_ 14 5" xfId="21346" xr:uid="{00000000-0005-0000-0000-000064530000}"/>
    <cellStyle name="Separador de milhares 14 5 2" xfId="21347" xr:uid="{00000000-0005-0000-0000-000065530000}"/>
    <cellStyle name="Separador de milhares_x0001_ 14 5 2" xfId="21348" xr:uid="{00000000-0005-0000-0000-000066530000}"/>
    <cellStyle name="Separador de milhares 14 5 2 2" xfId="21349" xr:uid="{00000000-0005-0000-0000-000067530000}"/>
    <cellStyle name="Separador de milhares_x0001_ 14 5 2 2" xfId="51984" xr:uid="{1AA10963-834F-48E8-B745-3EA4751DDCFB}"/>
    <cellStyle name="Separador de milhares 14 5 2 2 2" xfId="51985" xr:uid="{FAC9A2E1-C4D5-4915-8D5E-3461525081DC}"/>
    <cellStyle name="Separador de milhares 14 5 2 3" xfId="51983" xr:uid="{228ADE14-D1F1-403A-B6C7-0ECE6805F0C8}"/>
    <cellStyle name="Separador de milhares 14 5 3" xfId="21350" xr:uid="{00000000-0005-0000-0000-000068530000}"/>
    <cellStyle name="Separador de milhares_x0001_ 14 5 3" xfId="51982" xr:uid="{F444F0E0-D1A2-483D-B804-9B8FA0D2A51C}"/>
    <cellStyle name="Separador de milhares 14 5 3 2" xfId="21351" xr:uid="{00000000-0005-0000-0000-000069530000}"/>
    <cellStyle name="Separador de milhares 14 5 3 2 2" xfId="51987" xr:uid="{FBED894A-35EE-43E6-B6F4-27AFA26C38A9}"/>
    <cellStyle name="Separador de milhares 14 5 3 3" xfId="51986" xr:uid="{D7D6BA44-714D-40EB-B91A-7412F89B502F}"/>
    <cellStyle name="Separador de milhares 14 5 4" xfId="21352" xr:uid="{00000000-0005-0000-0000-00006A530000}"/>
    <cellStyle name="Separador de milhares 14 5 4 2" xfId="51988" xr:uid="{BFB2CE47-DC55-4914-AAE6-F9A4403685C7}"/>
    <cellStyle name="Separador de milhares 14 5 5" xfId="21353" xr:uid="{00000000-0005-0000-0000-00006B530000}"/>
    <cellStyle name="Separador de milhares 14 5 5 2" xfId="51989" xr:uid="{7D59B030-A4A5-4192-A12B-B283D54664F2}"/>
    <cellStyle name="Separador de milhares 14 5 6" xfId="21354" xr:uid="{00000000-0005-0000-0000-00006C530000}"/>
    <cellStyle name="Separador de milhares 14 5 6 2" xfId="51990" xr:uid="{713AEA13-4A96-424D-BE99-F62FC63BCD2D}"/>
    <cellStyle name="Separador de milhares 14 5 7" xfId="21355" xr:uid="{00000000-0005-0000-0000-00006D530000}"/>
    <cellStyle name="Separador de milhares 14 5 7 2" xfId="51991" xr:uid="{F43089A3-01BA-4411-B465-2BA5B4A2981D}"/>
    <cellStyle name="Separador de milhares 14 5 8" xfId="51981" xr:uid="{39216013-490B-491F-A8B9-894E5630B503}"/>
    <cellStyle name="Separador de milhares 14 6" xfId="21356" xr:uid="{00000000-0005-0000-0000-00006E530000}"/>
    <cellStyle name="Separador de milhares_x0001_ 14 6" xfId="21357" xr:uid="{00000000-0005-0000-0000-00006F530000}"/>
    <cellStyle name="Separador de milhares 14 6 2" xfId="21358" xr:uid="{00000000-0005-0000-0000-000070530000}"/>
    <cellStyle name="Separador de milhares_x0001_ 14 6 2" xfId="51993" xr:uid="{E527691F-0F7B-4683-A398-9F9EE525CFB4}"/>
    <cellStyle name="Separador de milhares 14 6 2 2" xfId="21359" xr:uid="{00000000-0005-0000-0000-000071530000}"/>
    <cellStyle name="Separador de milhares 14 6 2 2 2" xfId="51995" xr:uid="{8ABE2A33-747B-4732-A83F-64DAA507A717}"/>
    <cellStyle name="Separador de milhares 14 6 2 3" xfId="51994" xr:uid="{FC1CE6F9-81B2-49F2-BDE2-549B7888DBA4}"/>
    <cellStyle name="Separador de milhares 14 6 3" xfId="21360" xr:uid="{00000000-0005-0000-0000-000072530000}"/>
    <cellStyle name="Separador de milhares 14 6 3 2" xfId="21361" xr:uid="{00000000-0005-0000-0000-000073530000}"/>
    <cellStyle name="Separador de milhares 14 6 3 2 2" xfId="51997" xr:uid="{1F3D5D2A-F7FC-4201-8EAB-C38B9769E16B}"/>
    <cellStyle name="Separador de milhares 14 6 3 3" xfId="51996" xr:uid="{AAB7DF55-7976-415A-8F64-23D7A266C65C}"/>
    <cellStyle name="Separador de milhares 14 6 4" xfId="21362" xr:uid="{00000000-0005-0000-0000-000074530000}"/>
    <cellStyle name="Separador de milhares 14 6 4 2" xfId="51998" xr:uid="{4F0FF578-A793-4EC6-A7F1-35802F67B954}"/>
    <cellStyle name="Separador de milhares 14 6 5" xfId="21363" xr:uid="{00000000-0005-0000-0000-000075530000}"/>
    <cellStyle name="Separador de milhares 14 6 5 2" xfId="51999" xr:uid="{52127AE7-3953-41D3-A781-489EBF3F09F7}"/>
    <cellStyle name="Separador de milhares 14 6 6" xfId="21364" xr:uid="{00000000-0005-0000-0000-000076530000}"/>
    <cellStyle name="Separador de milhares 14 6 6 2" xfId="52000" xr:uid="{95049D0D-6AB6-4E27-AAEE-67DA1324F87D}"/>
    <cellStyle name="Separador de milhares 14 6 7" xfId="21365" xr:uid="{00000000-0005-0000-0000-000077530000}"/>
    <cellStyle name="Separador de milhares 14 6 7 2" xfId="52001" xr:uid="{7F51736F-B84F-4D27-A1ED-7C468C6A6501}"/>
    <cellStyle name="Separador de milhares 14 6 8" xfId="51992" xr:uid="{AFFE3E34-7D14-4573-9BB3-453D1F9E3C40}"/>
    <cellStyle name="Separador de milhares 14 7" xfId="21366" xr:uid="{00000000-0005-0000-0000-000078530000}"/>
    <cellStyle name="Separador de milhares_x0001_ 14 7" xfId="21367" xr:uid="{00000000-0005-0000-0000-000079530000}"/>
    <cellStyle name="Separador de milhares 14 7 2" xfId="21368" xr:uid="{00000000-0005-0000-0000-00007A530000}"/>
    <cellStyle name="Separador de milhares_x0001_ 14 7 2" xfId="52003" xr:uid="{1AB3E8D8-90EB-4364-AD30-60376A080C81}"/>
    <cellStyle name="Separador de milhares 14 7 2 2" xfId="21369" xr:uid="{00000000-0005-0000-0000-00007B530000}"/>
    <cellStyle name="Separador de milhares 14 7 2 2 2" xfId="52005" xr:uid="{DE2E16BF-2047-4A35-BF69-7414F2637D9B}"/>
    <cellStyle name="Separador de milhares 14 7 2 3" xfId="52004" xr:uid="{FD5BDB26-7F76-403D-8F54-349B509A2FD1}"/>
    <cellStyle name="Separador de milhares 14 7 3" xfId="21370" xr:uid="{00000000-0005-0000-0000-00007C530000}"/>
    <cellStyle name="Separador de milhares 14 7 3 2" xfId="21371" xr:uid="{00000000-0005-0000-0000-00007D530000}"/>
    <cellStyle name="Separador de milhares 14 7 3 2 2" xfId="52007" xr:uid="{045D94BA-4F6E-4CF7-80CE-7231D0964568}"/>
    <cellStyle name="Separador de milhares 14 7 3 3" xfId="52006" xr:uid="{E48EFF0A-50D8-4931-9B68-5E25F2E657D5}"/>
    <cellStyle name="Separador de milhares 14 7 4" xfId="21372" xr:uid="{00000000-0005-0000-0000-00007E530000}"/>
    <cellStyle name="Separador de milhares 14 7 4 2" xfId="52008" xr:uid="{D77A4DDD-8E6F-4B09-9CEB-463465285AB3}"/>
    <cellStyle name="Separador de milhares 14 7 5" xfId="21373" xr:uid="{00000000-0005-0000-0000-00007F530000}"/>
    <cellStyle name="Separador de milhares 14 7 5 2" xfId="52009" xr:uid="{7EDFAC58-6189-4B64-A754-9E51B96F9967}"/>
    <cellStyle name="Separador de milhares 14 7 6" xfId="21374" xr:uid="{00000000-0005-0000-0000-000080530000}"/>
    <cellStyle name="Separador de milhares 14 7 6 2" xfId="52010" xr:uid="{3B245FA8-AFBD-45B3-8D6B-E3CC285F8F89}"/>
    <cellStyle name="Separador de milhares 14 7 7" xfId="52002" xr:uid="{D83A99AF-1002-484C-A139-B0AD778E0D20}"/>
    <cellStyle name="Separador de milhares 14 8" xfId="21375" xr:uid="{00000000-0005-0000-0000-000081530000}"/>
    <cellStyle name="Separador de milhares_x0001_ 14 8" xfId="21376" xr:uid="{00000000-0005-0000-0000-000082530000}"/>
    <cellStyle name="Separador de milhares 14 8 2" xfId="21377" xr:uid="{00000000-0005-0000-0000-000083530000}"/>
    <cellStyle name="Separador de milhares_x0001_ 14 8 2" xfId="52012" xr:uid="{D8DABBB9-C08E-4A4B-9D1F-E3BB561AE12A}"/>
    <cellStyle name="Separador de milhares 14 8 2 2" xfId="21378" xr:uid="{00000000-0005-0000-0000-000084530000}"/>
    <cellStyle name="Separador de milhares 14 8 2 2 2" xfId="52014" xr:uid="{766DD753-A004-40E9-8DCC-4916A82AB435}"/>
    <cellStyle name="Separador de milhares 14 8 2 3" xfId="52013" xr:uid="{DE905616-7D42-48DE-BACA-158799C8099C}"/>
    <cellStyle name="Separador de milhares 14 8 3" xfId="21379" xr:uid="{00000000-0005-0000-0000-000085530000}"/>
    <cellStyle name="Separador de milhares 14 8 3 2" xfId="21380" xr:uid="{00000000-0005-0000-0000-000086530000}"/>
    <cellStyle name="Separador de milhares 14 8 3 2 2" xfId="52016" xr:uid="{E89800FA-D37F-41CB-8239-79E2B190E07E}"/>
    <cellStyle name="Separador de milhares 14 8 3 3" xfId="52015" xr:uid="{E5229E8F-9770-415F-9261-3CD1112D9F89}"/>
    <cellStyle name="Separador de milhares 14 8 4" xfId="21381" xr:uid="{00000000-0005-0000-0000-000087530000}"/>
    <cellStyle name="Separador de milhares 14 8 4 2" xfId="52017" xr:uid="{8213A374-95F9-4FA3-8130-1BC68274FDE7}"/>
    <cellStyle name="Separador de milhares 14 8 5" xfId="21382" xr:uid="{00000000-0005-0000-0000-000088530000}"/>
    <cellStyle name="Separador de milhares 14 8 5 2" xfId="52018" xr:uid="{72AC2D3F-3ADA-4555-AE97-12EDED6D9995}"/>
    <cellStyle name="Separador de milhares 14 8 6" xfId="21383" xr:uid="{00000000-0005-0000-0000-000089530000}"/>
    <cellStyle name="Separador de milhares 14 8 6 2" xfId="52019" xr:uid="{D8345A31-279B-4D9A-AE76-543D1A03EBB8}"/>
    <cellStyle name="Separador de milhares 14 8 7" xfId="52011" xr:uid="{B4E18C9E-67E4-4D2F-B8ED-694538157CD9}"/>
    <cellStyle name="Separador de milhares 14 9" xfId="21384" xr:uid="{00000000-0005-0000-0000-00008A530000}"/>
    <cellStyle name="Separador de milhares_x0001_ 14 9" xfId="21385" xr:uid="{00000000-0005-0000-0000-00008B530000}"/>
    <cellStyle name="Separador de milhares 14 9 2" xfId="21386" xr:uid="{00000000-0005-0000-0000-00008C530000}"/>
    <cellStyle name="Separador de milhares_x0001_ 14 9 2" xfId="52021" xr:uid="{6C066960-0377-48FE-AC16-6132C057DD01}"/>
    <cellStyle name="Separador de milhares 14 9 2 2" xfId="21387" xr:uid="{00000000-0005-0000-0000-00008D530000}"/>
    <cellStyle name="Separador de milhares 14 9 2 2 2" xfId="52023" xr:uid="{74BE55A4-3D09-4813-B777-36AED408BDC6}"/>
    <cellStyle name="Separador de milhares 14 9 2 3" xfId="52022" xr:uid="{59B8516A-AE0B-4B86-B744-46B4EB3C7242}"/>
    <cellStyle name="Separador de milhares 14 9 3" xfId="21388" xr:uid="{00000000-0005-0000-0000-00008E530000}"/>
    <cellStyle name="Separador de milhares 14 9 3 2" xfId="21389" xr:uid="{00000000-0005-0000-0000-00008F530000}"/>
    <cellStyle name="Separador de milhares 14 9 3 2 2" xfId="52025" xr:uid="{AE58FA36-C820-4DC1-942B-B5A42129864C}"/>
    <cellStyle name="Separador de milhares 14 9 3 3" xfId="52024" xr:uid="{725F9C79-BA30-4ECD-B4B2-D1BAF6420172}"/>
    <cellStyle name="Separador de milhares 14 9 4" xfId="21390" xr:uid="{00000000-0005-0000-0000-000090530000}"/>
    <cellStyle name="Separador de milhares 14 9 4 2" xfId="52026" xr:uid="{2352D53C-BFF5-4EC1-8692-E180BC32DD8A}"/>
    <cellStyle name="Separador de milhares 14 9 5" xfId="21391" xr:uid="{00000000-0005-0000-0000-000091530000}"/>
    <cellStyle name="Separador de milhares 14 9 5 2" xfId="52027" xr:uid="{F83BA912-0095-4380-A8BE-C662A5235737}"/>
    <cellStyle name="Separador de milhares 14 9 6" xfId="21392" xr:uid="{00000000-0005-0000-0000-000092530000}"/>
    <cellStyle name="Separador de milhares 14 9 6 2" xfId="52028" xr:uid="{E70DE0AE-C56D-49E7-9A56-40A01E8C46E9}"/>
    <cellStyle name="Separador de milhares 14 9 7" xfId="52020" xr:uid="{1555CB16-88F0-4035-913B-309D1E621ABF}"/>
    <cellStyle name="Separador de milhares 15" xfId="21393" xr:uid="{00000000-0005-0000-0000-000093530000}"/>
    <cellStyle name="Separador de milhares_x0001_ 15" xfId="21394" xr:uid="{00000000-0005-0000-0000-000094530000}"/>
    <cellStyle name="Separador de milhares 15 10" xfId="21395" xr:uid="{00000000-0005-0000-0000-000095530000}"/>
    <cellStyle name="Separador de milhares_x0001_ 15 10" xfId="52030" xr:uid="{5463C13C-BBA1-4FD2-B0BF-E9A4B5813544}"/>
    <cellStyle name="Separador de milhares 15 10 2" xfId="21396" xr:uid="{00000000-0005-0000-0000-000096530000}"/>
    <cellStyle name="Separador de milhares 15 10 2 2" xfId="52032" xr:uid="{E8037161-4A10-4AC9-A629-CA82DD13B3E4}"/>
    <cellStyle name="Separador de milhares 15 10 3" xfId="52031" xr:uid="{1EAE568A-354C-4830-B63E-C65FD17FFBD2}"/>
    <cellStyle name="Separador de milhares 15 11" xfId="21397" xr:uid="{00000000-0005-0000-0000-000097530000}"/>
    <cellStyle name="Separador de milhares 15 11 2" xfId="21398" xr:uid="{00000000-0005-0000-0000-000098530000}"/>
    <cellStyle name="Separador de milhares 15 11 2 2" xfId="52034" xr:uid="{5A590E18-BADD-4431-AD92-061CF5CDD907}"/>
    <cellStyle name="Separador de milhares 15 11 3" xfId="52033" xr:uid="{00DBEC3F-0181-4064-B6E2-E1162173D559}"/>
    <cellStyle name="Separador de milhares 15 12" xfId="21399" xr:uid="{00000000-0005-0000-0000-000099530000}"/>
    <cellStyle name="Separador de milhares 15 12 2" xfId="21400" xr:uid="{00000000-0005-0000-0000-00009A530000}"/>
    <cellStyle name="Separador de milhares 15 12 2 2" xfId="52036" xr:uid="{74B0C3A6-9F33-47B1-949B-ACF7A430D5B3}"/>
    <cellStyle name="Separador de milhares 15 12 3" xfId="52035" xr:uid="{AA33ED45-6045-40AE-9AFB-78CC9014998B}"/>
    <cellStyle name="Separador de milhares 15 13" xfId="21401" xr:uid="{00000000-0005-0000-0000-00009B530000}"/>
    <cellStyle name="Separador de milhares 15 13 2" xfId="52037" xr:uid="{1DDE98D0-3C98-46D4-91B7-7CB185DD85D5}"/>
    <cellStyle name="Separador de milhares 15 14" xfId="21402" xr:uid="{00000000-0005-0000-0000-00009C530000}"/>
    <cellStyle name="Separador de milhares 15 14 2" xfId="52038" xr:uid="{B25005A9-1E61-43D6-A0AF-93BBD8980719}"/>
    <cellStyle name="Separador de milhares 15 14 3" xfId="21403" xr:uid="{00000000-0005-0000-0000-00009D530000}"/>
    <cellStyle name="Separador de milhares 15 14 3 2" xfId="52039" xr:uid="{20FD71B8-5E23-40EF-8EAB-5D3A1C7224E7}"/>
    <cellStyle name="Separador de milhares 15 15" xfId="21404" xr:uid="{00000000-0005-0000-0000-00009E530000}"/>
    <cellStyle name="Separador de milhares 15 15 2" xfId="52040" xr:uid="{91D808E7-7C02-4AB0-965A-586BA7B55366}"/>
    <cellStyle name="Separador de milhares 15 16" xfId="21405" xr:uid="{00000000-0005-0000-0000-00009F530000}"/>
    <cellStyle name="Separador de milhares 15 16 2" xfId="52041" xr:uid="{2EFA4B67-0A46-4CEC-86AA-CA6FFCE51AF9}"/>
    <cellStyle name="Separador de milhares 15 17" xfId="52029" xr:uid="{A55FC739-F858-4350-A176-7BB79AC6E348}"/>
    <cellStyle name="Separador de milhares 15 2" xfId="21406" xr:uid="{00000000-0005-0000-0000-0000A0530000}"/>
    <cellStyle name="Separador de milhares_x0001_ 15 2" xfId="21407" xr:uid="{00000000-0005-0000-0000-0000A1530000}"/>
    <cellStyle name="Separador de milhares 15 2 10" xfId="52042" xr:uid="{75F5B8BD-9336-48F3-BABB-1D1A13FE8AF8}"/>
    <cellStyle name="Separador de milhares 15 2 2" xfId="21408" xr:uid="{00000000-0005-0000-0000-0000A2530000}"/>
    <cellStyle name="Separador de milhares_x0001_ 15 2 2" xfId="21409" xr:uid="{00000000-0005-0000-0000-0000A3530000}"/>
    <cellStyle name="Separador de milhares 15 2 2 2" xfId="21410" xr:uid="{00000000-0005-0000-0000-0000A4530000}"/>
    <cellStyle name="Separador de milhares_x0001_ 15 2 2 2" xfId="52045" xr:uid="{650895E4-F51D-4501-99C7-2CF873A0E1B2}"/>
    <cellStyle name="Separador de milhares 15 2 2 2 2" xfId="52046" xr:uid="{0663F7BE-71FE-47DD-9846-D930168298EC}"/>
    <cellStyle name="Separador de milhares 15 2 2 3" xfId="52044" xr:uid="{13836DC7-E823-4F78-A6C3-12194049DD3B}"/>
    <cellStyle name="Separador de milhares 15 2 3" xfId="21411" xr:uid="{00000000-0005-0000-0000-0000A5530000}"/>
    <cellStyle name="Separador de milhares_x0001_ 15 2 3" xfId="52043" xr:uid="{D5C5023B-2F30-4F51-8945-87A99B268EE3}"/>
    <cellStyle name="Separador de milhares 15 2 3 2" xfId="21412" xr:uid="{00000000-0005-0000-0000-0000A6530000}"/>
    <cellStyle name="Separador de milhares 15 2 3 2 2" xfId="52048" xr:uid="{3E5344A2-6E8D-483D-B54D-80E743A67A33}"/>
    <cellStyle name="Separador de milhares 15 2 3 3" xfId="52047" xr:uid="{65DDE228-4551-4CAD-90C6-6A2106EF8652}"/>
    <cellStyle name="Separador de milhares 15 2 4" xfId="21413" xr:uid="{00000000-0005-0000-0000-0000A7530000}"/>
    <cellStyle name="Separador de milhares 15 2 4 2" xfId="21414" xr:uid="{00000000-0005-0000-0000-0000A8530000}"/>
    <cellStyle name="Separador de milhares 15 2 4 2 2" xfId="52050" xr:uid="{1C25D464-3CF0-4393-B603-8DE6B17EB1DA}"/>
    <cellStyle name="Separador de milhares 15 2 4 3" xfId="52049" xr:uid="{2D5C10B8-37FE-4ECA-A07D-2C4F1E9FEEDA}"/>
    <cellStyle name="Separador de milhares 15 2 5" xfId="21415" xr:uid="{00000000-0005-0000-0000-0000A9530000}"/>
    <cellStyle name="Separador de milhares 15 2 5 2" xfId="21416" xr:uid="{00000000-0005-0000-0000-0000AA530000}"/>
    <cellStyle name="Separador de milhares 15 2 5 2 2" xfId="52052" xr:uid="{B9BFDE44-81AB-4AD3-9622-49F44240CB32}"/>
    <cellStyle name="Separador de milhares 15 2 5 3" xfId="52051" xr:uid="{A1FF47B8-B277-4478-A1AB-C49854DE77E6}"/>
    <cellStyle name="Separador de milhares 15 2 6" xfId="21417" xr:uid="{00000000-0005-0000-0000-0000AB530000}"/>
    <cellStyle name="Separador de milhares 15 2 6 2" xfId="52053" xr:uid="{E7AC1A32-F749-4142-B059-0DE28FE63485}"/>
    <cellStyle name="Separador de milhares 15 2 7" xfId="21418" xr:uid="{00000000-0005-0000-0000-0000AC530000}"/>
    <cellStyle name="Separador de milhares 15 2 7 2" xfId="52054" xr:uid="{F3B52C39-2E68-4226-9AA2-F8FA6CF9B945}"/>
    <cellStyle name="Separador de milhares 15 2 7 3" xfId="21419" xr:uid="{00000000-0005-0000-0000-0000AD530000}"/>
    <cellStyle name="Separador de milhares 15 2 7 3 2" xfId="52055" xr:uid="{B96C8381-06AF-469A-96E9-35F2C2089C24}"/>
    <cellStyle name="Separador de milhares 15 2 8" xfId="21420" xr:uid="{00000000-0005-0000-0000-0000AE530000}"/>
    <cellStyle name="Separador de milhares 15 2 8 2" xfId="52056" xr:uid="{CADD3F8A-3EC5-477B-B99A-4C959B04023E}"/>
    <cellStyle name="Separador de milhares 15 2 9" xfId="21421" xr:uid="{00000000-0005-0000-0000-0000AF530000}"/>
    <cellStyle name="Separador de milhares 15 2 9 2" xfId="52057" xr:uid="{A2E0B788-AA80-4AD4-A5F1-4A5E6EFA1C4B}"/>
    <cellStyle name="Separador de milhares 15 3" xfId="21422" xr:uid="{00000000-0005-0000-0000-0000B0530000}"/>
    <cellStyle name="Separador de milhares_x0001_ 15 3" xfId="21423" xr:uid="{00000000-0005-0000-0000-0000B1530000}"/>
    <cellStyle name="Separador de milhares 15 3 2" xfId="21424" xr:uid="{00000000-0005-0000-0000-0000B2530000}"/>
    <cellStyle name="Separador de milhares_x0001_ 15 3 2" xfId="21425" xr:uid="{00000000-0005-0000-0000-0000B3530000}"/>
    <cellStyle name="Separador de milhares 15 3 2 2" xfId="21426" xr:uid="{00000000-0005-0000-0000-0000B4530000}"/>
    <cellStyle name="Separador de milhares_x0001_ 15 3 2 2" xfId="52061" xr:uid="{464EDE0C-6DF8-4266-A236-192CF28D7F81}"/>
    <cellStyle name="Separador de milhares 15 3 2 2 2" xfId="52062" xr:uid="{C57CAFC5-B250-42B4-A493-AEC76589BFD8}"/>
    <cellStyle name="Separador de milhares 15 3 2 3" xfId="52060" xr:uid="{0D69BF85-77CB-4797-B01D-527DC07C621D}"/>
    <cellStyle name="Separador de milhares 15 3 3" xfId="21427" xr:uid="{00000000-0005-0000-0000-0000B5530000}"/>
    <cellStyle name="Separador de milhares_x0001_ 15 3 3" xfId="52059" xr:uid="{75A31DD3-EB9A-4698-975B-4EAEF25D3508}"/>
    <cellStyle name="Separador de milhares 15 3 3 2" xfId="21428" xr:uid="{00000000-0005-0000-0000-0000B6530000}"/>
    <cellStyle name="Separador de milhares 15 3 3 2 2" xfId="52064" xr:uid="{7A3BF008-FAA4-47C8-B465-5C7E084F722A}"/>
    <cellStyle name="Separador de milhares 15 3 3 3" xfId="52063" xr:uid="{CB2D7735-E51B-4C14-92A5-1DB02C877F23}"/>
    <cellStyle name="Separador de milhares 15 3 4" xfId="21429" xr:uid="{00000000-0005-0000-0000-0000B7530000}"/>
    <cellStyle name="Separador de milhares 15 3 4 2" xfId="21430" xr:uid="{00000000-0005-0000-0000-0000B8530000}"/>
    <cellStyle name="Separador de milhares 15 3 4 2 2" xfId="52066" xr:uid="{D7289701-8772-4BD7-B904-46E90985FA31}"/>
    <cellStyle name="Separador de milhares 15 3 4 3" xfId="52065" xr:uid="{3BDC8E8E-9753-4D49-B018-A86394CAC22A}"/>
    <cellStyle name="Separador de milhares 15 3 5" xfId="21431" xr:uid="{00000000-0005-0000-0000-0000B9530000}"/>
    <cellStyle name="Separador de milhares 15 3 5 2" xfId="52067" xr:uid="{D4F18DCA-5AFD-4CE5-810E-83C08B5B1B99}"/>
    <cellStyle name="Separador de milhares 15 3 6" xfId="21432" xr:uid="{00000000-0005-0000-0000-0000BA530000}"/>
    <cellStyle name="Separador de milhares 15 3 6 2" xfId="52068" xr:uid="{17F07089-F2A5-4A5E-9F49-3B8A24B91E77}"/>
    <cellStyle name="Separador de milhares 15 3 7" xfId="21433" xr:uid="{00000000-0005-0000-0000-0000BB530000}"/>
    <cellStyle name="Separador de milhares 15 3 7 2" xfId="52069" xr:uid="{8CBF322A-F458-4ADA-B9B7-55BD6DBFA69A}"/>
    <cellStyle name="Separador de milhares 15 3 8" xfId="21434" xr:uid="{00000000-0005-0000-0000-0000BC530000}"/>
    <cellStyle name="Separador de milhares 15 3 8 2" xfId="52070" xr:uid="{FC2D48F9-E1C3-4EC2-94F7-E7A7C2E45708}"/>
    <cellStyle name="Separador de milhares 15 3 9" xfId="52058" xr:uid="{3FD4D168-083A-4FC9-B0E1-07AF83F1623B}"/>
    <cellStyle name="Separador de milhares 15 4" xfId="21435" xr:uid="{00000000-0005-0000-0000-0000BD530000}"/>
    <cellStyle name="Separador de milhares_x0001_ 15 4" xfId="21436" xr:uid="{00000000-0005-0000-0000-0000BE530000}"/>
    <cellStyle name="Separador de milhares 15 4 2" xfId="21437" xr:uid="{00000000-0005-0000-0000-0000BF530000}"/>
    <cellStyle name="Separador de milhares_x0001_ 15 4 2" xfId="21438" xr:uid="{00000000-0005-0000-0000-0000C0530000}"/>
    <cellStyle name="Separador de milhares 15 4 2 2" xfId="21439" xr:uid="{00000000-0005-0000-0000-0000C1530000}"/>
    <cellStyle name="Separador de milhares_x0001_ 15 4 2 2" xfId="52074" xr:uid="{F48914B3-8E96-45B2-B662-A0BD8ECD2A79}"/>
    <cellStyle name="Separador de milhares 15 4 2 2 2" xfId="52075" xr:uid="{222064A6-EF9D-4ECB-BE78-9EBFCB3BF19A}"/>
    <cellStyle name="Separador de milhares 15 4 2 3" xfId="52073" xr:uid="{A6DCDC1A-6EBE-4194-A2E9-540EC2B48009}"/>
    <cellStyle name="Separador de milhares 15 4 3" xfId="21440" xr:uid="{00000000-0005-0000-0000-0000C2530000}"/>
    <cellStyle name="Separador de milhares_x0001_ 15 4 3" xfId="52072" xr:uid="{D89601A9-27AC-4516-901C-D0CD39DFADD1}"/>
    <cellStyle name="Separador de milhares 15 4 3 2" xfId="21441" xr:uid="{00000000-0005-0000-0000-0000C3530000}"/>
    <cellStyle name="Separador de milhares 15 4 3 2 2" xfId="52077" xr:uid="{8E7D168D-1664-46BE-B76E-2F4FCBF882F8}"/>
    <cellStyle name="Separador de milhares 15 4 3 3" xfId="52076" xr:uid="{1ABE5EEC-BF52-4E96-9E55-EC575A544471}"/>
    <cellStyle name="Separador de milhares 15 4 4" xfId="21442" xr:uid="{00000000-0005-0000-0000-0000C4530000}"/>
    <cellStyle name="Separador de milhares 15 4 4 2" xfId="21443" xr:uid="{00000000-0005-0000-0000-0000C5530000}"/>
    <cellStyle name="Separador de milhares 15 4 4 2 2" xfId="52079" xr:uid="{FE5453A4-C756-42B6-9B9F-C577FDE60647}"/>
    <cellStyle name="Separador de milhares 15 4 4 3" xfId="52078" xr:uid="{249ABF92-EE33-4B91-A492-38F4CB138E27}"/>
    <cellStyle name="Separador de milhares 15 4 5" xfId="21444" xr:uid="{00000000-0005-0000-0000-0000C6530000}"/>
    <cellStyle name="Separador de milhares 15 4 5 2" xfId="52080" xr:uid="{8DCF0774-39B6-4621-8E3E-3181912BE133}"/>
    <cellStyle name="Separador de milhares 15 4 6" xfId="21445" xr:uid="{00000000-0005-0000-0000-0000C7530000}"/>
    <cellStyle name="Separador de milhares 15 4 6 2" xfId="52081" xr:uid="{E9FBFED3-C628-4056-8D5E-74F1AF1880D2}"/>
    <cellStyle name="Separador de milhares 15 4 7" xfId="21446" xr:uid="{00000000-0005-0000-0000-0000C8530000}"/>
    <cellStyle name="Separador de milhares 15 4 7 2" xfId="52082" xr:uid="{AAA932E5-32EB-4C1E-8C0E-22919544AEA9}"/>
    <cellStyle name="Separador de milhares 15 4 8" xfId="21447" xr:uid="{00000000-0005-0000-0000-0000C9530000}"/>
    <cellStyle name="Separador de milhares 15 4 8 2" xfId="52083" xr:uid="{3C32EB47-E630-4917-91CE-340DD0D6D1CB}"/>
    <cellStyle name="Separador de milhares 15 4 9" xfId="52071" xr:uid="{1569C2D7-F689-479D-8227-A1C61DF38182}"/>
    <cellStyle name="Separador de milhares 15 5" xfId="21448" xr:uid="{00000000-0005-0000-0000-0000CA530000}"/>
    <cellStyle name="Separador de milhares_x0001_ 15 5" xfId="21449" xr:uid="{00000000-0005-0000-0000-0000CB530000}"/>
    <cellStyle name="Separador de milhares 15 5 2" xfId="21450" xr:uid="{00000000-0005-0000-0000-0000CC530000}"/>
    <cellStyle name="Separador de milhares_x0001_ 15 5 2" xfId="21451" xr:uid="{00000000-0005-0000-0000-0000CD530000}"/>
    <cellStyle name="Separador de milhares 15 5 2 2" xfId="21452" xr:uid="{00000000-0005-0000-0000-0000CE530000}"/>
    <cellStyle name="Separador de milhares_x0001_ 15 5 2 2" xfId="52087" xr:uid="{D86F06C2-E277-42E5-A55F-93DF4443A301}"/>
    <cellStyle name="Separador de milhares 15 5 2 2 2" xfId="52088" xr:uid="{E9DA6A77-E715-42F2-A71C-02B0DFFFA7A8}"/>
    <cellStyle name="Separador de milhares 15 5 2 3" xfId="52086" xr:uid="{2706B3DA-0DE8-486D-97E3-831B70F7DF6A}"/>
    <cellStyle name="Separador de milhares 15 5 3" xfId="21453" xr:uid="{00000000-0005-0000-0000-0000CF530000}"/>
    <cellStyle name="Separador de milhares_x0001_ 15 5 3" xfId="52085" xr:uid="{E07D1813-5ECA-4F9A-BA73-0C64359A4482}"/>
    <cellStyle name="Separador de milhares 15 5 3 2" xfId="21454" xr:uid="{00000000-0005-0000-0000-0000D0530000}"/>
    <cellStyle name="Separador de milhares 15 5 3 2 2" xfId="52090" xr:uid="{46A34E08-A741-4BA8-9FCF-03172181B548}"/>
    <cellStyle name="Separador de milhares 15 5 3 3" xfId="52089" xr:uid="{A4B58C48-967E-4AD0-B796-D07051423EBB}"/>
    <cellStyle name="Separador de milhares 15 5 4" xfId="21455" xr:uid="{00000000-0005-0000-0000-0000D1530000}"/>
    <cellStyle name="Separador de milhares 15 5 4 2" xfId="52091" xr:uid="{8C83086D-5D20-4D95-9A9B-02B57A3FE83D}"/>
    <cellStyle name="Separador de milhares 15 5 5" xfId="21456" xr:uid="{00000000-0005-0000-0000-0000D2530000}"/>
    <cellStyle name="Separador de milhares 15 5 5 2" xfId="52092" xr:uid="{91F6D549-30AC-4F58-8A5B-4DA674C8934B}"/>
    <cellStyle name="Separador de milhares 15 5 6" xfId="21457" xr:uid="{00000000-0005-0000-0000-0000D3530000}"/>
    <cellStyle name="Separador de milhares 15 5 6 2" xfId="52093" xr:uid="{0CCC71E7-23FF-4029-A742-EB5D4A1CED99}"/>
    <cellStyle name="Separador de milhares 15 5 7" xfId="21458" xr:uid="{00000000-0005-0000-0000-0000D4530000}"/>
    <cellStyle name="Separador de milhares 15 5 7 2" xfId="52094" xr:uid="{5527E396-0DCA-4E25-863A-377C5EDDB872}"/>
    <cellStyle name="Separador de milhares 15 5 8" xfId="52084" xr:uid="{4D2C2926-BEE5-465E-A78D-74F28AF4A638}"/>
    <cellStyle name="Separador de milhares 15 6" xfId="21459" xr:uid="{00000000-0005-0000-0000-0000D5530000}"/>
    <cellStyle name="Separador de milhares_x0001_ 15 6" xfId="21460" xr:uid="{00000000-0005-0000-0000-0000D6530000}"/>
    <cellStyle name="Separador de milhares 15 6 2" xfId="21461" xr:uid="{00000000-0005-0000-0000-0000D7530000}"/>
    <cellStyle name="Separador de milhares_x0001_ 15 6 2" xfId="52096" xr:uid="{0EFF6A4B-4D5C-4540-B830-721F96CC9383}"/>
    <cellStyle name="Separador de milhares 15 6 2 2" xfId="21462" xr:uid="{00000000-0005-0000-0000-0000D8530000}"/>
    <cellStyle name="Separador de milhares 15 6 2 2 2" xfId="52098" xr:uid="{6A298E45-E7CC-4449-BAAA-448212A1BEFB}"/>
    <cellStyle name="Separador de milhares 15 6 2 3" xfId="52097" xr:uid="{F70905AA-65CC-4D1A-9F2B-A5B9043A31C6}"/>
    <cellStyle name="Separador de milhares 15 6 3" xfId="21463" xr:uid="{00000000-0005-0000-0000-0000D9530000}"/>
    <cellStyle name="Separador de milhares 15 6 3 2" xfId="21464" xr:uid="{00000000-0005-0000-0000-0000DA530000}"/>
    <cellStyle name="Separador de milhares 15 6 3 2 2" xfId="52100" xr:uid="{6C991AC8-17E6-4D76-B040-01F815154089}"/>
    <cellStyle name="Separador de milhares 15 6 3 3" xfId="52099" xr:uid="{BC4149E8-31C8-4BE7-A7D8-80CDF4F026BB}"/>
    <cellStyle name="Separador de milhares 15 6 4" xfId="21465" xr:uid="{00000000-0005-0000-0000-0000DB530000}"/>
    <cellStyle name="Separador de milhares 15 6 4 2" xfId="52101" xr:uid="{9014702C-ED24-4B02-95E0-8822B97760E3}"/>
    <cellStyle name="Separador de milhares 15 6 5" xfId="21466" xr:uid="{00000000-0005-0000-0000-0000DC530000}"/>
    <cellStyle name="Separador de milhares 15 6 5 2" xfId="52102" xr:uid="{C798F4F8-5D24-4810-A27C-27A0CDB55D90}"/>
    <cellStyle name="Separador de milhares 15 6 6" xfId="21467" xr:uid="{00000000-0005-0000-0000-0000DD530000}"/>
    <cellStyle name="Separador de milhares 15 6 6 2" xfId="52103" xr:uid="{E618A785-BF69-45E6-B57C-0B101276B514}"/>
    <cellStyle name="Separador de milhares 15 6 7" xfId="21468" xr:uid="{00000000-0005-0000-0000-0000DE530000}"/>
    <cellStyle name="Separador de milhares 15 6 7 2" xfId="52104" xr:uid="{3C827842-AAC8-490E-9AAE-36DFDC7B27C9}"/>
    <cellStyle name="Separador de milhares 15 6 8" xfId="52095" xr:uid="{F819FA81-E3EA-4F1E-AEAF-1B30A36BD04D}"/>
    <cellStyle name="Separador de milhares 15 7" xfId="21469" xr:uid="{00000000-0005-0000-0000-0000DF530000}"/>
    <cellStyle name="Separador de milhares_x0001_ 15 7" xfId="21470" xr:uid="{00000000-0005-0000-0000-0000E0530000}"/>
    <cellStyle name="Separador de milhares 15 7 2" xfId="21471" xr:uid="{00000000-0005-0000-0000-0000E1530000}"/>
    <cellStyle name="Separador de milhares_x0001_ 15 7 2" xfId="52106" xr:uid="{E03A7F35-2DA3-4526-B457-5B0C0ACCF178}"/>
    <cellStyle name="Separador de milhares 15 7 2 2" xfId="21472" xr:uid="{00000000-0005-0000-0000-0000E2530000}"/>
    <cellStyle name="Separador de milhares 15 7 2 2 2" xfId="52108" xr:uid="{6BC37E87-EAEC-41B4-81A1-42CC3C161914}"/>
    <cellStyle name="Separador de milhares 15 7 2 3" xfId="52107" xr:uid="{E3F45568-3A46-422F-B16B-11616D53D64A}"/>
    <cellStyle name="Separador de milhares 15 7 3" xfId="21473" xr:uid="{00000000-0005-0000-0000-0000E3530000}"/>
    <cellStyle name="Separador de milhares_x0001_ 15 7 3" xfId="21474" xr:uid="{00000000-0005-0000-0000-0000E4530000}"/>
    <cellStyle name="Separador de milhares 15 7 3 2" xfId="21475" xr:uid="{00000000-0005-0000-0000-0000E5530000}"/>
    <cellStyle name="Separador de milhares_x0001_ 15 7 3 2" xfId="52110" xr:uid="{86572472-AF89-458A-8677-4492B5DEE383}"/>
    <cellStyle name="Separador de milhares 15 7 3 2 2" xfId="52111" xr:uid="{518AFCA9-677C-42EA-B8AC-D521763DBC11}"/>
    <cellStyle name="Separador de milhares 15 7 3 3" xfId="52109" xr:uid="{9BFC26D4-8160-412E-BE7A-D4A62B04A04B}"/>
    <cellStyle name="Separador de milhares 15 7 4" xfId="21476" xr:uid="{00000000-0005-0000-0000-0000E6530000}"/>
    <cellStyle name="Separador de milhares 15 7 4 2" xfId="52112" xr:uid="{6D74E6B0-2F9E-450C-948E-AD95CEFF2B69}"/>
    <cellStyle name="Separador de milhares 15 7 5" xfId="21477" xr:uid="{00000000-0005-0000-0000-0000E7530000}"/>
    <cellStyle name="Separador de milhares 15 7 5 2" xfId="52113" xr:uid="{C4245612-8B8D-47DA-927F-C3DDB54A5676}"/>
    <cellStyle name="Separador de milhares 15 7 6" xfId="21478" xr:uid="{00000000-0005-0000-0000-0000E8530000}"/>
    <cellStyle name="Separador de milhares 15 7 6 2" xfId="52114" xr:uid="{228F679B-05E3-4EB6-85AE-B29E874E87BE}"/>
    <cellStyle name="Separador de milhares 15 7 7" xfId="52105" xr:uid="{C81CDCB3-5F98-4537-AB71-5B6A7BB02800}"/>
    <cellStyle name="Separador de milhares 15 8" xfId="21479" xr:uid="{00000000-0005-0000-0000-0000E9530000}"/>
    <cellStyle name="Separador de milhares_x0001_ 15 8" xfId="21480" xr:uid="{00000000-0005-0000-0000-0000EA530000}"/>
    <cellStyle name="Separador de milhares 15 8 2" xfId="21481" xr:uid="{00000000-0005-0000-0000-0000EB530000}"/>
    <cellStyle name="Separador de milhares_x0001_ 15 8 2" xfId="52116" xr:uid="{5CB925B7-AE4E-4624-BD1B-1F521E585450}"/>
    <cellStyle name="Separador de milhares 15 8 2 2" xfId="21482" xr:uid="{00000000-0005-0000-0000-0000EC530000}"/>
    <cellStyle name="Separador de milhares 15 8 2 2 2" xfId="52118" xr:uid="{47F43147-0E11-468B-A454-29ED4ACEE1B3}"/>
    <cellStyle name="Separador de milhares 15 8 2 3" xfId="52117" xr:uid="{BE9B8FF8-7C30-4B33-8B29-0E9294870821}"/>
    <cellStyle name="Separador de milhares 15 8 3" xfId="21483" xr:uid="{00000000-0005-0000-0000-0000ED530000}"/>
    <cellStyle name="Separador de milhares 15 8 3 2" xfId="21484" xr:uid="{00000000-0005-0000-0000-0000EE530000}"/>
    <cellStyle name="Separador de milhares 15 8 3 2 2" xfId="52120" xr:uid="{DB5BE2CC-227C-4672-B115-33B44FD5722B}"/>
    <cellStyle name="Separador de milhares 15 8 3 3" xfId="52119" xr:uid="{AE25802F-2FBE-43D1-997E-572A7882EA16}"/>
    <cellStyle name="Separador de milhares 15 8 4" xfId="21485" xr:uid="{00000000-0005-0000-0000-0000EF530000}"/>
    <cellStyle name="Separador de milhares 15 8 4 2" xfId="52121" xr:uid="{9143EDA7-A646-4451-B6B8-6A0EB0EA9D85}"/>
    <cellStyle name="Separador de milhares 15 8 5" xfId="21486" xr:uid="{00000000-0005-0000-0000-0000F0530000}"/>
    <cellStyle name="Separador de milhares 15 8 5 2" xfId="52122" xr:uid="{BEEE90DC-51CA-4A46-8766-480858738438}"/>
    <cellStyle name="Separador de milhares 15 8 6" xfId="21487" xr:uid="{00000000-0005-0000-0000-0000F1530000}"/>
    <cellStyle name="Separador de milhares 15 8 6 2" xfId="52123" xr:uid="{8B723621-40D5-4824-A026-EB3BE15F8F4E}"/>
    <cellStyle name="Separador de milhares 15 8 7" xfId="52115" xr:uid="{BECFDF41-112F-4CAC-824B-12D06BCF5F27}"/>
    <cellStyle name="Separador de milhares 15 9" xfId="21488" xr:uid="{00000000-0005-0000-0000-0000F2530000}"/>
    <cellStyle name="Separador de milhares_x0001_ 15 9" xfId="21489" xr:uid="{00000000-0005-0000-0000-0000F3530000}"/>
    <cellStyle name="Separador de milhares 15 9 2" xfId="21490" xr:uid="{00000000-0005-0000-0000-0000F4530000}"/>
    <cellStyle name="Separador de milhares_x0001_ 15 9 2" xfId="52125" xr:uid="{9430FD04-596A-40EF-98FE-770064F343A9}"/>
    <cellStyle name="Separador de milhares 15 9 2 2" xfId="52126" xr:uid="{4A64A542-359B-40AD-95B8-FE048B675FF3}"/>
    <cellStyle name="Separador de milhares 15 9 3" xfId="52124" xr:uid="{FD673FFE-108A-49E8-AE9C-2A593C3D2A8D}"/>
    <cellStyle name="Separador de milhares 16" xfId="21491" xr:uid="{00000000-0005-0000-0000-0000F5530000}"/>
    <cellStyle name="Separador de milhares_x0001_ 16" xfId="21492" xr:uid="{00000000-0005-0000-0000-0000F6530000}"/>
    <cellStyle name="Separador de milhares 16 10" xfId="21493" xr:uid="{00000000-0005-0000-0000-0000F7530000}"/>
    <cellStyle name="Separador de milhares_x0001_ 16 10" xfId="52128" xr:uid="{0D7638BC-4749-4D44-A023-66059F5D9153}"/>
    <cellStyle name="Separador de milhares 16 10 2" xfId="21494" xr:uid="{00000000-0005-0000-0000-0000F8530000}"/>
    <cellStyle name="Separador de milhares 16 10 2 2" xfId="21495" xr:uid="{00000000-0005-0000-0000-0000F9530000}"/>
    <cellStyle name="Separador de milhares 16 10 2 2 2" xfId="52131" xr:uid="{E4F3AA2D-BFD9-4CAB-9609-F3652E9E78AD}"/>
    <cellStyle name="Separador de milhares 16 10 2 3" xfId="52130" xr:uid="{602C5152-D565-4D41-AFBD-F5FBEE548814}"/>
    <cellStyle name="Separador de milhares 16 10 3" xfId="21496" xr:uid="{00000000-0005-0000-0000-0000FA530000}"/>
    <cellStyle name="Separador de milhares 16 10 3 2" xfId="21497" xr:uid="{00000000-0005-0000-0000-0000FB530000}"/>
    <cellStyle name="Separador de milhares 16 10 3 2 2" xfId="52133" xr:uid="{AE009E0B-525B-4305-8356-1BD64D20FD18}"/>
    <cellStyle name="Separador de milhares 16 10 3 3" xfId="52132" xr:uid="{AF598BC3-AF9F-465C-9FA3-F7DA120AD400}"/>
    <cellStyle name="Separador de milhares 16 10 4" xfId="21498" xr:uid="{00000000-0005-0000-0000-0000FC530000}"/>
    <cellStyle name="Separador de milhares 16 10 4 2" xfId="52134" xr:uid="{3FC0E15E-5EE7-4390-BF95-013450108DD8}"/>
    <cellStyle name="Separador de milhares 16 10 5" xfId="21499" xr:uid="{00000000-0005-0000-0000-0000FD530000}"/>
    <cellStyle name="Separador de milhares 16 10 5 2" xfId="52135" xr:uid="{446446F1-815E-45CE-ACF9-E5A0DC4C6B1B}"/>
    <cellStyle name="Separador de milhares 16 10 6" xfId="21500" xr:uid="{00000000-0005-0000-0000-0000FE530000}"/>
    <cellStyle name="Separador de milhares 16 10 6 2" xfId="52136" xr:uid="{DCF94388-7CBC-4E05-930A-22C703F05357}"/>
    <cellStyle name="Separador de milhares 16 10 7" xfId="52129" xr:uid="{7361F3A8-BA3A-4EE5-90C1-EEF5B9BE1846}"/>
    <cellStyle name="Separador de milhares 16 11" xfId="21501" xr:uid="{00000000-0005-0000-0000-0000FF530000}"/>
    <cellStyle name="Separador de milhares 16 11 2" xfId="21502" xr:uid="{00000000-0005-0000-0000-000000540000}"/>
    <cellStyle name="Separador de milhares 16 11 2 2" xfId="21503" xr:uid="{00000000-0005-0000-0000-000001540000}"/>
    <cellStyle name="Separador de milhares 16 11 2 2 2" xfId="52139" xr:uid="{BDB37F09-3FEF-41D2-B666-E80B2DBBCF7A}"/>
    <cellStyle name="Separador de milhares 16 11 2 3" xfId="52138" xr:uid="{D41AA7EA-999E-4A0B-8326-F19BEEDFCB77}"/>
    <cellStyle name="Separador de milhares 16 11 3" xfId="21504" xr:uid="{00000000-0005-0000-0000-000002540000}"/>
    <cellStyle name="Separador de milhares 16 11 3 2" xfId="21505" xr:uid="{00000000-0005-0000-0000-000003540000}"/>
    <cellStyle name="Separador de milhares 16 11 3 2 2" xfId="52141" xr:uid="{DD19FAA1-7F6B-41EF-9383-9A52F37B0507}"/>
    <cellStyle name="Separador de milhares 16 11 3 3" xfId="52140" xr:uid="{535C887D-F51C-4A20-90B5-0D982460E0F6}"/>
    <cellStyle name="Separador de milhares 16 11 4" xfId="21506" xr:uid="{00000000-0005-0000-0000-000004540000}"/>
    <cellStyle name="Separador de milhares 16 11 4 2" xfId="52142" xr:uid="{9B479C74-0693-4948-AFC5-C0DA6F607D43}"/>
    <cellStyle name="Separador de milhares 16 11 5" xfId="21507" xr:uid="{00000000-0005-0000-0000-000005540000}"/>
    <cellStyle name="Separador de milhares 16 11 5 2" xfId="52143" xr:uid="{16D0477B-2D2F-4E59-8441-CAE5365450DA}"/>
    <cellStyle name="Separador de milhares 16 11 6" xfId="21508" xr:uid="{00000000-0005-0000-0000-000006540000}"/>
    <cellStyle name="Separador de milhares 16 11 6 2" xfId="52144" xr:uid="{CC9444B6-054F-4484-9670-4A9DCFAB2DCE}"/>
    <cellStyle name="Separador de milhares 16 11 7" xfId="52137" xr:uid="{E418D7CE-3200-4066-AAE0-8826FEDFBCD7}"/>
    <cellStyle name="Separador de milhares 16 12" xfId="21509" xr:uid="{00000000-0005-0000-0000-000007540000}"/>
    <cellStyle name="Separador de milhares 16 12 2" xfId="21510" xr:uid="{00000000-0005-0000-0000-000008540000}"/>
    <cellStyle name="Separador de milhares 16 12 2 2" xfId="21511" xr:uid="{00000000-0005-0000-0000-000009540000}"/>
    <cellStyle name="Separador de milhares 16 12 2 2 2" xfId="52147" xr:uid="{AEAAEE5F-5505-4108-A5E1-55AC21A5A9BB}"/>
    <cellStyle name="Separador de milhares 16 12 2 3" xfId="52146" xr:uid="{917C2B48-80E4-4562-AE27-63883AB7540F}"/>
    <cellStyle name="Separador de milhares 16 12 3" xfId="21512" xr:uid="{00000000-0005-0000-0000-00000A540000}"/>
    <cellStyle name="Separador de milhares 16 12 3 2" xfId="21513" xr:uid="{00000000-0005-0000-0000-00000B540000}"/>
    <cellStyle name="Separador de milhares 16 12 3 2 2" xfId="52149" xr:uid="{8E21FF66-F6BB-4045-A99A-A3AFC3C2B10C}"/>
    <cellStyle name="Separador de milhares 16 12 3 3" xfId="52148" xr:uid="{C1B8BBAC-D71E-47F8-A4EF-E00E51546F66}"/>
    <cellStyle name="Separador de milhares 16 12 4" xfId="21514" xr:uid="{00000000-0005-0000-0000-00000C540000}"/>
    <cellStyle name="Separador de milhares 16 12 4 2" xfId="52150" xr:uid="{2D532F86-BBA7-4BC6-8542-5A97EF5F00EB}"/>
    <cellStyle name="Separador de milhares 16 12 5" xfId="21515" xr:uid="{00000000-0005-0000-0000-00000D540000}"/>
    <cellStyle name="Separador de milhares 16 12 5 2" xfId="52151" xr:uid="{67C56C47-D8DD-43A4-ADF4-A8B85A787404}"/>
    <cellStyle name="Separador de milhares 16 12 6" xfId="21516" xr:uid="{00000000-0005-0000-0000-00000E540000}"/>
    <cellStyle name="Separador de milhares 16 12 6 2" xfId="52152" xr:uid="{2EACC4D9-2BEC-4347-AE5D-463E6AE213DC}"/>
    <cellStyle name="Separador de milhares 16 12 7" xfId="52145" xr:uid="{483E9DB5-5FC0-440F-BE85-2BE303FEF9FE}"/>
    <cellStyle name="Separador de milhares 16 13" xfId="21517" xr:uid="{00000000-0005-0000-0000-00000F540000}"/>
    <cellStyle name="Separador de milhares 16 13 2" xfId="21518" xr:uid="{00000000-0005-0000-0000-000010540000}"/>
    <cellStyle name="Separador de milhares 16 13 2 2" xfId="21519" xr:uid="{00000000-0005-0000-0000-000011540000}"/>
    <cellStyle name="Separador de milhares 16 13 2 2 2" xfId="52155" xr:uid="{475031C3-2458-4470-A9DE-3FB4156D6806}"/>
    <cellStyle name="Separador de milhares 16 13 2 3" xfId="52154" xr:uid="{75655E17-1924-4F22-875B-368A32EF2B0F}"/>
    <cellStyle name="Separador de milhares 16 13 3" xfId="21520" xr:uid="{00000000-0005-0000-0000-000012540000}"/>
    <cellStyle name="Separador de milhares 16 13 3 2" xfId="21521" xr:uid="{00000000-0005-0000-0000-000013540000}"/>
    <cellStyle name="Separador de milhares 16 13 3 2 2" xfId="52157" xr:uid="{BA32575D-17D4-471B-B43E-46C1AAE63DB6}"/>
    <cellStyle name="Separador de milhares 16 13 3 3" xfId="52156" xr:uid="{106CB269-815D-46F5-BB8D-7F7125B225EA}"/>
    <cellStyle name="Separador de milhares 16 13 4" xfId="21522" xr:uid="{00000000-0005-0000-0000-000014540000}"/>
    <cellStyle name="Separador de milhares 16 13 4 2" xfId="52158" xr:uid="{023FE063-7736-4AA0-963E-5D3AF68A4ED9}"/>
    <cellStyle name="Separador de milhares 16 13 5" xfId="21523" xr:uid="{00000000-0005-0000-0000-000015540000}"/>
    <cellStyle name="Separador de milhares 16 13 5 2" xfId="52159" xr:uid="{7079DA28-E22F-4441-AFD6-DB71336B1D16}"/>
    <cellStyle name="Separador de milhares 16 13 6" xfId="21524" xr:uid="{00000000-0005-0000-0000-000016540000}"/>
    <cellStyle name="Separador de milhares 16 13 6 2" xfId="52160" xr:uid="{C0C6A654-1F52-4EDE-848E-89C8BE089926}"/>
    <cellStyle name="Separador de milhares 16 13 7" xfId="52153" xr:uid="{EA36F5B3-47F9-49C9-B63B-DDE6AAD9E396}"/>
    <cellStyle name="Separador de milhares 16 14" xfId="21525" xr:uid="{00000000-0005-0000-0000-000017540000}"/>
    <cellStyle name="Separador de milhares 16 14 2" xfId="21526" xr:uid="{00000000-0005-0000-0000-000018540000}"/>
    <cellStyle name="Separador de milhares 16 14 2 2" xfId="21527" xr:uid="{00000000-0005-0000-0000-000019540000}"/>
    <cellStyle name="Separador de milhares 16 14 2 2 2" xfId="52163" xr:uid="{E954B7A7-E1D8-4BF5-9FE8-D728A675EABB}"/>
    <cellStyle name="Separador de milhares 16 14 2 3" xfId="52162" xr:uid="{5CFD8793-6D3C-4029-9F66-790382165DD9}"/>
    <cellStyle name="Separador de milhares 16 14 3" xfId="21528" xr:uid="{00000000-0005-0000-0000-00001A540000}"/>
    <cellStyle name="Separador de milhares 16 14 3 2" xfId="21529" xr:uid="{00000000-0005-0000-0000-00001B540000}"/>
    <cellStyle name="Separador de milhares 16 14 3 2 2" xfId="52165" xr:uid="{139FAEFF-8A4F-4511-8B89-F8875699A73B}"/>
    <cellStyle name="Separador de milhares 16 14 3 3" xfId="52164" xr:uid="{7DF33B87-4CA6-4775-87F6-19215061A829}"/>
    <cellStyle name="Separador de milhares 16 14 4" xfId="21530" xr:uid="{00000000-0005-0000-0000-00001C540000}"/>
    <cellStyle name="Separador de milhares 16 14 4 2" xfId="52166" xr:uid="{7A6EDAF2-0667-49AC-BF31-842F71E691E9}"/>
    <cellStyle name="Separador de milhares 16 14 5" xfId="21531" xr:uid="{00000000-0005-0000-0000-00001D540000}"/>
    <cellStyle name="Separador de milhares 16 14 5 2" xfId="52167" xr:uid="{94BBA224-81B9-4834-B949-D4BA9F19A17C}"/>
    <cellStyle name="Separador de milhares 16 14 6" xfId="21532" xr:uid="{00000000-0005-0000-0000-00001E540000}"/>
    <cellStyle name="Separador de milhares 16 14 6 2" xfId="52168" xr:uid="{F0F5D1FB-FF35-4E1A-97F3-4BDAF99A8CBA}"/>
    <cellStyle name="Separador de milhares 16 14 7" xfId="52161" xr:uid="{7F4204EA-C114-4B1E-953B-18A2F8FB8B2C}"/>
    <cellStyle name="Separador de milhares 16 15" xfId="21533" xr:uid="{00000000-0005-0000-0000-00001F540000}"/>
    <cellStyle name="Separador de milhares 16 15 2" xfId="21534" xr:uid="{00000000-0005-0000-0000-000020540000}"/>
    <cellStyle name="Separador de milhares 16 15 2 2" xfId="21535" xr:uid="{00000000-0005-0000-0000-000021540000}"/>
    <cellStyle name="Separador de milhares 16 15 2 2 2" xfId="52171" xr:uid="{BCE6FDD6-3422-4CCA-9D75-0AA6345DA1BC}"/>
    <cellStyle name="Separador de milhares 16 15 2 3" xfId="52170" xr:uid="{01363565-3766-4539-A65A-3F2F36E55ECF}"/>
    <cellStyle name="Separador de milhares 16 15 3" xfId="21536" xr:uid="{00000000-0005-0000-0000-000022540000}"/>
    <cellStyle name="Separador de milhares 16 15 3 2" xfId="21537" xr:uid="{00000000-0005-0000-0000-000023540000}"/>
    <cellStyle name="Separador de milhares 16 15 3 2 2" xfId="52173" xr:uid="{E0D3B535-232E-4EFA-95EE-41A2B74A9DF2}"/>
    <cellStyle name="Separador de milhares 16 15 3 3" xfId="52172" xr:uid="{9A42F485-6D93-41A3-AC31-BD8CA8C81CC2}"/>
    <cellStyle name="Separador de milhares 16 15 4" xfId="21538" xr:uid="{00000000-0005-0000-0000-000024540000}"/>
    <cellStyle name="Separador de milhares 16 15 4 2" xfId="52174" xr:uid="{31109535-25A9-4D4E-9900-8DE3D5B45F7A}"/>
    <cellStyle name="Separador de milhares 16 15 5" xfId="21539" xr:uid="{00000000-0005-0000-0000-000025540000}"/>
    <cellStyle name="Separador de milhares 16 15 5 2" xfId="52175" xr:uid="{742401DF-78D5-4E34-9E14-B3DED378A765}"/>
    <cellStyle name="Separador de milhares 16 15 6" xfId="21540" xr:uid="{00000000-0005-0000-0000-000026540000}"/>
    <cellStyle name="Separador de milhares 16 15 6 2" xfId="52176" xr:uid="{4DC3EF71-6F99-455A-B8C2-19D3CEDB7E65}"/>
    <cellStyle name="Separador de milhares 16 15 7" xfId="52169" xr:uid="{97DE1C7E-19E3-4E76-A800-3F0CD5E57808}"/>
    <cellStyle name="Separador de milhares 16 16" xfId="21541" xr:uid="{00000000-0005-0000-0000-000027540000}"/>
    <cellStyle name="Separador de milhares 16 16 2" xfId="21542" xr:uid="{00000000-0005-0000-0000-000028540000}"/>
    <cellStyle name="Separador de milhares 16 16 2 2" xfId="52178" xr:uid="{37154001-EA25-4EC1-A931-82FF41EE6530}"/>
    <cellStyle name="Separador de milhares 16 16 3" xfId="52177" xr:uid="{2DAEA407-278E-460D-AB12-0D21DB62E567}"/>
    <cellStyle name="Separador de milhares 16 17" xfId="21543" xr:uid="{00000000-0005-0000-0000-000029540000}"/>
    <cellStyle name="Separador de milhares 16 17 2" xfId="21544" xr:uid="{00000000-0005-0000-0000-00002A540000}"/>
    <cellStyle name="Separador de milhares 16 17 2 2" xfId="52180" xr:uid="{B3B3EE59-52F5-4024-8E79-BE083ADCCB75}"/>
    <cellStyle name="Separador de milhares 16 17 3" xfId="52179" xr:uid="{AC19C01C-5019-424F-BAC2-41CF0370B878}"/>
    <cellStyle name="Separador de milhares 16 18" xfId="21545" xr:uid="{00000000-0005-0000-0000-00002B540000}"/>
    <cellStyle name="Separador de milhares 16 18 2" xfId="21546" xr:uid="{00000000-0005-0000-0000-00002C540000}"/>
    <cellStyle name="Separador de milhares 16 18 2 2" xfId="52182" xr:uid="{3867F01F-20FA-4A4D-BED7-BD7AE2FFAE74}"/>
    <cellStyle name="Separador de milhares 16 18 3" xfId="52181" xr:uid="{7F630869-368F-49B4-B08C-69DC1D160188}"/>
    <cellStyle name="Separador de milhares 16 19" xfId="21547" xr:uid="{00000000-0005-0000-0000-00002D540000}"/>
    <cellStyle name="Separador de milhares 16 19 2" xfId="21548" xr:uid="{00000000-0005-0000-0000-00002E540000}"/>
    <cellStyle name="Separador de milhares 16 19 2 2" xfId="52184" xr:uid="{7D19F026-3493-41F9-968B-FF05BE5D3D29}"/>
    <cellStyle name="Separador de milhares 16 19 3" xfId="52183" xr:uid="{86EC9DA4-CDDC-4AD7-B3E7-EBF870A4A2EA}"/>
    <cellStyle name="Separador de milhares 16 2" xfId="21549" xr:uid="{00000000-0005-0000-0000-00002F540000}"/>
    <cellStyle name="Separador de milhares_x0001_ 16 2" xfId="21550" xr:uid="{00000000-0005-0000-0000-000030540000}"/>
    <cellStyle name="Separador de milhares 16 2 10" xfId="21551" xr:uid="{00000000-0005-0000-0000-000031540000}"/>
    <cellStyle name="Separador de milhares 16 2 10 2" xfId="52187" xr:uid="{F84A7B9B-7FDA-43DF-BCDB-48C3A417E735}"/>
    <cellStyle name="Separador de milhares 16 2 11" xfId="52185" xr:uid="{FE7F79B7-BA1E-438D-B2BB-9146A5D3C50B}"/>
    <cellStyle name="Separador de milhares 16 2 2" xfId="21552" xr:uid="{00000000-0005-0000-0000-000032540000}"/>
    <cellStyle name="Separador de milhares_x0001_ 16 2 2" xfId="21553" xr:uid="{00000000-0005-0000-0000-000033540000}"/>
    <cellStyle name="Separador de milhares 16 2 2 2" xfId="21554" xr:uid="{00000000-0005-0000-0000-000034540000}"/>
    <cellStyle name="Separador de milhares_x0001_ 16 2 2 2" xfId="52189" xr:uid="{B64093EB-631B-4916-923D-A79860359423}"/>
    <cellStyle name="Separador de milhares 16 2 2 2 2" xfId="21555" xr:uid="{00000000-0005-0000-0000-000035540000}"/>
    <cellStyle name="Separador de milhares 16 2 2 2 2 2" xfId="52191" xr:uid="{80C07949-EB34-4C08-B071-4CCA673DC015}"/>
    <cellStyle name="Separador de milhares 16 2 2 2 3" xfId="52190" xr:uid="{9C7ADF8B-FA5D-41D9-B1C3-2699E5CEAC39}"/>
    <cellStyle name="Separador de milhares 16 2 2 3" xfId="21556" xr:uid="{00000000-0005-0000-0000-000036540000}"/>
    <cellStyle name="Separador de milhares 16 2 2 3 2" xfId="21557" xr:uid="{00000000-0005-0000-0000-000037540000}"/>
    <cellStyle name="Separador de milhares 16 2 2 3 2 2" xfId="52193" xr:uid="{0777E31F-EA27-41FA-BE23-693C8AC63B69}"/>
    <cellStyle name="Separador de milhares 16 2 2 3 3" xfId="52192" xr:uid="{C01A4C97-29ED-4A81-94D1-B94E3057E9EA}"/>
    <cellStyle name="Separador de milhares 16 2 2 4" xfId="21558" xr:uid="{00000000-0005-0000-0000-000038540000}"/>
    <cellStyle name="Separador de milhares 16 2 2 4 2" xfId="52194" xr:uid="{0A50028B-AE29-4B4E-BCC1-AECD2D02D6BA}"/>
    <cellStyle name="Separador de milhares 16 2 2 5" xfId="21559" xr:uid="{00000000-0005-0000-0000-000039540000}"/>
    <cellStyle name="Separador de milhares 16 2 2 5 2" xfId="52195" xr:uid="{1D6AEFAE-C2AD-4E03-94F1-C8E18A66BEFE}"/>
    <cellStyle name="Separador de milhares 16 2 2 6" xfId="21560" xr:uid="{00000000-0005-0000-0000-00003A540000}"/>
    <cellStyle name="Separador de milhares 16 2 2 6 2" xfId="52196" xr:uid="{1DBAB2C2-875E-481C-B413-A343B8E14700}"/>
    <cellStyle name="Separador de milhares 16 2 2 7" xfId="52188" xr:uid="{5E4B1BBC-4EFC-4A35-996B-874A0D1C6F6D}"/>
    <cellStyle name="Separador de milhares 16 2 3" xfId="21561" xr:uid="{00000000-0005-0000-0000-00003B540000}"/>
    <cellStyle name="Separador de milhares_x0001_ 16 2 3" xfId="52186" xr:uid="{0204C9F9-8927-43A6-B5BF-37AF39212EF5}"/>
    <cellStyle name="Separador de milhares 16 2 3 2" xfId="21562" xr:uid="{00000000-0005-0000-0000-00003C540000}"/>
    <cellStyle name="Separador de milhares 16 2 3 2 2" xfId="52198" xr:uid="{0A6505FE-48F3-4045-B9DF-AC4B190DE78F}"/>
    <cellStyle name="Separador de milhares 16 2 3 3" xfId="52197" xr:uid="{C6110EB0-5C9F-4CDF-B4D5-70E633DFDC2E}"/>
    <cellStyle name="Separador de milhares 16 2 4" xfId="21563" xr:uid="{00000000-0005-0000-0000-00003D540000}"/>
    <cellStyle name="Separador de milhares 16 2 4 2" xfId="21564" xr:uid="{00000000-0005-0000-0000-00003E540000}"/>
    <cellStyle name="Separador de milhares 16 2 4 2 2" xfId="52200" xr:uid="{0A4732CC-C54A-4066-83FC-3FF1F76FA6DB}"/>
    <cellStyle name="Separador de milhares 16 2 4 3" xfId="52199" xr:uid="{2E23432D-CC5B-4C4D-BC1C-DD35CB8F92B7}"/>
    <cellStyle name="Separador de milhares 16 2 5" xfId="21565" xr:uid="{00000000-0005-0000-0000-00003F540000}"/>
    <cellStyle name="Separador de milhares 16 2 5 2" xfId="21566" xr:uid="{00000000-0005-0000-0000-000040540000}"/>
    <cellStyle name="Separador de milhares 16 2 5 2 2" xfId="52202" xr:uid="{F33C7C07-4117-4073-8439-3C4363A48A3E}"/>
    <cellStyle name="Separador de milhares 16 2 5 3" xfId="52201" xr:uid="{61FCB4CF-603B-4A01-BABF-836B90B754FD}"/>
    <cellStyle name="Separador de milhares 16 2 6" xfId="21567" xr:uid="{00000000-0005-0000-0000-000041540000}"/>
    <cellStyle name="Separador de milhares 16 2 6 2" xfId="21568" xr:uid="{00000000-0005-0000-0000-000042540000}"/>
    <cellStyle name="Separador de milhares 16 2 6 2 2" xfId="52204" xr:uid="{D5F29149-4E88-4A43-B9BC-747DDDC9CEE2}"/>
    <cellStyle name="Separador de milhares 16 2 6 3" xfId="52203" xr:uid="{E1D6495D-1FBA-4AAB-96B1-80C22E27A6C3}"/>
    <cellStyle name="Separador de milhares 16 2 7" xfId="21569" xr:uid="{00000000-0005-0000-0000-000043540000}"/>
    <cellStyle name="Separador de milhares 16 2 7 2" xfId="52205" xr:uid="{75C2E530-D652-46EC-95F8-E65CEEAB3205}"/>
    <cellStyle name="Separador de milhares 16 2 8" xfId="21570" xr:uid="{00000000-0005-0000-0000-000044540000}"/>
    <cellStyle name="Separador de milhares 16 2 8 2" xfId="52206" xr:uid="{228093B2-87DB-4BF8-8897-D7A221622D5B}"/>
    <cellStyle name="Separador de milhares 16 2 8 3" xfId="21571" xr:uid="{00000000-0005-0000-0000-000045540000}"/>
    <cellStyle name="Separador de milhares 16 2 8 3 2" xfId="52207" xr:uid="{04D550B0-E3F9-4DCE-B0EB-906DB8C2303F}"/>
    <cellStyle name="Separador de milhares 16 2 9" xfId="21572" xr:uid="{00000000-0005-0000-0000-000046540000}"/>
    <cellStyle name="Separador de milhares 16 2 9 2" xfId="52208" xr:uid="{C614C0A2-E7BC-4091-983F-00CC120CED38}"/>
    <cellStyle name="Separador de milhares 16 20" xfId="21573" xr:uid="{00000000-0005-0000-0000-000047540000}"/>
    <cellStyle name="Separador de milhares 16 20 2" xfId="52209" xr:uid="{1E7E7919-6CB1-4A49-A99C-C8A36CF402E1}"/>
    <cellStyle name="Separador de milhares 16 21" xfId="21574" xr:uid="{00000000-0005-0000-0000-000048540000}"/>
    <cellStyle name="Separador de milhares 16 21 2" xfId="52210" xr:uid="{C8C3205E-BC29-4BED-959E-8051D8706C11}"/>
    <cellStyle name="Separador de milhares 16 21 3" xfId="21575" xr:uid="{00000000-0005-0000-0000-000049540000}"/>
    <cellStyle name="Separador de milhares 16 21 3 2" xfId="52211" xr:uid="{EA28D0BD-F6C5-444A-BF44-013C5F54957E}"/>
    <cellStyle name="Separador de milhares 16 22" xfId="21576" xr:uid="{00000000-0005-0000-0000-00004A540000}"/>
    <cellStyle name="Separador de milhares 16 22 2" xfId="52212" xr:uid="{817C611E-B2CE-4E43-9574-2DBA2DF200D5}"/>
    <cellStyle name="Separador de milhares 16 23" xfId="21577" xr:uid="{00000000-0005-0000-0000-00004B540000}"/>
    <cellStyle name="Separador de milhares 16 23 2" xfId="52213" xr:uid="{36BDC7CA-A9A6-40BD-877A-BEFE10276619}"/>
    <cellStyle name="Separador de milhares 16 24" xfId="52127" xr:uid="{55A90D3B-CC5B-4829-99F5-84F5D944572E}"/>
    <cellStyle name="Separador de milhares 16 3" xfId="21578" xr:uid="{00000000-0005-0000-0000-00004C540000}"/>
    <cellStyle name="Separador de milhares_x0001_ 16 3" xfId="21579" xr:uid="{00000000-0005-0000-0000-00004D540000}"/>
    <cellStyle name="Separador de milhares 16 3 10" xfId="52214" xr:uid="{DC6CA033-9756-49EB-8969-1065BB2EEDCA}"/>
    <cellStyle name="Separador de milhares 16 3 2" xfId="21580" xr:uid="{00000000-0005-0000-0000-00004E540000}"/>
    <cellStyle name="Separador de milhares_x0001_ 16 3 2" xfId="21581" xr:uid="{00000000-0005-0000-0000-00004F540000}"/>
    <cellStyle name="Separador de milhares 16 3 2 2" xfId="21582" xr:uid="{00000000-0005-0000-0000-000050540000}"/>
    <cellStyle name="Separador de milhares_x0001_ 16 3 2 2" xfId="52217" xr:uid="{187A46E5-7007-45B7-8647-EDF8EA541684}"/>
    <cellStyle name="Separador de milhares 16 3 2 2 2" xfId="21583" xr:uid="{00000000-0005-0000-0000-000051540000}"/>
    <cellStyle name="Separador de milhares 16 3 2 2 2 2" xfId="52219" xr:uid="{15688D0B-E463-4557-A1F2-FE005BDE0EF9}"/>
    <cellStyle name="Separador de milhares 16 3 2 2 3" xfId="52218" xr:uid="{7A9C0240-62F2-4B71-8227-0C6088A42335}"/>
    <cellStyle name="Separador de milhares 16 3 2 3" xfId="21584" xr:uid="{00000000-0005-0000-0000-000052540000}"/>
    <cellStyle name="Separador de milhares 16 3 2 3 2" xfId="21585" xr:uid="{00000000-0005-0000-0000-000053540000}"/>
    <cellStyle name="Separador de milhares 16 3 2 3 2 2" xfId="52221" xr:uid="{AB99F9E4-3192-4DE7-8524-49A9B4882FFD}"/>
    <cellStyle name="Separador de milhares 16 3 2 3 3" xfId="52220" xr:uid="{B036D640-EA6C-4B07-9C3E-537E1486099C}"/>
    <cellStyle name="Separador de milhares 16 3 2 4" xfId="21586" xr:uid="{00000000-0005-0000-0000-000054540000}"/>
    <cellStyle name="Separador de milhares 16 3 2 4 2" xfId="52222" xr:uid="{088E446A-7C87-4BBF-AC94-BA62E7061CF4}"/>
    <cellStyle name="Separador de milhares 16 3 2 5" xfId="21587" xr:uid="{00000000-0005-0000-0000-000055540000}"/>
    <cellStyle name="Separador de milhares 16 3 2 5 2" xfId="52223" xr:uid="{C424CEB4-DACF-419C-9D48-46E5B855693B}"/>
    <cellStyle name="Separador de milhares 16 3 2 6" xfId="21588" xr:uid="{00000000-0005-0000-0000-000056540000}"/>
    <cellStyle name="Separador de milhares 16 3 2 6 2" xfId="52224" xr:uid="{23F6BFA9-4B80-49F8-AF0C-A0B861163E09}"/>
    <cellStyle name="Separador de milhares 16 3 2 7" xfId="52216" xr:uid="{A151349E-DC65-4BF7-BEA6-FFB665E800E5}"/>
    <cellStyle name="Separador de milhares 16 3 3" xfId="21589" xr:uid="{00000000-0005-0000-0000-000057540000}"/>
    <cellStyle name="Separador de milhares_x0001_ 16 3 3" xfId="52215" xr:uid="{9ED681DF-E268-4CCD-9F85-5AC9609BB3BA}"/>
    <cellStyle name="Separador de milhares 16 3 3 2" xfId="21590" xr:uid="{00000000-0005-0000-0000-000058540000}"/>
    <cellStyle name="Separador de milhares 16 3 3 2 2" xfId="52226" xr:uid="{9BB3024D-32C4-49AC-9CAE-207DED8E7E00}"/>
    <cellStyle name="Separador de milhares 16 3 3 3" xfId="52225" xr:uid="{5C9869A7-7D37-4431-9533-B289F18D8F51}"/>
    <cellStyle name="Separador de milhares 16 3 4" xfId="21591" xr:uid="{00000000-0005-0000-0000-000059540000}"/>
    <cellStyle name="Separador de milhares 16 3 4 2" xfId="21592" xr:uid="{00000000-0005-0000-0000-00005A540000}"/>
    <cellStyle name="Separador de milhares 16 3 4 2 2" xfId="52228" xr:uid="{BF7E053D-9CCE-4553-ADC5-10C1BC1F0742}"/>
    <cellStyle name="Separador de milhares 16 3 4 3" xfId="52227" xr:uid="{96EA8626-FC52-403D-8608-4AEFF6FA0E84}"/>
    <cellStyle name="Separador de milhares 16 3 5" xfId="21593" xr:uid="{00000000-0005-0000-0000-00005B540000}"/>
    <cellStyle name="Separador de milhares 16 3 5 2" xfId="21594" xr:uid="{00000000-0005-0000-0000-00005C540000}"/>
    <cellStyle name="Separador de milhares 16 3 5 2 2" xfId="52230" xr:uid="{7B326C85-D7A5-49DE-B546-AC450A7E2D4A}"/>
    <cellStyle name="Separador de milhares 16 3 5 3" xfId="52229" xr:uid="{81BF0EBC-63B3-4B91-83BE-FFC153094CF8}"/>
    <cellStyle name="Separador de milhares 16 3 6" xfId="21595" xr:uid="{00000000-0005-0000-0000-00005D540000}"/>
    <cellStyle name="Separador de milhares 16 3 6 2" xfId="52231" xr:uid="{4B520FDB-4735-413C-BE6F-17C516B085E9}"/>
    <cellStyle name="Separador de milhares 16 3 7" xfId="21596" xr:uid="{00000000-0005-0000-0000-00005E540000}"/>
    <cellStyle name="Separador de milhares 16 3 7 2" xfId="52232" xr:uid="{E710D4BE-EDA0-49A4-85A6-C13B8C8EF3DB}"/>
    <cellStyle name="Separador de milhares 16 3 7 3" xfId="21597" xr:uid="{00000000-0005-0000-0000-00005F540000}"/>
    <cellStyle name="Separador de milhares 16 3 7 3 2" xfId="52233" xr:uid="{82A4DA81-E70C-4816-BB90-D34EF854BDF7}"/>
    <cellStyle name="Separador de milhares 16 3 8" xfId="21598" xr:uid="{00000000-0005-0000-0000-000060540000}"/>
    <cellStyle name="Separador de milhares 16 3 8 2" xfId="52234" xr:uid="{8C2555CD-98C6-42B4-81FC-F9EB9701A1CE}"/>
    <cellStyle name="Separador de milhares 16 3 9" xfId="21599" xr:uid="{00000000-0005-0000-0000-000061540000}"/>
    <cellStyle name="Separador de milhares 16 3 9 2" xfId="52235" xr:uid="{B0F63ADE-89AA-4319-B791-A2E1FD3544B3}"/>
    <cellStyle name="Separador de milhares 16 4" xfId="21600" xr:uid="{00000000-0005-0000-0000-000062540000}"/>
    <cellStyle name="Separador de milhares_x0001_ 16 4" xfId="21601" xr:uid="{00000000-0005-0000-0000-000063540000}"/>
    <cellStyle name="Separador de milhares 16 4 10" xfId="52236" xr:uid="{E70B5929-DEC0-43C8-B9F3-57067A942BC3}"/>
    <cellStyle name="Separador de milhares 16 4 2" xfId="21602" xr:uid="{00000000-0005-0000-0000-000064540000}"/>
    <cellStyle name="Separador de milhares_x0001_ 16 4 2" xfId="21603" xr:uid="{00000000-0005-0000-0000-000065540000}"/>
    <cellStyle name="Separador de milhares 16 4 2 2" xfId="21604" xr:uid="{00000000-0005-0000-0000-000066540000}"/>
    <cellStyle name="Separador de milhares_x0001_ 16 4 2 2" xfId="52239" xr:uid="{D20370DB-EC42-4844-A818-277325C64BFF}"/>
    <cellStyle name="Separador de milhares 16 4 2 2 2" xfId="21605" xr:uid="{00000000-0005-0000-0000-000067540000}"/>
    <cellStyle name="Separador de milhares 16 4 2 2 2 2" xfId="52241" xr:uid="{462476FF-874A-4824-91FF-A8A50CA86014}"/>
    <cellStyle name="Separador de milhares 16 4 2 2 3" xfId="52240" xr:uid="{8CD8F4D7-210F-4441-B7A1-04A374780B23}"/>
    <cellStyle name="Separador de milhares 16 4 2 3" xfId="21606" xr:uid="{00000000-0005-0000-0000-000068540000}"/>
    <cellStyle name="Separador de milhares 16 4 2 3 2" xfId="21607" xr:uid="{00000000-0005-0000-0000-000069540000}"/>
    <cellStyle name="Separador de milhares 16 4 2 3 2 2" xfId="52243" xr:uid="{C501DACA-E77B-475E-8FCF-1AB8EB787194}"/>
    <cellStyle name="Separador de milhares 16 4 2 3 3" xfId="52242" xr:uid="{50038247-5270-46D1-8447-7D215143F7BF}"/>
    <cellStyle name="Separador de milhares 16 4 2 4" xfId="21608" xr:uid="{00000000-0005-0000-0000-00006A540000}"/>
    <cellStyle name="Separador de milhares 16 4 2 4 2" xfId="52244" xr:uid="{56BFBFE0-919E-4581-8EAB-03478F24D7E7}"/>
    <cellStyle name="Separador de milhares 16 4 2 5" xfId="21609" xr:uid="{00000000-0005-0000-0000-00006B540000}"/>
    <cellStyle name="Separador de milhares 16 4 2 5 2" xfId="52245" xr:uid="{31F5628D-D91A-49FE-BF27-9865A457B42A}"/>
    <cellStyle name="Separador de milhares 16 4 2 6" xfId="21610" xr:uid="{00000000-0005-0000-0000-00006C540000}"/>
    <cellStyle name="Separador de milhares 16 4 2 6 2" xfId="52246" xr:uid="{74236570-6990-4A02-8DE6-6D5B482CAB3A}"/>
    <cellStyle name="Separador de milhares 16 4 2 7" xfId="52238" xr:uid="{F218EA21-8AB4-4082-A538-9362A3CABB98}"/>
    <cellStyle name="Separador de milhares 16 4 3" xfId="21611" xr:uid="{00000000-0005-0000-0000-00006D540000}"/>
    <cellStyle name="Separador de milhares_x0001_ 16 4 3" xfId="52237" xr:uid="{0D37EBD8-98E5-426E-A3E7-B7A65A85EDF3}"/>
    <cellStyle name="Separador de milhares 16 4 3 2" xfId="21612" xr:uid="{00000000-0005-0000-0000-00006E540000}"/>
    <cellStyle name="Separador de milhares 16 4 3 2 2" xfId="52248" xr:uid="{C2E5EDE1-4C2D-4B08-9104-A05F2A8B2DAF}"/>
    <cellStyle name="Separador de milhares 16 4 3 3" xfId="52247" xr:uid="{E59DF07B-4067-4A9E-BC5A-686D2F3B8155}"/>
    <cellStyle name="Separador de milhares 16 4 4" xfId="21613" xr:uid="{00000000-0005-0000-0000-00006F540000}"/>
    <cellStyle name="Separador de milhares 16 4 4 2" xfId="21614" xr:uid="{00000000-0005-0000-0000-000070540000}"/>
    <cellStyle name="Separador de milhares 16 4 4 2 2" xfId="52250" xr:uid="{AE1E47C5-7096-4231-97A7-25CCB352F03C}"/>
    <cellStyle name="Separador de milhares 16 4 4 3" xfId="52249" xr:uid="{D775B5CC-AB16-4A47-8AE7-719A726C1FCE}"/>
    <cellStyle name="Separador de milhares 16 4 5" xfId="21615" xr:uid="{00000000-0005-0000-0000-000071540000}"/>
    <cellStyle name="Separador de milhares 16 4 5 2" xfId="21616" xr:uid="{00000000-0005-0000-0000-000072540000}"/>
    <cellStyle name="Separador de milhares 16 4 5 2 2" xfId="52252" xr:uid="{56188F4F-4A7A-437D-844D-665873D5BD47}"/>
    <cellStyle name="Separador de milhares 16 4 5 3" xfId="52251" xr:uid="{90F51DC1-51A4-4969-80CF-452E9D8EAC3D}"/>
    <cellStyle name="Separador de milhares 16 4 6" xfId="21617" xr:uid="{00000000-0005-0000-0000-000073540000}"/>
    <cellStyle name="Separador de milhares 16 4 6 2" xfId="52253" xr:uid="{305B918B-F49E-4BD9-B30F-2354057172F0}"/>
    <cellStyle name="Separador de milhares 16 4 7" xfId="21618" xr:uid="{00000000-0005-0000-0000-000074540000}"/>
    <cellStyle name="Separador de milhares 16 4 7 2" xfId="52254" xr:uid="{8788DCC6-89D1-434A-87A9-A19EB955A19A}"/>
    <cellStyle name="Separador de milhares 16 4 7 3" xfId="21619" xr:uid="{00000000-0005-0000-0000-000075540000}"/>
    <cellStyle name="Separador de milhares 16 4 7 3 2" xfId="52255" xr:uid="{4525FAC5-847B-4606-83D4-C81BFC22740D}"/>
    <cellStyle name="Separador de milhares 16 4 8" xfId="21620" xr:uid="{00000000-0005-0000-0000-000076540000}"/>
    <cellStyle name="Separador de milhares 16 4 8 2" xfId="52256" xr:uid="{C006FEA8-DB4A-4F31-A148-775D8930309E}"/>
    <cellStyle name="Separador de milhares 16 4 9" xfId="21621" xr:uid="{00000000-0005-0000-0000-000077540000}"/>
    <cellStyle name="Separador de milhares 16 4 9 2" xfId="52257" xr:uid="{FC631E78-47B4-4CDD-97DC-E36E85E7ACF6}"/>
    <cellStyle name="Separador de milhares 16 5" xfId="21622" xr:uid="{00000000-0005-0000-0000-000078540000}"/>
    <cellStyle name="Separador de milhares_x0001_ 16 5" xfId="21623" xr:uid="{00000000-0005-0000-0000-000079540000}"/>
    <cellStyle name="Separador de milhares 16 5 2" xfId="21624" xr:uid="{00000000-0005-0000-0000-00007A540000}"/>
    <cellStyle name="Separador de milhares_x0001_ 16 5 2" xfId="21625" xr:uid="{00000000-0005-0000-0000-00007B540000}"/>
    <cellStyle name="Separador de milhares 16 5 2 2" xfId="21626" xr:uid="{00000000-0005-0000-0000-00007C540000}"/>
    <cellStyle name="Separador de milhares_x0001_ 16 5 2 2" xfId="52261" xr:uid="{CB81098D-C6BB-452F-B06C-5F82442C1DC3}"/>
    <cellStyle name="Separador de milhares 16 5 2 2 2" xfId="21627" xr:uid="{00000000-0005-0000-0000-00007D540000}"/>
    <cellStyle name="Separador de milhares 16 5 2 2 2 2" xfId="52263" xr:uid="{5B16ED30-931F-4E67-AF24-5C21E8D78F84}"/>
    <cellStyle name="Separador de milhares 16 5 2 2 3" xfId="52262" xr:uid="{1C142ACB-6AD6-4161-865F-20AEFDD5402C}"/>
    <cellStyle name="Separador de milhares 16 5 2 3" xfId="21628" xr:uid="{00000000-0005-0000-0000-00007E540000}"/>
    <cellStyle name="Separador de milhares 16 5 2 3 2" xfId="21629" xr:uid="{00000000-0005-0000-0000-00007F540000}"/>
    <cellStyle name="Separador de milhares 16 5 2 3 2 2" xfId="52265" xr:uid="{BD205F36-E036-4481-8A0C-DA322C157D38}"/>
    <cellStyle name="Separador de milhares 16 5 2 3 3" xfId="52264" xr:uid="{F8392003-AFC0-45E6-8EC2-177405BC1D84}"/>
    <cellStyle name="Separador de milhares 16 5 2 4" xfId="21630" xr:uid="{00000000-0005-0000-0000-000080540000}"/>
    <cellStyle name="Separador de milhares 16 5 2 4 2" xfId="52266" xr:uid="{23599625-2F9C-4E07-82C4-56E40AB56E09}"/>
    <cellStyle name="Separador de milhares 16 5 2 5" xfId="21631" xr:uid="{00000000-0005-0000-0000-000081540000}"/>
    <cellStyle name="Separador de milhares 16 5 2 5 2" xfId="52267" xr:uid="{F4B8D1D4-F9F8-466A-9269-487A559FFA47}"/>
    <cellStyle name="Separador de milhares 16 5 2 6" xfId="21632" xr:uid="{00000000-0005-0000-0000-000082540000}"/>
    <cellStyle name="Separador de milhares 16 5 2 6 2" xfId="52268" xr:uid="{6B1B522D-047D-4810-97F3-C37ACF290536}"/>
    <cellStyle name="Separador de milhares 16 5 2 7" xfId="52260" xr:uid="{B9F72B4E-6D44-4500-8087-D32F31E753A2}"/>
    <cellStyle name="Separador de milhares 16 5 3" xfId="21633" xr:uid="{00000000-0005-0000-0000-000083540000}"/>
    <cellStyle name="Separador de milhares_x0001_ 16 5 3" xfId="52259" xr:uid="{C18BFF64-95C8-478F-9A39-03EDEE92F653}"/>
    <cellStyle name="Separador de milhares 16 5 3 2" xfId="21634" xr:uid="{00000000-0005-0000-0000-000084540000}"/>
    <cellStyle name="Separador de milhares 16 5 3 2 2" xfId="52270" xr:uid="{AB6BDAA3-2D63-4AAF-A266-F818E1CDC5DE}"/>
    <cellStyle name="Separador de milhares 16 5 3 3" xfId="52269" xr:uid="{2073293B-8234-4D03-B28B-85100E81E70C}"/>
    <cellStyle name="Separador de milhares 16 5 4" xfId="21635" xr:uid="{00000000-0005-0000-0000-000085540000}"/>
    <cellStyle name="Separador de milhares 16 5 4 2" xfId="21636" xr:uid="{00000000-0005-0000-0000-000086540000}"/>
    <cellStyle name="Separador de milhares 16 5 4 2 2" xfId="52272" xr:uid="{02C3106C-0A96-405B-B22A-8E1BC5946A4D}"/>
    <cellStyle name="Separador de milhares 16 5 4 3" xfId="52271" xr:uid="{979AF2BE-910A-4983-8219-8B90CB6CD217}"/>
    <cellStyle name="Separador de milhares 16 5 5" xfId="21637" xr:uid="{00000000-0005-0000-0000-000087540000}"/>
    <cellStyle name="Separador de milhares 16 5 5 2" xfId="52273" xr:uid="{328A3387-4DC1-4634-8B15-944C7DD7A5A7}"/>
    <cellStyle name="Separador de milhares 16 5 6" xfId="21638" xr:uid="{00000000-0005-0000-0000-000088540000}"/>
    <cellStyle name="Separador de milhares 16 5 6 2" xfId="52274" xr:uid="{CEBD3BFC-7C6A-467A-AB27-EDEEBB79BA27}"/>
    <cellStyle name="Separador de milhares 16 5 6 3" xfId="21639" xr:uid="{00000000-0005-0000-0000-000089540000}"/>
    <cellStyle name="Separador de milhares 16 5 6 3 2" xfId="52275" xr:uid="{548C61A2-ED5D-4A50-911F-6DDC2D8DBBD6}"/>
    <cellStyle name="Separador de milhares 16 5 7" xfId="21640" xr:uid="{00000000-0005-0000-0000-00008A540000}"/>
    <cellStyle name="Separador de milhares 16 5 7 2" xfId="52276" xr:uid="{A5CC0AC5-8769-42D4-B2B7-65BCFBF6F1C7}"/>
    <cellStyle name="Separador de milhares 16 5 8" xfId="21641" xr:uid="{00000000-0005-0000-0000-00008B540000}"/>
    <cellStyle name="Separador de milhares 16 5 8 2" xfId="52277" xr:uid="{D76192ED-C901-47BE-8FED-605C17BCABA1}"/>
    <cellStyle name="Separador de milhares 16 5 9" xfId="52258" xr:uid="{7C428CE2-2913-422A-A321-64614BED9647}"/>
    <cellStyle name="Separador de milhares 16 6" xfId="21642" xr:uid="{00000000-0005-0000-0000-00008C540000}"/>
    <cellStyle name="Separador de milhares_x0001_ 16 6" xfId="21643" xr:uid="{00000000-0005-0000-0000-00008D540000}"/>
    <cellStyle name="Separador de milhares 16 6 2" xfId="21644" xr:uid="{00000000-0005-0000-0000-00008E540000}"/>
    <cellStyle name="Separador de milhares_x0001_ 16 6 2" xfId="52279" xr:uid="{89F027C7-3FEE-45D8-9816-FB6304A236F8}"/>
    <cellStyle name="Separador de milhares 16 6 2 2" xfId="21645" xr:uid="{00000000-0005-0000-0000-00008F540000}"/>
    <cellStyle name="Separador de milhares 16 6 2 2 2" xfId="21646" xr:uid="{00000000-0005-0000-0000-000090540000}"/>
    <cellStyle name="Separador de milhares 16 6 2 2 2 2" xfId="52282" xr:uid="{AA5A3B1F-ED4D-4650-B62F-20B654677567}"/>
    <cellStyle name="Separador de milhares 16 6 2 2 3" xfId="52281" xr:uid="{CB9EFA30-35F0-403C-8D13-F6857107C879}"/>
    <cellStyle name="Separador de milhares 16 6 2 3" xfId="21647" xr:uid="{00000000-0005-0000-0000-000091540000}"/>
    <cellStyle name="Separador de milhares 16 6 2 3 2" xfId="21648" xr:uid="{00000000-0005-0000-0000-000092540000}"/>
    <cellStyle name="Separador de milhares 16 6 2 3 2 2" xfId="52284" xr:uid="{555397A9-329D-4E4B-AE12-41AAEE618D33}"/>
    <cellStyle name="Separador de milhares 16 6 2 3 3" xfId="52283" xr:uid="{45F57F1F-776C-49AE-A2B5-F74ACAEF851C}"/>
    <cellStyle name="Separador de milhares 16 6 2 4" xfId="21649" xr:uid="{00000000-0005-0000-0000-000093540000}"/>
    <cellStyle name="Separador de milhares 16 6 2 4 2" xfId="52285" xr:uid="{45ADED23-17A7-428A-8D6E-333E836FC435}"/>
    <cellStyle name="Separador de milhares 16 6 2 5" xfId="21650" xr:uid="{00000000-0005-0000-0000-000094540000}"/>
    <cellStyle name="Separador de milhares 16 6 2 5 2" xfId="52286" xr:uid="{B6BA076B-C402-4FF6-8400-34E06F0C2980}"/>
    <cellStyle name="Separador de milhares 16 6 2 6" xfId="21651" xr:uid="{00000000-0005-0000-0000-000095540000}"/>
    <cellStyle name="Separador de milhares 16 6 2 6 2" xfId="52287" xr:uid="{4BB5DBBF-F56B-48D5-96EE-76A91208B082}"/>
    <cellStyle name="Separador de milhares 16 6 2 7" xfId="52280" xr:uid="{AB21E2CA-AFF1-4955-84FD-FC7F5A141410}"/>
    <cellStyle name="Separador de milhares 16 6 3" xfId="21652" xr:uid="{00000000-0005-0000-0000-000096540000}"/>
    <cellStyle name="Separador de milhares 16 6 3 2" xfId="21653" xr:uid="{00000000-0005-0000-0000-000097540000}"/>
    <cellStyle name="Separador de milhares 16 6 3 2 2" xfId="52289" xr:uid="{F306049E-D10A-44A3-9950-31E7D9247216}"/>
    <cellStyle name="Separador de milhares 16 6 3 3" xfId="52288" xr:uid="{C46786BF-BF9D-4EAB-AD68-365489E91A96}"/>
    <cellStyle name="Separador de milhares 16 6 4" xfId="21654" xr:uid="{00000000-0005-0000-0000-000098540000}"/>
    <cellStyle name="Separador de milhares 16 6 4 2" xfId="21655" xr:uid="{00000000-0005-0000-0000-000099540000}"/>
    <cellStyle name="Separador de milhares 16 6 4 2 2" xfId="52291" xr:uid="{BE50E90B-A04B-4EFF-B159-1E61BD0BCBEE}"/>
    <cellStyle name="Separador de milhares 16 6 4 3" xfId="52290" xr:uid="{218B9D8E-1342-44F3-994B-488F1363E029}"/>
    <cellStyle name="Separador de milhares 16 6 5" xfId="21656" xr:uid="{00000000-0005-0000-0000-00009A540000}"/>
    <cellStyle name="Separador de milhares 16 6 5 2" xfId="52292" xr:uid="{406D4199-6B87-4BFA-98A1-0F7FAAA21A71}"/>
    <cellStyle name="Separador de milhares 16 6 6" xfId="21657" xr:uid="{00000000-0005-0000-0000-00009B540000}"/>
    <cellStyle name="Separador de milhares 16 6 6 2" xfId="52293" xr:uid="{F95FB6F5-CADF-45D6-B36C-32CA4749AED0}"/>
    <cellStyle name="Separador de milhares 16 6 6 3" xfId="21658" xr:uid="{00000000-0005-0000-0000-00009C540000}"/>
    <cellStyle name="Separador de milhares 16 6 6 3 2" xfId="52294" xr:uid="{52875BD2-72AB-4A71-A3D3-359AAAC1E60C}"/>
    <cellStyle name="Separador de milhares 16 6 7" xfId="21659" xr:uid="{00000000-0005-0000-0000-00009D540000}"/>
    <cellStyle name="Separador de milhares 16 6 7 2" xfId="52295" xr:uid="{1F7F00D3-E789-4BD6-A3C4-0206720CB71D}"/>
    <cellStyle name="Separador de milhares 16 6 8" xfId="21660" xr:uid="{00000000-0005-0000-0000-00009E540000}"/>
    <cellStyle name="Separador de milhares 16 6 8 2" xfId="52296" xr:uid="{412EB7A7-6E5D-4427-A7E7-6A31403846FC}"/>
    <cellStyle name="Separador de milhares 16 6 9" xfId="52278" xr:uid="{DC4C06A5-6375-4FB3-89BA-37778E12A38C}"/>
    <cellStyle name="Separador de milhares 16 7" xfId="21661" xr:uid="{00000000-0005-0000-0000-00009F540000}"/>
    <cellStyle name="Separador de milhares_x0001_ 16 7" xfId="21662" xr:uid="{00000000-0005-0000-0000-0000A0540000}"/>
    <cellStyle name="Separador de milhares 16 7 2" xfId="21663" xr:uid="{00000000-0005-0000-0000-0000A1540000}"/>
    <cellStyle name="Separador de milhares_x0001_ 16 7 2" xfId="52298" xr:uid="{1238964E-ACFA-4035-892D-084D0007C564}"/>
    <cellStyle name="Separador de milhares 16 7 2 2" xfId="21664" xr:uid="{00000000-0005-0000-0000-0000A2540000}"/>
    <cellStyle name="Separador de milhares 16 7 2 2 2" xfId="21665" xr:uid="{00000000-0005-0000-0000-0000A3540000}"/>
    <cellStyle name="Separador de milhares 16 7 2 2 2 2" xfId="52301" xr:uid="{33257642-B081-454C-9E89-A5C74B806BFA}"/>
    <cellStyle name="Separador de milhares 16 7 2 2 3" xfId="52300" xr:uid="{D750008A-BE46-491D-8BE1-F21E9B0E548C}"/>
    <cellStyle name="Separador de milhares 16 7 2 3" xfId="21666" xr:uid="{00000000-0005-0000-0000-0000A4540000}"/>
    <cellStyle name="Separador de milhares 16 7 2 3 2" xfId="21667" xr:uid="{00000000-0005-0000-0000-0000A5540000}"/>
    <cellStyle name="Separador de milhares 16 7 2 3 2 2" xfId="52303" xr:uid="{D9853E66-AEB6-4799-93AB-0ED3109EEA3D}"/>
    <cellStyle name="Separador de milhares 16 7 2 3 3" xfId="52302" xr:uid="{1DC15855-AFC1-43C0-AA16-F1EDEE081740}"/>
    <cellStyle name="Separador de milhares 16 7 2 4" xfId="21668" xr:uid="{00000000-0005-0000-0000-0000A6540000}"/>
    <cellStyle name="Separador de milhares 16 7 2 4 2" xfId="52304" xr:uid="{56B71CE2-2A42-4910-B828-EB85760FDF98}"/>
    <cellStyle name="Separador de milhares 16 7 2 5" xfId="21669" xr:uid="{00000000-0005-0000-0000-0000A7540000}"/>
    <cellStyle name="Separador de milhares 16 7 2 5 2" xfId="52305" xr:uid="{C7F2ECD1-ECA5-43FF-8013-C077D145F2FB}"/>
    <cellStyle name="Separador de milhares 16 7 2 6" xfId="21670" xr:uid="{00000000-0005-0000-0000-0000A8540000}"/>
    <cellStyle name="Separador de milhares 16 7 2 6 2" xfId="52306" xr:uid="{A670D72D-5702-4E8E-A389-C5034F6A6310}"/>
    <cellStyle name="Separador de milhares 16 7 2 7" xfId="52299" xr:uid="{957F003B-3BE2-4702-9A83-B77E63C8F939}"/>
    <cellStyle name="Separador de milhares 16 7 3" xfId="21671" xr:uid="{00000000-0005-0000-0000-0000A9540000}"/>
    <cellStyle name="Separador de milhares 16 7 3 2" xfId="21672" xr:uid="{00000000-0005-0000-0000-0000AA540000}"/>
    <cellStyle name="Separador de milhares 16 7 3 2 2" xfId="52308" xr:uid="{404B8C62-4B7E-4501-951F-C153E3E6EEB0}"/>
    <cellStyle name="Separador de milhares 16 7 3 3" xfId="52307" xr:uid="{7F00D4B0-7682-4CA3-806E-B0496CA1BD9C}"/>
    <cellStyle name="Separador de milhares 16 7 4" xfId="21673" xr:uid="{00000000-0005-0000-0000-0000AB540000}"/>
    <cellStyle name="Separador de milhares 16 7 4 2" xfId="21674" xr:uid="{00000000-0005-0000-0000-0000AC540000}"/>
    <cellStyle name="Separador de milhares 16 7 4 2 2" xfId="52310" xr:uid="{7D178206-D78A-485B-B4F3-59ABE4DAE7B9}"/>
    <cellStyle name="Separador de milhares 16 7 4 3" xfId="52309" xr:uid="{3AE811FB-F599-475E-9BA2-1B65EEFF79C1}"/>
    <cellStyle name="Separador de milhares 16 7 5" xfId="21675" xr:uid="{00000000-0005-0000-0000-0000AD540000}"/>
    <cellStyle name="Separador de milhares 16 7 5 2" xfId="52311" xr:uid="{68D43756-E27C-4638-AC63-CDED0666B9AB}"/>
    <cellStyle name="Separador de milhares 16 7 6" xfId="21676" xr:uid="{00000000-0005-0000-0000-0000AE540000}"/>
    <cellStyle name="Separador de milhares 16 7 6 2" xfId="21677" xr:uid="{00000000-0005-0000-0000-0000AF540000}"/>
    <cellStyle name="Separador de milhares 16 7 6 2 2" xfId="52313" xr:uid="{42057497-4669-4C3B-B029-B18DF2D11F16}"/>
    <cellStyle name="Separador de milhares 16 7 6 3" xfId="52312" xr:uid="{975D29F2-482D-4E9A-97C6-54D0754DEC9C}"/>
    <cellStyle name="Separador de milhares 16 7 7" xfId="21678" xr:uid="{00000000-0005-0000-0000-0000B0540000}"/>
    <cellStyle name="Separador de milhares 16 7 7 2" xfId="52314" xr:uid="{22234F00-9387-4A69-81EC-B2BF0DB76F62}"/>
    <cellStyle name="Separador de milhares 16 7 8" xfId="52297" xr:uid="{3343AC98-7257-4ED5-80CD-1875ABF38AFC}"/>
    <cellStyle name="Separador de milhares 16 8" xfId="21679" xr:uid="{00000000-0005-0000-0000-0000B1540000}"/>
    <cellStyle name="Separador de milhares_x0001_ 16 8" xfId="21680" xr:uid="{00000000-0005-0000-0000-0000B2540000}"/>
    <cellStyle name="Separador de milhares 16 8 2" xfId="21681" xr:uid="{00000000-0005-0000-0000-0000B3540000}"/>
    <cellStyle name="Separador de milhares_x0001_ 16 8 2" xfId="52316" xr:uid="{750CE3B1-9F62-4A9E-AD1E-F1AE5F7A5B44}"/>
    <cellStyle name="Separador de milhares 16 8 2 2" xfId="21682" xr:uid="{00000000-0005-0000-0000-0000B4540000}"/>
    <cellStyle name="Separador de milhares 16 8 2 2 2" xfId="21683" xr:uid="{00000000-0005-0000-0000-0000B5540000}"/>
    <cellStyle name="Separador de milhares 16 8 2 2 2 2" xfId="52319" xr:uid="{6CF4F8D3-5213-4CC2-BD1F-6A0F1AC298AA}"/>
    <cellStyle name="Separador de milhares 16 8 2 2 3" xfId="52318" xr:uid="{FA7EA865-3BA6-4FC5-9F12-7F726665CF8B}"/>
    <cellStyle name="Separador de milhares 16 8 2 3" xfId="21684" xr:uid="{00000000-0005-0000-0000-0000B6540000}"/>
    <cellStyle name="Separador de milhares 16 8 2 3 2" xfId="21685" xr:uid="{00000000-0005-0000-0000-0000B7540000}"/>
    <cellStyle name="Separador de milhares 16 8 2 3 2 2" xfId="52321" xr:uid="{8C51372F-A267-4818-8880-ECD835B2EA8D}"/>
    <cellStyle name="Separador de milhares 16 8 2 3 3" xfId="52320" xr:uid="{2C158409-3FAC-467C-B4E9-B20905F8A60E}"/>
    <cellStyle name="Separador de milhares 16 8 2 4" xfId="21686" xr:uid="{00000000-0005-0000-0000-0000B8540000}"/>
    <cellStyle name="Separador de milhares 16 8 2 4 2" xfId="52322" xr:uid="{0524ABA7-1938-4734-8DFA-E6240DDF1A07}"/>
    <cellStyle name="Separador de milhares 16 8 2 5" xfId="21687" xr:uid="{00000000-0005-0000-0000-0000B9540000}"/>
    <cellStyle name="Separador de milhares 16 8 2 5 2" xfId="52323" xr:uid="{D74242A6-8EED-4F32-81DE-A622D452B9B2}"/>
    <cellStyle name="Separador de milhares 16 8 2 6" xfId="21688" xr:uid="{00000000-0005-0000-0000-0000BA540000}"/>
    <cellStyle name="Separador de milhares 16 8 2 6 2" xfId="52324" xr:uid="{12AB4336-8835-4EE8-82D8-A75F163DE292}"/>
    <cellStyle name="Separador de milhares 16 8 2 7" xfId="52317" xr:uid="{3D2264F2-95BF-4FF0-B529-458614D0610C}"/>
    <cellStyle name="Separador de milhares 16 8 3" xfId="21689" xr:uid="{00000000-0005-0000-0000-0000BB540000}"/>
    <cellStyle name="Separador de milhares 16 8 3 2" xfId="21690" xr:uid="{00000000-0005-0000-0000-0000BC540000}"/>
    <cellStyle name="Separador de milhares 16 8 3 2 2" xfId="52326" xr:uid="{AD7CBD2D-62AF-4F0D-BF78-D747ADF52091}"/>
    <cellStyle name="Separador de milhares 16 8 3 3" xfId="52325" xr:uid="{D3D292D6-C503-4F1A-BDA9-E8F6FDA75A8A}"/>
    <cellStyle name="Separador de milhares 16 8 4" xfId="21691" xr:uid="{00000000-0005-0000-0000-0000BD540000}"/>
    <cellStyle name="Separador de milhares 16 8 4 2" xfId="21692" xr:uid="{00000000-0005-0000-0000-0000BE540000}"/>
    <cellStyle name="Separador de milhares 16 8 4 2 2" xfId="52328" xr:uid="{0318AFCE-A4A3-4003-B855-9E36068F28C6}"/>
    <cellStyle name="Separador de milhares 16 8 4 3" xfId="52327" xr:uid="{E1F0DA87-2509-4FAC-9B57-79B9B80864D5}"/>
    <cellStyle name="Separador de milhares 16 8 5" xfId="21693" xr:uid="{00000000-0005-0000-0000-0000BF540000}"/>
    <cellStyle name="Separador de milhares 16 8 5 2" xfId="52329" xr:uid="{453E2B54-F2B5-40B9-8AE9-821D4FE992F1}"/>
    <cellStyle name="Separador de milhares 16 8 6" xfId="21694" xr:uid="{00000000-0005-0000-0000-0000C0540000}"/>
    <cellStyle name="Separador de milhares 16 8 6 2" xfId="21695" xr:uid="{00000000-0005-0000-0000-0000C1540000}"/>
    <cellStyle name="Separador de milhares 16 8 6 2 2" xfId="52331" xr:uid="{8BD88701-8010-42F7-B5F4-95B18F00D99E}"/>
    <cellStyle name="Separador de milhares 16 8 6 3" xfId="52330" xr:uid="{CBB3C58E-F929-4BB7-81BC-0DD25A959121}"/>
    <cellStyle name="Separador de milhares 16 8 7" xfId="21696" xr:uid="{00000000-0005-0000-0000-0000C2540000}"/>
    <cellStyle name="Separador de milhares 16 8 7 2" xfId="52332" xr:uid="{6A17D237-405E-4A42-90F3-03E5FAEA2EB3}"/>
    <cellStyle name="Separador de milhares 16 8 8" xfId="52315" xr:uid="{F2BE1995-52C5-4B6E-95CB-951145E507A1}"/>
    <cellStyle name="Separador de milhares 16 9" xfId="21697" xr:uid="{00000000-0005-0000-0000-0000C3540000}"/>
    <cellStyle name="Separador de milhares_x0001_ 16 9" xfId="21698" xr:uid="{00000000-0005-0000-0000-0000C4540000}"/>
    <cellStyle name="Separador de milhares 16 9 2" xfId="21699" xr:uid="{00000000-0005-0000-0000-0000C5540000}"/>
    <cellStyle name="Separador de milhares_x0001_ 16 9 2" xfId="52334" xr:uid="{E7BDBE41-28EF-4886-95F2-017896267996}"/>
    <cellStyle name="Separador de milhares 16 9 2 2" xfId="21700" xr:uid="{00000000-0005-0000-0000-0000C6540000}"/>
    <cellStyle name="Separador de milhares 16 9 2 2 2" xfId="52336" xr:uid="{77585E0E-3C99-4E3F-B1C0-8A6D8CACE63F}"/>
    <cellStyle name="Separador de milhares 16 9 2 3" xfId="52335" xr:uid="{F5FFE1A9-0BA3-4CF4-8881-264EEA8D0F4C}"/>
    <cellStyle name="Separador de milhares 16 9 3" xfId="21701" xr:uid="{00000000-0005-0000-0000-0000C7540000}"/>
    <cellStyle name="Separador de milhares 16 9 3 2" xfId="21702" xr:uid="{00000000-0005-0000-0000-0000C8540000}"/>
    <cellStyle name="Separador de milhares 16 9 3 2 2" xfId="52338" xr:uid="{4617DD40-63E4-4F9D-AEF9-49232ADC9D5D}"/>
    <cellStyle name="Separador de milhares 16 9 3 3" xfId="52337" xr:uid="{FF1D8415-2748-4E43-AD58-9215E98F0F3C}"/>
    <cellStyle name="Separador de milhares 16 9 4" xfId="21703" xr:uid="{00000000-0005-0000-0000-0000C9540000}"/>
    <cellStyle name="Separador de milhares 16 9 4 2" xfId="52339" xr:uid="{EC175A2B-9B7A-4F57-BDC8-11B49340A7BF}"/>
    <cellStyle name="Separador de milhares 16 9 5" xfId="21704" xr:uid="{00000000-0005-0000-0000-0000CA540000}"/>
    <cellStyle name="Separador de milhares 16 9 5 2" xfId="21705" xr:uid="{00000000-0005-0000-0000-0000CB540000}"/>
    <cellStyle name="Separador de milhares 16 9 5 2 2" xfId="52341" xr:uid="{B209A6F7-75F8-48A4-8AAD-85D95226DA4C}"/>
    <cellStyle name="Separador de milhares 16 9 5 3" xfId="52340" xr:uid="{BCBD48C8-0FD6-4C37-A0A9-14BF5C4084E1}"/>
    <cellStyle name="Separador de milhares 16 9 6" xfId="21706" xr:uid="{00000000-0005-0000-0000-0000CC540000}"/>
    <cellStyle name="Separador de milhares 16 9 6 2" xfId="52342" xr:uid="{FC77EFEF-D6B5-420F-83BD-B8BFE2E76639}"/>
    <cellStyle name="Separador de milhares 16 9 7" xfId="52333" xr:uid="{1E62767D-5E5C-4DC2-B313-CB53181E3766}"/>
    <cellStyle name="Separador de milhares 17" xfId="21707" xr:uid="{00000000-0005-0000-0000-0000CD540000}"/>
    <cellStyle name="Separador de milhares_x0001_ 17" xfId="21708" xr:uid="{00000000-0005-0000-0000-0000CE540000}"/>
    <cellStyle name="Separador de milhares 17 10" xfId="21709" xr:uid="{00000000-0005-0000-0000-0000CF540000}"/>
    <cellStyle name="Separador de milhares_x0001_ 17 10" xfId="52344" xr:uid="{593F2C6B-A3BA-4DD7-8355-039CF26046E8}"/>
    <cellStyle name="Separador de milhares 17 10 2" xfId="21710" xr:uid="{00000000-0005-0000-0000-0000D0540000}"/>
    <cellStyle name="Separador de milhares 17 10 2 2" xfId="21711" xr:uid="{00000000-0005-0000-0000-0000D1540000}"/>
    <cellStyle name="Separador de milhares 17 10 2 2 2" xfId="52347" xr:uid="{15C81440-ACDD-4AFF-8B1A-54FA1ACE11C9}"/>
    <cellStyle name="Separador de milhares 17 10 2 3" xfId="52346" xr:uid="{260BCD7E-361B-4A0E-A18D-81ECF6E041A5}"/>
    <cellStyle name="Separador de milhares 17 10 3" xfId="21712" xr:uid="{00000000-0005-0000-0000-0000D2540000}"/>
    <cellStyle name="Separador de milhares 17 10 3 2" xfId="21713" xr:uid="{00000000-0005-0000-0000-0000D3540000}"/>
    <cellStyle name="Separador de milhares 17 10 3 2 2" xfId="52349" xr:uid="{DDC266D6-5386-4D5A-8034-F63AB04C16A6}"/>
    <cellStyle name="Separador de milhares 17 10 3 3" xfId="52348" xr:uid="{A077905C-5DCD-4FDE-B890-8216B10AC67A}"/>
    <cellStyle name="Separador de milhares 17 10 4" xfId="21714" xr:uid="{00000000-0005-0000-0000-0000D4540000}"/>
    <cellStyle name="Separador de milhares 17 10 4 2" xfId="52350" xr:uid="{EB1B7EE9-DF10-429C-8EF8-F7FAA667A799}"/>
    <cellStyle name="Separador de milhares 17 10 5" xfId="21715" xr:uid="{00000000-0005-0000-0000-0000D5540000}"/>
    <cellStyle name="Separador de milhares 17 10 5 2" xfId="52351" xr:uid="{C15BD011-65E5-44F8-A0C0-CC32783734F9}"/>
    <cellStyle name="Separador de milhares 17 10 6" xfId="21716" xr:uid="{00000000-0005-0000-0000-0000D6540000}"/>
    <cellStyle name="Separador de milhares 17 10 6 2" xfId="52352" xr:uid="{9503E66F-D964-4557-9D2A-32D1270BB57D}"/>
    <cellStyle name="Separador de milhares 17 10 7" xfId="52345" xr:uid="{C19D1FDC-DD30-419F-A389-E7D99A99BE39}"/>
    <cellStyle name="Separador de milhares 17 11" xfId="21717" xr:uid="{00000000-0005-0000-0000-0000D7540000}"/>
    <cellStyle name="Separador de milhares 17 11 2" xfId="21718" xr:uid="{00000000-0005-0000-0000-0000D8540000}"/>
    <cellStyle name="Separador de milhares 17 11 2 2" xfId="21719" xr:uid="{00000000-0005-0000-0000-0000D9540000}"/>
    <cellStyle name="Separador de milhares 17 11 2 2 2" xfId="52355" xr:uid="{97C39310-6EF8-4F53-A4BD-86668C011F2D}"/>
    <cellStyle name="Separador de milhares 17 11 2 3" xfId="52354" xr:uid="{DCC1687C-473E-4E77-BFD0-10B9F9CB46D8}"/>
    <cellStyle name="Separador de milhares 17 11 3" xfId="21720" xr:uid="{00000000-0005-0000-0000-0000DA540000}"/>
    <cellStyle name="Separador de milhares 17 11 3 2" xfId="21721" xr:uid="{00000000-0005-0000-0000-0000DB540000}"/>
    <cellStyle name="Separador de milhares 17 11 3 2 2" xfId="52357" xr:uid="{3C4EEA3D-C438-4AEA-ABB1-5BF1000409E8}"/>
    <cellStyle name="Separador de milhares 17 11 3 3" xfId="52356" xr:uid="{5D0AEB85-E456-416E-BEA9-1DFFD0861ABD}"/>
    <cellStyle name="Separador de milhares 17 11 4" xfId="21722" xr:uid="{00000000-0005-0000-0000-0000DC540000}"/>
    <cellStyle name="Separador de milhares 17 11 4 2" xfId="52358" xr:uid="{1F995413-C5FD-4618-9275-0367EDE0AED6}"/>
    <cellStyle name="Separador de milhares 17 11 5" xfId="21723" xr:uid="{00000000-0005-0000-0000-0000DD540000}"/>
    <cellStyle name="Separador de milhares 17 11 5 2" xfId="52359" xr:uid="{5F58F1C9-B061-499F-B38B-9FB3631F324F}"/>
    <cellStyle name="Separador de milhares 17 11 6" xfId="21724" xr:uid="{00000000-0005-0000-0000-0000DE540000}"/>
    <cellStyle name="Separador de milhares 17 11 6 2" xfId="52360" xr:uid="{23F4AFDC-EABB-4D67-B6A0-CBBAA0897230}"/>
    <cellStyle name="Separador de milhares 17 11 7" xfId="52353" xr:uid="{48C63E0E-DB67-4CB4-8A45-D57F27B07C6C}"/>
    <cellStyle name="Separador de milhares 17 12" xfId="21725" xr:uid="{00000000-0005-0000-0000-0000DF540000}"/>
    <cellStyle name="Separador de milhares 17 12 2" xfId="21726" xr:uid="{00000000-0005-0000-0000-0000E0540000}"/>
    <cellStyle name="Separador de milhares 17 12 2 2" xfId="21727" xr:uid="{00000000-0005-0000-0000-0000E1540000}"/>
    <cellStyle name="Separador de milhares 17 12 2 2 2" xfId="52363" xr:uid="{D2EBF437-DF06-4C71-8588-CB2F7D8E22EA}"/>
    <cellStyle name="Separador de milhares 17 12 2 3" xfId="52362" xr:uid="{F9B3089F-4F15-4208-AD32-E9AC2B364B2D}"/>
    <cellStyle name="Separador de milhares 17 12 3" xfId="21728" xr:uid="{00000000-0005-0000-0000-0000E2540000}"/>
    <cellStyle name="Separador de milhares 17 12 3 2" xfId="21729" xr:uid="{00000000-0005-0000-0000-0000E3540000}"/>
    <cellStyle name="Separador de milhares 17 12 3 2 2" xfId="52365" xr:uid="{77BAFE66-9B64-4634-8D67-E013618EE655}"/>
    <cellStyle name="Separador de milhares 17 12 3 3" xfId="52364" xr:uid="{6A300F76-D19C-4A01-8B48-6F108E7C4F67}"/>
    <cellStyle name="Separador de milhares 17 12 4" xfId="21730" xr:uid="{00000000-0005-0000-0000-0000E4540000}"/>
    <cellStyle name="Separador de milhares 17 12 4 2" xfId="52366" xr:uid="{D4CBED85-2282-460E-B6BB-A360EBFFD5D2}"/>
    <cellStyle name="Separador de milhares 17 12 5" xfId="21731" xr:uid="{00000000-0005-0000-0000-0000E5540000}"/>
    <cellStyle name="Separador de milhares 17 12 5 2" xfId="52367" xr:uid="{F6E42417-2ABE-4E06-8EB9-39CBD2B06D5E}"/>
    <cellStyle name="Separador de milhares 17 12 6" xfId="21732" xr:uid="{00000000-0005-0000-0000-0000E6540000}"/>
    <cellStyle name="Separador de milhares 17 12 6 2" xfId="52368" xr:uid="{B37ABDF6-CE8C-4059-9281-59AF81577693}"/>
    <cellStyle name="Separador de milhares 17 12 7" xfId="52361" xr:uid="{5DF375E2-E829-4DD6-B1B0-72A492B68BE1}"/>
    <cellStyle name="Separador de milhares 17 13" xfId="21733" xr:uid="{00000000-0005-0000-0000-0000E7540000}"/>
    <cellStyle name="Separador de milhares 17 13 2" xfId="21734" xr:uid="{00000000-0005-0000-0000-0000E8540000}"/>
    <cellStyle name="Separador de milhares 17 13 2 2" xfId="21735" xr:uid="{00000000-0005-0000-0000-0000E9540000}"/>
    <cellStyle name="Separador de milhares 17 13 2 2 2" xfId="52371" xr:uid="{62F22A34-4ADD-4586-A9D0-A29FA893F306}"/>
    <cellStyle name="Separador de milhares 17 13 2 3" xfId="52370" xr:uid="{8D67CBB4-93CD-4AD7-B966-485CB2E0FAB6}"/>
    <cellStyle name="Separador de milhares 17 13 3" xfId="21736" xr:uid="{00000000-0005-0000-0000-0000EA540000}"/>
    <cellStyle name="Separador de milhares 17 13 3 2" xfId="21737" xr:uid="{00000000-0005-0000-0000-0000EB540000}"/>
    <cellStyle name="Separador de milhares 17 13 3 2 2" xfId="52373" xr:uid="{F2B59AC0-79D6-4B36-82A2-540765F23437}"/>
    <cellStyle name="Separador de milhares 17 13 3 3" xfId="52372" xr:uid="{35050665-BD25-4617-9E1B-F3BA1823050C}"/>
    <cellStyle name="Separador de milhares 17 13 4" xfId="21738" xr:uid="{00000000-0005-0000-0000-0000EC540000}"/>
    <cellStyle name="Separador de milhares 17 13 4 2" xfId="52374" xr:uid="{97BAFBC3-8680-4845-AFDA-6C5A9FF34D9C}"/>
    <cellStyle name="Separador de milhares 17 13 5" xfId="21739" xr:uid="{00000000-0005-0000-0000-0000ED540000}"/>
    <cellStyle name="Separador de milhares 17 13 5 2" xfId="52375" xr:uid="{58A74517-6E3D-40DC-912E-9EED2C10651E}"/>
    <cellStyle name="Separador de milhares 17 13 6" xfId="21740" xr:uid="{00000000-0005-0000-0000-0000EE540000}"/>
    <cellStyle name="Separador de milhares 17 13 6 2" xfId="52376" xr:uid="{ECE758BF-8A45-46B2-AA67-E7A005080329}"/>
    <cellStyle name="Separador de milhares 17 13 7" xfId="52369" xr:uid="{56206320-902D-4924-8864-E2B03D7F9222}"/>
    <cellStyle name="Separador de milhares 17 14" xfId="21741" xr:uid="{00000000-0005-0000-0000-0000EF540000}"/>
    <cellStyle name="Separador de milhares 17 14 2" xfId="21742" xr:uid="{00000000-0005-0000-0000-0000F0540000}"/>
    <cellStyle name="Separador de milhares 17 14 2 2" xfId="21743" xr:uid="{00000000-0005-0000-0000-0000F1540000}"/>
    <cellStyle name="Separador de milhares 17 14 2 2 2" xfId="52379" xr:uid="{D04EA828-2F83-4E11-9D34-4B7FF98A13F3}"/>
    <cellStyle name="Separador de milhares 17 14 2 3" xfId="52378" xr:uid="{150B03F5-5652-4B10-8DF4-DA8D634A0A1A}"/>
    <cellStyle name="Separador de milhares 17 14 3" xfId="21744" xr:uid="{00000000-0005-0000-0000-0000F2540000}"/>
    <cellStyle name="Separador de milhares 17 14 3 2" xfId="21745" xr:uid="{00000000-0005-0000-0000-0000F3540000}"/>
    <cellStyle name="Separador de milhares 17 14 3 2 2" xfId="52381" xr:uid="{B5C06392-88BD-41FF-9DFD-F1E238EEE066}"/>
    <cellStyle name="Separador de milhares 17 14 3 3" xfId="52380" xr:uid="{5FADAD67-B8C5-43F0-91DF-C356B250D39D}"/>
    <cellStyle name="Separador de milhares 17 14 4" xfId="21746" xr:uid="{00000000-0005-0000-0000-0000F4540000}"/>
    <cellStyle name="Separador de milhares 17 14 4 2" xfId="52382" xr:uid="{8D285049-4D69-4CD4-801A-3EC699724D3B}"/>
    <cellStyle name="Separador de milhares 17 14 5" xfId="21747" xr:uid="{00000000-0005-0000-0000-0000F5540000}"/>
    <cellStyle name="Separador de milhares 17 14 5 2" xfId="52383" xr:uid="{9607F8E5-A2A3-4B75-B61D-9AE50C7E0109}"/>
    <cellStyle name="Separador de milhares 17 14 6" xfId="21748" xr:uid="{00000000-0005-0000-0000-0000F6540000}"/>
    <cellStyle name="Separador de milhares 17 14 6 2" xfId="52384" xr:uid="{0E016FAC-9A67-4584-94B1-E3BC584E7787}"/>
    <cellStyle name="Separador de milhares 17 14 7" xfId="52377" xr:uid="{22EFB683-4A8E-452A-92F9-3298D36F64AA}"/>
    <cellStyle name="Separador de milhares 17 15" xfId="21749" xr:uid="{00000000-0005-0000-0000-0000F7540000}"/>
    <cellStyle name="Separador de milhares 17 15 2" xfId="21750" xr:uid="{00000000-0005-0000-0000-0000F8540000}"/>
    <cellStyle name="Separador de milhares 17 15 2 2" xfId="52386" xr:uid="{64CAF0D5-3D5C-4D88-9602-657A2BB8EF44}"/>
    <cellStyle name="Separador de milhares 17 15 3" xfId="52385" xr:uid="{6E4F1BE7-737C-4077-A8EC-82D5612F74B9}"/>
    <cellStyle name="Separador de milhares 17 16" xfId="21751" xr:uid="{00000000-0005-0000-0000-0000F9540000}"/>
    <cellStyle name="Separador de milhares 17 16 2" xfId="21752" xr:uid="{00000000-0005-0000-0000-0000FA540000}"/>
    <cellStyle name="Separador de milhares 17 16 2 2" xfId="52388" xr:uid="{50B512FB-57C9-4233-BA1B-D9A975C60187}"/>
    <cellStyle name="Separador de milhares 17 16 3" xfId="52387" xr:uid="{C2143783-3CD2-494E-A2C0-8D8AB10AAF1E}"/>
    <cellStyle name="Separador de milhares 17 17" xfId="21753" xr:uid="{00000000-0005-0000-0000-0000FB540000}"/>
    <cellStyle name="Separador de milhares 17 17 2" xfId="21754" xr:uid="{00000000-0005-0000-0000-0000FC540000}"/>
    <cellStyle name="Separador de milhares 17 17 2 2" xfId="52390" xr:uid="{647B709D-70DB-437F-86AE-98882E17EB27}"/>
    <cellStyle name="Separador de milhares 17 17 3" xfId="52389" xr:uid="{0F3A99D7-FF02-4B3E-8F0C-E787195ACFE4}"/>
    <cellStyle name="Separador de milhares 17 18" xfId="21755" xr:uid="{00000000-0005-0000-0000-0000FD540000}"/>
    <cellStyle name="Separador de milhares 17 18 2" xfId="21756" xr:uid="{00000000-0005-0000-0000-0000FE540000}"/>
    <cellStyle name="Separador de milhares 17 18 2 2" xfId="52392" xr:uid="{99AE972B-DFB2-4E08-A547-940258D11A12}"/>
    <cellStyle name="Separador de milhares 17 18 3" xfId="52391" xr:uid="{0F58FB34-E0A5-4484-A84A-68085972D168}"/>
    <cellStyle name="Separador de milhares 17 19" xfId="21757" xr:uid="{00000000-0005-0000-0000-0000FF540000}"/>
    <cellStyle name="Separador de milhares 17 19 2" xfId="52393" xr:uid="{D2D97037-1705-4481-8414-26B02DD417DB}"/>
    <cellStyle name="Separador de milhares 17 2" xfId="21758" xr:uid="{00000000-0005-0000-0000-000000550000}"/>
    <cellStyle name="Separador de milhares_x0001_ 17 2" xfId="21759" xr:uid="{00000000-0005-0000-0000-000001550000}"/>
    <cellStyle name="Separador de milhares 17 2 10" xfId="21760" xr:uid="{00000000-0005-0000-0000-000002550000}"/>
    <cellStyle name="Separador de milhares 17 2 10 2" xfId="52396" xr:uid="{39EEE6F3-1ED0-47FB-A703-309A01336DF6}"/>
    <cellStyle name="Separador de milhares 17 2 11" xfId="52394" xr:uid="{10C56AB4-EA29-4B1C-B008-D3CADE30864C}"/>
    <cellStyle name="Separador de milhares 17 2 2" xfId="21761" xr:uid="{00000000-0005-0000-0000-000003550000}"/>
    <cellStyle name="Separador de milhares_x0001_ 17 2 2" xfId="21762" xr:uid="{00000000-0005-0000-0000-000004550000}"/>
    <cellStyle name="Separador de milhares 17 2 2 2" xfId="21763" xr:uid="{00000000-0005-0000-0000-000005550000}"/>
    <cellStyle name="Separador de milhares_x0001_ 17 2 2 2" xfId="52398" xr:uid="{7601EBCA-D738-429F-8090-6D52DBF78AEC}"/>
    <cellStyle name="Separador de milhares 17 2 2 2 2" xfId="21764" xr:uid="{00000000-0005-0000-0000-000006550000}"/>
    <cellStyle name="Separador de milhares 17 2 2 2 2 2" xfId="52400" xr:uid="{8DB399CA-A313-40CB-9685-DDB62946FC3B}"/>
    <cellStyle name="Separador de milhares 17 2 2 2 3" xfId="52399" xr:uid="{36AE6120-A0B2-4E94-88BD-A387D727E281}"/>
    <cellStyle name="Separador de milhares 17 2 2 3" xfId="21765" xr:uid="{00000000-0005-0000-0000-000007550000}"/>
    <cellStyle name="Separador de milhares 17 2 2 3 2" xfId="21766" xr:uid="{00000000-0005-0000-0000-000008550000}"/>
    <cellStyle name="Separador de milhares 17 2 2 3 2 2" xfId="52402" xr:uid="{FC8242AD-CE11-4E10-AC65-996C325876F0}"/>
    <cellStyle name="Separador de milhares 17 2 2 3 3" xfId="52401" xr:uid="{199D8290-9581-4A50-9301-B2EBF2727124}"/>
    <cellStyle name="Separador de milhares 17 2 2 4" xfId="21767" xr:uid="{00000000-0005-0000-0000-000009550000}"/>
    <cellStyle name="Separador de milhares 17 2 2 4 2" xfId="52403" xr:uid="{A2A97310-F99B-4B4F-9B7E-7EC8FF90D733}"/>
    <cellStyle name="Separador de milhares 17 2 2 5" xfId="21768" xr:uid="{00000000-0005-0000-0000-00000A550000}"/>
    <cellStyle name="Separador de milhares 17 2 2 5 2" xfId="52404" xr:uid="{80754CB0-7297-4A3D-A810-7E87916B19CD}"/>
    <cellStyle name="Separador de milhares 17 2 2 6" xfId="21769" xr:uid="{00000000-0005-0000-0000-00000B550000}"/>
    <cellStyle name="Separador de milhares 17 2 2 6 2" xfId="52405" xr:uid="{425E83C4-54E6-43FB-9FA0-41FFE641A124}"/>
    <cellStyle name="Separador de milhares 17 2 2 7" xfId="52397" xr:uid="{DE804A30-2277-43BE-9C83-65953EF3EEC4}"/>
    <cellStyle name="Separador de milhares 17 2 3" xfId="21770" xr:uid="{00000000-0005-0000-0000-00000C550000}"/>
    <cellStyle name="Separador de milhares_x0001_ 17 2 3" xfId="52395" xr:uid="{E5ED388D-1264-48AC-8DA2-89E977A84DDB}"/>
    <cellStyle name="Separador de milhares 17 2 3 2" xfId="21771" xr:uid="{00000000-0005-0000-0000-00000D550000}"/>
    <cellStyle name="Separador de milhares 17 2 3 2 2" xfId="52407" xr:uid="{547C1853-62A1-4C5A-A20F-FECBA907A9A6}"/>
    <cellStyle name="Separador de milhares 17 2 3 3" xfId="52406" xr:uid="{70B37CAD-A40C-4296-88FA-B8345D927044}"/>
    <cellStyle name="Separador de milhares 17 2 4" xfId="21772" xr:uid="{00000000-0005-0000-0000-00000E550000}"/>
    <cellStyle name="Separador de milhares 17 2 4 2" xfId="21773" xr:uid="{00000000-0005-0000-0000-00000F550000}"/>
    <cellStyle name="Separador de milhares 17 2 4 2 2" xfId="52409" xr:uid="{367FB9E2-155C-4063-AC59-314F1034B4D9}"/>
    <cellStyle name="Separador de milhares 17 2 4 3" xfId="52408" xr:uid="{69517B0A-CE86-4ACA-B91D-18C1D5D10894}"/>
    <cellStyle name="Separador de milhares 17 2 5" xfId="21774" xr:uid="{00000000-0005-0000-0000-000010550000}"/>
    <cellStyle name="Separador de milhares 17 2 5 2" xfId="21775" xr:uid="{00000000-0005-0000-0000-000011550000}"/>
    <cellStyle name="Separador de milhares 17 2 5 2 2" xfId="52411" xr:uid="{B361FD1D-3062-4D2C-BD25-7474799286C2}"/>
    <cellStyle name="Separador de milhares 17 2 5 3" xfId="52410" xr:uid="{30044469-6465-4CE8-8394-CDA8BE0B2CF2}"/>
    <cellStyle name="Separador de milhares 17 2 6" xfId="21776" xr:uid="{00000000-0005-0000-0000-000012550000}"/>
    <cellStyle name="Separador de milhares 17 2 6 2" xfId="21777" xr:uid="{00000000-0005-0000-0000-000013550000}"/>
    <cellStyle name="Separador de milhares 17 2 6 2 2" xfId="52413" xr:uid="{A8C656E0-7C02-4C6D-932C-9B6BDF0C196F}"/>
    <cellStyle name="Separador de milhares 17 2 6 3" xfId="52412" xr:uid="{E441276C-B9F3-415C-B774-3D93B2CC55E7}"/>
    <cellStyle name="Separador de milhares 17 2 7" xfId="21778" xr:uid="{00000000-0005-0000-0000-000014550000}"/>
    <cellStyle name="Separador de milhares 17 2 7 2" xfId="52414" xr:uid="{9FAF8F28-CF03-4665-9436-0405A980F88A}"/>
    <cellStyle name="Separador de milhares 17 2 8" xfId="21779" xr:uid="{00000000-0005-0000-0000-000015550000}"/>
    <cellStyle name="Separador de milhares 17 2 8 2" xfId="52415" xr:uid="{4B31E541-9C82-4C70-A562-E300637A4664}"/>
    <cellStyle name="Separador de milhares 17 2 8 3" xfId="21780" xr:uid="{00000000-0005-0000-0000-000016550000}"/>
    <cellStyle name="Separador de milhares 17 2 8 3 2" xfId="52416" xr:uid="{9761C0E9-599B-459A-87A3-BCEE2001A8A4}"/>
    <cellStyle name="Separador de milhares 17 2 9" xfId="21781" xr:uid="{00000000-0005-0000-0000-000017550000}"/>
    <cellStyle name="Separador de milhares 17 2 9 2" xfId="52417" xr:uid="{917958CA-0ECF-4705-BDA7-80A9096DA375}"/>
    <cellStyle name="Separador de milhares 17 20" xfId="21782" xr:uid="{00000000-0005-0000-0000-000018550000}"/>
    <cellStyle name="Separador de milhares 17 20 2" xfId="52418" xr:uid="{5604A77D-520D-4421-9B7B-B5F182B25F85}"/>
    <cellStyle name="Separador de milhares 17 20 3" xfId="21783" xr:uid="{00000000-0005-0000-0000-000019550000}"/>
    <cellStyle name="Separador de milhares 17 20 3 2" xfId="52419" xr:uid="{AE868C4F-04AA-4B03-A0DA-325BAA8713FA}"/>
    <cellStyle name="Separador de milhares 17 21" xfId="21784" xr:uid="{00000000-0005-0000-0000-00001A550000}"/>
    <cellStyle name="Separador de milhares 17 21 2" xfId="52420" xr:uid="{14D1D426-BF64-4063-841B-6F1BB15AA7E9}"/>
    <cellStyle name="Separador de milhares 17 22" xfId="21785" xr:uid="{00000000-0005-0000-0000-00001B550000}"/>
    <cellStyle name="Separador de milhares 17 22 2" xfId="52421" xr:uid="{AE68CE0B-E9C6-4C5F-AE89-05AC66712D9F}"/>
    <cellStyle name="Separador de milhares 17 23" xfId="52343" xr:uid="{13DB6DD2-388B-4D5D-BD9D-B6D38380705E}"/>
    <cellStyle name="Separador de milhares 17 3" xfId="21786" xr:uid="{00000000-0005-0000-0000-00001C550000}"/>
    <cellStyle name="Separador de milhares_x0001_ 17 3" xfId="21787" xr:uid="{00000000-0005-0000-0000-00001D550000}"/>
    <cellStyle name="Separador de milhares 17 3 10" xfId="52422" xr:uid="{D1E9A9C8-FD6E-4F83-8667-5F4E7A2419A7}"/>
    <cellStyle name="Separador de milhares 17 3 2" xfId="21788" xr:uid="{00000000-0005-0000-0000-00001E550000}"/>
    <cellStyle name="Separador de milhares_x0001_ 17 3 2" xfId="21789" xr:uid="{00000000-0005-0000-0000-00001F550000}"/>
    <cellStyle name="Separador de milhares 17 3 2 2" xfId="21790" xr:uid="{00000000-0005-0000-0000-000020550000}"/>
    <cellStyle name="Separador de milhares_x0001_ 17 3 2 2" xfId="52425" xr:uid="{28A6B1DC-A321-4E19-BD89-B129D6DF079C}"/>
    <cellStyle name="Separador de milhares 17 3 2 2 2" xfId="21791" xr:uid="{00000000-0005-0000-0000-000021550000}"/>
    <cellStyle name="Separador de milhares 17 3 2 2 2 2" xfId="52427" xr:uid="{8E2C4FAB-0CBA-48A4-AEF4-6CDCE93F35B5}"/>
    <cellStyle name="Separador de milhares 17 3 2 2 3" xfId="52426" xr:uid="{3B41B636-96EF-4227-A10C-2E1F5F1FDF6E}"/>
    <cellStyle name="Separador de milhares 17 3 2 3" xfId="21792" xr:uid="{00000000-0005-0000-0000-000022550000}"/>
    <cellStyle name="Separador de milhares 17 3 2 3 2" xfId="21793" xr:uid="{00000000-0005-0000-0000-000023550000}"/>
    <cellStyle name="Separador de milhares 17 3 2 3 2 2" xfId="52429" xr:uid="{06BB339B-1398-4B11-BA2E-8CEE28FE68D4}"/>
    <cellStyle name="Separador de milhares 17 3 2 3 3" xfId="52428" xr:uid="{7C9CF70B-667B-4CBA-BEAD-FD2092E8E07A}"/>
    <cellStyle name="Separador de milhares 17 3 2 4" xfId="21794" xr:uid="{00000000-0005-0000-0000-000024550000}"/>
    <cellStyle name="Separador de milhares 17 3 2 4 2" xfId="52430" xr:uid="{1E005449-2237-4A5D-914E-099CB444299B}"/>
    <cellStyle name="Separador de milhares 17 3 2 5" xfId="21795" xr:uid="{00000000-0005-0000-0000-000025550000}"/>
    <cellStyle name="Separador de milhares 17 3 2 5 2" xfId="52431" xr:uid="{B7931647-4EE1-4078-A51A-FF138C08B814}"/>
    <cellStyle name="Separador de milhares 17 3 2 6" xfId="21796" xr:uid="{00000000-0005-0000-0000-000026550000}"/>
    <cellStyle name="Separador de milhares 17 3 2 6 2" xfId="52432" xr:uid="{BE7FDF30-A720-4258-897E-F977CE4A757C}"/>
    <cellStyle name="Separador de milhares 17 3 2 7" xfId="52424" xr:uid="{5F6EAA91-8411-4E07-8C36-A4F7E7ACB5D5}"/>
    <cellStyle name="Separador de milhares 17 3 3" xfId="21797" xr:uid="{00000000-0005-0000-0000-000027550000}"/>
    <cellStyle name="Separador de milhares_x0001_ 17 3 3" xfId="52423" xr:uid="{CDE7F1E7-EB39-4535-8F45-F5564B22E62F}"/>
    <cellStyle name="Separador de milhares 17 3 3 2" xfId="21798" xr:uid="{00000000-0005-0000-0000-000028550000}"/>
    <cellStyle name="Separador de milhares 17 3 3 2 2" xfId="52434" xr:uid="{226C4845-DA94-4F83-9042-5AD133AEFBAD}"/>
    <cellStyle name="Separador de milhares 17 3 3 3" xfId="52433" xr:uid="{78BF8AE0-D5BD-469B-9F9E-12F826503647}"/>
    <cellStyle name="Separador de milhares 17 3 4" xfId="21799" xr:uid="{00000000-0005-0000-0000-000029550000}"/>
    <cellStyle name="Separador de milhares 17 3 4 2" xfId="21800" xr:uid="{00000000-0005-0000-0000-00002A550000}"/>
    <cellStyle name="Separador de milhares 17 3 4 2 2" xfId="52436" xr:uid="{FEBA79E3-3BE3-4FAB-88C0-380FB5361837}"/>
    <cellStyle name="Separador de milhares 17 3 4 3" xfId="52435" xr:uid="{459658EA-3B8B-44A5-9DCA-4D17DBB379D1}"/>
    <cellStyle name="Separador de milhares 17 3 5" xfId="21801" xr:uid="{00000000-0005-0000-0000-00002B550000}"/>
    <cellStyle name="Separador de milhares 17 3 5 2" xfId="21802" xr:uid="{00000000-0005-0000-0000-00002C550000}"/>
    <cellStyle name="Separador de milhares 17 3 5 2 2" xfId="52438" xr:uid="{EC9E0DC3-A710-4C04-A9FA-26262A073F9F}"/>
    <cellStyle name="Separador de milhares 17 3 5 3" xfId="52437" xr:uid="{4359B8FF-BD31-4E36-A003-8ED96A71B443}"/>
    <cellStyle name="Separador de milhares 17 3 6" xfId="21803" xr:uid="{00000000-0005-0000-0000-00002D550000}"/>
    <cellStyle name="Separador de milhares 17 3 6 2" xfId="52439" xr:uid="{22F57CCB-252F-4BAD-A4B6-4CC867EDAD01}"/>
    <cellStyle name="Separador de milhares 17 3 7" xfId="21804" xr:uid="{00000000-0005-0000-0000-00002E550000}"/>
    <cellStyle name="Separador de milhares 17 3 7 2" xfId="52440" xr:uid="{85A8C7A6-C43A-4C19-B3E4-C2E20BC396ED}"/>
    <cellStyle name="Separador de milhares 17 3 7 3" xfId="21805" xr:uid="{00000000-0005-0000-0000-00002F550000}"/>
    <cellStyle name="Separador de milhares 17 3 7 3 2" xfId="52441" xr:uid="{55087469-DACD-4995-B6CB-A41F59C12CAC}"/>
    <cellStyle name="Separador de milhares 17 3 8" xfId="21806" xr:uid="{00000000-0005-0000-0000-000030550000}"/>
    <cellStyle name="Separador de milhares 17 3 8 2" xfId="52442" xr:uid="{9CA70DEE-CD48-4DEF-9A14-5A16AA315AF5}"/>
    <cellStyle name="Separador de milhares 17 3 9" xfId="21807" xr:uid="{00000000-0005-0000-0000-000031550000}"/>
    <cellStyle name="Separador de milhares 17 3 9 2" xfId="52443" xr:uid="{F37F8B9F-67DE-4D5E-8B72-4A8E587DEE2C}"/>
    <cellStyle name="Separador de milhares 17 4" xfId="21808" xr:uid="{00000000-0005-0000-0000-000032550000}"/>
    <cellStyle name="Separador de milhares_x0001_ 17 4" xfId="21809" xr:uid="{00000000-0005-0000-0000-000033550000}"/>
    <cellStyle name="Separador de milhares 17 4 10" xfId="52444" xr:uid="{51E06FFB-8AFC-4D1C-A516-D984CEF7C526}"/>
    <cellStyle name="Separador de milhares 17 4 2" xfId="21810" xr:uid="{00000000-0005-0000-0000-000034550000}"/>
    <cellStyle name="Separador de milhares_x0001_ 17 4 2" xfId="21811" xr:uid="{00000000-0005-0000-0000-000035550000}"/>
    <cellStyle name="Separador de milhares 17 4 2 2" xfId="21812" xr:uid="{00000000-0005-0000-0000-000036550000}"/>
    <cellStyle name="Separador de milhares_x0001_ 17 4 2 2" xfId="52447" xr:uid="{26274E6E-1C00-4C96-B584-99D8266684C0}"/>
    <cellStyle name="Separador de milhares 17 4 2 2 2" xfId="21813" xr:uid="{00000000-0005-0000-0000-000037550000}"/>
    <cellStyle name="Separador de milhares 17 4 2 2 2 2" xfId="52449" xr:uid="{A818ECDB-0B49-456B-9971-EB659EBD4231}"/>
    <cellStyle name="Separador de milhares 17 4 2 2 3" xfId="52448" xr:uid="{7E824C07-F3ED-4145-8E2D-FE296099B6B8}"/>
    <cellStyle name="Separador de milhares 17 4 2 3" xfId="21814" xr:uid="{00000000-0005-0000-0000-000038550000}"/>
    <cellStyle name="Separador de milhares 17 4 2 3 2" xfId="21815" xr:uid="{00000000-0005-0000-0000-000039550000}"/>
    <cellStyle name="Separador de milhares 17 4 2 3 2 2" xfId="52451" xr:uid="{880EB7B8-B6A7-4B4E-8F1F-ECD656F68536}"/>
    <cellStyle name="Separador de milhares 17 4 2 3 3" xfId="52450" xr:uid="{65D9382F-3FE3-471E-8101-D24D1664CA8B}"/>
    <cellStyle name="Separador de milhares 17 4 2 4" xfId="21816" xr:uid="{00000000-0005-0000-0000-00003A550000}"/>
    <cellStyle name="Separador de milhares 17 4 2 4 2" xfId="52452" xr:uid="{7CC87FD7-D847-4B57-A3C9-F7F650F6F000}"/>
    <cellStyle name="Separador de milhares 17 4 2 5" xfId="21817" xr:uid="{00000000-0005-0000-0000-00003B550000}"/>
    <cellStyle name="Separador de milhares 17 4 2 5 2" xfId="52453" xr:uid="{0E12B0E0-3C2A-4455-BC1E-7863FE76DC1E}"/>
    <cellStyle name="Separador de milhares 17 4 2 6" xfId="21818" xr:uid="{00000000-0005-0000-0000-00003C550000}"/>
    <cellStyle name="Separador de milhares 17 4 2 6 2" xfId="52454" xr:uid="{3DA3F077-9996-4F62-859F-C34F947EA1EC}"/>
    <cellStyle name="Separador de milhares 17 4 2 7" xfId="52446" xr:uid="{748567C4-CBDB-47C9-A758-6620DFDC1CAD}"/>
    <cellStyle name="Separador de milhares 17 4 3" xfId="21819" xr:uid="{00000000-0005-0000-0000-00003D550000}"/>
    <cellStyle name="Separador de milhares_x0001_ 17 4 3" xfId="52445" xr:uid="{CC17E242-E0E7-4E86-AD29-6405D36D4118}"/>
    <cellStyle name="Separador de milhares 17 4 3 2" xfId="21820" xr:uid="{00000000-0005-0000-0000-00003E550000}"/>
    <cellStyle name="Separador de milhares 17 4 3 2 2" xfId="52456" xr:uid="{98D18A9F-29B7-4737-BF64-78A7B41532A2}"/>
    <cellStyle name="Separador de milhares 17 4 3 3" xfId="52455" xr:uid="{6E891521-BC36-49BC-875E-8EA6FCF7FE2B}"/>
    <cellStyle name="Separador de milhares 17 4 4" xfId="21821" xr:uid="{00000000-0005-0000-0000-00003F550000}"/>
    <cellStyle name="Separador de milhares 17 4 4 2" xfId="21822" xr:uid="{00000000-0005-0000-0000-000040550000}"/>
    <cellStyle name="Separador de milhares 17 4 4 2 2" xfId="52458" xr:uid="{DADB5C79-3A93-4D5B-9E39-C2989C0FBAA0}"/>
    <cellStyle name="Separador de milhares 17 4 4 3" xfId="52457" xr:uid="{CDA4C0A3-542A-4245-A477-C4C96EC9702C}"/>
    <cellStyle name="Separador de milhares 17 4 5" xfId="21823" xr:uid="{00000000-0005-0000-0000-000041550000}"/>
    <cellStyle name="Separador de milhares 17 4 5 2" xfId="21824" xr:uid="{00000000-0005-0000-0000-000042550000}"/>
    <cellStyle name="Separador de milhares 17 4 5 2 2" xfId="52460" xr:uid="{16AA6DE0-22A5-4D6C-A806-7C43C11E7AFA}"/>
    <cellStyle name="Separador de milhares 17 4 5 3" xfId="52459" xr:uid="{9523AE8A-E545-47CD-A4AC-6A80897D866A}"/>
    <cellStyle name="Separador de milhares 17 4 6" xfId="21825" xr:uid="{00000000-0005-0000-0000-000043550000}"/>
    <cellStyle name="Separador de milhares 17 4 6 2" xfId="52461" xr:uid="{6862C53F-96E7-489C-8935-F40E3327C975}"/>
    <cellStyle name="Separador de milhares 17 4 7" xfId="21826" xr:uid="{00000000-0005-0000-0000-000044550000}"/>
    <cellStyle name="Separador de milhares 17 4 7 2" xfId="52462" xr:uid="{154F1F0E-7727-4D9D-B0BF-A3E003368C18}"/>
    <cellStyle name="Separador de milhares 17 4 7 3" xfId="21827" xr:uid="{00000000-0005-0000-0000-000045550000}"/>
    <cellStyle name="Separador de milhares 17 4 7 3 2" xfId="52463" xr:uid="{80FAA846-F5B4-471B-BABE-F5DC69C0DB33}"/>
    <cellStyle name="Separador de milhares 17 4 8" xfId="21828" xr:uid="{00000000-0005-0000-0000-000046550000}"/>
    <cellStyle name="Separador de milhares 17 4 8 2" xfId="52464" xr:uid="{EA2C41E1-EF5D-47B5-8883-3DA05733317E}"/>
    <cellStyle name="Separador de milhares 17 4 9" xfId="21829" xr:uid="{00000000-0005-0000-0000-000047550000}"/>
    <cellStyle name="Separador de milhares 17 4 9 2" xfId="52465" xr:uid="{6C34017D-396C-4BD4-9DD2-6A4EF764FD59}"/>
    <cellStyle name="Separador de milhares 17 5" xfId="21830" xr:uid="{00000000-0005-0000-0000-000048550000}"/>
    <cellStyle name="Separador de milhares_x0001_ 17 5" xfId="21831" xr:uid="{00000000-0005-0000-0000-000049550000}"/>
    <cellStyle name="Separador de milhares 17 5 2" xfId="21832" xr:uid="{00000000-0005-0000-0000-00004A550000}"/>
    <cellStyle name="Separador de milhares_x0001_ 17 5 2" xfId="21833" xr:uid="{00000000-0005-0000-0000-00004B550000}"/>
    <cellStyle name="Separador de milhares 17 5 2 2" xfId="21834" xr:uid="{00000000-0005-0000-0000-00004C550000}"/>
    <cellStyle name="Separador de milhares_x0001_ 17 5 2 2" xfId="52469" xr:uid="{143264EB-FBCB-4668-9E68-EFDAE5074B98}"/>
    <cellStyle name="Separador de milhares 17 5 2 2 2" xfId="21835" xr:uid="{00000000-0005-0000-0000-00004D550000}"/>
    <cellStyle name="Separador de milhares 17 5 2 2 2 2" xfId="52471" xr:uid="{3E0DF8C7-9D55-467E-ADEE-601E28FBA711}"/>
    <cellStyle name="Separador de milhares 17 5 2 2 3" xfId="52470" xr:uid="{0D9E9E67-1B30-48E5-A6E5-3AC141A539E3}"/>
    <cellStyle name="Separador de milhares 17 5 2 3" xfId="21836" xr:uid="{00000000-0005-0000-0000-00004E550000}"/>
    <cellStyle name="Separador de milhares 17 5 2 3 2" xfId="21837" xr:uid="{00000000-0005-0000-0000-00004F550000}"/>
    <cellStyle name="Separador de milhares 17 5 2 3 2 2" xfId="52473" xr:uid="{C0485D28-6DFE-4178-988F-AE9372434AE0}"/>
    <cellStyle name="Separador de milhares 17 5 2 3 3" xfId="52472" xr:uid="{06D48D49-F84F-4EFC-A3DA-131B49D7CEF3}"/>
    <cellStyle name="Separador de milhares 17 5 2 4" xfId="21838" xr:uid="{00000000-0005-0000-0000-000050550000}"/>
    <cellStyle name="Separador de milhares 17 5 2 4 2" xfId="52474" xr:uid="{5717EFF7-6957-41BD-9880-1A46F1A1A913}"/>
    <cellStyle name="Separador de milhares 17 5 2 5" xfId="21839" xr:uid="{00000000-0005-0000-0000-000051550000}"/>
    <cellStyle name="Separador de milhares 17 5 2 5 2" xfId="52475" xr:uid="{F6C6502B-4694-40C7-A441-8378288675DA}"/>
    <cellStyle name="Separador de milhares 17 5 2 6" xfId="21840" xr:uid="{00000000-0005-0000-0000-000052550000}"/>
    <cellStyle name="Separador de milhares 17 5 2 6 2" xfId="52476" xr:uid="{22A82B07-DE6A-40AF-B150-BE5EE6C76F9C}"/>
    <cellStyle name="Separador de milhares 17 5 2 7" xfId="52468" xr:uid="{07367E95-883F-4A47-8AE9-468CDAC1364A}"/>
    <cellStyle name="Separador de milhares 17 5 3" xfId="21841" xr:uid="{00000000-0005-0000-0000-000053550000}"/>
    <cellStyle name="Separador de milhares_x0001_ 17 5 3" xfId="52467" xr:uid="{D3B9D821-C43E-4B51-9EF3-7126E2FAA9AC}"/>
    <cellStyle name="Separador de milhares 17 5 3 2" xfId="21842" xr:uid="{00000000-0005-0000-0000-000054550000}"/>
    <cellStyle name="Separador de milhares 17 5 3 2 2" xfId="52478" xr:uid="{3DA4A9A3-4705-436E-A3E4-482EECA1F612}"/>
    <cellStyle name="Separador de milhares 17 5 3 3" xfId="52477" xr:uid="{11524BC3-F8AA-4E56-A9B1-477DF0A407E3}"/>
    <cellStyle name="Separador de milhares 17 5 4" xfId="21843" xr:uid="{00000000-0005-0000-0000-000055550000}"/>
    <cellStyle name="Separador de milhares 17 5 4 2" xfId="21844" xr:uid="{00000000-0005-0000-0000-000056550000}"/>
    <cellStyle name="Separador de milhares 17 5 4 2 2" xfId="52480" xr:uid="{F86709DD-AF24-40F1-AD41-E83E7CF448C3}"/>
    <cellStyle name="Separador de milhares 17 5 4 3" xfId="52479" xr:uid="{83B1AC1E-03B4-4E38-808D-A9501FE6FF92}"/>
    <cellStyle name="Separador de milhares 17 5 5" xfId="21845" xr:uid="{00000000-0005-0000-0000-000057550000}"/>
    <cellStyle name="Separador de milhares 17 5 5 2" xfId="52481" xr:uid="{C5F71559-E41D-4993-B520-442F888E2D26}"/>
    <cellStyle name="Separador de milhares 17 5 6" xfId="21846" xr:uid="{00000000-0005-0000-0000-000058550000}"/>
    <cellStyle name="Separador de milhares 17 5 6 2" xfId="52482" xr:uid="{E027A434-9EEC-4EE0-908A-6BE40D706587}"/>
    <cellStyle name="Separador de milhares 17 5 6 3" xfId="21847" xr:uid="{00000000-0005-0000-0000-000059550000}"/>
    <cellStyle name="Separador de milhares 17 5 6 3 2" xfId="52483" xr:uid="{9F0C2031-B269-4783-AAC7-00964382BF8F}"/>
    <cellStyle name="Separador de milhares 17 5 7" xfId="21848" xr:uid="{00000000-0005-0000-0000-00005A550000}"/>
    <cellStyle name="Separador de milhares 17 5 7 2" xfId="52484" xr:uid="{831471F6-F516-4206-AFAA-CB798B4ACE0B}"/>
    <cellStyle name="Separador de milhares 17 5 8" xfId="21849" xr:uid="{00000000-0005-0000-0000-00005B550000}"/>
    <cellStyle name="Separador de milhares 17 5 8 2" xfId="52485" xr:uid="{0CCA824B-842F-4B89-95FE-A226E27C8328}"/>
    <cellStyle name="Separador de milhares 17 5 9" xfId="52466" xr:uid="{D94FDCD6-C32B-4A05-946C-EDAE883EFEA0}"/>
    <cellStyle name="Separador de milhares 17 6" xfId="21850" xr:uid="{00000000-0005-0000-0000-00005C550000}"/>
    <cellStyle name="Separador de milhares_x0001_ 17 6" xfId="21851" xr:uid="{00000000-0005-0000-0000-00005D550000}"/>
    <cellStyle name="Separador de milhares 17 6 2" xfId="21852" xr:uid="{00000000-0005-0000-0000-00005E550000}"/>
    <cellStyle name="Separador de milhares_x0001_ 17 6 2" xfId="52487" xr:uid="{04335263-44C6-482D-B1DF-CD75D48FAF48}"/>
    <cellStyle name="Separador de milhares 17 6 2 2" xfId="21853" xr:uid="{00000000-0005-0000-0000-00005F550000}"/>
    <cellStyle name="Separador de milhares 17 6 2 2 2" xfId="21854" xr:uid="{00000000-0005-0000-0000-000060550000}"/>
    <cellStyle name="Separador de milhares 17 6 2 2 2 2" xfId="52490" xr:uid="{75834A86-E1B1-4BB8-88F5-2F99EA454062}"/>
    <cellStyle name="Separador de milhares 17 6 2 2 3" xfId="52489" xr:uid="{5AF64B2F-47A1-4ECB-8DE1-80826DC86CDF}"/>
    <cellStyle name="Separador de milhares 17 6 2 3" xfId="21855" xr:uid="{00000000-0005-0000-0000-000061550000}"/>
    <cellStyle name="Separador de milhares 17 6 2 3 2" xfId="21856" xr:uid="{00000000-0005-0000-0000-000062550000}"/>
    <cellStyle name="Separador de milhares 17 6 2 3 2 2" xfId="52492" xr:uid="{4922293D-E617-41C8-BAB8-8BB28D454FF6}"/>
    <cellStyle name="Separador de milhares 17 6 2 3 3" xfId="52491" xr:uid="{5EC0D137-2170-46C8-8653-B0BC30F0CFFC}"/>
    <cellStyle name="Separador de milhares 17 6 2 4" xfId="21857" xr:uid="{00000000-0005-0000-0000-000063550000}"/>
    <cellStyle name="Separador de milhares 17 6 2 4 2" xfId="52493" xr:uid="{DE1F1DB9-73B0-4DB0-A133-1834AD526046}"/>
    <cellStyle name="Separador de milhares 17 6 2 5" xfId="21858" xr:uid="{00000000-0005-0000-0000-000064550000}"/>
    <cellStyle name="Separador de milhares 17 6 2 5 2" xfId="52494" xr:uid="{567A1581-CA11-4A4E-86A4-CF9BD389DC8C}"/>
    <cellStyle name="Separador de milhares 17 6 2 6" xfId="21859" xr:uid="{00000000-0005-0000-0000-000065550000}"/>
    <cellStyle name="Separador de milhares 17 6 2 6 2" xfId="52495" xr:uid="{7ECA60A3-C025-4F21-BF44-F000CA327BBE}"/>
    <cellStyle name="Separador de milhares 17 6 2 7" xfId="52488" xr:uid="{714298C4-DB6C-4FBD-8241-1AF8467CAD36}"/>
    <cellStyle name="Separador de milhares 17 6 3" xfId="21860" xr:uid="{00000000-0005-0000-0000-000066550000}"/>
    <cellStyle name="Separador de milhares 17 6 3 2" xfId="21861" xr:uid="{00000000-0005-0000-0000-000067550000}"/>
    <cellStyle name="Separador de milhares 17 6 3 2 2" xfId="52497" xr:uid="{63A34241-BBE0-4CBA-8241-27AAEDCF712E}"/>
    <cellStyle name="Separador de milhares 17 6 3 3" xfId="52496" xr:uid="{7350A41A-EC26-4488-BFA3-33DA55BAFD16}"/>
    <cellStyle name="Separador de milhares 17 6 4" xfId="21862" xr:uid="{00000000-0005-0000-0000-000068550000}"/>
    <cellStyle name="Separador de milhares 17 6 4 2" xfId="21863" xr:uid="{00000000-0005-0000-0000-000069550000}"/>
    <cellStyle name="Separador de milhares 17 6 4 2 2" xfId="52499" xr:uid="{6D232892-4C75-4111-BE1F-B5F7CF88C5FF}"/>
    <cellStyle name="Separador de milhares 17 6 4 3" xfId="52498" xr:uid="{E75FEBAF-883F-436F-A8DF-B6817439F32B}"/>
    <cellStyle name="Separador de milhares 17 6 5" xfId="21864" xr:uid="{00000000-0005-0000-0000-00006A550000}"/>
    <cellStyle name="Separador de milhares 17 6 5 2" xfId="52500" xr:uid="{42A021EF-905F-44CF-BCF4-AEDCBB1363E5}"/>
    <cellStyle name="Separador de milhares 17 6 6" xfId="21865" xr:uid="{00000000-0005-0000-0000-00006B550000}"/>
    <cellStyle name="Separador de milhares 17 6 6 2" xfId="52501" xr:uid="{C4B487C8-D029-4C5C-A5F6-C400A0A8167E}"/>
    <cellStyle name="Separador de milhares 17 6 6 3" xfId="21866" xr:uid="{00000000-0005-0000-0000-00006C550000}"/>
    <cellStyle name="Separador de milhares 17 6 6 3 2" xfId="52502" xr:uid="{D813C3BA-07B2-4626-9287-B850D4B2B450}"/>
    <cellStyle name="Separador de milhares 17 6 7" xfId="21867" xr:uid="{00000000-0005-0000-0000-00006D550000}"/>
    <cellStyle name="Separador de milhares 17 6 7 2" xfId="52503" xr:uid="{DA0D056B-8CC7-48BB-A7E8-C04D2F240357}"/>
    <cellStyle name="Separador de milhares 17 6 8" xfId="21868" xr:uid="{00000000-0005-0000-0000-00006E550000}"/>
    <cellStyle name="Separador de milhares 17 6 8 2" xfId="52504" xr:uid="{B7223560-09FB-4030-8432-1F6974332F48}"/>
    <cellStyle name="Separador de milhares 17 6 9" xfId="52486" xr:uid="{59CBF025-D5F7-4088-A474-78B2E10521CD}"/>
    <cellStyle name="Separador de milhares 17 7" xfId="21869" xr:uid="{00000000-0005-0000-0000-00006F550000}"/>
    <cellStyle name="Separador de milhares_x0001_ 17 7" xfId="21870" xr:uid="{00000000-0005-0000-0000-000070550000}"/>
    <cellStyle name="Separador de milhares 17 7 2" xfId="21871" xr:uid="{00000000-0005-0000-0000-000071550000}"/>
    <cellStyle name="Separador de milhares_x0001_ 17 7 2" xfId="52506" xr:uid="{CDC91642-BACA-40EC-B299-423DA7E225B1}"/>
    <cellStyle name="Separador de milhares 17 7 2 2" xfId="21872" xr:uid="{00000000-0005-0000-0000-000072550000}"/>
    <cellStyle name="Separador de milhares 17 7 2 2 2" xfId="21873" xr:uid="{00000000-0005-0000-0000-000073550000}"/>
    <cellStyle name="Separador de milhares 17 7 2 2 2 2" xfId="52509" xr:uid="{86A4EA8C-C0AE-489F-9ACB-2312DF673AED}"/>
    <cellStyle name="Separador de milhares 17 7 2 2 3" xfId="52508" xr:uid="{3F6D0C2A-2C4B-433E-BC87-A51152ED70CE}"/>
    <cellStyle name="Separador de milhares 17 7 2 3" xfId="21874" xr:uid="{00000000-0005-0000-0000-000074550000}"/>
    <cellStyle name="Separador de milhares 17 7 2 3 2" xfId="21875" xr:uid="{00000000-0005-0000-0000-000075550000}"/>
    <cellStyle name="Separador de milhares 17 7 2 3 2 2" xfId="52511" xr:uid="{4F4C8224-525E-47FE-BB1A-CB3F75B75B94}"/>
    <cellStyle name="Separador de milhares 17 7 2 3 3" xfId="52510" xr:uid="{7205F2F2-7A19-4F3F-BA0D-613E0CF9611C}"/>
    <cellStyle name="Separador de milhares 17 7 2 4" xfId="21876" xr:uid="{00000000-0005-0000-0000-000076550000}"/>
    <cellStyle name="Separador de milhares 17 7 2 4 2" xfId="52512" xr:uid="{31EA94C5-D145-4530-A812-A95F933E5AAD}"/>
    <cellStyle name="Separador de milhares 17 7 2 5" xfId="21877" xr:uid="{00000000-0005-0000-0000-000077550000}"/>
    <cellStyle name="Separador de milhares 17 7 2 5 2" xfId="52513" xr:uid="{1324D101-ACD7-4BD2-8F55-5DDAF4126B4E}"/>
    <cellStyle name="Separador de milhares 17 7 2 6" xfId="21878" xr:uid="{00000000-0005-0000-0000-000078550000}"/>
    <cellStyle name="Separador de milhares 17 7 2 6 2" xfId="52514" xr:uid="{8A465EDA-F974-40FD-BCA1-F4EEA5A77F40}"/>
    <cellStyle name="Separador de milhares 17 7 2 7" xfId="52507" xr:uid="{3D45E109-279C-4506-8691-640109A8F44E}"/>
    <cellStyle name="Separador de milhares 17 7 3" xfId="21879" xr:uid="{00000000-0005-0000-0000-000079550000}"/>
    <cellStyle name="Separador de milhares 17 7 3 2" xfId="21880" xr:uid="{00000000-0005-0000-0000-00007A550000}"/>
    <cellStyle name="Separador de milhares 17 7 3 2 2" xfId="52516" xr:uid="{E7387C19-EAD6-4EF2-96DC-EE93BBBF9423}"/>
    <cellStyle name="Separador de milhares 17 7 3 3" xfId="52515" xr:uid="{738FB33C-9A9E-41A8-AD9A-077F70F2E7D6}"/>
    <cellStyle name="Separador de milhares 17 7 4" xfId="21881" xr:uid="{00000000-0005-0000-0000-00007B550000}"/>
    <cellStyle name="Separador de milhares 17 7 4 2" xfId="21882" xr:uid="{00000000-0005-0000-0000-00007C550000}"/>
    <cellStyle name="Separador de milhares 17 7 4 2 2" xfId="52518" xr:uid="{30A92D9C-0014-4C2D-A085-1F378E4EFBD4}"/>
    <cellStyle name="Separador de milhares 17 7 4 3" xfId="52517" xr:uid="{64E0F411-DC61-4370-A666-87169723346E}"/>
    <cellStyle name="Separador de milhares 17 7 5" xfId="21883" xr:uid="{00000000-0005-0000-0000-00007D550000}"/>
    <cellStyle name="Separador de milhares 17 7 5 2" xfId="52519" xr:uid="{9CC6B20C-CDE4-42F7-99CF-65653A7790D1}"/>
    <cellStyle name="Separador de milhares 17 7 6" xfId="21884" xr:uid="{00000000-0005-0000-0000-00007E550000}"/>
    <cellStyle name="Separador de milhares 17 7 6 2" xfId="21885" xr:uid="{00000000-0005-0000-0000-00007F550000}"/>
    <cellStyle name="Separador de milhares 17 7 6 2 2" xfId="52521" xr:uid="{AAB7EF49-B24B-47F6-8959-900889F43ED3}"/>
    <cellStyle name="Separador de milhares 17 7 6 3" xfId="52520" xr:uid="{A339C93D-4A24-459F-AB14-65EFCB45EE09}"/>
    <cellStyle name="Separador de milhares 17 7 7" xfId="21886" xr:uid="{00000000-0005-0000-0000-000080550000}"/>
    <cellStyle name="Separador de milhares 17 7 7 2" xfId="52522" xr:uid="{7125622F-B7C6-4049-A5C2-8EFDE99B8D3F}"/>
    <cellStyle name="Separador de milhares 17 7 8" xfId="52505" xr:uid="{8FFD9DF7-4C4B-43DC-99F6-9ACFF3EF2CF1}"/>
    <cellStyle name="Separador de milhares 17 8" xfId="21887" xr:uid="{00000000-0005-0000-0000-000081550000}"/>
    <cellStyle name="Separador de milhares_x0001_ 17 8" xfId="21888" xr:uid="{00000000-0005-0000-0000-000082550000}"/>
    <cellStyle name="Separador de milhares 17 8 2" xfId="21889" xr:uid="{00000000-0005-0000-0000-000083550000}"/>
    <cellStyle name="Separador de milhares_x0001_ 17 8 2" xfId="52524" xr:uid="{08A01A9A-BFC8-4E65-B0BB-9AA33362A1C9}"/>
    <cellStyle name="Separador de milhares 17 8 2 2" xfId="21890" xr:uid="{00000000-0005-0000-0000-000084550000}"/>
    <cellStyle name="Separador de milhares 17 8 2 2 2" xfId="21891" xr:uid="{00000000-0005-0000-0000-000085550000}"/>
    <cellStyle name="Separador de milhares 17 8 2 2 2 2" xfId="52527" xr:uid="{3D3353C1-E69A-472C-B3D9-17B8BD438FCD}"/>
    <cellStyle name="Separador de milhares 17 8 2 2 3" xfId="52526" xr:uid="{8F79134D-C5B7-42B3-99BD-72A06C9846D5}"/>
    <cellStyle name="Separador de milhares 17 8 2 3" xfId="21892" xr:uid="{00000000-0005-0000-0000-000086550000}"/>
    <cellStyle name="Separador de milhares 17 8 2 3 2" xfId="21893" xr:uid="{00000000-0005-0000-0000-000087550000}"/>
    <cellStyle name="Separador de milhares 17 8 2 3 2 2" xfId="52529" xr:uid="{4B589F25-A0B8-4BAA-A9A3-7CE4D41A5556}"/>
    <cellStyle name="Separador de milhares 17 8 2 3 3" xfId="52528" xr:uid="{FA1F1874-7D0E-4BE1-A1D0-BA667BB3BF0E}"/>
    <cellStyle name="Separador de milhares 17 8 2 4" xfId="21894" xr:uid="{00000000-0005-0000-0000-000088550000}"/>
    <cellStyle name="Separador de milhares 17 8 2 4 2" xfId="52530" xr:uid="{A0F1871B-AD96-4756-B953-8778C5E380A9}"/>
    <cellStyle name="Separador de milhares 17 8 2 5" xfId="21895" xr:uid="{00000000-0005-0000-0000-000089550000}"/>
    <cellStyle name="Separador de milhares 17 8 2 5 2" xfId="52531" xr:uid="{A78F8E9A-E460-4C95-BE02-4BB5F48E77FD}"/>
    <cellStyle name="Separador de milhares 17 8 2 6" xfId="21896" xr:uid="{00000000-0005-0000-0000-00008A550000}"/>
    <cellStyle name="Separador de milhares 17 8 2 6 2" xfId="52532" xr:uid="{C00ACDA2-B6EC-4445-BB9E-F2241D3E2736}"/>
    <cellStyle name="Separador de milhares 17 8 2 7" xfId="52525" xr:uid="{FCAF54B3-B777-4756-AA1A-1A2FEAD557BC}"/>
    <cellStyle name="Separador de milhares 17 8 3" xfId="21897" xr:uid="{00000000-0005-0000-0000-00008B550000}"/>
    <cellStyle name="Separador de milhares 17 8 3 2" xfId="21898" xr:uid="{00000000-0005-0000-0000-00008C550000}"/>
    <cellStyle name="Separador de milhares 17 8 3 2 2" xfId="52534" xr:uid="{DCC7312B-E618-4B01-8A94-0A2567D53518}"/>
    <cellStyle name="Separador de milhares 17 8 3 3" xfId="52533" xr:uid="{FA515C9B-6777-4676-8E84-33DC58B4F36C}"/>
    <cellStyle name="Separador de milhares 17 8 4" xfId="21899" xr:uid="{00000000-0005-0000-0000-00008D550000}"/>
    <cellStyle name="Separador de milhares 17 8 4 2" xfId="21900" xr:uid="{00000000-0005-0000-0000-00008E550000}"/>
    <cellStyle name="Separador de milhares 17 8 4 2 2" xfId="52536" xr:uid="{1CD930DF-4CEA-4E39-AF5E-D91EC6245B70}"/>
    <cellStyle name="Separador de milhares 17 8 4 3" xfId="52535" xr:uid="{5EB1EB89-BC67-424E-ABB5-2B770F166881}"/>
    <cellStyle name="Separador de milhares 17 8 5" xfId="21901" xr:uid="{00000000-0005-0000-0000-00008F550000}"/>
    <cellStyle name="Separador de milhares 17 8 5 2" xfId="52537" xr:uid="{C8BA51F5-6959-4513-A676-11BAA03E88E8}"/>
    <cellStyle name="Separador de milhares 17 8 6" xfId="21902" xr:uid="{00000000-0005-0000-0000-000090550000}"/>
    <cellStyle name="Separador de milhares 17 8 6 2" xfId="21903" xr:uid="{00000000-0005-0000-0000-000091550000}"/>
    <cellStyle name="Separador de milhares 17 8 6 2 2" xfId="52539" xr:uid="{9EA933DA-C818-41A8-A28E-3D4879B198EF}"/>
    <cellStyle name="Separador de milhares 17 8 6 3" xfId="52538" xr:uid="{E0BC28A3-39A0-43A2-9954-7034C7755A57}"/>
    <cellStyle name="Separador de milhares 17 8 7" xfId="21904" xr:uid="{00000000-0005-0000-0000-000092550000}"/>
    <cellStyle name="Separador de milhares 17 8 7 2" xfId="52540" xr:uid="{3DA9FC0C-D370-4AF5-8D72-D3CA155D1811}"/>
    <cellStyle name="Separador de milhares 17 8 8" xfId="52523" xr:uid="{65FC0285-3F88-4CD3-9487-5BE7745F7C2A}"/>
    <cellStyle name="Separador de milhares 17 9" xfId="21905" xr:uid="{00000000-0005-0000-0000-000093550000}"/>
    <cellStyle name="Separador de milhares_x0001_ 17 9" xfId="21906" xr:uid="{00000000-0005-0000-0000-000094550000}"/>
    <cellStyle name="Separador de milhares 17 9 2" xfId="21907" xr:uid="{00000000-0005-0000-0000-000095550000}"/>
    <cellStyle name="Separador de milhares_x0001_ 17 9 2" xfId="52542" xr:uid="{C7841C18-3113-420B-A0F2-68741C28CCC3}"/>
    <cellStyle name="Separador de milhares 17 9 2 2" xfId="21908" xr:uid="{00000000-0005-0000-0000-000096550000}"/>
    <cellStyle name="Separador de milhares 17 9 2 2 2" xfId="52544" xr:uid="{0C9D8DAC-3513-4B12-83F0-7E01C00E699E}"/>
    <cellStyle name="Separador de milhares 17 9 2 3" xfId="52543" xr:uid="{6FD65531-AC0C-4395-B131-8358F9619B8C}"/>
    <cellStyle name="Separador de milhares 17 9 3" xfId="21909" xr:uid="{00000000-0005-0000-0000-000097550000}"/>
    <cellStyle name="Separador de milhares 17 9 3 2" xfId="21910" xr:uid="{00000000-0005-0000-0000-000098550000}"/>
    <cellStyle name="Separador de milhares 17 9 3 2 2" xfId="52546" xr:uid="{FEE6C6B0-DD92-47AE-9BC8-905F3C94A28C}"/>
    <cellStyle name="Separador de milhares 17 9 3 3" xfId="52545" xr:uid="{853CF428-D19D-4891-8E9A-AFE30230469B}"/>
    <cellStyle name="Separador de milhares 17 9 4" xfId="21911" xr:uid="{00000000-0005-0000-0000-000099550000}"/>
    <cellStyle name="Separador de milhares 17 9 4 2" xfId="52547" xr:uid="{0210D7C0-A2D9-46CB-8F2C-05B6CDCE4ECE}"/>
    <cellStyle name="Separador de milhares 17 9 5" xfId="21912" xr:uid="{00000000-0005-0000-0000-00009A550000}"/>
    <cellStyle name="Separador de milhares 17 9 5 2" xfId="21913" xr:uid="{00000000-0005-0000-0000-00009B550000}"/>
    <cellStyle name="Separador de milhares 17 9 5 2 2" xfId="52549" xr:uid="{4FB2F665-C0DC-4A93-866E-6CD46551529B}"/>
    <cellStyle name="Separador de milhares 17 9 5 3" xfId="52548" xr:uid="{3F426CE3-411F-424C-9E40-36AB5FD99F6D}"/>
    <cellStyle name="Separador de milhares 17 9 6" xfId="21914" xr:uid="{00000000-0005-0000-0000-00009C550000}"/>
    <cellStyle name="Separador de milhares 17 9 6 2" xfId="52550" xr:uid="{20A58C33-ABF8-4CAC-9741-14794189880F}"/>
    <cellStyle name="Separador de milhares 17 9 7" xfId="52541" xr:uid="{1BCFB836-6860-49EF-87E4-668D6BE9BAE1}"/>
    <cellStyle name="Separador de milhares 18" xfId="21915" xr:uid="{00000000-0005-0000-0000-00009D550000}"/>
    <cellStyle name="Separador de milhares_x0001_ 18" xfId="21916" xr:uid="{00000000-0005-0000-0000-00009E550000}"/>
    <cellStyle name="Separador de milhares 18 10" xfId="21917" xr:uid="{00000000-0005-0000-0000-00009F550000}"/>
    <cellStyle name="Separador de milhares_x0001_ 18 10" xfId="52552" xr:uid="{E3226399-9C12-4BB2-8E2A-D961E0A8F738}"/>
    <cellStyle name="Separador de milhares 18 10 2" xfId="21918" xr:uid="{00000000-0005-0000-0000-0000A0550000}"/>
    <cellStyle name="Separador de milhares 18 10 2 2" xfId="52554" xr:uid="{DC491282-A41D-41CE-82C0-7E612F796C64}"/>
    <cellStyle name="Separador de milhares 18 10 3" xfId="52553" xr:uid="{E0F93FDD-6B53-488E-9292-8A5BFC902069}"/>
    <cellStyle name="Separador de milhares 18 11" xfId="21919" xr:uid="{00000000-0005-0000-0000-0000A1550000}"/>
    <cellStyle name="Separador de milhares 18 11 2" xfId="21920" xr:uid="{00000000-0005-0000-0000-0000A2550000}"/>
    <cellStyle name="Separador de milhares 18 11 2 2" xfId="52556" xr:uid="{BBCD7C75-12C9-4568-925D-971E6CE4EB59}"/>
    <cellStyle name="Separador de milhares 18 11 3" xfId="52555" xr:uid="{3E6941CC-C446-49C5-A465-4AEBA267DB38}"/>
    <cellStyle name="Separador de milhares 18 12" xfId="21921" xr:uid="{00000000-0005-0000-0000-0000A3550000}"/>
    <cellStyle name="Separador de milhares 18 12 2" xfId="52557" xr:uid="{471BFFAC-E0F2-4AB4-9ACD-A960FE722849}"/>
    <cellStyle name="Separador de milhares 18 13" xfId="21922" xr:uid="{00000000-0005-0000-0000-0000A4550000}"/>
    <cellStyle name="Separador de milhares 18 13 2" xfId="52558" xr:uid="{18E808FD-B356-42A5-A3FA-068AC368737A}"/>
    <cellStyle name="Separador de milhares 18 13 3" xfId="21923" xr:uid="{00000000-0005-0000-0000-0000A5550000}"/>
    <cellStyle name="Separador de milhares 18 13 3 2" xfId="52559" xr:uid="{F1972AF9-0C7E-436A-ACF0-86045A40AC76}"/>
    <cellStyle name="Separador de milhares 18 14" xfId="21924" xr:uid="{00000000-0005-0000-0000-0000A6550000}"/>
    <cellStyle name="Separador de milhares 18 14 2" xfId="52560" xr:uid="{EE7BF3BE-2172-4B29-B372-9ACB7DDA77D2}"/>
    <cellStyle name="Separador de milhares 18 15" xfId="21925" xr:uid="{00000000-0005-0000-0000-0000A7550000}"/>
    <cellStyle name="Separador de milhares 18 15 2" xfId="52561" xr:uid="{7FDE67AF-1408-4B9F-903F-44A77095FD0B}"/>
    <cellStyle name="Separador de milhares 18 16" xfId="52551" xr:uid="{3AFADB1D-9060-4BA0-97AF-C2184A9CBBC5}"/>
    <cellStyle name="Separador de milhares 18 2" xfId="21926" xr:uid="{00000000-0005-0000-0000-0000A8550000}"/>
    <cellStyle name="Separador de milhares_x0001_ 18 2" xfId="21927" xr:uid="{00000000-0005-0000-0000-0000A9550000}"/>
    <cellStyle name="Separador de milhares 18 2 10" xfId="21928" xr:uid="{00000000-0005-0000-0000-0000AA550000}"/>
    <cellStyle name="Separador de milhares 18 2 10 2" xfId="52564" xr:uid="{A0C44CBE-6256-4958-A254-E3AE3D335BDC}"/>
    <cellStyle name="Separador de milhares 18 2 11" xfId="21929" xr:uid="{00000000-0005-0000-0000-0000AB550000}"/>
    <cellStyle name="Separador de milhares 18 2 11 2" xfId="52565" xr:uid="{C587ADCA-FDBC-4355-BFD2-B9B803126F26}"/>
    <cellStyle name="Separador de milhares 18 2 12" xfId="52562" xr:uid="{FAC1A8A0-FD90-4A75-9884-3DB0E38567EF}"/>
    <cellStyle name="Separador de milhares 18 2 2" xfId="21930" xr:uid="{00000000-0005-0000-0000-0000AC550000}"/>
    <cellStyle name="Separador de milhares_x0001_ 18 2 2" xfId="21931" xr:uid="{00000000-0005-0000-0000-0000AD550000}"/>
    <cellStyle name="Separador de milhares 18 2 2 2" xfId="21932" xr:uid="{00000000-0005-0000-0000-0000AE550000}"/>
    <cellStyle name="Separador de milhares_x0001_ 18 2 2 2" xfId="52567" xr:uid="{21F0371B-0A81-42B0-9ACA-5F4454A3921E}"/>
    <cellStyle name="Separador de milhares 18 2 2 2 2" xfId="21933" xr:uid="{00000000-0005-0000-0000-0000AF550000}"/>
    <cellStyle name="Separador de milhares 18 2 2 2 2 2" xfId="21934" xr:uid="{00000000-0005-0000-0000-0000B0550000}"/>
    <cellStyle name="Separador de milhares 18 2 2 2 2 2 2" xfId="52570" xr:uid="{F9972159-C285-4982-BF2F-E69C6565CAA3}"/>
    <cellStyle name="Separador de milhares 18 2 2 2 2 3" xfId="52569" xr:uid="{5C6B18F1-3F96-4A36-8F1D-A7E5EDB3EAB4}"/>
    <cellStyle name="Separador de milhares 18 2 2 2 3" xfId="21935" xr:uid="{00000000-0005-0000-0000-0000B1550000}"/>
    <cellStyle name="Separador de milhares 18 2 2 2 3 2" xfId="21936" xr:uid="{00000000-0005-0000-0000-0000B2550000}"/>
    <cellStyle name="Separador de milhares 18 2 2 2 3 2 2" xfId="52572" xr:uid="{BB2DBDF6-D339-442B-BCE8-67B2029BE3BB}"/>
    <cellStyle name="Separador de milhares 18 2 2 2 3 3" xfId="52571" xr:uid="{12C5BBA2-9098-4229-9E46-73CEC7B6C8DE}"/>
    <cellStyle name="Separador de milhares 18 2 2 2 4" xfId="21937" xr:uid="{00000000-0005-0000-0000-0000B3550000}"/>
    <cellStyle name="Separador de milhares 18 2 2 2 4 2" xfId="52573" xr:uid="{B91FBB2A-4B7C-47E5-86E1-8EF591F4F73A}"/>
    <cellStyle name="Separador de milhares 18 2 2 2 5" xfId="21938" xr:uid="{00000000-0005-0000-0000-0000B4550000}"/>
    <cellStyle name="Separador de milhares 18 2 2 2 5 2" xfId="52574" xr:uid="{41F5025F-65DC-41E6-8A12-AE34E4974E70}"/>
    <cellStyle name="Separador de milhares 18 2 2 2 6" xfId="21939" xr:uid="{00000000-0005-0000-0000-0000B5550000}"/>
    <cellStyle name="Separador de milhares 18 2 2 2 6 2" xfId="52575" xr:uid="{EB6C6147-8BF8-4927-954D-88132B1A1F2A}"/>
    <cellStyle name="Separador de milhares 18 2 2 2 7" xfId="52568" xr:uid="{FCFEEF26-1FAF-429A-95D4-B5A434E1F17A}"/>
    <cellStyle name="Separador de milhares 18 2 2 3" xfId="21940" xr:uid="{00000000-0005-0000-0000-0000B6550000}"/>
    <cellStyle name="Separador de milhares 18 2 2 3 2" xfId="21941" xr:uid="{00000000-0005-0000-0000-0000B7550000}"/>
    <cellStyle name="Separador de milhares 18 2 2 3 2 2" xfId="52577" xr:uid="{6012C4C7-8170-4118-8B78-4542181ECD32}"/>
    <cellStyle name="Separador de milhares 18 2 2 3 3" xfId="52576" xr:uid="{AF8DD8D1-52B3-4C16-AE93-BE15D3DF1CCC}"/>
    <cellStyle name="Separador de milhares 18 2 2 4" xfId="21942" xr:uid="{00000000-0005-0000-0000-0000B8550000}"/>
    <cellStyle name="Separador de milhares 18 2 2 4 2" xfId="21943" xr:uid="{00000000-0005-0000-0000-0000B9550000}"/>
    <cellStyle name="Separador de milhares 18 2 2 4 2 2" xfId="52579" xr:uid="{9B3CBD7B-2E63-4D80-A314-080AB23550A9}"/>
    <cellStyle name="Separador de milhares 18 2 2 4 3" xfId="52578" xr:uid="{9935C631-18AC-40F1-8553-CBF81F3C5927}"/>
    <cellStyle name="Separador de milhares 18 2 2 5" xfId="21944" xr:uid="{00000000-0005-0000-0000-0000BA550000}"/>
    <cellStyle name="Separador de milhares 18 2 2 5 2" xfId="52580" xr:uid="{5B6B6074-D2DC-4BA6-B883-DD9F63CF6C3A}"/>
    <cellStyle name="Separador de milhares 18 2 2 6" xfId="21945" xr:uid="{00000000-0005-0000-0000-0000BB550000}"/>
    <cellStyle name="Separador de milhares 18 2 2 6 2" xfId="21946" xr:uid="{00000000-0005-0000-0000-0000BC550000}"/>
    <cellStyle name="Separador de milhares 18 2 2 6 2 2" xfId="52582" xr:uid="{A2664FAC-1B09-44B0-B9CC-C7552F394C9A}"/>
    <cellStyle name="Separador de milhares 18 2 2 6 3" xfId="52581" xr:uid="{433443D7-B093-4735-9AAB-73E996549085}"/>
    <cellStyle name="Separador de milhares 18 2 2 7" xfId="21947" xr:uid="{00000000-0005-0000-0000-0000BD550000}"/>
    <cellStyle name="Separador de milhares 18 2 2 7 2" xfId="52583" xr:uid="{4978AEEA-E05D-4D99-A467-6C465C75A1F0}"/>
    <cellStyle name="Separador de milhares 18 2 2 8" xfId="52566" xr:uid="{E41D312B-A69E-4631-A903-2A72743B4FE0}"/>
    <cellStyle name="Separador de milhares 18 2 3" xfId="21948" xr:uid="{00000000-0005-0000-0000-0000BE550000}"/>
    <cellStyle name="Separador de milhares_x0001_ 18 2 3" xfId="52563" xr:uid="{4F21DD78-78D5-485C-A26B-316C985BE289}"/>
    <cellStyle name="Separador de milhares 18 2 3 2" xfId="21949" xr:uid="{00000000-0005-0000-0000-0000BF550000}"/>
    <cellStyle name="Separador de milhares 18 2 3 2 2" xfId="21950" xr:uid="{00000000-0005-0000-0000-0000C0550000}"/>
    <cellStyle name="Separador de milhares 18 2 3 2 2 2" xfId="52586" xr:uid="{2F8B094A-166C-46ED-A6BC-FCEC1A4007D7}"/>
    <cellStyle name="Separador de milhares 18 2 3 2 3" xfId="52585" xr:uid="{C889783E-9A77-4DDE-8CE3-87EF47089F62}"/>
    <cellStyle name="Separador de milhares 18 2 3 3" xfId="21951" xr:uid="{00000000-0005-0000-0000-0000C1550000}"/>
    <cellStyle name="Separador de milhares 18 2 3 3 2" xfId="21952" xr:uid="{00000000-0005-0000-0000-0000C2550000}"/>
    <cellStyle name="Separador de milhares 18 2 3 3 2 2" xfId="52588" xr:uid="{39ACBB91-FCBE-486A-9518-2B747CADF70F}"/>
    <cellStyle name="Separador de milhares 18 2 3 3 3" xfId="52587" xr:uid="{D8FD5F33-3803-4A7D-B5FB-2CE0F5B8CB4A}"/>
    <cellStyle name="Separador de milhares 18 2 3 4" xfId="21953" xr:uid="{00000000-0005-0000-0000-0000C3550000}"/>
    <cellStyle name="Separador de milhares 18 2 3 4 2" xfId="52589" xr:uid="{F9B7892B-97DD-4D2B-A594-196CE04D07F9}"/>
    <cellStyle name="Separador de milhares 18 2 3 5" xfId="21954" xr:uid="{00000000-0005-0000-0000-0000C4550000}"/>
    <cellStyle name="Separador de milhares 18 2 3 5 2" xfId="52590" xr:uid="{7B4D0C42-9FCA-4053-BA46-CD308B55DA88}"/>
    <cellStyle name="Separador de milhares 18 2 3 6" xfId="21955" xr:uid="{00000000-0005-0000-0000-0000C5550000}"/>
    <cellStyle name="Separador de milhares 18 2 3 6 2" xfId="52591" xr:uid="{0B571B73-5029-420A-860E-785079CD3561}"/>
    <cellStyle name="Separador de milhares 18 2 3 7" xfId="52584" xr:uid="{65DA84B3-68BC-4B73-ACC7-DF05657CE705}"/>
    <cellStyle name="Separador de milhares 18 2 4" xfId="21956" xr:uid="{00000000-0005-0000-0000-0000C6550000}"/>
    <cellStyle name="Separador de milhares 18 2 4 2" xfId="21957" xr:uid="{00000000-0005-0000-0000-0000C7550000}"/>
    <cellStyle name="Separador de milhares 18 2 4 2 2" xfId="52593" xr:uid="{506D6B99-1CB1-40E8-80ED-38245CE9604B}"/>
    <cellStyle name="Separador de milhares 18 2 4 3" xfId="52592" xr:uid="{7135CB97-4152-4319-8AC0-0F17B1D2E9E0}"/>
    <cellStyle name="Separador de milhares 18 2 5" xfId="21958" xr:uid="{00000000-0005-0000-0000-0000C8550000}"/>
    <cellStyle name="Separador de milhares 18 2 5 2" xfId="21959" xr:uid="{00000000-0005-0000-0000-0000C9550000}"/>
    <cellStyle name="Separador de milhares 18 2 5 2 2" xfId="52595" xr:uid="{FECE59BB-DF56-4757-83D4-DD1496EE3CCC}"/>
    <cellStyle name="Separador de milhares 18 2 5 3" xfId="52594" xr:uid="{163B8162-5F60-4296-805E-0463B83F5425}"/>
    <cellStyle name="Separador de milhares 18 2 6" xfId="21960" xr:uid="{00000000-0005-0000-0000-0000CA550000}"/>
    <cellStyle name="Separador de milhares 18 2 6 2" xfId="21961" xr:uid="{00000000-0005-0000-0000-0000CB550000}"/>
    <cellStyle name="Separador de milhares 18 2 6 2 2" xfId="52597" xr:uid="{DA263067-ADFC-4A82-B971-479BD5041E68}"/>
    <cellStyle name="Separador de milhares 18 2 6 3" xfId="52596" xr:uid="{A68969F8-E0B4-4491-9012-46B0594A5D0E}"/>
    <cellStyle name="Separador de milhares 18 2 7" xfId="21962" xr:uid="{00000000-0005-0000-0000-0000CC550000}"/>
    <cellStyle name="Separador de milhares 18 2 7 2" xfId="21963" xr:uid="{00000000-0005-0000-0000-0000CD550000}"/>
    <cellStyle name="Separador de milhares 18 2 7 2 2" xfId="52599" xr:uid="{05B3046F-311B-4E2C-9F3A-10E509DC1B54}"/>
    <cellStyle name="Separador de milhares 18 2 7 3" xfId="52598" xr:uid="{BF7E31C9-19F0-4622-94E0-85F943DFE877}"/>
    <cellStyle name="Separador de milhares 18 2 8" xfId="21964" xr:uid="{00000000-0005-0000-0000-0000CE550000}"/>
    <cellStyle name="Separador de milhares 18 2 8 2" xfId="52600" xr:uid="{EF3C29E6-528D-4A6C-8215-BC9D7D6BB0B7}"/>
    <cellStyle name="Separador de milhares 18 2 9" xfId="21965" xr:uid="{00000000-0005-0000-0000-0000CF550000}"/>
    <cellStyle name="Separador de milhares 18 2 9 2" xfId="52601" xr:uid="{55A9E822-4622-4B1F-AD97-280002C5A0C2}"/>
    <cellStyle name="Separador de milhares 18 2 9 3" xfId="21966" xr:uid="{00000000-0005-0000-0000-0000D0550000}"/>
    <cellStyle name="Separador de milhares 18 2 9 3 2" xfId="52602" xr:uid="{BB1D83CB-40B5-4C5C-91B9-869C5BC43522}"/>
    <cellStyle name="Separador de milhares 18 3" xfId="21967" xr:uid="{00000000-0005-0000-0000-0000D1550000}"/>
    <cellStyle name="Separador de milhares_x0001_ 18 3" xfId="21968" xr:uid="{00000000-0005-0000-0000-0000D2550000}"/>
    <cellStyle name="Separador de milhares 18 3 2" xfId="21969" xr:uid="{00000000-0005-0000-0000-0000D3550000}"/>
    <cellStyle name="Separador de milhares_x0001_ 18 3 2" xfId="21970" xr:uid="{00000000-0005-0000-0000-0000D4550000}"/>
    <cellStyle name="Separador de milhares 18 3 2 2" xfId="21971" xr:uid="{00000000-0005-0000-0000-0000D5550000}"/>
    <cellStyle name="Separador de milhares_x0001_ 18 3 2 2" xfId="52606" xr:uid="{2BE33531-4515-4821-AB90-A5C096658244}"/>
    <cellStyle name="Separador de milhares 18 3 2 2 2" xfId="52607" xr:uid="{841EA43B-E02D-43AE-830E-90FE8E3DF97A}"/>
    <cellStyle name="Separador de milhares 18 3 2 3" xfId="52605" xr:uid="{7DE93FBE-390F-4BFE-8B07-8937A754DB1A}"/>
    <cellStyle name="Separador de milhares 18 3 3" xfId="21972" xr:uid="{00000000-0005-0000-0000-0000D6550000}"/>
    <cellStyle name="Separador de milhares_x0001_ 18 3 3" xfId="52604" xr:uid="{A52ABE01-7A5B-46EE-925E-A130A580912C}"/>
    <cellStyle name="Separador de milhares 18 3 3 2" xfId="21973" xr:uid="{00000000-0005-0000-0000-0000D7550000}"/>
    <cellStyle name="Separador de milhares 18 3 3 2 2" xfId="52609" xr:uid="{CAB949D7-91F8-43EF-AF6D-8B2371EB5E5A}"/>
    <cellStyle name="Separador de milhares 18 3 3 3" xfId="52608" xr:uid="{823FCBC6-D70E-4992-B595-4FA5D211F1EA}"/>
    <cellStyle name="Separador de milhares 18 3 4" xfId="21974" xr:uid="{00000000-0005-0000-0000-0000D8550000}"/>
    <cellStyle name="Separador de milhares 18 3 4 2" xfId="21975" xr:uid="{00000000-0005-0000-0000-0000D9550000}"/>
    <cellStyle name="Separador de milhares 18 3 4 2 2" xfId="52611" xr:uid="{7541B40D-C056-432C-AF86-853E45E39852}"/>
    <cellStyle name="Separador de milhares 18 3 4 3" xfId="52610" xr:uid="{697A2152-2C4A-4EAB-B480-8E7F5355A0FD}"/>
    <cellStyle name="Separador de milhares 18 3 5" xfId="21976" xr:uid="{00000000-0005-0000-0000-0000DA550000}"/>
    <cellStyle name="Separador de milhares 18 3 5 2" xfId="52612" xr:uid="{D62B80F2-2163-481B-A5E1-E8356DD36B1E}"/>
    <cellStyle name="Separador de milhares 18 3 6" xfId="21977" xr:uid="{00000000-0005-0000-0000-0000DB550000}"/>
    <cellStyle name="Separador de milhares 18 3 6 2" xfId="52613" xr:uid="{D0C1297D-D09F-4D8F-886B-A1BBDB603CB8}"/>
    <cellStyle name="Separador de milhares 18 3 6 3" xfId="21978" xr:uid="{00000000-0005-0000-0000-0000DC550000}"/>
    <cellStyle name="Separador de milhares 18 3 6 3 2" xfId="52614" xr:uid="{C5F2D14F-FD48-42F5-8722-E9C744C5C513}"/>
    <cellStyle name="Separador de milhares 18 3 7" xfId="21979" xr:uid="{00000000-0005-0000-0000-0000DD550000}"/>
    <cellStyle name="Separador de milhares 18 3 7 2" xfId="52615" xr:uid="{A27E317C-AA4D-4055-90BD-4CE49B8B4F5B}"/>
    <cellStyle name="Separador de milhares 18 3 8" xfId="21980" xr:uid="{00000000-0005-0000-0000-0000DE550000}"/>
    <cellStyle name="Separador de milhares 18 3 8 2" xfId="52616" xr:uid="{2F8CE4E2-F600-461E-A55C-5CD9EA6FEC14}"/>
    <cellStyle name="Separador de milhares 18 3 9" xfId="52603" xr:uid="{D22DC606-0F9C-4CA7-AD64-2BDF9F79EDA2}"/>
    <cellStyle name="Separador de milhares 18 4" xfId="21981" xr:uid="{00000000-0005-0000-0000-0000DF550000}"/>
    <cellStyle name="Separador de milhares_x0001_ 18 4" xfId="21982" xr:uid="{00000000-0005-0000-0000-0000E0550000}"/>
    <cellStyle name="Separador de milhares 18 4 2" xfId="21983" xr:uid="{00000000-0005-0000-0000-0000E1550000}"/>
    <cellStyle name="Separador de milhares_x0001_ 18 4 2" xfId="21984" xr:uid="{00000000-0005-0000-0000-0000E2550000}"/>
    <cellStyle name="Separador de milhares 18 4 2 2" xfId="21985" xr:uid="{00000000-0005-0000-0000-0000E3550000}"/>
    <cellStyle name="Separador de milhares_x0001_ 18 4 2 2" xfId="52620" xr:uid="{CBE66146-D664-4FF5-9F7F-3444E398CF6A}"/>
    <cellStyle name="Separador de milhares 18 4 2 2 2" xfId="52621" xr:uid="{661BDD96-5359-4C0B-B9E0-500FD5FF0FF8}"/>
    <cellStyle name="Separador de milhares 18 4 2 3" xfId="52619" xr:uid="{FCC6185F-048F-4969-8760-2E78D5977354}"/>
    <cellStyle name="Separador de milhares 18 4 3" xfId="21986" xr:uid="{00000000-0005-0000-0000-0000E4550000}"/>
    <cellStyle name="Separador de milhares_x0001_ 18 4 3" xfId="52618" xr:uid="{7D35F950-8F58-4B46-9C51-40B1E7DF3C28}"/>
    <cellStyle name="Separador de milhares 18 4 3 2" xfId="21987" xr:uid="{00000000-0005-0000-0000-0000E5550000}"/>
    <cellStyle name="Separador de milhares 18 4 3 2 2" xfId="52623" xr:uid="{D1268ED3-81DD-4AA6-98C7-D684DD5BCE26}"/>
    <cellStyle name="Separador de milhares 18 4 3 3" xfId="52622" xr:uid="{4E550565-B3D3-4A67-BBD7-9AA95927A92A}"/>
    <cellStyle name="Separador de milhares 18 4 4" xfId="21988" xr:uid="{00000000-0005-0000-0000-0000E6550000}"/>
    <cellStyle name="Separador de milhares 18 4 4 2" xfId="21989" xr:uid="{00000000-0005-0000-0000-0000E7550000}"/>
    <cellStyle name="Separador de milhares 18 4 4 2 2" xfId="52625" xr:uid="{8886EC89-7DBA-42A3-9674-5744C6DFB658}"/>
    <cellStyle name="Separador de milhares 18 4 4 3" xfId="52624" xr:uid="{B4D6CAB8-5B21-4888-9520-0E0B63C11FCD}"/>
    <cellStyle name="Separador de milhares 18 4 5" xfId="21990" xr:uid="{00000000-0005-0000-0000-0000E8550000}"/>
    <cellStyle name="Separador de milhares 18 4 5 2" xfId="52626" xr:uid="{E721959B-8E10-4EC5-9288-E13A8CC97378}"/>
    <cellStyle name="Separador de milhares 18 4 6" xfId="21991" xr:uid="{00000000-0005-0000-0000-0000E9550000}"/>
    <cellStyle name="Separador de milhares 18 4 6 2" xfId="52627" xr:uid="{94D08B2B-28EF-4AEE-86AC-2C39FC664CCB}"/>
    <cellStyle name="Separador de milhares 18 4 7" xfId="21992" xr:uid="{00000000-0005-0000-0000-0000EA550000}"/>
    <cellStyle name="Separador de milhares 18 4 7 2" xfId="52628" xr:uid="{A467FBC7-51CA-4772-8D79-9CB47A1C5DA9}"/>
    <cellStyle name="Separador de milhares 18 4 8" xfId="21993" xr:uid="{00000000-0005-0000-0000-0000EB550000}"/>
    <cellStyle name="Separador de milhares 18 4 8 2" xfId="52629" xr:uid="{CB61EEC4-E3DD-488D-87D5-79C07B13C17D}"/>
    <cellStyle name="Separador de milhares 18 4 9" xfId="52617" xr:uid="{A068A0B9-A7FF-42C6-A214-ABAE5ED11A0B}"/>
    <cellStyle name="Separador de milhares 18 5" xfId="21994" xr:uid="{00000000-0005-0000-0000-0000EC550000}"/>
    <cellStyle name="Separador de milhares_x0001_ 18 5" xfId="21995" xr:uid="{00000000-0005-0000-0000-0000ED550000}"/>
    <cellStyle name="Separador de milhares 18 5 2" xfId="21996" xr:uid="{00000000-0005-0000-0000-0000EE550000}"/>
    <cellStyle name="Separador de milhares_x0001_ 18 5 2" xfId="21997" xr:uid="{00000000-0005-0000-0000-0000EF550000}"/>
    <cellStyle name="Separador de milhares 18 5 2 2" xfId="21998" xr:uid="{00000000-0005-0000-0000-0000F0550000}"/>
    <cellStyle name="Separador de milhares_x0001_ 18 5 2 2" xfId="52633" xr:uid="{057EBD27-580D-4F24-98FB-48A2481AA8EF}"/>
    <cellStyle name="Separador de milhares 18 5 2 2 2" xfId="52634" xr:uid="{2C8CC43B-348A-45A0-BFE3-A0983D65B853}"/>
    <cellStyle name="Separador de milhares 18 5 2 3" xfId="52632" xr:uid="{6B19B76E-BB30-415C-A563-22B069F26843}"/>
    <cellStyle name="Separador de milhares 18 5 3" xfId="21999" xr:uid="{00000000-0005-0000-0000-0000F1550000}"/>
    <cellStyle name="Separador de milhares_x0001_ 18 5 3" xfId="52631" xr:uid="{45AA6AE1-BAFA-4865-A4E6-AD5CE899B5A5}"/>
    <cellStyle name="Separador de milhares 18 5 3 2" xfId="22000" xr:uid="{00000000-0005-0000-0000-0000F2550000}"/>
    <cellStyle name="Separador de milhares 18 5 3 2 2" xfId="52636" xr:uid="{49FD25EB-55EC-46C5-8284-1DF19E6AD317}"/>
    <cellStyle name="Separador de milhares 18 5 3 3" xfId="52635" xr:uid="{65BAFBAE-3B74-46E5-A4A9-C1336CD5724E}"/>
    <cellStyle name="Separador de milhares 18 5 4" xfId="22001" xr:uid="{00000000-0005-0000-0000-0000F3550000}"/>
    <cellStyle name="Separador de milhares 18 5 4 2" xfId="52637" xr:uid="{DC9DA709-BCDC-44D6-B816-701A92B05F4D}"/>
    <cellStyle name="Separador de milhares 18 5 5" xfId="22002" xr:uid="{00000000-0005-0000-0000-0000F4550000}"/>
    <cellStyle name="Separador de milhares 18 5 5 2" xfId="52638" xr:uid="{647D1D65-5338-4633-A373-1D92B6FE56D9}"/>
    <cellStyle name="Separador de milhares 18 5 6" xfId="22003" xr:uid="{00000000-0005-0000-0000-0000F5550000}"/>
    <cellStyle name="Separador de milhares 18 5 6 2" xfId="52639" xr:uid="{29077B94-58CB-4FDC-B37A-3CBB871AEA8C}"/>
    <cellStyle name="Separador de milhares 18 5 7" xfId="22004" xr:uid="{00000000-0005-0000-0000-0000F6550000}"/>
    <cellStyle name="Separador de milhares 18 5 7 2" xfId="52640" xr:uid="{91C184A7-10BD-4C8D-83A4-B9EED9CBF4FE}"/>
    <cellStyle name="Separador de milhares 18 5 8" xfId="52630" xr:uid="{F28F06C7-D05E-4584-8270-B608E9C2C97F}"/>
    <cellStyle name="Separador de milhares 18 6" xfId="22005" xr:uid="{00000000-0005-0000-0000-0000F7550000}"/>
    <cellStyle name="Separador de milhares_x0001_ 18 6" xfId="22006" xr:uid="{00000000-0005-0000-0000-0000F8550000}"/>
    <cellStyle name="Separador de milhares 18 6 2" xfId="22007" xr:uid="{00000000-0005-0000-0000-0000F9550000}"/>
    <cellStyle name="Separador de milhares_x0001_ 18 6 2" xfId="52642" xr:uid="{6B30C20E-DCF9-4F06-BF34-D6D61CD8D3F3}"/>
    <cellStyle name="Separador de milhares 18 6 2 2" xfId="22008" xr:uid="{00000000-0005-0000-0000-0000FA550000}"/>
    <cellStyle name="Separador de milhares 18 6 2 2 2" xfId="52644" xr:uid="{3A7FF408-8076-4B1D-844B-C38DEFCEBE0D}"/>
    <cellStyle name="Separador de milhares 18 6 2 3" xfId="52643" xr:uid="{3F56D179-C528-41FC-9427-DE686739B872}"/>
    <cellStyle name="Separador de milhares 18 6 3" xfId="22009" xr:uid="{00000000-0005-0000-0000-0000FB550000}"/>
    <cellStyle name="Separador de milhares 18 6 3 2" xfId="22010" xr:uid="{00000000-0005-0000-0000-0000FC550000}"/>
    <cellStyle name="Separador de milhares 18 6 3 2 2" xfId="52646" xr:uid="{D8DB275E-2AB8-40C4-BADA-5F1B0B2E4DAB}"/>
    <cellStyle name="Separador de milhares 18 6 3 3" xfId="52645" xr:uid="{C104551D-AC3E-4123-B543-E9B188545E37}"/>
    <cellStyle name="Separador de milhares 18 6 4" xfId="22011" xr:uid="{00000000-0005-0000-0000-0000FD550000}"/>
    <cellStyle name="Separador de milhares 18 6 4 2" xfId="52647" xr:uid="{5E7B050A-F6DD-439D-AA41-9FA11AA4EF80}"/>
    <cellStyle name="Separador de milhares 18 6 5" xfId="22012" xr:uid="{00000000-0005-0000-0000-0000FE550000}"/>
    <cellStyle name="Separador de milhares 18 6 5 2" xfId="52648" xr:uid="{277ED412-9B00-47C8-A668-FD141DAF11E1}"/>
    <cellStyle name="Separador de milhares 18 6 6" xfId="22013" xr:uid="{00000000-0005-0000-0000-0000FF550000}"/>
    <cellStyle name="Separador de milhares 18 6 6 2" xfId="52649" xr:uid="{455CDA65-9767-47C0-94EB-C95957AED9C8}"/>
    <cellStyle name="Separador de milhares 18 6 7" xfId="22014" xr:uid="{00000000-0005-0000-0000-000000560000}"/>
    <cellStyle name="Separador de milhares 18 6 7 2" xfId="52650" xr:uid="{B64164FB-122A-47F0-B8DC-22E1B359B140}"/>
    <cellStyle name="Separador de milhares 18 6 8" xfId="52641" xr:uid="{E6E9AA16-CFC6-4B4E-B973-7F027C31D28D}"/>
    <cellStyle name="Separador de milhares 18 7" xfId="22015" xr:uid="{00000000-0005-0000-0000-000001560000}"/>
    <cellStyle name="Separador de milhares_x0001_ 18 7" xfId="22016" xr:uid="{00000000-0005-0000-0000-000002560000}"/>
    <cellStyle name="Separador de milhares 18 7 2" xfId="22017" xr:uid="{00000000-0005-0000-0000-000003560000}"/>
    <cellStyle name="Separador de milhares_x0001_ 18 7 2" xfId="52652" xr:uid="{64B1DAC5-1038-4F3D-BC53-CA5094EA6E7E}"/>
    <cellStyle name="Separador de milhares 18 7 2 2" xfId="22018" xr:uid="{00000000-0005-0000-0000-000004560000}"/>
    <cellStyle name="Separador de milhares 18 7 2 2 2" xfId="52654" xr:uid="{8D0A8E19-F7A7-49AE-994E-8C64E69532FD}"/>
    <cellStyle name="Separador de milhares 18 7 2 3" xfId="52653" xr:uid="{E5370F0C-1C6F-4987-81E4-EBAC1BA8CD52}"/>
    <cellStyle name="Separador de milhares 18 7 3" xfId="22019" xr:uid="{00000000-0005-0000-0000-000005560000}"/>
    <cellStyle name="Separador de milhares 18 7 3 2" xfId="22020" xr:uid="{00000000-0005-0000-0000-000006560000}"/>
    <cellStyle name="Separador de milhares 18 7 3 2 2" xfId="52656" xr:uid="{7B9A8E0C-E375-4D82-BE62-11239726BA8F}"/>
    <cellStyle name="Separador de milhares 18 7 3 3" xfId="52655" xr:uid="{E1A606B1-78C3-4F1F-B63D-93936812C7C7}"/>
    <cellStyle name="Separador de milhares 18 7 4" xfId="22021" xr:uid="{00000000-0005-0000-0000-000007560000}"/>
    <cellStyle name="Separador de milhares 18 7 4 2" xfId="52657" xr:uid="{8C40CE1F-AE6F-4A72-9803-8E95016DCF15}"/>
    <cellStyle name="Separador de milhares 18 7 5" xfId="22022" xr:uid="{00000000-0005-0000-0000-000008560000}"/>
    <cellStyle name="Separador de milhares 18 7 5 2" xfId="52658" xr:uid="{A6B74E7C-05EA-4CBC-997B-A92EF0098013}"/>
    <cellStyle name="Separador de milhares 18 7 6" xfId="22023" xr:uid="{00000000-0005-0000-0000-000009560000}"/>
    <cellStyle name="Separador de milhares 18 7 6 2" xfId="52659" xr:uid="{39ADEA29-6D74-4126-AAD3-043704BCF716}"/>
    <cellStyle name="Separador de milhares 18 7 7" xfId="52651" xr:uid="{0FDC0DE1-B3F7-4AEC-8276-E0B9A01651A6}"/>
    <cellStyle name="Separador de milhares 18 8" xfId="22024" xr:uid="{00000000-0005-0000-0000-00000A560000}"/>
    <cellStyle name="Separador de milhares_x0001_ 18 8" xfId="22025" xr:uid="{00000000-0005-0000-0000-00000B560000}"/>
    <cellStyle name="Separador de milhares 18 8 2" xfId="22026" xr:uid="{00000000-0005-0000-0000-00000C560000}"/>
    <cellStyle name="Separador de milhares_x0001_ 18 8 2" xfId="52661" xr:uid="{16D0255C-24C8-4FA2-9A62-7725302F9346}"/>
    <cellStyle name="Separador de milhares 18 8 2 2" xfId="52662" xr:uid="{B8219A35-2B48-468B-9EC0-27AC5F7C56CC}"/>
    <cellStyle name="Separador de milhares 18 8 3" xfId="52660" xr:uid="{F0232894-3E3A-4F7D-B057-B795A1FEED53}"/>
    <cellStyle name="Separador de milhares 18 9" xfId="22027" xr:uid="{00000000-0005-0000-0000-00000D560000}"/>
    <cellStyle name="Separador de milhares_x0001_ 18 9" xfId="22028" xr:uid="{00000000-0005-0000-0000-00000E560000}"/>
    <cellStyle name="Separador de milhares 18 9 2" xfId="22029" xr:uid="{00000000-0005-0000-0000-00000F560000}"/>
    <cellStyle name="Separador de milhares_x0001_ 18 9 2" xfId="52664" xr:uid="{60B8B938-1352-4030-98B0-15D6B42F1BDC}"/>
    <cellStyle name="Separador de milhares 18 9 2 2" xfId="52665" xr:uid="{4A665B20-DE17-43E4-A390-AF438CB977D9}"/>
    <cellStyle name="Separador de milhares 18 9 3" xfId="52663" xr:uid="{5EA7301E-0180-495D-9FFC-B68D6C68A11B}"/>
    <cellStyle name="Separador de milhares 19" xfId="22030" xr:uid="{00000000-0005-0000-0000-000010560000}"/>
    <cellStyle name="Separador de milhares_x0001_ 19" xfId="22031" xr:uid="{00000000-0005-0000-0000-000011560000}"/>
    <cellStyle name="Separador de milhares 19 10" xfId="22032" xr:uid="{00000000-0005-0000-0000-000012560000}"/>
    <cellStyle name="Separador de milhares_x0001_ 19 10" xfId="52667" xr:uid="{F08CEDFC-7176-46E9-A15E-1F47EA91BE18}"/>
    <cellStyle name="Separador de milhares 19 10 2" xfId="22033" xr:uid="{00000000-0005-0000-0000-000013560000}"/>
    <cellStyle name="Separador de milhares 19 10 2 2" xfId="52669" xr:uid="{3CC325F6-61D1-4B5F-A8C1-A37769928C00}"/>
    <cellStyle name="Separador de milhares 19 10 3" xfId="52668" xr:uid="{7487D3CA-485E-44F1-9A8C-F03327D3552E}"/>
    <cellStyle name="Separador de milhares 19 11" xfId="22034" xr:uid="{00000000-0005-0000-0000-000014560000}"/>
    <cellStyle name="Separador de milhares 19 11 2" xfId="52670" xr:uid="{84E91CFF-22D0-4723-B878-A7D722629827}"/>
    <cellStyle name="Separador de milhares 19 12" xfId="22035" xr:uid="{00000000-0005-0000-0000-000015560000}"/>
    <cellStyle name="Separador de milhares 19 12 2" xfId="52671" xr:uid="{C46501FE-5661-4E76-A4D7-98FC004B18FB}"/>
    <cellStyle name="Separador de milhares 19 12 3" xfId="22036" xr:uid="{00000000-0005-0000-0000-000016560000}"/>
    <cellStyle name="Separador de milhares 19 12 3 2" xfId="52672" xr:uid="{286BD159-5AB2-46F1-8D9C-070209062792}"/>
    <cellStyle name="Separador de milhares 19 13" xfId="22037" xr:uid="{00000000-0005-0000-0000-000017560000}"/>
    <cellStyle name="Separador de milhares 19 13 2" xfId="52673" xr:uid="{213505F3-24B2-45FE-95F4-A081B411720F}"/>
    <cellStyle name="Separador de milhares 19 14" xfId="22038" xr:uid="{00000000-0005-0000-0000-000018560000}"/>
    <cellStyle name="Separador de milhares 19 14 2" xfId="52674" xr:uid="{BDA6E95B-0018-4569-BDAA-3D0AA4F0A42C}"/>
    <cellStyle name="Separador de milhares 19 15" xfId="52666" xr:uid="{E58BBE6D-2EF0-4E12-98EF-DF6F342E7DC5}"/>
    <cellStyle name="Separador de milhares 19 2" xfId="22039" xr:uid="{00000000-0005-0000-0000-000019560000}"/>
    <cellStyle name="Separador de milhares_x0001_ 19 2" xfId="22040" xr:uid="{00000000-0005-0000-0000-00001A560000}"/>
    <cellStyle name="Separador de milhares 19 2 10" xfId="22041" xr:uid="{00000000-0005-0000-0000-00001B560000}"/>
    <cellStyle name="Separador de milhares 19 2 10 2" xfId="52677" xr:uid="{ABB64B50-584F-4266-AB2E-D2461919E955}"/>
    <cellStyle name="Separador de milhares 19 2 11" xfId="22042" xr:uid="{00000000-0005-0000-0000-00001C560000}"/>
    <cellStyle name="Separador de milhares 19 2 11 2" xfId="52678" xr:uid="{71338E2F-C797-432E-88F2-6F57FF7F8E6E}"/>
    <cellStyle name="Separador de milhares 19 2 12" xfId="52675" xr:uid="{E028A495-A287-423E-9170-496FF66C7E17}"/>
    <cellStyle name="Separador de milhares 19 2 2" xfId="22043" xr:uid="{00000000-0005-0000-0000-00001D560000}"/>
    <cellStyle name="Separador de milhares_x0001_ 19 2 2" xfId="22044" xr:uid="{00000000-0005-0000-0000-00001E560000}"/>
    <cellStyle name="Separador de milhares 19 2 2 2" xfId="22045" xr:uid="{00000000-0005-0000-0000-00001F560000}"/>
    <cellStyle name="Separador de milhares_x0001_ 19 2 2 2" xfId="52680" xr:uid="{740CA278-1A8D-4325-A1E6-E3E0D1B04C95}"/>
    <cellStyle name="Separador de milhares 19 2 2 2 2" xfId="22046" xr:uid="{00000000-0005-0000-0000-000020560000}"/>
    <cellStyle name="Separador de milhares 19 2 2 2 2 2" xfId="22047" xr:uid="{00000000-0005-0000-0000-000021560000}"/>
    <cellStyle name="Separador de milhares 19 2 2 2 2 2 2" xfId="52683" xr:uid="{25D975CF-E10A-4E4F-9BC4-F588DC192DF7}"/>
    <cellStyle name="Separador de milhares 19 2 2 2 2 3" xfId="52682" xr:uid="{4AD8A445-32EA-47E1-B2D8-5DA5CA7EF717}"/>
    <cellStyle name="Separador de milhares 19 2 2 2 3" xfId="22048" xr:uid="{00000000-0005-0000-0000-000022560000}"/>
    <cellStyle name="Separador de milhares 19 2 2 2 3 2" xfId="22049" xr:uid="{00000000-0005-0000-0000-000023560000}"/>
    <cellStyle name="Separador de milhares 19 2 2 2 3 2 2" xfId="52685" xr:uid="{9F60D965-058A-4513-9601-9FB502A43F92}"/>
    <cellStyle name="Separador de milhares 19 2 2 2 3 3" xfId="52684" xr:uid="{E3826AF3-7E60-4155-8E78-6A5508A78178}"/>
    <cellStyle name="Separador de milhares 19 2 2 2 4" xfId="22050" xr:uid="{00000000-0005-0000-0000-000024560000}"/>
    <cellStyle name="Separador de milhares 19 2 2 2 4 2" xfId="52686" xr:uid="{C6210C80-C385-4B47-A364-E5BA60C6495D}"/>
    <cellStyle name="Separador de milhares 19 2 2 2 5" xfId="22051" xr:uid="{00000000-0005-0000-0000-000025560000}"/>
    <cellStyle name="Separador de milhares 19 2 2 2 5 2" xfId="52687" xr:uid="{CB296D1F-6EDB-4833-A20F-77ED355DE231}"/>
    <cellStyle name="Separador de milhares 19 2 2 2 6" xfId="22052" xr:uid="{00000000-0005-0000-0000-000026560000}"/>
    <cellStyle name="Separador de milhares 19 2 2 2 6 2" xfId="52688" xr:uid="{3CE2ABFB-A1BA-4C54-82D8-7AB698195148}"/>
    <cellStyle name="Separador de milhares 19 2 2 2 7" xfId="52681" xr:uid="{E01E48D0-3C11-4521-BA65-91F20B83E6C2}"/>
    <cellStyle name="Separador de milhares 19 2 2 3" xfId="22053" xr:uid="{00000000-0005-0000-0000-000027560000}"/>
    <cellStyle name="Separador de milhares 19 2 2 3 2" xfId="22054" xr:uid="{00000000-0005-0000-0000-000028560000}"/>
    <cellStyle name="Separador de milhares 19 2 2 3 2 2" xfId="52690" xr:uid="{A6DBA3C8-4AF1-444C-8DA4-799204F67BB8}"/>
    <cellStyle name="Separador de milhares 19 2 2 3 3" xfId="52689" xr:uid="{B612A67D-EBFE-4590-9060-7D230FE5577A}"/>
    <cellStyle name="Separador de milhares 19 2 2 4" xfId="22055" xr:uid="{00000000-0005-0000-0000-000029560000}"/>
    <cellStyle name="Separador de milhares 19 2 2 4 2" xfId="22056" xr:uid="{00000000-0005-0000-0000-00002A560000}"/>
    <cellStyle name="Separador de milhares 19 2 2 4 2 2" xfId="52692" xr:uid="{75D93387-97EC-4D2A-975F-3D8D6860D737}"/>
    <cellStyle name="Separador de milhares 19 2 2 4 3" xfId="52691" xr:uid="{67A66710-95BD-4523-B802-7E33FBF07378}"/>
    <cellStyle name="Separador de milhares 19 2 2 5" xfId="22057" xr:uid="{00000000-0005-0000-0000-00002B560000}"/>
    <cellStyle name="Separador de milhares 19 2 2 5 2" xfId="52693" xr:uid="{22AC296E-925C-44D4-A7F8-232C1EC1C453}"/>
    <cellStyle name="Separador de milhares 19 2 2 6" xfId="22058" xr:uid="{00000000-0005-0000-0000-00002C560000}"/>
    <cellStyle name="Separador de milhares 19 2 2 6 2" xfId="22059" xr:uid="{00000000-0005-0000-0000-00002D560000}"/>
    <cellStyle name="Separador de milhares 19 2 2 6 2 2" xfId="52695" xr:uid="{67CA6DB8-300F-4B01-9BA6-BE07BAF651A0}"/>
    <cellStyle name="Separador de milhares 19 2 2 6 3" xfId="52694" xr:uid="{5B474372-FFCE-4DCB-A6C9-F8E3351B35E5}"/>
    <cellStyle name="Separador de milhares 19 2 2 7" xfId="22060" xr:uid="{00000000-0005-0000-0000-00002E560000}"/>
    <cellStyle name="Separador de milhares 19 2 2 7 2" xfId="52696" xr:uid="{75489443-786A-4820-BB09-3DC4A0EDF1D2}"/>
    <cellStyle name="Separador de milhares 19 2 2 8" xfId="52679" xr:uid="{0A7ED7AD-551E-413A-82EF-97C57F4BA8D8}"/>
    <cellStyle name="Separador de milhares 19 2 3" xfId="22061" xr:uid="{00000000-0005-0000-0000-00002F560000}"/>
    <cellStyle name="Separador de milhares_x0001_ 19 2 3" xfId="52676" xr:uid="{32C13E64-6F3C-475F-A935-F2D1DDCA388E}"/>
    <cellStyle name="Separador de milhares 19 2 3 2" xfId="22062" xr:uid="{00000000-0005-0000-0000-000030560000}"/>
    <cellStyle name="Separador de milhares 19 2 3 2 2" xfId="22063" xr:uid="{00000000-0005-0000-0000-000031560000}"/>
    <cellStyle name="Separador de milhares 19 2 3 2 2 2" xfId="52699" xr:uid="{A4A02227-6D4B-41FA-A8B3-090F3DCFB77A}"/>
    <cellStyle name="Separador de milhares 19 2 3 2 3" xfId="52698" xr:uid="{BCBA4AED-E6C1-49F1-912E-47A0BF137FDF}"/>
    <cellStyle name="Separador de milhares 19 2 3 3" xfId="22064" xr:uid="{00000000-0005-0000-0000-000032560000}"/>
    <cellStyle name="Separador de milhares 19 2 3 3 2" xfId="22065" xr:uid="{00000000-0005-0000-0000-000033560000}"/>
    <cellStyle name="Separador de milhares 19 2 3 3 2 2" xfId="52701" xr:uid="{D1921C92-5483-49D6-A410-8C125DD40300}"/>
    <cellStyle name="Separador de milhares 19 2 3 3 3" xfId="52700" xr:uid="{B22BB1D0-5BF5-4583-9F08-1B0C49AC5A0F}"/>
    <cellStyle name="Separador de milhares 19 2 3 4" xfId="22066" xr:uid="{00000000-0005-0000-0000-000034560000}"/>
    <cellStyle name="Separador de milhares 19 2 3 4 2" xfId="52702" xr:uid="{8ED2C715-D0DB-4A35-8695-8E6C95B7BE4B}"/>
    <cellStyle name="Separador de milhares 19 2 3 5" xfId="22067" xr:uid="{00000000-0005-0000-0000-000035560000}"/>
    <cellStyle name="Separador de milhares 19 2 3 5 2" xfId="52703" xr:uid="{75E170A8-6E96-4B4E-81B2-19B6D9DD0C54}"/>
    <cellStyle name="Separador de milhares 19 2 3 6" xfId="22068" xr:uid="{00000000-0005-0000-0000-000036560000}"/>
    <cellStyle name="Separador de milhares 19 2 3 6 2" xfId="52704" xr:uid="{171C9B7B-20C0-4A36-BA03-F1395AD0F32C}"/>
    <cellStyle name="Separador de milhares 19 2 3 7" xfId="52697" xr:uid="{4309DE1D-1366-4EBF-81DC-10C0E4E2EA85}"/>
    <cellStyle name="Separador de milhares 19 2 4" xfId="22069" xr:uid="{00000000-0005-0000-0000-000037560000}"/>
    <cellStyle name="Separador de milhares 19 2 4 2" xfId="22070" xr:uid="{00000000-0005-0000-0000-000038560000}"/>
    <cellStyle name="Separador de milhares 19 2 4 2 2" xfId="52706" xr:uid="{2DACEDF0-C269-4237-B91C-A3964AD2635A}"/>
    <cellStyle name="Separador de milhares 19 2 4 3" xfId="52705" xr:uid="{F35C5F8A-05F5-4781-B797-998B44FAD8C7}"/>
    <cellStyle name="Separador de milhares 19 2 5" xfId="22071" xr:uid="{00000000-0005-0000-0000-000039560000}"/>
    <cellStyle name="Separador de milhares 19 2 5 2" xfId="22072" xr:uid="{00000000-0005-0000-0000-00003A560000}"/>
    <cellStyle name="Separador de milhares 19 2 5 2 2" xfId="52708" xr:uid="{769FE737-858E-4942-A662-2CD8659D584C}"/>
    <cellStyle name="Separador de milhares 19 2 5 3" xfId="52707" xr:uid="{0A57B2DE-E221-4D3B-9997-F18B6CED3562}"/>
    <cellStyle name="Separador de milhares 19 2 6" xfId="22073" xr:uid="{00000000-0005-0000-0000-00003B560000}"/>
    <cellStyle name="Separador de milhares 19 2 6 2" xfId="22074" xr:uid="{00000000-0005-0000-0000-00003C560000}"/>
    <cellStyle name="Separador de milhares 19 2 6 2 2" xfId="52710" xr:uid="{BD2CE3D1-D128-4913-B7A8-78789D0F3240}"/>
    <cellStyle name="Separador de milhares 19 2 6 3" xfId="52709" xr:uid="{CC448B19-FC27-4026-ACFC-E93830E06708}"/>
    <cellStyle name="Separador de milhares 19 2 7" xfId="22075" xr:uid="{00000000-0005-0000-0000-00003D560000}"/>
    <cellStyle name="Separador de milhares 19 2 7 2" xfId="22076" xr:uid="{00000000-0005-0000-0000-00003E560000}"/>
    <cellStyle name="Separador de milhares 19 2 7 2 2" xfId="52712" xr:uid="{5C70AE0E-C730-4825-B74D-5F0CE61B263B}"/>
    <cellStyle name="Separador de milhares 19 2 7 3" xfId="52711" xr:uid="{F5AEDBCE-AE2F-41A2-AC52-D7B7E1CD06F6}"/>
    <cellStyle name="Separador de milhares 19 2 8" xfId="22077" xr:uid="{00000000-0005-0000-0000-00003F560000}"/>
    <cellStyle name="Separador de milhares 19 2 8 2" xfId="52713" xr:uid="{6B514383-FA04-49CC-B807-7E90B6F2D5FF}"/>
    <cellStyle name="Separador de milhares 19 2 9" xfId="22078" xr:uid="{00000000-0005-0000-0000-000040560000}"/>
    <cellStyle name="Separador de milhares 19 2 9 2" xfId="52714" xr:uid="{DEE25BE0-71BC-4797-AE50-8EB43AE5F65B}"/>
    <cellStyle name="Separador de milhares 19 2 9 3" xfId="22079" xr:uid="{00000000-0005-0000-0000-000041560000}"/>
    <cellStyle name="Separador de milhares 19 2 9 3 2" xfId="52715" xr:uid="{69E512C8-A174-4D8A-AC46-489A0DDA8A44}"/>
    <cellStyle name="Separador de milhares 19 3" xfId="22080" xr:uid="{00000000-0005-0000-0000-000042560000}"/>
    <cellStyle name="Separador de milhares_x0001_ 19 3" xfId="22081" xr:uid="{00000000-0005-0000-0000-000043560000}"/>
    <cellStyle name="Separador de milhares 19 3 10" xfId="52716" xr:uid="{3F22C7FF-D0A0-427E-B01F-DD15E7B1A268}"/>
    <cellStyle name="Separador de milhares 19 3 2" xfId="22082" xr:uid="{00000000-0005-0000-0000-000044560000}"/>
    <cellStyle name="Separador de milhares_x0001_ 19 3 2" xfId="22083" xr:uid="{00000000-0005-0000-0000-000045560000}"/>
    <cellStyle name="Separador de milhares 19 3 2 2" xfId="22084" xr:uid="{00000000-0005-0000-0000-000046560000}"/>
    <cellStyle name="Separador de milhares_x0001_ 19 3 2 2" xfId="52719" xr:uid="{24471575-81A0-4919-B7B3-0F09E6863A0D}"/>
    <cellStyle name="Separador de milhares 19 3 2 2 2" xfId="22085" xr:uid="{00000000-0005-0000-0000-000047560000}"/>
    <cellStyle name="Separador de milhares 19 3 2 2 2 2" xfId="52721" xr:uid="{865B9329-6C15-427D-981C-F3B19A657F3F}"/>
    <cellStyle name="Separador de milhares 19 3 2 2 3" xfId="52720" xr:uid="{37CC8121-82FF-4CBE-A62D-A880B68648ED}"/>
    <cellStyle name="Separador de milhares 19 3 2 3" xfId="22086" xr:uid="{00000000-0005-0000-0000-000048560000}"/>
    <cellStyle name="Separador de milhares 19 3 2 3 2" xfId="22087" xr:uid="{00000000-0005-0000-0000-000049560000}"/>
    <cellStyle name="Separador de milhares 19 3 2 3 2 2" xfId="52723" xr:uid="{6B0868B3-4C6D-49D9-B112-DC68753C895F}"/>
    <cellStyle name="Separador de milhares 19 3 2 3 3" xfId="52722" xr:uid="{B8C76C0D-B718-495F-B1E3-1C887E3EEB15}"/>
    <cellStyle name="Separador de milhares 19 3 2 4" xfId="22088" xr:uid="{00000000-0005-0000-0000-00004A560000}"/>
    <cellStyle name="Separador de milhares 19 3 2 4 2" xfId="52724" xr:uid="{8F968FD5-7B60-4F43-AA7B-E88A1ADDCC06}"/>
    <cellStyle name="Separador de milhares 19 3 2 5" xfId="22089" xr:uid="{00000000-0005-0000-0000-00004B560000}"/>
    <cellStyle name="Separador de milhares 19 3 2 5 2" xfId="52725" xr:uid="{64D0EE85-334A-40B9-BD7B-C0FE28C7B33E}"/>
    <cellStyle name="Separador de milhares 19 3 2 6" xfId="22090" xr:uid="{00000000-0005-0000-0000-00004C560000}"/>
    <cellStyle name="Separador de milhares 19 3 2 6 2" xfId="52726" xr:uid="{E9E161C3-BE5C-41C8-A8A8-64CB4B65E2AD}"/>
    <cellStyle name="Separador de milhares 19 3 2 7" xfId="52718" xr:uid="{8C5762D9-195A-4941-AF6B-043196A6E79D}"/>
    <cellStyle name="Separador de milhares 19 3 3" xfId="22091" xr:uid="{00000000-0005-0000-0000-00004D560000}"/>
    <cellStyle name="Separador de milhares_x0001_ 19 3 3" xfId="52717" xr:uid="{9C8CCA4A-DF54-4F96-97BA-9C974E8970D1}"/>
    <cellStyle name="Separador de milhares 19 3 3 2" xfId="22092" xr:uid="{00000000-0005-0000-0000-00004E560000}"/>
    <cellStyle name="Separador de milhares 19 3 3 2 2" xfId="52728" xr:uid="{F15F1D95-51D8-4555-9905-F4180B140CA3}"/>
    <cellStyle name="Separador de milhares 19 3 3 3" xfId="52727" xr:uid="{6784D1F6-8773-499E-A83B-4EEEE96D80FA}"/>
    <cellStyle name="Separador de milhares 19 3 4" xfId="22093" xr:uid="{00000000-0005-0000-0000-00004F560000}"/>
    <cellStyle name="Separador de milhares 19 3 4 2" xfId="22094" xr:uid="{00000000-0005-0000-0000-000050560000}"/>
    <cellStyle name="Separador de milhares 19 3 4 2 2" xfId="52730" xr:uid="{615604E1-DE32-441E-969E-FCB03FAEF0AB}"/>
    <cellStyle name="Separador de milhares 19 3 4 3" xfId="52729" xr:uid="{19D3988A-22CD-4BFD-9B57-23753A12FD52}"/>
    <cellStyle name="Separador de milhares 19 3 5" xfId="22095" xr:uid="{00000000-0005-0000-0000-000051560000}"/>
    <cellStyle name="Separador de milhares 19 3 5 2" xfId="22096" xr:uid="{00000000-0005-0000-0000-000052560000}"/>
    <cellStyle name="Separador de milhares 19 3 5 2 2" xfId="52732" xr:uid="{FD2EE0CD-3FAE-42F5-A509-88CF8E5049F1}"/>
    <cellStyle name="Separador de milhares 19 3 5 3" xfId="52731" xr:uid="{434D57C4-4359-43CA-8E6C-16302C2C5F8F}"/>
    <cellStyle name="Separador de milhares 19 3 6" xfId="22097" xr:uid="{00000000-0005-0000-0000-000053560000}"/>
    <cellStyle name="Separador de milhares 19 3 6 2" xfId="52733" xr:uid="{EB3AE16A-F70C-4D96-8B08-AF3181589B71}"/>
    <cellStyle name="Separador de milhares 19 3 7" xfId="22098" xr:uid="{00000000-0005-0000-0000-000054560000}"/>
    <cellStyle name="Separador de milhares 19 3 7 2" xfId="52734" xr:uid="{94F702C4-BF44-4C24-BE80-B810E6271B22}"/>
    <cellStyle name="Separador de milhares 19 3 7 3" xfId="22099" xr:uid="{00000000-0005-0000-0000-000055560000}"/>
    <cellStyle name="Separador de milhares 19 3 7 3 2" xfId="52735" xr:uid="{049E18BB-1070-4012-B1D9-5310887C40F3}"/>
    <cellStyle name="Separador de milhares 19 3 8" xfId="22100" xr:uid="{00000000-0005-0000-0000-000056560000}"/>
    <cellStyle name="Separador de milhares 19 3 8 2" xfId="52736" xr:uid="{CEC09276-EE15-4BF8-A6B1-403051BEA857}"/>
    <cellStyle name="Separador de milhares 19 3 9" xfId="22101" xr:uid="{00000000-0005-0000-0000-000057560000}"/>
    <cellStyle name="Separador de milhares 19 3 9 2" xfId="52737" xr:uid="{05FA5D53-5C78-4410-AE39-1D737769114D}"/>
    <cellStyle name="Separador de milhares 19 4" xfId="22102" xr:uid="{00000000-0005-0000-0000-000058560000}"/>
    <cellStyle name="Separador de milhares_x0001_ 19 4" xfId="22103" xr:uid="{00000000-0005-0000-0000-000059560000}"/>
    <cellStyle name="Separador de milhares 19 4 2" xfId="22104" xr:uid="{00000000-0005-0000-0000-00005A560000}"/>
    <cellStyle name="Separador de milhares_x0001_ 19 4 2" xfId="22105" xr:uid="{00000000-0005-0000-0000-00005B560000}"/>
    <cellStyle name="Separador de milhares 19 4 2 2" xfId="22106" xr:uid="{00000000-0005-0000-0000-00005C560000}"/>
    <cellStyle name="Separador de milhares_x0001_ 19 4 2 2" xfId="52741" xr:uid="{40BEFCCD-8EB6-4F0C-B422-3432654C9706}"/>
    <cellStyle name="Separador de milhares 19 4 2 2 2" xfId="52742" xr:uid="{D057363F-2438-4989-9A16-1111EC7771C8}"/>
    <cellStyle name="Separador de milhares 19 4 2 3" xfId="52740" xr:uid="{0CD9D7B9-AD59-4F9A-A44C-55A9746F90A3}"/>
    <cellStyle name="Separador de milhares 19 4 3" xfId="22107" xr:uid="{00000000-0005-0000-0000-00005D560000}"/>
    <cellStyle name="Separador de milhares_x0001_ 19 4 3" xfId="52739" xr:uid="{D430506B-A60C-4ACF-80A0-1FC6B6AEA3D6}"/>
    <cellStyle name="Separador de milhares 19 4 3 2" xfId="22108" xr:uid="{00000000-0005-0000-0000-00005E560000}"/>
    <cellStyle name="Separador de milhares 19 4 3 2 2" xfId="52744" xr:uid="{E88A01B9-94BB-419F-954A-73CE2E4DDB75}"/>
    <cellStyle name="Separador de milhares 19 4 3 3" xfId="52743" xr:uid="{6024637B-4D30-4343-B796-4673DF2A4FE2}"/>
    <cellStyle name="Separador de milhares 19 4 4" xfId="22109" xr:uid="{00000000-0005-0000-0000-00005F560000}"/>
    <cellStyle name="Separador de milhares 19 4 4 2" xfId="22110" xr:uid="{00000000-0005-0000-0000-000060560000}"/>
    <cellStyle name="Separador de milhares 19 4 4 2 2" xfId="52746" xr:uid="{F01C81BB-6D25-4098-8B2B-A3587CFD6696}"/>
    <cellStyle name="Separador de milhares 19 4 4 3" xfId="52745" xr:uid="{DB221E34-3754-4833-BE0F-0107422CD843}"/>
    <cellStyle name="Separador de milhares 19 4 5" xfId="22111" xr:uid="{00000000-0005-0000-0000-000061560000}"/>
    <cellStyle name="Separador de milhares 19 4 5 2" xfId="52747" xr:uid="{C8F21A98-649E-4718-986A-CA04999120A1}"/>
    <cellStyle name="Separador de milhares 19 4 6" xfId="22112" xr:uid="{00000000-0005-0000-0000-000062560000}"/>
    <cellStyle name="Separador de milhares 19 4 6 2" xfId="52748" xr:uid="{38B99455-4C85-4F71-9F42-966ADACEE228}"/>
    <cellStyle name="Separador de milhares 19 4 7" xfId="22113" xr:uid="{00000000-0005-0000-0000-000063560000}"/>
    <cellStyle name="Separador de milhares 19 4 7 2" xfId="52749" xr:uid="{1CAAF484-30E8-428D-A912-49FDAA259F21}"/>
    <cellStyle name="Separador de milhares 19 4 8" xfId="22114" xr:uid="{00000000-0005-0000-0000-000064560000}"/>
    <cellStyle name="Separador de milhares 19 4 8 2" xfId="52750" xr:uid="{833DEBF4-A017-4255-BA29-D41BB62395F2}"/>
    <cellStyle name="Separador de milhares 19 4 9" xfId="52738" xr:uid="{EE4598A7-72FB-45F9-A783-FFBD62662211}"/>
    <cellStyle name="Separador de milhares 19 5" xfId="22115" xr:uid="{00000000-0005-0000-0000-000065560000}"/>
    <cellStyle name="Separador de milhares_x0001_ 19 5" xfId="22116" xr:uid="{00000000-0005-0000-0000-000066560000}"/>
    <cellStyle name="Separador de milhares 19 5 2" xfId="22117" xr:uid="{00000000-0005-0000-0000-000067560000}"/>
    <cellStyle name="Separador de milhares_x0001_ 19 5 2" xfId="22118" xr:uid="{00000000-0005-0000-0000-000068560000}"/>
    <cellStyle name="Separador de milhares 19 5 2 2" xfId="22119" xr:uid="{00000000-0005-0000-0000-000069560000}"/>
    <cellStyle name="Separador de milhares_x0001_ 19 5 2 2" xfId="52754" xr:uid="{311452E9-1E9D-4CF5-BBF7-F08F03E07BB7}"/>
    <cellStyle name="Separador de milhares 19 5 2 2 2" xfId="52755" xr:uid="{625A193F-9AB8-4F56-A09E-549E4D3605B4}"/>
    <cellStyle name="Separador de milhares 19 5 2 3" xfId="52753" xr:uid="{77570088-8716-445A-A992-1469D2369167}"/>
    <cellStyle name="Separador de milhares 19 5 3" xfId="22120" xr:uid="{00000000-0005-0000-0000-00006A560000}"/>
    <cellStyle name="Separador de milhares_x0001_ 19 5 3" xfId="52752" xr:uid="{A681E6BC-8CBA-4AE4-9F2A-7E0D2B9C89EA}"/>
    <cellStyle name="Separador de milhares 19 5 3 2" xfId="22121" xr:uid="{00000000-0005-0000-0000-00006B560000}"/>
    <cellStyle name="Separador de milhares 19 5 3 2 2" xfId="52757" xr:uid="{A4DD6C7C-31D5-4F5C-A994-CAB4427E3AB8}"/>
    <cellStyle name="Separador de milhares 19 5 3 3" xfId="52756" xr:uid="{757C0BEB-FAEB-421B-B31D-307A0C86148C}"/>
    <cellStyle name="Separador de milhares 19 5 4" xfId="22122" xr:uid="{00000000-0005-0000-0000-00006C560000}"/>
    <cellStyle name="Separador de milhares 19 5 4 2" xfId="52758" xr:uid="{DA98D865-85C8-41DB-BE88-16BF84ADC2D3}"/>
    <cellStyle name="Separador de milhares 19 5 5" xfId="22123" xr:uid="{00000000-0005-0000-0000-00006D560000}"/>
    <cellStyle name="Separador de milhares 19 5 5 2" xfId="52759" xr:uid="{8C1967B8-D98D-45E4-9AA9-5CF961D25946}"/>
    <cellStyle name="Separador de milhares 19 5 6" xfId="22124" xr:uid="{00000000-0005-0000-0000-00006E560000}"/>
    <cellStyle name="Separador de milhares 19 5 6 2" xfId="52760" xr:uid="{100F39F6-6347-4260-9237-0FA9D0E45317}"/>
    <cellStyle name="Separador de milhares 19 5 7" xfId="22125" xr:uid="{00000000-0005-0000-0000-00006F560000}"/>
    <cellStyle name="Separador de milhares 19 5 7 2" xfId="52761" xr:uid="{DD211873-9BAC-4BDF-9918-40B1041D7B6C}"/>
    <cellStyle name="Separador de milhares 19 5 8" xfId="52751" xr:uid="{41A86D40-8D20-448A-95EC-5B6FC945AFDA}"/>
    <cellStyle name="Separador de milhares 19 6" xfId="22126" xr:uid="{00000000-0005-0000-0000-000070560000}"/>
    <cellStyle name="Separador de milhares_x0001_ 19 6" xfId="22127" xr:uid="{00000000-0005-0000-0000-000071560000}"/>
    <cellStyle name="Separador de milhares 19 6 2" xfId="22128" xr:uid="{00000000-0005-0000-0000-000072560000}"/>
    <cellStyle name="Separador de milhares_x0001_ 19 6 2" xfId="52763" xr:uid="{FB160A6E-B80D-4069-9B6C-67BB1821C3E4}"/>
    <cellStyle name="Separador de milhares 19 6 2 2" xfId="22129" xr:uid="{00000000-0005-0000-0000-000073560000}"/>
    <cellStyle name="Separador de milhares 19 6 2 2 2" xfId="52765" xr:uid="{A22CF69D-D304-4FB5-8107-4336594171D4}"/>
    <cellStyle name="Separador de milhares 19 6 2 3" xfId="52764" xr:uid="{37B72965-0F6D-4BB3-8656-3DE4B992CA3B}"/>
    <cellStyle name="Separador de milhares 19 6 3" xfId="22130" xr:uid="{00000000-0005-0000-0000-000074560000}"/>
    <cellStyle name="Separador de milhares 19 6 3 2" xfId="22131" xr:uid="{00000000-0005-0000-0000-000075560000}"/>
    <cellStyle name="Separador de milhares 19 6 3 2 2" xfId="52767" xr:uid="{2712F316-36A7-46CA-AC2A-3D1D08CB2FAB}"/>
    <cellStyle name="Separador de milhares 19 6 3 3" xfId="52766" xr:uid="{6E7B5FA2-B8AA-4870-94D9-9D1FD76F240F}"/>
    <cellStyle name="Separador de milhares 19 6 4" xfId="22132" xr:uid="{00000000-0005-0000-0000-000076560000}"/>
    <cellStyle name="Separador de milhares 19 6 4 2" xfId="52768" xr:uid="{D36DD41A-4EF8-49E4-A1D0-D19F743CDC82}"/>
    <cellStyle name="Separador de milhares 19 6 5" xfId="22133" xr:uid="{00000000-0005-0000-0000-000077560000}"/>
    <cellStyle name="Separador de milhares 19 6 5 2" xfId="52769" xr:uid="{D46F1ED1-8866-4BFF-BC1D-854CC4F8B937}"/>
    <cellStyle name="Separador de milhares 19 6 5 3" xfId="22134" xr:uid="{00000000-0005-0000-0000-000078560000}"/>
    <cellStyle name="Separador de milhares 19 6 5 3 2" xfId="52770" xr:uid="{CA612EA5-3985-44B5-B163-D270294C8CE1}"/>
    <cellStyle name="Separador de milhares 19 6 6" xfId="22135" xr:uid="{00000000-0005-0000-0000-000079560000}"/>
    <cellStyle name="Separador de milhares 19 6 6 2" xfId="52771" xr:uid="{6B5A1C3A-FE5E-4813-90DB-D59446840033}"/>
    <cellStyle name="Separador de milhares 19 6 7" xfId="22136" xr:uid="{00000000-0005-0000-0000-00007A560000}"/>
    <cellStyle name="Separador de milhares 19 6 7 2" xfId="52772" xr:uid="{BE477EE1-7EDC-4D5A-8D76-5C8208C6E940}"/>
    <cellStyle name="Separador de milhares 19 6 8" xfId="52762" xr:uid="{EE61326A-50EB-40BB-B476-C7CAC0828E2F}"/>
    <cellStyle name="Separador de milhares 19 7" xfId="22137" xr:uid="{00000000-0005-0000-0000-00007B560000}"/>
    <cellStyle name="Separador de milhares_x0001_ 19 7" xfId="22138" xr:uid="{00000000-0005-0000-0000-00007C560000}"/>
    <cellStyle name="Separador de milhares 19 7 2" xfId="22139" xr:uid="{00000000-0005-0000-0000-00007D560000}"/>
    <cellStyle name="Separador de milhares_x0001_ 19 7 2" xfId="52774" xr:uid="{CAEFD4C9-CA03-4F09-BB6E-36DFA75A4F90}"/>
    <cellStyle name="Separador de milhares 19 7 2 2" xfId="52775" xr:uid="{EA2DDC8B-B25A-4807-8D45-5215800620F5}"/>
    <cellStyle name="Separador de milhares 19 7 3" xfId="52773" xr:uid="{13854A75-A8C0-46F8-A334-E9A4518F695E}"/>
    <cellStyle name="Separador de milhares 19 8" xfId="22140" xr:uid="{00000000-0005-0000-0000-00007E560000}"/>
    <cellStyle name="Separador de milhares_x0001_ 19 8" xfId="22141" xr:uid="{00000000-0005-0000-0000-00007F560000}"/>
    <cellStyle name="Separador de milhares 19 8 2" xfId="22142" xr:uid="{00000000-0005-0000-0000-000080560000}"/>
    <cellStyle name="Separador de milhares_x0001_ 19 8 2" xfId="52777" xr:uid="{797FFB34-DC88-40C9-AAD2-DE0FBB5D1694}"/>
    <cellStyle name="Separador de milhares 19 8 2 2" xfId="52778" xr:uid="{C1204227-0F74-4C3C-A1F7-D11450DF5C94}"/>
    <cellStyle name="Separador de milhares 19 8 3" xfId="52776" xr:uid="{B0BAC178-B9B5-414D-A673-CB44A97686BD}"/>
    <cellStyle name="Separador de milhares 19 9" xfId="22143" xr:uid="{00000000-0005-0000-0000-000081560000}"/>
    <cellStyle name="Separador de milhares_x0001_ 19 9" xfId="22144" xr:uid="{00000000-0005-0000-0000-000082560000}"/>
    <cellStyle name="Separador de milhares 19 9 2" xfId="22145" xr:uid="{00000000-0005-0000-0000-000083560000}"/>
    <cellStyle name="Separador de milhares_x0001_ 19 9 2" xfId="52780" xr:uid="{B16ED495-ED82-4B61-9BAF-A22BE0490E84}"/>
    <cellStyle name="Separador de milhares 19 9 2 2" xfId="52781" xr:uid="{ACE4262C-4A08-49A9-B7ED-A5686141EB11}"/>
    <cellStyle name="Separador de milhares 19 9 3" xfId="52779" xr:uid="{56B065B4-F027-4EE3-8BA2-E44C178E78E7}"/>
    <cellStyle name="Separador de milhares 2" xfId="22146" xr:uid="{00000000-0005-0000-0000-000084560000}"/>
    <cellStyle name="Separador de milhares_x0001_ 2" xfId="22147" xr:uid="{00000000-0005-0000-0000-000085560000}"/>
    <cellStyle name="Separador de milhares 2 10" xfId="22148" xr:uid="{00000000-0005-0000-0000-000086560000}"/>
    <cellStyle name="Separador de milhares_x0001_ 2 10" xfId="22149" xr:uid="{00000000-0005-0000-0000-000087560000}"/>
    <cellStyle name="Separador de milhares 2 10 10" xfId="22150" xr:uid="{00000000-0005-0000-0000-000088560000}"/>
    <cellStyle name="Separador de milhares_x0001_ 2 10 10" xfId="52785" xr:uid="{6E95D715-CAE2-4721-AD25-1AED3568B93A}"/>
    <cellStyle name="Separador de milhares 2 10 10 2" xfId="52786" xr:uid="{DF1D1B7F-D4E2-4A41-9BFD-AA1C9F124DCD}"/>
    <cellStyle name="Separador de milhares 2 10 11" xfId="52784" xr:uid="{685C256F-E5C7-4C82-B028-237945B4BDF3}"/>
    <cellStyle name="Separador de milhares 2 10 2" xfId="22151" xr:uid="{00000000-0005-0000-0000-000089560000}"/>
    <cellStyle name="Separador de milhares_x0001_ 2 10 2" xfId="22152" xr:uid="{00000000-0005-0000-0000-00008A560000}"/>
    <cellStyle name="Separador de milhares 2 10 2 10" xfId="52787" xr:uid="{9B213C7D-626F-4FC8-BC32-D879FD793591}"/>
    <cellStyle name="Separador de milhares 2 10 2 2" xfId="22153" xr:uid="{00000000-0005-0000-0000-00008B560000}"/>
    <cellStyle name="Separador de milhares_x0001_ 2 10 2 2" xfId="22154" xr:uid="{00000000-0005-0000-0000-00008C560000}"/>
    <cellStyle name="Separador de milhares 2 10 2 2 2" xfId="22155" xr:uid="{00000000-0005-0000-0000-00008D560000}"/>
    <cellStyle name="Separador de milhares_x0001_ 2 10 2 2 2" xfId="52790" xr:uid="{3765360B-8613-4BCB-8627-AC54375676C3}"/>
    <cellStyle name="Separador de milhares 2 10 2 2 2 2" xfId="52791" xr:uid="{87ECAE3E-1F72-40EF-A108-568BF5D7B0A1}"/>
    <cellStyle name="Separador de milhares 2 10 2 2 3" xfId="52789" xr:uid="{C38B8EF0-896F-473B-8CC5-7E4C0FC948D8}"/>
    <cellStyle name="Separador de milhares 2 10 2 3" xfId="22156" xr:uid="{00000000-0005-0000-0000-00008E560000}"/>
    <cellStyle name="Separador de milhares_x0001_ 2 10 2 3" xfId="52788" xr:uid="{3FACAA02-53F1-42B4-870A-1D144A74507C}"/>
    <cellStyle name="Separador de milhares 2 10 2 3 2" xfId="22157" xr:uid="{00000000-0005-0000-0000-00008F560000}"/>
    <cellStyle name="Separador de milhares 2 10 2 3 2 2" xfId="52793" xr:uid="{A13E0DA5-E8FE-415C-AE02-34FC537B2C41}"/>
    <cellStyle name="Separador de milhares 2 10 2 3 3" xfId="52792" xr:uid="{AB9502CC-F614-4513-82EE-CE9F5B7A562C}"/>
    <cellStyle name="Separador de milhares 2 10 2 4" xfId="22158" xr:uid="{00000000-0005-0000-0000-000090560000}"/>
    <cellStyle name="Separador de milhares 2 10 2 4 2" xfId="22159" xr:uid="{00000000-0005-0000-0000-000091560000}"/>
    <cellStyle name="Separador de milhares 2 10 2 4 2 2" xfId="52795" xr:uid="{ACC4CAB2-62A9-40AF-8D20-04ABE4D0764B}"/>
    <cellStyle name="Separador de milhares 2 10 2 4 3" xfId="52794" xr:uid="{F74DB11B-1B52-4617-8F8E-2AABBAD5875E}"/>
    <cellStyle name="Separador de milhares 2 10 2 5" xfId="22160" xr:uid="{00000000-0005-0000-0000-000092560000}"/>
    <cellStyle name="Separador de milhares 2 10 2 5 2" xfId="22161" xr:uid="{00000000-0005-0000-0000-000093560000}"/>
    <cellStyle name="Separador de milhares 2 10 2 5 2 2" xfId="52797" xr:uid="{B49A3EF3-D311-4E9B-AB5D-0F63384BBDC8}"/>
    <cellStyle name="Separador de milhares 2 10 2 5 3" xfId="52796" xr:uid="{9BB7BF3D-A60F-451F-87B4-92CFA535292E}"/>
    <cellStyle name="Separador de milhares 2 10 2 6" xfId="22162" xr:uid="{00000000-0005-0000-0000-000094560000}"/>
    <cellStyle name="Separador de milhares 2 10 2 6 2" xfId="52798" xr:uid="{A01C1919-C867-49B3-BF0B-2094C2A24D7C}"/>
    <cellStyle name="Separador de milhares 2 10 2 7" xfId="22163" xr:uid="{00000000-0005-0000-0000-000095560000}"/>
    <cellStyle name="Separador de milhares 2 10 2 7 2" xfId="52799" xr:uid="{FCE4E946-687B-4D90-AE87-A3AB16FF4C83}"/>
    <cellStyle name="Separador de milhares 2 10 2 8" xfId="22164" xr:uid="{00000000-0005-0000-0000-000096560000}"/>
    <cellStyle name="Separador de milhares 2 10 2 8 2" xfId="52800" xr:uid="{A2E95E8D-9511-4802-8C11-D2F2131FE243}"/>
    <cellStyle name="Separador de milhares 2 10 2 9" xfId="22165" xr:uid="{00000000-0005-0000-0000-000097560000}"/>
    <cellStyle name="Separador de milhares 2 10 2 9 2" xfId="52801" xr:uid="{BAED0494-4FA5-45AE-B353-3F063EE270CB}"/>
    <cellStyle name="Separador de milhares 2 10 3" xfId="22166" xr:uid="{00000000-0005-0000-0000-000098560000}"/>
    <cellStyle name="Separador de milhares_x0001_ 2 10 3" xfId="22167" xr:uid="{00000000-0005-0000-0000-000099560000}"/>
    <cellStyle name="Separador de milhares 2 10 3 2" xfId="22168" xr:uid="{00000000-0005-0000-0000-00009A560000}"/>
    <cellStyle name="Separador de milhares_x0001_ 2 10 3 2" xfId="22169" xr:uid="{00000000-0005-0000-0000-00009B560000}"/>
    <cellStyle name="Separador de milhares 2 10 3 2 2" xfId="52804" xr:uid="{750F2EB4-0A04-4F99-9C80-D062E1809402}"/>
    <cellStyle name="Separador de milhares_x0001_ 2 10 3 2 2" xfId="52805" xr:uid="{8017C2A9-B1D4-45BE-BAFD-9E7B7394EA49}"/>
    <cellStyle name="Separador de milhares 2 10 3 3" xfId="52802" xr:uid="{E57E2FFF-6AB2-4667-9BD4-F83D92E4549B}"/>
    <cellStyle name="Separador de milhares_x0001_ 2 10 3 3" xfId="52803" xr:uid="{7225DEC8-0051-4EC6-AB8E-81CB61740FCE}"/>
    <cellStyle name="Separador de milhares 2 10 4" xfId="22170" xr:uid="{00000000-0005-0000-0000-00009C560000}"/>
    <cellStyle name="Separador de milhares_x0001_ 2 10 4" xfId="22171" xr:uid="{00000000-0005-0000-0000-00009D560000}"/>
    <cellStyle name="Separador de milhares 2 10 4 2" xfId="22172" xr:uid="{00000000-0005-0000-0000-00009E560000}"/>
    <cellStyle name="Separador de milhares_x0001_ 2 10 4 2" xfId="22173" xr:uid="{00000000-0005-0000-0000-00009F560000}"/>
    <cellStyle name="Separador de milhares 2 10 4 2 2" xfId="52808" xr:uid="{1346CE4A-F7FB-4FC6-8E71-9EB21607813A}"/>
    <cellStyle name="Separador de milhares_x0001_ 2 10 4 2 2" xfId="52809" xr:uid="{85D4B6D4-5230-4AF6-9884-DD77B8011365}"/>
    <cellStyle name="Separador de milhares 2 10 4 3" xfId="52806" xr:uid="{3580D010-BEAA-425C-972D-530F05C87C43}"/>
    <cellStyle name="Separador de milhares_x0001_ 2 10 4 3" xfId="52807" xr:uid="{4DF5BC63-F90A-484F-A088-68889FD128B1}"/>
    <cellStyle name="Separador de milhares 2 10 5" xfId="22174" xr:uid="{00000000-0005-0000-0000-0000A0560000}"/>
    <cellStyle name="Separador de milhares_x0001_ 2 10 5" xfId="22175" xr:uid="{00000000-0005-0000-0000-0000A1560000}"/>
    <cellStyle name="Separador de milhares 2 10 5 2" xfId="22176" xr:uid="{00000000-0005-0000-0000-0000A2560000}"/>
    <cellStyle name="Separador de milhares_x0001_ 2 10 5 2" xfId="22177" xr:uid="{00000000-0005-0000-0000-0000A3560000}"/>
    <cellStyle name="Separador de milhares 2 10 5 2 2" xfId="52812" xr:uid="{C09BBD02-76B5-45CF-B34C-F7776FDA6417}"/>
    <cellStyle name="Separador de milhares_x0001_ 2 10 5 2 2" xfId="52813" xr:uid="{4BBA0FD0-E2C8-4F66-9847-B18D20DA64C3}"/>
    <cellStyle name="Separador de milhares 2 10 5 3" xfId="52810" xr:uid="{24E29883-0374-4783-B289-38949CC14584}"/>
    <cellStyle name="Separador de milhares_x0001_ 2 10 5 3" xfId="52811" xr:uid="{15D4F3A4-3C39-45A7-AB4E-581EC01BBCFC}"/>
    <cellStyle name="Separador de milhares 2 10 6" xfId="22178" xr:uid="{00000000-0005-0000-0000-0000A4560000}"/>
    <cellStyle name="Separador de milhares_x0001_ 2 10 6" xfId="22179" xr:uid="{00000000-0005-0000-0000-0000A5560000}"/>
    <cellStyle name="Separador de milhares 2 10 6 2" xfId="22180" xr:uid="{00000000-0005-0000-0000-0000A6560000}"/>
    <cellStyle name="Separador de milhares_x0001_ 2 10 6 2" xfId="52815" xr:uid="{82CAC618-1ED9-43C3-8325-48C8C4D230E6}"/>
    <cellStyle name="Separador de milhares 2 10 6 2 2" xfId="52816" xr:uid="{F5CA7AE9-3BCF-4522-BAD7-C88955E3A2C2}"/>
    <cellStyle name="Separador de milhares 2 10 6 3" xfId="52814" xr:uid="{42E7C61C-7C2F-41B9-8ECF-715FF91B836F}"/>
    <cellStyle name="Separador de milhares 2 10 7" xfId="22181" xr:uid="{00000000-0005-0000-0000-0000A7560000}"/>
    <cellStyle name="Separador de milhares_x0001_ 2 10 7" xfId="22182" xr:uid="{00000000-0005-0000-0000-0000A8560000}"/>
    <cellStyle name="Separador de milhares 2 10 7 2" xfId="52817" xr:uid="{AAE680CE-B6D4-4F24-8497-312CB69FBE9C}"/>
    <cellStyle name="Separador de milhares_x0001_ 2 10 7 2" xfId="52818" xr:uid="{44FBAA99-58D8-4227-BA29-BAE665FB1EC6}"/>
    <cellStyle name="Separador de milhares 2 10 8" xfId="22183" xr:uid="{00000000-0005-0000-0000-0000A9560000}"/>
    <cellStyle name="Separador de milhares_x0001_ 2 10 8" xfId="22184" xr:uid="{00000000-0005-0000-0000-0000AA560000}"/>
    <cellStyle name="Separador de milhares 2 10 8 2" xfId="52819" xr:uid="{08153168-43CF-4EDB-8D61-DB88EE3A3A77}"/>
    <cellStyle name="Separador de milhares_x0001_ 2 10 8 2" xfId="52820" xr:uid="{89AFDFC6-FB22-4063-96EE-6EF402FB6E06}"/>
    <cellStyle name="Separador de milhares 2 10 8 3" xfId="22185" xr:uid="{00000000-0005-0000-0000-0000AB560000}"/>
    <cellStyle name="Separador de milhares 2 10 8 3 2" xfId="52821" xr:uid="{85A23D9F-79AF-478A-975D-196A84C8111C}"/>
    <cellStyle name="Separador de milhares 2 10 9" xfId="22186" xr:uid="{00000000-0005-0000-0000-0000AC560000}"/>
    <cellStyle name="Separador de milhares_x0001_ 2 10 9" xfId="22187" xr:uid="{00000000-0005-0000-0000-0000AD560000}"/>
    <cellStyle name="Separador de milhares 2 10 9 2" xfId="52822" xr:uid="{C0F87751-F652-412E-A2D7-10341D2ABD91}"/>
    <cellStyle name="Separador de milhares_x0001_ 2 10 9 2" xfId="52823" xr:uid="{77856C6D-B8DA-4ADF-85DE-E3C8A89E569A}"/>
    <cellStyle name="Separador de milhares 2 100" xfId="22188" xr:uid="{00000000-0005-0000-0000-0000AE560000}"/>
    <cellStyle name="Separador de milhares 2 100 2" xfId="22189" xr:uid="{00000000-0005-0000-0000-0000AF560000}"/>
    <cellStyle name="Separador de milhares 2 100 2 2" xfId="22190" xr:uid="{00000000-0005-0000-0000-0000B0560000}"/>
    <cellStyle name="Separador de milhares 2 100 2 2 2" xfId="52826" xr:uid="{2B89AA0F-A8D5-4AE3-BC19-E15E4B056B06}"/>
    <cellStyle name="Separador de milhares 2 100 2 3" xfId="52825" xr:uid="{3D71772C-6977-4708-BCEB-F219D2221200}"/>
    <cellStyle name="Separador de milhares 2 100 3" xfId="22191" xr:uid="{00000000-0005-0000-0000-0000B1560000}"/>
    <cellStyle name="Separador de milhares 2 100 3 2" xfId="22192" xr:uid="{00000000-0005-0000-0000-0000B2560000}"/>
    <cellStyle name="Separador de milhares 2 100 3 2 2" xfId="52828" xr:uid="{3F3F2BA2-6C1A-42C8-B175-FE21C14A8EBD}"/>
    <cellStyle name="Separador de milhares 2 100 3 3" xfId="52827" xr:uid="{E1557178-3F99-4D6F-8B84-FE3515530EA1}"/>
    <cellStyle name="Separador de milhares 2 100 4" xfId="22193" xr:uid="{00000000-0005-0000-0000-0000B3560000}"/>
    <cellStyle name="Separador de milhares 2 100 4 2" xfId="52829" xr:uid="{632EA797-7061-4AB9-A9D8-514780727636}"/>
    <cellStyle name="Separador de milhares 2 100 5" xfId="22194" xr:uid="{00000000-0005-0000-0000-0000B4560000}"/>
    <cellStyle name="Separador de milhares 2 100 5 2" xfId="22195" xr:uid="{00000000-0005-0000-0000-0000B5560000}"/>
    <cellStyle name="Separador de milhares 2 100 5 2 2" xfId="52831" xr:uid="{55FA12D2-1220-4173-B5DB-214D19D1090C}"/>
    <cellStyle name="Separador de milhares 2 100 5 3" xfId="52830" xr:uid="{A88EC287-6098-48D7-9F7E-A704EFAB0165}"/>
    <cellStyle name="Separador de milhares 2 100 6" xfId="22196" xr:uid="{00000000-0005-0000-0000-0000B6560000}"/>
    <cellStyle name="Separador de milhares 2 100 6 2" xfId="52832" xr:uid="{C23C3AC0-4D25-40FE-B0E9-837D786C601E}"/>
    <cellStyle name="Separador de milhares 2 100 7" xfId="52824" xr:uid="{AAC01E94-786E-400C-942C-69CD608B1C39}"/>
    <cellStyle name="Separador de milhares 2 101" xfId="22197" xr:uid="{00000000-0005-0000-0000-0000B7560000}"/>
    <cellStyle name="Separador de milhares 2 101 2" xfId="22198" xr:uid="{00000000-0005-0000-0000-0000B8560000}"/>
    <cellStyle name="Separador de milhares 2 101 2 2" xfId="22199" xr:uid="{00000000-0005-0000-0000-0000B9560000}"/>
    <cellStyle name="Separador de milhares 2 101 2 2 2" xfId="52835" xr:uid="{EDE8B968-93B8-4415-BF29-7342F2686E01}"/>
    <cellStyle name="Separador de milhares 2 101 2 3" xfId="52834" xr:uid="{D3A88998-104B-48F9-8964-00F6EEBD6D6E}"/>
    <cellStyle name="Separador de milhares 2 101 3" xfId="22200" xr:uid="{00000000-0005-0000-0000-0000BA560000}"/>
    <cellStyle name="Separador de milhares 2 101 3 2" xfId="22201" xr:uid="{00000000-0005-0000-0000-0000BB560000}"/>
    <cellStyle name="Separador de milhares 2 101 3 2 2" xfId="52837" xr:uid="{9A9810A0-DE43-4C30-AB14-EF9E70D4E619}"/>
    <cellStyle name="Separador de milhares 2 101 3 3" xfId="52836" xr:uid="{E1EDE380-772F-4C48-B6CD-BDAA404E7FA9}"/>
    <cellStyle name="Separador de milhares 2 101 4" xfId="22202" xr:uid="{00000000-0005-0000-0000-0000BC560000}"/>
    <cellStyle name="Separador de milhares 2 101 4 2" xfId="52838" xr:uid="{CEA6758B-2035-49ED-8CBB-BBBD2271BC39}"/>
    <cellStyle name="Separador de milhares 2 101 5" xfId="22203" xr:uid="{00000000-0005-0000-0000-0000BD560000}"/>
    <cellStyle name="Separador de milhares 2 101 5 2" xfId="22204" xr:uid="{00000000-0005-0000-0000-0000BE560000}"/>
    <cellStyle name="Separador de milhares 2 101 5 2 2" xfId="52840" xr:uid="{347D5D9C-F8D5-483C-B98E-BEADF9AD5EA6}"/>
    <cellStyle name="Separador de milhares 2 101 5 3" xfId="52839" xr:uid="{84EFE1FE-9C52-48A5-951F-D2F6B65C8768}"/>
    <cellStyle name="Separador de milhares 2 101 6" xfId="22205" xr:uid="{00000000-0005-0000-0000-0000BF560000}"/>
    <cellStyle name="Separador de milhares 2 101 6 2" xfId="52841" xr:uid="{F316DA5A-EBA1-4DB4-93B3-D64F435F8584}"/>
    <cellStyle name="Separador de milhares 2 101 7" xfId="52833" xr:uid="{C4530093-5274-4362-B9F4-B7018934A288}"/>
    <cellStyle name="Separador de milhares 2 102" xfId="22206" xr:uid="{00000000-0005-0000-0000-0000C0560000}"/>
    <cellStyle name="Separador de milhares 2 102 2" xfId="22207" xr:uid="{00000000-0005-0000-0000-0000C1560000}"/>
    <cellStyle name="Separador de milhares 2 102 2 2" xfId="22208" xr:uid="{00000000-0005-0000-0000-0000C2560000}"/>
    <cellStyle name="Separador de milhares 2 102 2 2 2" xfId="52844" xr:uid="{18EA40AD-43BE-4970-85DD-DF9577976BB0}"/>
    <cellStyle name="Separador de milhares 2 102 2 3" xfId="52843" xr:uid="{41AE5976-1AA8-449A-96ED-AAE62EEB8851}"/>
    <cellStyle name="Separador de milhares 2 102 3" xfId="22209" xr:uid="{00000000-0005-0000-0000-0000C3560000}"/>
    <cellStyle name="Separador de milhares 2 102 3 2" xfId="22210" xr:uid="{00000000-0005-0000-0000-0000C4560000}"/>
    <cellStyle name="Separador de milhares 2 102 3 2 2" xfId="52846" xr:uid="{7C959C93-F972-4FB4-B682-43809EC24A84}"/>
    <cellStyle name="Separador de milhares 2 102 3 3" xfId="52845" xr:uid="{5B8A4BEC-599F-4099-AE72-F5974B1B6C41}"/>
    <cellStyle name="Separador de milhares 2 102 4" xfId="22211" xr:uid="{00000000-0005-0000-0000-0000C5560000}"/>
    <cellStyle name="Separador de milhares 2 102 4 2" xfId="52847" xr:uid="{04EFEBF5-505F-4E55-8302-D05325B15C14}"/>
    <cellStyle name="Separador de milhares 2 102 5" xfId="22212" xr:uid="{00000000-0005-0000-0000-0000C6560000}"/>
    <cellStyle name="Separador de milhares 2 102 5 2" xfId="22213" xr:uid="{00000000-0005-0000-0000-0000C7560000}"/>
    <cellStyle name="Separador de milhares 2 102 5 2 2" xfId="52849" xr:uid="{7BBD9FF7-3F4C-4FAE-8917-6EA62C60437E}"/>
    <cellStyle name="Separador de milhares 2 102 5 3" xfId="52848" xr:uid="{D58E05D0-821A-44D7-BDAB-15D4936B3654}"/>
    <cellStyle name="Separador de milhares 2 102 6" xfId="22214" xr:uid="{00000000-0005-0000-0000-0000C8560000}"/>
    <cellStyle name="Separador de milhares 2 102 6 2" xfId="52850" xr:uid="{AEFB84BA-DAC3-438F-A3EC-DABD0E81EBB1}"/>
    <cellStyle name="Separador de milhares 2 102 7" xfId="52842" xr:uid="{660DDED3-35AD-4D88-94F7-A7FC9B3A929A}"/>
    <cellStyle name="Separador de milhares 2 103" xfId="22215" xr:uid="{00000000-0005-0000-0000-0000C9560000}"/>
    <cellStyle name="Separador de milhares 2 103 2" xfId="22216" xr:uid="{00000000-0005-0000-0000-0000CA560000}"/>
    <cellStyle name="Separador de milhares 2 103 2 2" xfId="22217" xr:uid="{00000000-0005-0000-0000-0000CB560000}"/>
    <cellStyle name="Separador de milhares 2 103 2 2 2" xfId="52853" xr:uid="{3EDF77D6-645D-40CC-9D44-F5D3EA6A59AB}"/>
    <cellStyle name="Separador de milhares 2 103 2 3" xfId="52852" xr:uid="{9A4F88CF-4F51-4688-9F5B-B4B30CB4F572}"/>
    <cellStyle name="Separador de milhares 2 103 3" xfId="22218" xr:uid="{00000000-0005-0000-0000-0000CC560000}"/>
    <cellStyle name="Separador de milhares 2 103 3 2" xfId="22219" xr:uid="{00000000-0005-0000-0000-0000CD560000}"/>
    <cellStyle name="Separador de milhares 2 103 3 2 2" xfId="52855" xr:uid="{4790D06C-0D04-4857-9940-3B8949B22FB4}"/>
    <cellStyle name="Separador de milhares 2 103 3 3" xfId="52854" xr:uid="{C20D6288-0E49-4245-926E-2CFEDBD0BB24}"/>
    <cellStyle name="Separador de milhares 2 103 4" xfId="22220" xr:uid="{00000000-0005-0000-0000-0000CE560000}"/>
    <cellStyle name="Separador de milhares 2 103 4 2" xfId="52856" xr:uid="{5C8ABB8D-0895-46B4-AF17-5BA3BD20AEA4}"/>
    <cellStyle name="Separador de milhares 2 103 5" xfId="22221" xr:uid="{00000000-0005-0000-0000-0000CF560000}"/>
    <cellStyle name="Separador de milhares 2 103 5 2" xfId="22222" xr:uid="{00000000-0005-0000-0000-0000D0560000}"/>
    <cellStyle name="Separador de milhares 2 103 5 2 2" xfId="52858" xr:uid="{B8F82028-0409-4144-A406-DBA6FFB2A0B8}"/>
    <cellStyle name="Separador de milhares 2 103 5 3" xfId="52857" xr:uid="{34119A3F-4A5A-46EE-AB69-F229AF27042F}"/>
    <cellStyle name="Separador de milhares 2 103 6" xfId="22223" xr:uid="{00000000-0005-0000-0000-0000D1560000}"/>
    <cellStyle name="Separador de milhares 2 103 6 2" xfId="52859" xr:uid="{4CDAA5CC-0B45-4B9E-83FF-E2D569CA395F}"/>
    <cellStyle name="Separador de milhares 2 103 7" xfId="52851" xr:uid="{75EB6D1B-ED4A-419F-B784-7E81A98B5C53}"/>
    <cellStyle name="Separador de milhares 2 104" xfId="22224" xr:uid="{00000000-0005-0000-0000-0000D2560000}"/>
    <cellStyle name="Separador de milhares 2 104 2" xfId="22225" xr:uid="{00000000-0005-0000-0000-0000D3560000}"/>
    <cellStyle name="Separador de milhares 2 104 2 2" xfId="22226" xr:uid="{00000000-0005-0000-0000-0000D4560000}"/>
    <cellStyle name="Separador de milhares 2 104 2 2 2" xfId="52862" xr:uid="{B8C381BC-B75F-45F5-A428-0B54209676DC}"/>
    <cellStyle name="Separador de milhares 2 104 2 3" xfId="52861" xr:uid="{456F0799-B553-4999-B6FB-ADA6B67CD670}"/>
    <cellStyle name="Separador de milhares 2 104 3" xfId="22227" xr:uid="{00000000-0005-0000-0000-0000D5560000}"/>
    <cellStyle name="Separador de milhares 2 104 3 2" xfId="22228" xr:uid="{00000000-0005-0000-0000-0000D6560000}"/>
    <cellStyle name="Separador de milhares 2 104 3 2 2" xfId="52864" xr:uid="{14FE6953-A486-4267-8B2F-65DC7D1E6C15}"/>
    <cellStyle name="Separador de milhares 2 104 3 3" xfId="52863" xr:uid="{F05924F0-C961-4E94-9E8F-755244659729}"/>
    <cellStyle name="Separador de milhares 2 104 4" xfId="22229" xr:uid="{00000000-0005-0000-0000-0000D7560000}"/>
    <cellStyle name="Separador de milhares 2 104 4 2" xfId="52865" xr:uid="{AE018965-9B14-4FA3-9DB3-1A3CC849EB60}"/>
    <cellStyle name="Separador de milhares 2 104 5" xfId="22230" xr:uid="{00000000-0005-0000-0000-0000D8560000}"/>
    <cellStyle name="Separador de milhares 2 104 5 2" xfId="22231" xr:uid="{00000000-0005-0000-0000-0000D9560000}"/>
    <cellStyle name="Separador de milhares 2 104 5 2 2" xfId="52867" xr:uid="{7057EB42-B47D-46DA-B2F6-C3B0727CB0F2}"/>
    <cellStyle name="Separador de milhares 2 104 5 3" xfId="52866" xr:uid="{214320AD-13DB-4ACA-AA9E-E02A0ABE8227}"/>
    <cellStyle name="Separador de milhares 2 104 6" xfId="22232" xr:uid="{00000000-0005-0000-0000-0000DA560000}"/>
    <cellStyle name="Separador de milhares 2 104 6 2" xfId="52868" xr:uid="{29F12AE2-739D-452E-BBC9-FAC6C5C88309}"/>
    <cellStyle name="Separador de milhares 2 104 7" xfId="52860" xr:uid="{33C3FB0D-E232-433F-92B4-3B7689D1399A}"/>
    <cellStyle name="Separador de milhares 2 105" xfId="22233" xr:uid="{00000000-0005-0000-0000-0000DB560000}"/>
    <cellStyle name="Separador de milhares 2 105 2" xfId="22234" xr:uid="{00000000-0005-0000-0000-0000DC560000}"/>
    <cellStyle name="Separador de milhares 2 105 2 2" xfId="22235" xr:uid="{00000000-0005-0000-0000-0000DD560000}"/>
    <cellStyle name="Separador de milhares 2 105 2 2 2" xfId="52871" xr:uid="{340E20BF-47A4-46CB-828F-1B4EC0C1C038}"/>
    <cellStyle name="Separador de milhares 2 105 2 3" xfId="52870" xr:uid="{0E4A1C91-3737-4EFF-95B5-1E877E04EC7A}"/>
    <cellStyle name="Separador de milhares 2 105 3" xfId="22236" xr:uid="{00000000-0005-0000-0000-0000DE560000}"/>
    <cellStyle name="Separador de milhares 2 105 3 2" xfId="22237" xr:uid="{00000000-0005-0000-0000-0000DF560000}"/>
    <cellStyle name="Separador de milhares 2 105 3 2 2" xfId="52873" xr:uid="{3AF4628B-F5AA-41E0-B410-AC7AF12C644C}"/>
    <cellStyle name="Separador de milhares 2 105 3 3" xfId="52872" xr:uid="{3C60160D-2C0F-4674-9315-FE77BCAFFADB}"/>
    <cellStyle name="Separador de milhares 2 105 4" xfId="22238" xr:uid="{00000000-0005-0000-0000-0000E0560000}"/>
    <cellStyle name="Separador de milhares 2 105 4 2" xfId="52874" xr:uid="{B781729C-9884-4774-9D21-64044E172E8B}"/>
    <cellStyle name="Separador de milhares 2 105 5" xfId="22239" xr:uid="{00000000-0005-0000-0000-0000E1560000}"/>
    <cellStyle name="Separador de milhares 2 105 5 2" xfId="22240" xr:uid="{00000000-0005-0000-0000-0000E2560000}"/>
    <cellStyle name="Separador de milhares 2 105 5 2 2" xfId="52876" xr:uid="{72BBE15E-B619-4AB4-A225-129ED9955929}"/>
    <cellStyle name="Separador de milhares 2 105 5 3" xfId="52875" xr:uid="{886D868D-E272-459E-88E2-7039C0FFFBDA}"/>
    <cellStyle name="Separador de milhares 2 105 6" xfId="22241" xr:uid="{00000000-0005-0000-0000-0000E3560000}"/>
    <cellStyle name="Separador de milhares 2 105 6 2" xfId="52877" xr:uid="{9C1D2BF4-84EF-40D9-8916-BE958D3E5033}"/>
    <cellStyle name="Separador de milhares 2 105 7" xfId="52869" xr:uid="{0578EC01-1606-41A0-B264-CB6D89D85A35}"/>
    <cellStyle name="Separador de milhares 2 106" xfId="22242" xr:uid="{00000000-0005-0000-0000-0000E4560000}"/>
    <cellStyle name="Separador de milhares 2 106 2" xfId="22243" xr:uid="{00000000-0005-0000-0000-0000E5560000}"/>
    <cellStyle name="Separador de milhares 2 106 2 2" xfId="22244" xr:uid="{00000000-0005-0000-0000-0000E6560000}"/>
    <cellStyle name="Separador de milhares 2 106 2 2 2" xfId="52880" xr:uid="{6D40F354-3D60-4BCE-AF90-626C0EE2A8E1}"/>
    <cellStyle name="Separador de milhares 2 106 2 3" xfId="52879" xr:uid="{20EF00EC-51E2-4575-924A-7B31B118D948}"/>
    <cellStyle name="Separador de milhares 2 106 3" xfId="22245" xr:uid="{00000000-0005-0000-0000-0000E7560000}"/>
    <cellStyle name="Separador de milhares 2 106 3 2" xfId="22246" xr:uid="{00000000-0005-0000-0000-0000E8560000}"/>
    <cellStyle name="Separador de milhares 2 106 3 2 2" xfId="52882" xr:uid="{0316C6A2-F8C0-4CC8-B4EE-818EE2D79576}"/>
    <cellStyle name="Separador de milhares 2 106 3 3" xfId="52881" xr:uid="{4B6FFE02-EC07-4641-823B-E1ADC133671A}"/>
    <cellStyle name="Separador de milhares 2 106 4" xfId="22247" xr:uid="{00000000-0005-0000-0000-0000E9560000}"/>
    <cellStyle name="Separador de milhares 2 106 4 2" xfId="52883" xr:uid="{F476F70B-1CE3-4296-A2C9-D5179DB2E275}"/>
    <cellStyle name="Separador de milhares 2 106 5" xfId="22248" xr:uid="{00000000-0005-0000-0000-0000EA560000}"/>
    <cellStyle name="Separador de milhares 2 106 5 2" xfId="22249" xr:uid="{00000000-0005-0000-0000-0000EB560000}"/>
    <cellStyle name="Separador de milhares 2 106 5 2 2" xfId="52885" xr:uid="{E298C564-5E9A-4D4C-8AC9-971A7B375B08}"/>
    <cellStyle name="Separador de milhares 2 106 5 3" xfId="52884" xr:uid="{1254232D-A788-46BC-AD8B-12CE4D32A6C6}"/>
    <cellStyle name="Separador de milhares 2 106 6" xfId="22250" xr:uid="{00000000-0005-0000-0000-0000EC560000}"/>
    <cellStyle name="Separador de milhares 2 106 6 2" xfId="52886" xr:uid="{FC14E4DF-B800-4C8E-852B-F3910D5224DD}"/>
    <cellStyle name="Separador de milhares 2 106 7" xfId="52878" xr:uid="{520D510D-D4F0-408B-8E82-9EF45B7C41C1}"/>
    <cellStyle name="Separador de milhares 2 107" xfId="22251" xr:uid="{00000000-0005-0000-0000-0000ED560000}"/>
    <cellStyle name="Separador de milhares 2 107 2" xfId="22252" xr:uid="{00000000-0005-0000-0000-0000EE560000}"/>
    <cellStyle name="Separador de milhares 2 107 2 2" xfId="22253" xr:uid="{00000000-0005-0000-0000-0000EF560000}"/>
    <cellStyle name="Separador de milhares 2 107 2 2 2" xfId="52889" xr:uid="{766E362D-2C1E-47A6-876B-44710659D4D1}"/>
    <cellStyle name="Separador de milhares 2 107 2 3" xfId="52888" xr:uid="{CD9A4044-F8F1-4AFF-8CDB-FC619FE5BF97}"/>
    <cellStyle name="Separador de milhares 2 107 3" xfId="22254" xr:uid="{00000000-0005-0000-0000-0000F0560000}"/>
    <cellStyle name="Separador de milhares 2 107 3 2" xfId="22255" xr:uid="{00000000-0005-0000-0000-0000F1560000}"/>
    <cellStyle name="Separador de milhares 2 107 3 2 2" xfId="52891" xr:uid="{65E25A0F-F19D-4282-9E96-2E259D92A2C6}"/>
    <cellStyle name="Separador de milhares 2 107 3 3" xfId="52890" xr:uid="{A18715DD-692A-4379-A845-6BBC7C72BED3}"/>
    <cellStyle name="Separador de milhares 2 107 4" xfId="22256" xr:uid="{00000000-0005-0000-0000-0000F2560000}"/>
    <cellStyle name="Separador de milhares 2 107 4 2" xfId="52892" xr:uid="{B422CAC6-8AF4-4E89-BFB5-AD4E1EE212D8}"/>
    <cellStyle name="Separador de milhares 2 107 5" xfId="22257" xr:uid="{00000000-0005-0000-0000-0000F3560000}"/>
    <cellStyle name="Separador de milhares 2 107 5 2" xfId="22258" xr:uid="{00000000-0005-0000-0000-0000F4560000}"/>
    <cellStyle name="Separador de milhares 2 107 5 2 2" xfId="52894" xr:uid="{C99B75DD-C7C2-4B6F-AC2A-C28F8E93EB6C}"/>
    <cellStyle name="Separador de milhares 2 107 5 3" xfId="52893" xr:uid="{7ED6DEA5-A718-483F-9539-FC7FC3C2247D}"/>
    <cellStyle name="Separador de milhares 2 107 6" xfId="22259" xr:uid="{00000000-0005-0000-0000-0000F5560000}"/>
    <cellStyle name="Separador de milhares 2 107 6 2" xfId="52895" xr:uid="{6AF261D8-70E3-4810-839B-6EC2C6B4CDEC}"/>
    <cellStyle name="Separador de milhares 2 107 7" xfId="52887" xr:uid="{1F7B85C4-6E14-4A8F-8989-9643ED6606C3}"/>
    <cellStyle name="Separador de milhares 2 108" xfId="22260" xr:uid="{00000000-0005-0000-0000-0000F6560000}"/>
    <cellStyle name="Separador de milhares 2 108 2" xfId="22261" xr:uid="{00000000-0005-0000-0000-0000F7560000}"/>
    <cellStyle name="Separador de milhares 2 108 2 2" xfId="22262" xr:uid="{00000000-0005-0000-0000-0000F8560000}"/>
    <cellStyle name="Separador de milhares 2 108 2 2 2" xfId="52898" xr:uid="{FB4CFBEA-A19B-4B54-8EE4-8E98639F4CC8}"/>
    <cellStyle name="Separador de milhares 2 108 2 3" xfId="52897" xr:uid="{60E3934A-6C05-4426-B215-6792A7F9887D}"/>
    <cellStyle name="Separador de milhares 2 108 3" xfId="22263" xr:uid="{00000000-0005-0000-0000-0000F9560000}"/>
    <cellStyle name="Separador de milhares 2 108 3 2" xfId="22264" xr:uid="{00000000-0005-0000-0000-0000FA560000}"/>
    <cellStyle name="Separador de milhares 2 108 3 2 2" xfId="52900" xr:uid="{0B3A84A5-0A6C-4340-B6E3-3C001D0A6197}"/>
    <cellStyle name="Separador de milhares 2 108 3 3" xfId="52899" xr:uid="{20F1C536-8E8F-45BE-8528-4EAB5564D93B}"/>
    <cellStyle name="Separador de milhares 2 108 4" xfId="22265" xr:uid="{00000000-0005-0000-0000-0000FB560000}"/>
    <cellStyle name="Separador de milhares 2 108 4 2" xfId="52901" xr:uid="{5E4A9C80-2CBC-4C76-B13D-DF70007E02BC}"/>
    <cellStyle name="Separador de milhares 2 108 5" xfId="22266" xr:uid="{00000000-0005-0000-0000-0000FC560000}"/>
    <cellStyle name="Separador de milhares 2 108 5 2" xfId="22267" xr:uid="{00000000-0005-0000-0000-0000FD560000}"/>
    <cellStyle name="Separador de milhares 2 108 5 2 2" xfId="52903" xr:uid="{8BB8A582-DC3A-4FC4-BD0C-A98A59B4FD6B}"/>
    <cellStyle name="Separador de milhares 2 108 5 3" xfId="52902" xr:uid="{1290C6DD-DEC8-4F05-8C4E-5C02AB88D24F}"/>
    <cellStyle name="Separador de milhares 2 108 6" xfId="22268" xr:uid="{00000000-0005-0000-0000-0000FE560000}"/>
    <cellStyle name="Separador de milhares 2 108 6 2" xfId="52904" xr:uid="{FECBBCDB-67FB-47E4-BFFE-3FBC3F075819}"/>
    <cellStyle name="Separador de milhares 2 108 7" xfId="52896" xr:uid="{D9DB3AD5-C6B5-4CB8-B4E8-9821DA2708F5}"/>
    <cellStyle name="Separador de milhares 2 109" xfId="22269" xr:uid="{00000000-0005-0000-0000-0000FF560000}"/>
    <cellStyle name="Separador de milhares 2 109 2" xfId="22270" xr:uid="{00000000-0005-0000-0000-000000570000}"/>
    <cellStyle name="Separador de milhares 2 109 2 2" xfId="22271" xr:uid="{00000000-0005-0000-0000-000001570000}"/>
    <cellStyle name="Separador de milhares 2 109 2 2 2" xfId="52907" xr:uid="{AB535258-AC8F-46AB-AFB0-FF7C1FCB1748}"/>
    <cellStyle name="Separador de milhares 2 109 2 3" xfId="52906" xr:uid="{E35EEF84-44DB-4C26-B0C9-68D847551648}"/>
    <cellStyle name="Separador de milhares 2 109 3" xfId="22272" xr:uid="{00000000-0005-0000-0000-000002570000}"/>
    <cellStyle name="Separador de milhares 2 109 3 2" xfId="22273" xr:uid="{00000000-0005-0000-0000-000003570000}"/>
    <cellStyle name="Separador de milhares 2 109 3 2 2" xfId="52909" xr:uid="{60260976-6535-44CB-86D0-BA08602AFEF3}"/>
    <cellStyle name="Separador de milhares 2 109 3 3" xfId="52908" xr:uid="{AC3F4E19-856D-4A74-A634-0D5E211A1A5A}"/>
    <cellStyle name="Separador de milhares 2 109 4" xfId="22274" xr:uid="{00000000-0005-0000-0000-000004570000}"/>
    <cellStyle name="Separador de milhares 2 109 4 2" xfId="52910" xr:uid="{110138FA-2504-47CA-BE8E-E120B26ED2DD}"/>
    <cellStyle name="Separador de milhares 2 109 5" xfId="22275" xr:uid="{00000000-0005-0000-0000-000005570000}"/>
    <cellStyle name="Separador de milhares 2 109 5 2" xfId="22276" xr:uid="{00000000-0005-0000-0000-000006570000}"/>
    <cellStyle name="Separador de milhares 2 109 5 2 2" xfId="52912" xr:uid="{162930F5-5E73-4C85-9C6A-0C04816766B9}"/>
    <cellStyle name="Separador de milhares 2 109 5 3" xfId="52911" xr:uid="{730F46A3-940C-4B06-8A3A-09A4DE53E25F}"/>
    <cellStyle name="Separador de milhares 2 109 6" xfId="22277" xr:uid="{00000000-0005-0000-0000-000007570000}"/>
    <cellStyle name="Separador de milhares 2 109 6 2" xfId="52913" xr:uid="{E2DEB0B1-4DF0-44FD-A1BC-24471473E2B8}"/>
    <cellStyle name="Separador de milhares 2 109 7" xfId="52905" xr:uid="{19EAA387-F0A9-4A7C-988D-292E1FF82EE5}"/>
    <cellStyle name="Separador de milhares 2 11" xfId="22278" xr:uid="{00000000-0005-0000-0000-000008570000}"/>
    <cellStyle name="Separador de milhares_x0001_ 2 11" xfId="22279" xr:uid="{00000000-0005-0000-0000-000009570000}"/>
    <cellStyle name="Separador de milhares 2 11 10" xfId="52914" xr:uid="{2FF85617-EB1E-4571-8DAD-1D35BE5BAD31}"/>
    <cellStyle name="Separador de milhares 2 11 2" xfId="22280" xr:uid="{00000000-0005-0000-0000-00000A570000}"/>
    <cellStyle name="Separador de milhares_x0001_ 2 11 2" xfId="22281" xr:uid="{00000000-0005-0000-0000-00000B570000}"/>
    <cellStyle name="Separador de milhares 2 11 2 2" xfId="22282" xr:uid="{00000000-0005-0000-0000-00000C570000}"/>
    <cellStyle name="Separador de milhares_x0001_ 2 11 2 2" xfId="52917" xr:uid="{EC3E6A6F-2CAC-4D2E-9AB6-FD522EB982BF}"/>
    <cellStyle name="Separador de milhares 2 11 2 2 2" xfId="52918" xr:uid="{39B37752-94D4-411B-BD83-940556E0D1EE}"/>
    <cellStyle name="Separador de milhares 2 11 2 3" xfId="52916" xr:uid="{8B615427-6A8E-4EFC-A6F4-5967668D4E1B}"/>
    <cellStyle name="Separador de milhares 2 11 3" xfId="22283" xr:uid="{00000000-0005-0000-0000-00000D570000}"/>
    <cellStyle name="Separador de milhares_x0001_ 2 11 3" xfId="52915" xr:uid="{554FCF85-D916-4260-98C3-13D2F5EAD8F0}"/>
    <cellStyle name="Separador de milhares 2 11 3 2" xfId="22284" xr:uid="{00000000-0005-0000-0000-00000E570000}"/>
    <cellStyle name="Separador de milhares 2 11 3 2 2" xfId="52920" xr:uid="{E3F04DB3-D7EB-4D04-9192-E6EC6AFD22D3}"/>
    <cellStyle name="Separador de milhares 2 11 3 3" xfId="52919" xr:uid="{A58482C1-90A5-4B49-B47A-CD12913F241A}"/>
    <cellStyle name="Separador de milhares 2 11 4" xfId="22285" xr:uid="{00000000-0005-0000-0000-00000F570000}"/>
    <cellStyle name="Separador de milhares 2 11 4 2" xfId="22286" xr:uid="{00000000-0005-0000-0000-000010570000}"/>
    <cellStyle name="Separador de milhares 2 11 4 2 2" xfId="52922" xr:uid="{7D014A10-5275-4ED6-940D-521A7053CBB3}"/>
    <cellStyle name="Separador de milhares 2 11 4 3" xfId="52921" xr:uid="{37266D36-C051-43E8-B7B1-15D57CA333FA}"/>
    <cellStyle name="Separador de milhares 2 11 5" xfId="22287" xr:uid="{00000000-0005-0000-0000-000011570000}"/>
    <cellStyle name="Separador de milhares 2 11 5 2" xfId="22288" xr:uid="{00000000-0005-0000-0000-000012570000}"/>
    <cellStyle name="Separador de milhares 2 11 5 2 2" xfId="52924" xr:uid="{19781F7B-F024-43B1-8F74-9F944904C999}"/>
    <cellStyle name="Separador de milhares 2 11 5 3" xfId="52923" xr:uid="{5AA5B206-C602-47EA-AF29-713B56DD7935}"/>
    <cellStyle name="Separador de milhares 2 11 6" xfId="22289" xr:uid="{00000000-0005-0000-0000-000013570000}"/>
    <cellStyle name="Separador de milhares 2 11 6 2" xfId="52925" xr:uid="{99B28528-6E71-4076-A798-48F355A89AD9}"/>
    <cellStyle name="Separador de milhares 2 11 7" xfId="22290" xr:uid="{00000000-0005-0000-0000-000014570000}"/>
    <cellStyle name="Separador de milhares 2 11 7 2" xfId="52926" xr:uid="{629815F7-785B-499E-8342-F2D3F1398816}"/>
    <cellStyle name="Separador de milhares 2 11 7 3" xfId="22291" xr:uid="{00000000-0005-0000-0000-000015570000}"/>
    <cellStyle name="Separador de milhares 2 11 7 3 2" xfId="52927" xr:uid="{AE5B4EA0-2B96-4341-9E03-3B1131BD5623}"/>
    <cellStyle name="Separador de milhares 2 11 8" xfId="22292" xr:uid="{00000000-0005-0000-0000-000016570000}"/>
    <cellStyle name="Separador de milhares 2 11 8 2" xfId="52928" xr:uid="{5F411B41-1F8C-461F-8B1F-948E4FDC861E}"/>
    <cellStyle name="Separador de milhares 2 11 9" xfId="22293" xr:uid="{00000000-0005-0000-0000-000017570000}"/>
    <cellStyle name="Separador de milhares 2 11 9 2" xfId="52929" xr:uid="{676AD00F-3B8A-4778-8CDD-A64FB7B3A54B}"/>
    <cellStyle name="Separador de milhares 2 110" xfId="22294" xr:uid="{00000000-0005-0000-0000-000018570000}"/>
    <cellStyle name="Separador de milhares 2 110 2" xfId="22295" xr:uid="{00000000-0005-0000-0000-000019570000}"/>
    <cellStyle name="Separador de milhares 2 110 2 2" xfId="22296" xr:uid="{00000000-0005-0000-0000-00001A570000}"/>
    <cellStyle name="Separador de milhares 2 110 2 2 2" xfId="52932" xr:uid="{5FC4C2F3-B8FB-4A8D-B9EE-8C652C955001}"/>
    <cellStyle name="Separador de milhares 2 110 2 3" xfId="52931" xr:uid="{CACDD28A-C254-4F27-A291-2E8B49E90450}"/>
    <cellStyle name="Separador de milhares 2 110 3" xfId="22297" xr:uid="{00000000-0005-0000-0000-00001B570000}"/>
    <cellStyle name="Separador de milhares 2 110 3 2" xfId="22298" xr:uid="{00000000-0005-0000-0000-00001C570000}"/>
    <cellStyle name="Separador de milhares 2 110 3 2 2" xfId="52934" xr:uid="{F1000125-E332-4CFA-8A75-DCFC42862F7D}"/>
    <cellStyle name="Separador de milhares 2 110 3 3" xfId="52933" xr:uid="{D8140CA4-E0EC-4070-B0A7-7A0AA3C081ED}"/>
    <cellStyle name="Separador de milhares 2 110 4" xfId="22299" xr:uid="{00000000-0005-0000-0000-00001D570000}"/>
    <cellStyle name="Separador de milhares 2 110 4 2" xfId="52935" xr:uid="{1EBED874-60F8-4C12-A2A6-E581E6EC8358}"/>
    <cellStyle name="Separador de milhares 2 110 5" xfId="22300" xr:uid="{00000000-0005-0000-0000-00001E570000}"/>
    <cellStyle name="Separador de milhares 2 110 5 2" xfId="22301" xr:uid="{00000000-0005-0000-0000-00001F570000}"/>
    <cellStyle name="Separador de milhares 2 110 5 2 2" xfId="52937" xr:uid="{BCBA0C70-A3CC-4DA8-A899-8E72CDDFBAA2}"/>
    <cellStyle name="Separador de milhares 2 110 5 3" xfId="52936" xr:uid="{3CDB32B5-D107-407B-9114-49727150C446}"/>
    <cellStyle name="Separador de milhares 2 110 6" xfId="22302" xr:uid="{00000000-0005-0000-0000-000020570000}"/>
    <cellStyle name="Separador de milhares 2 110 6 2" xfId="52938" xr:uid="{6A474983-C15E-4F39-9510-E56393E84BA0}"/>
    <cellStyle name="Separador de milhares 2 110 7" xfId="52930" xr:uid="{A248FCB2-EF9B-4181-BCE1-9D2F7B92F522}"/>
    <cellStyle name="Separador de milhares 2 111" xfId="22303" xr:uid="{00000000-0005-0000-0000-000021570000}"/>
    <cellStyle name="Separador de milhares 2 111 2" xfId="22304" xr:uid="{00000000-0005-0000-0000-000022570000}"/>
    <cellStyle name="Separador de milhares 2 111 2 2" xfId="22305" xr:uid="{00000000-0005-0000-0000-000023570000}"/>
    <cellStyle name="Separador de milhares 2 111 2 2 2" xfId="52941" xr:uid="{6583CFA2-8BC9-443B-91C6-9B9341D521B4}"/>
    <cellStyle name="Separador de milhares 2 111 2 3" xfId="52940" xr:uid="{F24FC8A2-CBFD-4B3F-AECC-592DABD50026}"/>
    <cellStyle name="Separador de milhares 2 111 3" xfId="22306" xr:uid="{00000000-0005-0000-0000-000024570000}"/>
    <cellStyle name="Separador de milhares 2 111 3 2" xfId="22307" xr:uid="{00000000-0005-0000-0000-000025570000}"/>
    <cellStyle name="Separador de milhares 2 111 3 2 2" xfId="52943" xr:uid="{522C9B25-015B-4E4F-86A7-9701F3EBB6D1}"/>
    <cellStyle name="Separador de milhares 2 111 3 3" xfId="52942" xr:uid="{BE8EE411-92F2-45E3-9482-F733202CFB05}"/>
    <cellStyle name="Separador de milhares 2 111 4" xfId="22308" xr:uid="{00000000-0005-0000-0000-000026570000}"/>
    <cellStyle name="Separador de milhares 2 111 4 2" xfId="52944" xr:uid="{35AFBB80-F633-459B-8903-C0771AB15263}"/>
    <cellStyle name="Separador de milhares 2 111 5" xfId="22309" xr:uid="{00000000-0005-0000-0000-000027570000}"/>
    <cellStyle name="Separador de milhares 2 111 5 2" xfId="22310" xr:uid="{00000000-0005-0000-0000-000028570000}"/>
    <cellStyle name="Separador de milhares 2 111 5 2 2" xfId="52946" xr:uid="{8C64B06A-0697-415D-8E60-2FFDA87B84A9}"/>
    <cellStyle name="Separador de milhares 2 111 5 3" xfId="52945" xr:uid="{5A45D5C7-C167-419E-ADC9-911826400B1F}"/>
    <cellStyle name="Separador de milhares 2 111 6" xfId="22311" xr:uid="{00000000-0005-0000-0000-000029570000}"/>
    <cellStyle name="Separador de milhares 2 111 6 2" xfId="52947" xr:uid="{271BDCAC-FED6-4B7E-AA7F-6551E28911FD}"/>
    <cellStyle name="Separador de milhares 2 111 7" xfId="52939" xr:uid="{E65A0A85-2832-4FCD-B181-C915014217A7}"/>
    <cellStyle name="Separador de milhares 2 112" xfId="22312" xr:uid="{00000000-0005-0000-0000-00002A570000}"/>
    <cellStyle name="Separador de milhares 2 112 2" xfId="22313" xr:uid="{00000000-0005-0000-0000-00002B570000}"/>
    <cellStyle name="Separador de milhares 2 112 2 2" xfId="22314" xr:uid="{00000000-0005-0000-0000-00002C570000}"/>
    <cellStyle name="Separador de milhares 2 112 2 2 2" xfId="52950" xr:uid="{4F15692C-B67E-4DBF-A365-6EA63052D081}"/>
    <cellStyle name="Separador de milhares 2 112 2 3" xfId="52949" xr:uid="{81867231-1848-4FAF-896C-4C38AA959E32}"/>
    <cellStyle name="Separador de milhares 2 112 3" xfId="22315" xr:uid="{00000000-0005-0000-0000-00002D570000}"/>
    <cellStyle name="Separador de milhares 2 112 3 2" xfId="22316" xr:uid="{00000000-0005-0000-0000-00002E570000}"/>
    <cellStyle name="Separador de milhares 2 112 3 2 2" xfId="52952" xr:uid="{08BB8604-52AD-4D30-8289-545ABEF222BB}"/>
    <cellStyle name="Separador de milhares 2 112 3 3" xfId="52951" xr:uid="{816062B6-861F-4BF6-9441-ED73F5112C66}"/>
    <cellStyle name="Separador de milhares 2 112 4" xfId="22317" xr:uid="{00000000-0005-0000-0000-00002F570000}"/>
    <cellStyle name="Separador de milhares 2 112 4 2" xfId="52953" xr:uid="{BE81660E-5D09-415D-A146-931FDBE24A28}"/>
    <cellStyle name="Separador de milhares 2 112 5" xfId="22318" xr:uid="{00000000-0005-0000-0000-000030570000}"/>
    <cellStyle name="Separador de milhares 2 112 5 2" xfId="22319" xr:uid="{00000000-0005-0000-0000-000031570000}"/>
    <cellStyle name="Separador de milhares 2 112 5 2 2" xfId="52955" xr:uid="{8709AEDC-95D7-4359-8432-62926D96C10A}"/>
    <cellStyle name="Separador de milhares 2 112 5 3" xfId="52954" xr:uid="{BE5B00A5-E440-40C0-A933-AE42EB8CE199}"/>
    <cellStyle name="Separador de milhares 2 112 6" xfId="22320" xr:uid="{00000000-0005-0000-0000-000032570000}"/>
    <cellStyle name="Separador de milhares 2 112 6 2" xfId="52956" xr:uid="{B8414B91-4927-4F1E-98AC-E03EC5F25C9D}"/>
    <cellStyle name="Separador de milhares 2 112 7" xfId="52948" xr:uid="{40B17C11-BC9F-4C3E-AAC9-50C28F2EB672}"/>
    <cellStyle name="Separador de milhares 2 113" xfId="22321" xr:uid="{00000000-0005-0000-0000-000033570000}"/>
    <cellStyle name="Separador de milhares 2 113 2" xfId="22322" xr:uid="{00000000-0005-0000-0000-000034570000}"/>
    <cellStyle name="Separador de milhares 2 113 2 2" xfId="22323" xr:uid="{00000000-0005-0000-0000-000035570000}"/>
    <cellStyle name="Separador de milhares 2 113 2 2 2" xfId="52959" xr:uid="{BA7097E4-40CC-424B-864A-9F1036819656}"/>
    <cellStyle name="Separador de milhares 2 113 2 3" xfId="52958" xr:uid="{9F977701-6D24-48CC-93A6-B6CC9E9A57DF}"/>
    <cellStyle name="Separador de milhares 2 113 3" xfId="22324" xr:uid="{00000000-0005-0000-0000-000036570000}"/>
    <cellStyle name="Separador de milhares 2 113 3 2" xfId="22325" xr:uid="{00000000-0005-0000-0000-000037570000}"/>
    <cellStyle name="Separador de milhares 2 113 3 2 2" xfId="52961" xr:uid="{128EE5B7-0E85-4E43-80E3-D96DA93E108D}"/>
    <cellStyle name="Separador de milhares 2 113 3 3" xfId="52960" xr:uid="{9B5B2079-A365-48B9-B503-3A7732D4A5D4}"/>
    <cellStyle name="Separador de milhares 2 113 4" xfId="22326" xr:uid="{00000000-0005-0000-0000-000038570000}"/>
    <cellStyle name="Separador de milhares 2 113 4 2" xfId="52962" xr:uid="{573F4CD4-02D7-4D4D-ADBD-B0615907A4A1}"/>
    <cellStyle name="Separador de milhares 2 113 5" xfId="22327" xr:uid="{00000000-0005-0000-0000-000039570000}"/>
    <cellStyle name="Separador de milhares 2 113 5 2" xfId="22328" xr:uid="{00000000-0005-0000-0000-00003A570000}"/>
    <cellStyle name="Separador de milhares 2 113 5 2 2" xfId="52964" xr:uid="{681DAAB7-048D-4D01-BDB5-469337E24EE7}"/>
    <cellStyle name="Separador de milhares 2 113 5 3" xfId="52963" xr:uid="{6E067E76-C45B-496E-992A-34A57C838D35}"/>
    <cellStyle name="Separador de milhares 2 113 6" xfId="22329" xr:uid="{00000000-0005-0000-0000-00003B570000}"/>
    <cellStyle name="Separador de milhares 2 113 6 2" xfId="52965" xr:uid="{B91EBB6E-6691-449A-B71D-2B6852176415}"/>
    <cellStyle name="Separador de milhares 2 113 7" xfId="52957" xr:uid="{8EBF46DA-6053-46B0-8260-C4457A27FE92}"/>
    <cellStyle name="Separador de milhares 2 114" xfId="22330" xr:uid="{00000000-0005-0000-0000-00003C570000}"/>
    <cellStyle name="Separador de milhares 2 114 2" xfId="22331" xr:uid="{00000000-0005-0000-0000-00003D570000}"/>
    <cellStyle name="Separador de milhares 2 114 2 2" xfId="22332" xr:uid="{00000000-0005-0000-0000-00003E570000}"/>
    <cellStyle name="Separador de milhares 2 114 2 2 2" xfId="52968" xr:uid="{F5BE9DEF-D7F8-45AC-AF67-7F4F9D256F34}"/>
    <cellStyle name="Separador de milhares 2 114 2 3" xfId="52967" xr:uid="{DF97FC9D-11F3-4493-ACFF-206220CF20C8}"/>
    <cellStyle name="Separador de milhares 2 114 3" xfId="22333" xr:uid="{00000000-0005-0000-0000-00003F570000}"/>
    <cellStyle name="Separador de milhares 2 114 3 2" xfId="22334" xr:uid="{00000000-0005-0000-0000-000040570000}"/>
    <cellStyle name="Separador de milhares 2 114 3 2 2" xfId="52970" xr:uid="{96271863-AA07-4BB7-B355-A7F297D712F6}"/>
    <cellStyle name="Separador de milhares 2 114 3 3" xfId="52969" xr:uid="{CC4868FA-1EA1-4523-B5DF-5E813B86791E}"/>
    <cellStyle name="Separador de milhares 2 114 4" xfId="22335" xr:uid="{00000000-0005-0000-0000-000041570000}"/>
    <cellStyle name="Separador de milhares 2 114 4 2" xfId="52971" xr:uid="{31AD68F0-EFE8-4255-B846-D9BE5C4FB714}"/>
    <cellStyle name="Separador de milhares 2 114 5" xfId="22336" xr:uid="{00000000-0005-0000-0000-000042570000}"/>
    <cellStyle name="Separador de milhares 2 114 5 2" xfId="22337" xr:uid="{00000000-0005-0000-0000-000043570000}"/>
    <cellStyle name="Separador de milhares 2 114 5 2 2" xfId="52973" xr:uid="{E50E65EF-9CF6-4577-ABF9-B1394F87BF9C}"/>
    <cellStyle name="Separador de milhares 2 114 5 3" xfId="52972" xr:uid="{361022C9-ABEA-45C6-B625-E4B44F25F60C}"/>
    <cellStyle name="Separador de milhares 2 114 6" xfId="22338" xr:uid="{00000000-0005-0000-0000-000044570000}"/>
    <cellStyle name="Separador de milhares 2 114 6 2" xfId="52974" xr:uid="{D68AD456-8A13-41C3-8F8E-4E05C46B69B4}"/>
    <cellStyle name="Separador de milhares 2 114 7" xfId="52966" xr:uid="{FE79F949-23D9-429B-AD27-A2BE8DA41F7D}"/>
    <cellStyle name="Separador de milhares 2 115" xfId="22339" xr:uid="{00000000-0005-0000-0000-000045570000}"/>
    <cellStyle name="Separador de milhares 2 115 2" xfId="22340" xr:uid="{00000000-0005-0000-0000-000046570000}"/>
    <cellStyle name="Separador de milhares 2 115 2 2" xfId="22341" xr:uid="{00000000-0005-0000-0000-000047570000}"/>
    <cellStyle name="Separador de milhares 2 115 2 2 2" xfId="52977" xr:uid="{5E697317-5262-4276-A1D0-872CFC87B199}"/>
    <cellStyle name="Separador de milhares 2 115 2 3" xfId="52976" xr:uid="{FCACC2A8-48B2-4F0C-B1C6-E4EB34732680}"/>
    <cellStyle name="Separador de milhares 2 115 3" xfId="22342" xr:uid="{00000000-0005-0000-0000-000048570000}"/>
    <cellStyle name="Separador de milhares 2 115 3 2" xfId="22343" xr:uid="{00000000-0005-0000-0000-000049570000}"/>
    <cellStyle name="Separador de milhares 2 115 3 2 2" xfId="52979" xr:uid="{EB835B3E-5B7E-4780-9F8B-41B782584F83}"/>
    <cellStyle name="Separador de milhares 2 115 3 3" xfId="52978" xr:uid="{61863D47-2EAC-4B45-8635-64F1E38F624B}"/>
    <cellStyle name="Separador de milhares 2 115 4" xfId="22344" xr:uid="{00000000-0005-0000-0000-00004A570000}"/>
    <cellStyle name="Separador de milhares 2 115 4 2" xfId="52980" xr:uid="{012798A5-D718-47A1-A2AF-7FC83A9A765A}"/>
    <cellStyle name="Separador de milhares 2 115 5" xfId="22345" xr:uid="{00000000-0005-0000-0000-00004B570000}"/>
    <cellStyle name="Separador de milhares 2 115 5 2" xfId="22346" xr:uid="{00000000-0005-0000-0000-00004C570000}"/>
    <cellStyle name="Separador de milhares 2 115 5 2 2" xfId="52982" xr:uid="{7F68B9F0-1E67-44B0-B7E4-E426B80EDB21}"/>
    <cellStyle name="Separador de milhares 2 115 5 3" xfId="52981" xr:uid="{0E1BAC3D-871F-4E59-AF50-754F7A736D3E}"/>
    <cellStyle name="Separador de milhares 2 115 6" xfId="22347" xr:uid="{00000000-0005-0000-0000-00004D570000}"/>
    <cellStyle name="Separador de milhares 2 115 6 2" xfId="52983" xr:uid="{9E6FA75E-D5B7-42CB-8BFE-1C356DEB3616}"/>
    <cellStyle name="Separador de milhares 2 115 7" xfId="52975" xr:uid="{6620223C-513A-40C0-9A41-1BC0DA114E31}"/>
    <cellStyle name="Separador de milhares 2 116" xfId="22348" xr:uid="{00000000-0005-0000-0000-00004E570000}"/>
    <cellStyle name="Separador de milhares 2 116 2" xfId="22349" xr:uid="{00000000-0005-0000-0000-00004F570000}"/>
    <cellStyle name="Separador de milhares 2 116 2 2" xfId="22350" xr:uid="{00000000-0005-0000-0000-000050570000}"/>
    <cellStyle name="Separador de milhares 2 116 2 2 2" xfId="52986" xr:uid="{166DD68D-FC97-485A-B74B-C5662A7E14E4}"/>
    <cellStyle name="Separador de milhares 2 116 2 3" xfId="52985" xr:uid="{50D6E395-4CC0-4276-B5F2-500DFA85394E}"/>
    <cellStyle name="Separador de milhares 2 116 3" xfId="22351" xr:uid="{00000000-0005-0000-0000-000051570000}"/>
    <cellStyle name="Separador de milhares 2 116 3 2" xfId="22352" xr:uid="{00000000-0005-0000-0000-000052570000}"/>
    <cellStyle name="Separador de milhares 2 116 3 2 2" xfId="52988" xr:uid="{2303A141-7312-4C96-A84C-197FD16E2F83}"/>
    <cellStyle name="Separador de milhares 2 116 3 3" xfId="52987" xr:uid="{B0838E47-1A04-41FB-8A6E-289490DB21A4}"/>
    <cellStyle name="Separador de milhares 2 116 4" xfId="22353" xr:uid="{00000000-0005-0000-0000-000053570000}"/>
    <cellStyle name="Separador de milhares 2 116 4 2" xfId="52989" xr:uid="{7FD974E8-29B6-4733-A083-E5377514468A}"/>
    <cellStyle name="Separador de milhares 2 116 5" xfId="22354" xr:uid="{00000000-0005-0000-0000-000054570000}"/>
    <cellStyle name="Separador de milhares 2 116 5 2" xfId="22355" xr:uid="{00000000-0005-0000-0000-000055570000}"/>
    <cellStyle name="Separador de milhares 2 116 5 2 2" xfId="52991" xr:uid="{22648FDD-B2EC-4DB5-B439-66BAA6881CCF}"/>
    <cellStyle name="Separador de milhares 2 116 5 3" xfId="52990" xr:uid="{020F77F6-528D-419B-9749-AEA7B443FB9E}"/>
    <cellStyle name="Separador de milhares 2 116 6" xfId="22356" xr:uid="{00000000-0005-0000-0000-000056570000}"/>
    <cellStyle name="Separador de milhares 2 116 6 2" xfId="52992" xr:uid="{A39CAE48-140E-449B-B9B9-8F03DF85C263}"/>
    <cellStyle name="Separador de milhares 2 116 7" xfId="52984" xr:uid="{B606EA20-2786-4BF1-BB66-0653C31FC047}"/>
    <cellStyle name="Separador de milhares 2 117" xfId="22357" xr:uid="{00000000-0005-0000-0000-000057570000}"/>
    <cellStyle name="Separador de milhares 2 117 2" xfId="22358" xr:uid="{00000000-0005-0000-0000-000058570000}"/>
    <cellStyle name="Separador de milhares 2 117 2 2" xfId="22359" xr:uid="{00000000-0005-0000-0000-000059570000}"/>
    <cellStyle name="Separador de milhares 2 117 2 2 2" xfId="52995" xr:uid="{D31633A5-AB81-4B3F-AFC1-8D0456197023}"/>
    <cellStyle name="Separador de milhares 2 117 2 3" xfId="52994" xr:uid="{1679AB07-8C52-481B-804C-7FD4145B4BCC}"/>
    <cellStyle name="Separador de milhares 2 117 3" xfId="22360" xr:uid="{00000000-0005-0000-0000-00005A570000}"/>
    <cellStyle name="Separador de milhares 2 117 3 2" xfId="22361" xr:uid="{00000000-0005-0000-0000-00005B570000}"/>
    <cellStyle name="Separador de milhares 2 117 3 2 2" xfId="52997" xr:uid="{0878D8EA-D3AC-46B1-A452-B79FE71FE803}"/>
    <cellStyle name="Separador de milhares 2 117 3 3" xfId="52996" xr:uid="{2A983023-2183-45C3-9A9E-277F687DD265}"/>
    <cellStyle name="Separador de milhares 2 117 4" xfId="22362" xr:uid="{00000000-0005-0000-0000-00005C570000}"/>
    <cellStyle name="Separador de milhares 2 117 4 2" xfId="52998" xr:uid="{18B62831-ECC6-4713-A361-AFEDAEC9320E}"/>
    <cellStyle name="Separador de milhares 2 117 5" xfId="22363" xr:uid="{00000000-0005-0000-0000-00005D570000}"/>
    <cellStyle name="Separador de milhares 2 117 5 2" xfId="22364" xr:uid="{00000000-0005-0000-0000-00005E570000}"/>
    <cellStyle name="Separador de milhares 2 117 5 2 2" xfId="53000" xr:uid="{444A69A1-3DDA-4825-8E7F-E439E54E5EC5}"/>
    <cellStyle name="Separador de milhares 2 117 5 3" xfId="52999" xr:uid="{FD0A93F8-FB48-47B5-9D73-2F72FA568E49}"/>
    <cellStyle name="Separador de milhares 2 117 6" xfId="22365" xr:uid="{00000000-0005-0000-0000-00005F570000}"/>
    <cellStyle name="Separador de milhares 2 117 6 2" xfId="53001" xr:uid="{C5D725CF-0344-4430-83AA-516DADB0684A}"/>
    <cellStyle name="Separador de milhares 2 117 7" xfId="52993" xr:uid="{FFECC18B-1E10-4A50-AB5D-4EC67FF05D03}"/>
    <cellStyle name="Separador de milhares 2 118" xfId="22366" xr:uid="{00000000-0005-0000-0000-000060570000}"/>
    <cellStyle name="Separador de milhares 2 118 2" xfId="22367" xr:uid="{00000000-0005-0000-0000-000061570000}"/>
    <cellStyle name="Separador de milhares 2 118 2 2" xfId="22368" xr:uid="{00000000-0005-0000-0000-000062570000}"/>
    <cellStyle name="Separador de milhares 2 118 2 2 2" xfId="53004" xr:uid="{4F4A57E8-0740-4537-B3E2-3C018B847132}"/>
    <cellStyle name="Separador de milhares 2 118 2 3" xfId="53003" xr:uid="{560C0A3C-5B25-4E76-B0B8-3466D7D2B725}"/>
    <cellStyle name="Separador de milhares 2 118 3" xfId="22369" xr:uid="{00000000-0005-0000-0000-000063570000}"/>
    <cellStyle name="Separador de milhares 2 118 3 2" xfId="22370" xr:uid="{00000000-0005-0000-0000-000064570000}"/>
    <cellStyle name="Separador de milhares 2 118 3 2 2" xfId="53006" xr:uid="{CD1E92E6-AA23-4BAB-9379-A1338B09C923}"/>
    <cellStyle name="Separador de milhares 2 118 3 3" xfId="53005" xr:uid="{B26C24D2-B418-472A-9DC5-3E5C71FB7B05}"/>
    <cellStyle name="Separador de milhares 2 118 4" xfId="22371" xr:uid="{00000000-0005-0000-0000-000065570000}"/>
    <cellStyle name="Separador de milhares 2 118 4 2" xfId="53007" xr:uid="{6BBD4780-F65C-4D68-898E-A7F251AF7047}"/>
    <cellStyle name="Separador de milhares 2 118 5" xfId="22372" xr:uid="{00000000-0005-0000-0000-000066570000}"/>
    <cellStyle name="Separador de milhares 2 118 5 2" xfId="22373" xr:uid="{00000000-0005-0000-0000-000067570000}"/>
    <cellStyle name="Separador de milhares 2 118 5 2 2" xfId="53009" xr:uid="{6B957D95-24A5-4413-A161-15B6091329D5}"/>
    <cellStyle name="Separador de milhares 2 118 5 3" xfId="53008" xr:uid="{09DEFF95-9CF7-4943-9D7D-F3C68E9B324D}"/>
    <cellStyle name="Separador de milhares 2 118 6" xfId="22374" xr:uid="{00000000-0005-0000-0000-000068570000}"/>
    <cellStyle name="Separador de milhares 2 118 6 2" xfId="53010" xr:uid="{DD360DA7-2599-458E-8F92-12E68699BDC7}"/>
    <cellStyle name="Separador de milhares 2 118 7" xfId="53002" xr:uid="{A383B0C5-E4B9-429E-A267-216B3A128EC0}"/>
    <cellStyle name="Separador de milhares 2 119" xfId="22375" xr:uid="{00000000-0005-0000-0000-000069570000}"/>
    <cellStyle name="Separador de milhares 2 119 2" xfId="22376" xr:uid="{00000000-0005-0000-0000-00006A570000}"/>
    <cellStyle name="Separador de milhares 2 119 2 2" xfId="22377" xr:uid="{00000000-0005-0000-0000-00006B570000}"/>
    <cellStyle name="Separador de milhares 2 119 2 2 2" xfId="53013" xr:uid="{F8B37744-91DC-49E2-AEF6-3F2CF2DFB3D9}"/>
    <cellStyle name="Separador de milhares 2 119 2 3" xfId="53012" xr:uid="{8068552E-F5D0-4020-B0C1-A283DB7FA21B}"/>
    <cellStyle name="Separador de milhares 2 119 3" xfId="22378" xr:uid="{00000000-0005-0000-0000-00006C570000}"/>
    <cellStyle name="Separador de milhares 2 119 3 2" xfId="22379" xr:uid="{00000000-0005-0000-0000-00006D570000}"/>
    <cellStyle name="Separador de milhares 2 119 3 2 2" xfId="53015" xr:uid="{3C8197E6-0D28-4981-A17C-7C7BC83EF9EA}"/>
    <cellStyle name="Separador de milhares 2 119 3 3" xfId="53014" xr:uid="{83380A27-B4DC-4D73-B680-85C3C031A04C}"/>
    <cellStyle name="Separador de milhares 2 119 4" xfId="22380" xr:uid="{00000000-0005-0000-0000-00006E570000}"/>
    <cellStyle name="Separador de milhares 2 119 4 2" xfId="53016" xr:uid="{56377D87-C48F-49AB-A3EF-A3F1FA732254}"/>
    <cellStyle name="Separador de milhares 2 119 5" xfId="22381" xr:uid="{00000000-0005-0000-0000-00006F570000}"/>
    <cellStyle name="Separador de milhares 2 119 5 2" xfId="22382" xr:uid="{00000000-0005-0000-0000-000070570000}"/>
    <cellStyle name="Separador de milhares 2 119 5 2 2" xfId="53018" xr:uid="{D32794BB-CEE9-49D4-BC70-013669EA1FE4}"/>
    <cellStyle name="Separador de milhares 2 119 5 3" xfId="53017" xr:uid="{651E6F97-9740-4856-9DC5-9D9D38099E85}"/>
    <cellStyle name="Separador de milhares 2 119 6" xfId="22383" xr:uid="{00000000-0005-0000-0000-000071570000}"/>
    <cellStyle name="Separador de milhares 2 119 6 2" xfId="53019" xr:uid="{8551A8CC-8973-4E0B-B1B5-CE17817F02B4}"/>
    <cellStyle name="Separador de milhares 2 119 7" xfId="53011" xr:uid="{7A94A4FD-C607-464D-85AE-5895F8B0898F}"/>
    <cellStyle name="Separador de milhares 2 12" xfId="22384" xr:uid="{00000000-0005-0000-0000-000072570000}"/>
    <cellStyle name="Separador de milhares_x0001_ 2 12" xfId="22385" xr:uid="{00000000-0005-0000-0000-000073570000}"/>
    <cellStyle name="Separador de milhares 2 12 2" xfId="22386" xr:uid="{00000000-0005-0000-0000-000074570000}"/>
    <cellStyle name="Separador de milhares_x0001_ 2 12 2" xfId="22387" xr:uid="{00000000-0005-0000-0000-000075570000}"/>
    <cellStyle name="Separador de milhares 2 12 2 2" xfId="22388" xr:uid="{00000000-0005-0000-0000-000076570000}"/>
    <cellStyle name="Separador de milhares_x0001_ 2 12 2 2" xfId="53023" xr:uid="{17938B68-ABEB-45B4-BC87-951CF2EE0E7B}"/>
    <cellStyle name="Separador de milhares 2 12 2 2 2" xfId="53024" xr:uid="{224E44A9-AE1D-430C-8F4E-C92F8F503680}"/>
    <cellStyle name="Separador de milhares 2 12 2 3" xfId="53022" xr:uid="{E62B3272-C5B2-437D-9224-01FA6A6A3EC0}"/>
    <cellStyle name="Separador de milhares 2 12 3" xfId="22389" xr:uid="{00000000-0005-0000-0000-000077570000}"/>
    <cellStyle name="Separador de milhares_x0001_ 2 12 3" xfId="53021" xr:uid="{B1E46295-539E-4DE2-B374-E22024F166FA}"/>
    <cellStyle name="Separador de milhares 2 12 3 2" xfId="22390" xr:uid="{00000000-0005-0000-0000-000078570000}"/>
    <cellStyle name="Separador de milhares 2 12 3 2 2" xfId="53026" xr:uid="{1CF9DBF6-B0BC-4272-B9A1-4FCADCB16342}"/>
    <cellStyle name="Separador de milhares 2 12 3 3" xfId="53025" xr:uid="{84AAA25B-A5F2-45C0-8FC0-62A3E99C06BD}"/>
    <cellStyle name="Separador de milhares 2 12 4" xfId="22391" xr:uid="{00000000-0005-0000-0000-000079570000}"/>
    <cellStyle name="Separador de milhares 2 12 4 2" xfId="22392" xr:uid="{00000000-0005-0000-0000-00007A570000}"/>
    <cellStyle name="Separador de milhares 2 12 4 2 2" xfId="53028" xr:uid="{ADA1DB28-899E-4AAE-8E34-0170B42B522E}"/>
    <cellStyle name="Separador de milhares 2 12 4 3" xfId="53027" xr:uid="{1AA49176-B665-4439-BD9D-C398211B75AC}"/>
    <cellStyle name="Separador de milhares 2 12 5" xfId="22393" xr:uid="{00000000-0005-0000-0000-00007B570000}"/>
    <cellStyle name="Separador de milhares 2 12 5 2" xfId="53029" xr:uid="{DF01F338-0953-4571-8948-CDB0553240AE}"/>
    <cellStyle name="Separador de milhares 2 12 6" xfId="22394" xr:uid="{00000000-0005-0000-0000-00007C570000}"/>
    <cellStyle name="Separador de milhares 2 12 6 2" xfId="53030" xr:uid="{4040E97E-790D-4024-A641-4CFEAA028D3F}"/>
    <cellStyle name="Separador de milhares 2 12 6 3" xfId="22395" xr:uid="{00000000-0005-0000-0000-00007D570000}"/>
    <cellStyle name="Separador de milhares 2 12 6 3 2" xfId="53031" xr:uid="{546CABB3-EF16-4096-833E-B890A31A3849}"/>
    <cellStyle name="Separador de milhares 2 12 7" xfId="22396" xr:uid="{00000000-0005-0000-0000-00007E570000}"/>
    <cellStyle name="Separador de milhares 2 12 7 2" xfId="53032" xr:uid="{D9CD641E-3B1A-450C-9AFF-3FAB6E07D91A}"/>
    <cellStyle name="Separador de milhares 2 12 8" xfId="22397" xr:uid="{00000000-0005-0000-0000-00007F570000}"/>
    <cellStyle name="Separador de milhares 2 12 8 2" xfId="53033" xr:uid="{1BD0C431-B59A-4964-9662-E53DD6C7F690}"/>
    <cellStyle name="Separador de milhares 2 12 9" xfId="53020" xr:uid="{2595D7A5-E110-4BFC-ADFC-43A08A0771A6}"/>
    <cellStyle name="Separador de milhares 2 120" xfId="22398" xr:uid="{00000000-0005-0000-0000-000080570000}"/>
    <cellStyle name="Separador de milhares 2 120 2" xfId="22399" xr:uid="{00000000-0005-0000-0000-000081570000}"/>
    <cellStyle name="Separador de milhares 2 120 2 2" xfId="22400" xr:uid="{00000000-0005-0000-0000-000082570000}"/>
    <cellStyle name="Separador de milhares 2 120 2 2 2" xfId="53036" xr:uid="{A6E283A6-7851-4B07-ADB8-E7849BF533D6}"/>
    <cellStyle name="Separador de milhares 2 120 2 3" xfId="53035" xr:uid="{541F1D03-BE28-4851-8B49-6AE52BBC28A4}"/>
    <cellStyle name="Separador de milhares 2 120 3" xfId="22401" xr:uid="{00000000-0005-0000-0000-000083570000}"/>
    <cellStyle name="Separador de milhares 2 120 3 2" xfId="22402" xr:uid="{00000000-0005-0000-0000-000084570000}"/>
    <cellStyle name="Separador de milhares 2 120 3 2 2" xfId="53038" xr:uid="{A0BA03B9-56D3-40FC-A60C-02A7D90F79A1}"/>
    <cellStyle name="Separador de milhares 2 120 3 3" xfId="53037" xr:uid="{3AD123FC-C33E-4E17-89CE-9F3188F7968C}"/>
    <cellStyle name="Separador de milhares 2 120 4" xfId="22403" xr:uid="{00000000-0005-0000-0000-000085570000}"/>
    <cellStyle name="Separador de milhares 2 120 4 2" xfId="53039" xr:uid="{BD2C85EE-775C-4920-AA0F-C41D31EB5E79}"/>
    <cellStyle name="Separador de milhares 2 120 5" xfId="22404" xr:uid="{00000000-0005-0000-0000-000086570000}"/>
    <cellStyle name="Separador de milhares 2 120 5 2" xfId="22405" xr:uid="{00000000-0005-0000-0000-000087570000}"/>
    <cellStyle name="Separador de milhares 2 120 5 2 2" xfId="53041" xr:uid="{8FF00909-1B83-44E1-8620-52AA3100934D}"/>
    <cellStyle name="Separador de milhares 2 120 5 3" xfId="53040" xr:uid="{1DAE92E0-04ED-4EBF-96DF-EB71EB749A9C}"/>
    <cellStyle name="Separador de milhares 2 120 6" xfId="22406" xr:uid="{00000000-0005-0000-0000-000088570000}"/>
    <cellStyle name="Separador de milhares 2 120 6 2" xfId="53042" xr:uid="{16FECFB0-773E-4053-9EAF-5309BCD214EC}"/>
    <cellStyle name="Separador de milhares 2 120 7" xfId="53034" xr:uid="{02C8533F-3FBA-452A-9DD0-D7FBA0254EC7}"/>
    <cellStyle name="Separador de milhares 2 121" xfId="22407" xr:uid="{00000000-0005-0000-0000-000089570000}"/>
    <cellStyle name="Separador de milhares 2 121 2" xfId="22408" xr:uid="{00000000-0005-0000-0000-00008A570000}"/>
    <cellStyle name="Separador de milhares 2 121 2 2" xfId="22409" xr:uid="{00000000-0005-0000-0000-00008B570000}"/>
    <cellStyle name="Separador de milhares 2 121 2 2 2" xfId="53045" xr:uid="{DFB756BD-07A2-422D-93E9-54045B681CD9}"/>
    <cellStyle name="Separador de milhares 2 121 2 3" xfId="53044" xr:uid="{66853A25-BA3F-4023-AD68-5B4E20954701}"/>
    <cellStyle name="Separador de milhares 2 121 3" xfId="22410" xr:uid="{00000000-0005-0000-0000-00008C570000}"/>
    <cellStyle name="Separador de milhares 2 121 3 2" xfId="22411" xr:uid="{00000000-0005-0000-0000-00008D570000}"/>
    <cellStyle name="Separador de milhares 2 121 3 2 2" xfId="53047" xr:uid="{AD066DE3-BD78-4C9B-81BC-E64D793E4807}"/>
    <cellStyle name="Separador de milhares 2 121 3 3" xfId="53046" xr:uid="{12DF17E7-71BB-422C-BC78-8342097F9D5A}"/>
    <cellStyle name="Separador de milhares 2 121 4" xfId="22412" xr:uid="{00000000-0005-0000-0000-00008E570000}"/>
    <cellStyle name="Separador de milhares 2 121 4 2" xfId="53048" xr:uid="{C599C6E5-63F1-4D84-90BA-80DA83C4E788}"/>
    <cellStyle name="Separador de milhares 2 121 5" xfId="22413" xr:uid="{00000000-0005-0000-0000-00008F570000}"/>
    <cellStyle name="Separador de milhares 2 121 5 2" xfId="22414" xr:uid="{00000000-0005-0000-0000-000090570000}"/>
    <cellStyle name="Separador de milhares 2 121 5 2 2" xfId="53050" xr:uid="{FD2B0E82-4C49-4868-A948-336311920020}"/>
    <cellStyle name="Separador de milhares 2 121 5 3" xfId="53049" xr:uid="{4D068211-0DDA-4DAA-BE96-0D5959C54273}"/>
    <cellStyle name="Separador de milhares 2 121 6" xfId="22415" xr:uid="{00000000-0005-0000-0000-000091570000}"/>
    <cellStyle name="Separador de milhares 2 121 6 2" xfId="53051" xr:uid="{FCF41C66-0723-4772-A6CC-9CF5ABEBEF68}"/>
    <cellStyle name="Separador de milhares 2 121 7" xfId="53043" xr:uid="{DB451D9C-E5BE-43BB-9591-388CCEBAD375}"/>
    <cellStyle name="Separador de milhares 2 122" xfId="22416" xr:uid="{00000000-0005-0000-0000-000092570000}"/>
    <cellStyle name="Separador de milhares 2 122 2" xfId="22417" xr:uid="{00000000-0005-0000-0000-000093570000}"/>
    <cellStyle name="Separador de milhares 2 122 2 2" xfId="22418" xr:uid="{00000000-0005-0000-0000-000094570000}"/>
    <cellStyle name="Separador de milhares 2 122 2 2 2" xfId="53054" xr:uid="{2431E1E3-30DB-4B4E-83AE-3955C2FA9BB9}"/>
    <cellStyle name="Separador de milhares 2 122 2 3" xfId="53053" xr:uid="{3443FEDA-9E6E-46A7-96A3-A2F270850E0A}"/>
    <cellStyle name="Separador de milhares 2 122 3" xfId="22419" xr:uid="{00000000-0005-0000-0000-000095570000}"/>
    <cellStyle name="Separador de milhares 2 122 3 2" xfId="22420" xr:uid="{00000000-0005-0000-0000-000096570000}"/>
    <cellStyle name="Separador de milhares 2 122 3 2 2" xfId="53056" xr:uid="{A04417B4-5B8A-42E1-B95C-C8597CFF7450}"/>
    <cellStyle name="Separador de milhares 2 122 3 3" xfId="53055" xr:uid="{310282A4-16AE-4D65-A934-D793274CF569}"/>
    <cellStyle name="Separador de milhares 2 122 4" xfId="22421" xr:uid="{00000000-0005-0000-0000-000097570000}"/>
    <cellStyle name="Separador de milhares 2 122 4 2" xfId="53057" xr:uid="{EDD64D6A-D911-439E-A14F-D253B4F7610E}"/>
    <cellStyle name="Separador de milhares 2 122 5" xfId="22422" xr:uid="{00000000-0005-0000-0000-000098570000}"/>
    <cellStyle name="Separador de milhares 2 122 5 2" xfId="22423" xr:uid="{00000000-0005-0000-0000-000099570000}"/>
    <cellStyle name="Separador de milhares 2 122 5 2 2" xfId="53059" xr:uid="{5D0C8D70-F16D-4CC4-9495-F73BB85DB350}"/>
    <cellStyle name="Separador de milhares 2 122 5 3" xfId="53058" xr:uid="{E85A2C5C-936C-4808-AFDA-DF06F7817454}"/>
    <cellStyle name="Separador de milhares 2 122 6" xfId="22424" xr:uid="{00000000-0005-0000-0000-00009A570000}"/>
    <cellStyle name="Separador de milhares 2 122 6 2" xfId="53060" xr:uid="{E8C548A8-8348-4FC6-B301-BBA863E7147F}"/>
    <cellStyle name="Separador de milhares 2 122 7" xfId="53052" xr:uid="{495BD996-8F88-4ABA-9FCF-BE3D952E778C}"/>
    <cellStyle name="Separador de milhares 2 123" xfId="22425" xr:uid="{00000000-0005-0000-0000-00009B570000}"/>
    <cellStyle name="Separador de milhares 2 123 2" xfId="22426" xr:uid="{00000000-0005-0000-0000-00009C570000}"/>
    <cellStyle name="Separador de milhares 2 123 2 2" xfId="22427" xr:uid="{00000000-0005-0000-0000-00009D570000}"/>
    <cellStyle name="Separador de milhares 2 123 2 2 2" xfId="53063" xr:uid="{6A693446-FC86-4416-B931-6443B84E6ED0}"/>
    <cellStyle name="Separador de milhares 2 123 2 3" xfId="53062" xr:uid="{2903BD06-4628-4D28-821F-3135F9B43D5F}"/>
    <cellStyle name="Separador de milhares 2 123 3" xfId="22428" xr:uid="{00000000-0005-0000-0000-00009E570000}"/>
    <cellStyle name="Separador de milhares 2 123 3 2" xfId="22429" xr:uid="{00000000-0005-0000-0000-00009F570000}"/>
    <cellStyle name="Separador de milhares 2 123 3 2 2" xfId="53065" xr:uid="{935CF7DF-4F9D-4909-AF33-4F57BCD02944}"/>
    <cellStyle name="Separador de milhares 2 123 3 3" xfId="53064" xr:uid="{D737D68B-2EA4-490C-ADE1-5B83716C2667}"/>
    <cellStyle name="Separador de milhares 2 123 4" xfId="22430" xr:uid="{00000000-0005-0000-0000-0000A0570000}"/>
    <cellStyle name="Separador de milhares 2 123 4 2" xfId="53066" xr:uid="{00ABCECC-03D5-4C2D-90E0-FAB25F18E778}"/>
    <cellStyle name="Separador de milhares 2 123 5" xfId="22431" xr:uid="{00000000-0005-0000-0000-0000A1570000}"/>
    <cellStyle name="Separador de milhares 2 123 5 2" xfId="22432" xr:uid="{00000000-0005-0000-0000-0000A2570000}"/>
    <cellStyle name="Separador de milhares 2 123 5 2 2" xfId="53068" xr:uid="{43869180-22E5-4739-AAD2-2EC129D20D8C}"/>
    <cellStyle name="Separador de milhares 2 123 5 3" xfId="53067" xr:uid="{1D072976-1608-46E3-9636-C08E4B391B7E}"/>
    <cellStyle name="Separador de milhares 2 123 6" xfId="22433" xr:uid="{00000000-0005-0000-0000-0000A3570000}"/>
    <cellStyle name="Separador de milhares 2 123 6 2" xfId="53069" xr:uid="{C116A4BA-CDDC-4366-871C-0933905DD6EC}"/>
    <cellStyle name="Separador de milhares 2 123 7" xfId="53061" xr:uid="{38C7CFB0-174B-40C4-80BC-7C7AFA784DD1}"/>
    <cellStyle name="Separador de milhares 2 124" xfId="22434" xr:uid="{00000000-0005-0000-0000-0000A4570000}"/>
    <cellStyle name="Separador de milhares 2 124 2" xfId="22435" xr:uid="{00000000-0005-0000-0000-0000A5570000}"/>
    <cellStyle name="Separador de milhares 2 124 2 2" xfId="22436" xr:uid="{00000000-0005-0000-0000-0000A6570000}"/>
    <cellStyle name="Separador de milhares 2 124 2 2 2" xfId="53072" xr:uid="{576452B2-4B0B-4860-A123-25E2D1B5F15C}"/>
    <cellStyle name="Separador de milhares 2 124 2 3" xfId="53071" xr:uid="{3CBC2C1F-1C00-40A3-AECE-3F5B37859705}"/>
    <cellStyle name="Separador de milhares 2 124 3" xfId="22437" xr:uid="{00000000-0005-0000-0000-0000A7570000}"/>
    <cellStyle name="Separador de milhares 2 124 3 2" xfId="22438" xr:uid="{00000000-0005-0000-0000-0000A8570000}"/>
    <cellStyle name="Separador de milhares 2 124 3 2 2" xfId="53074" xr:uid="{310BAAF5-2280-4500-9107-3E9B3B413C0C}"/>
    <cellStyle name="Separador de milhares 2 124 3 3" xfId="53073" xr:uid="{5EA0638E-98BE-4CAF-B6A6-2FD0E71CF86B}"/>
    <cellStyle name="Separador de milhares 2 124 4" xfId="22439" xr:uid="{00000000-0005-0000-0000-0000A9570000}"/>
    <cellStyle name="Separador de milhares 2 124 4 2" xfId="53075" xr:uid="{AB199A93-E530-431D-AAD9-2EE11C1A8F20}"/>
    <cellStyle name="Separador de milhares 2 124 5" xfId="22440" xr:uid="{00000000-0005-0000-0000-0000AA570000}"/>
    <cellStyle name="Separador de milhares 2 124 5 2" xfId="22441" xr:uid="{00000000-0005-0000-0000-0000AB570000}"/>
    <cellStyle name="Separador de milhares 2 124 5 2 2" xfId="53077" xr:uid="{1F8C7C59-1B99-42DC-A322-3CCE3DB10240}"/>
    <cellStyle name="Separador de milhares 2 124 5 3" xfId="53076" xr:uid="{84B63CDF-3C20-47C5-8ECB-07BE9362ED36}"/>
    <cellStyle name="Separador de milhares 2 124 6" xfId="22442" xr:uid="{00000000-0005-0000-0000-0000AC570000}"/>
    <cellStyle name="Separador de milhares 2 124 6 2" xfId="53078" xr:uid="{20F1F7F9-1274-415A-8519-7027EFCD7450}"/>
    <cellStyle name="Separador de milhares 2 124 7" xfId="53070" xr:uid="{EDC4B87D-0415-4EEF-8A89-51374D1AA2F1}"/>
    <cellStyle name="Separador de milhares 2 125" xfId="22443" xr:uid="{00000000-0005-0000-0000-0000AD570000}"/>
    <cellStyle name="Separador de milhares 2 125 2" xfId="22444" xr:uid="{00000000-0005-0000-0000-0000AE570000}"/>
    <cellStyle name="Separador de milhares 2 125 2 2" xfId="22445" xr:uid="{00000000-0005-0000-0000-0000AF570000}"/>
    <cellStyle name="Separador de milhares 2 125 2 2 2" xfId="53081" xr:uid="{EE229F87-EC7C-42FC-BA93-7E4B96B0CDCA}"/>
    <cellStyle name="Separador de milhares 2 125 2 3" xfId="53080" xr:uid="{45E3F591-4C0F-40B8-9BDC-136D2423C81B}"/>
    <cellStyle name="Separador de milhares 2 125 3" xfId="22446" xr:uid="{00000000-0005-0000-0000-0000B0570000}"/>
    <cellStyle name="Separador de milhares 2 125 3 2" xfId="22447" xr:uid="{00000000-0005-0000-0000-0000B1570000}"/>
    <cellStyle name="Separador de milhares 2 125 3 2 2" xfId="53083" xr:uid="{A2C85601-A74B-472F-8E2A-9F8637678286}"/>
    <cellStyle name="Separador de milhares 2 125 3 3" xfId="53082" xr:uid="{D2C373E7-C08C-4C3D-87F8-88BCE5C9165F}"/>
    <cellStyle name="Separador de milhares 2 125 4" xfId="22448" xr:uid="{00000000-0005-0000-0000-0000B2570000}"/>
    <cellStyle name="Separador de milhares 2 125 4 2" xfId="53084" xr:uid="{06F56D34-03FE-417F-BFE7-BC646071BEDF}"/>
    <cellStyle name="Separador de milhares 2 125 5" xfId="22449" xr:uid="{00000000-0005-0000-0000-0000B3570000}"/>
    <cellStyle name="Separador de milhares 2 125 5 2" xfId="22450" xr:uid="{00000000-0005-0000-0000-0000B4570000}"/>
    <cellStyle name="Separador de milhares 2 125 5 2 2" xfId="53086" xr:uid="{48CF09BE-11FE-4BDC-ADE4-315492E61162}"/>
    <cellStyle name="Separador de milhares 2 125 5 3" xfId="53085" xr:uid="{13CF253D-9670-4A49-94BE-D0CE57A10837}"/>
    <cellStyle name="Separador de milhares 2 125 6" xfId="22451" xr:uid="{00000000-0005-0000-0000-0000B5570000}"/>
    <cellStyle name="Separador de milhares 2 125 6 2" xfId="53087" xr:uid="{B04ADB4D-3516-41AF-ACC4-E37904C7C099}"/>
    <cellStyle name="Separador de milhares 2 125 7" xfId="53079" xr:uid="{1165CA18-119D-4016-9D0B-510724B7C0A0}"/>
    <cellStyle name="Separador de milhares 2 126" xfId="22452" xr:uid="{00000000-0005-0000-0000-0000B6570000}"/>
    <cellStyle name="Separador de milhares 2 126 2" xfId="22453" xr:uid="{00000000-0005-0000-0000-0000B7570000}"/>
    <cellStyle name="Separador de milhares 2 126 2 2" xfId="22454" xr:uid="{00000000-0005-0000-0000-0000B8570000}"/>
    <cellStyle name="Separador de milhares 2 126 2 2 2" xfId="53090" xr:uid="{9978DC16-7A85-4051-98CF-C75C5B938F90}"/>
    <cellStyle name="Separador de milhares 2 126 2 3" xfId="53089" xr:uid="{DE5489D3-5270-4DE4-9EDE-032C0BD54E48}"/>
    <cellStyle name="Separador de milhares 2 126 3" xfId="22455" xr:uid="{00000000-0005-0000-0000-0000B9570000}"/>
    <cellStyle name="Separador de milhares 2 126 3 2" xfId="22456" xr:uid="{00000000-0005-0000-0000-0000BA570000}"/>
    <cellStyle name="Separador de milhares 2 126 3 2 2" xfId="53092" xr:uid="{4AF555B7-0E46-4951-B04F-EE2B96B8A1BC}"/>
    <cellStyle name="Separador de milhares 2 126 3 3" xfId="53091" xr:uid="{1F483915-6093-48AB-B6ED-7FE53A2A8367}"/>
    <cellStyle name="Separador de milhares 2 126 4" xfId="22457" xr:uid="{00000000-0005-0000-0000-0000BB570000}"/>
    <cellStyle name="Separador de milhares 2 126 4 2" xfId="53093" xr:uid="{C2DCDED2-04F3-4D4C-91B7-86A832CE14FC}"/>
    <cellStyle name="Separador de milhares 2 126 5" xfId="22458" xr:uid="{00000000-0005-0000-0000-0000BC570000}"/>
    <cellStyle name="Separador de milhares 2 126 5 2" xfId="53094" xr:uid="{A1011721-E2AB-4007-8D4A-DD42BFFEB78E}"/>
    <cellStyle name="Separador de milhares 2 126 6" xfId="22459" xr:uid="{00000000-0005-0000-0000-0000BD570000}"/>
    <cellStyle name="Separador de milhares 2 126 6 2" xfId="53095" xr:uid="{16E07B1A-9C31-497A-95E8-25C5AEBC8CE0}"/>
    <cellStyle name="Separador de milhares 2 126 7" xfId="53088" xr:uid="{DA39E6E0-39DA-4E02-8C9B-77C1DA293685}"/>
    <cellStyle name="Separador de milhares 2 127" xfId="22460" xr:uid="{00000000-0005-0000-0000-0000BE570000}"/>
    <cellStyle name="Separador de milhares 2 127 2" xfId="22461" xr:uid="{00000000-0005-0000-0000-0000BF570000}"/>
    <cellStyle name="Separador de milhares 2 127 2 2" xfId="22462" xr:uid="{00000000-0005-0000-0000-0000C0570000}"/>
    <cellStyle name="Separador de milhares 2 127 2 2 2" xfId="53098" xr:uid="{468C2C5C-1ED0-49C2-A111-3D6553E686B5}"/>
    <cellStyle name="Separador de milhares 2 127 2 3" xfId="53097" xr:uid="{C8CFFBE3-9F7E-4452-A071-1E35410DC11C}"/>
    <cellStyle name="Separador de milhares 2 127 3" xfId="22463" xr:uid="{00000000-0005-0000-0000-0000C1570000}"/>
    <cellStyle name="Separador de milhares 2 127 3 2" xfId="22464" xr:uid="{00000000-0005-0000-0000-0000C2570000}"/>
    <cellStyle name="Separador de milhares 2 127 3 2 2" xfId="53100" xr:uid="{5E3263AE-762D-4202-99B2-51F937AB71FF}"/>
    <cellStyle name="Separador de milhares 2 127 3 3" xfId="53099" xr:uid="{A44E34E3-2454-4B6B-B2A2-FD7A0E6463A4}"/>
    <cellStyle name="Separador de milhares 2 127 4" xfId="22465" xr:uid="{00000000-0005-0000-0000-0000C3570000}"/>
    <cellStyle name="Separador de milhares 2 127 4 2" xfId="53101" xr:uid="{B472ADB4-6592-478F-A23B-F189C9736DDC}"/>
    <cellStyle name="Separador de milhares 2 127 5" xfId="22466" xr:uid="{00000000-0005-0000-0000-0000C4570000}"/>
    <cellStyle name="Separador de milhares 2 127 5 2" xfId="53102" xr:uid="{2F78D6C5-4D4D-4621-8E22-D36B1EAE102C}"/>
    <cellStyle name="Separador de milhares 2 127 6" xfId="22467" xr:uid="{00000000-0005-0000-0000-0000C5570000}"/>
    <cellStyle name="Separador de milhares 2 127 6 2" xfId="53103" xr:uid="{1535C260-82D1-4A7E-8E0E-E4FA64A1B13D}"/>
    <cellStyle name="Separador de milhares 2 127 7" xfId="53096" xr:uid="{59809209-E626-416E-9DA6-A39D7D553FBB}"/>
    <cellStyle name="Separador de milhares 2 128" xfId="22468" xr:uid="{00000000-0005-0000-0000-0000C6570000}"/>
    <cellStyle name="Separador de milhares 2 128 2" xfId="22469" xr:uid="{00000000-0005-0000-0000-0000C7570000}"/>
    <cellStyle name="Separador de milhares 2 128 2 2" xfId="22470" xr:uid="{00000000-0005-0000-0000-0000C8570000}"/>
    <cellStyle name="Separador de milhares 2 128 2 2 2" xfId="53106" xr:uid="{672883FF-201D-4CE5-B2B7-A05D26A5327D}"/>
    <cellStyle name="Separador de milhares 2 128 2 3" xfId="53105" xr:uid="{48A58209-7E45-4BCE-8350-4D2F28AB2F67}"/>
    <cellStyle name="Separador de milhares 2 128 3" xfId="22471" xr:uid="{00000000-0005-0000-0000-0000C9570000}"/>
    <cellStyle name="Separador de milhares 2 128 3 2" xfId="22472" xr:uid="{00000000-0005-0000-0000-0000CA570000}"/>
    <cellStyle name="Separador de milhares 2 128 3 2 2" xfId="53108" xr:uid="{3F345F4A-60E7-4D1B-B167-088181B6FC02}"/>
    <cellStyle name="Separador de milhares 2 128 3 3" xfId="53107" xr:uid="{1D1C4984-C969-4356-BB27-DBE5B9E0E090}"/>
    <cellStyle name="Separador de milhares 2 128 4" xfId="22473" xr:uid="{00000000-0005-0000-0000-0000CB570000}"/>
    <cellStyle name="Separador de milhares 2 128 4 2" xfId="53109" xr:uid="{7F12005E-ABA9-451E-A857-93B52B36B721}"/>
    <cellStyle name="Separador de milhares 2 128 5" xfId="22474" xr:uid="{00000000-0005-0000-0000-0000CC570000}"/>
    <cellStyle name="Separador de milhares 2 128 5 2" xfId="53110" xr:uid="{5B4C14AA-D0FD-4A87-8271-8359644C2338}"/>
    <cellStyle name="Separador de milhares 2 128 6" xfId="22475" xr:uid="{00000000-0005-0000-0000-0000CD570000}"/>
    <cellStyle name="Separador de milhares 2 128 6 2" xfId="53111" xr:uid="{CC6ACB4C-399B-4EDB-86F2-4EA2969CD636}"/>
    <cellStyle name="Separador de milhares 2 128 7" xfId="53104" xr:uid="{741A8DC7-CADA-4B10-BB52-8687734B26EF}"/>
    <cellStyle name="Separador de milhares 2 129" xfId="22476" xr:uid="{00000000-0005-0000-0000-0000CE570000}"/>
    <cellStyle name="Separador de milhares 2 129 2" xfId="22477" xr:uid="{00000000-0005-0000-0000-0000CF570000}"/>
    <cellStyle name="Separador de milhares 2 129 2 2" xfId="22478" xr:uid="{00000000-0005-0000-0000-0000D0570000}"/>
    <cellStyle name="Separador de milhares 2 129 2 2 2" xfId="53114" xr:uid="{FAE67163-799C-4A3A-A6EC-F448D720204C}"/>
    <cellStyle name="Separador de milhares 2 129 2 3" xfId="53113" xr:uid="{7C5CCBB7-A72B-48F4-80AF-A4AA142FDF1C}"/>
    <cellStyle name="Separador de milhares 2 129 3" xfId="22479" xr:uid="{00000000-0005-0000-0000-0000D1570000}"/>
    <cellStyle name="Separador de milhares 2 129 3 2" xfId="22480" xr:uid="{00000000-0005-0000-0000-0000D2570000}"/>
    <cellStyle name="Separador de milhares 2 129 3 2 2" xfId="53116" xr:uid="{132CC7F4-B5E5-45F2-9510-365E607A7528}"/>
    <cellStyle name="Separador de milhares 2 129 3 3" xfId="53115" xr:uid="{BE4A6874-9CC1-4F31-BBD8-D51A819DBFB7}"/>
    <cellStyle name="Separador de milhares 2 129 4" xfId="22481" xr:uid="{00000000-0005-0000-0000-0000D3570000}"/>
    <cellStyle name="Separador de milhares 2 129 4 2" xfId="53117" xr:uid="{1D0766C0-E43D-48CA-B807-51A1A2A60B97}"/>
    <cellStyle name="Separador de milhares 2 129 5" xfId="22482" xr:uid="{00000000-0005-0000-0000-0000D4570000}"/>
    <cellStyle name="Separador de milhares 2 129 5 2" xfId="53118" xr:uid="{0712B1B9-3940-4D5E-A0A5-1D929D3EBD29}"/>
    <cellStyle name="Separador de milhares 2 129 6" xfId="22483" xr:uid="{00000000-0005-0000-0000-0000D5570000}"/>
    <cellStyle name="Separador de milhares 2 129 6 2" xfId="53119" xr:uid="{33F37DEE-7E69-46EB-AFBF-8D8362D58F62}"/>
    <cellStyle name="Separador de milhares 2 129 7" xfId="53112" xr:uid="{FFCEF341-F898-47B5-9C61-D6F4AB2024A5}"/>
    <cellStyle name="Separador de milhares 2 13" xfId="22484" xr:uid="{00000000-0005-0000-0000-0000D6570000}"/>
    <cellStyle name="Separador de milhares_x0001_ 2 13" xfId="22485" xr:uid="{00000000-0005-0000-0000-0000D7570000}"/>
    <cellStyle name="Separador de milhares 2 13 2" xfId="22486" xr:uid="{00000000-0005-0000-0000-0000D8570000}"/>
    <cellStyle name="Separador de milhares_x0001_ 2 13 2" xfId="22487" xr:uid="{00000000-0005-0000-0000-0000D9570000}"/>
    <cellStyle name="Separador de milhares 2 13 2 2" xfId="22488" xr:uid="{00000000-0005-0000-0000-0000DA570000}"/>
    <cellStyle name="Separador de milhares_x0001_ 2 13 2 2" xfId="53123" xr:uid="{61C1AC50-4E14-40BD-9C7F-03E2ADDF018E}"/>
    <cellStyle name="Separador de milhares 2 13 2 2 2" xfId="53124" xr:uid="{E87D55A9-133E-4EAE-9268-989BA7B627CC}"/>
    <cellStyle name="Separador de milhares 2 13 2 3" xfId="53122" xr:uid="{B48761A1-7630-4ABC-8502-6FCD83AD0082}"/>
    <cellStyle name="Separador de milhares 2 13 3" xfId="22489" xr:uid="{00000000-0005-0000-0000-0000DB570000}"/>
    <cellStyle name="Separador de milhares_x0001_ 2 13 3" xfId="53121" xr:uid="{3AE597AA-63DA-4CDC-AB7A-3049613AE58F}"/>
    <cellStyle name="Separador de milhares 2 13 3 2" xfId="22490" xr:uid="{00000000-0005-0000-0000-0000DC570000}"/>
    <cellStyle name="Separador de milhares 2 13 3 2 2" xfId="53126" xr:uid="{3FA0849F-7249-4759-93C6-9000C810D3C3}"/>
    <cellStyle name="Separador de milhares 2 13 3 3" xfId="53125" xr:uid="{1E44A9DE-2E80-4BEC-B225-12792E076F29}"/>
    <cellStyle name="Separador de milhares 2 13 4" xfId="22491" xr:uid="{00000000-0005-0000-0000-0000DD570000}"/>
    <cellStyle name="Separador de milhares 2 13 4 2" xfId="22492" xr:uid="{00000000-0005-0000-0000-0000DE570000}"/>
    <cellStyle name="Separador de milhares 2 13 4 2 2" xfId="53128" xr:uid="{DD533EF6-BA28-4404-A5FD-BFD6771FB683}"/>
    <cellStyle name="Separador de milhares 2 13 4 3" xfId="53127" xr:uid="{46B370AA-F069-427A-8DCA-35F0A945B569}"/>
    <cellStyle name="Separador de milhares 2 13 5" xfId="22493" xr:uid="{00000000-0005-0000-0000-0000DF570000}"/>
    <cellStyle name="Separador de milhares 2 13 5 2" xfId="53129" xr:uid="{AF5BB5DD-3A73-4208-A9F7-AF3366635FDB}"/>
    <cellStyle name="Separador de milhares 2 13 6" xfId="22494" xr:uid="{00000000-0005-0000-0000-0000E0570000}"/>
    <cellStyle name="Separador de milhares 2 13 6 2" xfId="53130" xr:uid="{B3B262A6-8BA5-41D3-8275-29ECF3011F47}"/>
    <cellStyle name="Separador de milhares 2 13 6 3" xfId="22495" xr:uid="{00000000-0005-0000-0000-0000E1570000}"/>
    <cellStyle name="Separador de milhares 2 13 6 3 2" xfId="53131" xr:uid="{D6A751F3-E029-4A3D-8FC0-42F78FB36BB6}"/>
    <cellStyle name="Separador de milhares 2 13 7" xfId="22496" xr:uid="{00000000-0005-0000-0000-0000E2570000}"/>
    <cellStyle name="Separador de milhares 2 13 7 2" xfId="53132" xr:uid="{17D56E11-C0CC-4B3C-B491-5C99E4CDA971}"/>
    <cellStyle name="Separador de milhares 2 13 8" xfId="22497" xr:uid="{00000000-0005-0000-0000-0000E3570000}"/>
    <cellStyle name="Separador de milhares 2 13 8 2" xfId="53133" xr:uid="{7858C52A-3D3A-4FC0-9D01-BA5DD9FE5BC3}"/>
    <cellStyle name="Separador de milhares 2 13 9" xfId="53120" xr:uid="{4565A602-81D5-4C35-A30A-19536D0B2CB7}"/>
    <cellStyle name="Separador de milhares 2 130" xfId="22498" xr:uid="{00000000-0005-0000-0000-0000E4570000}"/>
    <cellStyle name="Separador de milhares 2 130 2" xfId="22499" xr:uid="{00000000-0005-0000-0000-0000E5570000}"/>
    <cellStyle name="Separador de milhares 2 130 2 2" xfId="22500" xr:uid="{00000000-0005-0000-0000-0000E6570000}"/>
    <cellStyle name="Separador de milhares 2 130 2 2 2" xfId="53136" xr:uid="{197D9603-4975-47BE-84AF-7CBB8CAD609C}"/>
    <cellStyle name="Separador de milhares 2 130 2 3" xfId="53135" xr:uid="{5BDED2DC-B5D1-4630-A312-055B9BA868FC}"/>
    <cellStyle name="Separador de milhares 2 130 3" xfId="22501" xr:uid="{00000000-0005-0000-0000-0000E7570000}"/>
    <cellStyle name="Separador de milhares 2 130 3 2" xfId="22502" xr:uid="{00000000-0005-0000-0000-0000E8570000}"/>
    <cellStyle name="Separador de milhares 2 130 3 2 2" xfId="53138" xr:uid="{40C7CD58-A82B-4A60-B630-16D136FE9BC1}"/>
    <cellStyle name="Separador de milhares 2 130 3 3" xfId="53137" xr:uid="{0013C316-E3E1-4EBB-A5CE-43F85D5536F8}"/>
    <cellStyle name="Separador de milhares 2 130 4" xfId="22503" xr:uid="{00000000-0005-0000-0000-0000E9570000}"/>
    <cellStyle name="Separador de milhares 2 130 4 2" xfId="53139" xr:uid="{7BD6D728-7E9A-496D-BCCF-6DA238F0DF58}"/>
    <cellStyle name="Separador de milhares 2 130 5" xfId="22504" xr:uid="{00000000-0005-0000-0000-0000EA570000}"/>
    <cellStyle name="Separador de milhares 2 130 5 2" xfId="53140" xr:uid="{F170828A-8BAD-4852-BBED-8AFE008B980F}"/>
    <cellStyle name="Separador de milhares 2 130 6" xfId="22505" xr:uid="{00000000-0005-0000-0000-0000EB570000}"/>
    <cellStyle name="Separador de milhares 2 130 6 2" xfId="53141" xr:uid="{F5E68F6A-7330-458C-8582-89A9CFC4D6D7}"/>
    <cellStyle name="Separador de milhares 2 130 7" xfId="53134" xr:uid="{22FDA4F9-40CC-413B-84B4-688EF5BCA404}"/>
    <cellStyle name="Separador de milhares 2 131" xfId="22506" xr:uid="{00000000-0005-0000-0000-0000EC570000}"/>
    <cellStyle name="Separador de milhares 2 131 2" xfId="22507" xr:uid="{00000000-0005-0000-0000-0000ED570000}"/>
    <cellStyle name="Separador de milhares 2 131 2 2" xfId="22508" xr:uid="{00000000-0005-0000-0000-0000EE570000}"/>
    <cellStyle name="Separador de milhares 2 131 2 2 2" xfId="53144" xr:uid="{983409C8-5D26-45AD-9DFD-B3F2AB0181D8}"/>
    <cellStyle name="Separador de milhares 2 131 2 3" xfId="53143" xr:uid="{F6FC8AC3-5BDA-4FE5-9773-3D81E0F528F9}"/>
    <cellStyle name="Separador de milhares 2 131 3" xfId="22509" xr:uid="{00000000-0005-0000-0000-0000EF570000}"/>
    <cellStyle name="Separador de milhares 2 131 3 2" xfId="22510" xr:uid="{00000000-0005-0000-0000-0000F0570000}"/>
    <cellStyle name="Separador de milhares 2 131 3 2 2" xfId="53146" xr:uid="{FCAEC5F9-866E-4C28-A1F6-B7F3988BF136}"/>
    <cellStyle name="Separador de milhares 2 131 3 3" xfId="53145" xr:uid="{FD521473-EEE1-4539-808C-07958AAC51AB}"/>
    <cellStyle name="Separador de milhares 2 131 4" xfId="22511" xr:uid="{00000000-0005-0000-0000-0000F1570000}"/>
    <cellStyle name="Separador de milhares 2 131 4 2" xfId="53147" xr:uid="{F1A1F98A-09AF-4E15-88CF-8FC04291EB18}"/>
    <cellStyle name="Separador de milhares 2 131 5" xfId="22512" xr:uid="{00000000-0005-0000-0000-0000F2570000}"/>
    <cellStyle name="Separador de milhares 2 131 5 2" xfId="53148" xr:uid="{C0A65B36-08C3-4D6D-B4BF-3C48375421C6}"/>
    <cellStyle name="Separador de milhares 2 131 6" xfId="22513" xr:uid="{00000000-0005-0000-0000-0000F3570000}"/>
    <cellStyle name="Separador de milhares 2 131 6 2" xfId="53149" xr:uid="{D23B1E2F-44B9-450D-8B8A-41EE985BD2D6}"/>
    <cellStyle name="Separador de milhares 2 131 7" xfId="53142" xr:uid="{16BBBCB3-CCB8-4DE2-B679-FB6597F821B8}"/>
    <cellStyle name="Separador de milhares 2 132" xfId="22514" xr:uid="{00000000-0005-0000-0000-0000F4570000}"/>
    <cellStyle name="Separador de milhares 2 132 2" xfId="22515" xr:uid="{00000000-0005-0000-0000-0000F5570000}"/>
    <cellStyle name="Separador de milhares 2 132 2 2" xfId="22516" xr:uid="{00000000-0005-0000-0000-0000F6570000}"/>
    <cellStyle name="Separador de milhares 2 132 2 2 2" xfId="53152" xr:uid="{5C4DBE85-52A5-4907-91F2-A22B3AF9803B}"/>
    <cellStyle name="Separador de milhares 2 132 2 3" xfId="53151" xr:uid="{C8E9A625-946C-4981-82E7-F53B16FB6D7D}"/>
    <cellStyle name="Separador de milhares 2 132 3" xfId="22517" xr:uid="{00000000-0005-0000-0000-0000F7570000}"/>
    <cellStyle name="Separador de milhares 2 132 3 2" xfId="22518" xr:uid="{00000000-0005-0000-0000-0000F8570000}"/>
    <cellStyle name="Separador de milhares 2 132 3 2 2" xfId="53154" xr:uid="{1F192197-7119-4D91-AD52-7F7A550C1C0C}"/>
    <cellStyle name="Separador de milhares 2 132 3 3" xfId="53153" xr:uid="{7D4FC6EC-C647-4BAE-9533-004B4EDE9908}"/>
    <cellStyle name="Separador de milhares 2 132 4" xfId="22519" xr:uid="{00000000-0005-0000-0000-0000F9570000}"/>
    <cellStyle name="Separador de milhares 2 132 4 2" xfId="53155" xr:uid="{D79FF5B3-676B-4B69-85F8-729E1A5306A7}"/>
    <cellStyle name="Separador de milhares 2 132 5" xfId="22520" xr:uid="{00000000-0005-0000-0000-0000FA570000}"/>
    <cellStyle name="Separador de milhares 2 132 5 2" xfId="53156" xr:uid="{5DEF9108-0306-4557-B54A-04B361832D03}"/>
    <cellStyle name="Separador de milhares 2 132 6" xfId="22521" xr:uid="{00000000-0005-0000-0000-0000FB570000}"/>
    <cellStyle name="Separador de milhares 2 132 6 2" xfId="53157" xr:uid="{7033957F-0B99-47D3-A678-2E0920651B66}"/>
    <cellStyle name="Separador de milhares 2 132 7" xfId="53150" xr:uid="{5AE2A2D2-E1C2-446D-9E6C-231DA11F2269}"/>
    <cellStyle name="Separador de milhares 2 133" xfId="22522" xr:uid="{00000000-0005-0000-0000-0000FC570000}"/>
    <cellStyle name="Separador de milhares 2 133 2" xfId="22523" xr:uid="{00000000-0005-0000-0000-0000FD570000}"/>
    <cellStyle name="Separador de milhares 2 133 2 2" xfId="22524" xr:uid="{00000000-0005-0000-0000-0000FE570000}"/>
    <cellStyle name="Separador de milhares 2 133 2 2 2" xfId="53160" xr:uid="{10194B62-FFB1-4329-95FF-865E3E3D03CA}"/>
    <cellStyle name="Separador de milhares 2 133 2 3" xfId="53159" xr:uid="{F6008C94-7D98-4714-8D5C-4AC3DF055B98}"/>
    <cellStyle name="Separador de milhares 2 133 3" xfId="22525" xr:uid="{00000000-0005-0000-0000-0000FF570000}"/>
    <cellStyle name="Separador de milhares 2 133 3 2" xfId="22526" xr:uid="{00000000-0005-0000-0000-000000580000}"/>
    <cellStyle name="Separador de milhares 2 133 3 2 2" xfId="53162" xr:uid="{541632A7-EC9A-48D6-A9F1-437F0B391C0B}"/>
    <cellStyle name="Separador de milhares 2 133 3 3" xfId="53161" xr:uid="{50738058-1219-495D-ADB6-BBA909E752EE}"/>
    <cellStyle name="Separador de milhares 2 133 4" xfId="22527" xr:uid="{00000000-0005-0000-0000-000001580000}"/>
    <cellStyle name="Separador de milhares 2 133 4 2" xfId="53163" xr:uid="{C04F9EBB-F9D0-443D-8B26-7BF525FB111C}"/>
    <cellStyle name="Separador de milhares 2 133 5" xfId="22528" xr:uid="{00000000-0005-0000-0000-000002580000}"/>
    <cellStyle name="Separador de milhares 2 133 5 2" xfId="53164" xr:uid="{A1D1D650-C154-4EF8-AA9A-C706C185A139}"/>
    <cellStyle name="Separador de milhares 2 133 6" xfId="22529" xr:uid="{00000000-0005-0000-0000-000003580000}"/>
    <cellStyle name="Separador de milhares 2 133 6 2" xfId="53165" xr:uid="{03C9B15C-23EE-47CB-8971-D3714DB3355E}"/>
    <cellStyle name="Separador de milhares 2 133 7" xfId="53158" xr:uid="{56C252B2-512F-4F7E-8B06-CF8BE74B3EB1}"/>
    <cellStyle name="Separador de milhares 2 134" xfId="22530" xr:uid="{00000000-0005-0000-0000-000004580000}"/>
    <cellStyle name="Separador de milhares 2 134 2" xfId="22531" xr:uid="{00000000-0005-0000-0000-000005580000}"/>
    <cellStyle name="Separador de milhares 2 134 2 2" xfId="22532" xr:uid="{00000000-0005-0000-0000-000006580000}"/>
    <cellStyle name="Separador de milhares 2 134 2 2 2" xfId="53168" xr:uid="{5314C13F-EAB8-48F4-B919-E42CA0EDEB1E}"/>
    <cellStyle name="Separador de milhares 2 134 2 3" xfId="53167" xr:uid="{677D37FB-883F-4892-B61F-246F95897E17}"/>
    <cellStyle name="Separador de milhares 2 134 3" xfId="22533" xr:uid="{00000000-0005-0000-0000-000007580000}"/>
    <cellStyle name="Separador de milhares 2 134 3 2" xfId="22534" xr:uid="{00000000-0005-0000-0000-000008580000}"/>
    <cellStyle name="Separador de milhares 2 134 3 2 2" xfId="53170" xr:uid="{F16B4D41-A115-48C0-9737-6FB40F4090C9}"/>
    <cellStyle name="Separador de milhares 2 134 3 3" xfId="53169" xr:uid="{56C89FF9-6DCD-4BEF-BBB9-EAE0653794BD}"/>
    <cellStyle name="Separador de milhares 2 134 4" xfId="22535" xr:uid="{00000000-0005-0000-0000-000009580000}"/>
    <cellStyle name="Separador de milhares 2 134 4 2" xfId="53171" xr:uid="{62FF048E-9530-44F9-9B29-EFB8C3E5CDDD}"/>
    <cellStyle name="Separador de milhares 2 134 5" xfId="22536" xr:uid="{00000000-0005-0000-0000-00000A580000}"/>
    <cellStyle name="Separador de milhares 2 134 5 2" xfId="53172" xr:uid="{257BDBAE-E0DA-4F37-A61D-E54B3EE7255E}"/>
    <cellStyle name="Separador de milhares 2 134 6" xfId="22537" xr:uid="{00000000-0005-0000-0000-00000B580000}"/>
    <cellStyle name="Separador de milhares 2 134 6 2" xfId="53173" xr:uid="{1D0EAF7B-066E-4752-950A-E9BA19EA6DED}"/>
    <cellStyle name="Separador de milhares 2 134 7" xfId="53166" xr:uid="{C26636CF-94CB-458C-AE75-9D88E682E0E2}"/>
    <cellStyle name="Separador de milhares 2 135" xfId="22538" xr:uid="{00000000-0005-0000-0000-00000C580000}"/>
    <cellStyle name="Separador de milhares 2 135 2" xfId="22539" xr:uid="{00000000-0005-0000-0000-00000D580000}"/>
    <cellStyle name="Separador de milhares 2 135 2 2" xfId="53175" xr:uid="{48ECFB25-D072-4538-96A6-214DF6AFB481}"/>
    <cellStyle name="Separador de milhares 2 135 3" xfId="53174" xr:uid="{61EF4ADF-26BB-4727-9E2E-9A77C6EFE258}"/>
    <cellStyle name="Separador de milhares 2 136" xfId="22540" xr:uid="{00000000-0005-0000-0000-00000E580000}"/>
    <cellStyle name="Separador de milhares 2 136 2" xfId="22541" xr:uid="{00000000-0005-0000-0000-00000F580000}"/>
    <cellStyle name="Separador de milhares 2 136 2 2" xfId="53177" xr:uid="{7EBD894C-5B96-42D5-B6E9-72D79C7C89AF}"/>
    <cellStyle name="Separador de milhares 2 136 3" xfId="53176" xr:uid="{856B9475-E092-43F6-A1FC-886BA0D1F5E3}"/>
    <cellStyle name="Separador de milhares 2 137" xfId="22542" xr:uid="{00000000-0005-0000-0000-000010580000}"/>
    <cellStyle name="Separador de milhares 2 137 2" xfId="22543" xr:uid="{00000000-0005-0000-0000-000011580000}"/>
    <cellStyle name="Separador de milhares 2 137 2 2" xfId="53179" xr:uid="{870373A4-E461-4778-99E1-2C37D40C23ED}"/>
    <cellStyle name="Separador de milhares 2 137 3" xfId="53178" xr:uid="{02890571-8F98-4140-8A45-C743B3FEA9C2}"/>
    <cellStyle name="Separador de milhares 2 138" xfId="22544" xr:uid="{00000000-0005-0000-0000-000012580000}"/>
    <cellStyle name="Separador de milhares 2 138 2" xfId="22545" xr:uid="{00000000-0005-0000-0000-000013580000}"/>
    <cellStyle name="Separador de milhares 2 138 2 2" xfId="53181" xr:uid="{0F4DE653-090E-41AB-9FC0-2C091A8A2BD5}"/>
    <cellStyle name="Separador de milhares 2 138 3" xfId="53180" xr:uid="{4C63B5A0-9BCB-4CC1-AC9D-86903027D594}"/>
    <cellStyle name="Separador de milhares 2 139" xfId="22546" xr:uid="{00000000-0005-0000-0000-000014580000}"/>
    <cellStyle name="Separador de milhares 2 139 2" xfId="53182" xr:uid="{8B2D8CA1-A839-4C39-BFB7-FFC80F64008C}"/>
    <cellStyle name="Separador de milhares 2 14" xfId="22547" xr:uid="{00000000-0005-0000-0000-000015580000}"/>
    <cellStyle name="Separador de milhares_x0001_ 2 14" xfId="22548" xr:uid="{00000000-0005-0000-0000-000016580000}"/>
    <cellStyle name="Separador de milhares 2 14 2" xfId="22549" xr:uid="{00000000-0005-0000-0000-000017580000}"/>
    <cellStyle name="Separador de milhares_x0001_ 2 14 2" xfId="22550" xr:uid="{00000000-0005-0000-0000-000018580000}"/>
    <cellStyle name="Separador de milhares 2 14 2 2" xfId="22551" xr:uid="{00000000-0005-0000-0000-000019580000}"/>
    <cellStyle name="Separador de milhares_x0001_ 2 14 2 2" xfId="53186" xr:uid="{C582850F-4083-4E27-B6E3-1053B0EB846E}"/>
    <cellStyle name="Separador de milhares 2 14 2 2 2" xfId="53187" xr:uid="{9BE4F164-A9C5-4DFF-A243-359FB51E0A6B}"/>
    <cellStyle name="Separador de milhares 2 14 2 3" xfId="53185" xr:uid="{42DA4C43-375F-49FE-A922-64594670E843}"/>
    <cellStyle name="Separador de milhares 2 14 3" xfId="22552" xr:uid="{00000000-0005-0000-0000-00001A580000}"/>
    <cellStyle name="Separador de milhares_x0001_ 2 14 3" xfId="53184" xr:uid="{D8669639-EB20-4DD0-9FB0-3A7E452DA3AB}"/>
    <cellStyle name="Separador de milhares 2 14 3 2" xfId="22553" xr:uid="{00000000-0005-0000-0000-00001B580000}"/>
    <cellStyle name="Separador de milhares 2 14 3 2 2" xfId="53189" xr:uid="{7676E1E1-E563-42B7-866D-2129DC5AD825}"/>
    <cellStyle name="Separador de milhares 2 14 3 3" xfId="53188" xr:uid="{59CD8CA4-8804-421D-AC8E-BE33198A126B}"/>
    <cellStyle name="Separador de milhares 2 14 4" xfId="22554" xr:uid="{00000000-0005-0000-0000-00001C580000}"/>
    <cellStyle name="Separador de milhares 2 14 4 2" xfId="53190" xr:uid="{5CE79590-A2FC-47A6-A9FE-C6D6896C8DFD}"/>
    <cellStyle name="Separador de milhares 2 14 5" xfId="22555" xr:uid="{00000000-0005-0000-0000-00001D580000}"/>
    <cellStyle name="Separador de milhares 2 14 5 2" xfId="53191" xr:uid="{B18B6ADA-8D58-43CF-A990-83CB530ED1E2}"/>
    <cellStyle name="Separador de milhares 2 14 5 3" xfId="22556" xr:uid="{00000000-0005-0000-0000-00001E580000}"/>
    <cellStyle name="Separador de milhares 2 14 5 3 2" xfId="53192" xr:uid="{DB7BE5A1-406D-4D1D-B154-E0430DAAE153}"/>
    <cellStyle name="Separador de milhares 2 14 6" xfId="22557" xr:uid="{00000000-0005-0000-0000-00001F580000}"/>
    <cellStyle name="Separador de milhares 2 14 6 2" xfId="53193" xr:uid="{AE8B942F-19DB-4DBA-B439-18C225ABFBA0}"/>
    <cellStyle name="Separador de milhares 2 14 7" xfId="22558" xr:uid="{00000000-0005-0000-0000-000020580000}"/>
    <cellStyle name="Separador de milhares 2 14 7 2" xfId="53194" xr:uid="{12A6A453-6813-40BC-9FD1-8E1D0C3859AC}"/>
    <cellStyle name="Separador de milhares 2 14 8" xfId="53183" xr:uid="{1A9DF13B-F114-4C4E-AD9B-F17DBDBF39B6}"/>
    <cellStyle name="Separador de milhares 2 140" xfId="22559" xr:uid="{00000000-0005-0000-0000-000021580000}"/>
    <cellStyle name="Separador de milhares 2 140 2" xfId="53195" xr:uid="{4345745E-4BC3-4CF3-B689-9B519E0734FC}"/>
    <cellStyle name="Separador de milhares 2 140 3" xfId="22560" xr:uid="{00000000-0005-0000-0000-000022580000}"/>
    <cellStyle name="Separador de milhares 2 140 3 2" xfId="53196" xr:uid="{284555B1-D81A-4429-86FB-09378CFE0FC0}"/>
    <cellStyle name="Separador de milhares 2 141" xfId="22561" xr:uid="{00000000-0005-0000-0000-000023580000}"/>
    <cellStyle name="Separador de milhares 2 141 2" xfId="53197" xr:uid="{C78CBECB-8ED0-4F1B-B6FA-DF5AB2A7B821}"/>
    <cellStyle name="Separador de milhares 2 142" xfId="22562" xr:uid="{00000000-0005-0000-0000-000024580000}"/>
    <cellStyle name="Separador de milhares 2 142 2" xfId="53198" xr:uid="{B7D43688-3F80-44B3-90AC-56CA395C4038}"/>
    <cellStyle name="Separador de milhares 2 143" xfId="52782" xr:uid="{93AC2B28-630C-4606-9563-0D2A15603723}"/>
    <cellStyle name="Separador de milhares 2 15" xfId="22563" xr:uid="{00000000-0005-0000-0000-000025580000}"/>
    <cellStyle name="Separador de milhares_x0001_ 2 15" xfId="22564" xr:uid="{00000000-0005-0000-0000-000026580000}"/>
    <cellStyle name="Separador de milhares 2 15 2" xfId="22565" xr:uid="{00000000-0005-0000-0000-000027580000}"/>
    <cellStyle name="Separador de milhares_x0001_ 2 15 2" xfId="53200" xr:uid="{E2A97541-6F55-423A-95E6-F4C4F6022C0F}"/>
    <cellStyle name="Separador de milhares 2 15 2 2" xfId="22566" xr:uid="{00000000-0005-0000-0000-000028580000}"/>
    <cellStyle name="Separador de milhares 2 15 2 2 2" xfId="53202" xr:uid="{4E1BF0EA-A753-4D4A-81CF-40C4D5933B52}"/>
    <cellStyle name="Separador de milhares 2 15 2 3" xfId="53201" xr:uid="{7879E406-4BBB-465E-81A0-C63349FD3881}"/>
    <cellStyle name="Separador de milhares 2 15 3" xfId="22567" xr:uid="{00000000-0005-0000-0000-000029580000}"/>
    <cellStyle name="Separador de milhares 2 15 3 2" xfId="22568" xr:uid="{00000000-0005-0000-0000-00002A580000}"/>
    <cellStyle name="Separador de milhares 2 15 3 2 2" xfId="53204" xr:uid="{2E245E75-48AF-4D4F-980B-C82A0B75FDD6}"/>
    <cellStyle name="Separador de milhares 2 15 3 3" xfId="53203" xr:uid="{18DA0E1E-7CD5-4F98-9DB6-CF7AF4787E18}"/>
    <cellStyle name="Separador de milhares 2 15 4" xfId="22569" xr:uid="{00000000-0005-0000-0000-00002B580000}"/>
    <cellStyle name="Separador de milhares 2 15 4 2" xfId="53205" xr:uid="{10E7B6D0-3AF1-493E-98FC-C39D17C8291B}"/>
    <cellStyle name="Separador de milhares 2 15 5" xfId="22570" xr:uid="{00000000-0005-0000-0000-00002C580000}"/>
    <cellStyle name="Separador de milhares 2 15 5 2" xfId="53206" xr:uid="{263CD302-1E44-4C33-A47E-1BE22E282A63}"/>
    <cellStyle name="Separador de milhares 2 15 5 3" xfId="22571" xr:uid="{00000000-0005-0000-0000-00002D580000}"/>
    <cellStyle name="Separador de milhares 2 15 5 3 2" xfId="53207" xr:uid="{09E94312-CA96-4116-A6AC-2B02FA2873AE}"/>
    <cellStyle name="Separador de milhares 2 15 6" xfId="22572" xr:uid="{00000000-0005-0000-0000-00002E580000}"/>
    <cellStyle name="Separador de milhares 2 15 6 2" xfId="53208" xr:uid="{3B864DD4-F620-4171-9411-EE10EC841F40}"/>
    <cellStyle name="Separador de milhares 2 15 7" xfId="22573" xr:uid="{00000000-0005-0000-0000-00002F580000}"/>
    <cellStyle name="Separador de milhares 2 15 7 2" xfId="53209" xr:uid="{88463CAC-1F2F-4C34-90D2-E7157DBAEFF7}"/>
    <cellStyle name="Separador de milhares 2 15 8" xfId="53199" xr:uid="{E8272866-177D-476D-B80A-2EC223461122}"/>
    <cellStyle name="Separador de milhares 2 16" xfId="22574" xr:uid="{00000000-0005-0000-0000-000030580000}"/>
    <cellStyle name="Separador de milhares_x0001_ 2 16" xfId="22575" xr:uid="{00000000-0005-0000-0000-000031580000}"/>
    <cellStyle name="Separador de milhares 2 16 2" xfId="22576" xr:uid="{00000000-0005-0000-0000-000032580000}"/>
    <cellStyle name="Separador de milhares_x0001_ 2 16 2" xfId="53211" xr:uid="{AAE06B7D-3BE0-4D75-B54B-35F55D444804}"/>
    <cellStyle name="Separador de milhares 2 16 2 2" xfId="22577" xr:uid="{00000000-0005-0000-0000-000033580000}"/>
    <cellStyle name="Separador de milhares 2 16 2 2 2" xfId="53213" xr:uid="{61A5DC05-FE72-4A53-A0C3-42A84C0C1DBD}"/>
    <cellStyle name="Separador de milhares 2 16 2 3" xfId="53212" xr:uid="{4B9C0BB5-14F6-404F-AD0F-8CE55C2A9E35}"/>
    <cellStyle name="Separador de milhares 2 16 3" xfId="22578" xr:uid="{00000000-0005-0000-0000-000034580000}"/>
    <cellStyle name="Separador de milhares_x0001_ 2 16 3" xfId="22579" xr:uid="{00000000-0005-0000-0000-000035580000}"/>
    <cellStyle name="Separador de milhares 2 16 3 2" xfId="22580" xr:uid="{00000000-0005-0000-0000-000036580000}"/>
    <cellStyle name="Separador de milhares_x0001_ 2 16 3 2" xfId="53215" xr:uid="{24C8ACE2-33C7-4BC6-89F0-B6CEA558E18B}"/>
    <cellStyle name="Separador de milhares 2 16 3 2 2" xfId="53216" xr:uid="{F5248C11-5012-462A-A1AA-64258B6FC19C}"/>
    <cellStyle name="Separador de milhares 2 16 3 3" xfId="53214" xr:uid="{BFCF5FE0-95F6-4D6E-AF21-2AE614983BA1}"/>
    <cellStyle name="Separador de milhares 2 16 4" xfId="22581" xr:uid="{00000000-0005-0000-0000-000037580000}"/>
    <cellStyle name="Separador de milhares 2 16 4 2" xfId="53217" xr:uid="{CD9A340C-13C2-46D1-8906-71F7EFCB7FCF}"/>
    <cellStyle name="Separador de milhares 2 16 5" xfId="22582" xr:uid="{00000000-0005-0000-0000-000038580000}"/>
    <cellStyle name="Separador de milhares 2 16 5 2" xfId="22583" xr:uid="{00000000-0005-0000-0000-000039580000}"/>
    <cellStyle name="Separador de milhares 2 16 5 2 2" xfId="53219" xr:uid="{19824074-7F0F-4245-876B-8971F9AD1F7C}"/>
    <cellStyle name="Separador de milhares 2 16 5 3" xfId="53218" xr:uid="{CA0BAF7A-B335-4D68-876C-66A1F2B4F8AC}"/>
    <cellStyle name="Separador de milhares 2 16 6" xfId="22584" xr:uid="{00000000-0005-0000-0000-00003A580000}"/>
    <cellStyle name="Separador de milhares 2 16 6 2" xfId="53220" xr:uid="{ADB61094-CAC0-45E6-AA81-32CBD9C18154}"/>
    <cellStyle name="Separador de milhares 2 16 7" xfId="53210" xr:uid="{1560757C-38F6-4B1B-B372-A73F356EDB03}"/>
    <cellStyle name="Separador de milhares 2 17" xfId="22585" xr:uid="{00000000-0005-0000-0000-00003B580000}"/>
    <cellStyle name="Separador de milhares_x0001_ 2 17" xfId="22586" xr:uid="{00000000-0005-0000-0000-00003C580000}"/>
    <cellStyle name="Separador de milhares 2 17 2" xfId="22587" xr:uid="{00000000-0005-0000-0000-00003D580000}"/>
    <cellStyle name="Separador de milhares_x0001_ 2 17 2" xfId="53222" xr:uid="{AEFC0236-B9F6-43F6-8C17-68FB36EFCD6B}"/>
    <cellStyle name="Separador de milhares 2 17 2 2" xfId="22588" xr:uid="{00000000-0005-0000-0000-00003E580000}"/>
    <cellStyle name="Separador de milhares 2 17 2 2 2" xfId="53224" xr:uid="{E1A104D4-8C4A-4CB5-8439-FD1A29766739}"/>
    <cellStyle name="Separador de milhares 2 17 2 3" xfId="53223" xr:uid="{22FC6868-9DBE-4894-A9D7-2AAE2A0765C1}"/>
    <cellStyle name="Separador de milhares 2 17 3" xfId="22589" xr:uid="{00000000-0005-0000-0000-00003F580000}"/>
    <cellStyle name="Separador de milhares 2 17 3 2" xfId="22590" xr:uid="{00000000-0005-0000-0000-000040580000}"/>
    <cellStyle name="Separador de milhares 2 17 3 2 2" xfId="53226" xr:uid="{51C58019-219B-4B2B-AD44-509D6D26F310}"/>
    <cellStyle name="Separador de milhares 2 17 3 3" xfId="53225" xr:uid="{3FCE9A9C-5CA0-476C-B25E-3F2ECC668900}"/>
    <cellStyle name="Separador de milhares 2 17 4" xfId="22591" xr:uid="{00000000-0005-0000-0000-000041580000}"/>
    <cellStyle name="Separador de milhares 2 17 4 2" xfId="53227" xr:uid="{CBCEEB25-A312-4DFF-B88D-99E747CF2BAF}"/>
    <cellStyle name="Separador de milhares 2 17 5" xfId="22592" xr:uid="{00000000-0005-0000-0000-000042580000}"/>
    <cellStyle name="Separador de milhares 2 17 5 2" xfId="22593" xr:uid="{00000000-0005-0000-0000-000043580000}"/>
    <cellStyle name="Separador de milhares 2 17 5 2 2" xfId="53229" xr:uid="{7F44B1C5-CB44-4391-8C70-15DF2F170491}"/>
    <cellStyle name="Separador de milhares 2 17 5 3" xfId="53228" xr:uid="{FCB6EFD4-C2E1-4055-BB49-E5A71695C4B7}"/>
    <cellStyle name="Separador de milhares 2 17 6" xfId="22594" xr:uid="{00000000-0005-0000-0000-000044580000}"/>
    <cellStyle name="Separador de milhares 2 17 6 2" xfId="53230" xr:uid="{94601A8D-3462-4D8A-A311-880FAC785A1F}"/>
    <cellStyle name="Separador de milhares 2 17 7" xfId="53221" xr:uid="{F7979E64-696F-4B06-8D33-AA8C18AA7865}"/>
    <cellStyle name="Separador de milhares 2 18" xfId="22595" xr:uid="{00000000-0005-0000-0000-000045580000}"/>
    <cellStyle name="Separador de milhares_x0001_ 2 18" xfId="22596" xr:uid="{00000000-0005-0000-0000-000046580000}"/>
    <cellStyle name="Separador de milhares 2 18 2" xfId="22597" xr:uid="{00000000-0005-0000-0000-000047580000}"/>
    <cellStyle name="Separador de milhares_x0001_ 2 18 2" xfId="53232" xr:uid="{F1B54306-5604-4195-8629-AEA8E054C681}"/>
    <cellStyle name="Separador de milhares 2 18 2 2" xfId="22598" xr:uid="{00000000-0005-0000-0000-000048580000}"/>
    <cellStyle name="Separador de milhares 2 18 2 2 2" xfId="53234" xr:uid="{DD2C033F-1360-4BD7-8077-C1F5A864740B}"/>
    <cellStyle name="Separador de milhares 2 18 2 3" xfId="53233" xr:uid="{26CD1706-4775-4650-B5A4-17D2B290E1BA}"/>
    <cellStyle name="Separador de milhares 2 18 3" xfId="22599" xr:uid="{00000000-0005-0000-0000-000049580000}"/>
    <cellStyle name="Separador de milhares 2 18 3 2" xfId="22600" xr:uid="{00000000-0005-0000-0000-00004A580000}"/>
    <cellStyle name="Separador de milhares 2 18 3 2 2" xfId="53236" xr:uid="{26540086-574E-4C60-8B0D-610626E704E9}"/>
    <cellStyle name="Separador de milhares 2 18 3 3" xfId="53235" xr:uid="{677F9F24-3DEF-4D0F-BE1C-E7F00CE625D4}"/>
    <cellStyle name="Separador de milhares 2 18 4" xfId="22601" xr:uid="{00000000-0005-0000-0000-00004B580000}"/>
    <cellStyle name="Separador de milhares 2 18 4 2" xfId="53237" xr:uid="{FA9E6528-D793-4F8B-9816-37E46235DC58}"/>
    <cellStyle name="Separador de milhares 2 18 5" xfId="22602" xr:uid="{00000000-0005-0000-0000-00004C580000}"/>
    <cellStyle name="Separador de milhares 2 18 5 2" xfId="22603" xr:uid="{00000000-0005-0000-0000-00004D580000}"/>
    <cellStyle name="Separador de milhares 2 18 5 2 2" xfId="53239" xr:uid="{06C9CCAE-7DB7-4236-A9C2-1A79FDF4C13D}"/>
    <cellStyle name="Separador de milhares 2 18 5 3" xfId="53238" xr:uid="{C6B50E12-B3B8-4BA5-AF93-27FCD95389BE}"/>
    <cellStyle name="Separador de milhares 2 18 6" xfId="22604" xr:uid="{00000000-0005-0000-0000-00004E580000}"/>
    <cellStyle name="Separador de milhares 2 18 6 2" xfId="53240" xr:uid="{4567DD8C-A29C-403E-97BE-544F52C3037A}"/>
    <cellStyle name="Separador de milhares 2 18 7" xfId="53231" xr:uid="{925E49C0-35EF-4E43-A771-C2C2B94AD100}"/>
    <cellStyle name="Separador de milhares 2 19" xfId="22605" xr:uid="{00000000-0005-0000-0000-00004F580000}"/>
    <cellStyle name="Separador de milhares_x0001_ 2 19" xfId="52783" xr:uid="{258FDABD-6CFC-424F-86E9-0557BF95A044}"/>
    <cellStyle name="Separador de milhares 2 19 2" xfId="22606" xr:uid="{00000000-0005-0000-0000-000050580000}"/>
    <cellStyle name="Separador de milhares 2 19 2 2" xfId="22607" xr:uid="{00000000-0005-0000-0000-000051580000}"/>
    <cellStyle name="Separador de milhares 2 19 2 2 2" xfId="53243" xr:uid="{53AFD35A-C94C-42E8-A560-36527D0ABCE2}"/>
    <cellStyle name="Separador de milhares 2 19 2 3" xfId="53242" xr:uid="{169782EB-2CB0-473D-993E-A779E5D0B481}"/>
    <cellStyle name="Separador de milhares 2 19 3" xfId="22608" xr:uid="{00000000-0005-0000-0000-000052580000}"/>
    <cellStyle name="Separador de milhares 2 19 3 2" xfId="22609" xr:uid="{00000000-0005-0000-0000-000053580000}"/>
    <cellStyle name="Separador de milhares 2 19 3 2 2" xfId="53245" xr:uid="{CFCF406C-7B9B-4733-8EE8-07BE41208B36}"/>
    <cellStyle name="Separador de milhares 2 19 3 3" xfId="53244" xr:uid="{FA2F9E82-DEDB-4725-9F2B-A5056585F0A4}"/>
    <cellStyle name="Separador de milhares 2 19 4" xfId="22610" xr:uid="{00000000-0005-0000-0000-000054580000}"/>
    <cellStyle name="Separador de milhares 2 19 4 2" xfId="53246" xr:uid="{A119FB6C-8523-4334-8673-FF335BC11C97}"/>
    <cellStyle name="Separador de milhares 2 19 5" xfId="22611" xr:uid="{00000000-0005-0000-0000-000055580000}"/>
    <cellStyle name="Separador de milhares 2 19 5 2" xfId="22612" xr:uid="{00000000-0005-0000-0000-000056580000}"/>
    <cellStyle name="Separador de milhares 2 19 5 2 2" xfId="53248" xr:uid="{232333A4-65E1-4F28-B0F6-601B7ED97DCD}"/>
    <cellStyle name="Separador de milhares 2 19 5 3" xfId="53247" xr:uid="{E0B5EC72-F5D8-4422-885F-E7459DD1A128}"/>
    <cellStyle name="Separador de milhares 2 19 6" xfId="22613" xr:uid="{00000000-0005-0000-0000-000057580000}"/>
    <cellStyle name="Separador de milhares 2 19 6 2" xfId="53249" xr:uid="{A46517EA-DC42-4327-919A-002402C4B5EB}"/>
    <cellStyle name="Separador de milhares 2 19 7" xfId="53241" xr:uid="{E8062152-DBD0-4923-988D-9F58B28F0E60}"/>
    <cellStyle name="Separador de milhares 2 2" xfId="22614" xr:uid="{00000000-0005-0000-0000-000058580000}"/>
    <cellStyle name="Separador de milhares_x0001_ 2 2" xfId="22615" xr:uid="{00000000-0005-0000-0000-000059580000}"/>
    <cellStyle name="Separador de milhares 2 2 10" xfId="22616" xr:uid="{00000000-0005-0000-0000-00005A580000}"/>
    <cellStyle name="Separador de milhares_x0001_ 2 2 10" xfId="22617" xr:uid="{00000000-0005-0000-0000-00005B580000}"/>
    <cellStyle name="Separador de milhares 2 2 10 10" xfId="53252" xr:uid="{B76679DB-6CA4-4331-BB4C-AD94BA8335BE}"/>
    <cellStyle name="Separador de milhares 2 2 10 2" xfId="22618" xr:uid="{00000000-0005-0000-0000-00005C580000}"/>
    <cellStyle name="Separador de milhares_x0001_ 2 2 10 2" xfId="22619" xr:uid="{00000000-0005-0000-0000-00005D580000}"/>
    <cellStyle name="Separador de milhares 2 2 10 2 2" xfId="22620" xr:uid="{00000000-0005-0000-0000-00005E580000}"/>
    <cellStyle name="Separador de milhares_x0001_ 2 2 10 2 2" xfId="53255" xr:uid="{128426FF-3046-4547-ABC5-AB177B2A0162}"/>
    <cellStyle name="Separador de milhares 2 2 10 2 2 2" xfId="53256" xr:uid="{5C90510D-5C95-4E63-A36D-BC37BDFB6234}"/>
    <cellStyle name="Separador de milhares 2 2 10 2 3" xfId="53254" xr:uid="{7B2CC140-E6BC-4852-AEFC-BF28A2D71238}"/>
    <cellStyle name="Separador de milhares 2 2 10 3" xfId="22621" xr:uid="{00000000-0005-0000-0000-00005F580000}"/>
    <cellStyle name="Separador de milhares_x0001_ 2 2 10 3" xfId="53253" xr:uid="{C42D14F7-B351-4A03-B1E0-20955A4C3728}"/>
    <cellStyle name="Separador de milhares 2 2 10 3 2" xfId="22622" xr:uid="{00000000-0005-0000-0000-000060580000}"/>
    <cellStyle name="Separador de milhares 2 2 10 3 2 2" xfId="53258" xr:uid="{2988CE0E-7DE9-4138-AABB-3AC62444FDD1}"/>
    <cellStyle name="Separador de milhares 2 2 10 3 3" xfId="53257" xr:uid="{7E09F248-AF8B-4A31-AA77-C3FE5DB47CED}"/>
    <cellStyle name="Separador de milhares 2 2 10 4" xfId="22623" xr:uid="{00000000-0005-0000-0000-000061580000}"/>
    <cellStyle name="Separador de milhares 2 2 10 4 2" xfId="22624" xr:uid="{00000000-0005-0000-0000-000062580000}"/>
    <cellStyle name="Separador de milhares 2 2 10 4 2 2" xfId="53260" xr:uid="{2D8F8F61-680C-428F-98F6-9AF818B62659}"/>
    <cellStyle name="Separador de milhares 2 2 10 4 3" xfId="53259" xr:uid="{0BA22D4A-EBCB-432D-8933-1F156F377827}"/>
    <cellStyle name="Separador de milhares 2 2 10 5" xfId="22625" xr:uid="{00000000-0005-0000-0000-000063580000}"/>
    <cellStyle name="Separador de milhares 2 2 10 5 2" xfId="22626" xr:uid="{00000000-0005-0000-0000-000064580000}"/>
    <cellStyle name="Separador de milhares 2 2 10 5 2 2" xfId="53262" xr:uid="{4E8BE760-7915-4998-9712-928241172B4E}"/>
    <cellStyle name="Separador de milhares 2 2 10 5 3" xfId="53261" xr:uid="{7668B07F-44CD-48A5-982C-1C76682A87E3}"/>
    <cellStyle name="Separador de milhares 2 2 10 6" xfId="22627" xr:uid="{00000000-0005-0000-0000-000065580000}"/>
    <cellStyle name="Separador de milhares 2 2 10 6 2" xfId="53263" xr:uid="{9BADEE0A-2D5D-4333-950C-A10AFD3F279C}"/>
    <cellStyle name="Separador de milhares 2 2 10 7" xfId="22628" xr:uid="{00000000-0005-0000-0000-000066580000}"/>
    <cellStyle name="Separador de milhares 2 2 10 7 2" xfId="53264" xr:uid="{74CBAE48-EFEA-4286-864B-11A2AB176B4A}"/>
    <cellStyle name="Separador de milhares 2 2 10 7 3" xfId="22629" xr:uid="{00000000-0005-0000-0000-000067580000}"/>
    <cellStyle name="Separador de milhares 2 2 10 7 3 2" xfId="53265" xr:uid="{007052A5-8ABB-4FCD-BB26-419848188A64}"/>
    <cellStyle name="Separador de milhares 2 2 10 8" xfId="22630" xr:uid="{00000000-0005-0000-0000-000068580000}"/>
    <cellStyle name="Separador de milhares 2 2 10 8 2" xfId="53266" xr:uid="{3EFC9AB5-A3EA-46A4-8BF5-E0DC3F8FBCB5}"/>
    <cellStyle name="Separador de milhares 2 2 10 9" xfId="22631" xr:uid="{00000000-0005-0000-0000-000069580000}"/>
    <cellStyle name="Separador de milhares 2 2 10 9 2" xfId="53267" xr:uid="{FEF82496-A87B-4A7F-B1BE-99D205768515}"/>
    <cellStyle name="Separador de milhares 2 2 100" xfId="22632" xr:uid="{00000000-0005-0000-0000-00006A580000}"/>
    <cellStyle name="Separador de milhares 2 2 100 2" xfId="22633" xr:uid="{00000000-0005-0000-0000-00006B580000}"/>
    <cellStyle name="Separador de milhares 2 2 100 2 2" xfId="22634" xr:uid="{00000000-0005-0000-0000-00006C580000}"/>
    <cellStyle name="Separador de milhares 2 2 100 2 2 2" xfId="53270" xr:uid="{045424C3-E6C7-41EB-BA74-BF3342A2A4D0}"/>
    <cellStyle name="Separador de milhares 2 2 100 2 3" xfId="53269" xr:uid="{336C6106-512C-4C66-9E03-6D6741ADC197}"/>
    <cellStyle name="Separador de milhares 2 2 100 3" xfId="22635" xr:uid="{00000000-0005-0000-0000-00006D580000}"/>
    <cellStyle name="Separador de milhares 2 2 100 3 2" xfId="22636" xr:uid="{00000000-0005-0000-0000-00006E580000}"/>
    <cellStyle name="Separador de milhares 2 2 100 3 2 2" xfId="53272" xr:uid="{AB13464E-2C8E-4015-A165-416B90D8412E}"/>
    <cellStyle name="Separador de milhares 2 2 100 3 3" xfId="53271" xr:uid="{CD0968E4-58BB-4371-9CA3-6319D39A5CDD}"/>
    <cellStyle name="Separador de milhares 2 2 100 4" xfId="22637" xr:uid="{00000000-0005-0000-0000-00006F580000}"/>
    <cellStyle name="Separador de milhares 2 2 100 4 2" xfId="53273" xr:uid="{39895AF5-3995-4393-BB46-EC95004C7602}"/>
    <cellStyle name="Separador de milhares 2 2 100 5" xfId="22638" xr:uid="{00000000-0005-0000-0000-000070580000}"/>
    <cellStyle name="Separador de milhares 2 2 100 5 2" xfId="22639" xr:uid="{00000000-0005-0000-0000-000071580000}"/>
    <cellStyle name="Separador de milhares 2 2 100 5 2 2" xfId="53275" xr:uid="{0586FAF9-3D77-4683-BF2B-EDABADE21AA6}"/>
    <cellStyle name="Separador de milhares 2 2 100 5 3" xfId="53274" xr:uid="{302262EE-CA30-45EE-93F3-C4251F2DF65B}"/>
    <cellStyle name="Separador de milhares 2 2 100 6" xfId="22640" xr:uid="{00000000-0005-0000-0000-000072580000}"/>
    <cellStyle name="Separador de milhares 2 2 100 6 2" xfId="53276" xr:uid="{97E10A81-A6BD-401D-B51B-71CBCA3568C3}"/>
    <cellStyle name="Separador de milhares 2 2 100 7" xfId="53268" xr:uid="{47A5A314-0EF7-4382-9ADD-EE4795FE7561}"/>
    <cellStyle name="Separador de milhares 2 2 101" xfId="22641" xr:uid="{00000000-0005-0000-0000-000073580000}"/>
    <cellStyle name="Separador de milhares 2 2 101 2" xfId="22642" xr:uid="{00000000-0005-0000-0000-000074580000}"/>
    <cellStyle name="Separador de milhares 2 2 101 2 2" xfId="22643" xr:uid="{00000000-0005-0000-0000-000075580000}"/>
    <cellStyle name="Separador de milhares 2 2 101 2 2 2" xfId="53279" xr:uid="{120D5C7B-70C7-4F0C-A60A-AB3B30FC179D}"/>
    <cellStyle name="Separador de milhares 2 2 101 2 3" xfId="53278" xr:uid="{6463D7FE-4148-45CE-BBFB-A4535E336F3A}"/>
    <cellStyle name="Separador de milhares 2 2 101 3" xfId="22644" xr:uid="{00000000-0005-0000-0000-000076580000}"/>
    <cellStyle name="Separador de milhares 2 2 101 3 2" xfId="22645" xr:uid="{00000000-0005-0000-0000-000077580000}"/>
    <cellStyle name="Separador de milhares 2 2 101 3 2 2" xfId="53281" xr:uid="{8621EDCF-3FD4-44DD-99F2-DA4791F04175}"/>
    <cellStyle name="Separador de milhares 2 2 101 3 3" xfId="53280" xr:uid="{B130FAAD-D304-4CDA-B3F5-1060D5A6D4F7}"/>
    <cellStyle name="Separador de milhares 2 2 101 4" xfId="22646" xr:uid="{00000000-0005-0000-0000-000078580000}"/>
    <cellStyle name="Separador de milhares 2 2 101 4 2" xfId="53282" xr:uid="{0B4CD9B2-0430-4D2F-BCA9-BA0F03039EB0}"/>
    <cellStyle name="Separador de milhares 2 2 101 5" xfId="22647" xr:uid="{00000000-0005-0000-0000-000079580000}"/>
    <cellStyle name="Separador de milhares 2 2 101 5 2" xfId="22648" xr:uid="{00000000-0005-0000-0000-00007A580000}"/>
    <cellStyle name="Separador de milhares 2 2 101 5 2 2" xfId="53284" xr:uid="{63FE27ED-92DD-4970-AE6D-55C94626108B}"/>
    <cellStyle name="Separador de milhares 2 2 101 5 3" xfId="53283" xr:uid="{5D836D08-8033-4F77-9A9B-CA1F8E9AEF5F}"/>
    <cellStyle name="Separador de milhares 2 2 101 6" xfId="22649" xr:uid="{00000000-0005-0000-0000-00007B580000}"/>
    <cellStyle name="Separador de milhares 2 2 101 6 2" xfId="53285" xr:uid="{9E36A53A-F9FC-4D1B-9B45-EC0466A921DC}"/>
    <cellStyle name="Separador de milhares 2 2 101 7" xfId="53277" xr:uid="{1E8B3468-80C8-4DD1-9FBB-2383AA3AD685}"/>
    <cellStyle name="Separador de milhares 2 2 102" xfId="22650" xr:uid="{00000000-0005-0000-0000-00007C580000}"/>
    <cellStyle name="Separador de milhares 2 2 102 2" xfId="22651" xr:uid="{00000000-0005-0000-0000-00007D580000}"/>
    <cellStyle name="Separador de milhares 2 2 102 2 2" xfId="22652" xr:uid="{00000000-0005-0000-0000-00007E580000}"/>
    <cellStyle name="Separador de milhares 2 2 102 2 2 2" xfId="53288" xr:uid="{7C12A712-76B5-4193-B49D-C557561533E0}"/>
    <cellStyle name="Separador de milhares 2 2 102 2 3" xfId="53287" xr:uid="{A1F9B715-C253-4B4D-A52C-F9281AC33F4B}"/>
    <cellStyle name="Separador de milhares 2 2 102 3" xfId="22653" xr:uid="{00000000-0005-0000-0000-00007F580000}"/>
    <cellStyle name="Separador de milhares 2 2 102 3 2" xfId="22654" xr:uid="{00000000-0005-0000-0000-000080580000}"/>
    <cellStyle name="Separador de milhares 2 2 102 3 2 2" xfId="53290" xr:uid="{4ACCA0DD-DB71-4539-BFA7-E146AECFB172}"/>
    <cellStyle name="Separador de milhares 2 2 102 3 3" xfId="53289" xr:uid="{14318650-A702-4B38-8754-6F662178C00C}"/>
    <cellStyle name="Separador de milhares 2 2 102 4" xfId="22655" xr:uid="{00000000-0005-0000-0000-000081580000}"/>
    <cellStyle name="Separador de milhares 2 2 102 4 2" xfId="53291" xr:uid="{DF75D839-BF25-46D2-A34C-DDC42B72F58F}"/>
    <cellStyle name="Separador de milhares 2 2 102 5" xfId="22656" xr:uid="{00000000-0005-0000-0000-000082580000}"/>
    <cellStyle name="Separador de milhares 2 2 102 5 2" xfId="22657" xr:uid="{00000000-0005-0000-0000-000083580000}"/>
    <cellStyle name="Separador de milhares 2 2 102 5 2 2" xfId="53293" xr:uid="{899266D0-2B52-4864-84C4-E2DEBFA2908E}"/>
    <cellStyle name="Separador de milhares 2 2 102 5 3" xfId="53292" xr:uid="{DD77023C-E387-4FD6-9465-C785138B7D36}"/>
    <cellStyle name="Separador de milhares 2 2 102 6" xfId="22658" xr:uid="{00000000-0005-0000-0000-000084580000}"/>
    <cellStyle name="Separador de milhares 2 2 102 6 2" xfId="53294" xr:uid="{DA2DC03E-7536-4313-8CB9-2FBD984D1E36}"/>
    <cellStyle name="Separador de milhares 2 2 102 7" xfId="53286" xr:uid="{68BDC90A-FCA2-451D-8AEA-6C341B560CD1}"/>
    <cellStyle name="Separador de milhares 2 2 103" xfId="22659" xr:uid="{00000000-0005-0000-0000-000085580000}"/>
    <cellStyle name="Separador de milhares 2 2 103 2" xfId="22660" xr:uid="{00000000-0005-0000-0000-000086580000}"/>
    <cellStyle name="Separador de milhares 2 2 103 2 2" xfId="22661" xr:uid="{00000000-0005-0000-0000-000087580000}"/>
    <cellStyle name="Separador de milhares 2 2 103 2 2 2" xfId="53297" xr:uid="{893A45C2-7DDD-4C7B-BE57-56A6B0F385F9}"/>
    <cellStyle name="Separador de milhares 2 2 103 2 3" xfId="53296" xr:uid="{ECC12A10-AEFE-4F45-9867-77EF31003E46}"/>
    <cellStyle name="Separador de milhares 2 2 103 3" xfId="22662" xr:uid="{00000000-0005-0000-0000-000088580000}"/>
    <cellStyle name="Separador de milhares 2 2 103 3 2" xfId="22663" xr:uid="{00000000-0005-0000-0000-000089580000}"/>
    <cellStyle name="Separador de milhares 2 2 103 3 2 2" xfId="53299" xr:uid="{76F37C41-1838-4492-A87A-72CB66AAD546}"/>
    <cellStyle name="Separador de milhares 2 2 103 3 3" xfId="53298" xr:uid="{EBDFC707-AC73-4F0F-AAC8-460AD4A62570}"/>
    <cellStyle name="Separador de milhares 2 2 103 4" xfId="22664" xr:uid="{00000000-0005-0000-0000-00008A580000}"/>
    <cellStyle name="Separador de milhares 2 2 103 4 2" xfId="53300" xr:uid="{7AAA4D93-E153-4714-8D78-C7D33C3BD2A6}"/>
    <cellStyle name="Separador de milhares 2 2 103 5" xfId="22665" xr:uid="{00000000-0005-0000-0000-00008B580000}"/>
    <cellStyle name="Separador de milhares 2 2 103 5 2" xfId="22666" xr:uid="{00000000-0005-0000-0000-00008C580000}"/>
    <cellStyle name="Separador de milhares 2 2 103 5 2 2" xfId="53302" xr:uid="{3EB393A9-44E6-4A17-80ED-CA832518A4F5}"/>
    <cellStyle name="Separador de milhares 2 2 103 5 3" xfId="53301" xr:uid="{0B4306B8-4687-4AA8-8BF0-CD1DB748D2B5}"/>
    <cellStyle name="Separador de milhares 2 2 103 6" xfId="22667" xr:uid="{00000000-0005-0000-0000-00008D580000}"/>
    <cellStyle name="Separador de milhares 2 2 103 6 2" xfId="53303" xr:uid="{AB8A631F-0C98-4102-8C69-769C7B15B2BB}"/>
    <cellStyle name="Separador de milhares 2 2 103 7" xfId="53295" xr:uid="{BEB07C85-C5C0-4FBF-BC2D-929FF1CA1927}"/>
    <cellStyle name="Separador de milhares 2 2 104" xfId="22668" xr:uid="{00000000-0005-0000-0000-00008E580000}"/>
    <cellStyle name="Separador de milhares 2 2 104 2" xfId="22669" xr:uid="{00000000-0005-0000-0000-00008F580000}"/>
    <cellStyle name="Separador de milhares 2 2 104 2 2" xfId="22670" xr:uid="{00000000-0005-0000-0000-000090580000}"/>
    <cellStyle name="Separador de milhares 2 2 104 2 2 2" xfId="53306" xr:uid="{ECA15F2A-58FA-4D17-9EEF-BBF90491F6C8}"/>
    <cellStyle name="Separador de milhares 2 2 104 2 3" xfId="53305" xr:uid="{3D834F5A-57BD-46C8-BAF8-D651B89F10AE}"/>
    <cellStyle name="Separador de milhares 2 2 104 3" xfId="22671" xr:uid="{00000000-0005-0000-0000-000091580000}"/>
    <cellStyle name="Separador de milhares 2 2 104 3 2" xfId="22672" xr:uid="{00000000-0005-0000-0000-000092580000}"/>
    <cellStyle name="Separador de milhares 2 2 104 3 2 2" xfId="53308" xr:uid="{6C2EF611-4C41-48F5-80EE-4F5C0E44C822}"/>
    <cellStyle name="Separador de milhares 2 2 104 3 3" xfId="53307" xr:uid="{024ADDBB-08B6-42BB-AF64-D07B4597B0A9}"/>
    <cellStyle name="Separador de milhares 2 2 104 4" xfId="22673" xr:uid="{00000000-0005-0000-0000-000093580000}"/>
    <cellStyle name="Separador de milhares 2 2 104 4 2" xfId="53309" xr:uid="{542CAB05-81C7-46BD-BA3A-BE578E7655AD}"/>
    <cellStyle name="Separador de milhares 2 2 104 5" xfId="22674" xr:uid="{00000000-0005-0000-0000-000094580000}"/>
    <cellStyle name="Separador de milhares 2 2 104 5 2" xfId="22675" xr:uid="{00000000-0005-0000-0000-000095580000}"/>
    <cellStyle name="Separador de milhares 2 2 104 5 2 2" xfId="53311" xr:uid="{702F8FFF-1FE7-4E6F-9F4E-F735FB35DFBE}"/>
    <cellStyle name="Separador de milhares 2 2 104 5 3" xfId="53310" xr:uid="{4D76D493-9A4F-4216-ADC3-216E7B0C32FB}"/>
    <cellStyle name="Separador de milhares 2 2 104 6" xfId="22676" xr:uid="{00000000-0005-0000-0000-000096580000}"/>
    <cellStyle name="Separador de milhares 2 2 104 6 2" xfId="53312" xr:uid="{52F87599-FE90-4AE1-9481-BD984D2AC10D}"/>
    <cellStyle name="Separador de milhares 2 2 104 7" xfId="53304" xr:uid="{06C65C0B-3E6B-4AD5-A544-C946F43CFD18}"/>
    <cellStyle name="Separador de milhares 2 2 105" xfId="22677" xr:uid="{00000000-0005-0000-0000-000097580000}"/>
    <cellStyle name="Separador de milhares 2 2 105 2" xfId="22678" xr:uid="{00000000-0005-0000-0000-000098580000}"/>
    <cellStyle name="Separador de milhares 2 2 105 2 2" xfId="22679" xr:uid="{00000000-0005-0000-0000-000099580000}"/>
    <cellStyle name="Separador de milhares 2 2 105 2 2 2" xfId="53315" xr:uid="{C05ACF47-D89A-47C1-B27B-A9A419DACE6E}"/>
    <cellStyle name="Separador de milhares 2 2 105 2 3" xfId="53314" xr:uid="{EBC2455D-0B93-4FD2-8B42-4ADDB0FDA15B}"/>
    <cellStyle name="Separador de milhares 2 2 105 3" xfId="22680" xr:uid="{00000000-0005-0000-0000-00009A580000}"/>
    <cellStyle name="Separador de milhares 2 2 105 3 2" xfId="22681" xr:uid="{00000000-0005-0000-0000-00009B580000}"/>
    <cellStyle name="Separador de milhares 2 2 105 3 2 2" xfId="53317" xr:uid="{F803223E-9A54-4FA4-B698-9CE6B0BF8F59}"/>
    <cellStyle name="Separador de milhares 2 2 105 3 3" xfId="53316" xr:uid="{2B7F471B-A0FA-4595-AE09-BEF827EFC38D}"/>
    <cellStyle name="Separador de milhares 2 2 105 4" xfId="22682" xr:uid="{00000000-0005-0000-0000-00009C580000}"/>
    <cellStyle name="Separador de milhares 2 2 105 4 2" xfId="53318" xr:uid="{FF6C19FA-B458-48E6-AA33-1356585721A8}"/>
    <cellStyle name="Separador de milhares 2 2 105 5" xfId="22683" xr:uid="{00000000-0005-0000-0000-00009D580000}"/>
    <cellStyle name="Separador de milhares 2 2 105 5 2" xfId="22684" xr:uid="{00000000-0005-0000-0000-00009E580000}"/>
    <cellStyle name="Separador de milhares 2 2 105 5 2 2" xfId="53320" xr:uid="{8DF8E07C-ECCF-4927-8C12-357097535DE2}"/>
    <cellStyle name="Separador de milhares 2 2 105 5 3" xfId="53319" xr:uid="{D4AB2205-6FD8-459F-8B7D-32C86789C7E9}"/>
    <cellStyle name="Separador de milhares 2 2 105 6" xfId="22685" xr:uid="{00000000-0005-0000-0000-00009F580000}"/>
    <cellStyle name="Separador de milhares 2 2 105 6 2" xfId="53321" xr:uid="{49FE24B5-879D-4B48-B459-5D3A6EA30FA6}"/>
    <cellStyle name="Separador de milhares 2 2 105 7" xfId="53313" xr:uid="{0E0B9234-DAAD-4B12-9E6C-C49B97DE9D77}"/>
    <cellStyle name="Separador de milhares 2 2 106" xfId="22686" xr:uid="{00000000-0005-0000-0000-0000A0580000}"/>
    <cellStyle name="Separador de milhares 2 2 106 2" xfId="22687" xr:uid="{00000000-0005-0000-0000-0000A1580000}"/>
    <cellStyle name="Separador de milhares 2 2 106 2 2" xfId="22688" xr:uid="{00000000-0005-0000-0000-0000A2580000}"/>
    <cellStyle name="Separador de milhares 2 2 106 2 2 2" xfId="53324" xr:uid="{3B0C1BE9-53C1-4FF3-AE90-C03633610A6D}"/>
    <cellStyle name="Separador de milhares 2 2 106 2 3" xfId="53323" xr:uid="{A98E9B1A-CAB7-436E-BCF9-40C589D51148}"/>
    <cellStyle name="Separador de milhares 2 2 106 3" xfId="22689" xr:uid="{00000000-0005-0000-0000-0000A3580000}"/>
    <cellStyle name="Separador de milhares 2 2 106 3 2" xfId="22690" xr:uid="{00000000-0005-0000-0000-0000A4580000}"/>
    <cellStyle name="Separador de milhares 2 2 106 3 2 2" xfId="53326" xr:uid="{203F5A8A-F68D-4875-893B-24B0825F5088}"/>
    <cellStyle name="Separador de milhares 2 2 106 3 3" xfId="53325" xr:uid="{83AC8BF6-C57F-456F-9446-8366FE2477BB}"/>
    <cellStyle name="Separador de milhares 2 2 106 4" xfId="22691" xr:uid="{00000000-0005-0000-0000-0000A5580000}"/>
    <cellStyle name="Separador de milhares 2 2 106 4 2" xfId="53327" xr:uid="{13E092B0-B1EE-4B9F-BA39-80BFE2F0229B}"/>
    <cellStyle name="Separador de milhares 2 2 106 5" xfId="22692" xr:uid="{00000000-0005-0000-0000-0000A6580000}"/>
    <cellStyle name="Separador de milhares 2 2 106 5 2" xfId="22693" xr:uid="{00000000-0005-0000-0000-0000A7580000}"/>
    <cellStyle name="Separador de milhares 2 2 106 5 2 2" xfId="53329" xr:uid="{354690D8-0555-4E1A-B543-522477176701}"/>
    <cellStyle name="Separador de milhares 2 2 106 5 3" xfId="53328" xr:uid="{16C5E048-4653-4788-AF8C-B79BC5C390B7}"/>
    <cellStyle name="Separador de milhares 2 2 106 6" xfId="22694" xr:uid="{00000000-0005-0000-0000-0000A8580000}"/>
    <cellStyle name="Separador de milhares 2 2 106 6 2" xfId="53330" xr:uid="{3D200D38-B855-491F-B8E6-350A37141778}"/>
    <cellStyle name="Separador de milhares 2 2 106 7" xfId="53322" xr:uid="{5E94FC2B-E258-4249-A841-08E944294A28}"/>
    <cellStyle name="Separador de milhares 2 2 107" xfId="22695" xr:uid="{00000000-0005-0000-0000-0000A9580000}"/>
    <cellStyle name="Separador de milhares 2 2 107 2" xfId="22696" xr:uid="{00000000-0005-0000-0000-0000AA580000}"/>
    <cellStyle name="Separador de milhares 2 2 107 2 2" xfId="22697" xr:uid="{00000000-0005-0000-0000-0000AB580000}"/>
    <cellStyle name="Separador de milhares 2 2 107 2 2 2" xfId="53333" xr:uid="{CF49767F-71BA-45BD-94C2-D6153539233D}"/>
    <cellStyle name="Separador de milhares 2 2 107 2 3" xfId="53332" xr:uid="{E0493604-084A-4786-8241-6E9E6F4C8BDA}"/>
    <cellStyle name="Separador de milhares 2 2 107 3" xfId="22698" xr:uid="{00000000-0005-0000-0000-0000AC580000}"/>
    <cellStyle name="Separador de milhares 2 2 107 3 2" xfId="22699" xr:uid="{00000000-0005-0000-0000-0000AD580000}"/>
    <cellStyle name="Separador de milhares 2 2 107 3 2 2" xfId="53335" xr:uid="{0C624548-F378-4AA3-BEF5-FBCC042A9A5D}"/>
    <cellStyle name="Separador de milhares 2 2 107 3 3" xfId="53334" xr:uid="{2FF242EC-1CA7-4BB3-839E-2B7A229F1446}"/>
    <cellStyle name="Separador de milhares 2 2 107 4" xfId="22700" xr:uid="{00000000-0005-0000-0000-0000AE580000}"/>
    <cellStyle name="Separador de milhares 2 2 107 4 2" xfId="53336" xr:uid="{CD7D1AD1-013A-4BBA-AC3F-C9ADBE06E0F3}"/>
    <cellStyle name="Separador de milhares 2 2 107 5" xfId="22701" xr:uid="{00000000-0005-0000-0000-0000AF580000}"/>
    <cellStyle name="Separador de milhares 2 2 107 5 2" xfId="22702" xr:uid="{00000000-0005-0000-0000-0000B0580000}"/>
    <cellStyle name="Separador de milhares 2 2 107 5 2 2" xfId="53338" xr:uid="{3616A6E4-B3A9-46D7-9356-B484C8D4994F}"/>
    <cellStyle name="Separador de milhares 2 2 107 5 3" xfId="53337" xr:uid="{6C409655-958B-48FF-BC18-C550C10AFB76}"/>
    <cellStyle name="Separador de milhares 2 2 107 6" xfId="22703" xr:uid="{00000000-0005-0000-0000-0000B1580000}"/>
    <cellStyle name="Separador de milhares 2 2 107 6 2" xfId="53339" xr:uid="{859003F3-8D21-47E7-8DDA-10BC6D079554}"/>
    <cellStyle name="Separador de milhares 2 2 107 7" xfId="53331" xr:uid="{3CED6D34-FC0F-48A8-9A5A-1B62B54D3307}"/>
    <cellStyle name="Separador de milhares 2 2 108" xfId="22704" xr:uid="{00000000-0005-0000-0000-0000B2580000}"/>
    <cellStyle name="Separador de milhares 2 2 108 2" xfId="22705" xr:uid="{00000000-0005-0000-0000-0000B3580000}"/>
    <cellStyle name="Separador de milhares 2 2 108 2 2" xfId="22706" xr:uid="{00000000-0005-0000-0000-0000B4580000}"/>
    <cellStyle name="Separador de milhares 2 2 108 2 2 2" xfId="53342" xr:uid="{E3BF36A3-F652-4225-8164-C8093D1499FC}"/>
    <cellStyle name="Separador de milhares 2 2 108 2 3" xfId="53341" xr:uid="{43C96F2C-BD27-41A6-A950-2AFEFF5C991B}"/>
    <cellStyle name="Separador de milhares 2 2 108 3" xfId="22707" xr:uid="{00000000-0005-0000-0000-0000B5580000}"/>
    <cellStyle name="Separador de milhares 2 2 108 3 2" xfId="22708" xr:uid="{00000000-0005-0000-0000-0000B6580000}"/>
    <cellStyle name="Separador de milhares 2 2 108 3 2 2" xfId="53344" xr:uid="{9AA9162B-A7EF-4971-9E96-846CFB9EE5F3}"/>
    <cellStyle name="Separador de milhares 2 2 108 3 3" xfId="53343" xr:uid="{5A515EC9-3F4A-473E-8F27-3F90CB954872}"/>
    <cellStyle name="Separador de milhares 2 2 108 4" xfId="22709" xr:uid="{00000000-0005-0000-0000-0000B7580000}"/>
    <cellStyle name="Separador de milhares 2 2 108 4 2" xfId="53345" xr:uid="{70CF40A6-0B61-4A51-B45E-D6663974B33A}"/>
    <cellStyle name="Separador de milhares 2 2 108 5" xfId="22710" xr:uid="{00000000-0005-0000-0000-0000B8580000}"/>
    <cellStyle name="Separador de milhares 2 2 108 5 2" xfId="22711" xr:uid="{00000000-0005-0000-0000-0000B9580000}"/>
    <cellStyle name="Separador de milhares 2 2 108 5 2 2" xfId="53347" xr:uid="{860F9876-0C0F-4657-8547-7A029E34DC26}"/>
    <cellStyle name="Separador de milhares 2 2 108 5 3" xfId="53346" xr:uid="{8C8099FC-B9D2-489D-B7B6-248BDE65817A}"/>
    <cellStyle name="Separador de milhares 2 2 108 6" xfId="22712" xr:uid="{00000000-0005-0000-0000-0000BA580000}"/>
    <cellStyle name="Separador de milhares 2 2 108 6 2" xfId="53348" xr:uid="{65DC107F-3D0B-4AFC-9471-89C6F86B0171}"/>
    <cellStyle name="Separador de milhares 2 2 108 7" xfId="53340" xr:uid="{2C065391-5D92-4E37-BF8A-13A58CF893B9}"/>
    <cellStyle name="Separador de milhares 2 2 109" xfId="22713" xr:uid="{00000000-0005-0000-0000-0000BB580000}"/>
    <cellStyle name="Separador de milhares 2 2 109 2" xfId="22714" xr:uid="{00000000-0005-0000-0000-0000BC580000}"/>
    <cellStyle name="Separador de milhares 2 2 109 2 2" xfId="22715" xr:uid="{00000000-0005-0000-0000-0000BD580000}"/>
    <cellStyle name="Separador de milhares 2 2 109 2 2 2" xfId="53351" xr:uid="{11E6CF55-B402-4959-9D11-01ED20B891CE}"/>
    <cellStyle name="Separador de milhares 2 2 109 2 3" xfId="53350" xr:uid="{2EDFA656-3AA9-4B7F-B551-3727394339E5}"/>
    <cellStyle name="Separador de milhares 2 2 109 3" xfId="22716" xr:uid="{00000000-0005-0000-0000-0000BE580000}"/>
    <cellStyle name="Separador de milhares 2 2 109 3 2" xfId="22717" xr:uid="{00000000-0005-0000-0000-0000BF580000}"/>
    <cellStyle name="Separador de milhares 2 2 109 3 2 2" xfId="53353" xr:uid="{224514EA-B378-4064-934F-44055B99C628}"/>
    <cellStyle name="Separador de milhares 2 2 109 3 3" xfId="53352" xr:uid="{E6A464C8-6E45-4CD6-B5CB-496A906557C9}"/>
    <cellStyle name="Separador de milhares 2 2 109 4" xfId="22718" xr:uid="{00000000-0005-0000-0000-0000C0580000}"/>
    <cellStyle name="Separador de milhares 2 2 109 4 2" xfId="53354" xr:uid="{272D9E02-7F0F-4DAA-9A89-8EE8D68BA1A1}"/>
    <cellStyle name="Separador de milhares 2 2 109 5" xfId="22719" xr:uid="{00000000-0005-0000-0000-0000C1580000}"/>
    <cellStyle name="Separador de milhares 2 2 109 5 2" xfId="22720" xr:uid="{00000000-0005-0000-0000-0000C2580000}"/>
    <cellStyle name="Separador de milhares 2 2 109 5 2 2" xfId="53356" xr:uid="{36193DBB-1A91-4668-B324-D227903E84FD}"/>
    <cellStyle name="Separador de milhares 2 2 109 5 3" xfId="53355" xr:uid="{C63DE81C-47FB-43B2-850A-6E33B221F2E7}"/>
    <cellStyle name="Separador de milhares 2 2 109 6" xfId="22721" xr:uid="{00000000-0005-0000-0000-0000C3580000}"/>
    <cellStyle name="Separador de milhares 2 2 109 6 2" xfId="53357" xr:uid="{4BF47260-7C08-41E2-9748-4769F721266D}"/>
    <cellStyle name="Separador de milhares 2 2 109 7" xfId="53349" xr:uid="{103602AB-BA64-412E-AC06-0C2C094D83A7}"/>
    <cellStyle name="Separador de milhares 2 2 11" xfId="22722" xr:uid="{00000000-0005-0000-0000-0000C4580000}"/>
    <cellStyle name="Separador de milhares_x0001_ 2 2 11" xfId="22723" xr:uid="{00000000-0005-0000-0000-0000C5580000}"/>
    <cellStyle name="Separador de milhares 2 2 11 2" xfId="22724" xr:uid="{00000000-0005-0000-0000-0000C6580000}"/>
    <cellStyle name="Separador de milhares_x0001_ 2 2 11 2" xfId="22725" xr:uid="{00000000-0005-0000-0000-0000C7580000}"/>
    <cellStyle name="Separador de milhares 2 2 11 2 2" xfId="22726" xr:uid="{00000000-0005-0000-0000-0000C8580000}"/>
    <cellStyle name="Separador de milhares_x0001_ 2 2 11 2 2" xfId="53361" xr:uid="{88D9C10E-3C2C-45E5-A83E-C5323D385378}"/>
    <cellStyle name="Separador de milhares 2 2 11 2 2 2" xfId="53362" xr:uid="{D4D72550-DE47-4F72-AA53-F44E020564AF}"/>
    <cellStyle name="Separador de milhares 2 2 11 2 3" xfId="53360" xr:uid="{69C48000-1B15-4DDD-8E2A-98831CF41BCC}"/>
    <cellStyle name="Separador de milhares 2 2 11 3" xfId="22727" xr:uid="{00000000-0005-0000-0000-0000C9580000}"/>
    <cellStyle name="Separador de milhares_x0001_ 2 2 11 3" xfId="53359" xr:uid="{4D27C7CA-5A01-46A2-8F22-990155CF82E5}"/>
    <cellStyle name="Separador de milhares 2 2 11 3 2" xfId="22728" xr:uid="{00000000-0005-0000-0000-0000CA580000}"/>
    <cellStyle name="Separador de milhares 2 2 11 3 2 2" xfId="53364" xr:uid="{6AAB8360-CE35-4188-A2E3-F607BE6B959A}"/>
    <cellStyle name="Separador de milhares 2 2 11 3 3" xfId="53363" xr:uid="{301EA7EC-1FD2-4A95-A52D-EF2F2D0579DF}"/>
    <cellStyle name="Separador de milhares 2 2 11 4" xfId="22729" xr:uid="{00000000-0005-0000-0000-0000CB580000}"/>
    <cellStyle name="Separador de milhares 2 2 11 4 2" xfId="22730" xr:uid="{00000000-0005-0000-0000-0000CC580000}"/>
    <cellStyle name="Separador de milhares 2 2 11 4 2 2" xfId="53366" xr:uid="{4A1D6B23-9551-4B17-95EE-F6825A125675}"/>
    <cellStyle name="Separador de milhares 2 2 11 4 3" xfId="53365" xr:uid="{C95C22FA-28EA-4A15-8ED8-40EFC7573CBC}"/>
    <cellStyle name="Separador de milhares 2 2 11 5" xfId="22731" xr:uid="{00000000-0005-0000-0000-0000CD580000}"/>
    <cellStyle name="Separador de milhares 2 2 11 5 2" xfId="53367" xr:uid="{574C396B-3E63-4EBB-A3CF-045D30ADF52B}"/>
    <cellStyle name="Separador de milhares 2 2 11 6" xfId="22732" xr:uid="{00000000-0005-0000-0000-0000CE580000}"/>
    <cellStyle name="Separador de milhares 2 2 11 6 2" xfId="53368" xr:uid="{8FF939C7-4093-4217-BC74-9CCE4C413FE9}"/>
    <cellStyle name="Separador de milhares 2 2 11 6 3" xfId="22733" xr:uid="{00000000-0005-0000-0000-0000CF580000}"/>
    <cellStyle name="Separador de milhares 2 2 11 6 3 2" xfId="53369" xr:uid="{5BC6AF87-CD78-4940-9652-752EA8FD1462}"/>
    <cellStyle name="Separador de milhares 2 2 11 7" xfId="22734" xr:uid="{00000000-0005-0000-0000-0000D0580000}"/>
    <cellStyle name="Separador de milhares 2 2 11 7 2" xfId="53370" xr:uid="{98E9DD83-060E-463D-BC88-BC3D60A3E988}"/>
    <cellStyle name="Separador de milhares 2 2 11 8" xfId="22735" xr:uid="{00000000-0005-0000-0000-0000D1580000}"/>
    <cellStyle name="Separador de milhares 2 2 11 8 2" xfId="53371" xr:uid="{B2E23160-E021-4253-A29B-E7E7CE4EF11B}"/>
    <cellStyle name="Separador de milhares 2 2 11 9" xfId="53358" xr:uid="{2A9082B3-76E9-4EDC-B632-AEE1B4881205}"/>
    <cellStyle name="Separador de milhares 2 2 110" xfId="22736" xr:uid="{00000000-0005-0000-0000-0000D2580000}"/>
    <cellStyle name="Separador de milhares 2 2 110 2" xfId="22737" xr:uid="{00000000-0005-0000-0000-0000D3580000}"/>
    <cellStyle name="Separador de milhares 2 2 110 2 2" xfId="22738" xr:uid="{00000000-0005-0000-0000-0000D4580000}"/>
    <cellStyle name="Separador de milhares 2 2 110 2 2 2" xfId="53374" xr:uid="{341A46AC-4D62-4B19-8A36-3DB346BBD34C}"/>
    <cellStyle name="Separador de milhares 2 2 110 2 3" xfId="53373" xr:uid="{80B0362E-766D-40C7-868D-3D222CEE699E}"/>
    <cellStyle name="Separador de milhares 2 2 110 3" xfId="22739" xr:uid="{00000000-0005-0000-0000-0000D5580000}"/>
    <cellStyle name="Separador de milhares 2 2 110 3 2" xfId="22740" xr:uid="{00000000-0005-0000-0000-0000D6580000}"/>
    <cellStyle name="Separador de milhares 2 2 110 3 2 2" xfId="53376" xr:uid="{C5AE5427-4071-4D03-9AA0-9B54CBFA637C}"/>
    <cellStyle name="Separador de milhares 2 2 110 3 3" xfId="53375" xr:uid="{484D0E16-0F60-451E-BB0B-F0729B255226}"/>
    <cellStyle name="Separador de milhares 2 2 110 4" xfId="22741" xr:uid="{00000000-0005-0000-0000-0000D7580000}"/>
    <cellStyle name="Separador de milhares 2 2 110 4 2" xfId="53377" xr:uid="{F0CC7CC0-8284-430B-803C-C2F49E54C7E4}"/>
    <cellStyle name="Separador de milhares 2 2 110 5" xfId="22742" xr:uid="{00000000-0005-0000-0000-0000D8580000}"/>
    <cellStyle name="Separador de milhares 2 2 110 5 2" xfId="22743" xr:uid="{00000000-0005-0000-0000-0000D9580000}"/>
    <cellStyle name="Separador de milhares 2 2 110 5 2 2" xfId="53379" xr:uid="{FDBD90CD-1539-4BEF-BEA1-06E448BFF61B}"/>
    <cellStyle name="Separador de milhares 2 2 110 5 3" xfId="53378" xr:uid="{04E5A1F9-2125-4EC4-BF33-3FF3ED3D68E7}"/>
    <cellStyle name="Separador de milhares 2 2 110 6" xfId="22744" xr:uid="{00000000-0005-0000-0000-0000DA580000}"/>
    <cellStyle name="Separador de milhares 2 2 110 6 2" xfId="53380" xr:uid="{4A56973E-84E2-4D4D-8C5B-CB7624F101D1}"/>
    <cellStyle name="Separador de milhares 2 2 110 7" xfId="53372" xr:uid="{F15919DD-9DFF-4718-B1BF-BD755A9358B2}"/>
    <cellStyle name="Separador de milhares 2 2 111" xfId="22745" xr:uid="{00000000-0005-0000-0000-0000DB580000}"/>
    <cellStyle name="Separador de milhares 2 2 111 2" xfId="22746" xr:uid="{00000000-0005-0000-0000-0000DC580000}"/>
    <cellStyle name="Separador de milhares 2 2 111 2 2" xfId="22747" xr:uid="{00000000-0005-0000-0000-0000DD580000}"/>
    <cellStyle name="Separador de milhares 2 2 111 2 2 2" xfId="53383" xr:uid="{89D7E427-4999-4431-9014-8848C45331BF}"/>
    <cellStyle name="Separador de milhares 2 2 111 2 3" xfId="53382" xr:uid="{66D885CA-449D-4AA2-9731-77476134B863}"/>
    <cellStyle name="Separador de milhares 2 2 111 3" xfId="22748" xr:uid="{00000000-0005-0000-0000-0000DE580000}"/>
    <cellStyle name="Separador de milhares 2 2 111 3 2" xfId="22749" xr:uid="{00000000-0005-0000-0000-0000DF580000}"/>
    <cellStyle name="Separador de milhares 2 2 111 3 2 2" xfId="53385" xr:uid="{52EB2EE6-79A4-4551-82CE-F96767CED95F}"/>
    <cellStyle name="Separador de milhares 2 2 111 3 3" xfId="53384" xr:uid="{D0F98492-6778-4447-B559-898A9B6C185A}"/>
    <cellStyle name="Separador de milhares 2 2 111 4" xfId="22750" xr:uid="{00000000-0005-0000-0000-0000E0580000}"/>
    <cellStyle name="Separador de milhares 2 2 111 4 2" xfId="53386" xr:uid="{DDA8E39E-E2E7-4F5D-9DE5-3E8759C8D433}"/>
    <cellStyle name="Separador de milhares 2 2 111 5" xfId="22751" xr:uid="{00000000-0005-0000-0000-0000E1580000}"/>
    <cellStyle name="Separador de milhares 2 2 111 5 2" xfId="22752" xr:uid="{00000000-0005-0000-0000-0000E2580000}"/>
    <cellStyle name="Separador de milhares 2 2 111 5 2 2" xfId="53388" xr:uid="{7DEB2287-E62D-497C-9520-7826E0539294}"/>
    <cellStyle name="Separador de milhares 2 2 111 5 3" xfId="53387" xr:uid="{9AF7F16E-347E-4381-8E6F-DE7DE4BED2FB}"/>
    <cellStyle name="Separador de milhares 2 2 111 6" xfId="22753" xr:uid="{00000000-0005-0000-0000-0000E3580000}"/>
    <cellStyle name="Separador de milhares 2 2 111 6 2" xfId="53389" xr:uid="{D337B093-0E4C-4A73-B5E7-26A3FFF7D493}"/>
    <cellStyle name="Separador de milhares 2 2 111 7" xfId="53381" xr:uid="{8B15DFCA-4AC0-4D85-88F3-8E5930C484D9}"/>
    <cellStyle name="Separador de milhares 2 2 112" xfId="22754" xr:uid="{00000000-0005-0000-0000-0000E4580000}"/>
    <cellStyle name="Separador de milhares 2 2 112 2" xfId="22755" xr:uid="{00000000-0005-0000-0000-0000E5580000}"/>
    <cellStyle name="Separador de milhares 2 2 112 2 2" xfId="22756" xr:uid="{00000000-0005-0000-0000-0000E6580000}"/>
    <cellStyle name="Separador de milhares 2 2 112 2 2 2" xfId="53392" xr:uid="{5739098B-D86E-4390-B99B-74161352504F}"/>
    <cellStyle name="Separador de milhares 2 2 112 2 3" xfId="53391" xr:uid="{6682A209-34DE-4315-BB9F-238A2EA6CCF0}"/>
    <cellStyle name="Separador de milhares 2 2 112 3" xfId="22757" xr:uid="{00000000-0005-0000-0000-0000E7580000}"/>
    <cellStyle name="Separador de milhares 2 2 112 3 2" xfId="22758" xr:uid="{00000000-0005-0000-0000-0000E8580000}"/>
    <cellStyle name="Separador de milhares 2 2 112 3 2 2" xfId="53394" xr:uid="{849C44A6-4EED-4DC7-9772-D2221A440660}"/>
    <cellStyle name="Separador de milhares 2 2 112 3 3" xfId="53393" xr:uid="{658B1F11-B28A-4543-B798-80215101E98A}"/>
    <cellStyle name="Separador de milhares 2 2 112 4" xfId="22759" xr:uid="{00000000-0005-0000-0000-0000E9580000}"/>
    <cellStyle name="Separador de milhares 2 2 112 4 2" xfId="53395" xr:uid="{46BC6B53-03DA-4432-85E6-3455E95D32B9}"/>
    <cellStyle name="Separador de milhares 2 2 112 5" xfId="22760" xr:uid="{00000000-0005-0000-0000-0000EA580000}"/>
    <cellStyle name="Separador de milhares 2 2 112 5 2" xfId="22761" xr:uid="{00000000-0005-0000-0000-0000EB580000}"/>
    <cellStyle name="Separador de milhares 2 2 112 5 2 2" xfId="53397" xr:uid="{9D657920-8926-481D-B1E6-039BDA57192E}"/>
    <cellStyle name="Separador de milhares 2 2 112 5 3" xfId="53396" xr:uid="{F58DF8A4-A67E-44C7-9756-47A487A00D67}"/>
    <cellStyle name="Separador de milhares 2 2 112 6" xfId="22762" xr:uid="{00000000-0005-0000-0000-0000EC580000}"/>
    <cellStyle name="Separador de milhares 2 2 112 6 2" xfId="53398" xr:uid="{9F61DABA-F9A9-42CB-979E-87FB6D5C0115}"/>
    <cellStyle name="Separador de milhares 2 2 112 7" xfId="53390" xr:uid="{79504BBE-3B44-44D5-8E62-7B976D5B4A9D}"/>
    <cellStyle name="Separador de milhares 2 2 113" xfId="22763" xr:uid="{00000000-0005-0000-0000-0000ED580000}"/>
    <cellStyle name="Separador de milhares 2 2 113 2" xfId="22764" xr:uid="{00000000-0005-0000-0000-0000EE580000}"/>
    <cellStyle name="Separador de milhares 2 2 113 2 2" xfId="22765" xr:uid="{00000000-0005-0000-0000-0000EF580000}"/>
    <cellStyle name="Separador de milhares 2 2 113 2 2 2" xfId="53401" xr:uid="{1A649B2E-39CE-4D04-88CD-AF5B5428F268}"/>
    <cellStyle name="Separador de milhares 2 2 113 2 3" xfId="53400" xr:uid="{0E826D6F-8D65-4EAA-A83C-1D33A38B52D1}"/>
    <cellStyle name="Separador de milhares 2 2 113 3" xfId="22766" xr:uid="{00000000-0005-0000-0000-0000F0580000}"/>
    <cellStyle name="Separador de milhares 2 2 113 3 2" xfId="22767" xr:uid="{00000000-0005-0000-0000-0000F1580000}"/>
    <cellStyle name="Separador de milhares 2 2 113 3 2 2" xfId="53403" xr:uid="{087DEC9F-E9FE-415E-9807-25D967319DF8}"/>
    <cellStyle name="Separador de milhares 2 2 113 3 3" xfId="53402" xr:uid="{B40D600B-AE1F-49DB-B0A6-7C2DBA2B06AE}"/>
    <cellStyle name="Separador de milhares 2 2 113 4" xfId="22768" xr:uid="{00000000-0005-0000-0000-0000F2580000}"/>
    <cellStyle name="Separador de milhares 2 2 113 4 2" xfId="53404" xr:uid="{10317E3C-68BC-43DE-9E5D-A28FD366A7C7}"/>
    <cellStyle name="Separador de milhares 2 2 113 5" xfId="22769" xr:uid="{00000000-0005-0000-0000-0000F3580000}"/>
    <cellStyle name="Separador de milhares 2 2 113 5 2" xfId="22770" xr:uid="{00000000-0005-0000-0000-0000F4580000}"/>
    <cellStyle name="Separador de milhares 2 2 113 5 2 2" xfId="53406" xr:uid="{8272CDCE-DA09-4849-AF42-21973AEEDBE0}"/>
    <cellStyle name="Separador de milhares 2 2 113 5 3" xfId="53405" xr:uid="{EF1650B1-1C37-42EC-B418-9F2E57AABADD}"/>
    <cellStyle name="Separador de milhares 2 2 113 6" xfId="22771" xr:uid="{00000000-0005-0000-0000-0000F5580000}"/>
    <cellStyle name="Separador de milhares 2 2 113 6 2" xfId="53407" xr:uid="{5B0EBF45-ACD8-4FA0-A488-137E8E53EA4F}"/>
    <cellStyle name="Separador de milhares 2 2 113 7" xfId="53399" xr:uid="{EE238882-37C4-4914-BC68-9234D450CC1F}"/>
    <cellStyle name="Separador de milhares 2 2 114" xfId="22772" xr:uid="{00000000-0005-0000-0000-0000F6580000}"/>
    <cellStyle name="Separador de milhares 2 2 114 2" xfId="22773" xr:uid="{00000000-0005-0000-0000-0000F7580000}"/>
    <cellStyle name="Separador de milhares 2 2 114 2 2" xfId="22774" xr:uid="{00000000-0005-0000-0000-0000F8580000}"/>
    <cellStyle name="Separador de milhares 2 2 114 2 2 2" xfId="53410" xr:uid="{2C65F632-1B1D-438D-94E1-557D022AF90B}"/>
    <cellStyle name="Separador de milhares 2 2 114 2 3" xfId="53409" xr:uid="{0644B37D-0D63-4409-9664-F59EF2FE549D}"/>
    <cellStyle name="Separador de milhares 2 2 114 3" xfId="22775" xr:uid="{00000000-0005-0000-0000-0000F9580000}"/>
    <cellStyle name="Separador de milhares 2 2 114 3 2" xfId="22776" xr:uid="{00000000-0005-0000-0000-0000FA580000}"/>
    <cellStyle name="Separador de milhares 2 2 114 3 2 2" xfId="53412" xr:uid="{A21E6C8C-390A-4C76-9F1D-2E36BA31CFB0}"/>
    <cellStyle name="Separador de milhares 2 2 114 3 3" xfId="53411" xr:uid="{103B0873-563E-4A57-9C14-D82AF2F7E908}"/>
    <cellStyle name="Separador de milhares 2 2 114 4" xfId="22777" xr:uid="{00000000-0005-0000-0000-0000FB580000}"/>
    <cellStyle name="Separador de milhares 2 2 114 4 2" xfId="53413" xr:uid="{E0EE4EA6-0D37-4B7D-858D-158CE94397B2}"/>
    <cellStyle name="Separador de milhares 2 2 114 5" xfId="22778" xr:uid="{00000000-0005-0000-0000-0000FC580000}"/>
    <cellStyle name="Separador de milhares 2 2 114 5 2" xfId="22779" xr:uid="{00000000-0005-0000-0000-0000FD580000}"/>
    <cellStyle name="Separador de milhares 2 2 114 5 2 2" xfId="53415" xr:uid="{9D85C632-D392-494E-A332-A91F64EB90AD}"/>
    <cellStyle name="Separador de milhares 2 2 114 5 3" xfId="53414" xr:uid="{BAC931F7-4BCC-45D8-AED5-4A6BA58D96DD}"/>
    <cellStyle name="Separador de milhares 2 2 114 6" xfId="22780" xr:uid="{00000000-0005-0000-0000-0000FE580000}"/>
    <cellStyle name="Separador de milhares 2 2 114 6 2" xfId="53416" xr:uid="{A1209BE3-1709-4576-940F-454AD761A088}"/>
    <cellStyle name="Separador de milhares 2 2 114 7" xfId="53408" xr:uid="{F6CB58CF-8200-45DB-834C-0BEC504895E5}"/>
    <cellStyle name="Separador de milhares 2 2 115" xfId="22781" xr:uid="{00000000-0005-0000-0000-0000FF580000}"/>
    <cellStyle name="Separador de milhares 2 2 115 2" xfId="22782" xr:uid="{00000000-0005-0000-0000-000000590000}"/>
    <cellStyle name="Separador de milhares 2 2 115 2 2" xfId="22783" xr:uid="{00000000-0005-0000-0000-000001590000}"/>
    <cellStyle name="Separador de milhares 2 2 115 2 2 2" xfId="53419" xr:uid="{575BE417-003A-462A-8F9C-6B79765A5795}"/>
    <cellStyle name="Separador de milhares 2 2 115 2 3" xfId="53418" xr:uid="{E48230DF-17B4-47AB-BB0A-A1C0B4BE5BB6}"/>
    <cellStyle name="Separador de milhares 2 2 115 3" xfId="22784" xr:uid="{00000000-0005-0000-0000-000002590000}"/>
    <cellStyle name="Separador de milhares 2 2 115 3 2" xfId="22785" xr:uid="{00000000-0005-0000-0000-000003590000}"/>
    <cellStyle name="Separador de milhares 2 2 115 3 2 2" xfId="53421" xr:uid="{DCDE1AD0-DF97-4A42-923A-8C813E8E49FB}"/>
    <cellStyle name="Separador de milhares 2 2 115 3 3" xfId="53420" xr:uid="{4901A156-40AD-495A-9E7A-323527B77064}"/>
    <cellStyle name="Separador de milhares 2 2 115 4" xfId="22786" xr:uid="{00000000-0005-0000-0000-000004590000}"/>
    <cellStyle name="Separador de milhares 2 2 115 4 2" xfId="53422" xr:uid="{BA864C1F-0B21-4A2A-A487-6964DD44E475}"/>
    <cellStyle name="Separador de milhares 2 2 115 5" xfId="22787" xr:uid="{00000000-0005-0000-0000-000005590000}"/>
    <cellStyle name="Separador de milhares 2 2 115 5 2" xfId="22788" xr:uid="{00000000-0005-0000-0000-000006590000}"/>
    <cellStyle name="Separador de milhares 2 2 115 5 2 2" xfId="53424" xr:uid="{807FE93F-6E83-4F07-83A7-38182097E64C}"/>
    <cellStyle name="Separador de milhares 2 2 115 5 3" xfId="53423" xr:uid="{73FB41A8-764D-44FB-A596-6A2793C1EBE1}"/>
    <cellStyle name="Separador de milhares 2 2 115 6" xfId="22789" xr:uid="{00000000-0005-0000-0000-000007590000}"/>
    <cellStyle name="Separador de milhares 2 2 115 6 2" xfId="53425" xr:uid="{0CD4E028-604A-4A55-B63E-AC88532BA711}"/>
    <cellStyle name="Separador de milhares 2 2 115 7" xfId="53417" xr:uid="{F4B071B3-E135-4526-BD38-F4066CCB1C9C}"/>
    <cellStyle name="Separador de milhares 2 2 116" xfId="22790" xr:uid="{00000000-0005-0000-0000-000008590000}"/>
    <cellStyle name="Separador de milhares 2 2 116 2" xfId="22791" xr:uid="{00000000-0005-0000-0000-000009590000}"/>
    <cellStyle name="Separador de milhares 2 2 116 2 2" xfId="22792" xr:uid="{00000000-0005-0000-0000-00000A590000}"/>
    <cellStyle name="Separador de milhares 2 2 116 2 2 2" xfId="53428" xr:uid="{1DA2E615-275A-464D-8AEC-94CF30365C98}"/>
    <cellStyle name="Separador de milhares 2 2 116 2 3" xfId="53427" xr:uid="{60075490-049C-4059-82E1-374F76345653}"/>
    <cellStyle name="Separador de milhares 2 2 116 3" xfId="22793" xr:uid="{00000000-0005-0000-0000-00000B590000}"/>
    <cellStyle name="Separador de milhares 2 2 116 3 2" xfId="22794" xr:uid="{00000000-0005-0000-0000-00000C590000}"/>
    <cellStyle name="Separador de milhares 2 2 116 3 2 2" xfId="53430" xr:uid="{0539E8CD-A14B-4F46-A1C2-92F3E4220F16}"/>
    <cellStyle name="Separador de milhares 2 2 116 3 3" xfId="53429" xr:uid="{488D950F-07C9-44BE-BCCE-01E0D333188D}"/>
    <cellStyle name="Separador de milhares 2 2 116 4" xfId="22795" xr:uid="{00000000-0005-0000-0000-00000D590000}"/>
    <cellStyle name="Separador de milhares 2 2 116 4 2" xfId="53431" xr:uid="{0FB8A41F-AD42-4B1E-9E14-75A6883905CA}"/>
    <cellStyle name="Separador de milhares 2 2 116 5" xfId="22796" xr:uid="{00000000-0005-0000-0000-00000E590000}"/>
    <cellStyle name="Separador de milhares 2 2 116 5 2" xfId="22797" xr:uid="{00000000-0005-0000-0000-00000F590000}"/>
    <cellStyle name="Separador de milhares 2 2 116 5 2 2" xfId="53433" xr:uid="{F5845848-3684-469D-8B31-412169E213BB}"/>
    <cellStyle name="Separador de milhares 2 2 116 5 3" xfId="53432" xr:uid="{C3F9F9C6-D79E-4425-B2CA-064B8A604777}"/>
    <cellStyle name="Separador de milhares 2 2 116 6" xfId="22798" xr:uid="{00000000-0005-0000-0000-000010590000}"/>
    <cellStyle name="Separador de milhares 2 2 116 6 2" xfId="53434" xr:uid="{5F3F0BBE-4C67-4786-A0F7-9F570735EFE8}"/>
    <cellStyle name="Separador de milhares 2 2 116 7" xfId="53426" xr:uid="{61F4C933-327A-40C3-8A3E-FEC8772DC282}"/>
    <cellStyle name="Separador de milhares 2 2 117" xfId="22799" xr:uid="{00000000-0005-0000-0000-000011590000}"/>
    <cellStyle name="Separador de milhares 2 2 117 2" xfId="22800" xr:uid="{00000000-0005-0000-0000-000012590000}"/>
    <cellStyle name="Separador de milhares 2 2 117 2 2" xfId="22801" xr:uid="{00000000-0005-0000-0000-000013590000}"/>
    <cellStyle name="Separador de milhares 2 2 117 2 2 2" xfId="53437" xr:uid="{D4F21124-55D4-4480-8AAA-F427C3C79A52}"/>
    <cellStyle name="Separador de milhares 2 2 117 2 3" xfId="53436" xr:uid="{11013306-A00C-45CD-9847-B76C8C880EDF}"/>
    <cellStyle name="Separador de milhares 2 2 117 3" xfId="22802" xr:uid="{00000000-0005-0000-0000-000014590000}"/>
    <cellStyle name="Separador de milhares 2 2 117 3 2" xfId="22803" xr:uid="{00000000-0005-0000-0000-000015590000}"/>
    <cellStyle name="Separador de milhares 2 2 117 3 2 2" xfId="53439" xr:uid="{4E57148B-DC70-43C0-837A-A3C000867B3D}"/>
    <cellStyle name="Separador de milhares 2 2 117 3 3" xfId="53438" xr:uid="{1FFC23FA-72E6-4CF8-91CC-73CF4C76197E}"/>
    <cellStyle name="Separador de milhares 2 2 117 4" xfId="22804" xr:uid="{00000000-0005-0000-0000-000016590000}"/>
    <cellStyle name="Separador de milhares 2 2 117 4 2" xfId="53440" xr:uid="{122E2D11-9AFC-4F1E-8F23-7829222AD5C3}"/>
    <cellStyle name="Separador de milhares 2 2 117 5" xfId="22805" xr:uid="{00000000-0005-0000-0000-000017590000}"/>
    <cellStyle name="Separador de milhares 2 2 117 5 2" xfId="22806" xr:uid="{00000000-0005-0000-0000-000018590000}"/>
    <cellStyle name="Separador de milhares 2 2 117 5 2 2" xfId="53442" xr:uid="{9886C29D-DE37-49CC-9AAC-DF273128647F}"/>
    <cellStyle name="Separador de milhares 2 2 117 5 3" xfId="53441" xr:uid="{4BD290A5-D534-4390-813D-269E0ECE7A67}"/>
    <cellStyle name="Separador de milhares 2 2 117 6" xfId="22807" xr:uid="{00000000-0005-0000-0000-000019590000}"/>
    <cellStyle name="Separador de milhares 2 2 117 6 2" xfId="53443" xr:uid="{4E2CB965-2F50-4FDD-A2C3-2557EEFF2F3A}"/>
    <cellStyle name="Separador de milhares 2 2 117 7" xfId="53435" xr:uid="{7CD21ECE-85E7-4534-A608-6D7D7039A0B0}"/>
    <cellStyle name="Separador de milhares 2 2 118" xfId="22808" xr:uid="{00000000-0005-0000-0000-00001A590000}"/>
    <cellStyle name="Separador de milhares 2 2 118 2" xfId="22809" xr:uid="{00000000-0005-0000-0000-00001B590000}"/>
    <cellStyle name="Separador de milhares 2 2 118 2 2" xfId="22810" xr:uid="{00000000-0005-0000-0000-00001C590000}"/>
    <cellStyle name="Separador de milhares 2 2 118 2 2 2" xfId="53446" xr:uid="{42362C06-AA17-4998-9A5F-186740ADAE76}"/>
    <cellStyle name="Separador de milhares 2 2 118 2 3" xfId="53445" xr:uid="{3B0D974B-32BD-4042-8DF3-EDCA10DA0787}"/>
    <cellStyle name="Separador de milhares 2 2 118 3" xfId="22811" xr:uid="{00000000-0005-0000-0000-00001D590000}"/>
    <cellStyle name="Separador de milhares 2 2 118 3 2" xfId="22812" xr:uid="{00000000-0005-0000-0000-00001E590000}"/>
    <cellStyle name="Separador de milhares 2 2 118 3 2 2" xfId="53448" xr:uid="{8E0FFFB2-9EBF-4A3A-B74D-D6161A663259}"/>
    <cellStyle name="Separador de milhares 2 2 118 3 3" xfId="53447" xr:uid="{0D374245-D943-47EA-8EEC-DA3804C4F901}"/>
    <cellStyle name="Separador de milhares 2 2 118 4" xfId="22813" xr:uid="{00000000-0005-0000-0000-00001F590000}"/>
    <cellStyle name="Separador de milhares 2 2 118 4 2" xfId="53449" xr:uid="{E7D17B7C-12AB-499D-894B-5F2D53AA4445}"/>
    <cellStyle name="Separador de milhares 2 2 118 5" xfId="22814" xr:uid="{00000000-0005-0000-0000-000020590000}"/>
    <cellStyle name="Separador de milhares 2 2 118 5 2" xfId="22815" xr:uid="{00000000-0005-0000-0000-000021590000}"/>
    <cellStyle name="Separador de milhares 2 2 118 5 2 2" xfId="53451" xr:uid="{8BBEF894-0089-4D5D-92BF-3934A73DCEC9}"/>
    <cellStyle name="Separador de milhares 2 2 118 5 3" xfId="53450" xr:uid="{57BFBD87-0E39-4BA8-BFD0-A4CDE596DC1A}"/>
    <cellStyle name="Separador de milhares 2 2 118 6" xfId="22816" xr:uid="{00000000-0005-0000-0000-000022590000}"/>
    <cellStyle name="Separador de milhares 2 2 118 6 2" xfId="53452" xr:uid="{08BD5255-D05D-4323-A13F-6D2DF465F153}"/>
    <cellStyle name="Separador de milhares 2 2 118 7" xfId="53444" xr:uid="{E2A2F37E-DA8A-4BDA-88C3-D810F8270B2D}"/>
    <cellStyle name="Separador de milhares 2 2 119" xfId="22817" xr:uid="{00000000-0005-0000-0000-000023590000}"/>
    <cellStyle name="Separador de milhares 2 2 119 2" xfId="22818" xr:uid="{00000000-0005-0000-0000-000024590000}"/>
    <cellStyle name="Separador de milhares 2 2 119 2 2" xfId="22819" xr:uid="{00000000-0005-0000-0000-000025590000}"/>
    <cellStyle name="Separador de milhares 2 2 119 2 2 2" xfId="53455" xr:uid="{04C2D73A-CBA0-452D-AF6F-745A65A215A6}"/>
    <cellStyle name="Separador de milhares 2 2 119 2 3" xfId="53454" xr:uid="{A3ECFACE-933B-443D-8BD0-EE079E3BF1A1}"/>
    <cellStyle name="Separador de milhares 2 2 119 3" xfId="22820" xr:uid="{00000000-0005-0000-0000-000026590000}"/>
    <cellStyle name="Separador de milhares 2 2 119 3 2" xfId="22821" xr:uid="{00000000-0005-0000-0000-000027590000}"/>
    <cellStyle name="Separador de milhares 2 2 119 3 2 2" xfId="53457" xr:uid="{321DCFEA-5B79-4B8F-B191-1D9DC82C3853}"/>
    <cellStyle name="Separador de milhares 2 2 119 3 3" xfId="53456" xr:uid="{0B979C54-87DC-4040-A6C7-F2B8E9959BFB}"/>
    <cellStyle name="Separador de milhares 2 2 119 4" xfId="22822" xr:uid="{00000000-0005-0000-0000-000028590000}"/>
    <cellStyle name="Separador de milhares 2 2 119 4 2" xfId="53458" xr:uid="{FD7406D3-C8A3-4B52-9765-8C48F3CB7A0E}"/>
    <cellStyle name="Separador de milhares 2 2 119 5" xfId="22823" xr:uid="{00000000-0005-0000-0000-000029590000}"/>
    <cellStyle name="Separador de milhares 2 2 119 5 2" xfId="53459" xr:uid="{393F70B4-978A-471F-9BC5-B6D79415DCB6}"/>
    <cellStyle name="Separador de milhares 2 2 119 6" xfId="22824" xr:uid="{00000000-0005-0000-0000-00002A590000}"/>
    <cellStyle name="Separador de milhares 2 2 119 6 2" xfId="53460" xr:uid="{1733B005-A5BB-4244-A3E3-B44E454CB809}"/>
    <cellStyle name="Separador de milhares 2 2 119 7" xfId="53453" xr:uid="{9FD0E70C-A23D-4653-BFBE-C7397CB2A7B2}"/>
    <cellStyle name="Separador de milhares 2 2 12" xfId="22825" xr:uid="{00000000-0005-0000-0000-00002B590000}"/>
    <cellStyle name="Separador de milhares_x0001_ 2 2 12" xfId="22826" xr:uid="{00000000-0005-0000-0000-00002C590000}"/>
    <cellStyle name="Separador de milhares 2 2 12 2" xfId="22827" xr:uid="{00000000-0005-0000-0000-00002D590000}"/>
    <cellStyle name="Separador de milhares_x0001_ 2 2 12 2" xfId="22828" xr:uid="{00000000-0005-0000-0000-00002E590000}"/>
    <cellStyle name="Separador de milhares 2 2 12 2 2" xfId="22829" xr:uid="{00000000-0005-0000-0000-00002F590000}"/>
    <cellStyle name="Separador de milhares_x0001_ 2 2 12 2 2" xfId="53464" xr:uid="{C4AD791A-9F56-4173-87BF-BAA73E0990A5}"/>
    <cellStyle name="Separador de milhares 2 2 12 2 2 2" xfId="53465" xr:uid="{26F553E6-C1D8-481D-AE45-16EBC3A384A7}"/>
    <cellStyle name="Separador de milhares 2 2 12 2 3" xfId="53463" xr:uid="{60134D84-BC09-463A-8393-3127A56B7D46}"/>
    <cellStyle name="Separador de milhares 2 2 12 3" xfId="22830" xr:uid="{00000000-0005-0000-0000-000030590000}"/>
    <cellStyle name="Separador de milhares_x0001_ 2 2 12 3" xfId="53462" xr:uid="{DE300B85-5E1F-44DC-BD2B-40359390416B}"/>
    <cellStyle name="Separador de milhares 2 2 12 3 2" xfId="22831" xr:uid="{00000000-0005-0000-0000-000031590000}"/>
    <cellStyle name="Separador de milhares 2 2 12 3 2 2" xfId="53467" xr:uid="{12366288-4748-482C-8ED6-676F0CAA6DBC}"/>
    <cellStyle name="Separador de milhares 2 2 12 3 3" xfId="53466" xr:uid="{DFF428BF-DDF7-485E-8EAB-B604BF22FF00}"/>
    <cellStyle name="Separador de milhares 2 2 12 4" xfId="22832" xr:uid="{00000000-0005-0000-0000-000032590000}"/>
    <cellStyle name="Separador de milhares 2 2 12 4 2" xfId="22833" xr:uid="{00000000-0005-0000-0000-000033590000}"/>
    <cellStyle name="Separador de milhares 2 2 12 4 2 2" xfId="53469" xr:uid="{FF7D2E1A-A09E-413E-84CD-3607C22DB0A7}"/>
    <cellStyle name="Separador de milhares 2 2 12 4 3" xfId="53468" xr:uid="{C5FF0EDA-A956-4567-A034-03D70CBA819E}"/>
    <cellStyle name="Separador de milhares 2 2 12 5" xfId="22834" xr:uid="{00000000-0005-0000-0000-000034590000}"/>
    <cellStyle name="Separador de milhares 2 2 12 5 2" xfId="53470" xr:uid="{6E5BF244-D155-4A07-B6CA-4BEEEF1331BE}"/>
    <cellStyle name="Separador de milhares 2 2 12 6" xfId="22835" xr:uid="{00000000-0005-0000-0000-000035590000}"/>
    <cellStyle name="Separador de milhares 2 2 12 6 2" xfId="53471" xr:uid="{C996004F-CDCA-4FCF-A9A7-854FBFF29059}"/>
    <cellStyle name="Separador de milhares 2 2 12 6 3" xfId="22836" xr:uid="{00000000-0005-0000-0000-000036590000}"/>
    <cellStyle name="Separador de milhares 2 2 12 6 3 2" xfId="53472" xr:uid="{B6C19109-0457-40C0-A1F0-8A3A179E0CDB}"/>
    <cellStyle name="Separador de milhares 2 2 12 7" xfId="22837" xr:uid="{00000000-0005-0000-0000-000037590000}"/>
    <cellStyle name="Separador de milhares 2 2 12 7 2" xfId="53473" xr:uid="{F662A63C-3AC2-4ADE-A018-5DEED9235F22}"/>
    <cellStyle name="Separador de milhares 2 2 12 8" xfId="22838" xr:uid="{00000000-0005-0000-0000-000038590000}"/>
    <cellStyle name="Separador de milhares 2 2 12 8 2" xfId="53474" xr:uid="{AA201071-D0F9-4BDC-AE07-1565E6A5859E}"/>
    <cellStyle name="Separador de milhares 2 2 12 9" xfId="53461" xr:uid="{51D2056E-E0C1-4413-9DA8-868904A63FBD}"/>
    <cellStyle name="Separador de milhares 2 2 120" xfId="22839" xr:uid="{00000000-0005-0000-0000-000039590000}"/>
    <cellStyle name="Separador de milhares 2 2 120 2" xfId="22840" xr:uid="{00000000-0005-0000-0000-00003A590000}"/>
    <cellStyle name="Separador de milhares 2 2 120 2 2" xfId="22841" xr:uid="{00000000-0005-0000-0000-00003B590000}"/>
    <cellStyle name="Separador de milhares 2 2 120 2 2 2" xfId="53477" xr:uid="{E0732CD1-6A33-4F01-B8DB-C13BB5404E72}"/>
    <cellStyle name="Separador de milhares 2 2 120 2 3" xfId="53476" xr:uid="{8B8C2947-31B0-42F4-B79C-0234323BD524}"/>
    <cellStyle name="Separador de milhares 2 2 120 3" xfId="22842" xr:uid="{00000000-0005-0000-0000-00003C590000}"/>
    <cellStyle name="Separador de milhares 2 2 120 3 2" xfId="22843" xr:uid="{00000000-0005-0000-0000-00003D590000}"/>
    <cellStyle name="Separador de milhares 2 2 120 3 2 2" xfId="53479" xr:uid="{D4FCFE8C-1524-48FD-ACCF-6AA9074DD84C}"/>
    <cellStyle name="Separador de milhares 2 2 120 3 3" xfId="53478" xr:uid="{7AA4A6A6-B709-4A5F-B0FA-3EB69E73A78A}"/>
    <cellStyle name="Separador de milhares 2 2 120 4" xfId="22844" xr:uid="{00000000-0005-0000-0000-00003E590000}"/>
    <cellStyle name="Separador de milhares 2 2 120 4 2" xfId="53480" xr:uid="{EC912680-F01E-4921-98DD-FA81D10F2B9C}"/>
    <cellStyle name="Separador de milhares 2 2 120 5" xfId="22845" xr:uid="{00000000-0005-0000-0000-00003F590000}"/>
    <cellStyle name="Separador de milhares 2 2 120 5 2" xfId="53481" xr:uid="{1BC047E6-C8B1-4024-890A-1666FD1CF4AB}"/>
    <cellStyle name="Separador de milhares 2 2 120 6" xfId="22846" xr:uid="{00000000-0005-0000-0000-000040590000}"/>
    <cellStyle name="Separador de milhares 2 2 120 6 2" xfId="53482" xr:uid="{FDDBAD60-1461-4FED-80B2-5C9CD4A047A5}"/>
    <cellStyle name="Separador de milhares 2 2 120 7" xfId="53475" xr:uid="{E5CEDE32-B39E-47C5-A67F-461122321292}"/>
    <cellStyle name="Separador de milhares 2 2 121" xfId="22847" xr:uid="{00000000-0005-0000-0000-000041590000}"/>
    <cellStyle name="Separador de milhares 2 2 121 2" xfId="22848" xr:uid="{00000000-0005-0000-0000-000042590000}"/>
    <cellStyle name="Separador de milhares 2 2 121 2 2" xfId="22849" xr:uid="{00000000-0005-0000-0000-000043590000}"/>
    <cellStyle name="Separador de milhares 2 2 121 2 2 2" xfId="53485" xr:uid="{A2D9A220-14C8-4555-A3AB-9B3AF2C12E00}"/>
    <cellStyle name="Separador de milhares 2 2 121 2 3" xfId="53484" xr:uid="{659A2153-D901-438D-8D30-AE378A2D7473}"/>
    <cellStyle name="Separador de milhares 2 2 121 3" xfId="22850" xr:uid="{00000000-0005-0000-0000-000044590000}"/>
    <cellStyle name="Separador de milhares 2 2 121 3 2" xfId="22851" xr:uid="{00000000-0005-0000-0000-000045590000}"/>
    <cellStyle name="Separador de milhares 2 2 121 3 2 2" xfId="53487" xr:uid="{041CD2B3-78D9-4B2A-BCF9-2BE407B7EE55}"/>
    <cellStyle name="Separador de milhares 2 2 121 3 3" xfId="53486" xr:uid="{981286FE-C484-47F5-94C2-0EB2789D28D3}"/>
    <cellStyle name="Separador de milhares 2 2 121 4" xfId="22852" xr:uid="{00000000-0005-0000-0000-000046590000}"/>
    <cellStyle name="Separador de milhares 2 2 121 4 2" xfId="53488" xr:uid="{AAB989D4-25B1-4A21-94A5-5E06AFDFC34F}"/>
    <cellStyle name="Separador de milhares 2 2 121 5" xfId="22853" xr:uid="{00000000-0005-0000-0000-000047590000}"/>
    <cellStyle name="Separador de milhares 2 2 121 5 2" xfId="53489" xr:uid="{24A4F500-419B-42D1-80D6-33D4EDF7FADC}"/>
    <cellStyle name="Separador de milhares 2 2 121 6" xfId="22854" xr:uid="{00000000-0005-0000-0000-000048590000}"/>
    <cellStyle name="Separador de milhares 2 2 121 6 2" xfId="53490" xr:uid="{FDFF3661-6A06-425F-86DA-1CB3EEAE68E4}"/>
    <cellStyle name="Separador de milhares 2 2 121 7" xfId="53483" xr:uid="{9315B07F-5821-4B23-9FC7-9308E6C344B7}"/>
    <cellStyle name="Separador de milhares 2 2 122" xfId="22855" xr:uid="{00000000-0005-0000-0000-000049590000}"/>
    <cellStyle name="Separador de milhares 2 2 122 2" xfId="22856" xr:uid="{00000000-0005-0000-0000-00004A590000}"/>
    <cellStyle name="Separador de milhares 2 2 122 2 2" xfId="22857" xr:uid="{00000000-0005-0000-0000-00004B590000}"/>
    <cellStyle name="Separador de milhares 2 2 122 2 2 2" xfId="53493" xr:uid="{CBA3FCDC-9280-4DD2-B802-E8F0F0263002}"/>
    <cellStyle name="Separador de milhares 2 2 122 2 3" xfId="53492" xr:uid="{151D8C6F-22FC-4558-B485-5F48EE81D088}"/>
    <cellStyle name="Separador de milhares 2 2 122 3" xfId="22858" xr:uid="{00000000-0005-0000-0000-00004C590000}"/>
    <cellStyle name="Separador de milhares 2 2 122 3 2" xfId="22859" xr:uid="{00000000-0005-0000-0000-00004D590000}"/>
    <cellStyle name="Separador de milhares 2 2 122 3 2 2" xfId="53495" xr:uid="{585773ED-08A1-4AB4-AB25-98F538862654}"/>
    <cellStyle name="Separador de milhares 2 2 122 3 3" xfId="53494" xr:uid="{179B6EB7-C011-4A0B-94CD-210269469DBE}"/>
    <cellStyle name="Separador de milhares 2 2 122 4" xfId="22860" xr:uid="{00000000-0005-0000-0000-00004E590000}"/>
    <cellStyle name="Separador de milhares 2 2 122 4 2" xfId="53496" xr:uid="{08F6A9F5-26A9-4D94-B4E7-9D9EE8465C4E}"/>
    <cellStyle name="Separador de milhares 2 2 122 5" xfId="22861" xr:uid="{00000000-0005-0000-0000-00004F590000}"/>
    <cellStyle name="Separador de milhares 2 2 122 5 2" xfId="53497" xr:uid="{8E15F23C-8031-4757-AAD3-F268DCB914F5}"/>
    <cellStyle name="Separador de milhares 2 2 122 6" xfId="22862" xr:uid="{00000000-0005-0000-0000-000050590000}"/>
    <cellStyle name="Separador de milhares 2 2 122 6 2" xfId="53498" xr:uid="{0D3542CB-F1A9-42F2-B00F-B96DC70E1783}"/>
    <cellStyle name="Separador de milhares 2 2 122 7" xfId="53491" xr:uid="{2A2FDB44-555C-417C-A3F2-4A5D2DD5A5DA}"/>
    <cellStyle name="Separador de milhares 2 2 123" xfId="22863" xr:uid="{00000000-0005-0000-0000-000051590000}"/>
    <cellStyle name="Separador de milhares 2 2 123 2" xfId="22864" xr:uid="{00000000-0005-0000-0000-000052590000}"/>
    <cellStyle name="Separador de milhares 2 2 123 2 2" xfId="22865" xr:uid="{00000000-0005-0000-0000-000053590000}"/>
    <cellStyle name="Separador de milhares 2 2 123 2 2 2" xfId="53501" xr:uid="{088D5573-5A05-45C0-BB13-34CD9E96E547}"/>
    <cellStyle name="Separador de milhares 2 2 123 2 3" xfId="53500" xr:uid="{46D5D396-86E4-4536-A107-1C36DC12C6DD}"/>
    <cellStyle name="Separador de milhares 2 2 123 3" xfId="22866" xr:uid="{00000000-0005-0000-0000-000054590000}"/>
    <cellStyle name="Separador de milhares 2 2 123 3 2" xfId="22867" xr:uid="{00000000-0005-0000-0000-000055590000}"/>
    <cellStyle name="Separador de milhares 2 2 123 3 2 2" xfId="53503" xr:uid="{3C8C2E0B-0A0B-4883-9130-CC235CC8A4F9}"/>
    <cellStyle name="Separador de milhares 2 2 123 3 3" xfId="53502" xr:uid="{5E59003A-6979-460B-9685-572F4C56EBA3}"/>
    <cellStyle name="Separador de milhares 2 2 123 4" xfId="22868" xr:uid="{00000000-0005-0000-0000-000056590000}"/>
    <cellStyle name="Separador de milhares 2 2 123 4 2" xfId="53504" xr:uid="{0DADCF64-5A83-43F8-B769-CEB8662C538B}"/>
    <cellStyle name="Separador de milhares 2 2 123 5" xfId="22869" xr:uid="{00000000-0005-0000-0000-000057590000}"/>
    <cellStyle name="Separador de milhares 2 2 123 5 2" xfId="53505" xr:uid="{860B64DF-9FA7-4CD7-AA08-AF443873EB41}"/>
    <cellStyle name="Separador de milhares 2 2 123 6" xfId="22870" xr:uid="{00000000-0005-0000-0000-000058590000}"/>
    <cellStyle name="Separador de milhares 2 2 123 6 2" xfId="53506" xr:uid="{0295B7B2-DE6B-4C18-88A1-6CB5AF034171}"/>
    <cellStyle name="Separador de milhares 2 2 123 7" xfId="53499" xr:uid="{EDB09A02-C880-4D89-89B6-9D05669AEAE4}"/>
    <cellStyle name="Separador de milhares 2 2 124" xfId="22871" xr:uid="{00000000-0005-0000-0000-000059590000}"/>
    <cellStyle name="Separador de milhares 2 2 124 2" xfId="22872" xr:uid="{00000000-0005-0000-0000-00005A590000}"/>
    <cellStyle name="Separador de milhares 2 2 124 2 2" xfId="22873" xr:uid="{00000000-0005-0000-0000-00005B590000}"/>
    <cellStyle name="Separador de milhares 2 2 124 2 2 2" xfId="53509" xr:uid="{D0693AAA-C733-42FA-9B8E-FAC4686A8F13}"/>
    <cellStyle name="Separador de milhares 2 2 124 2 3" xfId="53508" xr:uid="{BC3C19D5-620C-4E55-B42C-123B873C6671}"/>
    <cellStyle name="Separador de milhares 2 2 124 3" xfId="22874" xr:uid="{00000000-0005-0000-0000-00005C590000}"/>
    <cellStyle name="Separador de milhares 2 2 124 3 2" xfId="22875" xr:uid="{00000000-0005-0000-0000-00005D590000}"/>
    <cellStyle name="Separador de milhares 2 2 124 3 2 2" xfId="53511" xr:uid="{9082468D-1CB0-4415-B4B8-B1803388FE8A}"/>
    <cellStyle name="Separador de milhares 2 2 124 3 3" xfId="53510" xr:uid="{4634E882-2F1E-48CF-AAFD-BB1E8003F7D3}"/>
    <cellStyle name="Separador de milhares 2 2 124 4" xfId="22876" xr:uid="{00000000-0005-0000-0000-00005E590000}"/>
    <cellStyle name="Separador de milhares 2 2 124 4 2" xfId="53512" xr:uid="{0BDFAF3E-5465-44C9-8336-F19684C2A14D}"/>
    <cellStyle name="Separador de milhares 2 2 124 5" xfId="22877" xr:uid="{00000000-0005-0000-0000-00005F590000}"/>
    <cellStyle name="Separador de milhares 2 2 124 5 2" xfId="53513" xr:uid="{435A45A1-22AE-4121-A844-07981D412E28}"/>
    <cellStyle name="Separador de milhares 2 2 124 6" xfId="22878" xr:uid="{00000000-0005-0000-0000-000060590000}"/>
    <cellStyle name="Separador de milhares 2 2 124 6 2" xfId="53514" xr:uid="{0095ECE3-74FF-4C8E-8B20-8C78D4E9EFBD}"/>
    <cellStyle name="Separador de milhares 2 2 124 7" xfId="53507" xr:uid="{180346B9-BA35-4F97-A0C8-94C2640B9181}"/>
    <cellStyle name="Separador de milhares 2 2 125" xfId="22879" xr:uid="{00000000-0005-0000-0000-000061590000}"/>
    <cellStyle name="Separador de milhares 2 2 125 2" xfId="22880" xr:uid="{00000000-0005-0000-0000-000062590000}"/>
    <cellStyle name="Separador de milhares 2 2 125 2 2" xfId="22881" xr:uid="{00000000-0005-0000-0000-000063590000}"/>
    <cellStyle name="Separador de milhares 2 2 125 2 2 2" xfId="53517" xr:uid="{6B8F624B-59B0-4BA5-AFDF-F827964893D1}"/>
    <cellStyle name="Separador de milhares 2 2 125 2 3" xfId="53516" xr:uid="{8956AB69-6C41-4113-80B8-F27DFC62274C}"/>
    <cellStyle name="Separador de milhares 2 2 125 3" xfId="22882" xr:uid="{00000000-0005-0000-0000-000064590000}"/>
    <cellStyle name="Separador de milhares 2 2 125 3 2" xfId="22883" xr:uid="{00000000-0005-0000-0000-000065590000}"/>
    <cellStyle name="Separador de milhares 2 2 125 3 2 2" xfId="53519" xr:uid="{0958BE10-CDD5-46A1-8036-1886F6CCF799}"/>
    <cellStyle name="Separador de milhares 2 2 125 3 3" xfId="53518" xr:uid="{2BF15A05-2499-4A74-ACD8-6CC1B6DAF7F4}"/>
    <cellStyle name="Separador de milhares 2 2 125 4" xfId="22884" xr:uid="{00000000-0005-0000-0000-000066590000}"/>
    <cellStyle name="Separador de milhares 2 2 125 4 2" xfId="53520" xr:uid="{80FE5A0C-1A4E-44E2-BCCF-662800727E4C}"/>
    <cellStyle name="Separador de milhares 2 2 125 5" xfId="22885" xr:uid="{00000000-0005-0000-0000-000067590000}"/>
    <cellStyle name="Separador de milhares 2 2 125 5 2" xfId="53521" xr:uid="{89C780FF-4F7C-4976-B2D6-0CEEAB2C0816}"/>
    <cellStyle name="Separador de milhares 2 2 125 6" xfId="22886" xr:uid="{00000000-0005-0000-0000-000068590000}"/>
    <cellStyle name="Separador de milhares 2 2 125 6 2" xfId="53522" xr:uid="{6D65CFFE-8A7F-48E4-AA1F-75890DE6192E}"/>
    <cellStyle name="Separador de milhares 2 2 125 7" xfId="53515" xr:uid="{FE1DB9A7-3528-4D4E-8821-C3315D2FCCF3}"/>
    <cellStyle name="Separador de milhares 2 2 126" xfId="22887" xr:uid="{00000000-0005-0000-0000-000069590000}"/>
    <cellStyle name="Separador de milhares 2 2 126 2" xfId="22888" xr:uid="{00000000-0005-0000-0000-00006A590000}"/>
    <cellStyle name="Separador de milhares 2 2 126 2 2" xfId="22889" xr:uid="{00000000-0005-0000-0000-00006B590000}"/>
    <cellStyle name="Separador de milhares 2 2 126 2 2 2" xfId="53525" xr:uid="{FB54D638-9613-4533-ABF7-76129DFC8B30}"/>
    <cellStyle name="Separador de milhares 2 2 126 2 3" xfId="53524" xr:uid="{801D862A-6BDD-4B23-9839-CCF07732CA4F}"/>
    <cellStyle name="Separador de milhares 2 2 126 3" xfId="22890" xr:uid="{00000000-0005-0000-0000-00006C590000}"/>
    <cellStyle name="Separador de milhares 2 2 126 3 2" xfId="22891" xr:uid="{00000000-0005-0000-0000-00006D590000}"/>
    <cellStyle name="Separador de milhares 2 2 126 3 2 2" xfId="53527" xr:uid="{C9ABAB9E-0683-4985-A394-C3054A01367C}"/>
    <cellStyle name="Separador de milhares 2 2 126 3 3" xfId="53526" xr:uid="{CC420D99-A279-4454-8477-AF727108C9AB}"/>
    <cellStyle name="Separador de milhares 2 2 126 4" xfId="22892" xr:uid="{00000000-0005-0000-0000-00006E590000}"/>
    <cellStyle name="Separador de milhares 2 2 126 4 2" xfId="53528" xr:uid="{35D67708-E3AC-40BD-AE48-3989776C444F}"/>
    <cellStyle name="Separador de milhares 2 2 126 5" xfId="22893" xr:uid="{00000000-0005-0000-0000-00006F590000}"/>
    <cellStyle name="Separador de milhares 2 2 126 5 2" xfId="22894" xr:uid="{00000000-0005-0000-0000-000070590000}"/>
    <cellStyle name="Separador de milhares 2 2 126 5 2 2" xfId="53530" xr:uid="{71C8CB34-9ED4-48E5-93B9-9764342EC7C1}"/>
    <cellStyle name="Separador de milhares 2 2 126 5 3" xfId="53529" xr:uid="{3C4A3735-3CCD-427F-94B8-3BD51B203EC6}"/>
    <cellStyle name="Separador de milhares 2 2 126 6" xfId="22895" xr:uid="{00000000-0005-0000-0000-000071590000}"/>
    <cellStyle name="Separador de milhares 2 2 126 6 2" xfId="53531" xr:uid="{4A7AE549-22F5-4863-9BE6-22089F384B77}"/>
    <cellStyle name="Separador de milhares 2 2 126 7" xfId="53523" xr:uid="{F5D9D5CD-2E6C-4D92-8A89-488198507EFC}"/>
    <cellStyle name="Separador de milhares 2 2 127" xfId="22896" xr:uid="{00000000-0005-0000-0000-000072590000}"/>
    <cellStyle name="Separador de milhares 2 2 127 2" xfId="22897" xr:uid="{00000000-0005-0000-0000-000073590000}"/>
    <cellStyle name="Separador de milhares 2 2 127 2 2" xfId="53533" xr:uid="{4D521FA6-A984-4AD8-AB0A-E99BCA0ECA7F}"/>
    <cellStyle name="Separador de milhares 2 2 127 3" xfId="53532" xr:uid="{EA8E87C3-8CEE-4FC1-8049-5736A4182A92}"/>
    <cellStyle name="Separador de milhares 2 2 128" xfId="22898" xr:uid="{00000000-0005-0000-0000-000074590000}"/>
    <cellStyle name="Separador de milhares 2 2 128 2" xfId="22899" xr:uid="{00000000-0005-0000-0000-000075590000}"/>
    <cellStyle name="Separador de milhares 2 2 128 2 2" xfId="53535" xr:uid="{92056177-9AB3-40BD-8CA4-33B5D686EEF2}"/>
    <cellStyle name="Separador de milhares 2 2 128 3" xfId="53534" xr:uid="{E469711B-E590-4B1F-97DB-1DDB4CB20ECC}"/>
    <cellStyle name="Separador de milhares 2 2 129" xfId="22900" xr:uid="{00000000-0005-0000-0000-000076590000}"/>
    <cellStyle name="Separador de milhares 2 2 129 2" xfId="22901" xr:uid="{00000000-0005-0000-0000-000077590000}"/>
    <cellStyle name="Separador de milhares 2 2 129 2 2" xfId="53537" xr:uid="{FC9BEFBC-A584-4A69-8EFB-5294666F04C5}"/>
    <cellStyle name="Separador de milhares 2 2 129 3" xfId="53536" xr:uid="{D6A43D9E-DE23-43EE-808B-E0FD803A4493}"/>
    <cellStyle name="Separador de milhares 2 2 13" xfId="22902" xr:uid="{00000000-0005-0000-0000-000078590000}"/>
    <cellStyle name="Separador de milhares_x0001_ 2 2 13" xfId="22903" xr:uid="{00000000-0005-0000-0000-000079590000}"/>
    <cellStyle name="Separador de milhares 2 2 13 2" xfId="22904" xr:uid="{00000000-0005-0000-0000-00007A590000}"/>
    <cellStyle name="Separador de milhares_x0001_ 2 2 13 2" xfId="22905" xr:uid="{00000000-0005-0000-0000-00007B590000}"/>
    <cellStyle name="Separador de milhares 2 2 13 2 2" xfId="22906" xr:uid="{00000000-0005-0000-0000-00007C590000}"/>
    <cellStyle name="Separador de milhares_x0001_ 2 2 13 2 2" xfId="53541" xr:uid="{B8F12989-CFC6-46BB-9E1E-F6D28F8D4AD2}"/>
    <cellStyle name="Separador de milhares 2 2 13 2 2 2" xfId="53542" xr:uid="{145F5025-C50D-46CC-BFF9-0FB81DF5E8E3}"/>
    <cellStyle name="Separador de milhares 2 2 13 2 3" xfId="53540" xr:uid="{60D6E551-B756-4EC2-B8CB-D1F4F78022D7}"/>
    <cellStyle name="Separador de milhares 2 2 13 3" xfId="22907" xr:uid="{00000000-0005-0000-0000-00007D590000}"/>
    <cellStyle name="Separador de milhares_x0001_ 2 2 13 3" xfId="53539" xr:uid="{062B392C-C6E8-4C00-8016-84B2D3E5BF79}"/>
    <cellStyle name="Separador de milhares 2 2 13 3 2" xfId="22908" xr:uid="{00000000-0005-0000-0000-00007E590000}"/>
    <cellStyle name="Separador de milhares 2 2 13 3 2 2" xfId="53544" xr:uid="{2484DCBE-B3A8-4CD9-AAE9-ACF8934EEEAA}"/>
    <cellStyle name="Separador de milhares 2 2 13 3 3" xfId="53543" xr:uid="{37D19F06-73E4-4B8F-9DCD-CC6677462A73}"/>
    <cellStyle name="Separador de milhares 2 2 13 4" xfId="22909" xr:uid="{00000000-0005-0000-0000-00007F590000}"/>
    <cellStyle name="Separador de milhares 2 2 13 4 2" xfId="53545" xr:uid="{79CAC269-AF53-4766-B559-6F819643C807}"/>
    <cellStyle name="Separador de milhares 2 2 13 5" xfId="22910" xr:uid="{00000000-0005-0000-0000-000080590000}"/>
    <cellStyle name="Separador de milhares 2 2 13 5 2" xfId="53546" xr:uid="{BFA95565-4369-45CE-AFAD-D1EF0E12AC05}"/>
    <cellStyle name="Separador de milhares 2 2 13 5 3" xfId="22911" xr:uid="{00000000-0005-0000-0000-000081590000}"/>
    <cellStyle name="Separador de milhares 2 2 13 5 3 2" xfId="53547" xr:uid="{E4855C50-D8FD-4E73-940E-D22979EFFF7C}"/>
    <cellStyle name="Separador de milhares 2 2 13 6" xfId="22912" xr:uid="{00000000-0005-0000-0000-000082590000}"/>
    <cellStyle name="Separador de milhares 2 2 13 6 2" xfId="53548" xr:uid="{785BCCE5-0548-494A-AC0F-6ECF5C1396F3}"/>
    <cellStyle name="Separador de milhares 2 2 13 7" xfId="22913" xr:uid="{00000000-0005-0000-0000-000083590000}"/>
    <cellStyle name="Separador de milhares 2 2 13 7 2" xfId="53549" xr:uid="{ABE2F820-2047-410E-B5A5-99D2D025D31B}"/>
    <cellStyle name="Separador de milhares 2 2 13 8" xfId="53538" xr:uid="{3754EFCA-36EA-4456-B91A-0B3C1A10437F}"/>
    <cellStyle name="Separador de milhares 2 2 130" xfId="22914" xr:uid="{00000000-0005-0000-0000-000084590000}"/>
    <cellStyle name="Separador de milhares 2 2 130 2" xfId="22915" xr:uid="{00000000-0005-0000-0000-000085590000}"/>
    <cellStyle name="Separador de milhares 2 2 130 2 2" xfId="53551" xr:uid="{66C07175-961F-4228-BAB5-0F9B3A948F52}"/>
    <cellStyle name="Separador de milhares 2 2 130 3" xfId="53550" xr:uid="{2D27C8F2-723E-44EF-8C16-6C90F4B96ADC}"/>
    <cellStyle name="Separador de milhares 2 2 131" xfId="22916" xr:uid="{00000000-0005-0000-0000-000086590000}"/>
    <cellStyle name="Separador de milhares 2 2 131 2" xfId="53552" xr:uid="{FCC780AE-D2D9-43D4-B0E0-A0DA41DA5EF1}"/>
    <cellStyle name="Separador de milhares 2 2 132" xfId="22917" xr:uid="{00000000-0005-0000-0000-000087590000}"/>
    <cellStyle name="Separador de milhares 2 2 132 2" xfId="53553" xr:uid="{1795F6A7-64B8-4954-8488-D1ED70A894A7}"/>
    <cellStyle name="Separador de milhares 2 2 132 3" xfId="22918" xr:uid="{00000000-0005-0000-0000-000088590000}"/>
    <cellStyle name="Separador de milhares 2 2 132 3 2" xfId="53554" xr:uid="{26B41F02-0091-42FA-9052-094517109466}"/>
    <cellStyle name="Separador de milhares 2 2 133" xfId="22919" xr:uid="{00000000-0005-0000-0000-000089590000}"/>
    <cellStyle name="Separador de milhares 2 2 133 2" xfId="53555" xr:uid="{D0F2CF2D-DA4B-47E3-95F2-2D36ECCBA10D}"/>
    <cellStyle name="Separador de milhares 2 2 134" xfId="22920" xr:uid="{00000000-0005-0000-0000-00008A590000}"/>
    <cellStyle name="Separador de milhares 2 2 134 2" xfId="53556" xr:uid="{8FEFA9E8-42A9-4BF8-81DB-1E19A090438F}"/>
    <cellStyle name="Separador de milhares 2 2 135" xfId="53250" xr:uid="{6E59FD30-DA9F-49E6-A61F-5F7C35B0682D}"/>
    <cellStyle name="Separador de milhares 2 2 14" xfId="22921" xr:uid="{00000000-0005-0000-0000-00008B590000}"/>
    <cellStyle name="Separador de milhares_x0001_ 2 2 14" xfId="22922" xr:uid="{00000000-0005-0000-0000-00008C590000}"/>
    <cellStyle name="Separador de milhares 2 2 14 2" xfId="22923" xr:uid="{00000000-0005-0000-0000-00008D590000}"/>
    <cellStyle name="Separador de milhares_x0001_ 2 2 14 2" xfId="53558" xr:uid="{6BF2BDDC-7156-45C1-B9C7-C7DE61BFC092}"/>
    <cellStyle name="Separador de milhares 2 2 14 2 2" xfId="22924" xr:uid="{00000000-0005-0000-0000-00008E590000}"/>
    <cellStyle name="Separador de milhares 2 2 14 2 2 2" xfId="53560" xr:uid="{8F57B887-57C2-44ED-B6A4-903D1F1DC730}"/>
    <cellStyle name="Separador de milhares 2 2 14 2 3" xfId="53559" xr:uid="{827FA1D8-0C57-49A8-B579-7849D6382215}"/>
    <cellStyle name="Separador de milhares 2 2 14 3" xfId="22925" xr:uid="{00000000-0005-0000-0000-00008F590000}"/>
    <cellStyle name="Separador de milhares 2 2 14 3 2" xfId="22926" xr:uid="{00000000-0005-0000-0000-000090590000}"/>
    <cellStyle name="Separador de milhares 2 2 14 3 2 2" xfId="53562" xr:uid="{94998203-945F-4F3C-9C42-9B998964EA5D}"/>
    <cellStyle name="Separador de milhares 2 2 14 3 3" xfId="53561" xr:uid="{F3F199C5-321C-4C59-8785-0649B7656326}"/>
    <cellStyle name="Separador de milhares 2 2 14 4" xfId="22927" xr:uid="{00000000-0005-0000-0000-000091590000}"/>
    <cellStyle name="Separador de milhares 2 2 14 4 2" xfId="53563" xr:uid="{199F1C89-FE9E-4CEB-8366-0A3801305794}"/>
    <cellStyle name="Separador de milhares 2 2 14 5" xfId="22928" xr:uid="{00000000-0005-0000-0000-000092590000}"/>
    <cellStyle name="Separador de milhares 2 2 14 5 2" xfId="53564" xr:uid="{9476F93F-045B-4AAC-BBE6-C4987BF06DD2}"/>
    <cellStyle name="Separador de milhares 2 2 14 5 3" xfId="22929" xr:uid="{00000000-0005-0000-0000-000093590000}"/>
    <cellStyle name="Separador de milhares 2 2 14 5 3 2" xfId="53565" xr:uid="{10C4C742-2E5A-40E7-ABB0-ACC14DF81990}"/>
    <cellStyle name="Separador de milhares 2 2 14 6" xfId="22930" xr:uid="{00000000-0005-0000-0000-000094590000}"/>
    <cellStyle name="Separador de milhares 2 2 14 6 2" xfId="53566" xr:uid="{E217668F-AD08-4CF4-ABF2-74163F7D7939}"/>
    <cellStyle name="Separador de milhares 2 2 14 7" xfId="22931" xr:uid="{00000000-0005-0000-0000-000095590000}"/>
    <cellStyle name="Separador de milhares 2 2 14 7 2" xfId="53567" xr:uid="{59D7A9B4-0E3F-4A19-9E7F-4D92AED7FA82}"/>
    <cellStyle name="Separador de milhares 2 2 14 8" xfId="53557" xr:uid="{6D4EEDA7-F37F-4236-80EA-0D6669063956}"/>
    <cellStyle name="Separador de milhares 2 2 15" xfId="22932" xr:uid="{00000000-0005-0000-0000-000096590000}"/>
    <cellStyle name="Separador de milhares_x0001_ 2 2 15" xfId="22933" xr:uid="{00000000-0005-0000-0000-000097590000}"/>
    <cellStyle name="Separador de milhares 2 2 15 2" xfId="22934" xr:uid="{00000000-0005-0000-0000-000098590000}"/>
    <cellStyle name="Separador de milhares_x0001_ 2 2 15 2" xfId="53569" xr:uid="{63F86C92-F199-4437-B22A-03D1BE79484D}"/>
    <cellStyle name="Separador de milhares 2 2 15 2 2" xfId="22935" xr:uid="{00000000-0005-0000-0000-000099590000}"/>
    <cellStyle name="Separador de milhares 2 2 15 2 2 2" xfId="53571" xr:uid="{4ECA5752-0224-415D-BE88-C4F31C4E0DDA}"/>
    <cellStyle name="Separador de milhares 2 2 15 2 3" xfId="53570" xr:uid="{75DD5952-1F7C-4234-B5A8-30F5F1093495}"/>
    <cellStyle name="Separador de milhares 2 2 15 3" xfId="22936" xr:uid="{00000000-0005-0000-0000-00009A590000}"/>
    <cellStyle name="Separador de milhares_x0001_ 2 2 15 3" xfId="22937" xr:uid="{00000000-0005-0000-0000-00009B590000}"/>
    <cellStyle name="Separador de milhares 2 2 15 3 2" xfId="22938" xr:uid="{00000000-0005-0000-0000-00009C590000}"/>
    <cellStyle name="Separador de milhares_x0001_ 2 2 15 3 2" xfId="53573" xr:uid="{7DE065CD-8E8F-43AF-9F30-3A6D9946D11B}"/>
    <cellStyle name="Separador de milhares 2 2 15 3 2 2" xfId="53574" xr:uid="{E27741F7-CFD4-4774-B7AC-A8B16169E71E}"/>
    <cellStyle name="Separador de milhares 2 2 15 3 3" xfId="53572" xr:uid="{1B578BF7-6CC5-4FFC-B2EE-34C607B2294E}"/>
    <cellStyle name="Separador de milhares 2 2 15 4" xfId="22939" xr:uid="{00000000-0005-0000-0000-00009D590000}"/>
    <cellStyle name="Separador de milhares 2 2 15 4 2" xfId="53575" xr:uid="{85894A56-02F1-475C-B93E-5073C6B60EC6}"/>
    <cellStyle name="Separador de milhares 2 2 15 5" xfId="22940" xr:uid="{00000000-0005-0000-0000-00009E590000}"/>
    <cellStyle name="Separador de milhares 2 2 15 5 2" xfId="22941" xr:uid="{00000000-0005-0000-0000-00009F590000}"/>
    <cellStyle name="Separador de milhares 2 2 15 5 2 2" xfId="53577" xr:uid="{C1E10E83-24F7-4873-A8FD-2C7C88EF5A21}"/>
    <cellStyle name="Separador de milhares 2 2 15 5 3" xfId="53576" xr:uid="{13AA9216-0A41-4AFE-845A-4860BEFB8A70}"/>
    <cellStyle name="Separador de milhares 2 2 15 6" xfId="22942" xr:uid="{00000000-0005-0000-0000-0000A0590000}"/>
    <cellStyle name="Separador de milhares 2 2 15 6 2" xfId="53578" xr:uid="{D15F13E0-760D-4996-8E77-F9B75C8B939E}"/>
    <cellStyle name="Separador de milhares 2 2 15 7" xfId="53568" xr:uid="{14C9372D-6268-44CA-A5E3-1CAB2A69CA7E}"/>
    <cellStyle name="Separador de milhares 2 2 16" xfId="22943" xr:uid="{00000000-0005-0000-0000-0000A1590000}"/>
    <cellStyle name="Separador de milhares_x0001_ 2 2 16" xfId="22944" xr:uid="{00000000-0005-0000-0000-0000A2590000}"/>
    <cellStyle name="Separador de milhares 2 2 16 2" xfId="22945" xr:uid="{00000000-0005-0000-0000-0000A3590000}"/>
    <cellStyle name="Separador de milhares_x0001_ 2 2 16 2" xfId="53580" xr:uid="{B1355D08-A745-4C54-8FDE-6F43DBA026DD}"/>
    <cellStyle name="Separador de milhares 2 2 16 2 2" xfId="22946" xr:uid="{00000000-0005-0000-0000-0000A4590000}"/>
    <cellStyle name="Separador de milhares 2 2 16 2 2 2" xfId="53582" xr:uid="{34F93217-7558-4D8C-B977-7E4DB4C6E081}"/>
    <cellStyle name="Separador de milhares 2 2 16 2 3" xfId="53581" xr:uid="{0797FB07-FCCE-4E06-B301-EDE53915AD7D}"/>
    <cellStyle name="Separador de milhares 2 2 16 3" xfId="22947" xr:uid="{00000000-0005-0000-0000-0000A5590000}"/>
    <cellStyle name="Separador de milhares 2 2 16 3 2" xfId="22948" xr:uid="{00000000-0005-0000-0000-0000A6590000}"/>
    <cellStyle name="Separador de milhares 2 2 16 3 2 2" xfId="53584" xr:uid="{3BEEF2A7-F4E0-4801-B06D-EC07133EE69C}"/>
    <cellStyle name="Separador de milhares 2 2 16 3 3" xfId="53583" xr:uid="{10BE8B21-C854-4C7A-BB4A-F08229CA407E}"/>
    <cellStyle name="Separador de milhares 2 2 16 4" xfId="22949" xr:uid="{00000000-0005-0000-0000-0000A7590000}"/>
    <cellStyle name="Separador de milhares 2 2 16 4 2" xfId="53585" xr:uid="{53E98FD0-5AC6-4108-9040-FB8C6FB419C5}"/>
    <cellStyle name="Separador de milhares 2 2 16 5" xfId="22950" xr:uid="{00000000-0005-0000-0000-0000A8590000}"/>
    <cellStyle name="Separador de milhares 2 2 16 5 2" xfId="22951" xr:uid="{00000000-0005-0000-0000-0000A9590000}"/>
    <cellStyle name="Separador de milhares 2 2 16 5 2 2" xfId="53587" xr:uid="{36B16484-8819-4BFD-A8A6-82940037207F}"/>
    <cellStyle name="Separador de milhares 2 2 16 5 3" xfId="53586" xr:uid="{D59037E2-69AF-4308-9D5A-821E84866F6E}"/>
    <cellStyle name="Separador de milhares 2 2 16 6" xfId="22952" xr:uid="{00000000-0005-0000-0000-0000AA590000}"/>
    <cellStyle name="Separador de milhares 2 2 16 6 2" xfId="53588" xr:uid="{34FFFD5C-4FCA-4ECD-BC06-A674642E283E}"/>
    <cellStyle name="Separador de milhares 2 2 16 7" xfId="53579" xr:uid="{4C37177F-88A3-465B-8A25-FF48A6B6BDBD}"/>
    <cellStyle name="Separador de milhares 2 2 17" xfId="22953" xr:uid="{00000000-0005-0000-0000-0000AB590000}"/>
    <cellStyle name="Separador de milhares_x0001_ 2 2 17" xfId="22954" xr:uid="{00000000-0005-0000-0000-0000AC590000}"/>
    <cellStyle name="Separador de milhares 2 2 17 2" xfId="22955" xr:uid="{00000000-0005-0000-0000-0000AD590000}"/>
    <cellStyle name="Separador de milhares_x0001_ 2 2 17 2" xfId="53590" xr:uid="{F17D8401-379C-4F89-BD7E-0D8179B47383}"/>
    <cellStyle name="Separador de milhares 2 2 17 2 2" xfId="22956" xr:uid="{00000000-0005-0000-0000-0000AE590000}"/>
    <cellStyle name="Separador de milhares 2 2 17 2 2 2" xfId="53592" xr:uid="{75228F19-8B78-4EF4-99DF-3B8962E49D3C}"/>
    <cellStyle name="Separador de milhares 2 2 17 2 3" xfId="53591" xr:uid="{E1B9355C-62C8-43C5-9C42-6DBF7093EE3F}"/>
    <cellStyle name="Separador de milhares 2 2 17 3" xfId="22957" xr:uid="{00000000-0005-0000-0000-0000AF590000}"/>
    <cellStyle name="Separador de milhares 2 2 17 3 2" xfId="22958" xr:uid="{00000000-0005-0000-0000-0000B0590000}"/>
    <cellStyle name="Separador de milhares 2 2 17 3 2 2" xfId="53594" xr:uid="{CFE38467-00D3-4050-B129-9AC5CDED1AA7}"/>
    <cellStyle name="Separador de milhares 2 2 17 3 3" xfId="53593" xr:uid="{02B18089-370C-477A-9A71-FEFB290706DF}"/>
    <cellStyle name="Separador de milhares 2 2 17 4" xfId="22959" xr:uid="{00000000-0005-0000-0000-0000B1590000}"/>
    <cellStyle name="Separador de milhares 2 2 17 4 2" xfId="53595" xr:uid="{ACFF299F-911D-45DD-95B6-76B2FC8DBBD5}"/>
    <cellStyle name="Separador de milhares 2 2 17 5" xfId="22960" xr:uid="{00000000-0005-0000-0000-0000B2590000}"/>
    <cellStyle name="Separador de milhares 2 2 17 5 2" xfId="22961" xr:uid="{00000000-0005-0000-0000-0000B3590000}"/>
    <cellStyle name="Separador de milhares 2 2 17 5 2 2" xfId="53597" xr:uid="{66F700A8-831A-48FF-99D8-74062D71360D}"/>
    <cellStyle name="Separador de milhares 2 2 17 5 3" xfId="53596" xr:uid="{188EFF96-4B05-490D-9EF7-D8B6B5CEF067}"/>
    <cellStyle name="Separador de milhares 2 2 17 6" xfId="22962" xr:uid="{00000000-0005-0000-0000-0000B4590000}"/>
    <cellStyle name="Separador de milhares 2 2 17 6 2" xfId="53598" xr:uid="{9ABE6EBA-39FE-41C7-AF9A-302A0AFA2805}"/>
    <cellStyle name="Separador de milhares 2 2 17 7" xfId="53589" xr:uid="{F15EE043-E90A-44A9-BBBB-CB213F464736}"/>
    <cellStyle name="Separador de milhares 2 2 18" xfId="22963" xr:uid="{00000000-0005-0000-0000-0000B5590000}"/>
    <cellStyle name="Separador de milhares_x0001_ 2 2 18" xfId="53251" xr:uid="{CFA1D546-AF0C-45FF-A979-7EA3FC23FC1F}"/>
    <cellStyle name="Separador de milhares 2 2 18 2" xfId="22964" xr:uid="{00000000-0005-0000-0000-0000B6590000}"/>
    <cellStyle name="Separador de milhares 2 2 18 2 2" xfId="22965" xr:uid="{00000000-0005-0000-0000-0000B7590000}"/>
    <cellStyle name="Separador de milhares 2 2 18 2 2 2" xfId="53601" xr:uid="{68962720-69F4-415B-93F6-B7AB97ADF473}"/>
    <cellStyle name="Separador de milhares 2 2 18 2 3" xfId="53600" xr:uid="{63702C50-0ED3-4EC5-A923-66247D81126D}"/>
    <cellStyle name="Separador de milhares 2 2 18 3" xfId="22966" xr:uid="{00000000-0005-0000-0000-0000B8590000}"/>
    <cellStyle name="Separador de milhares 2 2 18 3 2" xfId="22967" xr:uid="{00000000-0005-0000-0000-0000B9590000}"/>
    <cellStyle name="Separador de milhares 2 2 18 3 2 2" xfId="53603" xr:uid="{F169AC2D-E264-45D2-982A-C1AAE4A4AFF8}"/>
    <cellStyle name="Separador de milhares 2 2 18 3 3" xfId="53602" xr:uid="{A23A81ED-EFB0-4B79-97D8-3798B712D060}"/>
    <cellStyle name="Separador de milhares 2 2 18 4" xfId="22968" xr:uid="{00000000-0005-0000-0000-0000BA590000}"/>
    <cellStyle name="Separador de milhares 2 2 18 4 2" xfId="53604" xr:uid="{A992C699-F6F3-425D-9368-CC6E96ABD209}"/>
    <cellStyle name="Separador de milhares 2 2 18 5" xfId="22969" xr:uid="{00000000-0005-0000-0000-0000BB590000}"/>
    <cellStyle name="Separador de milhares 2 2 18 5 2" xfId="22970" xr:uid="{00000000-0005-0000-0000-0000BC590000}"/>
    <cellStyle name="Separador de milhares 2 2 18 5 2 2" xfId="53606" xr:uid="{E8FFF66C-F3DF-49D7-AEFD-59A16A0D19CB}"/>
    <cellStyle name="Separador de milhares 2 2 18 5 3" xfId="53605" xr:uid="{37181A52-73AE-4C06-9B6A-D8CFCCBAA233}"/>
    <cellStyle name="Separador de milhares 2 2 18 6" xfId="22971" xr:uid="{00000000-0005-0000-0000-0000BD590000}"/>
    <cellStyle name="Separador de milhares 2 2 18 6 2" xfId="53607" xr:uid="{537E82B0-F43E-4069-B590-51DAA5D45FE0}"/>
    <cellStyle name="Separador de milhares 2 2 18 7" xfId="53599" xr:uid="{2FA09977-C01C-46C4-985B-38E0BA592A1F}"/>
    <cellStyle name="Separador de milhares 2 2 19" xfId="22972" xr:uid="{00000000-0005-0000-0000-0000BE590000}"/>
    <cellStyle name="Separador de milhares 2 2 19 2" xfId="22973" xr:uid="{00000000-0005-0000-0000-0000BF590000}"/>
    <cellStyle name="Separador de milhares 2 2 19 2 2" xfId="22974" xr:uid="{00000000-0005-0000-0000-0000C0590000}"/>
    <cellStyle name="Separador de milhares 2 2 19 2 2 2" xfId="53610" xr:uid="{FE37A897-EDA2-48A1-A8A2-075809CE536D}"/>
    <cellStyle name="Separador de milhares 2 2 19 2 3" xfId="53609" xr:uid="{43418E1D-4207-4BAA-AF6D-93D66D1336DD}"/>
    <cellStyle name="Separador de milhares 2 2 19 3" xfId="22975" xr:uid="{00000000-0005-0000-0000-0000C1590000}"/>
    <cellStyle name="Separador de milhares 2 2 19 3 2" xfId="22976" xr:uid="{00000000-0005-0000-0000-0000C2590000}"/>
    <cellStyle name="Separador de milhares 2 2 19 3 2 2" xfId="53612" xr:uid="{5E28AF36-6AC7-4747-8E62-2942B3A3C406}"/>
    <cellStyle name="Separador de milhares 2 2 19 3 3" xfId="53611" xr:uid="{3BC0F133-C204-492B-8CF0-848A6D618CAC}"/>
    <cellStyle name="Separador de milhares 2 2 19 4" xfId="22977" xr:uid="{00000000-0005-0000-0000-0000C3590000}"/>
    <cellStyle name="Separador de milhares 2 2 19 4 2" xfId="53613" xr:uid="{454A1D4B-E149-435F-AAD6-AD467E5C0B34}"/>
    <cellStyle name="Separador de milhares 2 2 19 5" xfId="22978" xr:uid="{00000000-0005-0000-0000-0000C4590000}"/>
    <cellStyle name="Separador de milhares 2 2 19 5 2" xfId="22979" xr:uid="{00000000-0005-0000-0000-0000C5590000}"/>
    <cellStyle name="Separador de milhares 2 2 19 5 2 2" xfId="53615" xr:uid="{0F681E3F-9123-44D3-9172-F573C296B4EB}"/>
    <cellStyle name="Separador de milhares 2 2 19 5 3" xfId="53614" xr:uid="{213D42C1-8ABA-467E-AB0D-8DE0DE2301FE}"/>
    <cellStyle name="Separador de milhares 2 2 19 6" xfId="22980" xr:uid="{00000000-0005-0000-0000-0000C6590000}"/>
    <cellStyle name="Separador de milhares 2 2 19 6 2" xfId="53616" xr:uid="{878567AD-E021-464A-8053-089963A02948}"/>
    <cellStyle name="Separador de milhares 2 2 19 7" xfId="53608" xr:uid="{A8E4E1D8-24A1-4875-A760-45BB3F9B6442}"/>
    <cellStyle name="Separador de milhares 2 2 2" xfId="22981" xr:uid="{00000000-0005-0000-0000-0000C7590000}"/>
    <cellStyle name="Separador de milhares_x0001_ 2 2 2" xfId="22982" xr:uid="{00000000-0005-0000-0000-0000C8590000}"/>
    <cellStyle name="Separador de milhares 2 2 2 10" xfId="22983" xr:uid="{00000000-0005-0000-0000-0000C9590000}"/>
    <cellStyle name="Separador de milhares_x0001_ 2 2 2 10" xfId="53618" xr:uid="{EBD5E11E-6042-45EA-A695-07DC76445BCA}"/>
    <cellStyle name="Separador de milhares 2 2 2 10 2" xfId="22984" xr:uid="{00000000-0005-0000-0000-0000CA590000}"/>
    <cellStyle name="Separador de milhares 2 2 2 10 2 2" xfId="53620" xr:uid="{9C274BD5-E664-412B-8EDA-92F8D30C8E0D}"/>
    <cellStyle name="Separador de milhares 2 2 2 10 3" xfId="53619" xr:uid="{95F52D0C-87F1-4DA3-A74D-2CF8F8FA8834}"/>
    <cellStyle name="Separador de milhares 2 2 2 11" xfId="22985" xr:uid="{00000000-0005-0000-0000-0000CB590000}"/>
    <cellStyle name="Separador de milhares 2 2 2 11 2" xfId="22986" xr:uid="{00000000-0005-0000-0000-0000CC590000}"/>
    <cellStyle name="Separador de milhares 2 2 2 11 2 2" xfId="53622" xr:uid="{57682BD8-66B7-44E9-B1EA-23B4AC721E28}"/>
    <cellStyle name="Separador de milhares 2 2 2 11 3" xfId="53621" xr:uid="{38E0DAC2-D6D0-43F6-8FCA-06EC5A12B743}"/>
    <cellStyle name="Separador de milhares 2 2 2 12" xfId="22987" xr:uid="{00000000-0005-0000-0000-0000CD590000}"/>
    <cellStyle name="Separador de milhares 2 2 2 12 2" xfId="53623" xr:uid="{6B6A8A3B-5E37-4661-99F5-E377DB05EACC}"/>
    <cellStyle name="Separador de milhares 2 2 2 13" xfId="22988" xr:uid="{00000000-0005-0000-0000-0000CE590000}"/>
    <cellStyle name="Separador de milhares 2 2 2 13 2" xfId="53624" xr:uid="{69E779DB-AD65-4C11-A56F-48C7C700E4B5}"/>
    <cellStyle name="Separador de milhares 2 2 2 13 3" xfId="22989" xr:uid="{00000000-0005-0000-0000-0000CF590000}"/>
    <cellStyle name="Separador de milhares 2 2 2 13 3 2" xfId="53625" xr:uid="{0B53E7A0-46DE-499B-8068-49EBF29D41C7}"/>
    <cellStyle name="Separador de milhares 2 2 2 14" xfId="22990" xr:uid="{00000000-0005-0000-0000-0000D0590000}"/>
    <cellStyle name="Separador de milhares 2 2 2 14 2" xfId="53626" xr:uid="{FE4EBEFF-9895-44CA-AEE8-18D88D5442BB}"/>
    <cellStyle name="Separador de milhares 2 2 2 15" xfId="22991" xr:uid="{00000000-0005-0000-0000-0000D1590000}"/>
    <cellStyle name="Separador de milhares 2 2 2 15 2" xfId="53627" xr:uid="{9D36B9EA-7274-42F1-A558-D05DE25C3A96}"/>
    <cellStyle name="Separador de milhares 2 2 2 16" xfId="53617" xr:uid="{8C82B1B0-9F37-4585-8ECB-49FD9698C5D8}"/>
    <cellStyle name="Separador de milhares 2 2 2 2" xfId="22992" xr:uid="{00000000-0005-0000-0000-0000D2590000}"/>
    <cellStyle name="Separador de milhares_x0001_ 2 2 2 2" xfId="22993" xr:uid="{00000000-0005-0000-0000-0000D3590000}"/>
    <cellStyle name="Separador de milhares 2 2 2 2 10" xfId="53628" xr:uid="{C83A0350-E10B-4E01-938F-182302DFAC73}"/>
    <cellStyle name="Separador de milhares 2 2 2 2 2" xfId="22994" xr:uid="{00000000-0005-0000-0000-0000D4590000}"/>
    <cellStyle name="Separador de milhares_x0001_ 2 2 2 2 2" xfId="22995" xr:uid="{00000000-0005-0000-0000-0000D5590000}"/>
    <cellStyle name="Separador de milhares 2 2 2 2 2 2" xfId="22996" xr:uid="{00000000-0005-0000-0000-0000D6590000}"/>
    <cellStyle name="Separador de milhares_x0001_ 2 2 2 2 2 2" xfId="53631" xr:uid="{0DB7CF8A-E8AE-4BE7-9E5D-F447A9C52928}"/>
    <cellStyle name="Separador de milhares 2 2 2 2 2 2 2" xfId="53632" xr:uid="{362C993B-7F0B-4367-AAA1-BF430B82759E}"/>
    <cellStyle name="Separador de milhares 2 2 2 2 2 3" xfId="53630" xr:uid="{8CCA23EF-C89E-4B5A-AEB9-2E31BD254AE7}"/>
    <cellStyle name="Separador de milhares 2 2 2 2 3" xfId="22997" xr:uid="{00000000-0005-0000-0000-0000D7590000}"/>
    <cellStyle name="Separador de milhares_x0001_ 2 2 2 2 3" xfId="53629" xr:uid="{4281E883-5E3F-42B6-97D1-9F064D23E43B}"/>
    <cellStyle name="Separador de milhares 2 2 2 2 3 2" xfId="22998" xr:uid="{00000000-0005-0000-0000-0000D8590000}"/>
    <cellStyle name="Separador de milhares 2 2 2 2 3 2 2" xfId="53634" xr:uid="{5864C68F-144E-47F0-95D4-A10B7E5118EA}"/>
    <cellStyle name="Separador de milhares 2 2 2 2 3 3" xfId="53633" xr:uid="{F7A77F88-1304-48D1-9BA4-F8F68FD27134}"/>
    <cellStyle name="Separador de milhares 2 2 2 2 4" xfId="22999" xr:uid="{00000000-0005-0000-0000-0000D9590000}"/>
    <cellStyle name="Separador de milhares 2 2 2 2 4 2" xfId="23000" xr:uid="{00000000-0005-0000-0000-0000DA590000}"/>
    <cellStyle name="Separador de milhares 2 2 2 2 4 2 2" xfId="53636" xr:uid="{1E47223C-DAFD-46B0-B72D-231E51FF4738}"/>
    <cellStyle name="Separador de milhares 2 2 2 2 4 3" xfId="53635" xr:uid="{CA005098-C047-41AD-BBB6-65954275D307}"/>
    <cellStyle name="Separador de milhares 2 2 2 2 5" xfId="23001" xr:uid="{00000000-0005-0000-0000-0000DB590000}"/>
    <cellStyle name="Separador de milhares 2 2 2 2 5 2" xfId="23002" xr:uid="{00000000-0005-0000-0000-0000DC590000}"/>
    <cellStyle name="Separador de milhares 2 2 2 2 5 2 2" xfId="53638" xr:uid="{3A9280C2-19DE-49C1-BDE8-4C88CCDAABEC}"/>
    <cellStyle name="Separador de milhares 2 2 2 2 5 3" xfId="53637" xr:uid="{78C839B4-1436-422E-83BA-EE035C96E8F3}"/>
    <cellStyle name="Separador de milhares 2 2 2 2 6" xfId="23003" xr:uid="{00000000-0005-0000-0000-0000DD590000}"/>
    <cellStyle name="Separador de milhares 2 2 2 2 6 2" xfId="53639" xr:uid="{F285AFEB-BC56-4A93-BFF2-C52B733EE542}"/>
    <cellStyle name="Separador de milhares 2 2 2 2 7" xfId="23004" xr:uid="{00000000-0005-0000-0000-0000DE590000}"/>
    <cellStyle name="Separador de milhares 2 2 2 2 7 2" xfId="53640" xr:uid="{12FA2FB6-2C23-4E2A-BEED-3CA7A53D5D5B}"/>
    <cellStyle name="Separador de milhares 2 2 2 2 7 3" xfId="23005" xr:uid="{00000000-0005-0000-0000-0000DF590000}"/>
    <cellStyle name="Separador de milhares 2 2 2 2 7 3 2" xfId="53641" xr:uid="{16B13AB1-A263-46C0-902F-4B8E54C29F9A}"/>
    <cellStyle name="Separador de milhares 2 2 2 2 8" xfId="23006" xr:uid="{00000000-0005-0000-0000-0000E0590000}"/>
    <cellStyle name="Separador de milhares 2 2 2 2 8 2" xfId="53642" xr:uid="{57158C26-B154-4DAE-9C31-EBA105E521CE}"/>
    <cellStyle name="Separador de milhares 2 2 2 2 9" xfId="23007" xr:uid="{00000000-0005-0000-0000-0000E1590000}"/>
    <cellStyle name="Separador de milhares 2 2 2 2 9 2" xfId="53643" xr:uid="{0AB79717-F55A-413D-BFE5-39FA91A23B19}"/>
    <cellStyle name="Separador de milhares 2 2 2 3" xfId="23008" xr:uid="{00000000-0005-0000-0000-0000E2590000}"/>
    <cellStyle name="Separador de milhares_x0001_ 2 2 2 3" xfId="23009" xr:uid="{00000000-0005-0000-0000-0000E3590000}"/>
    <cellStyle name="Separador de milhares 2 2 2 3 2" xfId="23010" xr:uid="{00000000-0005-0000-0000-0000E4590000}"/>
    <cellStyle name="Separador de milhares_x0001_ 2 2 2 3 2" xfId="23011" xr:uid="{00000000-0005-0000-0000-0000E5590000}"/>
    <cellStyle name="Separador de milhares 2 2 2 3 2 2" xfId="23012" xr:uid="{00000000-0005-0000-0000-0000E6590000}"/>
    <cellStyle name="Separador de milhares_x0001_ 2 2 2 3 2 2" xfId="53647" xr:uid="{28D1C2F0-EC49-4248-AFCD-68170AF1F706}"/>
    <cellStyle name="Separador de milhares 2 2 2 3 2 2 2" xfId="53648" xr:uid="{6E570A79-806C-4B8E-893D-E081641467F3}"/>
    <cellStyle name="Separador de milhares 2 2 2 3 2 3" xfId="53646" xr:uid="{E30EE07C-E76E-4BDA-A992-6D91CDE31DBE}"/>
    <cellStyle name="Separador de milhares 2 2 2 3 3" xfId="23013" xr:uid="{00000000-0005-0000-0000-0000E7590000}"/>
    <cellStyle name="Separador de milhares_x0001_ 2 2 2 3 3" xfId="53645" xr:uid="{B5ABAE9D-2BFE-423B-8E9C-0A2ABA103985}"/>
    <cellStyle name="Separador de milhares 2 2 2 3 3 2" xfId="23014" xr:uid="{00000000-0005-0000-0000-0000E8590000}"/>
    <cellStyle name="Separador de milhares 2 2 2 3 3 2 2" xfId="53650" xr:uid="{76CF8C0D-7150-4C09-9E3B-0DC485067547}"/>
    <cellStyle name="Separador de milhares 2 2 2 3 3 3" xfId="53649" xr:uid="{81E52C9B-D5CA-44B1-8F38-3592A0E6F458}"/>
    <cellStyle name="Separador de milhares 2 2 2 3 4" xfId="23015" xr:uid="{00000000-0005-0000-0000-0000E9590000}"/>
    <cellStyle name="Separador de milhares 2 2 2 3 4 2" xfId="23016" xr:uid="{00000000-0005-0000-0000-0000EA590000}"/>
    <cellStyle name="Separador de milhares 2 2 2 3 4 2 2" xfId="53652" xr:uid="{D1D6264D-7D89-4B4F-BE7C-7E09654F98BB}"/>
    <cellStyle name="Separador de milhares 2 2 2 3 4 3" xfId="53651" xr:uid="{C07DB77D-7426-4658-9953-6A27AE21B1F1}"/>
    <cellStyle name="Separador de milhares 2 2 2 3 5" xfId="23017" xr:uid="{00000000-0005-0000-0000-0000EB590000}"/>
    <cellStyle name="Separador de milhares 2 2 2 3 5 2" xfId="53653" xr:uid="{F9D3104F-68E9-45B5-9543-2CCC2113E6DA}"/>
    <cellStyle name="Separador de milhares 2 2 2 3 6" xfId="23018" xr:uid="{00000000-0005-0000-0000-0000EC590000}"/>
    <cellStyle name="Separador de milhares 2 2 2 3 6 2" xfId="53654" xr:uid="{1A56C92E-26D0-4FD6-9BCE-4D9B99018D73}"/>
    <cellStyle name="Separador de milhares 2 2 2 3 7" xfId="23019" xr:uid="{00000000-0005-0000-0000-0000ED590000}"/>
    <cellStyle name="Separador de milhares 2 2 2 3 7 2" xfId="53655" xr:uid="{66371C80-D601-441A-8960-03F7A3D3EC34}"/>
    <cellStyle name="Separador de milhares 2 2 2 3 8" xfId="23020" xr:uid="{00000000-0005-0000-0000-0000EE590000}"/>
    <cellStyle name="Separador de milhares 2 2 2 3 8 2" xfId="53656" xr:uid="{88BBF02E-41F7-4F0C-A3F6-BB657B3A937B}"/>
    <cellStyle name="Separador de milhares 2 2 2 3 9" xfId="53644" xr:uid="{A2D7CE65-820E-4F32-8A83-31B8E27D24AC}"/>
    <cellStyle name="Separador de milhares 2 2 2 4" xfId="23021" xr:uid="{00000000-0005-0000-0000-0000EF590000}"/>
    <cellStyle name="Separador de milhares_x0001_ 2 2 2 4" xfId="23022" xr:uid="{00000000-0005-0000-0000-0000F0590000}"/>
    <cellStyle name="Separador de milhares 2 2 2 4 2" xfId="23023" xr:uid="{00000000-0005-0000-0000-0000F1590000}"/>
    <cellStyle name="Separador de milhares_x0001_ 2 2 2 4 2" xfId="23024" xr:uid="{00000000-0005-0000-0000-0000F2590000}"/>
    <cellStyle name="Separador de milhares 2 2 2 4 2 2" xfId="23025" xr:uid="{00000000-0005-0000-0000-0000F3590000}"/>
    <cellStyle name="Separador de milhares_x0001_ 2 2 2 4 2 2" xfId="53660" xr:uid="{BD426E29-F4C3-4A8A-A91F-ED9BC2688CF1}"/>
    <cellStyle name="Separador de milhares 2 2 2 4 2 2 2" xfId="53661" xr:uid="{DE0D7FE0-438D-4A6E-9EFE-CC52C9ACF51C}"/>
    <cellStyle name="Separador de milhares 2 2 2 4 2 3" xfId="53659" xr:uid="{87B226AD-983B-4E0B-88A2-CF989EAAEF86}"/>
    <cellStyle name="Separador de milhares 2 2 2 4 3" xfId="23026" xr:uid="{00000000-0005-0000-0000-0000F4590000}"/>
    <cellStyle name="Separador de milhares_x0001_ 2 2 2 4 3" xfId="53658" xr:uid="{0861ABE5-ACDF-4987-A910-23E2071F3E73}"/>
    <cellStyle name="Separador de milhares 2 2 2 4 3 2" xfId="23027" xr:uid="{00000000-0005-0000-0000-0000F5590000}"/>
    <cellStyle name="Separador de milhares 2 2 2 4 3 2 2" xfId="53663" xr:uid="{1F2F8DAF-3E71-4AE2-B3E4-F25947D5444D}"/>
    <cellStyle name="Separador de milhares 2 2 2 4 3 3" xfId="53662" xr:uid="{BA9B00A2-C447-48E8-99CF-26D68CB93868}"/>
    <cellStyle name="Separador de milhares 2 2 2 4 4" xfId="23028" xr:uid="{00000000-0005-0000-0000-0000F6590000}"/>
    <cellStyle name="Separador de milhares 2 2 2 4 4 2" xfId="23029" xr:uid="{00000000-0005-0000-0000-0000F7590000}"/>
    <cellStyle name="Separador de milhares 2 2 2 4 4 2 2" xfId="53665" xr:uid="{1C4DC1A0-B8DF-4201-AA67-6217C086E510}"/>
    <cellStyle name="Separador de milhares 2 2 2 4 4 3" xfId="53664" xr:uid="{55653C3B-92AC-4F88-8645-2698B09E7B65}"/>
    <cellStyle name="Separador de milhares 2 2 2 4 5" xfId="23030" xr:uid="{00000000-0005-0000-0000-0000F8590000}"/>
    <cellStyle name="Separador de milhares 2 2 2 4 5 2" xfId="53666" xr:uid="{7BE7A56D-AE7E-4B0F-AC2F-441D15A2AF3C}"/>
    <cellStyle name="Separador de milhares 2 2 2 4 6" xfId="23031" xr:uid="{00000000-0005-0000-0000-0000F9590000}"/>
    <cellStyle name="Separador de milhares 2 2 2 4 6 2" xfId="53667" xr:uid="{16B8AA30-4DA2-47D8-8B66-DCC285BB399E}"/>
    <cellStyle name="Separador de milhares 2 2 2 4 7" xfId="23032" xr:uid="{00000000-0005-0000-0000-0000FA590000}"/>
    <cellStyle name="Separador de milhares 2 2 2 4 7 2" xfId="53668" xr:uid="{F049ABB5-308B-451D-A02E-1BC52F6C7609}"/>
    <cellStyle name="Separador de milhares 2 2 2 4 8" xfId="23033" xr:uid="{00000000-0005-0000-0000-0000FB590000}"/>
    <cellStyle name="Separador de milhares 2 2 2 4 8 2" xfId="53669" xr:uid="{B9EF5881-9010-4223-B2FD-224047B9062A}"/>
    <cellStyle name="Separador de milhares 2 2 2 4 9" xfId="53657" xr:uid="{E42F6F19-21F9-4F00-B105-021A05CC6B70}"/>
    <cellStyle name="Separador de milhares 2 2 2 5" xfId="23034" xr:uid="{00000000-0005-0000-0000-0000FC590000}"/>
    <cellStyle name="Separador de milhares_x0001_ 2 2 2 5" xfId="23035" xr:uid="{00000000-0005-0000-0000-0000FD590000}"/>
    <cellStyle name="Separador de milhares 2 2 2 5 2" xfId="23036" xr:uid="{00000000-0005-0000-0000-0000FE590000}"/>
    <cellStyle name="Separador de milhares_x0001_ 2 2 2 5 2" xfId="23037" xr:uid="{00000000-0005-0000-0000-0000FF590000}"/>
    <cellStyle name="Separador de milhares 2 2 2 5 2 2" xfId="23038" xr:uid="{00000000-0005-0000-0000-0000005A0000}"/>
    <cellStyle name="Separador de milhares_x0001_ 2 2 2 5 2 2" xfId="53673" xr:uid="{DED3AE79-236A-4BC2-8673-8D1D92332F0C}"/>
    <cellStyle name="Separador de milhares 2 2 2 5 2 2 2" xfId="53674" xr:uid="{202CCCA4-056E-460A-BE27-9DFCE0629066}"/>
    <cellStyle name="Separador de milhares 2 2 2 5 2 3" xfId="53672" xr:uid="{DB985B3D-527D-4025-BAC8-2D44704088A5}"/>
    <cellStyle name="Separador de milhares 2 2 2 5 3" xfId="23039" xr:uid="{00000000-0005-0000-0000-0000015A0000}"/>
    <cellStyle name="Separador de milhares_x0001_ 2 2 2 5 3" xfId="53671" xr:uid="{D06AD73D-2564-440A-8CAA-7F241ED42E00}"/>
    <cellStyle name="Separador de milhares 2 2 2 5 3 2" xfId="23040" xr:uid="{00000000-0005-0000-0000-0000025A0000}"/>
    <cellStyle name="Separador de milhares 2 2 2 5 3 2 2" xfId="53676" xr:uid="{0CAC0F30-DABD-4089-A078-FE89544901AB}"/>
    <cellStyle name="Separador de milhares 2 2 2 5 3 3" xfId="53675" xr:uid="{B0C8F64A-EABF-4F8A-BDD9-89387CAE99BA}"/>
    <cellStyle name="Separador de milhares 2 2 2 5 4" xfId="23041" xr:uid="{00000000-0005-0000-0000-0000035A0000}"/>
    <cellStyle name="Separador de milhares 2 2 2 5 4 2" xfId="53677" xr:uid="{3B279313-CE49-4DD8-AE07-789625D1DE23}"/>
    <cellStyle name="Separador de milhares 2 2 2 5 5" xfId="23042" xr:uid="{00000000-0005-0000-0000-0000045A0000}"/>
    <cellStyle name="Separador de milhares 2 2 2 5 5 2" xfId="53678" xr:uid="{40639EB8-8597-4D21-95EE-6911D58D134F}"/>
    <cellStyle name="Separador de milhares 2 2 2 5 6" xfId="23043" xr:uid="{00000000-0005-0000-0000-0000055A0000}"/>
    <cellStyle name="Separador de milhares 2 2 2 5 6 2" xfId="53679" xr:uid="{DD6B7685-B846-458D-8ECE-7F1BCBC58F78}"/>
    <cellStyle name="Separador de milhares 2 2 2 5 7" xfId="23044" xr:uid="{00000000-0005-0000-0000-0000065A0000}"/>
    <cellStyle name="Separador de milhares 2 2 2 5 7 2" xfId="53680" xr:uid="{357F2EAE-2E2E-4B30-BF98-62549BF14E99}"/>
    <cellStyle name="Separador de milhares 2 2 2 5 8" xfId="53670" xr:uid="{4337BB1F-1468-46F4-9F6C-39B40D2CEE6A}"/>
    <cellStyle name="Separador de milhares 2 2 2 6" xfId="23045" xr:uid="{00000000-0005-0000-0000-0000075A0000}"/>
    <cellStyle name="Separador de milhares_x0001_ 2 2 2 6" xfId="23046" xr:uid="{00000000-0005-0000-0000-0000085A0000}"/>
    <cellStyle name="Separador de milhares 2 2 2 6 2" xfId="23047" xr:uid="{00000000-0005-0000-0000-0000095A0000}"/>
    <cellStyle name="Separador de milhares_x0001_ 2 2 2 6 2" xfId="53682" xr:uid="{4CAFFA20-C065-408C-9E02-80924950E536}"/>
    <cellStyle name="Separador de milhares 2 2 2 6 2 2" xfId="23048" xr:uid="{00000000-0005-0000-0000-00000A5A0000}"/>
    <cellStyle name="Separador de milhares 2 2 2 6 2 2 2" xfId="53684" xr:uid="{87F6BF8C-BA00-4048-A297-A76174470991}"/>
    <cellStyle name="Separador de milhares 2 2 2 6 2 3" xfId="53683" xr:uid="{130B1C15-4D8F-46BB-948E-4398B9204EF8}"/>
    <cellStyle name="Separador de milhares 2 2 2 6 3" xfId="23049" xr:uid="{00000000-0005-0000-0000-00000B5A0000}"/>
    <cellStyle name="Separador de milhares 2 2 2 6 3 2" xfId="23050" xr:uid="{00000000-0005-0000-0000-00000C5A0000}"/>
    <cellStyle name="Separador de milhares 2 2 2 6 3 2 2" xfId="53686" xr:uid="{18F7FA33-6E55-4B28-AB1D-0B8325F0329B}"/>
    <cellStyle name="Separador de milhares 2 2 2 6 3 3" xfId="53685" xr:uid="{7056D71D-A052-43CD-89B8-97DD1FEA3138}"/>
    <cellStyle name="Separador de milhares 2 2 2 6 4" xfId="23051" xr:uid="{00000000-0005-0000-0000-00000D5A0000}"/>
    <cellStyle name="Separador de milhares 2 2 2 6 4 2" xfId="53687" xr:uid="{B7B3747C-B660-4D3C-A131-572EA59E518E}"/>
    <cellStyle name="Separador de milhares 2 2 2 6 5" xfId="23052" xr:uid="{00000000-0005-0000-0000-00000E5A0000}"/>
    <cellStyle name="Separador de milhares 2 2 2 6 5 2" xfId="53688" xr:uid="{D56B70C4-2C99-4792-A9DB-6C18661F8B5A}"/>
    <cellStyle name="Separador de milhares 2 2 2 6 6" xfId="23053" xr:uid="{00000000-0005-0000-0000-00000F5A0000}"/>
    <cellStyle name="Separador de milhares 2 2 2 6 6 2" xfId="53689" xr:uid="{CA050473-CDE6-4971-B93C-D2A6F8BDE906}"/>
    <cellStyle name="Separador de milhares 2 2 2 6 7" xfId="23054" xr:uid="{00000000-0005-0000-0000-0000105A0000}"/>
    <cellStyle name="Separador de milhares 2 2 2 6 7 2" xfId="53690" xr:uid="{0911A7BB-760C-40DF-804F-163AA8A300D6}"/>
    <cellStyle name="Separador de milhares 2 2 2 6 8" xfId="53681" xr:uid="{7155B1C2-5571-4F27-A4A9-8964D04CA400}"/>
    <cellStyle name="Separador de milhares 2 2 2 7" xfId="23055" xr:uid="{00000000-0005-0000-0000-0000115A0000}"/>
    <cellStyle name="Separador de milhares_x0001_ 2 2 2 7" xfId="23056" xr:uid="{00000000-0005-0000-0000-0000125A0000}"/>
    <cellStyle name="Separador de milhares 2 2 2 7 2" xfId="23057" xr:uid="{00000000-0005-0000-0000-0000135A0000}"/>
    <cellStyle name="Separador de milhares_x0001_ 2 2 2 7 2" xfId="53692" xr:uid="{04B57D0E-FE52-453E-85FD-016EC1E80855}"/>
    <cellStyle name="Separador de milhares 2 2 2 7 2 2" xfId="23058" xr:uid="{00000000-0005-0000-0000-0000145A0000}"/>
    <cellStyle name="Separador de milhares 2 2 2 7 2 2 2" xfId="53694" xr:uid="{FBA35193-A50E-4D91-956C-A3D746A34442}"/>
    <cellStyle name="Separador de milhares 2 2 2 7 2 3" xfId="53693" xr:uid="{C392F5DD-C7F8-4168-A3C9-2F09D97A5285}"/>
    <cellStyle name="Separador de milhares 2 2 2 7 3" xfId="23059" xr:uid="{00000000-0005-0000-0000-0000155A0000}"/>
    <cellStyle name="Separador de milhares 2 2 2 7 3 2" xfId="23060" xr:uid="{00000000-0005-0000-0000-0000165A0000}"/>
    <cellStyle name="Separador de milhares 2 2 2 7 3 2 2" xfId="53696" xr:uid="{163B9B4B-C99C-4FD3-9246-58B79419F15E}"/>
    <cellStyle name="Separador de milhares 2 2 2 7 3 3" xfId="53695" xr:uid="{5FBB892F-0FA7-4559-9481-8DCEA3DF5F99}"/>
    <cellStyle name="Separador de milhares 2 2 2 7 4" xfId="23061" xr:uid="{00000000-0005-0000-0000-0000175A0000}"/>
    <cellStyle name="Separador de milhares 2 2 2 7 4 2" xfId="53697" xr:uid="{6B654FED-2DB9-40BE-9171-891DAE02C08B}"/>
    <cellStyle name="Separador de milhares 2 2 2 7 5" xfId="23062" xr:uid="{00000000-0005-0000-0000-0000185A0000}"/>
    <cellStyle name="Separador de milhares 2 2 2 7 5 2" xfId="53698" xr:uid="{3E205A45-2DCD-44BF-8542-9E69B1FE1F4E}"/>
    <cellStyle name="Separador de milhares 2 2 2 7 6" xfId="23063" xr:uid="{00000000-0005-0000-0000-0000195A0000}"/>
    <cellStyle name="Separador de milhares 2 2 2 7 6 2" xfId="53699" xr:uid="{8BE30CD0-22D4-427E-ABFB-84E35E01A306}"/>
    <cellStyle name="Separador de milhares 2 2 2 7 7" xfId="53691" xr:uid="{7C359D85-5E3B-46B4-A5E1-8602D9B8FEE5}"/>
    <cellStyle name="Separador de milhares 2 2 2 8" xfId="23064" xr:uid="{00000000-0005-0000-0000-00001A5A0000}"/>
    <cellStyle name="Separador de milhares_x0001_ 2 2 2 8" xfId="23065" xr:uid="{00000000-0005-0000-0000-00001B5A0000}"/>
    <cellStyle name="Separador de milhares 2 2 2 8 2" xfId="23066" xr:uid="{00000000-0005-0000-0000-00001C5A0000}"/>
    <cellStyle name="Separador de milhares_x0001_ 2 2 2 8 2" xfId="53701" xr:uid="{0E222C66-47CA-4D0A-B9E0-8E8A725EE825}"/>
    <cellStyle name="Separador de milhares 2 2 2 8 2 2" xfId="53702" xr:uid="{472E2388-AADC-4211-A1C9-4D7A959C0877}"/>
    <cellStyle name="Separador de milhares 2 2 2 8 3" xfId="53700" xr:uid="{FF8F56CC-3473-4843-8565-23574007D4CE}"/>
    <cellStyle name="Separador de milhares 2 2 2 9" xfId="23067" xr:uid="{00000000-0005-0000-0000-00001D5A0000}"/>
    <cellStyle name="Separador de milhares_x0001_ 2 2 2 9" xfId="23068" xr:uid="{00000000-0005-0000-0000-00001E5A0000}"/>
    <cellStyle name="Separador de milhares 2 2 2 9 2" xfId="23069" xr:uid="{00000000-0005-0000-0000-00001F5A0000}"/>
    <cellStyle name="Separador de milhares_x0001_ 2 2 2 9 2" xfId="53704" xr:uid="{05001C02-0417-4311-A23F-656DF9AEC357}"/>
    <cellStyle name="Separador de milhares 2 2 2 9 2 2" xfId="53705" xr:uid="{A41EA947-6F3F-45A2-BA55-DAB6449FA40A}"/>
    <cellStyle name="Separador de milhares 2 2 2 9 3" xfId="53703" xr:uid="{C988955B-9C31-4A71-AE8E-207274F214CC}"/>
    <cellStyle name="Separador de milhares 2 2 20" xfId="23070" xr:uid="{00000000-0005-0000-0000-0000205A0000}"/>
    <cellStyle name="Separador de milhares 2 2 20 2" xfId="23071" xr:uid="{00000000-0005-0000-0000-0000215A0000}"/>
    <cellStyle name="Separador de milhares 2 2 20 2 2" xfId="23072" xr:uid="{00000000-0005-0000-0000-0000225A0000}"/>
    <cellStyle name="Separador de milhares 2 2 20 2 2 2" xfId="53708" xr:uid="{3A2A59B5-6880-477C-A0F6-BF6DEF0DE360}"/>
    <cellStyle name="Separador de milhares 2 2 20 2 3" xfId="53707" xr:uid="{BBDC4721-A2E1-47C9-B24E-B127D0DD12F6}"/>
    <cellStyle name="Separador de milhares 2 2 20 3" xfId="23073" xr:uid="{00000000-0005-0000-0000-0000235A0000}"/>
    <cellStyle name="Separador de milhares 2 2 20 3 2" xfId="23074" xr:uid="{00000000-0005-0000-0000-0000245A0000}"/>
    <cellStyle name="Separador de milhares 2 2 20 3 2 2" xfId="53710" xr:uid="{1150C667-8F92-463D-B79B-123FA62DA720}"/>
    <cellStyle name="Separador de milhares 2 2 20 3 3" xfId="53709" xr:uid="{81450E8F-E5E0-49D0-A649-4E6AEA59DCAE}"/>
    <cellStyle name="Separador de milhares 2 2 20 4" xfId="23075" xr:uid="{00000000-0005-0000-0000-0000255A0000}"/>
    <cellStyle name="Separador de milhares 2 2 20 4 2" xfId="53711" xr:uid="{4665D40C-11E5-4DE2-BCB0-AACE4AEBFF0B}"/>
    <cellStyle name="Separador de milhares 2 2 20 5" xfId="23076" xr:uid="{00000000-0005-0000-0000-0000265A0000}"/>
    <cellStyle name="Separador de milhares 2 2 20 5 2" xfId="23077" xr:uid="{00000000-0005-0000-0000-0000275A0000}"/>
    <cellStyle name="Separador de milhares 2 2 20 5 2 2" xfId="53713" xr:uid="{F4A60B18-8574-4D9B-8203-995DFCB4A5F2}"/>
    <cellStyle name="Separador de milhares 2 2 20 5 3" xfId="53712" xr:uid="{CCC7D304-7AEC-40FB-A1E3-E13013B6B83B}"/>
    <cellStyle name="Separador de milhares 2 2 20 6" xfId="23078" xr:uid="{00000000-0005-0000-0000-0000285A0000}"/>
    <cellStyle name="Separador de milhares 2 2 20 6 2" xfId="53714" xr:uid="{6EA2EB36-202E-4C10-A0E1-EBF1C62359FB}"/>
    <cellStyle name="Separador de milhares 2 2 20 7" xfId="53706" xr:uid="{C84678B8-8251-4041-A350-748EDBCC4E99}"/>
    <cellStyle name="Separador de milhares 2 2 21" xfId="23079" xr:uid="{00000000-0005-0000-0000-0000295A0000}"/>
    <cellStyle name="Separador de milhares 2 2 21 2" xfId="23080" xr:uid="{00000000-0005-0000-0000-00002A5A0000}"/>
    <cellStyle name="Separador de milhares 2 2 21 2 2" xfId="23081" xr:uid="{00000000-0005-0000-0000-00002B5A0000}"/>
    <cellStyle name="Separador de milhares 2 2 21 2 2 2" xfId="53717" xr:uid="{897E761E-D29F-411C-A99A-E5CABFFF0D43}"/>
    <cellStyle name="Separador de milhares 2 2 21 2 3" xfId="53716" xr:uid="{86B56EBA-FAE1-47B3-9B36-ADB89431CF12}"/>
    <cellStyle name="Separador de milhares 2 2 21 3" xfId="23082" xr:uid="{00000000-0005-0000-0000-00002C5A0000}"/>
    <cellStyle name="Separador de milhares 2 2 21 3 2" xfId="23083" xr:uid="{00000000-0005-0000-0000-00002D5A0000}"/>
    <cellStyle name="Separador de milhares 2 2 21 3 2 2" xfId="53719" xr:uid="{66A0E354-55E1-4962-82C6-21D684D0C5E5}"/>
    <cellStyle name="Separador de milhares 2 2 21 3 3" xfId="53718" xr:uid="{BF69B8FE-822F-407C-AE7B-8F484FC2EB28}"/>
    <cellStyle name="Separador de milhares 2 2 21 4" xfId="23084" xr:uid="{00000000-0005-0000-0000-00002E5A0000}"/>
    <cellStyle name="Separador de milhares 2 2 21 4 2" xfId="53720" xr:uid="{60F59DA0-671B-4F5F-ADAA-B9550981D129}"/>
    <cellStyle name="Separador de milhares 2 2 21 5" xfId="23085" xr:uid="{00000000-0005-0000-0000-00002F5A0000}"/>
    <cellStyle name="Separador de milhares 2 2 21 5 2" xfId="23086" xr:uid="{00000000-0005-0000-0000-0000305A0000}"/>
    <cellStyle name="Separador de milhares 2 2 21 5 2 2" xfId="53722" xr:uid="{6EAE8005-31A0-4D95-A86A-DBD2EBB68EDE}"/>
    <cellStyle name="Separador de milhares 2 2 21 5 3" xfId="53721" xr:uid="{C54A8164-37EB-405F-9D09-383F375FB073}"/>
    <cellStyle name="Separador de milhares 2 2 21 6" xfId="23087" xr:uid="{00000000-0005-0000-0000-0000315A0000}"/>
    <cellStyle name="Separador de milhares 2 2 21 6 2" xfId="53723" xr:uid="{97C63253-64D3-4C06-8B53-2D13EB721029}"/>
    <cellStyle name="Separador de milhares 2 2 21 7" xfId="53715" xr:uid="{D3D1E4F5-36F3-4328-8EA4-F9BFC4EB0730}"/>
    <cellStyle name="Separador de milhares 2 2 22" xfId="23088" xr:uid="{00000000-0005-0000-0000-0000325A0000}"/>
    <cellStyle name="Separador de milhares 2 2 22 2" xfId="23089" xr:uid="{00000000-0005-0000-0000-0000335A0000}"/>
    <cellStyle name="Separador de milhares 2 2 22 2 2" xfId="23090" xr:uid="{00000000-0005-0000-0000-0000345A0000}"/>
    <cellStyle name="Separador de milhares 2 2 22 2 2 2" xfId="53726" xr:uid="{14EB2558-71E9-41B3-A2E6-CFCA11E7C00B}"/>
    <cellStyle name="Separador de milhares 2 2 22 2 3" xfId="53725" xr:uid="{D70A2449-C0D9-41FC-BCE7-581AE5E29BD0}"/>
    <cellStyle name="Separador de milhares 2 2 22 3" xfId="23091" xr:uid="{00000000-0005-0000-0000-0000355A0000}"/>
    <cellStyle name="Separador de milhares 2 2 22 3 2" xfId="23092" xr:uid="{00000000-0005-0000-0000-0000365A0000}"/>
    <cellStyle name="Separador de milhares 2 2 22 3 2 2" xfId="53728" xr:uid="{4387977B-4260-4A7C-9D55-8E4564DD8F28}"/>
    <cellStyle name="Separador de milhares 2 2 22 3 3" xfId="53727" xr:uid="{CA078FDE-11B3-4A3B-A879-E33204EA5212}"/>
    <cellStyle name="Separador de milhares 2 2 22 4" xfId="23093" xr:uid="{00000000-0005-0000-0000-0000375A0000}"/>
    <cellStyle name="Separador de milhares 2 2 22 4 2" xfId="53729" xr:uid="{173621F1-04A9-4E5E-9B2B-A20018954F30}"/>
    <cellStyle name="Separador de milhares 2 2 22 5" xfId="23094" xr:uid="{00000000-0005-0000-0000-0000385A0000}"/>
    <cellStyle name="Separador de milhares 2 2 22 5 2" xfId="23095" xr:uid="{00000000-0005-0000-0000-0000395A0000}"/>
    <cellStyle name="Separador de milhares 2 2 22 5 2 2" xfId="53731" xr:uid="{16656555-691A-46F1-BF50-54025EFCEF4F}"/>
    <cellStyle name="Separador de milhares 2 2 22 5 3" xfId="53730" xr:uid="{85E791D5-A001-4331-B14F-2CC6754A4EED}"/>
    <cellStyle name="Separador de milhares 2 2 22 6" xfId="23096" xr:uid="{00000000-0005-0000-0000-00003A5A0000}"/>
    <cellStyle name="Separador de milhares 2 2 22 6 2" xfId="53732" xr:uid="{D2B38B91-2575-4572-B9B6-AA05AD4974FA}"/>
    <cellStyle name="Separador de milhares 2 2 22 7" xfId="53724" xr:uid="{99D6EC2A-D503-4C96-9E9B-BDCB3E7E71E5}"/>
    <cellStyle name="Separador de milhares 2 2 23" xfId="23097" xr:uid="{00000000-0005-0000-0000-00003B5A0000}"/>
    <cellStyle name="Separador de milhares 2 2 23 2" xfId="23098" xr:uid="{00000000-0005-0000-0000-00003C5A0000}"/>
    <cellStyle name="Separador de milhares 2 2 23 2 2" xfId="23099" xr:uid="{00000000-0005-0000-0000-00003D5A0000}"/>
    <cellStyle name="Separador de milhares 2 2 23 2 2 2" xfId="53735" xr:uid="{CE12A09D-5D9B-4DF9-BC3E-F5F672D63DFD}"/>
    <cellStyle name="Separador de milhares 2 2 23 2 3" xfId="53734" xr:uid="{6E6C96F9-28F9-4B94-A3FB-FDC53020B57F}"/>
    <cellStyle name="Separador de milhares 2 2 23 3" xfId="23100" xr:uid="{00000000-0005-0000-0000-00003E5A0000}"/>
    <cellStyle name="Separador de milhares 2 2 23 3 2" xfId="23101" xr:uid="{00000000-0005-0000-0000-00003F5A0000}"/>
    <cellStyle name="Separador de milhares 2 2 23 3 2 2" xfId="53737" xr:uid="{D8A5A61C-9B88-4013-9141-1BD1F8BAB3C9}"/>
    <cellStyle name="Separador de milhares 2 2 23 3 3" xfId="53736" xr:uid="{F10167B9-D766-4A0D-AC52-CD3A37AE0837}"/>
    <cellStyle name="Separador de milhares 2 2 23 4" xfId="23102" xr:uid="{00000000-0005-0000-0000-0000405A0000}"/>
    <cellStyle name="Separador de milhares 2 2 23 4 2" xfId="53738" xr:uid="{F47AB6B7-B292-470D-A9CF-140655E08410}"/>
    <cellStyle name="Separador de milhares 2 2 23 5" xfId="23103" xr:uid="{00000000-0005-0000-0000-0000415A0000}"/>
    <cellStyle name="Separador de milhares 2 2 23 5 2" xfId="23104" xr:uid="{00000000-0005-0000-0000-0000425A0000}"/>
    <cellStyle name="Separador de milhares 2 2 23 5 2 2" xfId="53740" xr:uid="{A72DD4C0-EE73-4986-8D62-5B7D214D92EC}"/>
    <cellStyle name="Separador de milhares 2 2 23 5 3" xfId="53739" xr:uid="{F9A9CA02-C097-477F-B514-B655B4994124}"/>
    <cellStyle name="Separador de milhares 2 2 23 6" xfId="23105" xr:uid="{00000000-0005-0000-0000-0000435A0000}"/>
    <cellStyle name="Separador de milhares 2 2 23 6 2" xfId="53741" xr:uid="{04532661-6031-4A85-82BD-69071901C126}"/>
    <cellStyle name="Separador de milhares 2 2 23 7" xfId="53733" xr:uid="{9F163A47-0030-4F65-8665-C01462DCC763}"/>
    <cellStyle name="Separador de milhares 2 2 24" xfId="23106" xr:uid="{00000000-0005-0000-0000-0000445A0000}"/>
    <cellStyle name="Separador de milhares 2 2 24 2" xfId="23107" xr:uid="{00000000-0005-0000-0000-0000455A0000}"/>
    <cellStyle name="Separador de milhares 2 2 24 2 2" xfId="23108" xr:uid="{00000000-0005-0000-0000-0000465A0000}"/>
    <cellStyle name="Separador de milhares 2 2 24 2 2 2" xfId="53744" xr:uid="{3DA6CDFC-EDCC-485B-816D-DC1A076D7FA7}"/>
    <cellStyle name="Separador de milhares 2 2 24 2 3" xfId="53743" xr:uid="{85DFB8E5-CF6A-4510-A2E6-1486A672AAF5}"/>
    <cellStyle name="Separador de milhares 2 2 24 3" xfId="23109" xr:uid="{00000000-0005-0000-0000-0000475A0000}"/>
    <cellStyle name="Separador de milhares 2 2 24 3 2" xfId="23110" xr:uid="{00000000-0005-0000-0000-0000485A0000}"/>
    <cellStyle name="Separador de milhares 2 2 24 3 2 2" xfId="53746" xr:uid="{138400E5-242B-494A-A3E2-22E6D61F6EC3}"/>
    <cellStyle name="Separador de milhares 2 2 24 3 3" xfId="53745" xr:uid="{FE75AE28-650E-48AF-8FF2-C4C8D0E03281}"/>
    <cellStyle name="Separador de milhares 2 2 24 4" xfId="23111" xr:uid="{00000000-0005-0000-0000-0000495A0000}"/>
    <cellStyle name="Separador de milhares 2 2 24 4 2" xfId="53747" xr:uid="{4E422CFA-2885-430B-A1F5-239E611864DA}"/>
    <cellStyle name="Separador de milhares 2 2 24 5" xfId="23112" xr:uid="{00000000-0005-0000-0000-00004A5A0000}"/>
    <cellStyle name="Separador de milhares 2 2 24 5 2" xfId="23113" xr:uid="{00000000-0005-0000-0000-00004B5A0000}"/>
    <cellStyle name="Separador de milhares 2 2 24 5 2 2" xfId="53749" xr:uid="{6B887B59-C72B-4CA9-9664-62EAD6346448}"/>
    <cellStyle name="Separador de milhares 2 2 24 5 3" xfId="53748" xr:uid="{30F411DE-014D-4A79-9A95-F9733CC472C0}"/>
    <cellStyle name="Separador de milhares 2 2 24 6" xfId="23114" xr:uid="{00000000-0005-0000-0000-00004C5A0000}"/>
    <cellStyle name="Separador de milhares 2 2 24 6 2" xfId="53750" xr:uid="{9340A11F-14F2-46BE-BAB6-16AD4880795F}"/>
    <cellStyle name="Separador de milhares 2 2 24 7" xfId="53742" xr:uid="{2D465CDD-B40C-42C1-8848-E4D6CBD4E248}"/>
    <cellStyle name="Separador de milhares 2 2 25" xfId="23115" xr:uid="{00000000-0005-0000-0000-00004D5A0000}"/>
    <cellStyle name="Separador de milhares 2 2 25 2" xfId="23116" xr:uid="{00000000-0005-0000-0000-00004E5A0000}"/>
    <cellStyle name="Separador de milhares 2 2 25 2 2" xfId="23117" xr:uid="{00000000-0005-0000-0000-00004F5A0000}"/>
    <cellStyle name="Separador de milhares 2 2 25 2 2 2" xfId="53753" xr:uid="{C37A0BFF-4D20-41B3-B102-703B237C489D}"/>
    <cellStyle name="Separador de milhares 2 2 25 2 3" xfId="53752" xr:uid="{E495B56F-A16B-4EF2-A711-8F3217E4A605}"/>
    <cellStyle name="Separador de milhares 2 2 25 3" xfId="23118" xr:uid="{00000000-0005-0000-0000-0000505A0000}"/>
    <cellStyle name="Separador de milhares 2 2 25 3 2" xfId="23119" xr:uid="{00000000-0005-0000-0000-0000515A0000}"/>
    <cellStyle name="Separador de milhares 2 2 25 3 2 2" xfId="53755" xr:uid="{DE78BC2E-DADE-4421-BBEE-C9865DF185B5}"/>
    <cellStyle name="Separador de milhares 2 2 25 3 3" xfId="53754" xr:uid="{C0C8D4EA-2E00-4E03-80E0-9ECA614E40E7}"/>
    <cellStyle name="Separador de milhares 2 2 25 4" xfId="23120" xr:uid="{00000000-0005-0000-0000-0000525A0000}"/>
    <cellStyle name="Separador de milhares 2 2 25 4 2" xfId="53756" xr:uid="{445C9929-3435-4E38-BA31-C611AC4878CB}"/>
    <cellStyle name="Separador de milhares 2 2 25 5" xfId="23121" xr:uid="{00000000-0005-0000-0000-0000535A0000}"/>
    <cellStyle name="Separador de milhares 2 2 25 5 2" xfId="23122" xr:uid="{00000000-0005-0000-0000-0000545A0000}"/>
    <cellStyle name="Separador de milhares 2 2 25 5 2 2" xfId="53758" xr:uid="{B3225334-62FA-4027-929E-17C4CF067B78}"/>
    <cellStyle name="Separador de milhares 2 2 25 5 3" xfId="53757" xr:uid="{0460347A-012F-4146-A353-BA22DD21671C}"/>
    <cellStyle name="Separador de milhares 2 2 25 6" xfId="23123" xr:uid="{00000000-0005-0000-0000-0000555A0000}"/>
    <cellStyle name="Separador de milhares 2 2 25 6 2" xfId="53759" xr:uid="{DA6E53F4-A01B-4817-A62C-8EBE6898C211}"/>
    <cellStyle name="Separador de milhares 2 2 25 7" xfId="53751" xr:uid="{01DF5E70-D5DC-4C26-9121-FE1698FC88B5}"/>
    <cellStyle name="Separador de milhares 2 2 26" xfId="23124" xr:uid="{00000000-0005-0000-0000-0000565A0000}"/>
    <cellStyle name="Separador de milhares 2 2 26 2" xfId="23125" xr:uid="{00000000-0005-0000-0000-0000575A0000}"/>
    <cellStyle name="Separador de milhares 2 2 26 2 2" xfId="23126" xr:uid="{00000000-0005-0000-0000-0000585A0000}"/>
    <cellStyle name="Separador de milhares 2 2 26 2 2 2" xfId="53762" xr:uid="{9973F2F1-B3A7-44C3-8C6A-A7B876697E43}"/>
    <cellStyle name="Separador de milhares 2 2 26 2 3" xfId="53761" xr:uid="{42468E81-F016-4CBD-9298-A9776AD640ED}"/>
    <cellStyle name="Separador de milhares 2 2 26 3" xfId="23127" xr:uid="{00000000-0005-0000-0000-0000595A0000}"/>
    <cellStyle name="Separador de milhares 2 2 26 3 2" xfId="23128" xr:uid="{00000000-0005-0000-0000-00005A5A0000}"/>
    <cellStyle name="Separador de milhares 2 2 26 3 2 2" xfId="53764" xr:uid="{0A20599E-2FAE-4924-9319-4D0E056F062A}"/>
    <cellStyle name="Separador de milhares 2 2 26 3 3" xfId="53763" xr:uid="{15D1F237-B9DF-4BB9-9187-88630885290D}"/>
    <cellStyle name="Separador de milhares 2 2 26 4" xfId="23129" xr:uid="{00000000-0005-0000-0000-00005B5A0000}"/>
    <cellStyle name="Separador de milhares 2 2 26 4 2" xfId="53765" xr:uid="{C78E009A-90CD-45E6-AB9E-76BB13829ABE}"/>
    <cellStyle name="Separador de milhares 2 2 26 5" xfId="23130" xr:uid="{00000000-0005-0000-0000-00005C5A0000}"/>
    <cellStyle name="Separador de milhares 2 2 26 5 2" xfId="23131" xr:uid="{00000000-0005-0000-0000-00005D5A0000}"/>
    <cellStyle name="Separador de milhares 2 2 26 5 2 2" xfId="53767" xr:uid="{421F1BA8-23F1-4E83-8D31-6D02A42531CA}"/>
    <cellStyle name="Separador de milhares 2 2 26 5 3" xfId="53766" xr:uid="{1729B951-8BB3-4D4A-98D9-2FFEAAFCE4C3}"/>
    <cellStyle name="Separador de milhares 2 2 26 6" xfId="23132" xr:uid="{00000000-0005-0000-0000-00005E5A0000}"/>
    <cellStyle name="Separador de milhares 2 2 26 6 2" xfId="53768" xr:uid="{0D15D849-1A68-4D52-B4C8-9B93552289E1}"/>
    <cellStyle name="Separador de milhares 2 2 26 7" xfId="53760" xr:uid="{C2C8D3E9-3FEF-4277-907B-C24A9BD523C6}"/>
    <cellStyle name="Separador de milhares 2 2 27" xfId="23133" xr:uid="{00000000-0005-0000-0000-00005F5A0000}"/>
    <cellStyle name="Separador de milhares 2 2 27 2" xfId="23134" xr:uid="{00000000-0005-0000-0000-0000605A0000}"/>
    <cellStyle name="Separador de milhares 2 2 27 2 2" xfId="23135" xr:uid="{00000000-0005-0000-0000-0000615A0000}"/>
    <cellStyle name="Separador de milhares 2 2 27 2 2 2" xfId="53771" xr:uid="{D5B2555C-003E-49BF-9FD7-A2A47506B3E7}"/>
    <cellStyle name="Separador de milhares 2 2 27 2 3" xfId="53770" xr:uid="{E62C90BD-89B0-4BBA-94D6-0F4F3707A7E8}"/>
    <cellStyle name="Separador de milhares 2 2 27 3" xfId="23136" xr:uid="{00000000-0005-0000-0000-0000625A0000}"/>
    <cellStyle name="Separador de milhares 2 2 27 3 2" xfId="23137" xr:uid="{00000000-0005-0000-0000-0000635A0000}"/>
    <cellStyle name="Separador de milhares 2 2 27 3 2 2" xfId="53773" xr:uid="{3C9BC673-5DB3-415D-93A1-EF7FED7C57D7}"/>
    <cellStyle name="Separador de milhares 2 2 27 3 3" xfId="53772" xr:uid="{E1B0EBA2-E92F-425D-B4FF-0A9B3FBE0704}"/>
    <cellStyle name="Separador de milhares 2 2 27 4" xfId="23138" xr:uid="{00000000-0005-0000-0000-0000645A0000}"/>
    <cellStyle name="Separador de milhares 2 2 27 4 2" xfId="53774" xr:uid="{753F4DE7-E89D-433B-A12A-3884C06E4BBD}"/>
    <cellStyle name="Separador de milhares 2 2 27 5" xfId="23139" xr:uid="{00000000-0005-0000-0000-0000655A0000}"/>
    <cellStyle name="Separador de milhares 2 2 27 5 2" xfId="23140" xr:uid="{00000000-0005-0000-0000-0000665A0000}"/>
    <cellStyle name="Separador de milhares 2 2 27 5 2 2" xfId="53776" xr:uid="{CFE28260-7477-417E-8627-B037F8FA88E1}"/>
    <cellStyle name="Separador de milhares 2 2 27 5 3" xfId="53775" xr:uid="{6307C1A9-B9A5-4FE0-B6F9-131BAEA9BF7E}"/>
    <cellStyle name="Separador de milhares 2 2 27 6" xfId="23141" xr:uid="{00000000-0005-0000-0000-0000675A0000}"/>
    <cellStyle name="Separador de milhares 2 2 27 6 2" xfId="53777" xr:uid="{655A83DA-9D66-42F3-8A54-89DBD7030CD0}"/>
    <cellStyle name="Separador de milhares 2 2 27 7" xfId="53769" xr:uid="{B54BA0CE-9B5F-4B1C-BB75-88F8BC98CDBB}"/>
    <cellStyle name="Separador de milhares 2 2 28" xfId="23142" xr:uid="{00000000-0005-0000-0000-0000685A0000}"/>
    <cellStyle name="Separador de milhares 2 2 28 2" xfId="23143" xr:uid="{00000000-0005-0000-0000-0000695A0000}"/>
    <cellStyle name="Separador de milhares 2 2 28 2 2" xfId="23144" xr:uid="{00000000-0005-0000-0000-00006A5A0000}"/>
    <cellStyle name="Separador de milhares 2 2 28 2 2 2" xfId="53780" xr:uid="{63838D84-DA10-4C4B-BC47-557E9BCE2807}"/>
    <cellStyle name="Separador de milhares 2 2 28 2 3" xfId="53779" xr:uid="{D89C132F-380F-4760-BDA4-480A1747F99E}"/>
    <cellStyle name="Separador de milhares 2 2 28 3" xfId="23145" xr:uid="{00000000-0005-0000-0000-00006B5A0000}"/>
    <cellStyle name="Separador de milhares 2 2 28 3 2" xfId="23146" xr:uid="{00000000-0005-0000-0000-00006C5A0000}"/>
    <cellStyle name="Separador de milhares 2 2 28 3 2 2" xfId="53782" xr:uid="{3202D9E0-C80E-4691-ADE0-A2195A3880A2}"/>
    <cellStyle name="Separador de milhares 2 2 28 3 3" xfId="53781" xr:uid="{53C71B5B-22BE-4B40-A1B5-F0B2913F123E}"/>
    <cellStyle name="Separador de milhares 2 2 28 4" xfId="23147" xr:uid="{00000000-0005-0000-0000-00006D5A0000}"/>
    <cellStyle name="Separador de milhares 2 2 28 4 2" xfId="53783" xr:uid="{FB5768F6-F230-4C07-830D-0C392F3A7C53}"/>
    <cellStyle name="Separador de milhares 2 2 28 5" xfId="23148" xr:uid="{00000000-0005-0000-0000-00006E5A0000}"/>
    <cellStyle name="Separador de milhares 2 2 28 5 2" xfId="23149" xr:uid="{00000000-0005-0000-0000-00006F5A0000}"/>
    <cellStyle name="Separador de milhares 2 2 28 5 2 2" xfId="53785" xr:uid="{370F2D70-AB45-4E8F-B4E6-3BE621D6AF07}"/>
    <cellStyle name="Separador de milhares 2 2 28 5 3" xfId="53784" xr:uid="{F5E6F4FA-6571-43C9-A8CF-9F8F0A97992A}"/>
    <cellStyle name="Separador de milhares 2 2 28 6" xfId="23150" xr:uid="{00000000-0005-0000-0000-0000705A0000}"/>
    <cellStyle name="Separador de milhares 2 2 28 6 2" xfId="53786" xr:uid="{E2A5FD68-86B2-42E3-A2F4-D2C2046591C3}"/>
    <cellStyle name="Separador de milhares 2 2 28 7" xfId="53778" xr:uid="{30A8D030-9AB5-42EE-9D4A-14C7EA5180E0}"/>
    <cellStyle name="Separador de milhares 2 2 29" xfId="23151" xr:uid="{00000000-0005-0000-0000-0000715A0000}"/>
    <cellStyle name="Separador de milhares 2 2 29 2" xfId="23152" xr:uid="{00000000-0005-0000-0000-0000725A0000}"/>
    <cellStyle name="Separador de milhares 2 2 29 2 2" xfId="23153" xr:uid="{00000000-0005-0000-0000-0000735A0000}"/>
    <cellStyle name="Separador de milhares 2 2 29 2 2 2" xfId="53789" xr:uid="{B109E0BE-0436-489B-A483-11485F4FBA7A}"/>
    <cellStyle name="Separador de milhares 2 2 29 2 3" xfId="53788" xr:uid="{0BAE1EF9-1C37-40E8-A488-0324D5D988CC}"/>
    <cellStyle name="Separador de milhares 2 2 29 3" xfId="23154" xr:uid="{00000000-0005-0000-0000-0000745A0000}"/>
    <cellStyle name="Separador de milhares 2 2 29 3 2" xfId="23155" xr:uid="{00000000-0005-0000-0000-0000755A0000}"/>
    <cellStyle name="Separador de milhares 2 2 29 3 2 2" xfId="53791" xr:uid="{D55D6C08-1A35-4872-81C2-2DFBC933E9DC}"/>
    <cellStyle name="Separador de milhares 2 2 29 3 3" xfId="53790" xr:uid="{F569A329-993E-4971-8DEB-D8F9DE1A7D65}"/>
    <cellStyle name="Separador de milhares 2 2 29 4" xfId="23156" xr:uid="{00000000-0005-0000-0000-0000765A0000}"/>
    <cellStyle name="Separador de milhares 2 2 29 4 2" xfId="53792" xr:uid="{68178985-7A51-4231-82B6-64FF77F7696F}"/>
    <cellStyle name="Separador de milhares 2 2 29 5" xfId="23157" xr:uid="{00000000-0005-0000-0000-0000775A0000}"/>
    <cellStyle name="Separador de milhares 2 2 29 5 2" xfId="23158" xr:uid="{00000000-0005-0000-0000-0000785A0000}"/>
    <cellStyle name="Separador de milhares 2 2 29 5 2 2" xfId="53794" xr:uid="{C15C2803-B30E-4572-9CD9-237CFE038095}"/>
    <cellStyle name="Separador de milhares 2 2 29 5 3" xfId="53793" xr:uid="{87F41A8C-F161-41F8-A80A-8E4D42552E7C}"/>
    <cellStyle name="Separador de milhares 2 2 29 6" xfId="23159" xr:uid="{00000000-0005-0000-0000-0000795A0000}"/>
    <cellStyle name="Separador de milhares 2 2 29 6 2" xfId="53795" xr:uid="{B5531AA8-E6BE-4FD1-84E5-8DC37370A114}"/>
    <cellStyle name="Separador de milhares 2 2 29 7" xfId="53787" xr:uid="{FF15BD56-713E-4E7C-9340-486EEBDF68F9}"/>
    <cellStyle name="Separador de milhares 2 2 3" xfId="23160" xr:uid="{00000000-0005-0000-0000-00007A5A0000}"/>
    <cellStyle name="Separador de milhares_x0001_ 2 2 3" xfId="23161" xr:uid="{00000000-0005-0000-0000-00007B5A0000}"/>
    <cellStyle name="Separador de milhares 2 2 3 10" xfId="23162" xr:uid="{00000000-0005-0000-0000-00007C5A0000}"/>
    <cellStyle name="Separador de milhares_x0001_ 2 2 3 10" xfId="53797" xr:uid="{72E6F1E0-AFFA-467D-A9E6-F31406313BB8}"/>
    <cellStyle name="Separador de milhares 2 2 3 10 2" xfId="23163" xr:uid="{00000000-0005-0000-0000-00007D5A0000}"/>
    <cellStyle name="Separador de milhares 2 2 3 10 2 2" xfId="53799" xr:uid="{53D9664C-DC7C-42ED-BB60-4E3FB9CD9C3E}"/>
    <cellStyle name="Separador de milhares 2 2 3 10 3" xfId="53798" xr:uid="{30C454D9-8CED-4D96-A8D7-59BE4247A22B}"/>
    <cellStyle name="Separador de milhares 2 2 3 11" xfId="23164" xr:uid="{00000000-0005-0000-0000-00007E5A0000}"/>
    <cellStyle name="Separador de milhares 2 2 3 11 2" xfId="53800" xr:uid="{3F07AE55-CEF0-41AC-AE7B-021EC2C06FD4}"/>
    <cellStyle name="Separador de milhares 2 2 3 12" xfId="23165" xr:uid="{00000000-0005-0000-0000-00007F5A0000}"/>
    <cellStyle name="Separador de milhares 2 2 3 12 2" xfId="53801" xr:uid="{B2993144-C5E2-4EBF-A5C4-33C769E620FF}"/>
    <cellStyle name="Separador de milhares 2 2 3 12 3" xfId="23166" xr:uid="{00000000-0005-0000-0000-0000805A0000}"/>
    <cellStyle name="Separador de milhares 2 2 3 12 3 2" xfId="53802" xr:uid="{7ADBA928-C33F-464A-B4A8-E5D351CF796F}"/>
    <cellStyle name="Separador de milhares 2 2 3 13" xfId="23167" xr:uid="{00000000-0005-0000-0000-0000815A0000}"/>
    <cellStyle name="Separador de milhares 2 2 3 13 2" xfId="53803" xr:uid="{1555D32C-0C71-41D9-A99F-7813C93337A9}"/>
    <cellStyle name="Separador de milhares 2 2 3 14" xfId="23168" xr:uid="{00000000-0005-0000-0000-0000825A0000}"/>
    <cellStyle name="Separador de milhares 2 2 3 14 2" xfId="53804" xr:uid="{36C23CC1-0367-4BD1-93EB-2CE82155D247}"/>
    <cellStyle name="Separador de milhares 2 2 3 15" xfId="53796" xr:uid="{CECF8704-052F-491A-B975-261D9BE26376}"/>
    <cellStyle name="Separador de milhares 2 2 3 2" xfId="23169" xr:uid="{00000000-0005-0000-0000-0000835A0000}"/>
    <cellStyle name="Separador de milhares_x0001_ 2 2 3 2" xfId="23170" xr:uid="{00000000-0005-0000-0000-0000845A0000}"/>
    <cellStyle name="Separador de milhares 2 2 3 2 10" xfId="53805" xr:uid="{27A89DD7-990A-48B6-B396-E4F60884D743}"/>
    <cellStyle name="Separador de milhares 2 2 3 2 2" xfId="23171" xr:uid="{00000000-0005-0000-0000-0000855A0000}"/>
    <cellStyle name="Separador de milhares_x0001_ 2 2 3 2 2" xfId="23172" xr:uid="{00000000-0005-0000-0000-0000865A0000}"/>
    <cellStyle name="Separador de milhares 2 2 3 2 2 2" xfId="23173" xr:uid="{00000000-0005-0000-0000-0000875A0000}"/>
    <cellStyle name="Separador de milhares_x0001_ 2 2 3 2 2 2" xfId="53808" xr:uid="{C243300D-229A-4851-BA9F-2877F3C9BF76}"/>
    <cellStyle name="Separador de milhares 2 2 3 2 2 2 2" xfId="53809" xr:uid="{FD7F6901-9257-40B2-8B12-D6AF1D0646AE}"/>
    <cellStyle name="Separador de milhares 2 2 3 2 2 3" xfId="53807" xr:uid="{FD0D205D-4AE0-4253-9C0D-BAB46A03022F}"/>
    <cellStyle name="Separador de milhares 2 2 3 2 3" xfId="23174" xr:uid="{00000000-0005-0000-0000-0000885A0000}"/>
    <cellStyle name="Separador de milhares_x0001_ 2 2 3 2 3" xfId="53806" xr:uid="{81FA2022-D6CA-44DE-B3B1-D07EF34F63E3}"/>
    <cellStyle name="Separador de milhares 2 2 3 2 3 2" xfId="23175" xr:uid="{00000000-0005-0000-0000-0000895A0000}"/>
    <cellStyle name="Separador de milhares 2 2 3 2 3 2 2" xfId="53811" xr:uid="{A3E188CB-70AC-477D-9EEB-58B7953854CB}"/>
    <cellStyle name="Separador de milhares 2 2 3 2 3 3" xfId="53810" xr:uid="{9505F566-187B-47B4-93D9-352F67A6FAAD}"/>
    <cellStyle name="Separador de milhares 2 2 3 2 4" xfId="23176" xr:uid="{00000000-0005-0000-0000-00008A5A0000}"/>
    <cellStyle name="Separador de milhares 2 2 3 2 4 2" xfId="23177" xr:uid="{00000000-0005-0000-0000-00008B5A0000}"/>
    <cellStyle name="Separador de milhares 2 2 3 2 4 2 2" xfId="53813" xr:uid="{E0197F26-E17B-41E1-B9CB-8C422A1CACC3}"/>
    <cellStyle name="Separador de milhares 2 2 3 2 4 3" xfId="53812" xr:uid="{BD78BEA1-7D04-4DFF-B686-9EAEE5C688EF}"/>
    <cellStyle name="Separador de milhares 2 2 3 2 5" xfId="23178" xr:uid="{00000000-0005-0000-0000-00008C5A0000}"/>
    <cellStyle name="Separador de milhares 2 2 3 2 5 2" xfId="23179" xr:uid="{00000000-0005-0000-0000-00008D5A0000}"/>
    <cellStyle name="Separador de milhares 2 2 3 2 5 2 2" xfId="53815" xr:uid="{CEADFDD1-EDB8-40FA-95EE-1DF0FFBDC73C}"/>
    <cellStyle name="Separador de milhares 2 2 3 2 5 3" xfId="53814" xr:uid="{F3358E8B-11CB-4748-B154-BB43B9E6770B}"/>
    <cellStyle name="Separador de milhares 2 2 3 2 6" xfId="23180" xr:uid="{00000000-0005-0000-0000-00008E5A0000}"/>
    <cellStyle name="Separador de milhares 2 2 3 2 6 2" xfId="53816" xr:uid="{52F08436-7207-4BE0-B1CF-7E630C01EA4A}"/>
    <cellStyle name="Separador de milhares 2 2 3 2 7" xfId="23181" xr:uid="{00000000-0005-0000-0000-00008F5A0000}"/>
    <cellStyle name="Separador de milhares 2 2 3 2 7 2" xfId="53817" xr:uid="{26F11C1F-EB7E-47AD-B689-451CBB97CB61}"/>
    <cellStyle name="Separador de milhares 2 2 3 2 8" xfId="23182" xr:uid="{00000000-0005-0000-0000-0000905A0000}"/>
    <cellStyle name="Separador de milhares 2 2 3 2 8 2" xfId="53818" xr:uid="{1B7E5ABE-DE71-4FE1-A2AA-BEC5CBF55226}"/>
    <cellStyle name="Separador de milhares 2 2 3 2 9" xfId="23183" xr:uid="{00000000-0005-0000-0000-0000915A0000}"/>
    <cellStyle name="Separador de milhares 2 2 3 2 9 2" xfId="53819" xr:uid="{7BFD0E87-04E2-4F03-9072-01C6DBD0026F}"/>
    <cellStyle name="Separador de milhares 2 2 3 3" xfId="23184" xr:uid="{00000000-0005-0000-0000-0000925A0000}"/>
    <cellStyle name="Separador de milhares_x0001_ 2 2 3 3" xfId="23185" xr:uid="{00000000-0005-0000-0000-0000935A0000}"/>
    <cellStyle name="Separador de milhares 2 2 3 3 2" xfId="23186" xr:uid="{00000000-0005-0000-0000-0000945A0000}"/>
    <cellStyle name="Separador de milhares_x0001_ 2 2 3 3 2" xfId="23187" xr:uid="{00000000-0005-0000-0000-0000955A0000}"/>
    <cellStyle name="Separador de milhares 2 2 3 3 2 2" xfId="23188" xr:uid="{00000000-0005-0000-0000-0000965A0000}"/>
    <cellStyle name="Separador de milhares_x0001_ 2 2 3 3 2 2" xfId="53823" xr:uid="{47B6CA81-228D-4F03-B5F0-6050462DE50E}"/>
    <cellStyle name="Separador de milhares 2 2 3 3 2 2 2" xfId="53824" xr:uid="{E24199F3-1430-4FCF-ADEA-9A48EB34E2BE}"/>
    <cellStyle name="Separador de milhares 2 2 3 3 2 3" xfId="53822" xr:uid="{89B71706-DA8E-4455-85F0-24E9C5DD5416}"/>
    <cellStyle name="Separador de milhares 2 2 3 3 3" xfId="23189" xr:uid="{00000000-0005-0000-0000-0000975A0000}"/>
    <cellStyle name="Separador de milhares_x0001_ 2 2 3 3 3" xfId="53821" xr:uid="{65235597-5CC7-49DD-AA9A-9198CA56A42E}"/>
    <cellStyle name="Separador de milhares 2 2 3 3 3 2" xfId="23190" xr:uid="{00000000-0005-0000-0000-0000985A0000}"/>
    <cellStyle name="Separador de milhares 2 2 3 3 3 2 2" xfId="53826" xr:uid="{80DF48E9-DFD8-46D0-A509-7782584CCB5C}"/>
    <cellStyle name="Separador de milhares 2 2 3 3 3 3" xfId="53825" xr:uid="{00A70EC7-5D1E-45D3-8904-1FA439D267FD}"/>
    <cellStyle name="Separador de milhares 2 2 3 3 4" xfId="23191" xr:uid="{00000000-0005-0000-0000-0000995A0000}"/>
    <cellStyle name="Separador de milhares 2 2 3 3 4 2" xfId="23192" xr:uid="{00000000-0005-0000-0000-00009A5A0000}"/>
    <cellStyle name="Separador de milhares 2 2 3 3 4 2 2" xfId="53828" xr:uid="{B4E5E4CA-FF08-46C4-9E6C-C945AB3026B1}"/>
    <cellStyle name="Separador de milhares 2 2 3 3 4 3" xfId="53827" xr:uid="{256923C4-A1A2-441E-89A2-8AEAE55F3BC2}"/>
    <cellStyle name="Separador de milhares 2 2 3 3 5" xfId="23193" xr:uid="{00000000-0005-0000-0000-00009B5A0000}"/>
    <cellStyle name="Separador de milhares 2 2 3 3 5 2" xfId="53829" xr:uid="{F2310456-0B10-4786-BA3F-17874609D76A}"/>
    <cellStyle name="Separador de milhares 2 2 3 3 6" xfId="23194" xr:uid="{00000000-0005-0000-0000-00009C5A0000}"/>
    <cellStyle name="Separador de milhares 2 2 3 3 6 2" xfId="53830" xr:uid="{308E24A0-1D2B-438C-B834-46C622B07075}"/>
    <cellStyle name="Separador de milhares 2 2 3 3 7" xfId="23195" xr:uid="{00000000-0005-0000-0000-00009D5A0000}"/>
    <cellStyle name="Separador de milhares 2 2 3 3 7 2" xfId="53831" xr:uid="{0624EA11-A392-4898-92A7-04705ABF0668}"/>
    <cellStyle name="Separador de milhares 2 2 3 3 8" xfId="23196" xr:uid="{00000000-0005-0000-0000-00009E5A0000}"/>
    <cellStyle name="Separador de milhares 2 2 3 3 8 2" xfId="53832" xr:uid="{9C6C061B-138F-4B47-98C2-AA439F68152A}"/>
    <cellStyle name="Separador de milhares 2 2 3 3 9" xfId="53820" xr:uid="{FEE52545-8538-4BE1-BCE8-C7F474486D8C}"/>
    <cellStyle name="Separador de milhares 2 2 3 4" xfId="23197" xr:uid="{00000000-0005-0000-0000-00009F5A0000}"/>
    <cellStyle name="Separador de milhares_x0001_ 2 2 3 4" xfId="23198" xr:uid="{00000000-0005-0000-0000-0000A05A0000}"/>
    <cellStyle name="Separador de milhares 2 2 3 4 2" xfId="23199" xr:uid="{00000000-0005-0000-0000-0000A15A0000}"/>
    <cellStyle name="Separador de milhares_x0001_ 2 2 3 4 2" xfId="23200" xr:uid="{00000000-0005-0000-0000-0000A25A0000}"/>
    <cellStyle name="Separador de milhares 2 2 3 4 2 2" xfId="23201" xr:uid="{00000000-0005-0000-0000-0000A35A0000}"/>
    <cellStyle name="Separador de milhares_x0001_ 2 2 3 4 2 2" xfId="53836" xr:uid="{39111F67-B7B0-4A27-8ACB-5CBD3D51FF1F}"/>
    <cellStyle name="Separador de milhares 2 2 3 4 2 2 2" xfId="53837" xr:uid="{05740546-F503-4738-A0CF-01ACA666657C}"/>
    <cellStyle name="Separador de milhares 2 2 3 4 2 3" xfId="53835" xr:uid="{3CF06784-58C1-4276-8878-0F7CF9FF85B0}"/>
    <cellStyle name="Separador de milhares 2 2 3 4 3" xfId="23202" xr:uid="{00000000-0005-0000-0000-0000A45A0000}"/>
    <cellStyle name="Separador de milhares_x0001_ 2 2 3 4 3" xfId="53834" xr:uid="{F2437678-C699-49E6-AC15-9F964D407737}"/>
    <cellStyle name="Separador de milhares 2 2 3 4 3 2" xfId="23203" xr:uid="{00000000-0005-0000-0000-0000A55A0000}"/>
    <cellStyle name="Separador de milhares 2 2 3 4 3 2 2" xfId="53839" xr:uid="{E7C91855-F583-4FE5-92FC-CE14A7AE3407}"/>
    <cellStyle name="Separador de milhares 2 2 3 4 3 3" xfId="53838" xr:uid="{A7DF0332-EC02-4533-8B31-7DD7F2D6245C}"/>
    <cellStyle name="Separador de milhares 2 2 3 4 4" xfId="23204" xr:uid="{00000000-0005-0000-0000-0000A65A0000}"/>
    <cellStyle name="Separador de milhares 2 2 3 4 4 2" xfId="23205" xr:uid="{00000000-0005-0000-0000-0000A75A0000}"/>
    <cellStyle name="Separador de milhares 2 2 3 4 4 2 2" xfId="53841" xr:uid="{28E06CBD-3D35-4873-990C-E9253EDD62B6}"/>
    <cellStyle name="Separador de milhares 2 2 3 4 4 3" xfId="53840" xr:uid="{C14F46D7-0A14-4815-9941-3767ACF48A11}"/>
    <cellStyle name="Separador de milhares 2 2 3 4 5" xfId="23206" xr:uid="{00000000-0005-0000-0000-0000A85A0000}"/>
    <cellStyle name="Separador de milhares 2 2 3 4 5 2" xfId="53842" xr:uid="{427B4234-D8D3-4887-889D-15CB5C8E193F}"/>
    <cellStyle name="Separador de milhares 2 2 3 4 6" xfId="23207" xr:uid="{00000000-0005-0000-0000-0000A95A0000}"/>
    <cellStyle name="Separador de milhares 2 2 3 4 6 2" xfId="53843" xr:uid="{0A413E15-114B-4127-8355-74C9C53DF840}"/>
    <cellStyle name="Separador de milhares 2 2 3 4 7" xfId="23208" xr:uid="{00000000-0005-0000-0000-0000AA5A0000}"/>
    <cellStyle name="Separador de milhares 2 2 3 4 7 2" xfId="53844" xr:uid="{7D6A1A4C-BE4F-47A0-9C4C-B5E77A2ADF06}"/>
    <cellStyle name="Separador de milhares 2 2 3 4 8" xfId="23209" xr:uid="{00000000-0005-0000-0000-0000AB5A0000}"/>
    <cellStyle name="Separador de milhares 2 2 3 4 8 2" xfId="53845" xr:uid="{75708849-F20D-40FD-B425-774C098BCE69}"/>
    <cellStyle name="Separador de milhares 2 2 3 4 9" xfId="53833" xr:uid="{916D1312-36DC-455E-88BF-8B8F0A3C84A9}"/>
    <cellStyle name="Separador de milhares 2 2 3 5" xfId="23210" xr:uid="{00000000-0005-0000-0000-0000AC5A0000}"/>
    <cellStyle name="Separador de milhares_x0001_ 2 2 3 5" xfId="23211" xr:uid="{00000000-0005-0000-0000-0000AD5A0000}"/>
    <cellStyle name="Separador de milhares 2 2 3 5 2" xfId="23212" xr:uid="{00000000-0005-0000-0000-0000AE5A0000}"/>
    <cellStyle name="Separador de milhares_x0001_ 2 2 3 5 2" xfId="23213" xr:uid="{00000000-0005-0000-0000-0000AF5A0000}"/>
    <cellStyle name="Separador de milhares 2 2 3 5 2 2" xfId="23214" xr:uid="{00000000-0005-0000-0000-0000B05A0000}"/>
    <cellStyle name="Separador de milhares_x0001_ 2 2 3 5 2 2" xfId="53849" xr:uid="{7CAEF1F8-E296-4A67-B93C-E0A4777D805D}"/>
    <cellStyle name="Separador de milhares 2 2 3 5 2 2 2" xfId="53850" xr:uid="{082EA57E-6C6A-4BEE-8C70-5B941CA21E99}"/>
    <cellStyle name="Separador de milhares 2 2 3 5 2 3" xfId="53848" xr:uid="{1F36A7DB-3130-4816-9326-67F9BF40822B}"/>
    <cellStyle name="Separador de milhares 2 2 3 5 3" xfId="23215" xr:uid="{00000000-0005-0000-0000-0000B15A0000}"/>
    <cellStyle name="Separador de milhares_x0001_ 2 2 3 5 3" xfId="53847" xr:uid="{13B1651E-3CAF-47D8-9F58-1A9F9679F8E1}"/>
    <cellStyle name="Separador de milhares 2 2 3 5 3 2" xfId="23216" xr:uid="{00000000-0005-0000-0000-0000B25A0000}"/>
    <cellStyle name="Separador de milhares 2 2 3 5 3 2 2" xfId="53852" xr:uid="{64E4177D-A354-4F44-8007-DA5AD8B3C867}"/>
    <cellStyle name="Separador de milhares 2 2 3 5 3 3" xfId="53851" xr:uid="{0F3CC45F-F26B-483B-B0C3-5B74F0687D64}"/>
    <cellStyle name="Separador de milhares 2 2 3 5 4" xfId="23217" xr:uid="{00000000-0005-0000-0000-0000B35A0000}"/>
    <cellStyle name="Separador de milhares 2 2 3 5 4 2" xfId="53853" xr:uid="{5EBCF320-F3B7-4652-9490-81B1781C8D00}"/>
    <cellStyle name="Separador de milhares 2 2 3 5 5" xfId="23218" xr:uid="{00000000-0005-0000-0000-0000B45A0000}"/>
    <cellStyle name="Separador de milhares 2 2 3 5 5 2" xfId="53854" xr:uid="{688E4814-15EC-46DB-9F10-B2FE27FBE922}"/>
    <cellStyle name="Separador de milhares 2 2 3 5 6" xfId="23219" xr:uid="{00000000-0005-0000-0000-0000B55A0000}"/>
    <cellStyle name="Separador de milhares 2 2 3 5 6 2" xfId="53855" xr:uid="{C03A3901-4062-45EB-B0EB-3774832F7650}"/>
    <cellStyle name="Separador de milhares 2 2 3 5 7" xfId="23220" xr:uid="{00000000-0005-0000-0000-0000B65A0000}"/>
    <cellStyle name="Separador de milhares 2 2 3 5 7 2" xfId="53856" xr:uid="{C7AA3FA3-8332-4714-8C62-70EC96529841}"/>
    <cellStyle name="Separador de milhares 2 2 3 5 8" xfId="53846" xr:uid="{853F9188-6DA7-4B19-9939-C2466D0FE877}"/>
    <cellStyle name="Separador de milhares 2 2 3 6" xfId="23221" xr:uid="{00000000-0005-0000-0000-0000B75A0000}"/>
    <cellStyle name="Separador de milhares_x0001_ 2 2 3 6" xfId="23222" xr:uid="{00000000-0005-0000-0000-0000B85A0000}"/>
    <cellStyle name="Separador de milhares 2 2 3 6 2" xfId="23223" xr:uid="{00000000-0005-0000-0000-0000B95A0000}"/>
    <cellStyle name="Separador de milhares_x0001_ 2 2 3 6 2" xfId="53858" xr:uid="{27901563-3BFC-472E-8682-24398F2A262F}"/>
    <cellStyle name="Separador de milhares 2 2 3 6 2 2" xfId="23224" xr:uid="{00000000-0005-0000-0000-0000BA5A0000}"/>
    <cellStyle name="Separador de milhares 2 2 3 6 2 2 2" xfId="53860" xr:uid="{30D16DB4-CFD3-4D8A-B55B-86A863C96AAC}"/>
    <cellStyle name="Separador de milhares 2 2 3 6 2 3" xfId="53859" xr:uid="{DBC7CA83-1051-4643-8C1B-5D25F2457AEC}"/>
    <cellStyle name="Separador de milhares 2 2 3 6 3" xfId="23225" xr:uid="{00000000-0005-0000-0000-0000BB5A0000}"/>
    <cellStyle name="Separador de milhares 2 2 3 6 3 2" xfId="23226" xr:uid="{00000000-0005-0000-0000-0000BC5A0000}"/>
    <cellStyle name="Separador de milhares 2 2 3 6 3 2 2" xfId="53862" xr:uid="{68CBE555-B580-4B87-A551-CEC47F084EEA}"/>
    <cellStyle name="Separador de milhares 2 2 3 6 3 3" xfId="53861" xr:uid="{36348D65-1275-407F-8D49-5F4834350010}"/>
    <cellStyle name="Separador de milhares 2 2 3 6 4" xfId="23227" xr:uid="{00000000-0005-0000-0000-0000BD5A0000}"/>
    <cellStyle name="Separador de milhares 2 2 3 6 4 2" xfId="53863" xr:uid="{57F01788-A357-41BA-AB66-30412FEF4773}"/>
    <cellStyle name="Separador de milhares 2 2 3 6 5" xfId="23228" xr:uid="{00000000-0005-0000-0000-0000BE5A0000}"/>
    <cellStyle name="Separador de milhares 2 2 3 6 5 2" xfId="53864" xr:uid="{141FFF92-EB2C-4CA7-94E1-3A8F3976D407}"/>
    <cellStyle name="Separador de milhares 2 2 3 6 6" xfId="23229" xr:uid="{00000000-0005-0000-0000-0000BF5A0000}"/>
    <cellStyle name="Separador de milhares 2 2 3 6 6 2" xfId="53865" xr:uid="{A8D81BA1-8895-4F01-847F-E5392BF8E29B}"/>
    <cellStyle name="Separador de milhares 2 2 3 6 7" xfId="23230" xr:uid="{00000000-0005-0000-0000-0000C05A0000}"/>
    <cellStyle name="Separador de milhares 2 2 3 6 7 2" xfId="53866" xr:uid="{00EF21F5-7CA2-4E91-8B77-B99261760780}"/>
    <cellStyle name="Separador de milhares 2 2 3 6 8" xfId="53857" xr:uid="{4CCFFE8E-2058-4291-BC87-B4E458CB04DA}"/>
    <cellStyle name="Separador de milhares 2 2 3 7" xfId="23231" xr:uid="{00000000-0005-0000-0000-0000C15A0000}"/>
    <cellStyle name="Separador de milhares_x0001_ 2 2 3 7" xfId="23232" xr:uid="{00000000-0005-0000-0000-0000C25A0000}"/>
    <cellStyle name="Separador de milhares 2 2 3 7 2" xfId="23233" xr:uid="{00000000-0005-0000-0000-0000C35A0000}"/>
    <cellStyle name="Separador de milhares_x0001_ 2 2 3 7 2" xfId="53868" xr:uid="{7F716D01-1EC2-4B5B-9677-C26655A1F632}"/>
    <cellStyle name="Separador de milhares 2 2 3 7 2 2" xfId="53869" xr:uid="{B0FE2650-4083-4838-A4A5-21D329C68879}"/>
    <cellStyle name="Separador de milhares 2 2 3 7 3" xfId="53867" xr:uid="{8C0F31C5-85F2-48CB-BDDB-546AEBDD1CCA}"/>
    <cellStyle name="Separador de milhares 2 2 3 8" xfId="23234" xr:uid="{00000000-0005-0000-0000-0000C45A0000}"/>
    <cellStyle name="Separador de milhares_x0001_ 2 2 3 8" xfId="23235" xr:uid="{00000000-0005-0000-0000-0000C55A0000}"/>
    <cellStyle name="Separador de milhares 2 2 3 8 2" xfId="23236" xr:uid="{00000000-0005-0000-0000-0000C65A0000}"/>
    <cellStyle name="Separador de milhares_x0001_ 2 2 3 8 2" xfId="53871" xr:uid="{295CD4DD-847A-4531-9B01-3154EF194970}"/>
    <cellStyle name="Separador de milhares 2 2 3 8 2 2" xfId="53872" xr:uid="{E140BEE6-DBC5-4CCE-93DC-82133180C3C5}"/>
    <cellStyle name="Separador de milhares 2 2 3 8 3" xfId="53870" xr:uid="{CFEC1D0A-8126-4963-8D7D-E032A99F393C}"/>
    <cellStyle name="Separador de milhares 2 2 3 9" xfId="23237" xr:uid="{00000000-0005-0000-0000-0000C75A0000}"/>
    <cellStyle name="Separador de milhares_x0001_ 2 2 3 9" xfId="23238" xr:uid="{00000000-0005-0000-0000-0000C85A0000}"/>
    <cellStyle name="Separador de milhares 2 2 3 9 2" xfId="23239" xr:uid="{00000000-0005-0000-0000-0000C95A0000}"/>
    <cellStyle name="Separador de milhares_x0001_ 2 2 3 9 2" xfId="53874" xr:uid="{28B3AF4F-E1F0-4054-8509-6862ACB0D146}"/>
    <cellStyle name="Separador de milhares 2 2 3 9 2 2" xfId="53875" xr:uid="{ADFF6EB7-69DD-4EEC-BA63-AAAACC2F19E9}"/>
    <cellStyle name="Separador de milhares 2 2 3 9 3" xfId="53873" xr:uid="{2698A5C3-5D54-442B-9513-3EF447051C20}"/>
    <cellStyle name="Separador de milhares 2 2 30" xfId="23240" xr:uid="{00000000-0005-0000-0000-0000CA5A0000}"/>
    <cellStyle name="Separador de milhares 2 2 30 2" xfId="23241" xr:uid="{00000000-0005-0000-0000-0000CB5A0000}"/>
    <cellStyle name="Separador de milhares 2 2 30 2 2" xfId="23242" xr:uid="{00000000-0005-0000-0000-0000CC5A0000}"/>
    <cellStyle name="Separador de milhares 2 2 30 2 2 2" xfId="53878" xr:uid="{05827188-420B-40A8-B1A6-05F3D2E8E3AA}"/>
    <cellStyle name="Separador de milhares 2 2 30 2 3" xfId="53877" xr:uid="{386AA717-DCF2-4D5E-B897-B1F0CFCB3605}"/>
    <cellStyle name="Separador de milhares 2 2 30 3" xfId="23243" xr:uid="{00000000-0005-0000-0000-0000CD5A0000}"/>
    <cellStyle name="Separador de milhares 2 2 30 3 2" xfId="23244" xr:uid="{00000000-0005-0000-0000-0000CE5A0000}"/>
    <cellStyle name="Separador de milhares 2 2 30 3 2 2" xfId="53880" xr:uid="{A7923F03-88EC-406A-BEE5-C8CB124BF497}"/>
    <cellStyle name="Separador de milhares 2 2 30 3 3" xfId="53879" xr:uid="{EC9E6CDC-C858-4080-BD96-34483D9FAEE1}"/>
    <cellStyle name="Separador de milhares 2 2 30 4" xfId="23245" xr:uid="{00000000-0005-0000-0000-0000CF5A0000}"/>
    <cellStyle name="Separador de milhares 2 2 30 4 2" xfId="53881" xr:uid="{5CE532E5-A13D-467A-9D82-8233DC8F97D0}"/>
    <cellStyle name="Separador de milhares 2 2 30 5" xfId="23246" xr:uid="{00000000-0005-0000-0000-0000D05A0000}"/>
    <cellStyle name="Separador de milhares 2 2 30 5 2" xfId="23247" xr:uid="{00000000-0005-0000-0000-0000D15A0000}"/>
    <cellStyle name="Separador de milhares 2 2 30 5 2 2" xfId="53883" xr:uid="{E2F37B9D-0EF2-4452-9BFC-8AE91023B2A2}"/>
    <cellStyle name="Separador de milhares 2 2 30 5 3" xfId="53882" xr:uid="{88A210FC-471A-4CDE-A9FE-7D100B490052}"/>
    <cellStyle name="Separador de milhares 2 2 30 6" xfId="23248" xr:uid="{00000000-0005-0000-0000-0000D25A0000}"/>
    <cellStyle name="Separador de milhares 2 2 30 6 2" xfId="53884" xr:uid="{E912E9AE-233A-461A-89B7-2DD7FAFA872C}"/>
    <cellStyle name="Separador de milhares 2 2 30 7" xfId="53876" xr:uid="{E75757FE-E4F7-4D41-80BA-4D5D8CDD1B7E}"/>
    <cellStyle name="Separador de milhares 2 2 31" xfId="23249" xr:uid="{00000000-0005-0000-0000-0000D35A0000}"/>
    <cellStyle name="Separador de milhares 2 2 31 2" xfId="23250" xr:uid="{00000000-0005-0000-0000-0000D45A0000}"/>
    <cellStyle name="Separador de milhares 2 2 31 2 2" xfId="23251" xr:uid="{00000000-0005-0000-0000-0000D55A0000}"/>
    <cellStyle name="Separador de milhares 2 2 31 2 2 2" xfId="53887" xr:uid="{86DD1111-D2B0-4EEE-A172-7CEA513CEAD8}"/>
    <cellStyle name="Separador de milhares 2 2 31 2 3" xfId="53886" xr:uid="{7F0CD962-2B62-4481-AE97-0A8787399F91}"/>
    <cellStyle name="Separador de milhares 2 2 31 3" xfId="23252" xr:uid="{00000000-0005-0000-0000-0000D65A0000}"/>
    <cellStyle name="Separador de milhares 2 2 31 3 2" xfId="23253" xr:uid="{00000000-0005-0000-0000-0000D75A0000}"/>
    <cellStyle name="Separador de milhares 2 2 31 3 2 2" xfId="53889" xr:uid="{96380612-E86B-4FB5-933A-09A84922C7EA}"/>
    <cellStyle name="Separador de milhares 2 2 31 3 3" xfId="53888" xr:uid="{A2CFBDF9-FCA4-47F7-9F36-196E13F07B95}"/>
    <cellStyle name="Separador de milhares 2 2 31 4" xfId="23254" xr:uid="{00000000-0005-0000-0000-0000D85A0000}"/>
    <cellStyle name="Separador de milhares 2 2 31 4 2" xfId="53890" xr:uid="{E48F7E12-F4AA-486D-A684-28BCC94128C4}"/>
    <cellStyle name="Separador de milhares 2 2 31 5" xfId="23255" xr:uid="{00000000-0005-0000-0000-0000D95A0000}"/>
    <cellStyle name="Separador de milhares 2 2 31 5 2" xfId="23256" xr:uid="{00000000-0005-0000-0000-0000DA5A0000}"/>
    <cellStyle name="Separador de milhares 2 2 31 5 2 2" xfId="53892" xr:uid="{17ACBC98-A284-45FE-A445-76D8FB44841C}"/>
    <cellStyle name="Separador de milhares 2 2 31 5 3" xfId="53891" xr:uid="{B84E612C-BC99-4826-B763-F91773F6F5C7}"/>
    <cellStyle name="Separador de milhares 2 2 31 6" xfId="23257" xr:uid="{00000000-0005-0000-0000-0000DB5A0000}"/>
    <cellStyle name="Separador de milhares 2 2 31 6 2" xfId="53893" xr:uid="{620612C0-B710-4E48-8374-02BC7B8BA957}"/>
    <cellStyle name="Separador de milhares 2 2 31 7" xfId="53885" xr:uid="{FDA2F64C-D19C-4BA3-852F-3791B742E3FA}"/>
    <cellStyle name="Separador de milhares 2 2 32" xfId="23258" xr:uid="{00000000-0005-0000-0000-0000DC5A0000}"/>
    <cellStyle name="Separador de milhares 2 2 32 2" xfId="23259" xr:uid="{00000000-0005-0000-0000-0000DD5A0000}"/>
    <cellStyle name="Separador de milhares 2 2 32 2 2" xfId="23260" xr:uid="{00000000-0005-0000-0000-0000DE5A0000}"/>
    <cellStyle name="Separador de milhares 2 2 32 2 2 2" xfId="53896" xr:uid="{BBC77B8A-00C0-4D56-A276-7BEEF2439D55}"/>
    <cellStyle name="Separador de milhares 2 2 32 2 3" xfId="53895" xr:uid="{9708ADC0-6673-486A-9AB3-ADF32A854068}"/>
    <cellStyle name="Separador de milhares 2 2 32 3" xfId="23261" xr:uid="{00000000-0005-0000-0000-0000DF5A0000}"/>
    <cellStyle name="Separador de milhares 2 2 32 3 2" xfId="23262" xr:uid="{00000000-0005-0000-0000-0000E05A0000}"/>
    <cellStyle name="Separador de milhares 2 2 32 3 2 2" xfId="53898" xr:uid="{87C22684-76B3-4854-A877-9E030BCF5D97}"/>
    <cellStyle name="Separador de milhares 2 2 32 3 3" xfId="53897" xr:uid="{04DC870D-4A29-4ABE-AAEF-BE6BDE7A6661}"/>
    <cellStyle name="Separador de milhares 2 2 32 4" xfId="23263" xr:uid="{00000000-0005-0000-0000-0000E15A0000}"/>
    <cellStyle name="Separador de milhares 2 2 32 4 2" xfId="53899" xr:uid="{BAC53933-2073-43BC-946C-DAF5BBF2D754}"/>
    <cellStyle name="Separador de milhares 2 2 32 5" xfId="23264" xr:uid="{00000000-0005-0000-0000-0000E25A0000}"/>
    <cellStyle name="Separador de milhares 2 2 32 5 2" xfId="23265" xr:uid="{00000000-0005-0000-0000-0000E35A0000}"/>
    <cellStyle name="Separador de milhares 2 2 32 5 2 2" xfId="53901" xr:uid="{7BCAD338-78D5-479E-9990-D8EF71CA3D11}"/>
    <cellStyle name="Separador de milhares 2 2 32 5 3" xfId="53900" xr:uid="{B5F4057A-DFFE-4286-8C52-377FEB71381D}"/>
    <cellStyle name="Separador de milhares 2 2 32 6" xfId="23266" xr:uid="{00000000-0005-0000-0000-0000E45A0000}"/>
    <cellStyle name="Separador de milhares 2 2 32 6 2" xfId="53902" xr:uid="{FF440004-7886-4566-9FE9-8BC6F64DFD21}"/>
    <cellStyle name="Separador de milhares 2 2 32 7" xfId="53894" xr:uid="{6513EB36-671D-4C33-A5F0-13E5FF5AB876}"/>
    <cellStyle name="Separador de milhares 2 2 33" xfId="23267" xr:uid="{00000000-0005-0000-0000-0000E55A0000}"/>
    <cellStyle name="Separador de milhares 2 2 33 2" xfId="23268" xr:uid="{00000000-0005-0000-0000-0000E65A0000}"/>
    <cellStyle name="Separador de milhares 2 2 33 2 2" xfId="23269" xr:uid="{00000000-0005-0000-0000-0000E75A0000}"/>
    <cellStyle name="Separador de milhares 2 2 33 2 2 2" xfId="53905" xr:uid="{C2B3DF3A-ECB6-461D-A8C7-03F8E89AC899}"/>
    <cellStyle name="Separador de milhares 2 2 33 2 3" xfId="53904" xr:uid="{FDF20324-EFFE-4763-83CB-10CE862918BA}"/>
    <cellStyle name="Separador de milhares 2 2 33 3" xfId="23270" xr:uid="{00000000-0005-0000-0000-0000E85A0000}"/>
    <cellStyle name="Separador de milhares 2 2 33 3 2" xfId="23271" xr:uid="{00000000-0005-0000-0000-0000E95A0000}"/>
    <cellStyle name="Separador de milhares 2 2 33 3 2 2" xfId="53907" xr:uid="{EF6F4CCB-343E-4BD6-835E-98719BC9DD29}"/>
    <cellStyle name="Separador de milhares 2 2 33 3 3" xfId="53906" xr:uid="{8782ADD7-4ECB-4B45-A68B-F79302D39DA2}"/>
    <cellStyle name="Separador de milhares 2 2 33 4" xfId="23272" xr:uid="{00000000-0005-0000-0000-0000EA5A0000}"/>
    <cellStyle name="Separador de milhares 2 2 33 4 2" xfId="53908" xr:uid="{A9B02266-1537-4A65-A8AF-45402298D3B3}"/>
    <cellStyle name="Separador de milhares 2 2 33 5" xfId="23273" xr:uid="{00000000-0005-0000-0000-0000EB5A0000}"/>
    <cellStyle name="Separador de milhares 2 2 33 5 2" xfId="23274" xr:uid="{00000000-0005-0000-0000-0000EC5A0000}"/>
    <cellStyle name="Separador de milhares 2 2 33 5 2 2" xfId="53910" xr:uid="{799C8897-7D17-4B55-A67E-4D8A8E7012D5}"/>
    <cellStyle name="Separador de milhares 2 2 33 5 3" xfId="53909" xr:uid="{4921621C-82AC-4D07-92B4-D002C920DFF8}"/>
    <cellStyle name="Separador de milhares 2 2 33 6" xfId="23275" xr:uid="{00000000-0005-0000-0000-0000ED5A0000}"/>
    <cellStyle name="Separador de milhares 2 2 33 6 2" xfId="53911" xr:uid="{72FB40AF-A57A-4C0B-A5EA-EC6B3DC0C176}"/>
    <cellStyle name="Separador de milhares 2 2 33 7" xfId="53903" xr:uid="{7E36D27B-035A-4664-81BE-B41AE59C6D9C}"/>
    <cellStyle name="Separador de milhares 2 2 34" xfId="23276" xr:uid="{00000000-0005-0000-0000-0000EE5A0000}"/>
    <cellStyle name="Separador de milhares 2 2 34 2" xfId="23277" xr:uid="{00000000-0005-0000-0000-0000EF5A0000}"/>
    <cellStyle name="Separador de milhares 2 2 34 2 2" xfId="23278" xr:uid="{00000000-0005-0000-0000-0000F05A0000}"/>
    <cellStyle name="Separador de milhares 2 2 34 2 2 2" xfId="53914" xr:uid="{C93DC540-D320-4950-B787-1FA167A07C41}"/>
    <cellStyle name="Separador de milhares 2 2 34 2 3" xfId="53913" xr:uid="{55080266-218C-462B-9384-F6737C6221DB}"/>
    <cellStyle name="Separador de milhares 2 2 34 3" xfId="23279" xr:uid="{00000000-0005-0000-0000-0000F15A0000}"/>
    <cellStyle name="Separador de milhares 2 2 34 3 2" xfId="23280" xr:uid="{00000000-0005-0000-0000-0000F25A0000}"/>
    <cellStyle name="Separador de milhares 2 2 34 3 2 2" xfId="53916" xr:uid="{8D36722A-100D-4FB3-8437-F63F9D7EC335}"/>
    <cellStyle name="Separador de milhares 2 2 34 3 3" xfId="53915" xr:uid="{03C00484-B514-4AC3-AF42-A6ABD7833A48}"/>
    <cellStyle name="Separador de milhares 2 2 34 4" xfId="23281" xr:uid="{00000000-0005-0000-0000-0000F35A0000}"/>
    <cellStyle name="Separador de milhares 2 2 34 4 2" xfId="53917" xr:uid="{DFA8CFA7-2C08-4D9E-B143-EEEE549315DF}"/>
    <cellStyle name="Separador de milhares 2 2 34 5" xfId="23282" xr:uid="{00000000-0005-0000-0000-0000F45A0000}"/>
    <cellStyle name="Separador de milhares 2 2 34 5 2" xfId="23283" xr:uid="{00000000-0005-0000-0000-0000F55A0000}"/>
    <cellStyle name="Separador de milhares 2 2 34 5 2 2" xfId="53919" xr:uid="{4BBB91BD-D393-45E1-AECD-227493761343}"/>
    <cellStyle name="Separador de milhares 2 2 34 5 3" xfId="53918" xr:uid="{1A9C7C10-9EAC-4947-B22A-FB24E5FAFB6C}"/>
    <cellStyle name="Separador de milhares 2 2 34 6" xfId="23284" xr:uid="{00000000-0005-0000-0000-0000F65A0000}"/>
    <cellStyle name="Separador de milhares 2 2 34 6 2" xfId="53920" xr:uid="{A4A4F795-777D-4FB7-9E14-ABCD51BF8542}"/>
    <cellStyle name="Separador de milhares 2 2 34 7" xfId="53912" xr:uid="{0718EF4A-5C9E-47E1-92C6-BD591CA790DA}"/>
    <cellStyle name="Separador de milhares 2 2 35" xfId="23285" xr:uid="{00000000-0005-0000-0000-0000F75A0000}"/>
    <cellStyle name="Separador de milhares 2 2 35 2" xfId="23286" xr:uid="{00000000-0005-0000-0000-0000F85A0000}"/>
    <cellStyle name="Separador de milhares 2 2 35 2 2" xfId="23287" xr:uid="{00000000-0005-0000-0000-0000F95A0000}"/>
    <cellStyle name="Separador de milhares 2 2 35 2 2 2" xfId="53923" xr:uid="{B86271FA-D84A-456B-AA3F-3ACDF76624E8}"/>
    <cellStyle name="Separador de milhares 2 2 35 2 3" xfId="53922" xr:uid="{71CCDCDD-ECFD-403C-BC81-D5B125ACCAF7}"/>
    <cellStyle name="Separador de milhares 2 2 35 3" xfId="23288" xr:uid="{00000000-0005-0000-0000-0000FA5A0000}"/>
    <cellStyle name="Separador de milhares 2 2 35 3 2" xfId="23289" xr:uid="{00000000-0005-0000-0000-0000FB5A0000}"/>
    <cellStyle name="Separador de milhares 2 2 35 3 2 2" xfId="53925" xr:uid="{41689BDA-2855-419C-B1A5-17425FE246F1}"/>
    <cellStyle name="Separador de milhares 2 2 35 3 3" xfId="53924" xr:uid="{32DBA0EA-E2A9-4E3D-8C1D-15CB17BC758F}"/>
    <cellStyle name="Separador de milhares 2 2 35 4" xfId="23290" xr:uid="{00000000-0005-0000-0000-0000FC5A0000}"/>
    <cellStyle name="Separador de milhares 2 2 35 4 2" xfId="53926" xr:uid="{5876C114-786D-4CB4-A45D-6F0700F7484D}"/>
    <cellStyle name="Separador de milhares 2 2 35 5" xfId="23291" xr:uid="{00000000-0005-0000-0000-0000FD5A0000}"/>
    <cellStyle name="Separador de milhares 2 2 35 5 2" xfId="23292" xr:uid="{00000000-0005-0000-0000-0000FE5A0000}"/>
    <cellStyle name="Separador de milhares 2 2 35 5 2 2" xfId="53928" xr:uid="{E3FC8F4F-4EA8-4A81-A1CD-5C77A528F990}"/>
    <cellStyle name="Separador de milhares 2 2 35 5 3" xfId="53927" xr:uid="{94D6B8DF-45F8-4EE9-AC0A-98CB26670A44}"/>
    <cellStyle name="Separador de milhares 2 2 35 6" xfId="23293" xr:uid="{00000000-0005-0000-0000-0000FF5A0000}"/>
    <cellStyle name="Separador de milhares 2 2 35 6 2" xfId="53929" xr:uid="{CA4EDE69-EBB6-4ECB-8F68-8F9E2C318266}"/>
    <cellStyle name="Separador de milhares 2 2 35 7" xfId="53921" xr:uid="{31361775-D270-4B9A-9D27-5220517FC035}"/>
    <cellStyle name="Separador de milhares 2 2 36" xfId="23294" xr:uid="{00000000-0005-0000-0000-0000005B0000}"/>
    <cellStyle name="Separador de milhares 2 2 36 2" xfId="23295" xr:uid="{00000000-0005-0000-0000-0000015B0000}"/>
    <cellStyle name="Separador de milhares 2 2 36 2 2" xfId="23296" xr:uid="{00000000-0005-0000-0000-0000025B0000}"/>
    <cellStyle name="Separador de milhares 2 2 36 2 2 2" xfId="53932" xr:uid="{EC7CB127-5F9E-4C49-844F-C186FAA54812}"/>
    <cellStyle name="Separador de milhares 2 2 36 2 3" xfId="53931" xr:uid="{8B08BD1C-5E49-4C9B-A800-8CBFE7DB733D}"/>
    <cellStyle name="Separador de milhares 2 2 36 3" xfId="23297" xr:uid="{00000000-0005-0000-0000-0000035B0000}"/>
    <cellStyle name="Separador de milhares 2 2 36 3 2" xfId="23298" xr:uid="{00000000-0005-0000-0000-0000045B0000}"/>
    <cellStyle name="Separador de milhares 2 2 36 3 2 2" xfId="53934" xr:uid="{A32FC79C-FFB3-4BB3-B22D-9989F13C5C37}"/>
    <cellStyle name="Separador de milhares 2 2 36 3 3" xfId="53933" xr:uid="{51DE860B-C60A-4A0F-B0E9-078888EF3DEB}"/>
    <cellStyle name="Separador de milhares 2 2 36 4" xfId="23299" xr:uid="{00000000-0005-0000-0000-0000055B0000}"/>
    <cellStyle name="Separador de milhares 2 2 36 4 2" xfId="53935" xr:uid="{9D0D9CCF-7E05-475E-99A3-984316E90691}"/>
    <cellStyle name="Separador de milhares 2 2 36 5" xfId="23300" xr:uid="{00000000-0005-0000-0000-0000065B0000}"/>
    <cellStyle name="Separador de milhares 2 2 36 5 2" xfId="23301" xr:uid="{00000000-0005-0000-0000-0000075B0000}"/>
    <cellStyle name="Separador de milhares 2 2 36 5 2 2" xfId="53937" xr:uid="{97A2FE71-811A-47F4-8285-9A8E851F57F6}"/>
    <cellStyle name="Separador de milhares 2 2 36 5 3" xfId="53936" xr:uid="{EA47B49A-C75F-4729-96C2-07CC106A48A1}"/>
    <cellStyle name="Separador de milhares 2 2 36 6" xfId="23302" xr:uid="{00000000-0005-0000-0000-0000085B0000}"/>
    <cellStyle name="Separador de milhares 2 2 36 6 2" xfId="53938" xr:uid="{BD8059E6-45A5-49AF-8384-7E98680A90BC}"/>
    <cellStyle name="Separador de milhares 2 2 36 7" xfId="53930" xr:uid="{4A5D18C1-4D75-413C-9062-53B5610049E4}"/>
    <cellStyle name="Separador de milhares 2 2 37" xfId="23303" xr:uid="{00000000-0005-0000-0000-0000095B0000}"/>
    <cellStyle name="Separador de milhares 2 2 37 2" xfId="23304" xr:uid="{00000000-0005-0000-0000-00000A5B0000}"/>
    <cellStyle name="Separador de milhares 2 2 37 2 2" xfId="23305" xr:uid="{00000000-0005-0000-0000-00000B5B0000}"/>
    <cellStyle name="Separador de milhares 2 2 37 2 2 2" xfId="53941" xr:uid="{5189AC39-3CB8-470C-9826-3EAB6BBF1EAC}"/>
    <cellStyle name="Separador de milhares 2 2 37 2 3" xfId="53940" xr:uid="{F4F7BA5E-1C36-4A53-96A3-2A0B65A076C1}"/>
    <cellStyle name="Separador de milhares 2 2 37 3" xfId="23306" xr:uid="{00000000-0005-0000-0000-00000C5B0000}"/>
    <cellStyle name="Separador de milhares 2 2 37 3 2" xfId="23307" xr:uid="{00000000-0005-0000-0000-00000D5B0000}"/>
    <cellStyle name="Separador de milhares 2 2 37 3 2 2" xfId="53943" xr:uid="{114AED95-57FA-4884-9AD1-F9FA85677CE4}"/>
    <cellStyle name="Separador de milhares 2 2 37 3 3" xfId="53942" xr:uid="{446EAD93-816C-4F78-BD78-DA3C495D5C97}"/>
    <cellStyle name="Separador de milhares 2 2 37 4" xfId="23308" xr:uid="{00000000-0005-0000-0000-00000E5B0000}"/>
    <cellStyle name="Separador de milhares 2 2 37 4 2" xfId="53944" xr:uid="{1C2807A5-A495-4C2A-8176-DA5932BEACE1}"/>
    <cellStyle name="Separador de milhares 2 2 37 5" xfId="23309" xr:uid="{00000000-0005-0000-0000-00000F5B0000}"/>
    <cellStyle name="Separador de milhares 2 2 37 5 2" xfId="23310" xr:uid="{00000000-0005-0000-0000-0000105B0000}"/>
    <cellStyle name="Separador de milhares 2 2 37 5 2 2" xfId="53946" xr:uid="{97779AD7-B177-486F-A100-3E11331F6348}"/>
    <cellStyle name="Separador de milhares 2 2 37 5 3" xfId="53945" xr:uid="{F9FEA999-E48B-4107-804D-884159B9B174}"/>
    <cellStyle name="Separador de milhares 2 2 37 6" xfId="23311" xr:uid="{00000000-0005-0000-0000-0000115B0000}"/>
    <cellStyle name="Separador de milhares 2 2 37 6 2" xfId="53947" xr:uid="{E3EAB74B-0F04-41E0-9197-78CDD769CA24}"/>
    <cellStyle name="Separador de milhares 2 2 37 7" xfId="53939" xr:uid="{2CBDF7BC-0086-4787-8AE7-3C0798812DDA}"/>
    <cellStyle name="Separador de milhares 2 2 38" xfId="23312" xr:uid="{00000000-0005-0000-0000-0000125B0000}"/>
    <cellStyle name="Separador de milhares 2 2 38 2" xfId="23313" xr:uid="{00000000-0005-0000-0000-0000135B0000}"/>
    <cellStyle name="Separador de milhares 2 2 38 2 2" xfId="23314" xr:uid="{00000000-0005-0000-0000-0000145B0000}"/>
    <cellStyle name="Separador de milhares 2 2 38 2 2 2" xfId="53950" xr:uid="{A1FE2095-6A55-4D09-AC64-4EF7B27D02A7}"/>
    <cellStyle name="Separador de milhares 2 2 38 2 3" xfId="53949" xr:uid="{465CD217-B258-4DAC-9D65-A57944222F24}"/>
    <cellStyle name="Separador de milhares 2 2 38 3" xfId="23315" xr:uid="{00000000-0005-0000-0000-0000155B0000}"/>
    <cellStyle name="Separador de milhares 2 2 38 3 2" xfId="23316" xr:uid="{00000000-0005-0000-0000-0000165B0000}"/>
    <cellStyle name="Separador de milhares 2 2 38 3 2 2" xfId="53952" xr:uid="{A8A91AAF-CD93-4E2A-AE6A-71A37D047422}"/>
    <cellStyle name="Separador de milhares 2 2 38 3 3" xfId="53951" xr:uid="{D70748AA-D039-4E09-A82A-A80FBD0534B9}"/>
    <cellStyle name="Separador de milhares 2 2 38 4" xfId="23317" xr:uid="{00000000-0005-0000-0000-0000175B0000}"/>
    <cellStyle name="Separador de milhares 2 2 38 4 2" xfId="53953" xr:uid="{F32ADCB3-1CA3-4B6B-8586-8F37EAD0F011}"/>
    <cellStyle name="Separador de milhares 2 2 38 5" xfId="23318" xr:uid="{00000000-0005-0000-0000-0000185B0000}"/>
    <cellStyle name="Separador de milhares 2 2 38 5 2" xfId="23319" xr:uid="{00000000-0005-0000-0000-0000195B0000}"/>
    <cellStyle name="Separador de milhares 2 2 38 5 2 2" xfId="53955" xr:uid="{140C4D7E-9614-4DE3-89F4-E1B08488E86B}"/>
    <cellStyle name="Separador de milhares 2 2 38 5 3" xfId="53954" xr:uid="{4891776D-0B82-45F6-AB3E-CC8DC70591C8}"/>
    <cellStyle name="Separador de milhares 2 2 38 6" xfId="23320" xr:uid="{00000000-0005-0000-0000-00001A5B0000}"/>
    <cellStyle name="Separador de milhares 2 2 38 6 2" xfId="53956" xr:uid="{776434F2-74DA-4441-85D8-309193A9CEE3}"/>
    <cellStyle name="Separador de milhares 2 2 38 7" xfId="53948" xr:uid="{C4A34D08-C7FA-48F5-A262-295955573537}"/>
    <cellStyle name="Separador de milhares 2 2 39" xfId="23321" xr:uid="{00000000-0005-0000-0000-00001B5B0000}"/>
    <cellStyle name="Separador de milhares 2 2 39 2" xfId="23322" xr:uid="{00000000-0005-0000-0000-00001C5B0000}"/>
    <cellStyle name="Separador de milhares 2 2 39 2 2" xfId="23323" xr:uid="{00000000-0005-0000-0000-00001D5B0000}"/>
    <cellStyle name="Separador de milhares 2 2 39 2 2 2" xfId="53959" xr:uid="{EC05E6D3-D066-405A-97AD-ABA49BA8783B}"/>
    <cellStyle name="Separador de milhares 2 2 39 2 3" xfId="53958" xr:uid="{57D07D21-04F9-46AA-8E03-7C75DB64DCB7}"/>
    <cellStyle name="Separador de milhares 2 2 39 3" xfId="23324" xr:uid="{00000000-0005-0000-0000-00001E5B0000}"/>
    <cellStyle name="Separador de milhares 2 2 39 3 2" xfId="23325" xr:uid="{00000000-0005-0000-0000-00001F5B0000}"/>
    <cellStyle name="Separador de milhares 2 2 39 3 2 2" xfId="53961" xr:uid="{74038418-0774-4BC0-A108-C9CF144FC2B7}"/>
    <cellStyle name="Separador de milhares 2 2 39 3 3" xfId="53960" xr:uid="{BDDA3CC0-AF72-4FF9-8749-9776F27ACABE}"/>
    <cellStyle name="Separador de milhares 2 2 39 4" xfId="23326" xr:uid="{00000000-0005-0000-0000-0000205B0000}"/>
    <cellStyle name="Separador de milhares 2 2 39 4 2" xfId="53962" xr:uid="{8910041A-4C06-45EA-853D-8789CB638935}"/>
    <cellStyle name="Separador de milhares 2 2 39 5" xfId="23327" xr:uid="{00000000-0005-0000-0000-0000215B0000}"/>
    <cellStyle name="Separador de milhares 2 2 39 5 2" xfId="23328" xr:uid="{00000000-0005-0000-0000-0000225B0000}"/>
    <cellStyle name="Separador de milhares 2 2 39 5 2 2" xfId="53964" xr:uid="{2B137CD8-1DAF-4500-91D0-4109B686C35B}"/>
    <cellStyle name="Separador de milhares 2 2 39 5 3" xfId="53963" xr:uid="{6223EA56-E205-4520-948A-D6CC458C9C20}"/>
    <cellStyle name="Separador de milhares 2 2 39 6" xfId="23329" xr:uid="{00000000-0005-0000-0000-0000235B0000}"/>
    <cellStyle name="Separador de milhares 2 2 39 6 2" xfId="53965" xr:uid="{2F24676B-9D14-43C4-A4C9-8E474F54B1EF}"/>
    <cellStyle name="Separador de milhares 2 2 39 7" xfId="53957" xr:uid="{15EB98E9-486A-43B7-9138-6DA5945FB0A6}"/>
    <cellStyle name="Separador de milhares 2 2 4" xfId="23330" xr:uid="{00000000-0005-0000-0000-0000245B0000}"/>
    <cellStyle name="Separador de milhares_x0001_ 2 2 4" xfId="23331" xr:uid="{00000000-0005-0000-0000-0000255B0000}"/>
    <cellStyle name="Separador de milhares 2 2 4 10" xfId="23332" xr:uid="{00000000-0005-0000-0000-0000265B0000}"/>
    <cellStyle name="Separador de milhares_x0001_ 2 2 4 10" xfId="53967" xr:uid="{93743E5E-28EC-4A5C-912A-C02D31383490}"/>
    <cellStyle name="Separador de milhares 2 2 4 10 2" xfId="23333" xr:uid="{00000000-0005-0000-0000-0000275B0000}"/>
    <cellStyle name="Separador de milhares 2 2 4 10 2 2" xfId="53969" xr:uid="{0057E47B-2472-4F67-864F-3632CC4D58E3}"/>
    <cellStyle name="Separador de milhares 2 2 4 10 3" xfId="53968" xr:uid="{3470EEBF-05E2-456C-ABD4-79CB489811C7}"/>
    <cellStyle name="Separador de milhares 2 2 4 11" xfId="23334" xr:uid="{00000000-0005-0000-0000-0000285B0000}"/>
    <cellStyle name="Separador de milhares 2 2 4 11 2" xfId="53970" xr:uid="{AA78345A-A169-45A7-B890-BEDA4EA026CE}"/>
    <cellStyle name="Separador de milhares 2 2 4 12" xfId="23335" xr:uid="{00000000-0005-0000-0000-0000295B0000}"/>
    <cellStyle name="Separador de milhares 2 2 4 12 2" xfId="53971" xr:uid="{6AA2D9CA-BC4D-4DC6-82B1-2BC430150647}"/>
    <cellStyle name="Separador de milhares 2 2 4 12 3" xfId="23336" xr:uid="{00000000-0005-0000-0000-00002A5B0000}"/>
    <cellStyle name="Separador de milhares 2 2 4 12 3 2" xfId="53972" xr:uid="{1BDDC84B-DEF1-4AF7-A671-F136EC012AF7}"/>
    <cellStyle name="Separador de milhares 2 2 4 13" xfId="23337" xr:uid="{00000000-0005-0000-0000-00002B5B0000}"/>
    <cellStyle name="Separador de milhares 2 2 4 13 2" xfId="53973" xr:uid="{DC5064C0-C26E-4793-A76F-10A9BB862E88}"/>
    <cellStyle name="Separador de milhares 2 2 4 14" xfId="23338" xr:uid="{00000000-0005-0000-0000-00002C5B0000}"/>
    <cellStyle name="Separador de milhares 2 2 4 14 2" xfId="53974" xr:uid="{97792E9F-87A8-45AF-B793-E84EDD2C2DE1}"/>
    <cellStyle name="Separador de milhares 2 2 4 15" xfId="53966" xr:uid="{2480B239-1F1A-46A6-9488-98AC419D3701}"/>
    <cellStyle name="Separador de milhares 2 2 4 2" xfId="23339" xr:uid="{00000000-0005-0000-0000-00002D5B0000}"/>
    <cellStyle name="Separador de milhares_x0001_ 2 2 4 2" xfId="23340" xr:uid="{00000000-0005-0000-0000-00002E5B0000}"/>
    <cellStyle name="Separador de milhares 2 2 4 2 10" xfId="53975" xr:uid="{27DA59BE-2A22-48C1-AA59-069D5CFDE1D7}"/>
    <cellStyle name="Separador de milhares 2 2 4 2 2" xfId="23341" xr:uid="{00000000-0005-0000-0000-00002F5B0000}"/>
    <cellStyle name="Separador de milhares_x0001_ 2 2 4 2 2" xfId="23342" xr:uid="{00000000-0005-0000-0000-0000305B0000}"/>
    <cellStyle name="Separador de milhares 2 2 4 2 2 2" xfId="23343" xr:uid="{00000000-0005-0000-0000-0000315B0000}"/>
    <cellStyle name="Separador de milhares_x0001_ 2 2 4 2 2 2" xfId="53978" xr:uid="{F7D3568A-3AD5-4582-A924-D957BFDD71A2}"/>
    <cellStyle name="Separador de milhares 2 2 4 2 2 2 2" xfId="53979" xr:uid="{F4BD616A-FB7F-42C7-9ECB-00F63021093F}"/>
    <cellStyle name="Separador de milhares 2 2 4 2 2 3" xfId="53977" xr:uid="{06223ABC-981A-48B6-B6D0-EEF3FCE3E2C2}"/>
    <cellStyle name="Separador de milhares 2 2 4 2 3" xfId="23344" xr:uid="{00000000-0005-0000-0000-0000325B0000}"/>
    <cellStyle name="Separador de milhares_x0001_ 2 2 4 2 3" xfId="53976" xr:uid="{BDFD800E-EC3A-4307-B33E-83BF78C870E9}"/>
    <cellStyle name="Separador de milhares 2 2 4 2 3 2" xfId="23345" xr:uid="{00000000-0005-0000-0000-0000335B0000}"/>
    <cellStyle name="Separador de milhares 2 2 4 2 3 2 2" xfId="53981" xr:uid="{4513E322-4B0F-4C0E-9274-FAE0180727BE}"/>
    <cellStyle name="Separador de milhares 2 2 4 2 3 3" xfId="53980" xr:uid="{E1014312-C41C-4CB8-B706-64B8C526E932}"/>
    <cellStyle name="Separador de milhares 2 2 4 2 4" xfId="23346" xr:uid="{00000000-0005-0000-0000-0000345B0000}"/>
    <cellStyle name="Separador de milhares 2 2 4 2 4 2" xfId="23347" xr:uid="{00000000-0005-0000-0000-0000355B0000}"/>
    <cellStyle name="Separador de milhares 2 2 4 2 4 2 2" xfId="53983" xr:uid="{727AF01C-5342-47C2-BC5F-7E8AAA75FFDE}"/>
    <cellStyle name="Separador de milhares 2 2 4 2 4 3" xfId="53982" xr:uid="{5D6D6640-77E0-4D11-8709-33DFEF059E17}"/>
    <cellStyle name="Separador de milhares 2 2 4 2 5" xfId="23348" xr:uid="{00000000-0005-0000-0000-0000365B0000}"/>
    <cellStyle name="Separador de milhares 2 2 4 2 5 2" xfId="23349" xr:uid="{00000000-0005-0000-0000-0000375B0000}"/>
    <cellStyle name="Separador de milhares 2 2 4 2 5 2 2" xfId="53985" xr:uid="{3C79B714-CC05-433F-A970-DF55EBDEDEF9}"/>
    <cellStyle name="Separador de milhares 2 2 4 2 5 3" xfId="53984" xr:uid="{E6D93240-3C1A-4C10-9B63-828BE5D9FF1C}"/>
    <cellStyle name="Separador de milhares 2 2 4 2 6" xfId="23350" xr:uid="{00000000-0005-0000-0000-0000385B0000}"/>
    <cellStyle name="Separador de milhares 2 2 4 2 6 2" xfId="53986" xr:uid="{BDDEEC05-924D-4CD1-8555-81C6D1B580C3}"/>
    <cellStyle name="Separador de milhares 2 2 4 2 7" xfId="23351" xr:uid="{00000000-0005-0000-0000-0000395B0000}"/>
    <cellStyle name="Separador de milhares 2 2 4 2 7 2" xfId="53987" xr:uid="{DE124F80-4678-4E08-B0AD-B08950DA30BF}"/>
    <cellStyle name="Separador de milhares 2 2 4 2 8" xfId="23352" xr:uid="{00000000-0005-0000-0000-00003A5B0000}"/>
    <cellStyle name="Separador de milhares 2 2 4 2 8 2" xfId="53988" xr:uid="{CD802B58-E333-47D4-97B3-DF4EF3785595}"/>
    <cellStyle name="Separador de milhares 2 2 4 2 9" xfId="23353" xr:uid="{00000000-0005-0000-0000-00003B5B0000}"/>
    <cellStyle name="Separador de milhares 2 2 4 2 9 2" xfId="53989" xr:uid="{1118CB5C-8FD2-40A7-9DE0-7F9D80625906}"/>
    <cellStyle name="Separador de milhares 2 2 4 3" xfId="23354" xr:uid="{00000000-0005-0000-0000-00003C5B0000}"/>
    <cellStyle name="Separador de milhares_x0001_ 2 2 4 3" xfId="23355" xr:uid="{00000000-0005-0000-0000-00003D5B0000}"/>
    <cellStyle name="Separador de milhares 2 2 4 3 2" xfId="23356" xr:uid="{00000000-0005-0000-0000-00003E5B0000}"/>
    <cellStyle name="Separador de milhares_x0001_ 2 2 4 3 2" xfId="23357" xr:uid="{00000000-0005-0000-0000-00003F5B0000}"/>
    <cellStyle name="Separador de milhares 2 2 4 3 2 2" xfId="23358" xr:uid="{00000000-0005-0000-0000-0000405B0000}"/>
    <cellStyle name="Separador de milhares_x0001_ 2 2 4 3 2 2" xfId="53993" xr:uid="{5BF47EC4-F1AA-4937-A311-BF82D0F1DB2A}"/>
    <cellStyle name="Separador de milhares 2 2 4 3 2 2 2" xfId="53994" xr:uid="{4402B8ED-158B-473C-A1CA-577A58B1E297}"/>
    <cellStyle name="Separador de milhares 2 2 4 3 2 3" xfId="53992" xr:uid="{7A5D200A-2E77-4A7F-BE7A-AC9031AACA07}"/>
    <cellStyle name="Separador de milhares 2 2 4 3 3" xfId="23359" xr:uid="{00000000-0005-0000-0000-0000415B0000}"/>
    <cellStyle name="Separador de milhares_x0001_ 2 2 4 3 3" xfId="53991" xr:uid="{02101E67-B73C-4841-8B5B-FD14427A983F}"/>
    <cellStyle name="Separador de milhares 2 2 4 3 3 2" xfId="23360" xr:uid="{00000000-0005-0000-0000-0000425B0000}"/>
    <cellStyle name="Separador de milhares 2 2 4 3 3 2 2" xfId="53996" xr:uid="{AA6CD67F-7462-4D70-8468-A8CD26CDFB8C}"/>
    <cellStyle name="Separador de milhares 2 2 4 3 3 3" xfId="53995" xr:uid="{75B63618-B697-4F58-A9D7-7BA1A78CE25A}"/>
    <cellStyle name="Separador de milhares 2 2 4 3 4" xfId="23361" xr:uid="{00000000-0005-0000-0000-0000435B0000}"/>
    <cellStyle name="Separador de milhares 2 2 4 3 4 2" xfId="23362" xr:uid="{00000000-0005-0000-0000-0000445B0000}"/>
    <cellStyle name="Separador de milhares 2 2 4 3 4 2 2" xfId="53998" xr:uid="{0D3EF55E-FDBF-4A4F-B483-4420289256FD}"/>
    <cellStyle name="Separador de milhares 2 2 4 3 4 3" xfId="53997" xr:uid="{6CA78DDA-B8D0-4BCD-9898-932986EF0F24}"/>
    <cellStyle name="Separador de milhares 2 2 4 3 5" xfId="23363" xr:uid="{00000000-0005-0000-0000-0000455B0000}"/>
    <cellStyle name="Separador de milhares 2 2 4 3 5 2" xfId="53999" xr:uid="{FFD5BD10-506A-48CA-8EF8-C3D0B306B2D0}"/>
    <cellStyle name="Separador de milhares 2 2 4 3 6" xfId="23364" xr:uid="{00000000-0005-0000-0000-0000465B0000}"/>
    <cellStyle name="Separador de milhares 2 2 4 3 6 2" xfId="54000" xr:uid="{D6863922-F8A9-4830-80E8-F2116BAA8885}"/>
    <cellStyle name="Separador de milhares 2 2 4 3 7" xfId="23365" xr:uid="{00000000-0005-0000-0000-0000475B0000}"/>
    <cellStyle name="Separador de milhares 2 2 4 3 7 2" xfId="54001" xr:uid="{52FE8B72-3F40-43B2-9F23-4C5AEE9DF670}"/>
    <cellStyle name="Separador de milhares 2 2 4 3 8" xfId="23366" xr:uid="{00000000-0005-0000-0000-0000485B0000}"/>
    <cellStyle name="Separador de milhares 2 2 4 3 8 2" xfId="54002" xr:uid="{5B28B0AD-F89F-4A59-B4B6-EEEB5F1DA433}"/>
    <cellStyle name="Separador de milhares 2 2 4 3 9" xfId="53990" xr:uid="{548FE024-4A43-4912-83A4-C43D8D92DD1A}"/>
    <cellStyle name="Separador de milhares 2 2 4 4" xfId="23367" xr:uid="{00000000-0005-0000-0000-0000495B0000}"/>
    <cellStyle name="Separador de milhares_x0001_ 2 2 4 4" xfId="23368" xr:uid="{00000000-0005-0000-0000-00004A5B0000}"/>
    <cellStyle name="Separador de milhares 2 2 4 4 2" xfId="23369" xr:uid="{00000000-0005-0000-0000-00004B5B0000}"/>
    <cellStyle name="Separador de milhares_x0001_ 2 2 4 4 2" xfId="23370" xr:uid="{00000000-0005-0000-0000-00004C5B0000}"/>
    <cellStyle name="Separador de milhares 2 2 4 4 2 2" xfId="23371" xr:uid="{00000000-0005-0000-0000-00004D5B0000}"/>
    <cellStyle name="Separador de milhares_x0001_ 2 2 4 4 2 2" xfId="54006" xr:uid="{FAD63D79-14EF-4FB6-BFB6-5C7EDFFB4E28}"/>
    <cellStyle name="Separador de milhares 2 2 4 4 2 2 2" xfId="54007" xr:uid="{D285D885-43A9-463A-9D27-B41ED7731A02}"/>
    <cellStyle name="Separador de milhares 2 2 4 4 2 3" xfId="54005" xr:uid="{B1FC15B4-7CF5-4EC0-9BD5-0659426B47D7}"/>
    <cellStyle name="Separador de milhares 2 2 4 4 3" xfId="23372" xr:uid="{00000000-0005-0000-0000-00004E5B0000}"/>
    <cellStyle name="Separador de milhares_x0001_ 2 2 4 4 3" xfId="54004" xr:uid="{6B0A0CB1-0D7E-49DD-88A7-EBBCA9BDFDC2}"/>
    <cellStyle name="Separador de milhares 2 2 4 4 3 2" xfId="23373" xr:uid="{00000000-0005-0000-0000-00004F5B0000}"/>
    <cellStyle name="Separador de milhares 2 2 4 4 3 2 2" xfId="54009" xr:uid="{0FCCF302-812C-4E70-B817-2A2942638BB4}"/>
    <cellStyle name="Separador de milhares 2 2 4 4 3 3" xfId="54008" xr:uid="{018303EC-0AD3-4D54-88B6-2986B26AA1C6}"/>
    <cellStyle name="Separador de milhares 2 2 4 4 4" xfId="23374" xr:uid="{00000000-0005-0000-0000-0000505B0000}"/>
    <cellStyle name="Separador de milhares 2 2 4 4 4 2" xfId="23375" xr:uid="{00000000-0005-0000-0000-0000515B0000}"/>
    <cellStyle name="Separador de milhares 2 2 4 4 4 2 2" xfId="54011" xr:uid="{E435AC5A-C1E3-4C02-824F-7977D7427301}"/>
    <cellStyle name="Separador de milhares 2 2 4 4 4 3" xfId="54010" xr:uid="{16367F5C-9F17-447B-8556-0E43BC6AF964}"/>
    <cellStyle name="Separador de milhares 2 2 4 4 5" xfId="23376" xr:uid="{00000000-0005-0000-0000-0000525B0000}"/>
    <cellStyle name="Separador de milhares 2 2 4 4 5 2" xfId="54012" xr:uid="{F0A288F6-CBB5-4E60-9B6A-F54C834A5A7C}"/>
    <cellStyle name="Separador de milhares 2 2 4 4 6" xfId="23377" xr:uid="{00000000-0005-0000-0000-0000535B0000}"/>
    <cellStyle name="Separador de milhares 2 2 4 4 6 2" xfId="54013" xr:uid="{854085FF-946F-4EA6-9872-8746EBCAAD53}"/>
    <cellStyle name="Separador de milhares 2 2 4 4 7" xfId="23378" xr:uid="{00000000-0005-0000-0000-0000545B0000}"/>
    <cellStyle name="Separador de milhares 2 2 4 4 7 2" xfId="54014" xr:uid="{BD51A448-33CA-46FA-AC5A-702E0982FF9A}"/>
    <cellStyle name="Separador de milhares 2 2 4 4 8" xfId="23379" xr:uid="{00000000-0005-0000-0000-0000555B0000}"/>
    <cellStyle name="Separador de milhares 2 2 4 4 8 2" xfId="54015" xr:uid="{8FC0F9D4-6A10-4BDE-9F8A-159686040B86}"/>
    <cellStyle name="Separador de milhares 2 2 4 4 9" xfId="54003" xr:uid="{979ED2A5-0316-4679-9587-819B79E7DD53}"/>
    <cellStyle name="Separador de milhares 2 2 4 5" xfId="23380" xr:uid="{00000000-0005-0000-0000-0000565B0000}"/>
    <cellStyle name="Separador de milhares_x0001_ 2 2 4 5" xfId="23381" xr:uid="{00000000-0005-0000-0000-0000575B0000}"/>
    <cellStyle name="Separador de milhares 2 2 4 5 2" xfId="23382" xr:uid="{00000000-0005-0000-0000-0000585B0000}"/>
    <cellStyle name="Separador de milhares_x0001_ 2 2 4 5 2" xfId="23383" xr:uid="{00000000-0005-0000-0000-0000595B0000}"/>
    <cellStyle name="Separador de milhares 2 2 4 5 2 2" xfId="23384" xr:uid="{00000000-0005-0000-0000-00005A5B0000}"/>
    <cellStyle name="Separador de milhares_x0001_ 2 2 4 5 2 2" xfId="54019" xr:uid="{54F68A35-BBA1-4908-AC66-E81E0B7E52E1}"/>
    <cellStyle name="Separador de milhares 2 2 4 5 2 2 2" xfId="54020" xr:uid="{BF70F065-AA1C-40F9-B2C3-4CB15CEC22CC}"/>
    <cellStyle name="Separador de milhares 2 2 4 5 2 3" xfId="54018" xr:uid="{95A8C348-3022-4B4C-B54F-0940A3864786}"/>
    <cellStyle name="Separador de milhares 2 2 4 5 3" xfId="23385" xr:uid="{00000000-0005-0000-0000-00005B5B0000}"/>
    <cellStyle name="Separador de milhares_x0001_ 2 2 4 5 3" xfId="54017" xr:uid="{ABF52A36-3D9C-4278-8CB8-3482DEFED6FC}"/>
    <cellStyle name="Separador de milhares 2 2 4 5 3 2" xfId="23386" xr:uid="{00000000-0005-0000-0000-00005C5B0000}"/>
    <cellStyle name="Separador de milhares 2 2 4 5 3 2 2" xfId="54022" xr:uid="{895EB5B2-44CF-4CEF-B5D7-3EF8A92D522D}"/>
    <cellStyle name="Separador de milhares 2 2 4 5 3 3" xfId="54021" xr:uid="{11950F8A-F4AB-4391-82F3-E583781706D4}"/>
    <cellStyle name="Separador de milhares 2 2 4 5 4" xfId="23387" xr:uid="{00000000-0005-0000-0000-00005D5B0000}"/>
    <cellStyle name="Separador de milhares 2 2 4 5 4 2" xfId="54023" xr:uid="{8EEE782A-3DAD-4ED5-9857-E54911791AF3}"/>
    <cellStyle name="Separador de milhares 2 2 4 5 5" xfId="23388" xr:uid="{00000000-0005-0000-0000-00005E5B0000}"/>
    <cellStyle name="Separador de milhares 2 2 4 5 5 2" xfId="54024" xr:uid="{02D4B154-55C6-4D21-90DE-2A3B8B9498AB}"/>
    <cellStyle name="Separador de milhares 2 2 4 5 6" xfId="23389" xr:uid="{00000000-0005-0000-0000-00005F5B0000}"/>
    <cellStyle name="Separador de milhares 2 2 4 5 6 2" xfId="54025" xr:uid="{7A5DABD3-3AEB-4DC8-82F3-A3AEA2B5AB7F}"/>
    <cellStyle name="Separador de milhares 2 2 4 5 7" xfId="23390" xr:uid="{00000000-0005-0000-0000-0000605B0000}"/>
    <cellStyle name="Separador de milhares 2 2 4 5 7 2" xfId="54026" xr:uid="{7DA743F8-5928-4892-89E2-C5777F09E1A5}"/>
    <cellStyle name="Separador de milhares 2 2 4 5 8" xfId="54016" xr:uid="{B791BDAE-4E5C-4F2A-ADE3-299DD8ACA549}"/>
    <cellStyle name="Separador de milhares 2 2 4 6" xfId="23391" xr:uid="{00000000-0005-0000-0000-0000615B0000}"/>
    <cellStyle name="Separador de milhares_x0001_ 2 2 4 6" xfId="23392" xr:uid="{00000000-0005-0000-0000-0000625B0000}"/>
    <cellStyle name="Separador de milhares 2 2 4 6 2" xfId="23393" xr:uid="{00000000-0005-0000-0000-0000635B0000}"/>
    <cellStyle name="Separador de milhares_x0001_ 2 2 4 6 2" xfId="54028" xr:uid="{DBE48F87-982A-443E-8FD0-405E99D93A60}"/>
    <cellStyle name="Separador de milhares 2 2 4 6 2 2" xfId="23394" xr:uid="{00000000-0005-0000-0000-0000645B0000}"/>
    <cellStyle name="Separador de milhares 2 2 4 6 2 2 2" xfId="54030" xr:uid="{0CC7953F-4A9F-4863-998B-C5C849D996CE}"/>
    <cellStyle name="Separador de milhares 2 2 4 6 2 3" xfId="54029" xr:uid="{B45F9568-1E1E-42D6-8656-3AB0C65AA182}"/>
    <cellStyle name="Separador de milhares 2 2 4 6 3" xfId="23395" xr:uid="{00000000-0005-0000-0000-0000655B0000}"/>
    <cellStyle name="Separador de milhares 2 2 4 6 3 2" xfId="23396" xr:uid="{00000000-0005-0000-0000-0000665B0000}"/>
    <cellStyle name="Separador de milhares 2 2 4 6 3 2 2" xfId="54032" xr:uid="{AFAF9FC6-2BDF-423C-AA92-DDC6D5BDFBF4}"/>
    <cellStyle name="Separador de milhares 2 2 4 6 3 3" xfId="54031" xr:uid="{ACBDDB40-682F-44CE-B374-B8F30B74CB81}"/>
    <cellStyle name="Separador de milhares 2 2 4 6 4" xfId="23397" xr:uid="{00000000-0005-0000-0000-0000675B0000}"/>
    <cellStyle name="Separador de milhares 2 2 4 6 4 2" xfId="54033" xr:uid="{B9A3E9CF-359C-4B34-BB32-98147ECA87F1}"/>
    <cellStyle name="Separador de milhares 2 2 4 6 5" xfId="23398" xr:uid="{00000000-0005-0000-0000-0000685B0000}"/>
    <cellStyle name="Separador de milhares 2 2 4 6 5 2" xfId="54034" xr:uid="{64C918C5-9333-4CAD-B75D-8450DD984096}"/>
    <cellStyle name="Separador de milhares 2 2 4 6 6" xfId="23399" xr:uid="{00000000-0005-0000-0000-0000695B0000}"/>
    <cellStyle name="Separador de milhares 2 2 4 6 6 2" xfId="54035" xr:uid="{E1338474-5C84-48DC-A000-0442F7FB8C6D}"/>
    <cellStyle name="Separador de milhares 2 2 4 6 7" xfId="23400" xr:uid="{00000000-0005-0000-0000-00006A5B0000}"/>
    <cellStyle name="Separador de milhares 2 2 4 6 7 2" xfId="54036" xr:uid="{9811DC9F-71FC-4622-9B7B-ECF2C4625D90}"/>
    <cellStyle name="Separador de milhares 2 2 4 6 8" xfId="54027" xr:uid="{B199E9C4-CAA5-40A9-9B70-1029B5AE2EDE}"/>
    <cellStyle name="Separador de milhares 2 2 4 7" xfId="23401" xr:uid="{00000000-0005-0000-0000-00006B5B0000}"/>
    <cellStyle name="Separador de milhares_x0001_ 2 2 4 7" xfId="23402" xr:uid="{00000000-0005-0000-0000-00006C5B0000}"/>
    <cellStyle name="Separador de milhares 2 2 4 7 2" xfId="23403" xr:uid="{00000000-0005-0000-0000-00006D5B0000}"/>
    <cellStyle name="Separador de milhares_x0001_ 2 2 4 7 2" xfId="54038" xr:uid="{291A78F4-31F7-4E6C-BC04-FC0A83DC3647}"/>
    <cellStyle name="Separador de milhares 2 2 4 7 2 2" xfId="54039" xr:uid="{66C7157F-5A3A-4375-BFCE-25F194466264}"/>
    <cellStyle name="Separador de milhares 2 2 4 7 3" xfId="54037" xr:uid="{51BDA36F-956A-4DF2-863B-6F9D9D6A7122}"/>
    <cellStyle name="Separador de milhares 2 2 4 8" xfId="23404" xr:uid="{00000000-0005-0000-0000-00006E5B0000}"/>
    <cellStyle name="Separador de milhares_x0001_ 2 2 4 8" xfId="23405" xr:uid="{00000000-0005-0000-0000-00006F5B0000}"/>
    <cellStyle name="Separador de milhares 2 2 4 8 2" xfId="23406" xr:uid="{00000000-0005-0000-0000-0000705B0000}"/>
    <cellStyle name="Separador de milhares_x0001_ 2 2 4 8 2" xfId="54041" xr:uid="{F0954906-EEF8-4C5E-986D-14E98D801E0B}"/>
    <cellStyle name="Separador de milhares 2 2 4 8 2 2" xfId="54042" xr:uid="{AFEC469C-F802-47B9-8C0A-F477C3587840}"/>
    <cellStyle name="Separador de milhares 2 2 4 8 3" xfId="54040" xr:uid="{664C1EE4-7332-4ACD-AAE7-9F24D3AD153D}"/>
    <cellStyle name="Separador de milhares 2 2 4 9" xfId="23407" xr:uid="{00000000-0005-0000-0000-0000715B0000}"/>
    <cellStyle name="Separador de milhares_x0001_ 2 2 4 9" xfId="23408" xr:uid="{00000000-0005-0000-0000-0000725B0000}"/>
    <cellStyle name="Separador de milhares 2 2 4 9 2" xfId="23409" xr:uid="{00000000-0005-0000-0000-0000735B0000}"/>
    <cellStyle name="Separador de milhares_x0001_ 2 2 4 9 2" xfId="54044" xr:uid="{B3C470CC-E938-48D6-A4AD-ED94F61F8287}"/>
    <cellStyle name="Separador de milhares 2 2 4 9 2 2" xfId="54045" xr:uid="{ED366893-4B50-448B-9E24-DA1F953D43D4}"/>
    <cellStyle name="Separador de milhares 2 2 4 9 3" xfId="54043" xr:uid="{4C2B4D00-60A0-4856-A30E-BF7958B5735C}"/>
    <cellStyle name="Separador de milhares 2 2 40" xfId="23410" xr:uid="{00000000-0005-0000-0000-0000745B0000}"/>
    <cellStyle name="Separador de milhares 2 2 40 2" xfId="23411" xr:uid="{00000000-0005-0000-0000-0000755B0000}"/>
    <cellStyle name="Separador de milhares 2 2 40 2 2" xfId="23412" xr:uid="{00000000-0005-0000-0000-0000765B0000}"/>
    <cellStyle name="Separador de milhares 2 2 40 2 2 2" xfId="54048" xr:uid="{3B9B9F48-9883-4C98-926B-95B372D83B39}"/>
    <cellStyle name="Separador de milhares 2 2 40 2 3" xfId="54047" xr:uid="{C21B0F78-D70F-4BC1-B70F-727C24305FB5}"/>
    <cellStyle name="Separador de milhares 2 2 40 3" xfId="23413" xr:uid="{00000000-0005-0000-0000-0000775B0000}"/>
    <cellStyle name="Separador de milhares 2 2 40 3 2" xfId="23414" xr:uid="{00000000-0005-0000-0000-0000785B0000}"/>
    <cellStyle name="Separador de milhares 2 2 40 3 2 2" xfId="54050" xr:uid="{442741F5-F013-4D03-A9E3-8DE69BDAFCAF}"/>
    <cellStyle name="Separador de milhares 2 2 40 3 3" xfId="54049" xr:uid="{54E86F17-9176-4D3D-BCEB-9AE0C1C2EE8E}"/>
    <cellStyle name="Separador de milhares 2 2 40 4" xfId="23415" xr:uid="{00000000-0005-0000-0000-0000795B0000}"/>
    <cellStyle name="Separador de milhares 2 2 40 4 2" xfId="54051" xr:uid="{73358800-9DE3-491A-BDDD-384B26A035C2}"/>
    <cellStyle name="Separador de milhares 2 2 40 5" xfId="23416" xr:uid="{00000000-0005-0000-0000-00007A5B0000}"/>
    <cellStyle name="Separador de milhares 2 2 40 5 2" xfId="23417" xr:uid="{00000000-0005-0000-0000-00007B5B0000}"/>
    <cellStyle name="Separador de milhares 2 2 40 5 2 2" xfId="54053" xr:uid="{0BD47DD6-C0F6-4098-9B53-50A047C6E378}"/>
    <cellStyle name="Separador de milhares 2 2 40 5 3" xfId="54052" xr:uid="{7FB889A9-667B-4E7C-9F87-A3B16763F04A}"/>
    <cellStyle name="Separador de milhares 2 2 40 6" xfId="23418" xr:uid="{00000000-0005-0000-0000-00007C5B0000}"/>
    <cellStyle name="Separador de milhares 2 2 40 6 2" xfId="54054" xr:uid="{B1C0BE0C-6409-4D1E-82DE-6E72A1499AA6}"/>
    <cellStyle name="Separador de milhares 2 2 40 7" xfId="54046" xr:uid="{D653ED10-7319-4C73-A1FA-DB9BD54DAAB6}"/>
    <cellStyle name="Separador de milhares 2 2 41" xfId="23419" xr:uid="{00000000-0005-0000-0000-00007D5B0000}"/>
    <cellStyle name="Separador de milhares 2 2 41 2" xfId="23420" xr:uid="{00000000-0005-0000-0000-00007E5B0000}"/>
    <cellStyle name="Separador de milhares 2 2 41 2 2" xfId="23421" xr:uid="{00000000-0005-0000-0000-00007F5B0000}"/>
    <cellStyle name="Separador de milhares 2 2 41 2 2 2" xfId="54057" xr:uid="{6E7B16CE-3839-4F01-83DA-BC22CC6473AD}"/>
    <cellStyle name="Separador de milhares 2 2 41 2 3" xfId="54056" xr:uid="{1034DC60-2EBF-4F97-BCA5-5433F2D560AA}"/>
    <cellStyle name="Separador de milhares 2 2 41 3" xfId="23422" xr:uid="{00000000-0005-0000-0000-0000805B0000}"/>
    <cellStyle name="Separador de milhares 2 2 41 3 2" xfId="23423" xr:uid="{00000000-0005-0000-0000-0000815B0000}"/>
    <cellStyle name="Separador de milhares 2 2 41 3 2 2" xfId="54059" xr:uid="{3058252C-B6C1-42E5-9100-CFB68E676343}"/>
    <cellStyle name="Separador de milhares 2 2 41 3 3" xfId="54058" xr:uid="{1D97711C-63B9-44B1-804F-8EC3545A1292}"/>
    <cellStyle name="Separador de milhares 2 2 41 4" xfId="23424" xr:uid="{00000000-0005-0000-0000-0000825B0000}"/>
    <cellStyle name="Separador de milhares 2 2 41 4 2" xfId="54060" xr:uid="{E0C502BD-2504-42F4-85B2-7A8E08810CC8}"/>
    <cellStyle name="Separador de milhares 2 2 41 5" xfId="23425" xr:uid="{00000000-0005-0000-0000-0000835B0000}"/>
    <cellStyle name="Separador de milhares 2 2 41 5 2" xfId="23426" xr:uid="{00000000-0005-0000-0000-0000845B0000}"/>
    <cellStyle name="Separador de milhares 2 2 41 5 2 2" xfId="54062" xr:uid="{1E99D8F9-2FEF-4C6A-BA0B-8A9230CCE64C}"/>
    <cellStyle name="Separador de milhares 2 2 41 5 3" xfId="54061" xr:uid="{BEB76574-6F4C-4317-8BF1-7551C0540A1A}"/>
    <cellStyle name="Separador de milhares 2 2 41 6" xfId="23427" xr:uid="{00000000-0005-0000-0000-0000855B0000}"/>
    <cellStyle name="Separador de milhares 2 2 41 6 2" xfId="54063" xr:uid="{252D388F-5B7F-473C-9492-04DB9BAD7268}"/>
    <cellStyle name="Separador de milhares 2 2 41 7" xfId="54055" xr:uid="{952E66BA-2706-4D21-8A53-2C1D8F18A14F}"/>
    <cellStyle name="Separador de milhares 2 2 42" xfId="23428" xr:uid="{00000000-0005-0000-0000-0000865B0000}"/>
    <cellStyle name="Separador de milhares 2 2 42 2" xfId="23429" xr:uid="{00000000-0005-0000-0000-0000875B0000}"/>
    <cellStyle name="Separador de milhares 2 2 42 2 2" xfId="23430" xr:uid="{00000000-0005-0000-0000-0000885B0000}"/>
    <cellStyle name="Separador de milhares 2 2 42 2 2 2" xfId="54066" xr:uid="{AA23ED80-F136-49BD-9C88-34FAEDF501E6}"/>
    <cellStyle name="Separador de milhares 2 2 42 2 3" xfId="54065" xr:uid="{B1EFAD8F-E1A4-44B6-85A0-1E692DBB1572}"/>
    <cellStyle name="Separador de milhares 2 2 42 3" xfId="23431" xr:uid="{00000000-0005-0000-0000-0000895B0000}"/>
    <cellStyle name="Separador de milhares 2 2 42 3 2" xfId="23432" xr:uid="{00000000-0005-0000-0000-00008A5B0000}"/>
    <cellStyle name="Separador de milhares 2 2 42 3 2 2" xfId="54068" xr:uid="{710F7412-EDFC-4BDC-A3C8-396AEBA825C4}"/>
    <cellStyle name="Separador de milhares 2 2 42 3 3" xfId="54067" xr:uid="{C3FBCFA1-C934-426A-BDBD-5C2D9B742281}"/>
    <cellStyle name="Separador de milhares 2 2 42 4" xfId="23433" xr:uid="{00000000-0005-0000-0000-00008B5B0000}"/>
    <cellStyle name="Separador de milhares 2 2 42 4 2" xfId="54069" xr:uid="{F59709A5-66EC-42FB-BC1D-9ADA0745F2E9}"/>
    <cellStyle name="Separador de milhares 2 2 42 5" xfId="23434" xr:uid="{00000000-0005-0000-0000-00008C5B0000}"/>
    <cellStyle name="Separador de milhares 2 2 42 5 2" xfId="23435" xr:uid="{00000000-0005-0000-0000-00008D5B0000}"/>
    <cellStyle name="Separador de milhares 2 2 42 5 2 2" xfId="54071" xr:uid="{A8A5195F-F1C5-4D98-BA5A-3844AB338B03}"/>
    <cellStyle name="Separador de milhares 2 2 42 5 3" xfId="54070" xr:uid="{57AD94A0-036C-4341-9243-F529B7F49622}"/>
    <cellStyle name="Separador de milhares 2 2 42 6" xfId="23436" xr:uid="{00000000-0005-0000-0000-00008E5B0000}"/>
    <cellStyle name="Separador de milhares 2 2 42 6 2" xfId="54072" xr:uid="{5F7A0875-3D46-4BF7-9476-5F20FE49B122}"/>
    <cellStyle name="Separador de milhares 2 2 42 7" xfId="54064" xr:uid="{7EDCF41D-9164-4A15-8217-0DA936F65F70}"/>
    <cellStyle name="Separador de milhares 2 2 43" xfId="23437" xr:uid="{00000000-0005-0000-0000-00008F5B0000}"/>
    <cellStyle name="Separador de milhares 2 2 43 2" xfId="23438" xr:uid="{00000000-0005-0000-0000-0000905B0000}"/>
    <cellStyle name="Separador de milhares 2 2 43 2 2" xfId="23439" xr:uid="{00000000-0005-0000-0000-0000915B0000}"/>
    <cellStyle name="Separador de milhares 2 2 43 2 2 2" xfId="54075" xr:uid="{CF800E11-22E3-44F9-BA89-E75A00A00125}"/>
    <cellStyle name="Separador de milhares 2 2 43 2 3" xfId="54074" xr:uid="{560087E0-172D-4AAA-A270-2FA3F57E00AE}"/>
    <cellStyle name="Separador de milhares 2 2 43 3" xfId="23440" xr:uid="{00000000-0005-0000-0000-0000925B0000}"/>
    <cellStyle name="Separador de milhares 2 2 43 3 2" xfId="23441" xr:uid="{00000000-0005-0000-0000-0000935B0000}"/>
    <cellStyle name="Separador de milhares 2 2 43 3 2 2" xfId="54077" xr:uid="{F19E718E-0D5F-4137-852A-ABE17E25CD2D}"/>
    <cellStyle name="Separador de milhares 2 2 43 3 3" xfId="54076" xr:uid="{2DC53484-C2CE-4305-9458-FC54512F6044}"/>
    <cellStyle name="Separador de milhares 2 2 43 4" xfId="23442" xr:uid="{00000000-0005-0000-0000-0000945B0000}"/>
    <cellStyle name="Separador de milhares 2 2 43 4 2" xfId="54078" xr:uid="{A39AD624-8E1E-42DF-BE4A-6A53491FB5B3}"/>
    <cellStyle name="Separador de milhares 2 2 43 5" xfId="23443" xr:uid="{00000000-0005-0000-0000-0000955B0000}"/>
    <cellStyle name="Separador de milhares 2 2 43 5 2" xfId="23444" xr:uid="{00000000-0005-0000-0000-0000965B0000}"/>
    <cellStyle name="Separador de milhares 2 2 43 5 2 2" xfId="54080" xr:uid="{631BDC5C-88D1-479E-8FA0-3679DE69E1C3}"/>
    <cellStyle name="Separador de milhares 2 2 43 5 3" xfId="54079" xr:uid="{8AF78329-9E5B-4C99-A42D-EACEDA418213}"/>
    <cellStyle name="Separador de milhares 2 2 43 6" xfId="23445" xr:uid="{00000000-0005-0000-0000-0000975B0000}"/>
    <cellStyle name="Separador de milhares 2 2 43 6 2" xfId="54081" xr:uid="{C8943EE0-EEB1-4340-AE67-740628698586}"/>
    <cellStyle name="Separador de milhares 2 2 43 7" xfId="54073" xr:uid="{69290FCE-E539-42D3-8BA9-83475F1AB90A}"/>
    <cellStyle name="Separador de milhares 2 2 44" xfId="23446" xr:uid="{00000000-0005-0000-0000-0000985B0000}"/>
    <cellStyle name="Separador de milhares 2 2 44 2" xfId="23447" xr:uid="{00000000-0005-0000-0000-0000995B0000}"/>
    <cellStyle name="Separador de milhares 2 2 44 2 2" xfId="23448" xr:uid="{00000000-0005-0000-0000-00009A5B0000}"/>
    <cellStyle name="Separador de milhares 2 2 44 2 2 2" xfId="54084" xr:uid="{00A18E38-9589-423C-BA47-690495BD3BB9}"/>
    <cellStyle name="Separador de milhares 2 2 44 2 3" xfId="54083" xr:uid="{59B98307-4FD6-42A2-A406-21A9B81BCD55}"/>
    <cellStyle name="Separador de milhares 2 2 44 3" xfId="23449" xr:uid="{00000000-0005-0000-0000-00009B5B0000}"/>
    <cellStyle name="Separador de milhares 2 2 44 3 2" xfId="23450" xr:uid="{00000000-0005-0000-0000-00009C5B0000}"/>
    <cellStyle name="Separador de milhares 2 2 44 3 2 2" xfId="54086" xr:uid="{60B97EEB-414C-46AD-A668-DA5DE3A6FEDD}"/>
    <cellStyle name="Separador de milhares 2 2 44 3 3" xfId="54085" xr:uid="{C83D28F6-E6EB-4385-A6FD-5587E512C7D4}"/>
    <cellStyle name="Separador de milhares 2 2 44 4" xfId="23451" xr:uid="{00000000-0005-0000-0000-00009D5B0000}"/>
    <cellStyle name="Separador de milhares 2 2 44 4 2" xfId="54087" xr:uid="{5BC681D8-6ECB-4D07-92F6-0BBE831776BE}"/>
    <cellStyle name="Separador de milhares 2 2 44 5" xfId="23452" xr:uid="{00000000-0005-0000-0000-00009E5B0000}"/>
    <cellStyle name="Separador de milhares 2 2 44 5 2" xfId="23453" xr:uid="{00000000-0005-0000-0000-00009F5B0000}"/>
    <cellStyle name="Separador de milhares 2 2 44 5 2 2" xfId="54089" xr:uid="{44F0A07C-CE86-4F3E-B2AD-FE3A35C6D382}"/>
    <cellStyle name="Separador de milhares 2 2 44 5 3" xfId="54088" xr:uid="{0B316580-DBF9-4E2A-A51D-928A9D787694}"/>
    <cellStyle name="Separador de milhares 2 2 44 6" xfId="23454" xr:uid="{00000000-0005-0000-0000-0000A05B0000}"/>
    <cellStyle name="Separador de milhares 2 2 44 6 2" xfId="54090" xr:uid="{0D4DEBAC-28A2-41EE-9220-27547D582410}"/>
    <cellStyle name="Separador de milhares 2 2 44 7" xfId="54082" xr:uid="{C7DF1F75-C9E7-4415-BA87-706FD1DE4540}"/>
    <cellStyle name="Separador de milhares 2 2 45" xfId="23455" xr:uid="{00000000-0005-0000-0000-0000A15B0000}"/>
    <cellStyle name="Separador de milhares 2 2 45 2" xfId="23456" xr:uid="{00000000-0005-0000-0000-0000A25B0000}"/>
    <cellStyle name="Separador de milhares 2 2 45 2 2" xfId="23457" xr:uid="{00000000-0005-0000-0000-0000A35B0000}"/>
    <cellStyle name="Separador de milhares 2 2 45 2 2 2" xfId="54093" xr:uid="{44890B90-7B4E-4EC0-8705-28AB9702050A}"/>
    <cellStyle name="Separador de milhares 2 2 45 2 3" xfId="54092" xr:uid="{26B467D0-82FB-44C2-A448-D6488A8B4E90}"/>
    <cellStyle name="Separador de milhares 2 2 45 3" xfId="23458" xr:uid="{00000000-0005-0000-0000-0000A45B0000}"/>
    <cellStyle name="Separador de milhares 2 2 45 3 2" xfId="23459" xr:uid="{00000000-0005-0000-0000-0000A55B0000}"/>
    <cellStyle name="Separador de milhares 2 2 45 3 2 2" xfId="54095" xr:uid="{0886413E-04A4-4B12-8222-7F93EA452A8B}"/>
    <cellStyle name="Separador de milhares 2 2 45 3 3" xfId="54094" xr:uid="{C1D1C408-C76D-4D30-8600-9B6ADC29EDC0}"/>
    <cellStyle name="Separador de milhares 2 2 45 4" xfId="23460" xr:uid="{00000000-0005-0000-0000-0000A65B0000}"/>
    <cellStyle name="Separador de milhares 2 2 45 4 2" xfId="54096" xr:uid="{98D94B07-BDF4-4664-97E5-7819BB926287}"/>
    <cellStyle name="Separador de milhares 2 2 45 5" xfId="23461" xr:uid="{00000000-0005-0000-0000-0000A75B0000}"/>
    <cellStyle name="Separador de milhares 2 2 45 5 2" xfId="23462" xr:uid="{00000000-0005-0000-0000-0000A85B0000}"/>
    <cellStyle name="Separador de milhares 2 2 45 5 2 2" xfId="54098" xr:uid="{46A4C808-8A95-4036-8D7B-5D01FB22EE21}"/>
    <cellStyle name="Separador de milhares 2 2 45 5 3" xfId="54097" xr:uid="{B97C1C71-F1BE-4DE2-9111-FF7E51EE9C67}"/>
    <cellStyle name="Separador de milhares 2 2 45 6" xfId="23463" xr:uid="{00000000-0005-0000-0000-0000A95B0000}"/>
    <cellStyle name="Separador de milhares 2 2 45 6 2" xfId="54099" xr:uid="{2AFF83D2-59BC-4916-9B8E-512A48EDF314}"/>
    <cellStyle name="Separador de milhares 2 2 45 7" xfId="54091" xr:uid="{EBDB2C89-C492-40DA-9A41-506F2FCEBE9A}"/>
    <cellStyle name="Separador de milhares 2 2 46" xfId="23464" xr:uid="{00000000-0005-0000-0000-0000AA5B0000}"/>
    <cellStyle name="Separador de milhares 2 2 46 2" xfId="23465" xr:uid="{00000000-0005-0000-0000-0000AB5B0000}"/>
    <cellStyle name="Separador de milhares 2 2 46 2 2" xfId="23466" xr:uid="{00000000-0005-0000-0000-0000AC5B0000}"/>
    <cellStyle name="Separador de milhares 2 2 46 2 2 2" xfId="54102" xr:uid="{4CD1CE04-0114-4A20-BDC3-103C6D3073C0}"/>
    <cellStyle name="Separador de milhares 2 2 46 2 3" xfId="54101" xr:uid="{F71F4D55-9843-4939-982C-32F25F7FD3D3}"/>
    <cellStyle name="Separador de milhares 2 2 46 3" xfId="23467" xr:uid="{00000000-0005-0000-0000-0000AD5B0000}"/>
    <cellStyle name="Separador de milhares 2 2 46 3 2" xfId="23468" xr:uid="{00000000-0005-0000-0000-0000AE5B0000}"/>
    <cellStyle name="Separador de milhares 2 2 46 3 2 2" xfId="54104" xr:uid="{C586B4DE-2698-4A58-91FA-23B2BFC701B5}"/>
    <cellStyle name="Separador de milhares 2 2 46 3 3" xfId="54103" xr:uid="{5BA9CEA4-37D5-4626-AE23-5846E4C74FD1}"/>
    <cellStyle name="Separador de milhares 2 2 46 4" xfId="23469" xr:uid="{00000000-0005-0000-0000-0000AF5B0000}"/>
    <cellStyle name="Separador de milhares 2 2 46 4 2" xfId="54105" xr:uid="{AF981D93-DC4B-4F23-94F7-5D679393167B}"/>
    <cellStyle name="Separador de milhares 2 2 46 5" xfId="23470" xr:uid="{00000000-0005-0000-0000-0000B05B0000}"/>
    <cellStyle name="Separador de milhares 2 2 46 5 2" xfId="23471" xr:uid="{00000000-0005-0000-0000-0000B15B0000}"/>
    <cellStyle name="Separador de milhares 2 2 46 5 2 2" xfId="54107" xr:uid="{63DB6A2C-90F3-4BCA-9FD3-1BA47EC3269C}"/>
    <cellStyle name="Separador de milhares 2 2 46 5 3" xfId="54106" xr:uid="{7176D841-24C7-4991-A395-E28E97BFD0C2}"/>
    <cellStyle name="Separador de milhares 2 2 46 6" xfId="23472" xr:uid="{00000000-0005-0000-0000-0000B25B0000}"/>
    <cellStyle name="Separador de milhares 2 2 46 6 2" xfId="54108" xr:uid="{F1CBE748-6013-435B-8B49-0C450DA06A00}"/>
    <cellStyle name="Separador de milhares 2 2 46 7" xfId="54100" xr:uid="{7A4A1683-9413-4EAF-8F61-D15A735EB4DA}"/>
    <cellStyle name="Separador de milhares 2 2 47" xfId="23473" xr:uid="{00000000-0005-0000-0000-0000B35B0000}"/>
    <cellStyle name="Separador de milhares 2 2 47 2" xfId="23474" xr:uid="{00000000-0005-0000-0000-0000B45B0000}"/>
    <cellStyle name="Separador de milhares 2 2 47 2 2" xfId="23475" xr:uid="{00000000-0005-0000-0000-0000B55B0000}"/>
    <cellStyle name="Separador de milhares 2 2 47 2 2 2" xfId="54111" xr:uid="{E5FF5EDD-1DAE-445F-B326-877453CFCF1D}"/>
    <cellStyle name="Separador de milhares 2 2 47 2 3" xfId="54110" xr:uid="{BEBD7A1F-168B-4C74-84B7-25134F0C04D6}"/>
    <cellStyle name="Separador de milhares 2 2 47 3" xfId="23476" xr:uid="{00000000-0005-0000-0000-0000B65B0000}"/>
    <cellStyle name="Separador de milhares 2 2 47 3 2" xfId="23477" xr:uid="{00000000-0005-0000-0000-0000B75B0000}"/>
    <cellStyle name="Separador de milhares 2 2 47 3 2 2" xfId="54113" xr:uid="{452CDE26-6817-4031-8CC2-C13526F6D9A7}"/>
    <cellStyle name="Separador de milhares 2 2 47 3 3" xfId="54112" xr:uid="{191B0AA7-12B8-4AAD-80DB-FEAA79F10762}"/>
    <cellStyle name="Separador de milhares 2 2 47 4" xfId="23478" xr:uid="{00000000-0005-0000-0000-0000B85B0000}"/>
    <cellStyle name="Separador de milhares 2 2 47 4 2" xfId="54114" xr:uid="{1F1C3135-C4B9-45D5-B961-750C34C0A33A}"/>
    <cellStyle name="Separador de milhares 2 2 47 5" xfId="23479" xr:uid="{00000000-0005-0000-0000-0000B95B0000}"/>
    <cellStyle name="Separador de milhares 2 2 47 5 2" xfId="23480" xr:uid="{00000000-0005-0000-0000-0000BA5B0000}"/>
    <cellStyle name="Separador de milhares 2 2 47 5 2 2" xfId="54116" xr:uid="{58D2E218-8382-464D-8C49-6367222B2CB2}"/>
    <cellStyle name="Separador de milhares 2 2 47 5 3" xfId="54115" xr:uid="{18622342-6905-4B83-9026-18216977B04C}"/>
    <cellStyle name="Separador de milhares 2 2 47 6" xfId="23481" xr:uid="{00000000-0005-0000-0000-0000BB5B0000}"/>
    <cellStyle name="Separador de milhares 2 2 47 6 2" xfId="54117" xr:uid="{F2A9F466-1A39-48EF-9D4B-00E40D621BC0}"/>
    <cellStyle name="Separador de milhares 2 2 47 7" xfId="54109" xr:uid="{25370D6E-C8F4-4173-BADD-67A14AC77DD3}"/>
    <cellStyle name="Separador de milhares 2 2 48" xfId="23482" xr:uid="{00000000-0005-0000-0000-0000BC5B0000}"/>
    <cellStyle name="Separador de milhares 2 2 48 2" xfId="23483" xr:uid="{00000000-0005-0000-0000-0000BD5B0000}"/>
    <cellStyle name="Separador de milhares 2 2 48 2 2" xfId="23484" xr:uid="{00000000-0005-0000-0000-0000BE5B0000}"/>
    <cellStyle name="Separador de milhares 2 2 48 2 2 2" xfId="54120" xr:uid="{28E251B3-4AD4-490C-906D-7F40DDDCA7E2}"/>
    <cellStyle name="Separador de milhares 2 2 48 2 3" xfId="54119" xr:uid="{9DCAB894-A33E-474A-84A1-60B861E10E64}"/>
    <cellStyle name="Separador de milhares 2 2 48 3" xfId="23485" xr:uid="{00000000-0005-0000-0000-0000BF5B0000}"/>
    <cellStyle name="Separador de milhares 2 2 48 3 2" xfId="23486" xr:uid="{00000000-0005-0000-0000-0000C05B0000}"/>
    <cellStyle name="Separador de milhares 2 2 48 3 2 2" xfId="54122" xr:uid="{6D260FD1-CEC8-4D02-914C-6123D290083F}"/>
    <cellStyle name="Separador de milhares 2 2 48 3 3" xfId="54121" xr:uid="{DBAA436E-83B0-490F-BA76-6D24ED46ACAA}"/>
    <cellStyle name="Separador de milhares 2 2 48 4" xfId="23487" xr:uid="{00000000-0005-0000-0000-0000C15B0000}"/>
    <cellStyle name="Separador de milhares 2 2 48 4 2" xfId="54123" xr:uid="{95F8BBA1-C7F0-44B0-B133-C014BF966ED3}"/>
    <cellStyle name="Separador de milhares 2 2 48 5" xfId="23488" xr:uid="{00000000-0005-0000-0000-0000C25B0000}"/>
    <cellStyle name="Separador de milhares 2 2 48 5 2" xfId="23489" xr:uid="{00000000-0005-0000-0000-0000C35B0000}"/>
    <cellStyle name="Separador de milhares 2 2 48 5 2 2" xfId="54125" xr:uid="{316DFAFA-EE88-4DF7-A11D-4F31BD658ABE}"/>
    <cellStyle name="Separador de milhares 2 2 48 5 3" xfId="54124" xr:uid="{BBB20D54-35C7-4EE5-B02D-AC172A27AC98}"/>
    <cellStyle name="Separador de milhares 2 2 48 6" xfId="23490" xr:uid="{00000000-0005-0000-0000-0000C45B0000}"/>
    <cellStyle name="Separador de milhares 2 2 48 6 2" xfId="54126" xr:uid="{27AD4BB1-5F4A-4160-94D9-E1BDBC0370C5}"/>
    <cellStyle name="Separador de milhares 2 2 48 7" xfId="54118" xr:uid="{35C2BB36-C4F8-41D2-9DC0-F681A86A729E}"/>
    <cellStyle name="Separador de milhares 2 2 49" xfId="23491" xr:uid="{00000000-0005-0000-0000-0000C55B0000}"/>
    <cellStyle name="Separador de milhares 2 2 49 2" xfId="23492" xr:uid="{00000000-0005-0000-0000-0000C65B0000}"/>
    <cellStyle name="Separador de milhares 2 2 49 2 2" xfId="23493" xr:uid="{00000000-0005-0000-0000-0000C75B0000}"/>
    <cellStyle name="Separador de milhares 2 2 49 2 2 2" xfId="54129" xr:uid="{29ACAEEC-E5F1-4D81-9413-32CF264FDA8B}"/>
    <cellStyle name="Separador de milhares 2 2 49 2 3" xfId="54128" xr:uid="{F7DDF9E1-E58D-4BF8-83C1-8BA585379DB4}"/>
    <cellStyle name="Separador de milhares 2 2 49 3" xfId="23494" xr:uid="{00000000-0005-0000-0000-0000C85B0000}"/>
    <cellStyle name="Separador de milhares 2 2 49 3 2" xfId="23495" xr:uid="{00000000-0005-0000-0000-0000C95B0000}"/>
    <cellStyle name="Separador de milhares 2 2 49 3 2 2" xfId="54131" xr:uid="{993AACF2-B370-4DA9-96F5-3420721A87A1}"/>
    <cellStyle name="Separador de milhares 2 2 49 3 3" xfId="54130" xr:uid="{8292F36C-DA86-424F-B1A5-A904D8F47D5D}"/>
    <cellStyle name="Separador de milhares 2 2 49 4" xfId="23496" xr:uid="{00000000-0005-0000-0000-0000CA5B0000}"/>
    <cellStyle name="Separador de milhares 2 2 49 4 2" xfId="54132" xr:uid="{D27626C0-3F1D-4005-9FE1-D018DB142509}"/>
    <cellStyle name="Separador de milhares 2 2 49 5" xfId="23497" xr:uid="{00000000-0005-0000-0000-0000CB5B0000}"/>
    <cellStyle name="Separador de milhares 2 2 49 5 2" xfId="23498" xr:uid="{00000000-0005-0000-0000-0000CC5B0000}"/>
    <cellStyle name="Separador de milhares 2 2 49 5 2 2" xfId="54134" xr:uid="{C8F8E9F9-89FD-484D-BED3-04B7526DF4D3}"/>
    <cellStyle name="Separador de milhares 2 2 49 5 3" xfId="54133" xr:uid="{306CFD31-B4B4-4DCA-8A91-772691A53A7B}"/>
    <cellStyle name="Separador de milhares 2 2 49 6" xfId="23499" xr:uid="{00000000-0005-0000-0000-0000CD5B0000}"/>
    <cellStyle name="Separador de milhares 2 2 49 6 2" xfId="54135" xr:uid="{5A94E2DB-2AC0-4864-BD96-E2C8206A961B}"/>
    <cellStyle name="Separador de milhares 2 2 49 7" xfId="54127" xr:uid="{1B11446F-09A8-42F5-B376-0508936EC2BD}"/>
    <cellStyle name="Separador de milhares 2 2 5" xfId="23500" xr:uid="{00000000-0005-0000-0000-0000CE5B0000}"/>
    <cellStyle name="Separador de milhares_x0001_ 2 2 5" xfId="23501" xr:uid="{00000000-0005-0000-0000-0000CF5B0000}"/>
    <cellStyle name="Separador de milhares 2 2 5 10" xfId="23502" xr:uid="{00000000-0005-0000-0000-0000D05B0000}"/>
    <cellStyle name="Separador de milhares_x0001_ 2 2 5 10" xfId="54137" xr:uid="{B357B20B-AD97-4C19-ACBB-0C8837B90A3F}"/>
    <cellStyle name="Separador de milhares 2 2 5 10 2" xfId="23503" xr:uid="{00000000-0005-0000-0000-0000D15B0000}"/>
    <cellStyle name="Separador de milhares 2 2 5 10 2 2" xfId="54139" xr:uid="{979B3229-D3DF-4121-88E7-6BDBFA3A9DEB}"/>
    <cellStyle name="Separador de milhares 2 2 5 10 3" xfId="54138" xr:uid="{4D4B2E5A-CEBE-4E69-A895-A152A443675A}"/>
    <cellStyle name="Separador de milhares 2 2 5 11" xfId="23504" xr:uid="{00000000-0005-0000-0000-0000D25B0000}"/>
    <cellStyle name="Separador de milhares 2 2 5 11 2" xfId="54140" xr:uid="{3AF327F1-07BD-4566-85C7-B6300549105F}"/>
    <cellStyle name="Separador de milhares 2 2 5 12" xfId="23505" xr:uid="{00000000-0005-0000-0000-0000D35B0000}"/>
    <cellStyle name="Separador de milhares 2 2 5 12 2" xfId="54141" xr:uid="{843DABDF-3D17-4B6E-9E45-9C4A59D366C2}"/>
    <cellStyle name="Separador de milhares 2 2 5 12 3" xfId="23506" xr:uid="{00000000-0005-0000-0000-0000D45B0000}"/>
    <cellStyle name="Separador de milhares 2 2 5 12 3 2" xfId="54142" xr:uid="{D44BEFA0-18F7-41ED-B5A6-28E42A9FC3D7}"/>
    <cellStyle name="Separador de milhares 2 2 5 13" xfId="23507" xr:uid="{00000000-0005-0000-0000-0000D55B0000}"/>
    <cellStyle name="Separador de milhares 2 2 5 13 2" xfId="54143" xr:uid="{84774FED-E331-42CC-A364-F8EFAC2F83F8}"/>
    <cellStyle name="Separador de milhares 2 2 5 14" xfId="23508" xr:uid="{00000000-0005-0000-0000-0000D65B0000}"/>
    <cellStyle name="Separador de milhares 2 2 5 14 2" xfId="54144" xr:uid="{4811BC6E-F342-465A-92BC-0F47B3D9F026}"/>
    <cellStyle name="Separador de milhares 2 2 5 15" xfId="54136" xr:uid="{5FEEDB25-944F-48E3-9A05-EEE89A40A566}"/>
    <cellStyle name="Separador de milhares 2 2 5 2" xfId="23509" xr:uid="{00000000-0005-0000-0000-0000D75B0000}"/>
    <cellStyle name="Separador de milhares_x0001_ 2 2 5 2" xfId="23510" xr:uid="{00000000-0005-0000-0000-0000D85B0000}"/>
    <cellStyle name="Separador de milhares 2 2 5 2 10" xfId="54145" xr:uid="{5A0B8B48-33EC-4829-A262-EBFA409C99F8}"/>
    <cellStyle name="Separador de milhares 2 2 5 2 2" xfId="23511" xr:uid="{00000000-0005-0000-0000-0000D95B0000}"/>
    <cellStyle name="Separador de milhares_x0001_ 2 2 5 2 2" xfId="23512" xr:uid="{00000000-0005-0000-0000-0000DA5B0000}"/>
    <cellStyle name="Separador de milhares 2 2 5 2 2 2" xfId="23513" xr:uid="{00000000-0005-0000-0000-0000DB5B0000}"/>
    <cellStyle name="Separador de milhares_x0001_ 2 2 5 2 2 2" xfId="54148" xr:uid="{EEB00C81-5164-4C42-9A35-4F82B768168F}"/>
    <cellStyle name="Separador de milhares 2 2 5 2 2 2 2" xfId="54149" xr:uid="{2EEC362C-69AF-4B19-A007-7A145DD5C5FF}"/>
    <cellStyle name="Separador de milhares 2 2 5 2 2 3" xfId="54147" xr:uid="{A7886B7D-D967-4545-841B-842029C34E13}"/>
    <cellStyle name="Separador de milhares 2 2 5 2 3" xfId="23514" xr:uid="{00000000-0005-0000-0000-0000DC5B0000}"/>
    <cellStyle name="Separador de milhares_x0001_ 2 2 5 2 3" xfId="54146" xr:uid="{D57EE3D5-A31E-4C34-B4C8-E9DAA6173921}"/>
    <cellStyle name="Separador de milhares 2 2 5 2 3 2" xfId="23515" xr:uid="{00000000-0005-0000-0000-0000DD5B0000}"/>
    <cellStyle name="Separador de milhares 2 2 5 2 3 2 2" xfId="54151" xr:uid="{7238CD97-3127-4DBD-A90D-762FF06198EB}"/>
    <cellStyle name="Separador de milhares 2 2 5 2 3 3" xfId="54150" xr:uid="{6EA1AF1C-CFD7-49ED-9AF7-9966B8B618D0}"/>
    <cellStyle name="Separador de milhares 2 2 5 2 4" xfId="23516" xr:uid="{00000000-0005-0000-0000-0000DE5B0000}"/>
    <cellStyle name="Separador de milhares 2 2 5 2 4 2" xfId="23517" xr:uid="{00000000-0005-0000-0000-0000DF5B0000}"/>
    <cellStyle name="Separador de milhares 2 2 5 2 4 2 2" xfId="54153" xr:uid="{734B8DD7-3E4B-4B03-B582-A22E9D9E07ED}"/>
    <cellStyle name="Separador de milhares 2 2 5 2 4 3" xfId="54152" xr:uid="{85EF45A9-741D-4E93-AA41-6C0732A164F8}"/>
    <cellStyle name="Separador de milhares 2 2 5 2 5" xfId="23518" xr:uid="{00000000-0005-0000-0000-0000E05B0000}"/>
    <cellStyle name="Separador de milhares 2 2 5 2 5 2" xfId="23519" xr:uid="{00000000-0005-0000-0000-0000E15B0000}"/>
    <cellStyle name="Separador de milhares 2 2 5 2 5 2 2" xfId="54155" xr:uid="{78E95F2A-A346-45D9-B820-EA0B0730EF68}"/>
    <cellStyle name="Separador de milhares 2 2 5 2 5 3" xfId="54154" xr:uid="{CA9C47B3-7277-44B4-8054-6B8FC270E3C0}"/>
    <cellStyle name="Separador de milhares 2 2 5 2 6" xfId="23520" xr:uid="{00000000-0005-0000-0000-0000E25B0000}"/>
    <cellStyle name="Separador de milhares 2 2 5 2 6 2" xfId="54156" xr:uid="{1D5456EB-6A56-4A9C-A139-A1CFDBA8B6AC}"/>
    <cellStyle name="Separador de milhares 2 2 5 2 7" xfId="23521" xr:uid="{00000000-0005-0000-0000-0000E35B0000}"/>
    <cellStyle name="Separador de milhares 2 2 5 2 7 2" xfId="54157" xr:uid="{0870F2C7-C2FB-4574-8627-4B443B84FABA}"/>
    <cellStyle name="Separador de milhares 2 2 5 2 8" xfId="23522" xr:uid="{00000000-0005-0000-0000-0000E45B0000}"/>
    <cellStyle name="Separador de milhares 2 2 5 2 8 2" xfId="54158" xr:uid="{D54D0791-DB84-4CEA-9F9E-43F5AD20D68C}"/>
    <cellStyle name="Separador de milhares 2 2 5 2 9" xfId="23523" xr:uid="{00000000-0005-0000-0000-0000E55B0000}"/>
    <cellStyle name="Separador de milhares 2 2 5 2 9 2" xfId="54159" xr:uid="{8F784F3E-AAD2-4B7E-908B-F6CE7995AC98}"/>
    <cellStyle name="Separador de milhares 2 2 5 3" xfId="23524" xr:uid="{00000000-0005-0000-0000-0000E65B0000}"/>
    <cellStyle name="Separador de milhares_x0001_ 2 2 5 3" xfId="23525" xr:uid="{00000000-0005-0000-0000-0000E75B0000}"/>
    <cellStyle name="Separador de milhares 2 2 5 3 2" xfId="23526" xr:uid="{00000000-0005-0000-0000-0000E85B0000}"/>
    <cellStyle name="Separador de milhares_x0001_ 2 2 5 3 2" xfId="23527" xr:uid="{00000000-0005-0000-0000-0000E95B0000}"/>
    <cellStyle name="Separador de milhares 2 2 5 3 2 2" xfId="23528" xr:uid="{00000000-0005-0000-0000-0000EA5B0000}"/>
    <cellStyle name="Separador de milhares_x0001_ 2 2 5 3 2 2" xfId="54163" xr:uid="{2417FF0F-C382-4AD1-9F9C-542FD7743E44}"/>
    <cellStyle name="Separador de milhares 2 2 5 3 2 2 2" xfId="54164" xr:uid="{1E5EE0F9-8379-439E-B392-0E189FFD5377}"/>
    <cellStyle name="Separador de milhares 2 2 5 3 2 3" xfId="54162" xr:uid="{1667A4B9-7750-4423-949A-19AE2D9EA870}"/>
    <cellStyle name="Separador de milhares 2 2 5 3 3" xfId="23529" xr:uid="{00000000-0005-0000-0000-0000EB5B0000}"/>
    <cellStyle name="Separador de milhares_x0001_ 2 2 5 3 3" xfId="54161" xr:uid="{8A571FD2-38A9-4D5F-BC00-4C2881E987AF}"/>
    <cellStyle name="Separador de milhares 2 2 5 3 3 2" xfId="23530" xr:uid="{00000000-0005-0000-0000-0000EC5B0000}"/>
    <cellStyle name="Separador de milhares 2 2 5 3 3 2 2" xfId="54166" xr:uid="{E20732ED-A6DE-41CC-854B-503F9D2384F5}"/>
    <cellStyle name="Separador de milhares 2 2 5 3 3 3" xfId="54165" xr:uid="{BDAB1F2F-2B25-4098-8578-AEC319B99C91}"/>
    <cellStyle name="Separador de milhares 2 2 5 3 4" xfId="23531" xr:uid="{00000000-0005-0000-0000-0000ED5B0000}"/>
    <cellStyle name="Separador de milhares 2 2 5 3 4 2" xfId="23532" xr:uid="{00000000-0005-0000-0000-0000EE5B0000}"/>
    <cellStyle name="Separador de milhares 2 2 5 3 4 2 2" xfId="54168" xr:uid="{7864E83C-A316-4B08-B4B1-FBDD9CEE9617}"/>
    <cellStyle name="Separador de milhares 2 2 5 3 4 3" xfId="54167" xr:uid="{0FE28C57-7DB1-44B1-AC65-C2C9352FE41E}"/>
    <cellStyle name="Separador de milhares 2 2 5 3 5" xfId="23533" xr:uid="{00000000-0005-0000-0000-0000EF5B0000}"/>
    <cellStyle name="Separador de milhares 2 2 5 3 5 2" xfId="54169" xr:uid="{9FD9FB0C-870E-425A-95CA-5098326B94ED}"/>
    <cellStyle name="Separador de milhares 2 2 5 3 6" xfId="23534" xr:uid="{00000000-0005-0000-0000-0000F05B0000}"/>
    <cellStyle name="Separador de milhares 2 2 5 3 6 2" xfId="54170" xr:uid="{B4FFC2CF-5241-4A1D-9BE2-6207A6F9503C}"/>
    <cellStyle name="Separador de milhares 2 2 5 3 7" xfId="23535" xr:uid="{00000000-0005-0000-0000-0000F15B0000}"/>
    <cellStyle name="Separador de milhares 2 2 5 3 7 2" xfId="54171" xr:uid="{38F95567-4D41-46A4-BDC3-CB7EEA34DF29}"/>
    <cellStyle name="Separador de milhares 2 2 5 3 8" xfId="23536" xr:uid="{00000000-0005-0000-0000-0000F25B0000}"/>
    <cellStyle name="Separador de milhares 2 2 5 3 8 2" xfId="54172" xr:uid="{6EF999C2-395B-49FF-B7B2-29A87023FF5F}"/>
    <cellStyle name="Separador de milhares 2 2 5 3 9" xfId="54160" xr:uid="{253C38A6-DECC-4611-B014-F659C612B863}"/>
    <cellStyle name="Separador de milhares 2 2 5 4" xfId="23537" xr:uid="{00000000-0005-0000-0000-0000F35B0000}"/>
    <cellStyle name="Separador de milhares_x0001_ 2 2 5 4" xfId="23538" xr:uid="{00000000-0005-0000-0000-0000F45B0000}"/>
    <cellStyle name="Separador de milhares 2 2 5 4 2" xfId="23539" xr:uid="{00000000-0005-0000-0000-0000F55B0000}"/>
    <cellStyle name="Separador de milhares_x0001_ 2 2 5 4 2" xfId="23540" xr:uid="{00000000-0005-0000-0000-0000F65B0000}"/>
    <cellStyle name="Separador de milhares 2 2 5 4 2 2" xfId="23541" xr:uid="{00000000-0005-0000-0000-0000F75B0000}"/>
    <cellStyle name="Separador de milhares_x0001_ 2 2 5 4 2 2" xfId="54176" xr:uid="{ED325F4A-6AFC-405F-BD3A-3F745E5694FD}"/>
    <cellStyle name="Separador de milhares 2 2 5 4 2 2 2" xfId="54177" xr:uid="{34B4FC7D-EF95-4108-9D04-811C1B8EF6C9}"/>
    <cellStyle name="Separador de milhares 2 2 5 4 2 3" xfId="54175" xr:uid="{543D25B9-4A23-4F73-A36A-2F84893055A4}"/>
    <cellStyle name="Separador de milhares 2 2 5 4 3" xfId="23542" xr:uid="{00000000-0005-0000-0000-0000F85B0000}"/>
    <cellStyle name="Separador de milhares_x0001_ 2 2 5 4 3" xfId="54174" xr:uid="{A546F033-D2BF-434A-966E-4EE5E27AFF8F}"/>
    <cellStyle name="Separador de milhares 2 2 5 4 3 2" xfId="23543" xr:uid="{00000000-0005-0000-0000-0000F95B0000}"/>
    <cellStyle name="Separador de milhares 2 2 5 4 3 2 2" xfId="54179" xr:uid="{9E4FA872-B279-4D0D-B66D-16AE9281B91C}"/>
    <cellStyle name="Separador de milhares 2 2 5 4 3 3" xfId="54178" xr:uid="{D8C7CFE0-C160-4C91-AD5B-208FF3F49BDF}"/>
    <cellStyle name="Separador de milhares 2 2 5 4 4" xfId="23544" xr:uid="{00000000-0005-0000-0000-0000FA5B0000}"/>
    <cellStyle name="Separador de milhares 2 2 5 4 4 2" xfId="23545" xr:uid="{00000000-0005-0000-0000-0000FB5B0000}"/>
    <cellStyle name="Separador de milhares 2 2 5 4 4 2 2" xfId="54181" xr:uid="{1DC5F64D-5240-4470-AF71-D1C48EE82390}"/>
    <cellStyle name="Separador de milhares 2 2 5 4 4 3" xfId="54180" xr:uid="{E11F0EC8-C01B-4AAE-AF3E-2CFCEB08B508}"/>
    <cellStyle name="Separador de milhares 2 2 5 4 5" xfId="23546" xr:uid="{00000000-0005-0000-0000-0000FC5B0000}"/>
    <cellStyle name="Separador de milhares 2 2 5 4 5 2" xfId="54182" xr:uid="{3C6BCF98-8A2F-43DD-974E-ACC92E94F8E2}"/>
    <cellStyle name="Separador de milhares 2 2 5 4 6" xfId="23547" xr:uid="{00000000-0005-0000-0000-0000FD5B0000}"/>
    <cellStyle name="Separador de milhares 2 2 5 4 6 2" xfId="54183" xr:uid="{9DB92520-B379-4C99-9B57-81B82EA45F04}"/>
    <cellStyle name="Separador de milhares 2 2 5 4 7" xfId="23548" xr:uid="{00000000-0005-0000-0000-0000FE5B0000}"/>
    <cellStyle name="Separador de milhares 2 2 5 4 7 2" xfId="54184" xr:uid="{27C9B2D8-BA1A-4F82-AB96-13CB4E0576D0}"/>
    <cellStyle name="Separador de milhares 2 2 5 4 8" xfId="23549" xr:uid="{00000000-0005-0000-0000-0000FF5B0000}"/>
    <cellStyle name="Separador de milhares 2 2 5 4 8 2" xfId="54185" xr:uid="{A583FA45-B4B8-4FA6-92EA-D5A1F8372483}"/>
    <cellStyle name="Separador de milhares 2 2 5 4 9" xfId="54173" xr:uid="{C5D3D066-2DAE-49B5-ABB3-34C2F02F5887}"/>
    <cellStyle name="Separador de milhares 2 2 5 5" xfId="23550" xr:uid="{00000000-0005-0000-0000-0000005C0000}"/>
    <cellStyle name="Separador de milhares_x0001_ 2 2 5 5" xfId="23551" xr:uid="{00000000-0005-0000-0000-0000015C0000}"/>
    <cellStyle name="Separador de milhares 2 2 5 5 2" xfId="23552" xr:uid="{00000000-0005-0000-0000-0000025C0000}"/>
    <cellStyle name="Separador de milhares_x0001_ 2 2 5 5 2" xfId="23553" xr:uid="{00000000-0005-0000-0000-0000035C0000}"/>
    <cellStyle name="Separador de milhares 2 2 5 5 2 2" xfId="23554" xr:uid="{00000000-0005-0000-0000-0000045C0000}"/>
    <cellStyle name="Separador de milhares_x0001_ 2 2 5 5 2 2" xfId="54189" xr:uid="{A743954C-6367-4840-9B5A-6AB93E82965A}"/>
    <cellStyle name="Separador de milhares 2 2 5 5 2 2 2" xfId="54190" xr:uid="{80EDFEAE-0D6F-497A-A24C-1D91528FC1B4}"/>
    <cellStyle name="Separador de milhares 2 2 5 5 2 3" xfId="54188" xr:uid="{723F5776-0350-442D-8A32-F7F3D6E03711}"/>
    <cellStyle name="Separador de milhares 2 2 5 5 3" xfId="23555" xr:uid="{00000000-0005-0000-0000-0000055C0000}"/>
    <cellStyle name="Separador de milhares_x0001_ 2 2 5 5 3" xfId="54187" xr:uid="{B18BBE6B-6AFA-42DF-ACC6-D6CE5E5E0CC3}"/>
    <cellStyle name="Separador de milhares 2 2 5 5 3 2" xfId="23556" xr:uid="{00000000-0005-0000-0000-0000065C0000}"/>
    <cellStyle name="Separador de milhares 2 2 5 5 3 2 2" xfId="54192" xr:uid="{ADDADDC0-0D61-4D62-B759-0ACCBC294F95}"/>
    <cellStyle name="Separador de milhares 2 2 5 5 3 3" xfId="54191" xr:uid="{D61FF0C9-0923-4AE3-8B17-775941BE52AD}"/>
    <cellStyle name="Separador de milhares 2 2 5 5 4" xfId="23557" xr:uid="{00000000-0005-0000-0000-0000075C0000}"/>
    <cellStyle name="Separador de milhares 2 2 5 5 4 2" xfId="54193" xr:uid="{8ACA68CD-A77E-40D9-8102-5A049F211AAA}"/>
    <cellStyle name="Separador de milhares 2 2 5 5 5" xfId="23558" xr:uid="{00000000-0005-0000-0000-0000085C0000}"/>
    <cellStyle name="Separador de milhares 2 2 5 5 5 2" xfId="54194" xr:uid="{A00CFB20-0C11-4627-9B8E-FE2360F7ADCD}"/>
    <cellStyle name="Separador de milhares 2 2 5 5 6" xfId="23559" xr:uid="{00000000-0005-0000-0000-0000095C0000}"/>
    <cellStyle name="Separador de milhares 2 2 5 5 6 2" xfId="54195" xr:uid="{9A444489-F319-4386-8F02-7B8DFB70F4AB}"/>
    <cellStyle name="Separador de milhares 2 2 5 5 7" xfId="23560" xr:uid="{00000000-0005-0000-0000-00000A5C0000}"/>
    <cellStyle name="Separador de milhares 2 2 5 5 7 2" xfId="54196" xr:uid="{ECA8E67E-8849-4C93-8029-8AAF000A6AC1}"/>
    <cellStyle name="Separador de milhares 2 2 5 5 8" xfId="54186" xr:uid="{F6F54120-D056-4F05-85A6-1FEAA995B946}"/>
    <cellStyle name="Separador de milhares 2 2 5 6" xfId="23561" xr:uid="{00000000-0005-0000-0000-00000B5C0000}"/>
    <cellStyle name="Separador de milhares_x0001_ 2 2 5 6" xfId="23562" xr:uid="{00000000-0005-0000-0000-00000C5C0000}"/>
    <cellStyle name="Separador de milhares 2 2 5 6 2" xfId="23563" xr:uid="{00000000-0005-0000-0000-00000D5C0000}"/>
    <cellStyle name="Separador de milhares_x0001_ 2 2 5 6 2" xfId="54198" xr:uid="{80A9D406-D255-4BC1-9ED5-503C2F0CF583}"/>
    <cellStyle name="Separador de milhares 2 2 5 6 2 2" xfId="23564" xr:uid="{00000000-0005-0000-0000-00000E5C0000}"/>
    <cellStyle name="Separador de milhares 2 2 5 6 2 2 2" xfId="54200" xr:uid="{3366BA1D-0CDC-489A-AA78-6B86C5CFC1DF}"/>
    <cellStyle name="Separador de milhares 2 2 5 6 2 3" xfId="54199" xr:uid="{79234B1C-A4C1-4821-BD5E-3202CC89F0D2}"/>
    <cellStyle name="Separador de milhares 2 2 5 6 3" xfId="23565" xr:uid="{00000000-0005-0000-0000-00000F5C0000}"/>
    <cellStyle name="Separador de milhares 2 2 5 6 3 2" xfId="23566" xr:uid="{00000000-0005-0000-0000-0000105C0000}"/>
    <cellStyle name="Separador de milhares 2 2 5 6 3 2 2" xfId="54202" xr:uid="{9143BA06-8447-4C48-909E-EB8C7E6D0002}"/>
    <cellStyle name="Separador de milhares 2 2 5 6 3 3" xfId="54201" xr:uid="{3C784472-E8AC-4829-9D8F-2EFFE3BE45BC}"/>
    <cellStyle name="Separador de milhares 2 2 5 6 4" xfId="23567" xr:uid="{00000000-0005-0000-0000-0000115C0000}"/>
    <cellStyle name="Separador de milhares 2 2 5 6 4 2" xfId="54203" xr:uid="{6260C102-08A5-41C7-83D6-FCFA06DB9143}"/>
    <cellStyle name="Separador de milhares 2 2 5 6 5" xfId="23568" xr:uid="{00000000-0005-0000-0000-0000125C0000}"/>
    <cellStyle name="Separador de milhares 2 2 5 6 5 2" xfId="54204" xr:uid="{2FADD572-8860-4139-AEC1-960C4B015E07}"/>
    <cellStyle name="Separador de milhares 2 2 5 6 6" xfId="23569" xr:uid="{00000000-0005-0000-0000-0000135C0000}"/>
    <cellStyle name="Separador de milhares 2 2 5 6 6 2" xfId="54205" xr:uid="{578A59D8-A826-4A72-A1F8-D78DBA1361E5}"/>
    <cellStyle name="Separador de milhares 2 2 5 6 7" xfId="23570" xr:uid="{00000000-0005-0000-0000-0000145C0000}"/>
    <cellStyle name="Separador de milhares 2 2 5 6 7 2" xfId="54206" xr:uid="{E57E139F-2C2D-4F55-8475-933E4ABD3EE0}"/>
    <cellStyle name="Separador de milhares 2 2 5 6 8" xfId="54197" xr:uid="{887D1C9B-3356-4389-8906-7D0649FAE08B}"/>
    <cellStyle name="Separador de milhares 2 2 5 7" xfId="23571" xr:uid="{00000000-0005-0000-0000-0000155C0000}"/>
    <cellStyle name="Separador de milhares_x0001_ 2 2 5 7" xfId="23572" xr:uid="{00000000-0005-0000-0000-0000165C0000}"/>
    <cellStyle name="Separador de milhares 2 2 5 7 2" xfId="23573" xr:uid="{00000000-0005-0000-0000-0000175C0000}"/>
    <cellStyle name="Separador de milhares_x0001_ 2 2 5 7 2" xfId="54208" xr:uid="{5906D87E-B538-436B-8EE0-8EC8871CD245}"/>
    <cellStyle name="Separador de milhares 2 2 5 7 2 2" xfId="54209" xr:uid="{3ADC9A29-4AF8-423D-BED0-B32B7AD14761}"/>
    <cellStyle name="Separador de milhares 2 2 5 7 3" xfId="54207" xr:uid="{85205477-0148-4B1F-A920-CE5497EB9F20}"/>
    <cellStyle name="Separador de milhares 2 2 5 8" xfId="23574" xr:uid="{00000000-0005-0000-0000-0000185C0000}"/>
    <cellStyle name="Separador de milhares_x0001_ 2 2 5 8" xfId="23575" xr:uid="{00000000-0005-0000-0000-0000195C0000}"/>
    <cellStyle name="Separador de milhares 2 2 5 8 2" xfId="23576" xr:uid="{00000000-0005-0000-0000-00001A5C0000}"/>
    <cellStyle name="Separador de milhares_x0001_ 2 2 5 8 2" xfId="54211" xr:uid="{F4106BD5-6CE1-49D5-BA2A-4F24313DB332}"/>
    <cellStyle name="Separador de milhares 2 2 5 8 2 2" xfId="54212" xr:uid="{AE5E7D98-2DEA-4A8D-94FF-6EDCFA5F5F9C}"/>
    <cellStyle name="Separador de milhares 2 2 5 8 3" xfId="54210" xr:uid="{0894F3E7-A1EF-497E-BDCD-E8DB1D70955B}"/>
    <cellStyle name="Separador de milhares 2 2 5 9" xfId="23577" xr:uid="{00000000-0005-0000-0000-00001B5C0000}"/>
    <cellStyle name="Separador de milhares_x0001_ 2 2 5 9" xfId="23578" xr:uid="{00000000-0005-0000-0000-00001C5C0000}"/>
    <cellStyle name="Separador de milhares 2 2 5 9 2" xfId="23579" xr:uid="{00000000-0005-0000-0000-00001D5C0000}"/>
    <cellStyle name="Separador de milhares_x0001_ 2 2 5 9 2" xfId="54214" xr:uid="{872980E1-22F7-44AD-9095-41B6AD3E5330}"/>
    <cellStyle name="Separador de milhares 2 2 5 9 2 2" xfId="54215" xr:uid="{2E7D2697-E739-4319-A96F-16E327B20C12}"/>
    <cellStyle name="Separador de milhares 2 2 5 9 3" xfId="54213" xr:uid="{8C56E503-1DF6-4A75-B34B-B99D4B8DF178}"/>
    <cellStyle name="Separador de milhares 2 2 50" xfId="23580" xr:uid="{00000000-0005-0000-0000-00001E5C0000}"/>
    <cellStyle name="Separador de milhares 2 2 50 2" xfId="23581" xr:uid="{00000000-0005-0000-0000-00001F5C0000}"/>
    <cellStyle name="Separador de milhares 2 2 50 2 2" xfId="23582" xr:uid="{00000000-0005-0000-0000-0000205C0000}"/>
    <cellStyle name="Separador de milhares 2 2 50 2 2 2" xfId="54218" xr:uid="{2EB63DED-4265-4620-A9E5-EEDF153982CA}"/>
    <cellStyle name="Separador de milhares 2 2 50 2 3" xfId="54217" xr:uid="{3206FBAB-D92C-49B6-A3B8-40B516EA7F22}"/>
    <cellStyle name="Separador de milhares 2 2 50 3" xfId="23583" xr:uid="{00000000-0005-0000-0000-0000215C0000}"/>
    <cellStyle name="Separador de milhares 2 2 50 3 2" xfId="23584" xr:uid="{00000000-0005-0000-0000-0000225C0000}"/>
    <cellStyle name="Separador de milhares 2 2 50 3 2 2" xfId="54220" xr:uid="{5465FD3E-8066-4D96-BA95-3AF37CE004B1}"/>
    <cellStyle name="Separador de milhares 2 2 50 3 3" xfId="54219" xr:uid="{DE4F0D85-CC22-45BD-95CB-8881B6841656}"/>
    <cellStyle name="Separador de milhares 2 2 50 4" xfId="23585" xr:uid="{00000000-0005-0000-0000-0000235C0000}"/>
    <cellStyle name="Separador de milhares 2 2 50 4 2" xfId="54221" xr:uid="{121C5E63-9A2F-4086-B995-08038C0ACE95}"/>
    <cellStyle name="Separador de milhares 2 2 50 5" xfId="23586" xr:uid="{00000000-0005-0000-0000-0000245C0000}"/>
    <cellStyle name="Separador de milhares 2 2 50 5 2" xfId="23587" xr:uid="{00000000-0005-0000-0000-0000255C0000}"/>
    <cellStyle name="Separador de milhares 2 2 50 5 2 2" xfId="54223" xr:uid="{9858599B-B575-4A38-AD63-0D117A8D8649}"/>
    <cellStyle name="Separador de milhares 2 2 50 5 3" xfId="54222" xr:uid="{352F6D90-E7E8-4958-B2E8-9EE70459B21D}"/>
    <cellStyle name="Separador de milhares 2 2 50 6" xfId="23588" xr:uid="{00000000-0005-0000-0000-0000265C0000}"/>
    <cellStyle name="Separador de milhares 2 2 50 6 2" xfId="54224" xr:uid="{B66769E9-CA42-49F7-B68C-1971573D3282}"/>
    <cellStyle name="Separador de milhares 2 2 50 7" xfId="54216" xr:uid="{8DB84C48-EE85-420C-B10F-F47D9EC2E241}"/>
    <cellStyle name="Separador de milhares 2 2 51" xfId="23589" xr:uid="{00000000-0005-0000-0000-0000275C0000}"/>
    <cellStyle name="Separador de milhares 2 2 51 2" xfId="23590" xr:uid="{00000000-0005-0000-0000-0000285C0000}"/>
    <cellStyle name="Separador de milhares 2 2 51 2 2" xfId="23591" xr:uid="{00000000-0005-0000-0000-0000295C0000}"/>
    <cellStyle name="Separador de milhares 2 2 51 2 2 2" xfId="54227" xr:uid="{57D17656-201A-4FBA-B5D7-00B2950D67BE}"/>
    <cellStyle name="Separador de milhares 2 2 51 2 3" xfId="54226" xr:uid="{1B37A1FA-D079-4C93-B418-E943E5525230}"/>
    <cellStyle name="Separador de milhares 2 2 51 3" xfId="23592" xr:uid="{00000000-0005-0000-0000-00002A5C0000}"/>
    <cellStyle name="Separador de milhares 2 2 51 3 2" xfId="23593" xr:uid="{00000000-0005-0000-0000-00002B5C0000}"/>
    <cellStyle name="Separador de milhares 2 2 51 3 2 2" xfId="54229" xr:uid="{4FEF96C8-ADFD-4861-BB8D-29412840646D}"/>
    <cellStyle name="Separador de milhares 2 2 51 3 3" xfId="54228" xr:uid="{117B87E3-DCC0-4C84-9223-B3E8B8A2484C}"/>
    <cellStyle name="Separador de milhares 2 2 51 4" xfId="23594" xr:uid="{00000000-0005-0000-0000-00002C5C0000}"/>
    <cellStyle name="Separador de milhares 2 2 51 4 2" xfId="54230" xr:uid="{708C8FCD-75AD-474F-9D51-BAE84ED50D6D}"/>
    <cellStyle name="Separador de milhares 2 2 51 5" xfId="23595" xr:uid="{00000000-0005-0000-0000-00002D5C0000}"/>
    <cellStyle name="Separador de milhares 2 2 51 5 2" xfId="23596" xr:uid="{00000000-0005-0000-0000-00002E5C0000}"/>
    <cellStyle name="Separador de milhares 2 2 51 5 2 2" xfId="54232" xr:uid="{2889EB1E-611F-40D6-90C4-97A50546F41E}"/>
    <cellStyle name="Separador de milhares 2 2 51 5 3" xfId="54231" xr:uid="{393C446D-AB3C-458E-AC4D-991DE072FCC0}"/>
    <cellStyle name="Separador de milhares 2 2 51 6" xfId="23597" xr:uid="{00000000-0005-0000-0000-00002F5C0000}"/>
    <cellStyle name="Separador de milhares 2 2 51 6 2" xfId="54233" xr:uid="{F56535FC-6BCA-4236-92AF-637A54002136}"/>
    <cellStyle name="Separador de milhares 2 2 51 7" xfId="54225" xr:uid="{B849620F-4B3E-4D80-B1D8-470653D15786}"/>
    <cellStyle name="Separador de milhares 2 2 52" xfId="23598" xr:uid="{00000000-0005-0000-0000-0000305C0000}"/>
    <cellStyle name="Separador de milhares 2 2 52 2" xfId="23599" xr:uid="{00000000-0005-0000-0000-0000315C0000}"/>
    <cellStyle name="Separador de milhares 2 2 52 2 2" xfId="23600" xr:uid="{00000000-0005-0000-0000-0000325C0000}"/>
    <cellStyle name="Separador de milhares 2 2 52 2 2 2" xfId="54236" xr:uid="{6929D1A5-150B-41EA-9BB5-5A4D4016BEE5}"/>
    <cellStyle name="Separador de milhares 2 2 52 2 3" xfId="54235" xr:uid="{95E05721-50B1-403D-99CA-FBE99ED2D2EE}"/>
    <cellStyle name="Separador de milhares 2 2 52 3" xfId="23601" xr:uid="{00000000-0005-0000-0000-0000335C0000}"/>
    <cellStyle name="Separador de milhares 2 2 52 3 2" xfId="23602" xr:uid="{00000000-0005-0000-0000-0000345C0000}"/>
    <cellStyle name="Separador de milhares 2 2 52 3 2 2" xfId="54238" xr:uid="{28DA917D-09EC-4708-A41E-EC908A0A3EFF}"/>
    <cellStyle name="Separador de milhares 2 2 52 3 3" xfId="54237" xr:uid="{97B4DABB-ACC0-490D-AD30-99A8CAF45F70}"/>
    <cellStyle name="Separador de milhares 2 2 52 4" xfId="23603" xr:uid="{00000000-0005-0000-0000-0000355C0000}"/>
    <cellStyle name="Separador de milhares 2 2 52 4 2" xfId="54239" xr:uid="{3FE14B30-DE62-42D9-AE12-1F4A45ECDE32}"/>
    <cellStyle name="Separador de milhares 2 2 52 5" xfId="23604" xr:uid="{00000000-0005-0000-0000-0000365C0000}"/>
    <cellStyle name="Separador de milhares 2 2 52 5 2" xfId="23605" xr:uid="{00000000-0005-0000-0000-0000375C0000}"/>
    <cellStyle name="Separador de milhares 2 2 52 5 2 2" xfId="54241" xr:uid="{D2A82FCC-47CB-46A8-97E2-8BA4DF836DC9}"/>
    <cellStyle name="Separador de milhares 2 2 52 5 3" xfId="54240" xr:uid="{BFEBDFF5-8EBD-475A-811D-90E6F6AF49D9}"/>
    <cellStyle name="Separador de milhares 2 2 52 6" xfId="23606" xr:uid="{00000000-0005-0000-0000-0000385C0000}"/>
    <cellStyle name="Separador de milhares 2 2 52 6 2" xfId="54242" xr:uid="{3AB7E4F0-634D-45DE-A524-73F754FE274E}"/>
    <cellStyle name="Separador de milhares 2 2 52 7" xfId="54234" xr:uid="{B07BC8CF-71D7-423F-9AAD-2828D6E08C8A}"/>
    <cellStyle name="Separador de milhares 2 2 53" xfId="23607" xr:uid="{00000000-0005-0000-0000-0000395C0000}"/>
    <cellStyle name="Separador de milhares 2 2 53 2" xfId="23608" xr:uid="{00000000-0005-0000-0000-00003A5C0000}"/>
    <cellStyle name="Separador de milhares 2 2 53 2 2" xfId="23609" xr:uid="{00000000-0005-0000-0000-00003B5C0000}"/>
    <cellStyle name="Separador de milhares 2 2 53 2 2 2" xfId="54245" xr:uid="{D47E9636-23B8-4B09-83F3-CB792A6F73FA}"/>
    <cellStyle name="Separador de milhares 2 2 53 2 3" xfId="54244" xr:uid="{351753DE-CF03-4B93-955F-C6B62E70D481}"/>
    <cellStyle name="Separador de milhares 2 2 53 3" xfId="23610" xr:uid="{00000000-0005-0000-0000-00003C5C0000}"/>
    <cellStyle name="Separador de milhares 2 2 53 3 2" xfId="23611" xr:uid="{00000000-0005-0000-0000-00003D5C0000}"/>
    <cellStyle name="Separador de milhares 2 2 53 3 2 2" xfId="54247" xr:uid="{DFADB14E-694B-4514-966C-23EE237655A4}"/>
    <cellStyle name="Separador de milhares 2 2 53 3 3" xfId="54246" xr:uid="{89F57BCD-BD9D-4C03-B550-FF26DED7A504}"/>
    <cellStyle name="Separador de milhares 2 2 53 4" xfId="23612" xr:uid="{00000000-0005-0000-0000-00003E5C0000}"/>
    <cellStyle name="Separador de milhares 2 2 53 4 2" xfId="54248" xr:uid="{9137A109-E08B-4B8F-B88D-811FCB12D026}"/>
    <cellStyle name="Separador de milhares 2 2 53 5" xfId="23613" xr:uid="{00000000-0005-0000-0000-00003F5C0000}"/>
    <cellStyle name="Separador de milhares 2 2 53 5 2" xfId="23614" xr:uid="{00000000-0005-0000-0000-0000405C0000}"/>
    <cellStyle name="Separador de milhares 2 2 53 5 2 2" xfId="54250" xr:uid="{7FFE6C6C-45B5-4456-8A16-FB1CC2CCDE03}"/>
    <cellStyle name="Separador de milhares 2 2 53 5 3" xfId="54249" xr:uid="{811B2DE0-6C73-47F8-8D1F-03266173DD91}"/>
    <cellStyle name="Separador de milhares 2 2 53 6" xfId="23615" xr:uid="{00000000-0005-0000-0000-0000415C0000}"/>
    <cellStyle name="Separador de milhares 2 2 53 6 2" xfId="54251" xr:uid="{AE455762-B081-48D4-8763-C07C2FC9DC91}"/>
    <cellStyle name="Separador de milhares 2 2 53 7" xfId="54243" xr:uid="{851750F0-CCCC-4D8E-BBB9-A849CE4C39F0}"/>
    <cellStyle name="Separador de milhares 2 2 54" xfId="23616" xr:uid="{00000000-0005-0000-0000-0000425C0000}"/>
    <cellStyle name="Separador de milhares 2 2 54 2" xfId="23617" xr:uid="{00000000-0005-0000-0000-0000435C0000}"/>
    <cellStyle name="Separador de milhares 2 2 54 2 2" xfId="23618" xr:uid="{00000000-0005-0000-0000-0000445C0000}"/>
    <cellStyle name="Separador de milhares 2 2 54 2 2 2" xfId="54254" xr:uid="{AFB9E547-2FDA-4EAA-A5F9-EE19C28351CC}"/>
    <cellStyle name="Separador de milhares 2 2 54 2 3" xfId="54253" xr:uid="{35D1CC14-FA6A-4CB3-8645-F308CFF8110D}"/>
    <cellStyle name="Separador de milhares 2 2 54 3" xfId="23619" xr:uid="{00000000-0005-0000-0000-0000455C0000}"/>
    <cellStyle name="Separador de milhares 2 2 54 3 2" xfId="23620" xr:uid="{00000000-0005-0000-0000-0000465C0000}"/>
    <cellStyle name="Separador de milhares 2 2 54 3 2 2" xfId="54256" xr:uid="{2EF6561B-4456-4B46-AA37-C50B4D56432B}"/>
    <cellStyle name="Separador de milhares 2 2 54 3 3" xfId="54255" xr:uid="{30E336AD-1CCF-49CB-A997-351320BDF2CB}"/>
    <cellStyle name="Separador de milhares 2 2 54 4" xfId="23621" xr:uid="{00000000-0005-0000-0000-0000475C0000}"/>
    <cellStyle name="Separador de milhares 2 2 54 4 2" xfId="54257" xr:uid="{7DA9CF3C-F0A0-4F69-B5FC-7E39F0886524}"/>
    <cellStyle name="Separador de milhares 2 2 54 5" xfId="23622" xr:uid="{00000000-0005-0000-0000-0000485C0000}"/>
    <cellStyle name="Separador de milhares 2 2 54 5 2" xfId="23623" xr:uid="{00000000-0005-0000-0000-0000495C0000}"/>
    <cellStyle name="Separador de milhares 2 2 54 5 2 2" xfId="54259" xr:uid="{EF8F0E73-A918-4932-BEB2-21F8B59855CA}"/>
    <cellStyle name="Separador de milhares 2 2 54 5 3" xfId="54258" xr:uid="{77EDD2DE-CB86-4D14-A540-2B8573E8A42E}"/>
    <cellStyle name="Separador de milhares 2 2 54 6" xfId="23624" xr:uid="{00000000-0005-0000-0000-00004A5C0000}"/>
    <cellStyle name="Separador de milhares 2 2 54 6 2" xfId="54260" xr:uid="{22F38306-A492-494C-8E15-E1B58394E860}"/>
    <cellStyle name="Separador de milhares 2 2 54 7" xfId="54252" xr:uid="{BCF5E6DE-2922-43FB-A3C8-74B3C69ADA3A}"/>
    <cellStyle name="Separador de milhares 2 2 55" xfId="23625" xr:uid="{00000000-0005-0000-0000-00004B5C0000}"/>
    <cellStyle name="Separador de milhares 2 2 55 2" xfId="23626" xr:uid="{00000000-0005-0000-0000-00004C5C0000}"/>
    <cellStyle name="Separador de milhares 2 2 55 2 2" xfId="23627" xr:uid="{00000000-0005-0000-0000-00004D5C0000}"/>
    <cellStyle name="Separador de milhares 2 2 55 2 2 2" xfId="54263" xr:uid="{E721358D-D441-4B52-8058-62EFE90D7D08}"/>
    <cellStyle name="Separador de milhares 2 2 55 2 3" xfId="54262" xr:uid="{4450E702-5FD9-4548-89EF-DA6E5BC4B81D}"/>
    <cellStyle name="Separador de milhares 2 2 55 3" xfId="23628" xr:uid="{00000000-0005-0000-0000-00004E5C0000}"/>
    <cellStyle name="Separador de milhares 2 2 55 3 2" xfId="23629" xr:uid="{00000000-0005-0000-0000-00004F5C0000}"/>
    <cellStyle name="Separador de milhares 2 2 55 3 2 2" xfId="54265" xr:uid="{04A9D7BA-6108-4384-8FAE-81872CEE1DB2}"/>
    <cellStyle name="Separador de milhares 2 2 55 3 3" xfId="54264" xr:uid="{FE3C7335-54BD-4F7C-9388-8D0054FA60D6}"/>
    <cellStyle name="Separador de milhares 2 2 55 4" xfId="23630" xr:uid="{00000000-0005-0000-0000-0000505C0000}"/>
    <cellStyle name="Separador de milhares 2 2 55 4 2" xfId="54266" xr:uid="{C6F04E97-2CB9-4355-95E7-B8B02FAC1BFE}"/>
    <cellStyle name="Separador de milhares 2 2 55 5" xfId="23631" xr:uid="{00000000-0005-0000-0000-0000515C0000}"/>
    <cellStyle name="Separador de milhares 2 2 55 5 2" xfId="23632" xr:uid="{00000000-0005-0000-0000-0000525C0000}"/>
    <cellStyle name="Separador de milhares 2 2 55 5 2 2" xfId="54268" xr:uid="{330C5095-2333-450C-933B-F17CC0C1C5DB}"/>
    <cellStyle name="Separador de milhares 2 2 55 5 3" xfId="54267" xr:uid="{E1E45F43-A282-42A3-8132-928861679E1A}"/>
    <cellStyle name="Separador de milhares 2 2 55 6" xfId="23633" xr:uid="{00000000-0005-0000-0000-0000535C0000}"/>
    <cellStyle name="Separador de milhares 2 2 55 6 2" xfId="54269" xr:uid="{AC9C9EC5-8E09-4403-8FC7-9380CE0B6A25}"/>
    <cellStyle name="Separador de milhares 2 2 55 7" xfId="54261" xr:uid="{8D380A0A-5C9F-4F00-83EC-6968999545C9}"/>
    <cellStyle name="Separador de milhares 2 2 56" xfId="23634" xr:uid="{00000000-0005-0000-0000-0000545C0000}"/>
    <cellStyle name="Separador de milhares 2 2 56 2" xfId="23635" xr:uid="{00000000-0005-0000-0000-0000555C0000}"/>
    <cellStyle name="Separador de milhares 2 2 56 2 2" xfId="23636" xr:uid="{00000000-0005-0000-0000-0000565C0000}"/>
    <cellStyle name="Separador de milhares 2 2 56 2 2 2" xfId="54272" xr:uid="{5F4BDD3A-513F-49E0-B00B-4AB94B08086F}"/>
    <cellStyle name="Separador de milhares 2 2 56 2 3" xfId="54271" xr:uid="{7B4FAA47-4AC2-47F7-A5BD-CE03BC53A70F}"/>
    <cellStyle name="Separador de milhares 2 2 56 3" xfId="23637" xr:uid="{00000000-0005-0000-0000-0000575C0000}"/>
    <cellStyle name="Separador de milhares 2 2 56 3 2" xfId="23638" xr:uid="{00000000-0005-0000-0000-0000585C0000}"/>
    <cellStyle name="Separador de milhares 2 2 56 3 2 2" xfId="54274" xr:uid="{C3E094DC-F80F-41CD-9767-A6893A7996FA}"/>
    <cellStyle name="Separador de milhares 2 2 56 3 3" xfId="54273" xr:uid="{7ACD5B02-7EC6-4B07-807E-3D3E714F0F4A}"/>
    <cellStyle name="Separador de milhares 2 2 56 4" xfId="23639" xr:uid="{00000000-0005-0000-0000-0000595C0000}"/>
    <cellStyle name="Separador de milhares 2 2 56 4 2" xfId="54275" xr:uid="{2A4E6D5D-AAC6-41CF-BA6B-0164ACF7918A}"/>
    <cellStyle name="Separador de milhares 2 2 56 5" xfId="23640" xr:uid="{00000000-0005-0000-0000-00005A5C0000}"/>
    <cellStyle name="Separador de milhares 2 2 56 5 2" xfId="23641" xr:uid="{00000000-0005-0000-0000-00005B5C0000}"/>
    <cellStyle name="Separador de milhares 2 2 56 5 2 2" xfId="54277" xr:uid="{D829ED5A-A8FF-4DD1-9110-ABE89C4BE16F}"/>
    <cellStyle name="Separador de milhares 2 2 56 5 3" xfId="54276" xr:uid="{C66AC9C4-ADFC-45EE-8B98-1A76F1273578}"/>
    <cellStyle name="Separador de milhares 2 2 56 6" xfId="23642" xr:uid="{00000000-0005-0000-0000-00005C5C0000}"/>
    <cellStyle name="Separador de milhares 2 2 56 6 2" xfId="54278" xr:uid="{5C4AEF00-4326-4B78-A339-E87D63C9D233}"/>
    <cellStyle name="Separador de milhares 2 2 56 7" xfId="54270" xr:uid="{241B9478-67BC-4C5A-8D04-3CCD63FFC815}"/>
    <cellStyle name="Separador de milhares 2 2 57" xfId="23643" xr:uid="{00000000-0005-0000-0000-00005D5C0000}"/>
    <cellStyle name="Separador de milhares 2 2 57 2" xfId="23644" xr:uid="{00000000-0005-0000-0000-00005E5C0000}"/>
    <cellStyle name="Separador de milhares 2 2 57 2 2" xfId="23645" xr:uid="{00000000-0005-0000-0000-00005F5C0000}"/>
    <cellStyle name="Separador de milhares 2 2 57 2 2 2" xfId="54281" xr:uid="{21D60AEE-EA12-4511-B437-EE0A9A9AB46C}"/>
    <cellStyle name="Separador de milhares 2 2 57 2 3" xfId="54280" xr:uid="{17F84870-7AA4-4884-B9E4-A27BF797018D}"/>
    <cellStyle name="Separador de milhares 2 2 57 3" xfId="23646" xr:uid="{00000000-0005-0000-0000-0000605C0000}"/>
    <cellStyle name="Separador de milhares 2 2 57 3 2" xfId="23647" xr:uid="{00000000-0005-0000-0000-0000615C0000}"/>
    <cellStyle name="Separador de milhares 2 2 57 3 2 2" xfId="54283" xr:uid="{C3883103-A600-416F-AF29-D8A0507111EF}"/>
    <cellStyle name="Separador de milhares 2 2 57 3 3" xfId="54282" xr:uid="{A7F1E325-2F8E-49DC-8555-4E75C4003297}"/>
    <cellStyle name="Separador de milhares 2 2 57 4" xfId="23648" xr:uid="{00000000-0005-0000-0000-0000625C0000}"/>
    <cellStyle name="Separador de milhares 2 2 57 4 2" xfId="54284" xr:uid="{9A041F24-A240-4ECB-8366-27686C81B208}"/>
    <cellStyle name="Separador de milhares 2 2 57 5" xfId="23649" xr:uid="{00000000-0005-0000-0000-0000635C0000}"/>
    <cellStyle name="Separador de milhares 2 2 57 5 2" xfId="23650" xr:uid="{00000000-0005-0000-0000-0000645C0000}"/>
    <cellStyle name="Separador de milhares 2 2 57 5 2 2" xfId="54286" xr:uid="{6922E703-1DDB-4ED9-BBA2-2849EC07A192}"/>
    <cellStyle name="Separador de milhares 2 2 57 5 3" xfId="54285" xr:uid="{06AAE3F3-4FEB-4100-8B1D-9AA72EBAF77F}"/>
    <cellStyle name="Separador de milhares 2 2 57 6" xfId="23651" xr:uid="{00000000-0005-0000-0000-0000655C0000}"/>
    <cellStyle name="Separador de milhares 2 2 57 6 2" xfId="54287" xr:uid="{3D298982-0E94-4DE8-BD01-E7F6E51A160D}"/>
    <cellStyle name="Separador de milhares 2 2 57 7" xfId="54279" xr:uid="{E8FD38DF-AB62-4565-AC92-CBCF06D12EA4}"/>
    <cellStyle name="Separador de milhares 2 2 58" xfId="23652" xr:uid="{00000000-0005-0000-0000-0000665C0000}"/>
    <cellStyle name="Separador de milhares 2 2 58 2" xfId="23653" xr:uid="{00000000-0005-0000-0000-0000675C0000}"/>
    <cellStyle name="Separador de milhares 2 2 58 2 2" xfId="23654" xr:uid="{00000000-0005-0000-0000-0000685C0000}"/>
    <cellStyle name="Separador de milhares 2 2 58 2 2 2" xfId="54290" xr:uid="{C3F235F9-4741-42D9-A57B-3E62D28FB11E}"/>
    <cellStyle name="Separador de milhares 2 2 58 2 3" xfId="54289" xr:uid="{D3FBDEBB-70DC-4F26-A271-9FFFC34D3CA2}"/>
    <cellStyle name="Separador de milhares 2 2 58 3" xfId="23655" xr:uid="{00000000-0005-0000-0000-0000695C0000}"/>
    <cellStyle name="Separador de milhares 2 2 58 3 2" xfId="23656" xr:uid="{00000000-0005-0000-0000-00006A5C0000}"/>
    <cellStyle name="Separador de milhares 2 2 58 3 2 2" xfId="54292" xr:uid="{0740471C-D4B4-4831-8AA0-4135910EABB8}"/>
    <cellStyle name="Separador de milhares 2 2 58 3 3" xfId="54291" xr:uid="{554AC2AD-2EE1-4ADE-A239-CC351ADD8235}"/>
    <cellStyle name="Separador de milhares 2 2 58 4" xfId="23657" xr:uid="{00000000-0005-0000-0000-00006B5C0000}"/>
    <cellStyle name="Separador de milhares 2 2 58 4 2" xfId="54293" xr:uid="{B5D76520-EF5D-4DEF-BE39-FF3D9CA7D310}"/>
    <cellStyle name="Separador de milhares 2 2 58 5" xfId="23658" xr:uid="{00000000-0005-0000-0000-00006C5C0000}"/>
    <cellStyle name="Separador de milhares 2 2 58 5 2" xfId="23659" xr:uid="{00000000-0005-0000-0000-00006D5C0000}"/>
    <cellStyle name="Separador de milhares 2 2 58 5 2 2" xfId="54295" xr:uid="{0CCD79D1-0E6B-4252-994B-96C0168CCFAB}"/>
    <cellStyle name="Separador de milhares 2 2 58 5 3" xfId="54294" xr:uid="{18F5F5C2-7A9F-4165-89C8-99115417E1A5}"/>
    <cellStyle name="Separador de milhares 2 2 58 6" xfId="23660" xr:uid="{00000000-0005-0000-0000-00006E5C0000}"/>
    <cellStyle name="Separador de milhares 2 2 58 6 2" xfId="54296" xr:uid="{A4D506BF-BFE7-4A55-B6AE-0F5BBC24C782}"/>
    <cellStyle name="Separador de milhares 2 2 58 7" xfId="54288" xr:uid="{1D6281F8-541B-46C8-9169-B74C5F17FC6D}"/>
    <cellStyle name="Separador de milhares 2 2 59" xfId="23661" xr:uid="{00000000-0005-0000-0000-00006F5C0000}"/>
    <cellStyle name="Separador de milhares 2 2 59 2" xfId="23662" xr:uid="{00000000-0005-0000-0000-0000705C0000}"/>
    <cellStyle name="Separador de milhares 2 2 59 2 2" xfId="23663" xr:uid="{00000000-0005-0000-0000-0000715C0000}"/>
    <cellStyle name="Separador de milhares 2 2 59 2 2 2" xfId="54299" xr:uid="{5BF83309-968B-4C8D-865D-5D57495C9F14}"/>
    <cellStyle name="Separador de milhares 2 2 59 2 3" xfId="54298" xr:uid="{5622E0B2-FB3E-40C1-BC61-779608083198}"/>
    <cellStyle name="Separador de milhares 2 2 59 3" xfId="23664" xr:uid="{00000000-0005-0000-0000-0000725C0000}"/>
    <cellStyle name="Separador de milhares 2 2 59 3 2" xfId="23665" xr:uid="{00000000-0005-0000-0000-0000735C0000}"/>
    <cellStyle name="Separador de milhares 2 2 59 3 2 2" xfId="54301" xr:uid="{1BB41072-3B10-471D-9C0B-EA680724AD23}"/>
    <cellStyle name="Separador de milhares 2 2 59 3 3" xfId="54300" xr:uid="{88C06A88-B189-469E-9FD3-379FD4E43846}"/>
    <cellStyle name="Separador de milhares 2 2 59 4" xfId="23666" xr:uid="{00000000-0005-0000-0000-0000745C0000}"/>
    <cellStyle name="Separador de milhares 2 2 59 4 2" xfId="54302" xr:uid="{53656C15-3A20-4DED-8147-28A0FE22902A}"/>
    <cellStyle name="Separador de milhares 2 2 59 5" xfId="23667" xr:uid="{00000000-0005-0000-0000-0000755C0000}"/>
    <cellStyle name="Separador de milhares 2 2 59 5 2" xfId="23668" xr:uid="{00000000-0005-0000-0000-0000765C0000}"/>
    <cellStyle name="Separador de milhares 2 2 59 5 2 2" xfId="54304" xr:uid="{5A51F98F-6B35-437E-9003-DABC58D643D1}"/>
    <cellStyle name="Separador de milhares 2 2 59 5 3" xfId="54303" xr:uid="{0D8E7E72-FC25-4DCD-8BE6-0785726AC966}"/>
    <cellStyle name="Separador de milhares 2 2 59 6" xfId="23669" xr:uid="{00000000-0005-0000-0000-0000775C0000}"/>
    <cellStyle name="Separador de milhares 2 2 59 6 2" xfId="54305" xr:uid="{C545011F-0683-48DA-A3CB-884C1648596B}"/>
    <cellStyle name="Separador de milhares 2 2 59 7" xfId="54297" xr:uid="{909769F5-E700-4DED-9CD2-E065E7C1EFC5}"/>
    <cellStyle name="Separador de milhares 2 2 6" xfId="23670" xr:uid="{00000000-0005-0000-0000-0000785C0000}"/>
    <cellStyle name="Separador de milhares_x0001_ 2 2 6" xfId="23671" xr:uid="{00000000-0005-0000-0000-0000795C0000}"/>
    <cellStyle name="Separador de milhares 2 2 6 10" xfId="23672" xr:uid="{00000000-0005-0000-0000-00007A5C0000}"/>
    <cellStyle name="Separador de milhares_x0001_ 2 2 6 10" xfId="54307" xr:uid="{52029D23-556E-4826-BCA5-D5BBFC6DAE02}"/>
    <cellStyle name="Separador de milhares 2 2 6 10 2" xfId="54308" xr:uid="{B27F638E-55B2-4698-B320-BA15DA7612AC}"/>
    <cellStyle name="Separador de milhares 2 2 6 11" xfId="23673" xr:uid="{00000000-0005-0000-0000-00007B5C0000}"/>
    <cellStyle name="Separador de milhares 2 2 6 11 2" xfId="54309" xr:uid="{E1AEE089-A2CD-4A36-9C07-189AEB1CFC05}"/>
    <cellStyle name="Separador de milhares 2 2 6 11 3" xfId="23674" xr:uid="{00000000-0005-0000-0000-00007C5C0000}"/>
    <cellStyle name="Separador de milhares 2 2 6 11 3 2" xfId="54310" xr:uid="{65A8599F-53DB-45E8-9959-9DFB713F1ACC}"/>
    <cellStyle name="Separador de milhares 2 2 6 12" xfId="23675" xr:uid="{00000000-0005-0000-0000-00007D5C0000}"/>
    <cellStyle name="Separador de milhares 2 2 6 12 2" xfId="54311" xr:uid="{3A8B3208-B10D-4DAF-8866-23DED661A847}"/>
    <cellStyle name="Separador de milhares 2 2 6 13" xfId="23676" xr:uid="{00000000-0005-0000-0000-00007E5C0000}"/>
    <cellStyle name="Separador de milhares 2 2 6 13 2" xfId="54312" xr:uid="{8E242A25-AF75-41CF-B6D9-5FCED32BE050}"/>
    <cellStyle name="Separador de milhares 2 2 6 14" xfId="54306" xr:uid="{AB6E2F29-97B0-4938-9541-3EE84724CC68}"/>
    <cellStyle name="Separador de milhares 2 2 6 2" xfId="23677" xr:uid="{00000000-0005-0000-0000-00007F5C0000}"/>
    <cellStyle name="Separador de milhares_x0001_ 2 2 6 2" xfId="23678" xr:uid="{00000000-0005-0000-0000-0000805C0000}"/>
    <cellStyle name="Separador de milhares 2 2 6 2 10" xfId="54313" xr:uid="{9BA2B81E-5D28-476B-847F-4B50F025DCF8}"/>
    <cellStyle name="Separador de milhares 2 2 6 2 2" xfId="23679" xr:uid="{00000000-0005-0000-0000-0000815C0000}"/>
    <cellStyle name="Separador de milhares_x0001_ 2 2 6 2 2" xfId="23680" xr:uid="{00000000-0005-0000-0000-0000825C0000}"/>
    <cellStyle name="Separador de milhares 2 2 6 2 2 2" xfId="23681" xr:uid="{00000000-0005-0000-0000-0000835C0000}"/>
    <cellStyle name="Separador de milhares_x0001_ 2 2 6 2 2 2" xfId="54316" xr:uid="{D39E5D64-6404-4D1B-AA81-D2865F4F08A6}"/>
    <cellStyle name="Separador de milhares 2 2 6 2 2 2 2" xfId="54317" xr:uid="{C3448290-C053-4252-8AE6-C9E8BCF12F95}"/>
    <cellStyle name="Separador de milhares 2 2 6 2 2 3" xfId="54315" xr:uid="{876DC42A-C112-4CFB-8DCA-29E7E08E4B0A}"/>
    <cellStyle name="Separador de milhares 2 2 6 2 3" xfId="23682" xr:uid="{00000000-0005-0000-0000-0000845C0000}"/>
    <cellStyle name="Separador de milhares_x0001_ 2 2 6 2 3" xfId="54314" xr:uid="{9CB05AEB-7714-4E37-B1A6-771C80C957C3}"/>
    <cellStyle name="Separador de milhares 2 2 6 2 3 2" xfId="23683" xr:uid="{00000000-0005-0000-0000-0000855C0000}"/>
    <cellStyle name="Separador de milhares 2 2 6 2 3 2 2" xfId="54319" xr:uid="{C9BE8196-73E7-4760-A1C0-DCCF662EF7E5}"/>
    <cellStyle name="Separador de milhares 2 2 6 2 3 3" xfId="54318" xr:uid="{0A5D8E37-8D0F-4307-8E09-5B11B2C24962}"/>
    <cellStyle name="Separador de milhares 2 2 6 2 4" xfId="23684" xr:uid="{00000000-0005-0000-0000-0000865C0000}"/>
    <cellStyle name="Separador de milhares 2 2 6 2 4 2" xfId="23685" xr:uid="{00000000-0005-0000-0000-0000875C0000}"/>
    <cellStyle name="Separador de milhares 2 2 6 2 4 2 2" xfId="54321" xr:uid="{70233F7B-EEC0-4082-81C7-9487F47466AD}"/>
    <cellStyle name="Separador de milhares 2 2 6 2 4 3" xfId="54320" xr:uid="{9760E710-C883-4A29-9D54-EA6C866D15B4}"/>
    <cellStyle name="Separador de milhares 2 2 6 2 5" xfId="23686" xr:uid="{00000000-0005-0000-0000-0000885C0000}"/>
    <cellStyle name="Separador de milhares 2 2 6 2 5 2" xfId="23687" xr:uid="{00000000-0005-0000-0000-0000895C0000}"/>
    <cellStyle name="Separador de milhares 2 2 6 2 5 2 2" xfId="54323" xr:uid="{ED864CB8-EA61-4CD4-8610-40A181FC8E15}"/>
    <cellStyle name="Separador de milhares 2 2 6 2 5 3" xfId="54322" xr:uid="{D10CBA7A-3637-4EDC-AF2B-4DA0CCE7E19B}"/>
    <cellStyle name="Separador de milhares 2 2 6 2 6" xfId="23688" xr:uid="{00000000-0005-0000-0000-00008A5C0000}"/>
    <cellStyle name="Separador de milhares 2 2 6 2 6 2" xfId="54324" xr:uid="{4441658F-4F42-487E-8E84-21AC9811A8A5}"/>
    <cellStyle name="Separador de milhares 2 2 6 2 7" xfId="23689" xr:uid="{00000000-0005-0000-0000-00008B5C0000}"/>
    <cellStyle name="Separador de milhares 2 2 6 2 7 2" xfId="54325" xr:uid="{91CD66E9-BA7E-4D1B-89C0-565B9893C118}"/>
    <cellStyle name="Separador de milhares 2 2 6 2 8" xfId="23690" xr:uid="{00000000-0005-0000-0000-00008C5C0000}"/>
    <cellStyle name="Separador de milhares 2 2 6 2 8 2" xfId="54326" xr:uid="{26EE32BF-DD11-44F1-87E1-B7B1E09FDA04}"/>
    <cellStyle name="Separador de milhares 2 2 6 2 9" xfId="23691" xr:uid="{00000000-0005-0000-0000-00008D5C0000}"/>
    <cellStyle name="Separador de milhares 2 2 6 2 9 2" xfId="54327" xr:uid="{210632F2-1D4B-4913-AC74-141C3A29C879}"/>
    <cellStyle name="Separador de milhares 2 2 6 3" xfId="23692" xr:uid="{00000000-0005-0000-0000-00008E5C0000}"/>
    <cellStyle name="Separador de milhares_x0001_ 2 2 6 3" xfId="23693" xr:uid="{00000000-0005-0000-0000-00008F5C0000}"/>
    <cellStyle name="Separador de milhares 2 2 6 3 2" xfId="23694" xr:uid="{00000000-0005-0000-0000-0000905C0000}"/>
    <cellStyle name="Separador de milhares_x0001_ 2 2 6 3 2" xfId="23695" xr:uid="{00000000-0005-0000-0000-0000915C0000}"/>
    <cellStyle name="Separador de milhares 2 2 6 3 2 2" xfId="23696" xr:uid="{00000000-0005-0000-0000-0000925C0000}"/>
    <cellStyle name="Separador de milhares_x0001_ 2 2 6 3 2 2" xfId="54331" xr:uid="{F7B966FE-A62A-42D0-BB2B-7D238EACB5F1}"/>
    <cellStyle name="Separador de milhares 2 2 6 3 2 2 2" xfId="54332" xr:uid="{9887B8EE-8446-4B7E-9A8A-356066B78D51}"/>
    <cellStyle name="Separador de milhares 2 2 6 3 2 3" xfId="54330" xr:uid="{4570CA3E-B0E2-4C82-8ADC-5E7C2142D440}"/>
    <cellStyle name="Separador de milhares 2 2 6 3 3" xfId="23697" xr:uid="{00000000-0005-0000-0000-0000935C0000}"/>
    <cellStyle name="Separador de milhares_x0001_ 2 2 6 3 3" xfId="54329" xr:uid="{FB79635A-DFCF-4495-A4FB-063A1EEE58F8}"/>
    <cellStyle name="Separador de milhares 2 2 6 3 3 2" xfId="23698" xr:uid="{00000000-0005-0000-0000-0000945C0000}"/>
    <cellStyle name="Separador de milhares 2 2 6 3 3 2 2" xfId="54334" xr:uid="{A1375FB8-A960-4809-AF73-638A53C8778E}"/>
    <cellStyle name="Separador de milhares 2 2 6 3 3 3" xfId="54333" xr:uid="{835FAE4D-6ED8-43F3-AE3D-0E6DDE465B67}"/>
    <cellStyle name="Separador de milhares 2 2 6 3 4" xfId="23699" xr:uid="{00000000-0005-0000-0000-0000955C0000}"/>
    <cellStyle name="Separador de milhares 2 2 6 3 4 2" xfId="23700" xr:uid="{00000000-0005-0000-0000-0000965C0000}"/>
    <cellStyle name="Separador de milhares 2 2 6 3 4 2 2" xfId="54336" xr:uid="{4EB94583-90A4-4F2C-AA42-F67D05C21C79}"/>
    <cellStyle name="Separador de milhares 2 2 6 3 4 3" xfId="54335" xr:uid="{69A8B4A4-90B5-4D86-BC33-8513C24F254D}"/>
    <cellStyle name="Separador de milhares 2 2 6 3 5" xfId="23701" xr:uid="{00000000-0005-0000-0000-0000975C0000}"/>
    <cellStyle name="Separador de milhares 2 2 6 3 5 2" xfId="54337" xr:uid="{7AB13850-D407-44F6-83BE-FCBB6BBDCE3E}"/>
    <cellStyle name="Separador de milhares 2 2 6 3 6" xfId="23702" xr:uid="{00000000-0005-0000-0000-0000985C0000}"/>
    <cellStyle name="Separador de milhares 2 2 6 3 6 2" xfId="54338" xr:uid="{E24927D8-4476-4E18-B85F-84A9603C8899}"/>
    <cellStyle name="Separador de milhares 2 2 6 3 7" xfId="23703" xr:uid="{00000000-0005-0000-0000-0000995C0000}"/>
    <cellStyle name="Separador de milhares 2 2 6 3 7 2" xfId="54339" xr:uid="{F6CED2A7-49D1-4211-9A56-46267BD240AC}"/>
    <cellStyle name="Separador de milhares 2 2 6 3 8" xfId="23704" xr:uid="{00000000-0005-0000-0000-00009A5C0000}"/>
    <cellStyle name="Separador de milhares 2 2 6 3 8 2" xfId="54340" xr:uid="{41A4A508-F7B5-42AF-8D60-65470217D590}"/>
    <cellStyle name="Separador de milhares 2 2 6 3 9" xfId="54328" xr:uid="{34677767-3834-4E87-834E-95CE692F4FD4}"/>
    <cellStyle name="Separador de milhares 2 2 6 4" xfId="23705" xr:uid="{00000000-0005-0000-0000-00009B5C0000}"/>
    <cellStyle name="Separador de milhares_x0001_ 2 2 6 4" xfId="23706" xr:uid="{00000000-0005-0000-0000-00009C5C0000}"/>
    <cellStyle name="Separador de milhares 2 2 6 4 2" xfId="23707" xr:uid="{00000000-0005-0000-0000-00009D5C0000}"/>
    <cellStyle name="Separador de milhares_x0001_ 2 2 6 4 2" xfId="23708" xr:uid="{00000000-0005-0000-0000-00009E5C0000}"/>
    <cellStyle name="Separador de milhares 2 2 6 4 2 2" xfId="23709" xr:uid="{00000000-0005-0000-0000-00009F5C0000}"/>
    <cellStyle name="Separador de milhares_x0001_ 2 2 6 4 2 2" xfId="54344" xr:uid="{D6A9F629-2231-4A64-B7CF-E4B54694BC55}"/>
    <cellStyle name="Separador de milhares 2 2 6 4 2 2 2" xfId="54345" xr:uid="{B887B686-CFCE-4C26-A1A6-E4CFB5983D63}"/>
    <cellStyle name="Separador de milhares 2 2 6 4 2 3" xfId="54343" xr:uid="{18C7CAE9-A757-4CBF-BEEC-72C7979509C2}"/>
    <cellStyle name="Separador de milhares 2 2 6 4 3" xfId="23710" xr:uid="{00000000-0005-0000-0000-0000A05C0000}"/>
    <cellStyle name="Separador de milhares_x0001_ 2 2 6 4 3" xfId="54342" xr:uid="{D77DBD79-B636-4FEA-9097-1FC5FA4C987C}"/>
    <cellStyle name="Separador de milhares 2 2 6 4 3 2" xfId="23711" xr:uid="{00000000-0005-0000-0000-0000A15C0000}"/>
    <cellStyle name="Separador de milhares 2 2 6 4 3 2 2" xfId="54347" xr:uid="{6A66BA17-BCA0-4B61-828D-D88BF1C2D624}"/>
    <cellStyle name="Separador de milhares 2 2 6 4 3 3" xfId="54346" xr:uid="{2BD1AB43-217C-44C1-A157-F3F1838328B3}"/>
    <cellStyle name="Separador de milhares 2 2 6 4 4" xfId="23712" xr:uid="{00000000-0005-0000-0000-0000A25C0000}"/>
    <cellStyle name="Separador de milhares 2 2 6 4 4 2" xfId="23713" xr:uid="{00000000-0005-0000-0000-0000A35C0000}"/>
    <cellStyle name="Separador de milhares 2 2 6 4 4 2 2" xfId="54349" xr:uid="{C8D7B0D3-BC21-44F1-B766-E2C891CC409C}"/>
    <cellStyle name="Separador de milhares 2 2 6 4 4 3" xfId="54348" xr:uid="{4462F63B-DB47-4FB9-AB79-0667D5EE984E}"/>
    <cellStyle name="Separador de milhares 2 2 6 4 5" xfId="23714" xr:uid="{00000000-0005-0000-0000-0000A45C0000}"/>
    <cellStyle name="Separador de milhares 2 2 6 4 5 2" xfId="54350" xr:uid="{3564F651-8AB0-4EE8-BFC1-ECB7B572EE52}"/>
    <cellStyle name="Separador de milhares 2 2 6 4 6" xfId="23715" xr:uid="{00000000-0005-0000-0000-0000A55C0000}"/>
    <cellStyle name="Separador de milhares 2 2 6 4 6 2" xfId="54351" xr:uid="{8D40492E-5047-4BF4-9A32-9E6E380882BE}"/>
    <cellStyle name="Separador de milhares 2 2 6 4 7" xfId="23716" xr:uid="{00000000-0005-0000-0000-0000A65C0000}"/>
    <cellStyle name="Separador de milhares 2 2 6 4 7 2" xfId="54352" xr:uid="{83B2C3EB-C1C5-4465-A2A9-ABE9EA0655CE}"/>
    <cellStyle name="Separador de milhares 2 2 6 4 8" xfId="23717" xr:uid="{00000000-0005-0000-0000-0000A75C0000}"/>
    <cellStyle name="Separador de milhares 2 2 6 4 8 2" xfId="54353" xr:uid="{7B6435F8-06CA-4326-9C89-DCE545136074}"/>
    <cellStyle name="Separador de milhares 2 2 6 4 9" xfId="54341" xr:uid="{D81E1DF0-23C4-440C-9BD0-AD87C164F07E}"/>
    <cellStyle name="Separador de milhares 2 2 6 5" xfId="23718" xr:uid="{00000000-0005-0000-0000-0000A85C0000}"/>
    <cellStyle name="Separador de milhares_x0001_ 2 2 6 5" xfId="23719" xr:uid="{00000000-0005-0000-0000-0000A95C0000}"/>
    <cellStyle name="Separador de milhares 2 2 6 5 2" xfId="23720" xr:uid="{00000000-0005-0000-0000-0000AA5C0000}"/>
    <cellStyle name="Separador de milhares_x0001_ 2 2 6 5 2" xfId="23721" xr:uid="{00000000-0005-0000-0000-0000AB5C0000}"/>
    <cellStyle name="Separador de milhares 2 2 6 5 2 2" xfId="23722" xr:uid="{00000000-0005-0000-0000-0000AC5C0000}"/>
    <cellStyle name="Separador de milhares_x0001_ 2 2 6 5 2 2" xfId="54357" xr:uid="{FC4D015E-0181-4A22-8313-0BB8C564EAF3}"/>
    <cellStyle name="Separador de milhares 2 2 6 5 2 2 2" xfId="54358" xr:uid="{0AE7EB3D-0EA5-4B7E-B923-B7BA2346AF06}"/>
    <cellStyle name="Separador de milhares 2 2 6 5 2 3" xfId="54356" xr:uid="{2C0FB8B1-857E-4B09-BB37-39835E1DA04E}"/>
    <cellStyle name="Separador de milhares 2 2 6 5 3" xfId="23723" xr:uid="{00000000-0005-0000-0000-0000AD5C0000}"/>
    <cellStyle name="Separador de milhares_x0001_ 2 2 6 5 3" xfId="54355" xr:uid="{BCE9BA56-1E1C-48A2-967E-1FC8E1FFD116}"/>
    <cellStyle name="Separador de milhares 2 2 6 5 3 2" xfId="23724" xr:uid="{00000000-0005-0000-0000-0000AE5C0000}"/>
    <cellStyle name="Separador de milhares 2 2 6 5 3 2 2" xfId="54360" xr:uid="{C34F98B3-AEDB-4A42-97D8-6C0547D7F622}"/>
    <cellStyle name="Separador de milhares 2 2 6 5 3 3" xfId="54359" xr:uid="{DF38CCAE-2262-4BBC-8665-5EA2C6B857A6}"/>
    <cellStyle name="Separador de milhares 2 2 6 5 4" xfId="23725" xr:uid="{00000000-0005-0000-0000-0000AF5C0000}"/>
    <cellStyle name="Separador de milhares 2 2 6 5 4 2" xfId="54361" xr:uid="{8203B18E-A391-43C8-8154-E1CB5EFCB02D}"/>
    <cellStyle name="Separador de milhares 2 2 6 5 5" xfId="23726" xr:uid="{00000000-0005-0000-0000-0000B05C0000}"/>
    <cellStyle name="Separador de milhares 2 2 6 5 5 2" xfId="54362" xr:uid="{8A176D5F-CD19-4393-9C8D-BF573A3E220D}"/>
    <cellStyle name="Separador de milhares 2 2 6 5 6" xfId="23727" xr:uid="{00000000-0005-0000-0000-0000B15C0000}"/>
    <cellStyle name="Separador de milhares 2 2 6 5 6 2" xfId="54363" xr:uid="{1F67DDAF-65D5-4F16-A72A-F38A86602A49}"/>
    <cellStyle name="Separador de milhares 2 2 6 5 7" xfId="23728" xr:uid="{00000000-0005-0000-0000-0000B25C0000}"/>
    <cellStyle name="Separador de milhares 2 2 6 5 7 2" xfId="54364" xr:uid="{2ADDB366-62A4-43A6-B10B-BD495696EF71}"/>
    <cellStyle name="Separador de milhares 2 2 6 5 8" xfId="54354" xr:uid="{E1C60A50-B012-4F87-A6C4-ACE1FF71F4B0}"/>
    <cellStyle name="Separador de milhares 2 2 6 6" xfId="23729" xr:uid="{00000000-0005-0000-0000-0000B35C0000}"/>
    <cellStyle name="Separador de milhares_x0001_ 2 2 6 6" xfId="23730" xr:uid="{00000000-0005-0000-0000-0000B45C0000}"/>
    <cellStyle name="Separador de milhares 2 2 6 6 2" xfId="23731" xr:uid="{00000000-0005-0000-0000-0000B55C0000}"/>
    <cellStyle name="Separador de milhares_x0001_ 2 2 6 6 2" xfId="54366" xr:uid="{7FC8878D-4422-4E64-AB04-A249E1B0F0F2}"/>
    <cellStyle name="Separador de milhares 2 2 6 6 2 2" xfId="54367" xr:uid="{23B3C602-6103-4728-AE6E-439819E09E1F}"/>
    <cellStyle name="Separador de milhares 2 2 6 6 3" xfId="54365" xr:uid="{F18D8153-1F71-40AA-A575-125E13A777F3}"/>
    <cellStyle name="Separador de milhares 2 2 6 7" xfId="23732" xr:uid="{00000000-0005-0000-0000-0000B65C0000}"/>
    <cellStyle name="Separador de milhares_x0001_ 2 2 6 7" xfId="23733" xr:uid="{00000000-0005-0000-0000-0000B75C0000}"/>
    <cellStyle name="Separador de milhares 2 2 6 7 2" xfId="23734" xr:uid="{00000000-0005-0000-0000-0000B85C0000}"/>
    <cellStyle name="Separador de milhares_x0001_ 2 2 6 7 2" xfId="54369" xr:uid="{4DEC887C-7840-42D9-AD73-83220A36F8C8}"/>
    <cellStyle name="Separador de milhares 2 2 6 7 2 2" xfId="54370" xr:uid="{CDF1AE76-A2D5-4E59-BFF9-76232AF3E4A8}"/>
    <cellStyle name="Separador de milhares 2 2 6 7 3" xfId="54368" xr:uid="{C6EBED9C-20AA-4A76-9F40-6875D0E9B54D}"/>
    <cellStyle name="Separador de milhares 2 2 6 8" xfId="23735" xr:uid="{00000000-0005-0000-0000-0000B95C0000}"/>
    <cellStyle name="Separador de milhares_x0001_ 2 2 6 8" xfId="23736" xr:uid="{00000000-0005-0000-0000-0000BA5C0000}"/>
    <cellStyle name="Separador de milhares 2 2 6 8 2" xfId="23737" xr:uid="{00000000-0005-0000-0000-0000BB5C0000}"/>
    <cellStyle name="Separador de milhares_x0001_ 2 2 6 8 2" xfId="54372" xr:uid="{CE3EEC84-F5C1-481C-8879-D91095EAB162}"/>
    <cellStyle name="Separador de milhares 2 2 6 8 2 2" xfId="54373" xr:uid="{92B70F0F-D5D2-4C9B-A50E-1034C1375328}"/>
    <cellStyle name="Separador de milhares 2 2 6 8 3" xfId="54371" xr:uid="{D2353312-B773-46A5-8E9B-E405EA7CC4D5}"/>
    <cellStyle name="Separador de milhares 2 2 6 9" xfId="23738" xr:uid="{00000000-0005-0000-0000-0000BC5C0000}"/>
    <cellStyle name="Separador de milhares_x0001_ 2 2 6 9" xfId="23739" xr:uid="{00000000-0005-0000-0000-0000BD5C0000}"/>
    <cellStyle name="Separador de milhares 2 2 6 9 2" xfId="23740" xr:uid="{00000000-0005-0000-0000-0000BE5C0000}"/>
    <cellStyle name="Separador de milhares_x0001_ 2 2 6 9 2" xfId="54375" xr:uid="{425B084F-E105-4852-BC6E-2F95CD1753B5}"/>
    <cellStyle name="Separador de milhares 2 2 6 9 2 2" xfId="54376" xr:uid="{9A552608-7DFF-4748-B5C3-BF3B854B7437}"/>
    <cellStyle name="Separador de milhares 2 2 6 9 3" xfId="54374" xr:uid="{1A2935DF-521A-46C8-939F-AD83D971E7E6}"/>
    <cellStyle name="Separador de milhares 2 2 60" xfId="23741" xr:uid="{00000000-0005-0000-0000-0000BF5C0000}"/>
    <cellStyle name="Separador de milhares 2 2 60 2" xfId="23742" xr:uid="{00000000-0005-0000-0000-0000C05C0000}"/>
    <cellStyle name="Separador de milhares 2 2 60 2 2" xfId="23743" xr:uid="{00000000-0005-0000-0000-0000C15C0000}"/>
    <cellStyle name="Separador de milhares 2 2 60 2 2 2" xfId="54379" xr:uid="{F0E29668-369F-41D8-80A2-411526E7C589}"/>
    <cellStyle name="Separador de milhares 2 2 60 2 3" xfId="54378" xr:uid="{7C301103-C6D1-4CDC-BEA1-664B3B0F50A3}"/>
    <cellStyle name="Separador de milhares 2 2 60 3" xfId="23744" xr:uid="{00000000-0005-0000-0000-0000C25C0000}"/>
    <cellStyle name="Separador de milhares 2 2 60 3 2" xfId="23745" xr:uid="{00000000-0005-0000-0000-0000C35C0000}"/>
    <cellStyle name="Separador de milhares 2 2 60 3 2 2" xfId="54381" xr:uid="{67F06DC5-DEE6-45E0-93F6-DD4F09880D38}"/>
    <cellStyle name="Separador de milhares 2 2 60 3 3" xfId="54380" xr:uid="{FC6DF34A-1632-43EB-BE33-0DF470E4EBB3}"/>
    <cellStyle name="Separador de milhares 2 2 60 4" xfId="23746" xr:uid="{00000000-0005-0000-0000-0000C45C0000}"/>
    <cellStyle name="Separador de milhares 2 2 60 4 2" xfId="54382" xr:uid="{D0D5B8ED-46C6-42DA-B586-D5FD56954EFC}"/>
    <cellStyle name="Separador de milhares 2 2 60 5" xfId="23747" xr:uid="{00000000-0005-0000-0000-0000C55C0000}"/>
    <cellStyle name="Separador de milhares 2 2 60 5 2" xfId="23748" xr:uid="{00000000-0005-0000-0000-0000C65C0000}"/>
    <cellStyle name="Separador de milhares 2 2 60 5 2 2" xfId="54384" xr:uid="{F92B9029-A790-4CE6-8433-B66CBD5CF492}"/>
    <cellStyle name="Separador de milhares 2 2 60 5 3" xfId="54383" xr:uid="{5587AE96-F318-47D0-B056-85934F255B9E}"/>
    <cellStyle name="Separador de milhares 2 2 60 6" xfId="23749" xr:uid="{00000000-0005-0000-0000-0000C75C0000}"/>
    <cellStyle name="Separador de milhares 2 2 60 6 2" xfId="54385" xr:uid="{03736D3C-F2BD-4BF2-BCBA-D68980BB0761}"/>
    <cellStyle name="Separador de milhares 2 2 60 7" xfId="54377" xr:uid="{3360489F-3A4F-41A0-8E10-E870B8B8ECEE}"/>
    <cellStyle name="Separador de milhares 2 2 61" xfId="23750" xr:uid="{00000000-0005-0000-0000-0000C85C0000}"/>
    <cellStyle name="Separador de milhares 2 2 61 2" xfId="23751" xr:uid="{00000000-0005-0000-0000-0000C95C0000}"/>
    <cellStyle name="Separador de milhares 2 2 61 2 2" xfId="23752" xr:uid="{00000000-0005-0000-0000-0000CA5C0000}"/>
    <cellStyle name="Separador de milhares 2 2 61 2 2 2" xfId="54388" xr:uid="{E9440E95-93FA-4597-B165-988EF1ABA9BB}"/>
    <cellStyle name="Separador de milhares 2 2 61 2 3" xfId="54387" xr:uid="{8C2752C5-E881-48E4-B108-69DF66891820}"/>
    <cellStyle name="Separador de milhares 2 2 61 3" xfId="23753" xr:uid="{00000000-0005-0000-0000-0000CB5C0000}"/>
    <cellStyle name="Separador de milhares 2 2 61 3 2" xfId="23754" xr:uid="{00000000-0005-0000-0000-0000CC5C0000}"/>
    <cellStyle name="Separador de milhares 2 2 61 3 2 2" xfId="54390" xr:uid="{C799A0AA-8453-4C17-BDC4-6DE4F2CC46B2}"/>
    <cellStyle name="Separador de milhares 2 2 61 3 3" xfId="54389" xr:uid="{0DA7660B-0197-4892-A16D-EB1325C3F9CA}"/>
    <cellStyle name="Separador de milhares 2 2 61 4" xfId="23755" xr:uid="{00000000-0005-0000-0000-0000CD5C0000}"/>
    <cellStyle name="Separador de milhares 2 2 61 4 2" xfId="54391" xr:uid="{EEAAA4CE-0EEF-4893-A8D1-44E399B8DB2C}"/>
    <cellStyle name="Separador de milhares 2 2 61 5" xfId="23756" xr:uid="{00000000-0005-0000-0000-0000CE5C0000}"/>
    <cellStyle name="Separador de milhares 2 2 61 5 2" xfId="23757" xr:uid="{00000000-0005-0000-0000-0000CF5C0000}"/>
    <cellStyle name="Separador de milhares 2 2 61 5 2 2" xfId="54393" xr:uid="{79FC11C1-91AD-4FA2-A41A-24EB1F7B6623}"/>
    <cellStyle name="Separador de milhares 2 2 61 5 3" xfId="54392" xr:uid="{EA9BA4BF-0BD1-4C4A-B409-905A82F8A4EC}"/>
    <cellStyle name="Separador de milhares 2 2 61 6" xfId="23758" xr:uid="{00000000-0005-0000-0000-0000D05C0000}"/>
    <cellStyle name="Separador de milhares 2 2 61 6 2" xfId="54394" xr:uid="{285D6798-553D-4AED-8A92-B9744D504DAE}"/>
    <cellStyle name="Separador de milhares 2 2 61 7" xfId="54386" xr:uid="{1D5236E0-07C5-4461-9559-E0B04501E66F}"/>
    <cellStyle name="Separador de milhares 2 2 62" xfId="23759" xr:uid="{00000000-0005-0000-0000-0000D15C0000}"/>
    <cellStyle name="Separador de milhares 2 2 62 2" xfId="23760" xr:uid="{00000000-0005-0000-0000-0000D25C0000}"/>
    <cellStyle name="Separador de milhares 2 2 62 2 2" xfId="23761" xr:uid="{00000000-0005-0000-0000-0000D35C0000}"/>
    <cellStyle name="Separador de milhares 2 2 62 2 2 2" xfId="54397" xr:uid="{7C58B3EE-59AB-4E17-962F-FE1EAEBE1D3C}"/>
    <cellStyle name="Separador de milhares 2 2 62 2 3" xfId="54396" xr:uid="{48CBD0A6-955B-4006-90AD-4A663C7B54AB}"/>
    <cellStyle name="Separador de milhares 2 2 62 3" xfId="23762" xr:uid="{00000000-0005-0000-0000-0000D45C0000}"/>
    <cellStyle name="Separador de milhares 2 2 62 3 2" xfId="23763" xr:uid="{00000000-0005-0000-0000-0000D55C0000}"/>
    <cellStyle name="Separador de milhares 2 2 62 3 2 2" xfId="54399" xr:uid="{7925B68D-A7E2-4CBB-8069-F54F3E50BC2D}"/>
    <cellStyle name="Separador de milhares 2 2 62 3 3" xfId="54398" xr:uid="{50BF2FE0-1B0D-43F9-8BA9-F4F1D1E74998}"/>
    <cellStyle name="Separador de milhares 2 2 62 4" xfId="23764" xr:uid="{00000000-0005-0000-0000-0000D65C0000}"/>
    <cellStyle name="Separador de milhares 2 2 62 4 2" xfId="54400" xr:uid="{2A1791E5-AD6C-4E9D-9B32-4FABAFA7765F}"/>
    <cellStyle name="Separador de milhares 2 2 62 5" xfId="23765" xr:uid="{00000000-0005-0000-0000-0000D75C0000}"/>
    <cellStyle name="Separador de milhares 2 2 62 5 2" xfId="23766" xr:uid="{00000000-0005-0000-0000-0000D85C0000}"/>
    <cellStyle name="Separador de milhares 2 2 62 5 2 2" xfId="54402" xr:uid="{D9190726-760D-494B-BFF9-724ACD2F430F}"/>
    <cellStyle name="Separador de milhares 2 2 62 5 3" xfId="54401" xr:uid="{BD8542A0-1661-45FE-9E4F-B07F389E5AC0}"/>
    <cellStyle name="Separador de milhares 2 2 62 6" xfId="23767" xr:uid="{00000000-0005-0000-0000-0000D95C0000}"/>
    <cellStyle name="Separador de milhares 2 2 62 6 2" xfId="54403" xr:uid="{C71DD4ED-31AF-4FA5-B1E6-16D885B228B6}"/>
    <cellStyle name="Separador de milhares 2 2 62 7" xfId="54395" xr:uid="{452AFB6D-A6F5-4B17-9A7C-436C6D5BD9C7}"/>
    <cellStyle name="Separador de milhares 2 2 63" xfId="23768" xr:uid="{00000000-0005-0000-0000-0000DA5C0000}"/>
    <cellStyle name="Separador de milhares 2 2 63 2" xfId="23769" xr:uid="{00000000-0005-0000-0000-0000DB5C0000}"/>
    <cellStyle name="Separador de milhares 2 2 63 2 2" xfId="23770" xr:uid="{00000000-0005-0000-0000-0000DC5C0000}"/>
    <cellStyle name="Separador de milhares 2 2 63 2 2 2" xfId="54406" xr:uid="{385568D9-EA6A-478E-BC64-159A1ADA6BDA}"/>
    <cellStyle name="Separador de milhares 2 2 63 2 3" xfId="54405" xr:uid="{AA346525-9F81-4AB0-BAE7-C4E0988967C6}"/>
    <cellStyle name="Separador de milhares 2 2 63 3" xfId="23771" xr:uid="{00000000-0005-0000-0000-0000DD5C0000}"/>
    <cellStyle name="Separador de milhares 2 2 63 3 2" xfId="23772" xr:uid="{00000000-0005-0000-0000-0000DE5C0000}"/>
    <cellStyle name="Separador de milhares 2 2 63 3 2 2" xfId="54408" xr:uid="{932365AF-40A2-4332-9A0C-949BADCC9918}"/>
    <cellStyle name="Separador de milhares 2 2 63 3 3" xfId="54407" xr:uid="{60196032-C9AF-4C16-99FD-405C89DF7325}"/>
    <cellStyle name="Separador de milhares 2 2 63 4" xfId="23773" xr:uid="{00000000-0005-0000-0000-0000DF5C0000}"/>
    <cellStyle name="Separador de milhares 2 2 63 4 2" xfId="54409" xr:uid="{5644E9FD-4DB6-4FFC-BD02-ED32AC7A2AD0}"/>
    <cellStyle name="Separador de milhares 2 2 63 5" xfId="23774" xr:uid="{00000000-0005-0000-0000-0000E05C0000}"/>
    <cellStyle name="Separador de milhares 2 2 63 5 2" xfId="23775" xr:uid="{00000000-0005-0000-0000-0000E15C0000}"/>
    <cellStyle name="Separador de milhares 2 2 63 5 2 2" xfId="54411" xr:uid="{325EB6D4-C7FA-4EE2-B21D-66743F4A5E1F}"/>
    <cellStyle name="Separador de milhares 2 2 63 5 3" xfId="54410" xr:uid="{EA004FBB-4BBC-40C1-9336-92CF67F23A8F}"/>
    <cellStyle name="Separador de milhares 2 2 63 6" xfId="23776" xr:uid="{00000000-0005-0000-0000-0000E25C0000}"/>
    <cellStyle name="Separador de milhares 2 2 63 6 2" xfId="54412" xr:uid="{98F25318-64D5-4DDB-80DE-220364BCA0EE}"/>
    <cellStyle name="Separador de milhares 2 2 63 7" xfId="54404" xr:uid="{AA0E34A5-98F2-48B2-96EB-79D667607634}"/>
    <cellStyle name="Separador de milhares 2 2 64" xfId="23777" xr:uid="{00000000-0005-0000-0000-0000E35C0000}"/>
    <cellStyle name="Separador de milhares 2 2 64 2" xfId="23778" xr:uid="{00000000-0005-0000-0000-0000E45C0000}"/>
    <cellStyle name="Separador de milhares 2 2 64 2 2" xfId="23779" xr:uid="{00000000-0005-0000-0000-0000E55C0000}"/>
    <cellStyle name="Separador de milhares 2 2 64 2 2 2" xfId="54415" xr:uid="{2813503D-7B6D-49B9-AC09-51D8743C9E6F}"/>
    <cellStyle name="Separador de milhares 2 2 64 2 3" xfId="54414" xr:uid="{E3DA07C6-ADA3-4F1C-8350-242843523D32}"/>
    <cellStyle name="Separador de milhares 2 2 64 3" xfId="23780" xr:uid="{00000000-0005-0000-0000-0000E65C0000}"/>
    <cellStyle name="Separador de milhares 2 2 64 3 2" xfId="23781" xr:uid="{00000000-0005-0000-0000-0000E75C0000}"/>
    <cellStyle name="Separador de milhares 2 2 64 3 2 2" xfId="54417" xr:uid="{E4BC251E-7F8D-4CD5-BAD3-2BEAA0C6BDE3}"/>
    <cellStyle name="Separador de milhares 2 2 64 3 3" xfId="54416" xr:uid="{661A3103-5F9D-464F-AA8F-C6B81A6987E7}"/>
    <cellStyle name="Separador de milhares 2 2 64 4" xfId="23782" xr:uid="{00000000-0005-0000-0000-0000E85C0000}"/>
    <cellStyle name="Separador de milhares 2 2 64 4 2" xfId="54418" xr:uid="{A7E4665D-8BF2-4757-8971-4A421A40E47D}"/>
    <cellStyle name="Separador de milhares 2 2 64 5" xfId="23783" xr:uid="{00000000-0005-0000-0000-0000E95C0000}"/>
    <cellStyle name="Separador de milhares 2 2 64 5 2" xfId="23784" xr:uid="{00000000-0005-0000-0000-0000EA5C0000}"/>
    <cellStyle name="Separador de milhares 2 2 64 5 2 2" xfId="54420" xr:uid="{805E3168-931D-4788-A6DF-6A636AB0BB0D}"/>
    <cellStyle name="Separador de milhares 2 2 64 5 3" xfId="54419" xr:uid="{9A4C4A51-0CB9-4A14-8E22-10B62004F45C}"/>
    <cellStyle name="Separador de milhares 2 2 64 6" xfId="23785" xr:uid="{00000000-0005-0000-0000-0000EB5C0000}"/>
    <cellStyle name="Separador de milhares 2 2 64 6 2" xfId="54421" xr:uid="{EC5DD234-BC65-4036-805C-F08A43C81BE1}"/>
    <cellStyle name="Separador de milhares 2 2 64 7" xfId="54413" xr:uid="{CECFFF16-67CD-48AD-AEC9-6ED47A910549}"/>
    <cellStyle name="Separador de milhares 2 2 65" xfId="23786" xr:uid="{00000000-0005-0000-0000-0000EC5C0000}"/>
    <cellStyle name="Separador de milhares 2 2 65 2" xfId="23787" xr:uid="{00000000-0005-0000-0000-0000ED5C0000}"/>
    <cellStyle name="Separador de milhares 2 2 65 2 2" xfId="23788" xr:uid="{00000000-0005-0000-0000-0000EE5C0000}"/>
    <cellStyle name="Separador de milhares 2 2 65 2 2 2" xfId="54424" xr:uid="{D71F6C41-BB8E-4B5C-8D2D-BEAC72532786}"/>
    <cellStyle name="Separador de milhares 2 2 65 2 3" xfId="54423" xr:uid="{EF9B44AC-DA7E-4490-980B-13B538509D27}"/>
    <cellStyle name="Separador de milhares 2 2 65 3" xfId="23789" xr:uid="{00000000-0005-0000-0000-0000EF5C0000}"/>
    <cellStyle name="Separador de milhares 2 2 65 3 2" xfId="23790" xr:uid="{00000000-0005-0000-0000-0000F05C0000}"/>
    <cellStyle name="Separador de milhares 2 2 65 3 2 2" xfId="54426" xr:uid="{EEB6AD0D-0E16-40DA-B58B-C53D895C1E58}"/>
    <cellStyle name="Separador de milhares 2 2 65 3 3" xfId="54425" xr:uid="{A0697E56-AC2F-483E-A4D3-90AAD7E4C4DB}"/>
    <cellStyle name="Separador de milhares 2 2 65 4" xfId="23791" xr:uid="{00000000-0005-0000-0000-0000F15C0000}"/>
    <cellStyle name="Separador de milhares 2 2 65 4 2" xfId="54427" xr:uid="{62F40E5E-1388-4DAA-90E5-43DC9DD380D1}"/>
    <cellStyle name="Separador de milhares 2 2 65 5" xfId="23792" xr:uid="{00000000-0005-0000-0000-0000F25C0000}"/>
    <cellStyle name="Separador de milhares 2 2 65 5 2" xfId="23793" xr:uid="{00000000-0005-0000-0000-0000F35C0000}"/>
    <cellStyle name="Separador de milhares 2 2 65 5 2 2" xfId="54429" xr:uid="{C329D0FD-B9F3-40A5-9B56-FFE1B737CA7D}"/>
    <cellStyle name="Separador de milhares 2 2 65 5 3" xfId="54428" xr:uid="{A6A75480-3979-4EEB-9ADF-67EDE498E827}"/>
    <cellStyle name="Separador de milhares 2 2 65 6" xfId="23794" xr:uid="{00000000-0005-0000-0000-0000F45C0000}"/>
    <cellStyle name="Separador de milhares 2 2 65 6 2" xfId="54430" xr:uid="{AD49A988-8197-4838-A650-FED8E76D8BF9}"/>
    <cellStyle name="Separador de milhares 2 2 65 7" xfId="54422" xr:uid="{116EEFB1-1704-4E5C-86C3-5BB20591F7A5}"/>
    <cellStyle name="Separador de milhares 2 2 66" xfId="23795" xr:uid="{00000000-0005-0000-0000-0000F55C0000}"/>
    <cellStyle name="Separador de milhares 2 2 66 2" xfId="23796" xr:uid="{00000000-0005-0000-0000-0000F65C0000}"/>
    <cellStyle name="Separador de milhares 2 2 66 2 2" xfId="23797" xr:uid="{00000000-0005-0000-0000-0000F75C0000}"/>
    <cellStyle name="Separador de milhares 2 2 66 2 2 2" xfId="54433" xr:uid="{B64C0E75-5832-4546-95F3-4EF74285255F}"/>
    <cellStyle name="Separador de milhares 2 2 66 2 3" xfId="54432" xr:uid="{F1525BE9-6734-405A-8A28-0DE226AD386E}"/>
    <cellStyle name="Separador de milhares 2 2 66 3" xfId="23798" xr:uid="{00000000-0005-0000-0000-0000F85C0000}"/>
    <cellStyle name="Separador de milhares 2 2 66 3 2" xfId="23799" xr:uid="{00000000-0005-0000-0000-0000F95C0000}"/>
    <cellStyle name="Separador de milhares 2 2 66 3 2 2" xfId="54435" xr:uid="{44120388-DC58-4829-8A3B-221284DD8839}"/>
    <cellStyle name="Separador de milhares 2 2 66 3 3" xfId="54434" xr:uid="{CCE4C589-E51D-4172-BF57-87CF76726B71}"/>
    <cellStyle name="Separador de milhares 2 2 66 4" xfId="23800" xr:uid="{00000000-0005-0000-0000-0000FA5C0000}"/>
    <cellStyle name="Separador de milhares 2 2 66 4 2" xfId="54436" xr:uid="{73E1E6D2-F66D-4F81-932E-A9A99AB52129}"/>
    <cellStyle name="Separador de milhares 2 2 66 5" xfId="23801" xr:uid="{00000000-0005-0000-0000-0000FB5C0000}"/>
    <cellStyle name="Separador de milhares 2 2 66 5 2" xfId="23802" xr:uid="{00000000-0005-0000-0000-0000FC5C0000}"/>
    <cellStyle name="Separador de milhares 2 2 66 5 2 2" xfId="54438" xr:uid="{56A6E3D1-ABF6-4AE2-8440-7446A8552AC4}"/>
    <cellStyle name="Separador de milhares 2 2 66 5 3" xfId="54437" xr:uid="{DCDCDBCC-F66E-432D-971E-F1A58AC2E25F}"/>
    <cellStyle name="Separador de milhares 2 2 66 6" xfId="23803" xr:uid="{00000000-0005-0000-0000-0000FD5C0000}"/>
    <cellStyle name="Separador de milhares 2 2 66 6 2" xfId="54439" xr:uid="{F9816E9E-E12C-46E1-9859-823E2C2D30F5}"/>
    <cellStyle name="Separador de milhares 2 2 66 7" xfId="54431" xr:uid="{5FDB8D70-1BEA-4D61-BCB1-8042E2500C4A}"/>
    <cellStyle name="Separador de milhares 2 2 67" xfId="23804" xr:uid="{00000000-0005-0000-0000-0000FE5C0000}"/>
    <cellStyle name="Separador de milhares 2 2 67 2" xfId="23805" xr:uid="{00000000-0005-0000-0000-0000FF5C0000}"/>
    <cellStyle name="Separador de milhares 2 2 67 2 2" xfId="23806" xr:uid="{00000000-0005-0000-0000-0000005D0000}"/>
    <cellStyle name="Separador de milhares 2 2 67 2 2 2" xfId="54442" xr:uid="{A7D9F8F5-CA42-469A-9D0B-5028E01B08F9}"/>
    <cellStyle name="Separador de milhares 2 2 67 2 3" xfId="54441" xr:uid="{5DCF6C3A-4037-401A-A714-BB87019E1F75}"/>
    <cellStyle name="Separador de milhares 2 2 67 3" xfId="23807" xr:uid="{00000000-0005-0000-0000-0000015D0000}"/>
    <cellStyle name="Separador de milhares 2 2 67 3 2" xfId="23808" xr:uid="{00000000-0005-0000-0000-0000025D0000}"/>
    <cellStyle name="Separador de milhares 2 2 67 3 2 2" xfId="54444" xr:uid="{B1117EC0-7219-4375-9CD9-B8B4C7D29601}"/>
    <cellStyle name="Separador de milhares 2 2 67 3 3" xfId="54443" xr:uid="{50452A80-BA9D-4D24-98C2-04528DC633C1}"/>
    <cellStyle name="Separador de milhares 2 2 67 4" xfId="23809" xr:uid="{00000000-0005-0000-0000-0000035D0000}"/>
    <cellStyle name="Separador de milhares 2 2 67 4 2" xfId="54445" xr:uid="{BB035F8D-E873-46C3-89CD-2C25FF23D323}"/>
    <cellStyle name="Separador de milhares 2 2 67 5" xfId="23810" xr:uid="{00000000-0005-0000-0000-0000045D0000}"/>
    <cellStyle name="Separador de milhares 2 2 67 5 2" xfId="23811" xr:uid="{00000000-0005-0000-0000-0000055D0000}"/>
    <cellStyle name="Separador de milhares 2 2 67 5 2 2" xfId="54447" xr:uid="{F6554962-5EB4-4499-87A9-F43B481499FF}"/>
    <cellStyle name="Separador de milhares 2 2 67 5 3" xfId="54446" xr:uid="{88562291-AC37-4791-B952-04C4BEE1E6EB}"/>
    <cellStyle name="Separador de milhares 2 2 67 6" xfId="23812" xr:uid="{00000000-0005-0000-0000-0000065D0000}"/>
    <cellStyle name="Separador de milhares 2 2 67 6 2" xfId="54448" xr:uid="{0BF3E262-5504-47B9-8302-71BACA1C2890}"/>
    <cellStyle name="Separador de milhares 2 2 67 7" xfId="54440" xr:uid="{5D51F403-9259-4030-8F2B-DEE7E1CB51D4}"/>
    <cellStyle name="Separador de milhares 2 2 68" xfId="23813" xr:uid="{00000000-0005-0000-0000-0000075D0000}"/>
    <cellStyle name="Separador de milhares 2 2 68 2" xfId="23814" xr:uid="{00000000-0005-0000-0000-0000085D0000}"/>
    <cellStyle name="Separador de milhares 2 2 68 2 2" xfId="23815" xr:uid="{00000000-0005-0000-0000-0000095D0000}"/>
    <cellStyle name="Separador de milhares 2 2 68 2 2 2" xfId="54451" xr:uid="{35FC96D3-3244-4A49-A2C8-5350C9C178B9}"/>
    <cellStyle name="Separador de milhares 2 2 68 2 3" xfId="54450" xr:uid="{B8AE37D3-C04E-4870-B420-92689E64BF77}"/>
    <cellStyle name="Separador de milhares 2 2 68 3" xfId="23816" xr:uid="{00000000-0005-0000-0000-00000A5D0000}"/>
    <cellStyle name="Separador de milhares 2 2 68 3 2" xfId="23817" xr:uid="{00000000-0005-0000-0000-00000B5D0000}"/>
    <cellStyle name="Separador de milhares 2 2 68 3 2 2" xfId="54453" xr:uid="{4DCD6466-6071-461B-AC60-723AD4CF43B4}"/>
    <cellStyle name="Separador de milhares 2 2 68 3 3" xfId="54452" xr:uid="{B83A6429-3E7A-4C2E-B3F4-4BAF813B7DFC}"/>
    <cellStyle name="Separador de milhares 2 2 68 4" xfId="23818" xr:uid="{00000000-0005-0000-0000-00000C5D0000}"/>
    <cellStyle name="Separador de milhares 2 2 68 4 2" xfId="54454" xr:uid="{1390D493-A83F-447A-9160-C2265B697F00}"/>
    <cellStyle name="Separador de milhares 2 2 68 5" xfId="23819" xr:uid="{00000000-0005-0000-0000-00000D5D0000}"/>
    <cellStyle name="Separador de milhares 2 2 68 5 2" xfId="23820" xr:uid="{00000000-0005-0000-0000-00000E5D0000}"/>
    <cellStyle name="Separador de milhares 2 2 68 5 2 2" xfId="54456" xr:uid="{0475456B-908A-48E7-8195-C6B3039050B8}"/>
    <cellStyle name="Separador de milhares 2 2 68 5 3" xfId="54455" xr:uid="{2C4D7562-8E53-4707-959E-8735ACAE889A}"/>
    <cellStyle name="Separador de milhares 2 2 68 6" xfId="23821" xr:uid="{00000000-0005-0000-0000-00000F5D0000}"/>
    <cellStyle name="Separador de milhares 2 2 68 6 2" xfId="54457" xr:uid="{5B082FBF-89BC-43B2-9C9E-02E2577972F3}"/>
    <cellStyle name="Separador de milhares 2 2 68 7" xfId="54449" xr:uid="{745E40D6-AD6F-410D-A505-A742D3CFDDCB}"/>
    <cellStyle name="Separador de milhares 2 2 69" xfId="23822" xr:uid="{00000000-0005-0000-0000-0000105D0000}"/>
    <cellStyle name="Separador de milhares 2 2 69 2" xfId="23823" xr:uid="{00000000-0005-0000-0000-0000115D0000}"/>
    <cellStyle name="Separador de milhares 2 2 69 2 2" xfId="23824" xr:uid="{00000000-0005-0000-0000-0000125D0000}"/>
    <cellStyle name="Separador de milhares 2 2 69 2 2 2" xfId="54460" xr:uid="{92F4DECE-3CB6-45A0-AB8E-F796EAD10FBC}"/>
    <cellStyle name="Separador de milhares 2 2 69 2 3" xfId="54459" xr:uid="{C81F2CC0-CA3F-47F8-959E-77F4BB69F60D}"/>
    <cellStyle name="Separador de milhares 2 2 69 3" xfId="23825" xr:uid="{00000000-0005-0000-0000-0000135D0000}"/>
    <cellStyle name="Separador de milhares 2 2 69 3 2" xfId="23826" xr:uid="{00000000-0005-0000-0000-0000145D0000}"/>
    <cellStyle name="Separador de milhares 2 2 69 3 2 2" xfId="54462" xr:uid="{BF4B732D-3465-4B88-BC11-CEF009E9792B}"/>
    <cellStyle name="Separador de milhares 2 2 69 3 3" xfId="54461" xr:uid="{3B881342-3D6C-47E2-AA0B-C3F8F6988AB2}"/>
    <cellStyle name="Separador de milhares 2 2 69 4" xfId="23827" xr:uid="{00000000-0005-0000-0000-0000155D0000}"/>
    <cellStyle name="Separador de milhares 2 2 69 4 2" xfId="54463" xr:uid="{56DB72D8-F2EE-45EB-A08F-56EB243675AF}"/>
    <cellStyle name="Separador de milhares 2 2 69 5" xfId="23828" xr:uid="{00000000-0005-0000-0000-0000165D0000}"/>
    <cellStyle name="Separador de milhares 2 2 69 5 2" xfId="23829" xr:uid="{00000000-0005-0000-0000-0000175D0000}"/>
    <cellStyle name="Separador de milhares 2 2 69 5 2 2" xfId="54465" xr:uid="{A239027F-D46F-474C-86C5-681B158EDCDA}"/>
    <cellStyle name="Separador de milhares 2 2 69 5 3" xfId="54464" xr:uid="{CEAEC179-AF5C-42DB-966C-621E12DB60E8}"/>
    <cellStyle name="Separador de milhares 2 2 69 6" xfId="23830" xr:uid="{00000000-0005-0000-0000-0000185D0000}"/>
    <cellStyle name="Separador de milhares 2 2 69 6 2" xfId="54466" xr:uid="{EBAA79C7-8345-4317-8902-6A9BAE00ACB8}"/>
    <cellStyle name="Separador de milhares 2 2 69 7" xfId="54458" xr:uid="{7846BA77-5DDF-4F0B-A21C-44890E7D206F}"/>
    <cellStyle name="Separador de milhares 2 2 7" xfId="23831" xr:uid="{00000000-0005-0000-0000-0000195D0000}"/>
    <cellStyle name="Separador de milhares_x0001_ 2 2 7" xfId="23832" xr:uid="{00000000-0005-0000-0000-00001A5D0000}"/>
    <cellStyle name="Separador de milhares 2 2 7 10" xfId="54467" xr:uid="{D30FF334-A2D0-424C-9E81-42FCA360AC9C}"/>
    <cellStyle name="Separador de milhares_x0001_ 2 2 7 10" xfId="54468" xr:uid="{07639E74-4F0C-4366-8768-79BFECD5B4B2}"/>
    <cellStyle name="Separador de milhares 2 2 7 2" xfId="23833" xr:uid="{00000000-0005-0000-0000-00001B5D0000}"/>
    <cellStyle name="Separador de milhares_x0001_ 2 2 7 2" xfId="23834" xr:uid="{00000000-0005-0000-0000-00001C5D0000}"/>
    <cellStyle name="Separador de milhares 2 2 7 2 2" xfId="23835" xr:uid="{00000000-0005-0000-0000-00001D5D0000}"/>
    <cellStyle name="Separador de milhares_x0001_ 2 2 7 2 2" xfId="23836" xr:uid="{00000000-0005-0000-0000-00001E5D0000}"/>
    <cellStyle name="Separador de milhares 2 2 7 2 2 2" xfId="54471" xr:uid="{A3FFF3E7-F68B-4914-BE07-D2FCA80BBA20}"/>
    <cellStyle name="Separador de milhares_x0001_ 2 2 7 2 2 2" xfId="54472" xr:uid="{2302D1C8-8CA3-4D2B-A075-04A997ED8F29}"/>
    <cellStyle name="Separador de milhares 2 2 7 2 3" xfId="54469" xr:uid="{3D657D47-3381-43C0-9BB6-3EC0A51E961D}"/>
    <cellStyle name="Separador de milhares_x0001_ 2 2 7 2 3" xfId="54470" xr:uid="{7DB28C57-44F1-4DB9-87AE-60D04B4983E2}"/>
    <cellStyle name="Separador de milhares 2 2 7 3" xfId="23837" xr:uid="{00000000-0005-0000-0000-00001F5D0000}"/>
    <cellStyle name="Separador de milhares_x0001_ 2 2 7 3" xfId="23838" xr:uid="{00000000-0005-0000-0000-0000205D0000}"/>
    <cellStyle name="Separador de milhares 2 2 7 3 2" xfId="23839" xr:uid="{00000000-0005-0000-0000-0000215D0000}"/>
    <cellStyle name="Separador de milhares_x0001_ 2 2 7 3 2" xfId="23840" xr:uid="{00000000-0005-0000-0000-0000225D0000}"/>
    <cellStyle name="Separador de milhares 2 2 7 3 2 2" xfId="54475" xr:uid="{DCCA135C-49ED-4D97-A043-44B2778B1209}"/>
    <cellStyle name="Separador de milhares_x0001_ 2 2 7 3 2 2" xfId="54476" xr:uid="{4C1F5922-D026-4C0A-9E92-1158C47E938A}"/>
    <cellStyle name="Separador de milhares 2 2 7 3 3" xfId="54473" xr:uid="{CA139D3D-3F92-40AA-BC00-CA4C78BF2A0F}"/>
    <cellStyle name="Separador de milhares_x0001_ 2 2 7 3 3" xfId="54474" xr:uid="{761B370E-CCB9-402E-9A78-F73F58786BB4}"/>
    <cellStyle name="Separador de milhares 2 2 7 4" xfId="23841" xr:uid="{00000000-0005-0000-0000-0000235D0000}"/>
    <cellStyle name="Separador de milhares_x0001_ 2 2 7 4" xfId="23842" xr:uid="{00000000-0005-0000-0000-0000245D0000}"/>
    <cellStyle name="Separador de milhares 2 2 7 4 2" xfId="23843" xr:uid="{00000000-0005-0000-0000-0000255D0000}"/>
    <cellStyle name="Separador de milhares_x0001_ 2 2 7 4 2" xfId="23844" xr:uid="{00000000-0005-0000-0000-0000265D0000}"/>
    <cellStyle name="Separador de milhares 2 2 7 4 2 2" xfId="54479" xr:uid="{E1221BEA-EDC8-4485-8C45-741BB3C23C70}"/>
    <cellStyle name="Separador de milhares_x0001_ 2 2 7 4 2 2" xfId="54480" xr:uid="{8BDC2885-CD89-4EEB-B5C2-31086D4AEF9B}"/>
    <cellStyle name="Separador de milhares 2 2 7 4 3" xfId="54477" xr:uid="{D2DD2880-B8E0-4881-A303-838261893422}"/>
    <cellStyle name="Separador de milhares_x0001_ 2 2 7 4 3" xfId="54478" xr:uid="{17CEA30E-2918-40BB-A447-22DA1C1FF3D7}"/>
    <cellStyle name="Separador de milhares 2 2 7 5" xfId="23845" xr:uid="{00000000-0005-0000-0000-0000275D0000}"/>
    <cellStyle name="Separador de milhares_x0001_ 2 2 7 5" xfId="23846" xr:uid="{00000000-0005-0000-0000-0000285D0000}"/>
    <cellStyle name="Separador de milhares 2 2 7 5 2" xfId="23847" xr:uid="{00000000-0005-0000-0000-0000295D0000}"/>
    <cellStyle name="Separador de milhares_x0001_ 2 2 7 5 2" xfId="23848" xr:uid="{00000000-0005-0000-0000-00002A5D0000}"/>
    <cellStyle name="Separador de milhares 2 2 7 5 2 2" xfId="54483" xr:uid="{EFADEC2C-D967-408E-81DD-3D9689B02AA2}"/>
    <cellStyle name="Separador de milhares_x0001_ 2 2 7 5 2 2" xfId="54484" xr:uid="{2511873B-57B2-43E8-8A37-EC29DBF39EC0}"/>
    <cellStyle name="Separador de milhares 2 2 7 5 3" xfId="54481" xr:uid="{A3E60ED9-BB9E-4FB8-AA6B-0F1686D0CA0B}"/>
    <cellStyle name="Separador de milhares_x0001_ 2 2 7 5 3" xfId="54482" xr:uid="{C166691A-E602-4EBB-BC69-2C447BD2C43F}"/>
    <cellStyle name="Separador de milhares 2 2 7 6" xfId="23849" xr:uid="{00000000-0005-0000-0000-00002B5D0000}"/>
    <cellStyle name="Separador de milhares_x0001_ 2 2 7 6" xfId="23850" xr:uid="{00000000-0005-0000-0000-00002C5D0000}"/>
    <cellStyle name="Separador de milhares 2 2 7 6 2" xfId="54485" xr:uid="{38464D96-5133-423E-AB7F-2B07EC7C3D1C}"/>
    <cellStyle name="Separador de milhares_x0001_ 2 2 7 6 2" xfId="54486" xr:uid="{5FF0FD39-F56F-4AD6-882A-C8DE7B1A64F5}"/>
    <cellStyle name="Separador de milhares 2 2 7 7" xfId="23851" xr:uid="{00000000-0005-0000-0000-00002D5D0000}"/>
    <cellStyle name="Separador de milhares_x0001_ 2 2 7 7" xfId="23852" xr:uid="{00000000-0005-0000-0000-00002E5D0000}"/>
    <cellStyle name="Separador de milhares 2 2 7 7 2" xfId="54487" xr:uid="{957AD185-5F9D-4A6D-8B8C-6D9A226D8F32}"/>
    <cellStyle name="Separador de milhares_x0001_ 2 2 7 7 2" xfId="54488" xr:uid="{F2AC7172-642E-4ED7-A334-A0FC42A08A4F}"/>
    <cellStyle name="Separador de milhares 2 2 7 7 3" xfId="23853" xr:uid="{00000000-0005-0000-0000-00002F5D0000}"/>
    <cellStyle name="Separador de milhares 2 2 7 7 3 2" xfId="54489" xr:uid="{E09ACDEA-8DD3-4969-B448-48DEF06E1205}"/>
    <cellStyle name="Separador de milhares 2 2 7 8" xfId="23854" xr:uid="{00000000-0005-0000-0000-0000305D0000}"/>
    <cellStyle name="Separador de milhares_x0001_ 2 2 7 8" xfId="23855" xr:uid="{00000000-0005-0000-0000-0000315D0000}"/>
    <cellStyle name="Separador de milhares 2 2 7 8 2" xfId="54490" xr:uid="{0CB39299-5706-40AE-90F7-66DB351CC39F}"/>
    <cellStyle name="Separador de milhares_x0001_ 2 2 7 8 2" xfId="54491" xr:uid="{BE335E03-D905-473A-85CB-4C7B7E5DDE5F}"/>
    <cellStyle name="Separador de milhares 2 2 7 9" xfId="23856" xr:uid="{00000000-0005-0000-0000-0000325D0000}"/>
    <cellStyle name="Separador de milhares_x0001_ 2 2 7 9" xfId="23857" xr:uid="{00000000-0005-0000-0000-0000335D0000}"/>
    <cellStyle name="Separador de milhares 2 2 7 9 2" xfId="54492" xr:uid="{FEC5824E-8DE5-4904-8832-5EEE658E6A8C}"/>
    <cellStyle name="Separador de milhares_x0001_ 2 2 7 9 2" xfId="54493" xr:uid="{2DDFC13F-AFF5-4B49-873D-02A6BBA4951A}"/>
    <cellStyle name="Separador de milhares 2 2 70" xfId="23858" xr:uid="{00000000-0005-0000-0000-0000345D0000}"/>
    <cellStyle name="Separador de milhares 2 2 70 2" xfId="23859" xr:uid="{00000000-0005-0000-0000-0000355D0000}"/>
    <cellStyle name="Separador de milhares 2 2 70 2 2" xfId="23860" xr:uid="{00000000-0005-0000-0000-0000365D0000}"/>
    <cellStyle name="Separador de milhares 2 2 70 2 2 2" xfId="54496" xr:uid="{488C434F-2E36-4A97-A0FA-CCF84188B92A}"/>
    <cellStyle name="Separador de milhares 2 2 70 2 3" xfId="54495" xr:uid="{99C210F8-14EB-4264-82E2-883D85CD092B}"/>
    <cellStyle name="Separador de milhares 2 2 70 3" xfId="23861" xr:uid="{00000000-0005-0000-0000-0000375D0000}"/>
    <cellStyle name="Separador de milhares 2 2 70 3 2" xfId="23862" xr:uid="{00000000-0005-0000-0000-0000385D0000}"/>
    <cellStyle name="Separador de milhares 2 2 70 3 2 2" xfId="54498" xr:uid="{C5632ABE-AC06-4B93-8EB0-7CAA43C7069C}"/>
    <cellStyle name="Separador de milhares 2 2 70 3 3" xfId="54497" xr:uid="{6D6473A6-E3FE-4E39-BBE1-E516813FB740}"/>
    <cellStyle name="Separador de milhares 2 2 70 4" xfId="23863" xr:uid="{00000000-0005-0000-0000-0000395D0000}"/>
    <cellStyle name="Separador de milhares 2 2 70 4 2" xfId="54499" xr:uid="{4DFDF47C-2318-4229-BB69-6CB9C6CCC74B}"/>
    <cellStyle name="Separador de milhares 2 2 70 5" xfId="23864" xr:uid="{00000000-0005-0000-0000-00003A5D0000}"/>
    <cellStyle name="Separador de milhares 2 2 70 5 2" xfId="23865" xr:uid="{00000000-0005-0000-0000-00003B5D0000}"/>
    <cellStyle name="Separador de milhares 2 2 70 5 2 2" xfId="54501" xr:uid="{153941BE-EDF2-431C-8B56-D65CAB62037A}"/>
    <cellStyle name="Separador de milhares 2 2 70 5 3" xfId="54500" xr:uid="{707F412D-43CE-4714-88E9-B60E1EAC76BF}"/>
    <cellStyle name="Separador de milhares 2 2 70 6" xfId="23866" xr:uid="{00000000-0005-0000-0000-00003C5D0000}"/>
    <cellStyle name="Separador de milhares 2 2 70 6 2" xfId="54502" xr:uid="{FC7A48FC-5801-4BE1-82D4-9441A13E767C}"/>
    <cellStyle name="Separador de milhares 2 2 70 7" xfId="54494" xr:uid="{224ECF69-D9FF-4D61-BC49-FC0FA84B3159}"/>
    <cellStyle name="Separador de milhares 2 2 71" xfId="23867" xr:uid="{00000000-0005-0000-0000-00003D5D0000}"/>
    <cellStyle name="Separador de milhares 2 2 71 2" xfId="23868" xr:uid="{00000000-0005-0000-0000-00003E5D0000}"/>
    <cellStyle name="Separador de milhares 2 2 71 2 2" xfId="23869" xr:uid="{00000000-0005-0000-0000-00003F5D0000}"/>
    <cellStyle name="Separador de milhares 2 2 71 2 2 2" xfId="54505" xr:uid="{D443E9D1-FD43-4EBD-9746-B13F8CA804C9}"/>
    <cellStyle name="Separador de milhares 2 2 71 2 3" xfId="54504" xr:uid="{475552E4-3917-46AA-AAEE-4286EF386062}"/>
    <cellStyle name="Separador de milhares 2 2 71 3" xfId="23870" xr:uid="{00000000-0005-0000-0000-0000405D0000}"/>
    <cellStyle name="Separador de milhares 2 2 71 3 2" xfId="23871" xr:uid="{00000000-0005-0000-0000-0000415D0000}"/>
    <cellStyle name="Separador de milhares 2 2 71 3 2 2" xfId="54507" xr:uid="{E3B256AA-2D49-4194-BD69-B2427E035C83}"/>
    <cellStyle name="Separador de milhares 2 2 71 3 3" xfId="54506" xr:uid="{ED591CF6-440F-4108-9F5E-02D380403BF2}"/>
    <cellStyle name="Separador de milhares 2 2 71 4" xfId="23872" xr:uid="{00000000-0005-0000-0000-0000425D0000}"/>
    <cellStyle name="Separador de milhares 2 2 71 4 2" xfId="54508" xr:uid="{41F3E89C-DA71-4700-9768-FCB6EE05DDD7}"/>
    <cellStyle name="Separador de milhares 2 2 71 5" xfId="23873" xr:uid="{00000000-0005-0000-0000-0000435D0000}"/>
    <cellStyle name="Separador de milhares 2 2 71 5 2" xfId="23874" xr:uid="{00000000-0005-0000-0000-0000445D0000}"/>
    <cellStyle name="Separador de milhares 2 2 71 5 2 2" xfId="54510" xr:uid="{7D192B08-BE0D-4F41-BD27-ADC87800F96B}"/>
    <cellStyle name="Separador de milhares 2 2 71 5 3" xfId="54509" xr:uid="{CBD8CA07-EEFC-431A-8590-6EB592BDD210}"/>
    <cellStyle name="Separador de milhares 2 2 71 6" xfId="23875" xr:uid="{00000000-0005-0000-0000-0000455D0000}"/>
    <cellStyle name="Separador de milhares 2 2 71 6 2" xfId="54511" xr:uid="{26B3AB14-7CE0-45E5-89D6-09E94F1DC8FB}"/>
    <cellStyle name="Separador de milhares 2 2 71 7" xfId="54503" xr:uid="{26EE043C-F499-45E4-B955-9B16630A4F78}"/>
    <cellStyle name="Separador de milhares 2 2 72" xfId="23876" xr:uid="{00000000-0005-0000-0000-0000465D0000}"/>
    <cellStyle name="Separador de milhares 2 2 72 2" xfId="23877" xr:uid="{00000000-0005-0000-0000-0000475D0000}"/>
    <cellStyle name="Separador de milhares 2 2 72 2 2" xfId="23878" xr:uid="{00000000-0005-0000-0000-0000485D0000}"/>
    <cellStyle name="Separador de milhares 2 2 72 2 2 2" xfId="54514" xr:uid="{DD5B206D-4117-4F0B-9B73-064552C8A42F}"/>
    <cellStyle name="Separador de milhares 2 2 72 2 3" xfId="54513" xr:uid="{8D90E8E2-68FC-47EC-A523-B1963BBFF67B}"/>
    <cellStyle name="Separador de milhares 2 2 72 3" xfId="23879" xr:uid="{00000000-0005-0000-0000-0000495D0000}"/>
    <cellStyle name="Separador de milhares 2 2 72 3 2" xfId="23880" xr:uid="{00000000-0005-0000-0000-00004A5D0000}"/>
    <cellStyle name="Separador de milhares 2 2 72 3 2 2" xfId="54516" xr:uid="{AE38BC33-C475-44B5-ACC6-D32D9A9F3502}"/>
    <cellStyle name="Separador de milhares 2 2 72 3 3" xfId="54515" xr:uid="{DC3FB939-2C45-4E62-8D37-DB8110A5211E}"/>
    <cellStyle name="Separador de milhares 2 2 72 4" xfId="23881" xr:uid="{00000000-0005-0000-0000-00004B5D0000}"/>
    <cellStyle name="Separador de milhares 2 2 72 4 2" xfId="54517" xr:uid="{5D2CCE5F-10D8-43FD-BEF5-29441DCA7C1C}"/>
    <cellStyle name="Separador de milhares 2 2 72 5" xfId="23882" xr:uid="{00000000-0005-0000-0000-00004C5D0000}"/>
    <cellStyle name="Separador de milhares 2 2 72 5 2" xfId="23883" xr:uid="{00000000-0005-0000-0000-00004D5D0000}"/>
    <cellStyle name="Separador de milhares 2 2 72 5 2 2" xfId="54519" xr:uid="{ADEE4C20-B33F-4851-A54C-76F8D58107A6}"/>
    <cellStyle name="Separador de milhares 2 2 72 5 3" xfId="54518" xr:uid="{87B6F840-E27E-4281-B06C-B408680515C0}"/>
    <cellStyle name="Separador de milhares 2 2 72 6" xfId="23884" xr:uid="{00000000-0005-0000-0000-00004E5D0000}"/>
    <cellStyle name="Separador de milhares 2 2 72 6 2" xfId="54520" xr:uid="{B60A4BCD-4921-4309-858A-4670A73383A5}"/>
    <cellStyle name="Separador de milhares 2 2 72 7" xfId="54512" xr:uid="{53A509EB-2BB8-4A4F-BC92-3F9083159D6F}"/>
    <cellStyle name="Separador de milhares 2 2 73" xfId="23885" xr:uid="{00000000-0005-0000-0000-00004F5D0000}"/>
    <cellStyle name="Separador de milhares 2 2 73 2" xfId="23886" xr:uid="{00000000-0005-0000-0000-0000505D0000}"/>
    <cellStyle name="Separador de milhares 2 2 73 2 2" xfId="23887" xr:uid="{00000000-0005-0000-0000-0000515D0000}"/>
    <cellStyle name="Separador de milhares 2 2 73 2 2 2" xfId="54523" xr:uid="{944D706C-519F-4AB8-A5D8-4A03725E3808}"/>
    <cellStyle name="Separador de milhares 2 2 73 2 3" xfId="54522" xr:uid="{7BB4974E-021B-4DEE-B6AF-3361DE507345}"/>
    <cellStyle name="Separador de milhares 2 2 73 3" xfId="23888" xr:uid="{00000000-0005-0000-0000-0000525D0000}"/>
    <cellStyle name="Separador de milhares 2 2 73 3 2" xfId="23889" xr:uid="{00000000-0005-0000-0000-0000535D0000}"/>
    <cellStyle name="Separador de milhares 2 2 73 3 2 2" xfId="54525" xr:uid="{929F5E3E-BE7E-445B-8589-8178FEAAC2BE}"/>
    <cellStyle name="Separador de milhares 2 2 73 3 3" xfId="54524" xr:uid="{EEBDE03E-308B-48BE-9311-184174BB45AA}"/>
    <cellStyle name="Separador de milhares 2 2 73 4" xfId="23890" xr:uid="{00000000-0005-0000-0000-0000545D0000}"/>
    <cellStyle name="Separador de milhares 2 2 73 4 2" xfId="54526" xr:uid="{A19457F2-B1F5-4486-92D1-09B930399375}"/>
    <cellStyle name="Separador de milhares 2 2 73 5" xfId="23891" xr:uid="{00000000-0005-0000-0000-0000555D0000}"/>
    <cellStyle name="Separador de milhares 2 2 73 5 2" xfId="23892" xr:uid="{00000000-0005-0000-0000-0000565D0000}"/>
    <cellStyle name="Separador de milhares 2 2 73 5 2 2" xfId="54528" xr:uid="{05C793EA-AA05-4ACA-8C8D-67565D8BC5F3}"/>
    <cellStyle name="Separador de milhares 2 2 73 5 3" xfId="54527" xr:uid="{64AE3035-9DA7-454C-8EDD-9AB9FC34A04A}"/>
    <cellStyle name="Separador de milhares 2 2 73 6" xfId="23893" xr:uid="{00000000-0005-0000-0000-0000575D0000}"/>
    <cellStyle name="Separador de milhares 2 2 73 6 2" xfId="54529" xr:uid="{6DCEE237-E6D9-4B0E-BBD5-D8A6D2006BBB}"/>
    <cellStyle name="Separador de milhares 2 2 73 7" xfId="54521" xr:uid="{C230EB85-E4B4-4C83-9B04-6F56CA380741}"/>
    <cellStyle name="Separador de milhares 2 2 74" xfId="23894" xr:uid="{00000000-0005-0000-0000-0000585D0000}"/>
    <cellStyle name="Separador de milhares 2 2 74 2" xfId="23895" xr:uid="{00000000-0005-0000-0000-0000595D0000}"/>
    <cellStyle name="Separador de milhares 2 2 74 2 2" xfId="23896" xr:uid="{00000000-0005-0000-0000-00005A5D0000}"/>
    <cellStyle name="Separador de milhares 2 2 74 2 2 2" xfId="54532" xr:uid="{9F03712F-B967-42C7-8989-29D5FF27B60C}"/>
    <cellStyle name="Separador de milhares 2 2 74 2 3" xfId="54531" xr:uid="{F3F16972-11E2-4D0A-A453-77025744586B}"/>
    <cellStyle name="Separador de milhares 2 2 74 3" xfId="23897" xr:uid="{00000000-0005-0000-0000-00005B5D0000}"/>
    <cellStyle name="Separador de milhares 2 2 74 3 2" xfId="23898" xr:uid="{00000000-0005-0000-0000-00005C5D0000}"/>
    <cellStyle name="Separador de milhares 2 2 74 3 2 2" xfId="54534" xr:uid="{BE8EFCE3-7D50-403F-A16F-2D1BB8F20718}"/>
    <cellStyle name="Separador de milhares 2 2 74 3 3" xfId="54533" xr:uid="{15716BB8-D3BB-4F0A-8FAC-6777A4A24CF1}"/>
    <cellStyle name="Separador de milhares 2 2 74 4" xfId="23899" xr:uid="{00000000-0005-0000-0000-00005D5D0000}"/>
    <cellStyle name="Separador de milhares 2 2 74 4 2" xfId="54535" xr:uid="{DB34AA2E-16C5-41EE-B1FF-4E56EB336A70}"/>
    <cellStyle name="Separador de milhares 2 2 74 5" xfId="23900" xr:uid="{00000000-0005-0000-0000-00005E5D0000}"/>
    <cellStyle name="Separador de milhares 2 2 74 5 2" xfId="23901" xr:uid="{00000000-0005-0000-0000-00005F5D0000}"/>
    <cellStyle name="Separador de milhares 2 2 74 5 2 2" xfId="54537" xr:uid="{D1FEFA51-5783-47F3-8B9D-CFE694DD5CF1}"/>
    <cellStyle name="Separador de milhares 2 2 74 5 3" xfId="54536" xr:uid="{AD571FF5-2792-4337-8A3C-30FEBA8CA6C2}"/>
    <cellStyle name="Separador de milhares 2 2 74 6" xfId="23902" xr:uid="{00000000-0005-0000-0000-0000605D0000}"/>
    <cellStyle name="Separador de milhares 2 2 74 6 2" xfId="54538" xr:uid="{F14CD3B0-01FC-4D89-9F2A-51555B794084}"/>
    <cellStyle name="Separador de milhares 2 2 74 7" xfId="54530" xr:uid="{F7D78B06-5455-4A33-AC7E-D5DE37F3E9F6}"/>
    <cellStyle name="Separador de milhares 2 2 75" xfId="23903" xr:uid="{00000000-0005-0000-0000-0000615D0000}"/>
    <cellStyle name="Separador de milhares 2 2 75 2" xfId="23904" xr:uid="{00000000-0005-0000-0000-0000625D0000}"/>
    <cellStyle name="Separador de milhares 2 2 75 2 2" xfId="23905" xr:uid="{00000000-0005-0000-0000-0000635D0000}"/>
    <cellStyle name="Separador de milhares 2 2 75 2 2 2" xfId="54541" xr:uid="{CCC300D8-557F-4032-8A3A-7E36712E7C2E}"/>
    <cellStyle name="Separador de milhares 2 2 75 2 3" xfId="54540" xr:uid="{611B1C85-37C8-44E4-9512-97131AC6EFA9}"/>
    <cellStyle name="Separador de milhares 2 2 75 3" xfId="23906" xr:uid="{00000000-0005-0000-0000-0000645D0000}"/>
    <cellStyle name="Separador de milhares 2 2 75 3 2" xfId="23907" xr:uid="{00000000-0005-0000-0000-0000655D0000}"/>
    <cellStyle name="Separador de milhares 2 2 75 3 2 2" xfId="54543" xr:uid="{CCC82593-735E-41DA-B7E0-93112A0D202F}"/>
    <cellStyle name="Separador de milhares 2 2 75 3 3" xfId="54542" xr:uid="{AA0B3EE6-A74E-4DF1-83C8-6C7579FE62CF}"/>
    <cellStyle name="Separador de milhares 2 2 75 4" xfId="23908" xr:uid="{00000000-0005-0000-0000-0000665D0000}"/>
    <cellStyle name="Separador de milhares 2 2 75 4 2" xfId="54544" xr:uid="{231E544B-B9A1-44A0-80F9-FB8A8255E116}"/>
    <cellStyle name="Separador de milhares 2 2 75 5" xfId="23909" xr:uid="{00000000-0005-0000-0000-0000675D0000}"/>
    <cellStyle name="Separador de milhares 2 2 75 5 2" xfId="23910" xr:uid="{00000000-0005-0000-0000-0000685D0000}"/>
    <cellStyle name="Separador de milhares 2 2 75 5 2 2" xfId="54546" xr:uid="{C1DEC6F5-A68F-48E0-92BD-5E6DB0E47915}"/>
    <cellStyle name="Separador de milhares 2 2 75 5 3" xfId="54545" xr:uid="{368614A9-DEB6-48FE-8F2F-EAC26D1CB0B1}"/>
    <cellStyle name="Separador de milhares 2 2 75 6" xfId="23911" xr:uid="{00000000-0005-0000-0000-0000695D0000}"/>
    <cellStyle name="Separador de milhares 2 2 75 6 2" xfId="54547" xr:uid="{25C55F5A-46E0-4883-B2D0-BD3735D00912}"/>
    <cellStyle name="Separador de milhares 2 2 75 7" xfId="54539" xr:uid="{A952D922-5B98-4445-8D51-199BF5D78F95}"/>
    <cellStyle name="Separador de milhares 2 2 76" xfId="23912" xr:uid="{00000000-0005-0000-0000-00006A5D0000}"/>
    <cellStyle name="Separador de milhares 2 2 76 2" xfId="23913" xr:uid="{00000000-0005-0000-0000-00006B5D0000}"/>
    <cellStyle name="Separador de milhares 2 2 76 2 2" xfId="23914" xr:uid="{00000000-0005-0000-0000-00006C5D0000}"/>
    <cellStyle name="Separador de milhares 2 2 76 2 2 2" xfId="54550" xr:uid="{8DFAB9AE-45E5-4B15-8CA9-063F48260CE3}"/>
    <cellStyle name="Separador de milhares 2 2 76 2 3" xfId="54549" xr:uid="{C630CB9B-49E2-4478-92A2-B96071AE6B64}"/>
    <cellStyle name="Separador de milhares 2 2 76 3" xfId="23915" xr:uid="{00000000-0005-0000-0000-00006D5D0000}"/>
    <cellStyle name="Separador de milhares 2 2 76 3 2" xfId="23916" xr:uid="{00000000-0005-0000-0000-00006E5D0000}"/>
    <cellStyle name="Separador de milhares 2 2 76 3 2 2" xfId="54552" xr:uid="{45145F24-7F74-4405-80F2-2633F7AE818F}"/>
    <cellStyle name="Separador de milhares 2 2 76 3 3" xfId="54551" xr:uid="{F19ED191-8976-4096-951A-D80CC95AAE57}"/>
    <cellStyle name="Separador de milhares 2 2 76 4" xfId="23917" xr:uid="{00000000-0005-0000-0000-00006F5D0000}"/>
    <cellStyle name="Separador de milhares 2 2 76 4 2" xfId="54553" xr:uid="{3288B264-720B-410C-A03E-53F0E4AA74EE}"/>
    <cellStyle name="Separador de milhares 2 2 76 5" xfId="23918" xr:uid="{00000000-0005-0000-0000-0000705D0000}"/>
    <cellStyle name="Separador de milhares 2 2 76 5 2" xfId="23919" xr:uid="{00000000-0005-0000-0000-0000715D0000}"/>
    <cellStyle name="Separador de milhares 2 2 76 5 2 2" xfId="54555" xr:uid="{0CD47318-91B2-413B-AF34-A229FD9CFBC0}"/>
    <cellStyle name="Separador de milhares 2 2 76 5 3" xfId="54554" xr:uid="{10D91C4B-6BCC-431B-BB2C-15370B359EA4}"/>
    <cellStyle name="Separador de milhares 2 2 76 6" xfId="23920" xr:uid="{00000000-0005-0000-0000-0000725D0000}"/>
    <cellStyle name="Separador de milhares 2 2 76 6 2" xfId="54556" xr:uid="{61A791D8-41AE-4F91-9A75-FFB0CBEE8F4F}"/>
    <cellStyle name="Separador de milhares 2 2 76 7" xfId="54548" xr:uid="{0D1DAFC7-D510-428D-8C9E-EA008AF709D5}"/>
    <cellStyle name="Separador de milhares 2 2 77" xfId="23921" xr:uid="{00000000-0005-0000-0000-0000735D0000}"/>
    <cellStyle name="Separador de milhares 2 2 77 2" xfId="23922" xr:uid="{00000000-0005-0000-0000-0000745D0000}"/>
    <cellStyle name="Separador de milhares 2 2 77 2 2" xfId="23923" xr:uid="{00000000-0005-0000-0000-0000755D0000}"/>
    <cellStyle name="Separador de milhares 2 2 77 2 2 2" xfId="54559" xr:uid="{32AF0860-E4C9-4955-9EF0-2CCED0B3A420}"/>
    <cellStyle name="Separador de milhares 2 2 77 2 3" xfId="54558" xr:uid="{D0318B89-3E99-4136-B708-7F7DCA237CBD}"/>
    <cellStyle name="Separador de milhares 2 2 77 3" xfId="23924" xr:uid="{00000000-0005-0000-0000-0000765D0000}"/>
    <cellStyle name="Separador de milhares 2 2 77 3 2" xfId="23925" xr:uid="{00000000-0005-0000-0000-0000775D0000}"/>
    <cellStyle name="Separador de milhares 2 2 77 3 2 2" xfId="54561" xr:uid="{D087B3C8-5C02-4B1E-B9B7-06721340B0AB}"/>
    <cellStyle name="Separador de milhares 2 2 77 3 3" xfId="54560" xr:uid="{88683ADD-0827-4644-84C4-28D1003F90FB}"/>
    <cellStyle name="Separador de milhares 2 2 77 4" xfId="23926" xr:uid="{00000000-0005-0000-0000-0000785D0000}"/>
    <cellStyle name="Separador de milhares 2 2 77 4 2" xfId="54562" xr:uid="{E6B5E1ED-E7AF-4FD6-80B5-AD90E16E16DD}"/>
    <cellStyle name="Separador de milhares 2 2 77 5" xfId="23927" xr:uid="{00000000-0005-0000-0000-0000795D0000}"/>
    <cellStyle name="Separador de milhares 2 2 77 5 2" xfId="23928" xr:uid="{00000000-0005-0000-0000-00007A5D0000}"/>
    <cellStyle name="Separador de milhares 2 2 77 5 2 2" xfId="54564" xr:uid="{1C4C1D47-0744-4BE0-B5CE-AB5D8B2C4006}"/>
    <cellStyle name="Separador de milhares 2 2 77 5 3" xfId="54563" xr:uid="{8AE44622-BC56-40BE-8B78-D454C6CC334F}"/>
    <cellStyle name="Separador de milhares 2 2 77 6" xfId="23929" xr:uid="{00000000-0005-0000-0000-00007B5D0000}"/>
    <cellStyle name="Separador de milhares 2 2 77 6 2" xfId="54565" xr:uid="{A1B5A751-D8D7-40E5-BBBA-B3C9901FFB1A}"/>
    <cellStyle name="Separador de milhares 2 2 77 7" xfId="54557" xr:uid="{A4A01BFE-3744-4C4D-98C5-5177CBCB21E4}"/>
    <cellStyle name="Separador de milhares 2 2 78" xfId="23930" xr:uid="{00000000-0005-0000-0000-00007C5D0000}"/>
    <cellStyle name="Separador de milhares 2 2 78 2" xfId="23931" xr:uid="{00000000-0005-0000-0000-00007D5D0000}"/>
    <cellStyle name="Separador de milhares 2 2 78 2 2" xfId="23932" xr:uid="{00000000-0005-0000-0000-00007E5D0000}"/>
    <cellStyle name="Separador de milhares 2 2 78 2 2 2" xfId="54568" xr:uid="{5AFB93C4-7C83-4106-9A7C-B5BCB204773D}"/>
    <cellStyle name="Separador de milhares 2 2 78 2 3" xfId="54567" xr:uid="{C6049C50-F2BE-4952-9CCD-CFF82FE0FBE2}"/>
    <cellStyle name="Separador de milhares 2 2 78 3" xfId="23933" xr:uid="{00000000-0005-0000-0000-00007F5D0000}"/>
    <cellStyle name="Separador de milhares 2 2 78 3 2" xfId="23934" xr:uid="{00000000-0005-0000-0000-0000805D0000}"/>
    <cellStyle name="Separador de milhares 2 2 78 3 2 2" xfId="54570" xr:uid="{0B649F91-4098-4CD8-B133-07F9F4D41FF9}"/>
    <cellStyle name="Separador de milhares 2 2 78 3 3" xfId="54569" xr:uid="{26C5D524-83AB-434F-8978-958DBF5D4A48}"/>
    <cellStyle name="Separador de milhares 2 2 78 4" xfId="23935" xr:uid="{00000000-0005-0000-0000-0000815D0000}"/>
    <cellStyle name="Separador de milhares 2 2 78 4 2" xfId="54571" xr:uid="{7927BA9F-656E-4C42-A148-7711D3971630}"/>
    <cellStyle name="Separador de milhares 2 2 78 5" xfId="23936" xr:uid="{00000000-0005-0000-0000-0000825D0000}"/>
    <cellStyle name="Separador de milhares 2 2 78 5 2" xfId="23937" xr:uid="{00000000-0005-0000-0000-0000835D0000}"/>
    <cellStyle name="Separador de milhares 2 2 78 5 2 2" xfId="54573" xr:uid="{1978827C-242C-4815-9B2F-CDF9731406D1}"/>
    <cellStyle name="Separador de milhares 2 2 78 5 3" xfId="54572" xr:uid="{B07F19DA-5E41-4A25-A230-C3C20F7C307B}"/>
    <cellStyle name="Separador de milhares 2 2 78 6" xfId="23938" xr:uid="{00000000-0005-0000-0000-0000845D0000}"/>
    <cellStyle name="Separador de milhares 2 2 78 6 2" xfId="54574" xr:uid="{9B9D86E6-4251-4FB0-8A24-385F8B87B2C2}"/>
    <cellStyle name="Separador de milhares 2 2 78 7" xfId="54566" xr:uid="{0E9547F2-6BEE-4392-BA3E-1E4858E6B85D}"/>
    <cellStyle name="Separador de milhares 2 2 79" xfId="23939" xr:uid="{00000000-0005-0000-0000-0000855D0000}"/>
    <cellStyle name="Separador de milhares 2 2 79 2" xfId="23940" xr:uid="{00000000-0005-0000-0000-0000865D0000}"/>
    <cellStyle name="Separador de milhares 2 2 79 2 2" xfId="23941" xr:uid="{00000000-0005-0000-0000-0000875D0000}"/>
    <cellStyle name="Separador de milhares 2 2 79 2 2 2" xfId="54577" xr:uid="{0846A344-CC87-428D-A2DF-C31937634448}"/>
    <cellStyle name="Separador de milhares 2 2 79 2 3" xfId="54576" xr:uid="{BB58943D-43AB-4316-9A35-6BB3D3C18AE8}"/>
    <cellStyle name="Separador de milhares 2 2 79 3" xfId="23942" xr:uid="{00000000-0005-0000-0000-0000885D0000}"/>
    <cellStyle name="Separador de milhares 2 2 79 3 2" xfId="23943" xr:uid="{00000000-0005-0000-0000-0000895D0000}"/>
    <cellStyle name="Separador de milhares 2 2 79 3 2 2" xfId="54579" xr:uid="{EAA0A698-D2EE-4212-BA0D-AF95E6E19E0E}"/>
    <cellStyle name="Separador de milhares 2 2 79 3 3" xfId="54578" xr:uid="{4786A5D0-F60D-409E-A1B3-8CD3F1C6660A}"/>
    <cellStyle name="Separador de milhares 2 2 79 4" xfId="23944" xr:uid="{00000000-0005-0000-0000-00008A5D0000}"/>
    <cellStyle name="Separador de milhares 2 2 79 4 2" xfId="54580" xr:uid="{44EE448E-5F22-488C-B2F2-C2423B51BA78}"/>
    <cellStyle name="Separador de milhares 2 2 79 5" xfId="23945" xr:uid="{00000000-0005-0000-0000-00008B5D0000}"/>
    <cellStyle name="Separador de milhares 2 2 79 5 2" xfId="23946" xr:uid="{00000000-0005-0000-0000-00008C5D0000}"/>
    <cellStyle name="Separador de milhares 2 2 79 5 2 2" xfId="54582" xr:uid="{4093CE66-B05A-4A87-AFB0-336A161C8A34}"/>
    <cellStyle name="Separador de milhares 2 2 79 5 3" xfId="54581" xr:uid="{833BA442-BC1C-4784-A328-0F5F37FF219C}"/>
    <cellStyle name="Separador de milhares 2 2 79 6" xfId="23947" xr:uid="{00000000-0005-0000-0000-00008D5D0000}"/>
    <cellStyle name="Separador de milhares 2 2 79 6 2" xfId="54583" xr:uid="{ADE7B6E1-A716-4C49-BE3F-0E9081B5998B}"/>
    <cellStyle name="Separador de milhares 2 2 79 7" xfId="54575" xr:uid="{C87D897D-CFE8-4A72-9394-E83805DE405D}"/>
    <cellStyle name="Separador de milhares 2 2 8" xfId="23948" xr:uid="{00000000-0005-0000-0000-00008E5D0000}"/>
    <cellStyle name="Separador de milhares_x0001_ 2 2 8" xfId="23949" xr:uid="{00000000-0005-0000-0000-00008F5D0000}"/>
    <cellStyle name="Separador de milhares 2 2 8 10" xfId="54584" xr:uid="{717B958F-44BD-415F-94CE-D6E8621F46A3}"/>
    <cellStyle name="Separador de milhares_x0001_ 2 2 8 10" xfId="54585" xr:uid="{B2703316-C60B-486C-B065-265054F9F0AF}"/>
    <cellStyle name="Separador de milhares 2 2 8 2" xfId="23950" xr:uid="{00000000-0005-0000-0000-0000905D0000}"/>
    <cellStyle name="Separador de milhares_x0001_ 2 2 8 2" xfId="23951" xr:uid="{00000000-0005-0000-0000-0000915D0000}"/>
    <cellStyle name="Separador de milhares 2 2 8 2 2" xfId="23952" xr:uid="{00000000-0005-0000-0000-0000925D0000}"/>
    <cellStyle name="Separador de milhares_x0001_ 2 2 8 2 2" xfId="23953" xr:uid="{00000000-0005-0000-0000-0000935D0000}"/>
    <cellStyle name="Separador de milhares 2 2 8 2 2 2" xfId="54588" xr:uid="{685F6DA2-CEA7-4AC0-803C-1224DAF6561D}"/>
    <cellStyle name="Separador de milhares_x0001_ 2 2 8 2 2 2" xfId="54589" xr:uid="{653D0ACF-C477-4B34-AF61-FD28F41F8D76}"/>
    <cellStyle name="Separador de milhares 2 2 8 2 3" xfId="54586" xr:uid="{820FE928-A6D2-429D-8771-E01DAEC97932}"/>
    <cellStyle name="Separador de milhares_x0001_ 2 2 8 2 3" xfId="54587" xr:uid="{D3278E53-FA07-4F76-8670-6CD3004B288B}"/>
    <cellStyle name="Separador de milhares 2 2 8 3" xfId="23954" xr:uid="{00000000-0005-0000-0000-0000945D0000}"/>
    <cellStyle name="Separador de milhares_x0001_ 2 2 8 3" xfId="23955" xr:uid="{00000000-0005-0000-0000-0000955D0000}"/>
    <cellStyle name="Separador de milhares 2 2 8 3 2" xfId="23956" xr:uid="{00000000-0005-0000-0000-0000965D0000}"/>
    <cellStyle name="Separador de milhares_x0001_ 2 2 8 3 2" xfId="23957" xr:uid="{00000000-0005-0000-0000-0000975D0000}"/>
    <cellStyle name="Separador de milhares 2 2 8 3 2 2" xfId="54592" xr:uid="{1E007FA6-C05E-4BD5-A399-DBFC5F0F6C22}"/>
    <cellStyle name="Separador de milhares_x0001_ 2 2 8 3 2 2" xfId="54593" xr:uid="{0089821F-0273-4262-921A-CBE8E9EB7ECE}"/>
    <cellStyle name="Separador de milhares 2 2 8 3 3" xfId="54590" xr:uid="{6FEA2EC6-C0F8-49DA-BA24-A0DB67BFFE95}"/>
    <cellStyle name="Separador de milhares_x0001_ 2 2 8 3 3" xfId="54591" xr:uid="{CD21FAEB-61B7-4460-B581-17C6376638FD}"/>
    <cellStyle name="Separador de milhares 2 2 8 4" xfId="23958" xr:uid="{00000000-0005-0000-0000-0000985D0000}"/>
    <cellStyle name="Separador de milhares_x0001_ 2 2 8 4" xfId="23959" xr:uid="{00000000-0005-0000-0000-0000995D0000}"/>
    <cellStyle name="Separador de milhares 2 2 8 4 2" xfId="23960" xr:uid="{00000000-0005-0000-0000-00009A5D0000}"/>
    <cellStyle name="Separador de milhares_x0001_ 2 2 8 4 2" xfId="23961" xr:uid="{00000000-0005-0000-0000-00009B5D0000}"/>
    <cellStyle name="Separador de milhares 2 2 8 4 2 2" xfId="54596" xr:uid="{1F38DD7F-DCD0-4441-A83D-9E6ED2439F06}"/>
    <cellStyle name="Separador de milhares_x0001_ 2 2 8 4 2 2" xfId="54597" xr:uid="{47E5C2C9-1669-46C0-9F03-7C64A995AC1D}"/>
    <cellStyle name="Separador de milhares 2 2 8 4 3" xfId="54594" xr:uid="{1DBDF4D7-CF45-4D6D-8C1A-E3209210D99A}"/>
    <cellStyle name="Separador de milhares_x0001_ 2 2 8 4 3" xfId="54595" xr:uid="{552F8E07-CA8A-4B92-A1FA-C1F35B63AE18}"/>
    <cellStyle name="Separador de milhares 2 2 8 5" xfId="23962" xr:uid="{00000000-0005-0000-0000-00009C5D0000}"/>
    <cellStyle name="Separador de milhares_x0001_ 2 2 8 5" xfId="23963" xr:uid="{00000000-0005-0000-0000-00009D5D0000}"/>
    <cellStyle name="Separador de milhares 2 2 8 5 2" xfId="23964" xr:uid="{00000000-0005-0000-0000-00009E5D0000}"/>
    <cellStyle name="Separador de milhares_x0001_ 2 2 8 5 2" xfId="23965" xr:uid="{00000000-0005-0000-0000-00009F5D0000}"/>
    <cellStyle name="Separador de milhares 2 2 8 5 2 2" xfId="54600" xr:uid="{7F6C536D-4421-47C3-AAB9-2FE652A8553C}"/>
    <cellStyle name="Separador de milhares_x0001_ 2 2 8 5 2 2" xfId="54601" xr:uid="{284029F2-E72E-4D7A-AFCB-7E607BC7D4E2}"/>
    <cellStyle name="Separador de milhares 2 2 8 5 3" xfId="54598" xr:uid="{E6E4140C-986E-49F4-AE04-B9C4129608A0}"/>
    <cellStyle name="Separador de milhares_x0001_ 2 2 8 5 3" xfId="54599" xr:uid="{F95D8AB9-642A-4E42-B792-BD019D7FB743}"/>
    <cellStyle name="Separador de milhares 2 2 8 6" xfId="23966" xr:uid="{00000000-0005-0000-0000-0000A05D0000}"/>
    <cellStyle name="Separador de milhares_x0001_ 2 2 8 6" xfId="23967" xr:uid="{00000000-0005-0000-0000-0000A15D0000}"/>
    <cellStyle name="Separador de milhares 2 2 8 6 2" xfId="54602" xr:uid="{8547F20A-A9E0-4E94-9353-F28C31535D27}"/>
    <cellStyle name="Separador de milhares_x0001_ 2 2 8 6 2" xfId="54603" xr:uid="{BF71B5A4-94FE-40B7-B8D7-614BE9DEACDA}"/>
    <cellStyle name="Separador de milhares 2 2 8 7" xfId="23968" xr:uid="{00000000-0005-0000-0000-0000A25D0000}"/>
    <cellStyle name="Separador de milhares_x0001_ 2 2 8 7" xfId="23969" xr:uid="{00000000-0005-0000-0000-0000A35D0000}"/>
    <cellStyle name="Separador de milhares 2 2 8 7 2" xfId="54604" xr:uid="{A7FD6EBA-06B5-4FC5-9259-C1DC284E6741}"/>
    <cellStyle name="Separador de milhares_x0001_ 2 2 8 7 2" xfId="54605" xr:uid="{642E76EF-B4CC-4819-8A57-A83C1B2708F9}"/>
    <cellStyle name="Separador de milhares 2 2 8 7 3" xfId="23970" xr:uid="{00000000-0005-0000-0000-0000A45D0000}"/>
    <cellStyle name="Separador de milhares 2 2 8 7 3 2" xfId="54606" xr:uid="{DBCD6179-C840-466F-BFFA-2BA63788796A}"/>
    <cellStyle name="Separador de milhares 2 2 8 8" xfId="23971" xr:uid="{00000000-0005-0000-0000-0000A55D0000}"/>
    <cellStyle name="Separador de milhares_x0001_ 2 2 8 8" xfId="23972" xr:uid="{00000000-0005-0000-0000-0000A65D0000}"/>
    <cellStyle name="Separador de milhares 2 2 8 8 2" xfId="54607" xr:uid="{008B5029-9E65-4BFA-9CAC-3EF96E077C05}"/>
    <cellStyle name="Separador de milhares_x0001_ 2 2 8 8 2" xfId="54608" xr:uid="{AEE95A22-9108-43B3-939A-5A5C5A74BD32}"/>
    <cellStyle name="Separador de milhares 2 2 8 9" xfId="23973" xr:uid="{00000000-0005-0000-0000-0000A75D0000}"/>
    <cellStyle name="Separador de milhares_x0001_ 2 2 8 9" xfId="23974" xr:uid="{00000000-0005-0000-0000-0000A85D0000}"/>
    <cellStyle name="Separador de milhares 2 2 8 9 2" xfId="54609" xr:uid="{5A495E8A-71D3-43BA-AC4F-7CFD1016BD4C}"/>
    <cellStyle name="Separador de milhares_x0001_ 2 2 8 9 2" xfId="54610" xr:uid="{9F7F76A2-A3C8-4D9E-A936-3464CE888317}"/>
    <cellStyle name="Separador de milhares 2 2 80" xfId="23975" xr:uid="{00000000-0005-0000-0000-0000A95D0000}"/>
    <cellStyle name="Separador de milhares 2 2 80 2" xfId="23976" xr:uid="{00000000-0005-0000-0000-0000AA5D0000}"/>
    <cellStyle name="Separador de milhares 2 2 80 2 2" xfId="23977" xr:uid="{00000000-0005-0000-0000-0000AB5D0000}"/>
    <cellStyle name="Separador de milhares 2 2 80 2 2 2" xfId="54613" xr:uid="{5F849D35-67AA-450E-ACAC-D23BC03CA198}"/>
    <cellStyle name="Separador de milhares 2 2 80 2 3" xfId="54612" xr:uid="{45A89A86-602D-40E2-8714-FFA10F29304C}"/>
    <cellStyle name="Separador de milhares 2 2 80 3" xfId="23978" xr:uid="{00000000-0005-0000-0000-0000AC5D0000}"/>
    <cellStyle name="Separador de milhares 2 2 80 3 2" xfId="23979" xr:uid="{00000000-0005-0000-0000-0000AD5D0000}"/>
    <cellStyle name="Separador de milhares 2 2 80 3 2 2" xfId="54615" xr:uid="{98F0BCF4-C054-4E9F-BEEF-7B293BECF3E3}"/>
    <cellStyle name="Separador de milhares 2 2 80 3 3" xfId="54614" xr:uid="{3F2848C3-04B6-43A2-9A39-8DDA6CD2DC52}"/>
    <cellStyle name="Separador de milhares 2 2 80 4" xfId="23980" xr:uid="{00000000-0005-0000-0000-0000AE5D0000}"/>
    <cellStyle name="Separador de milhares 2 2 80 4 2" xfId="54616" xr:uid="{E22FEF01-71C5-4492-8B5D-68C48C14A94E}"/>
    <cellStyle name="Separador de milhares 2 2 80 5" xfId="23981" xr:uid="{00000000-0005-0000-0000-0000AF5D0000}"/>
    <cellStyle name="Separador de milhares 2 2 80 5 2" xfId="23982" xr:uid="{00000000-0005-0000-0000-0000B05D0000}"/>
    <cellStyle name="Separador de milhares 2 2 80 5 2 2" xfId="54618" xr:uid="{575511CE-68E0-4098-AB75-94956B51427C}"/>
    <cellStyle name="Separador de milhares 2 2 80 5 3" xfId="54617" xr:uid="{D6B3992A-444A-4DF7-8CB1-804744896986}"/>
    <cellStyle name="Separador de milhares 2 2 80 6" xfId="23983" xr:uid="{00000000-0005-0000-0000-0000B15D0000}"/>
    <cellStyle name="Separador de milhares 2 2 80 6 2" xfId="54619" xr:uid="{A94302C3-4485-4A5D-8312-2D18BFBF4A89}"/>
    <cellStyle name="Separador de milhares 2 2 80 7" xfId="54611" xr:uid="{CCD37AB9-049A-498D-8705-15125869AFDD}"/>
    <cellStyle name="Separador de milhares 2 2 81" xfId="23984" xr:uid="{00000000-0005-0000-0000-0000B25D0000}"/>
    <cellStyle name="Separador de milhares 2 2 81 2" xfId="23985" xr:uid="{00000000-0005-0000-0000-0000B35D0000}"/>
    <cellStyle name="Separador de milhares 2 2 81 2 2" xfId="23986" xr:uid="{00000000-0005-0000-0000-0000B45D0000}"/>
    <cellStyle name="Separador de milhares 2 2 81 2 2 2" xfId="54622" xr:uid="{23A999F4-38D1-4377-B77B-6215F92B6EE5}"/>
    <cellStyle name="Separador de milhares 2 2 81 2 3" xfId="54621" xr:uid="{2656C428-990B-4759-968E-C56B59211565}"/>
    <cellStyle name="Separador de milhares 2 2 81 3" xfId="23987" xr:uid="{00000000-0005-0000-0000-0000B55D0000}"/>
    <cellStyle name="Separador de milhares 2 2 81 3 2" xfId="23988" xr:uid="{00000000-0005-0000-0000-0000B65D0000}"/>
    <cellStyle name="Separador de milhares 2 2 81 3 2 2" xfId="54624" xr:uid="{988698EC-1C78-41BE-AF03-0B7F60ECA8EC}"/>
    <cellStyle name="Separador de milhares 2 2 81 3 3" xfId="54623" xr:uid="{A808730A-0AEF-4735-935D-E1AFB20BC4ED}"/>
    <cellStyle name="Separador de milhares 2 2 81 4" xfId="23989" xr:uid="{00000000-0005-0000-0000-0000B75D0000}"/>
    <cellStyle name="Separador de milhares 2 2 81 4 2" xfId="54625" xr:uid="{DB194A2A-DC91-48BA-A250-846F9CBC55E6}"/>
    <cellStyle name="Separador de milhares 2 2 81 5" xfId="23990" xr:uid="{00000000-0005-0000-0000-0000B85D0000}"/>
    <cellStyle name="Separador de milhares 2 2 81 5 2" xfId="23991" xr:uid="{00000000-0005-0000-0000-0000B95D0000}"/>
    <cellStyle name="Separador de milhares 2 2 81 5 2 2" xfId="54627" xr:uid="{AF628A7D-EE93-4141-BB96-60898BBB7140}"/>
    <cellStyle name="Separador de milhares 2 2 81 5 3" xfId="54626" xr:uid="{EE077C93-835E-411C-8DC5-87C9E4A27E70}"/>
    <cellStyle name="Separador de milhares 2 2 81 6" xfId="23992" xr:uid="{00000000-0005-0000-0000-0000BA5D0000}"/>
    <cellStyle name="Separador de milhares 2 2 81 6 2" xfId="54628" xr:uid="{5D937E9F-9511-49CB-B034-C2036464F488}"/>
    <cellStyle name="Separador de milhares 2 2 81 7" xfId="54620" xr:uid="{7F151D6D-2753-4A29-8198-2E380C0DF579}"/>
    <cellStyle name="Separador de milhares 2 2 82" xfId="23993" xr:uid="{00000000-0005-0000-0000-0000BB5D0000}"/>
    <cellStyle name="Separador de milhares 2 2 82 2" xfId="23994" xr:uid="{00000000-0005-0000-0000-0000BC5D0000}"/>
    <cellStyle name="Separador de milhares 2 2 82 2 2" xfId="23995" xr:uid="{00000000-0005-0000-0000-0000BD5D0000}"/>
    <cellStyle name="Separador de milhares 2 2 82 2 2 2" xfId="54631" xr:uid="{1D20F0BE-1316-4609-80D7-AD15B3340E56}"/>
    <cellStyle name="Separador de milhares 2 2 82 2 3" xfId="54630" xr:uid="{4E679F46-09DE-4636-8005-2126CE41C13B}"/>
    <cellStyle name="Separador de milhares 2 2 82 3" xfId="23996" xr:uid="{00000000-0005-0000-0000-0000BE5D0000}"/>
    <cellStyle name="Separador de milhares 2 2 82 3 2" xfId="23997" xr:uid="{00000000-0005-0000-0000-0000BF5D0000}"/>
    <cellStyle name="Separador de milhares 2 2 82 3 2 2" xfId="54633" xr:uid="{367B163F-FEFA-415D-9B01-7C0205D98056}"/>
    <cellStyle name="Separador de milhares 2 2 82 3 3" xfId="54632" xr:uid="{B511C820-7466-40AE-8DF8-43148A12DCCE}"/>
    <cellStyle name="Separador de milhares 2 2 82 4" xfId="23998" xr:uid="{00000000-0005-0000-0000-0000C05D0000}"/>
    <cellStyle name="Separador de milhares 2 2 82 4 2" xfId="54634" xr:uid="{775B5345-B78B-49F4-92D6-43A7DB3CC4D3}"/>
    <cellStyle name="Separador de milhares 2 2 82 5" xfId="23999" xr:uid="{00000000-0005-0000-0000-0000C15D0000}"/>
    <cellStyle name="Separador de milhares 2 2 82 5 2" xfId="24000" xr:uid="{00000000-0005-0000-0000-0000C25D0000}"/>
    <cellStyle name="Separador de milhares 2 2 82 5 2 2" xfId="54636" xr:uid="{125ADE16-540E-4E4F-85B0-BC48B60B1C13}"/>
    <cellStyle name="Separador de milhares 2 2 82 5 3" xfId="54635" xr:uid="{08BC1892-2C6F-4778-A2D6-8027648EF4CF}"/>
    <cellStyle name="Separador de milhares 2 2 82 6" xfId="24001" xr:uid="{00000000-0005-0000-0000-0000C35D0000}"/>
    <cellStyle name="Separador de milhares 2 2 82 6 2" xfId="54637" xr:uid="{C4623D59-19F5-43CD-BC08-77F4649514B6}"/>
    <cellStyle name="Separador de milhares 2 2 82 7" xfId="54629" xr:uid="{2614723F-D5FB-463D-B334-DD555F6C9D91}"/>
    <cellStyle name="Separador de milhares 2 2 83" xfId="24002" xr:uid="{00000000-0005-0000-0000-0000C45D0000}"/>
    <cellStyle name="Separador de milhares 2 2 83 2" xfId="24003" xr:uid="{00000000-0005-0000-0000-0000C55D0000}"/>
    <cellStyle name="Separador de milhares 2 2 83 2 2" xfId="24004" xr:uid="{00000000-0005-0000-0000-0000C65D0000}"/>
    <cellStyle name="Separador de milhares 2 2 83 2 2 2" xfId="54640" xr:uid="{4830D69B-5224-4009-85AA-3DADDD4F5AEF}"/>
    <cellStyle name="Separador de milhares 2 2 83 2 3" xfId="54639" xr:uid="{6BB61547-6AFB-4499-8051-DEE2DEBBD88E}"/>
    <cellStyle name="Separador de milhares 2 2 83 3" xfId="24005" xr:uid="{00000000-0005-0000-0000-0000C75D0000}"/>
    <cellStyle name="Separador de milhares 2 2 83 3 2" xfId="24006" xr:uid="{00000000-0005-0000-0000-0000C85D0000}"/>
    <cellStyle name="Separador de milhares 2 2 83 3 2 2" xfId="54642" xr:uid="{F0A15A37-D1BA-413D-A936-5174B142AD0C}"/>
    <cellStyle name="Separador de milhares 2 2 83 3 3" xfId="54641" xr:uid="{46244FA4-A9D8-424D-BDF3-7049C0B4685F}"/>
    <cellStyle name="Separador de milhares 2 2 83 4" xfId="24007" xr:uid="{00000000-0005-0000-0000-0000C95D0000}"/>
    <cellStyle name="Separador de milhares 2 2 83 4 2" xfId="54643" xr:uid="{6AF735E8-C931-4DF5-AC09-57E00F3573AC}"/>
    <cellStyle name="Separador de milhares 2 2 83 5" xfId="24008" xr:uid="{00000000-0005-0000-0000-0000CA5D0000}"/>
    <cellStyle name="Separador de milhares 2 2 83 5 2" xfId="24009" xr:uid="{00000000-0005-0000-0000-0000CB5D0000}"/>
    <cellStyle name="Separador de milhares 2 2 83 5 2 2" xfId="54645" xr:uid="{3D9ECB8E-8346-4F25-9783-F3996C83137E}"/>
    <cellStyle name="Separador de milhares 2 2 83 5 3" xfId="54644" xr:uid="{D3407DC5-0549-4936-81B0-B41C509520C4}"/>
    <cellStyle name="Separador de milhares 2 2 83 6" xfId="24010" xr:uid="{00000000-0005-0000-0000-0000CC5D0000}"/>
    <cellStyle name="Separador de milhares 2 2 83 6 2" xfId="54646" xr:uid="{53306B7D-0A3D-4E54-923D-A5DED33045F0}"/>
    <cellStyle name="Separador de milhares 2 2 83 7" xfId="54638" xr:uid="{C3E59AF9-B972-4E07-A4E6-7A42B33F1ADA}"/>
    <cellStyle name="Separador de milhares 2 2 84" xfId="24011" xr:uid="{00000000-0005-0000-0000-0000CD5D0000}"/>
    <cellStyle name="Separador de milhares 2 2 84 2" xfId="24012" xr:uid="{00000000-0005-0000-0000-0000CE5D0000}"/>
    <cellStyle name="Separador de milhares 2 2 84 2 2" xfId="24013" xr:uid="{00000000-0005-0000-0000-0000CF5D0000}"/>
    <cellStyle name="Separador de milhares 2 2 84 2 2 2" xfId="54649" xr:uid="{E224BB5C-7BEA-4EDA-BF2D-5FFE2DA84FDA}"/>
    <cellStyle name="Separador de milhares 2 2 84 2 3" xfId="54648" xr:uid="{0BBD9C2E-DEA1-4B64-A16A-578D34E62A61}"/>
    <cellStyle name="Separador de milhares 2 2 84 3" xfId="24014" xr:uid="{00000000-0005-0000-0000-0000D05D0000}"/>
    <cellStyle name="Separador de milhares 2 2 84 3 2" xfId="24015" xr:uid="{00000000-0005-0000-0000-0000D15D0000}"/>
    <cellStyle name="Separador de milhares 2 2 84 3 2 2" xfId="54651" xr:uid="{A19E6FEF-91EC-4E84-930F-7A1A26EE08CC}"/>
    <cellStyle name="Separador de milhares 2 2 84 3 3" xfId="54650" xr:uid="{7CCB606B-E59C-45D9-BE0E-3B1FCD30EC2D}"/>
    <cellStyle name="Separador de milhares 2 2 84 4" xfId="24016" xr:uid="{00000000-0005-0000-0000-0000D25D0000}"/>
    <cellStyle name="Separador de milhares 2 2 84 4 2" xfId="54652" xr:uid="{C38A8270-3FB9-4800-B916-F834320939EB}"/>
    <cellStyle name="Separador de milhares 2 2 84 5" xfId="24017" xr:uid="{00000000-0005-0000-0000-0000D35D0000}"/>
    <cellStyle name="Separador de milhares 2 2 84 5 2" xfId="24018" xr:uid="{00000000-0005-0000-0000-0000D45D0000}"/>
    <cellStyle name="Separador de milhares 2 2 84 5 2 2" xfId="54654" xr:uid="{E890AA8E-8810-4FCD-95B1-8717FC08169D}"/>
    <cellStyle name="Separador de milhares 2 2 84 5 3" xfId="54653" xr:uid="{40A924E5-9317-463F-B222-B4A5B129CC4F}"/>
    <cellStyle name="Separador de milhares 2 2 84 6" xfId="24019" xr:uid="{00000000-0005-0000-0000-0000D55D0000}"/>
    <cellStyle name="Separador de milhares 2 2 84 6 2" xfId="54655" xr:uid="{01996461-DCF5-4B08-9F69-7B056FE44960}"/>
    <cellStyle name="Separador de milhares 2 2 84 7" xfId="54647" xr:uid="{A4D27BDD-BA57-4603-B901-3EAC7F376B72}"/>
    <cellStyle name="Separador de milhares 2 2 85" xfId="24020" xr:uid="{00000000-0005-0000-0000-0000D65D0000}"/>
    <cellStyle name="Separador de milhares 2 2 85 2" xfId="24021" xr:uid="{00000000-0005-0000-0000-0000D75D0000}"/>
    <cellStyle name="Separador de milhares 2 2 85 2 2" xfId="24022" xr:uid="{00000000-0005-0000-0000-0000D85D0000}"/>
    <cellStyle name="Separador de milhares 2 2 85 2 2 2" xfId="54658" xr:uid="{5D4A116C-8366-455E-ACB8-CA9311522878}"/>
    <cellStyle name="Separador de milhares 2 2 85 2 3" xfId="54657" xr:uid="{6C4C6A32-6699-480F-B240-295118EB2D85}"/>
    <cellStyle name="Separador de milhares 2 2 85 3" xfId="24023" xr:uid="{00000000-0005-0000-0000-0000D95D0000}"/>
    <cellStyle name="Separador de milhares 2 2 85 3 2" xfId="24024" xr:uid="{00000000-0005-0000-0000-0000DA5D0000}"/>
    <cellStyle name="Separador de milhares 2 2 85 3 2 2" xfId="54660" xr:uid="{0DABE8B2-6F1B-42FC-B248-E7ECA1DCB252}"/>
    <cellStyle name="Separador de milhares 2 2 85 3 3" xfId="54659" xr:uid="{6B9F8D5F-BC59-4462-BEAE-E766CB15D754}"/>
    <cellStyle name="Separador de milhares 2 2 85 4" xfId="24025" xr:uid="{00000000-0005-0000-0000-0000DB5D0000}"/>
    <cellStyle name="Separador de milhares 2 2 85 4 2" xfId="54661" xr:uid="{AE9F6779-04FC-40A2-A987-4BFEE0F768F7}"/>
    <cellStyle name="Separador de milhares 2 2 85 5" xfId="24026" xr:uid="{00000000-0005-0000-0000-0000DC5D0000}"/>
    <cellStyle name="Separador de milhares 2 2 85 5 2" xfId="24027" xr:uid="{00000000-0005-0000-0000-0000DD5D0000}"/>
    <cellStyle name="Separador de milhares 2 2 85 5 2 2" xfId="54663" xr:uid="{0F627413-4E1B-4958-908A-32F4D3C6B88E}"/>
    <cellStyle name="Separador de milhares 2 2 85 5 3" xfId="54662" xr:uid="{EAE0B997-E91A-44AF-9945-F9BCE0C3135B}"/>
    <cellStyle name="Separador de milhares 2 2 85 6" xfId="24028" xr:uid="{00000000-0005-0000-0000-0000DE5D0000}"/>
    <cellStyle name="Separador de milhares 2 2 85 6 2" xfId="54664" xr:uid="{E87DBD6D-73E5-45B5-82B3-C4A4BEDE46DE}"/>
    <cellStyle name="Separador de milhares 2 2 85 7" xfId="54656" xr:uid="{7BBF9A4F-DF37-4CF6-9A41-B6AD61BB1C4F}"/>
    <cellStyle name="Separador de milhares 2 2 86" xfId="24029" xr:uid="{00000000-0005-0000-0000-0000DF5D0000}"/>
    <cellStyle name="Separador de milhares 2 2 86 2" xfId="24030" xr:uid="{00000000-0005-0000-0000-0000E05D0000}"/>
    <cellStyle name="Separador de milhares 2 2 86 2 2" xfId="24031" xr:uid="{00000000-0005-0000-0000-0000E15D0000}"/>
    <cellStyle name="Separador de milhares 2 2 86 2 2 2" xfId="54667" xr:uid="{E27D8CB0-7B7B-4E7F-A7D9-5F21A61FD311}"/>
    <cellStyle name="Separador de milhares 2 2 86 2 3" xfId="54666" xr:uid="{1EF8E84A-CFA6-4695-AEF9-1982C0998771}"/>
    <cellStyle name="Separador de milhares 2 2 86 3" xfId="24032" xr:uid="{00000000-0005-0000-0000-0000E25D0000}"/>
    <cellStyle name="Separador de milhares 2 2 86 3 2" xfId="24033" xr:uid="{00000000-0005-0000-0000-0000E35D0000}"/>
    <cellStyle name="Separador de milhares 2 2 86 3 2 2" xfId="54669" xr:uid="{B1A428DF-2ED0-4795-8CDD-43375718D108}"/>
    <cellStyle name="Separador de milhares 2 2 86 3 3" xfId="54668" xr:uid="{62960E03-1269-492B-AF8E-F7598BB5C6C2}"/>
    <cellStyle name="Separador de milhares 2 2 86 4" xfId="24034" xr:uid="{00000000-0005-0000-0000-0000E45D0000}"/>
    <cellStyle name="Separador de milhares 2 2 86 4 2" xfId="54670" xr:uid="{A459BFD4-263F-4766-AA19-9B9E89A67F59}"/>
    <cellStyle name="Separador de milhares 2 2 86 5" xfId="24035" xr:uid="{00000000-0005-0000-0000-0000E55D0000}"/>
    <cellStyle name="Separador de milhares 2 2 86 5 2" xfId="24036" xr:uid="{00000000-0005-0000-0000-0000E65D0000}"/>
    <cellStyle name="Separador de milhares 2 2 86 5 2 2" xfId="54672" xr:uid="{7E68B820-F9CF-4252-A699-ABF502088C4C}"/>
    <cellStyle name="Separador de milhares 2 2 86 5 3" xfId="54671" xr:uid="{E06BDD21-E03C-4279-BB70-432737317F77}"/>
    <cellStyle name="Separador de milhares 2 2 86 6" xfId="24037" xr:uid="{00000000-0005-0000-0000-0000E75D0000}"/>
    <cellStyle name="Separador de milhares 2 2 86 6 2" xfId="54673" xr:uid="{B682E974-60FD-4BD4-86E9-29EDD44C25CA}"/>
    <cellStyle name="Separador de milhares 2 2 86 7" xfId="54665" xr:uid="{158A1C43-768D-449B-8EB7-D0A5433B0978}"/>
    <cellStyle name="Separador de milhares 2 2 87" xfId="24038" xr:uid="{00000000-0005-0000-0000-0000E85D0000}"/>
    <cellStyle name="Separador de milhares 2 2 87 2" xfId="24039" xr:uid="{00000000-0005-0000-0000-0000E95D0000}"/>
    <cellStyle name="Separador de milhares 2 2 87 2 2" xfId="24040" xr:uid="{00000000-0005-0000-0000-0000EA5D0000}"/>
    <cellStyle name="Separador de milhares 2 2 87 2 2 2" xfId="54676" xr:uid="{E563111A-9389-4738-A803-375693B54F60}"/>
    <cellStyle name="Separador de milhares 2 2 87 2 3" xfId="54675" xr:uid="{CD90CBE9-B6C2-4BFE-B7BB-AD595B5E83B3}"/>
    <cellStyle name="Separador de milhares 2 2 87 3" xfId="24041" xr:uid="{00000000-0005-0000-0000-0000EB5D0000}"/>
    <cellStyle name="Separador de milhares 2 2 87 3 2" xfId="24042" xr:uid="{00000000-0005-0000-0000-0000EC5D0000}"/>
    <cellStyle name="Separador de milhares 2 2 87 3 2 2" xfId="54678" xr:uid="{8BCB93DF-89EE-4310-A1CA-FD602BC1256D}"/>
    <cellStyle name="Separador de milhares 2 2 87 3 3" xfId="54677" xr:uid="{8C26D1B6-275F-40F6-AFC7-2FC8D6A61006}"/>
    <cellStyle name="Separador de milhares 2 2 87 4" xfId="24043" xr:uid="{00000000-0005-0000-0000-0000ED5D0000}"/>
    <cellStyle name="Separador de milhares 2 2 87 4 2" xfId="54679" xr:uid="{1173E066-A3B2-4C74-A13B-EB383E93F364}"/>
    <cellStyle name="Separador de milhares 2 2 87 5" xfId="24044" xr:uid="{00000000-0005-0000-0000-0000EE5D0000}"/>
    <cellStyle name="Separador de milhares 2 2 87 5 2" xfId="24045" xr:uid="{00000000-0005-0000-0000-0000EF5D0000}"/>
    <cellStyle name="Separador de milhares 2 2 87 5 2 2" xfId="54681" xr:uid="{C799BB18-0225-46A6-804B-3A476CA50AA6}"/>
    <cellStyle name="Separador de milhares 2 2 87 5 3" xfId="54680" xr:uid="{3ACF56F2-E97E-49EF-BC16-BEB7A8F86D74}"/>
    <cellStyle name="Separador de milhares 2 2 87 6" xfId="24046" xr:uid="{00000000-0005-0000-0000-0000F05D0000}"/>
    <cellStyle name="Separador de milhares 2 2 87 6 2" xfId="54682" xr:uid="{BFD65090-0AD8-47C1-B26E-10FB9A06419F}"/>
    <cellStyle name="Separador de milhares 2 2 87 7" xfId="54674" xr:uid="{0F587D05-DE44-409E-8955-8A0BBE620D92}"/>
    <cellStyle name="Separador de milhares 2 2 88" xfId="24047" xr:uid="{00000000-0005-0000-0000-0000F15D0000}"/>
    <cellStyle name="Separador de milhares 2 2 88 2" xfId="24048" xr:uid="{00000000-0005-0000-0000-0000F25D0000}"/>
    <cellStyle name="Separador de milhares 2 2 88 2 2" xfId="24049" xr:uid="{00000000-0005-0000-0000-0000F35D0000}"/>
    <cellStyle name="Separador de milhares 2 2 88 2 2 2" xfId="54685" xr:uid="{FC483349-4B20-4727-8FE3-3EBCA404BDE0}"/>
    <cellStyle name="Separador de milhares 2 2 88 2 3" xfId="54684" xr:uid="{C0E5DAE5-B40B-4CAB-99D8-8225DBAE0D69}"/>
    <cellStyle name="Separador de milhares 2 2 88 3" xfId="24050" xr:uid="{00000000-0005-0000-0000-0000F45D0000}"/>
    <cellStyle name="Separador de milhares 2 2 88 3 2" xfId="24051" xr:uid="{00000000-0005-0000-0000-0000F55D0000}"/>
    <cellStyle name="Separador de milhares 2 2 88 3 2 2" xfId="54687" xr:uid="{21608EB8-844F-42AF-99E1-6FB6EA89DA0A}"/>
    <cellStyle name="Separador de milhares 2 2 88 3 3" xfId="54686" xr:uid="{E7D0E76F-ADFE-4AC6-B278-D9D204DBC172}"/>
    <cellStyle name="Separador de milhares 2 2 88 4" xfId="24052" xr:uid="{00000000-0005-0000-0000-0000F65D0000}"/>
    <cellStyle name="Separador de milhares 2 2 88 4 2" xfId="54688" xr:uid="{4A4A1288-4207-4ABB-88A3-17833A876CD6}"/>
    <cellStyle name="Separador de milhares 2 2 88 5" xfId="24053" xr:uid="{00000000-0005-0000-0000-0000F75D0000}"/>
    <cellStyle name="Separador de milhares 2 2 88 5 2" xfId="24054" xr:uid="{00000000-0005-0000-0000-0000F85D0000}"/>
    <cellStyle name="Separador de milhares 2 2 88 5 2 2" xfId="54690" xr:uid="{A884E62E-4EEE-49FE-8BE6-DF2AB627B65D}"/>
    <cellStyle name="Separador de milhares 2 2 88 5 3" xfId="54689" xr:uid="{D062D420-DDB2-48EF-BB4E-118A95B8C96C}"/>
    <cellStyle name="Separador de milhares 2 2 88 6" xfId="24055" xr:uid="{00000000-0005-0000-0000-0000F95D0000}"/>
    <cellStyle name="Separador de milhares 2 2 88 6 2" xfId="54691" xr:uid="{EE1B84D6-8324-45F1-99A9-2ECB00656C60}"/>
    <cellStyle name="Separador de milhares 2 2 88 7" xfId="54683" xr:uid="{A02E6528-E88A-49E2-800E-3B8AE15B74B7}"/>
    <cellStyle name="Separador de milhares 2 2 89" xfId="24056" xr:uid="{00000000-0005-0000-0000-0000FA5D0000}"/>
    <cellStyle name="Separador de milhares 2 2 89 2" xfId="24057" xr:uid="{00000000-0005-0000-0000-0000FB5D0000}"/>
    <cellStyle name="Separador de milhares 2 2 89 2 2" xfId="24058" xr:uid="{00000000-0005-0000-0000-0000FC5D0000}"/>
    <cellStyle name="Separador de milhares 2 2 89 2 2 2" xfId="54694" xr:uid="{3520E761-BAF2-42A6-9B43-AB3CCEDEE5A2}"/>
    <cellStyle name="Separador de milhares 2 2 89 2 3" xfId="54693" xr:uid="{17459AE0-10DE-4B44-92E8-07C2A8802331}"/>
    <cellStyle name="Separador de milhares 2 2 89 3" xfId="24059" xr:uid="{00000000-0005-0000-0000-0000FD5D0000}"/>
    <cellStyle name="Separador de milhares 2 2 89 3 2" xfId="24060" xr:uid="{00000000-0005-0000-0000-0000FE5D0000}"/>
    <cellStyle name="Separador de milhares 2 2 89 3 2 2" xfId="54696" xr:uid="{E8E00FDC-279C-4DBC-AD2B-8980873A31CE}"/>
    <cellStyle name="Separador de milhares 2 2 89 3 3" xfId="54695" xr:uid="{540D4AF1-1396-4342-BCC5-31F6270D0CD9}"/>
    <cellStyle name="Separador de milhares 2 2 89 4" xfId="24061" xr:uid="{00000000-0005-0000-0000-0000FF5D0000}"/>
    <cellStyle name="Separador de milhares 2 2 89 4 2" xfId="54697" xr:uid="{81F0CBEA-3638-4902-A4BA-26C928FEAFED}"/>
    <cellStyle name="Separador de milhares 2 2 89 5" xfId="24062" xr:uid="{00000000-0005-0000-0000-0000005E0000}"/>
    <cellStyle name="Separador de milhares 2 2 89 5 2" xfId="24063" xr:uid="{00000000-0005-0000-0000-0000015E0000}"/>
    <cellStyle name="Separador de milhares 2 2 89 5 2 2" xfId="54699" xr:uid="{24681F42-0918-49D2-AB7F-C6951BC5E471}"/>
    <cellStyle name="Separador de milhares 2 2 89 5 3" xfId="54698" xr:uid="{A20ED84A-41C7-4326-B94B-12CFF3C0982B}"/>
    <cellStyle name="Separador de milhares 2 2 89 6" xfId="24064" xr:uid="{00000000-0005-0000-0000-0000025E0000}"/>
    <cellStyle name="Separador de milhares 2 2 89 6 2" xfId="54700" xr:uid="{635C7722-203D-4B87-818B-5BF808095EC5}"/>
    <cellStyle name="Separador de milhares 2 2 89 7" xfId="54692" xr:uid="{9AEECDCF-A9B4-4BE4-B7FC-1348FFCCB0E3}"/>
    <cellStyle name="Separador de milhares 2 2 9" xfId="24065" xr:uid="{00000000-0005-0000-0000-0000035E0000}"/>
    <cellStyle name="Separador de milhares_x0001_ 2 2 9" xfId="24066" xr:uid="{00000000-0005-0000-0000-0000045E0000}"/>
    <cellStyle name="Separador de milhares 2 2 9 10" xfId="54701" xr:uid="{124D6157-3912-4427-93E7-AECB73FC6469}"/>
    <cellStyle name="Separador de milhares_x0001_ 2 2 9 10" xfId="54702" xr:uid="{4D53563E-BFCB-4165-8DBA-8FF7E973BEDA}"/>
    <cellStyle name="Separador de milhares 2 2 9 2" xfId="24067" xr:uid="{00000000-0005-0000-0000-0000055E0000}"/>
    <cellStyle name="Separador de milhares_x0001_ 2 2 9 2" xfId="24068" xr:uid="{00000000-0005-0000-0000-0000065E0000}"/>
    <cellStyle name="Separador de milhares 2 2 9 2 2" xfId="24069" xr:uid="{00000000-0005-0000-0000-0000075E0000}"/>
    <cellStyle name="Separador de milhares_x0001_ 2 2 9 2 2" xfId="24070" xr:uid="{00000000-0005-0000-0000-0000085E0000}"/>
    <cellStyle name="Separador de milhares 2 2 9 2 2 2" xfId="54705" xr:uid="{C660B490-BBE2-4AE2-95FF-31F5D9520F85}"/>
    <cellStyle name="Separador de milhares_x0001_ 2 2 9 2 2 2" xfId="54706" xr:uid="{C2F993CA-5740-497D-974F-07131DA0387A}"/>
    <cellStyle name="Separador de milhares 2 2 9 2 3" xfId="54703" xr:uid="{6F24B0F7-453C-4BC1-9709-2024F22FF795}"/>
    <cellStyle name="Separador de milhares_x0001_ 2 2 9 2 3" xfId="54704" xr:uid="{4FD6AD32-D9F9-4FA9-BE2D-546B2E15B9D3}"/>
    <cellStyle name="Separador de milhares 2 2 9 3" xfId="24071" xr:uid="{00000000-0005-0000-0000-0000095E0000}"/>
    <cellStyle name="Separador de milhares_x0001_ 2 2 9 3" xfId="24072" xr:uid="{00000000-0005-0000-0000-00000A5E0000}"/>
    <cellStyle name="Separador de milhares 2 2 9 3 2" xfId="24073" xr:uid="{00000000-0005-0000-0000-00000B5E0000}"/>
    <cellStyle name="Separador de milhares_x0001_ 2 2 9 3 2" xfId="24074" xr:uid="{00000000-0005-0000-0000-00000C5E0000}"/>
    <cellStyle name="Separador de milhares 2 2 9 3 2 2" xfId="54709" xr:uid="{DCCA64D4-0198-4EA1-A2CD-4251F83E6822}"/>
    <cellStyle name="Separador de milhares_x0001_ 2 2 9 3 2 2" xfId="54710" xr:uid="{A603BFD6-B2DF-499E-9937-3B57A6AD9F9F}"/>
    <cellStyle name="Separador de milhares 2 2 9 3 3" xfId="54707" xr:uid="{3AFC749D-7660-461A-95FD-070B37F55578}"/>
    <cellStyle name="Separador de milhares_x0001_ 2 2 9 3 3" xfId="54708" xr:uid="{8740F88F-344F-4622-8EBB-265EEF2C5CA2}"/>
    <cellStyle name="Separador de milhares 2 2 9 4" xfId="24075" xr:uid="{00000000-0005-0000-0000-00000D5E0000}"/>
    <cellStyle name="Separador de milhares_x0001_ 2 2 9 4" xfId="24076" xr:uid="{00000000-0005-0000-0000-00000E5E0000}"/>
    <cellStyle name="Separador de milhares 2 2 9 4 2" xfId="24077" xr:uid="{00000000-0005-0000-0000-00000F5E0000}"/>
    <cellStyle name="Separador de milhares_x0001_ 2 2 9 4 2" xfId="24078" xr:uid="{00000000-0005-0000-0000-0000105E0000}"/>
    <cellStyle name="Separador de milhares 2 2 9 4 2 2" xfId="54713" xr:uid="{5E90B929-A0CD-46CA-8865-07C0FFCA4ADA}"/>
    <cellStyle name="Separador de milhares_x0001_ 2 2 9 4 2 2" xfId="54714" xr:uid="{6E9109D2-48A9-4CA0-9C9A-80CA6EF2CFC6}"/>
    <cellStyle name="Separador de milhares 2 2 9 4 3" xfId="54711" xr:uid="{815EBAB3-2710-4CDE-BFF8-D0A0ADDF9BA6}"/>
    <cellStyle name="Separador de milhares_x0001_ 2 2 9 4 3" xfId="54712" xr:uid="{A80DC048-19A9-4F88-BC5E-A123240B2A43}"/>
    <cellStyle name="Separador de milhares 2 2 9 5" xfId="24079" xr:uid="{00000000-0005-0000-0000-0000115E0000}"/>
    <cellStyle name="Separador de milhares_x0001_ 2 2 9 5" xfId="24080" xr:uid="{00000000-0005-0000-0000-0000125E0000}"/>
    <cellStyle name="Separador de milhares 2 2 9 5 2" xfId="24081" xr:uid="{00000000-0005-0000-0000-0000135E0000}"/>
    <cellStyle name="Separador de milhares_x0001_ 2 2 9 5 2" xfId="24082" xr:uid="{00000000-0005-0000-0000-0000145E0000}"/>
    <cellStyle name="Separador de milhares 2 2 9 5 2 2" xfId="54717" xr:uid="{9CFFA27F-391C-4104-8ACD-84ECCEBF464F}"/>
    <cellStyle name="Separador de milhares_x0001_ 2 2 9 5 2 2" xfId="54718" xr:uid="{41F43B02-3004-47C3-9682-42CFC36D5EA3}"/>
    <cellStyle name="Separador de milhares 2 2 9 5 3" xfId="54715" xr:uid="{F2A1965A-1737-413E-B477-1A43C05FE405}"/>
    <cellStyle name="Separador de milhares_x0001_ 2 2 9 5 3" xfId="54716" xr:uid="{EAC18D2E-6EE1-4297-B3D2-186F5E05BC0B}"/>
    <cellStyle name="Separador de milhares 2 2 9 6" xfId="24083" xr:uid="{00000000-0005-0000-0000-0000155E0000}"/>
    <cellStyle name="Separador de milhares_x0001_ 2 2 9 6" xfId="24084" xr:uid="{00000000-0005-0000-0000-0000165E0000}"/>
    <cellStyle name="Separador de milhares 2 2 9 6 2" xfId="54719" xr:uid="{A36F5683-A420-4DEF-BC0D-8BD334B1C43E}"/>
    <cellStyle name="Separador de milhares_x0001_ 2 2 9 6 2" xfId="54720" xr:uid="{3E5968D2-31B3-467E-8FA2-36EE49E6D9E6}"/>
    <cellStyle name="Separador de milhares 2 2 9 7" xfId="24085" xr:uid="{00000000-0005-0000-0000-0000175E0000}"/>
    <cellStyle name="Separador de milhares_x0001_ 2 2 9 7" xfId="24086" xr:uid="{00000000-0005-0000-0000-0000185E0000}"/>
    <cellStyle name="Separador de milhares 2 2 9 7 2" xfId="54721" xr:uid="{6C9B95FF-FAAD-45ED-97DE-48E43C3179EB}"/>
    <cellStyle name="Separador de milhares_x0001_ 2 2 9 7 2" xfId="54722" xr:uid="{13524390-22CA-4E51-96D6-ECEBBEE6678B}"/>
    <cellStyle name="Separador de milhares 2 2 9 7 3" xfId="24087" xr:uid="{00000000-0005-0000-0000-0000195E0000}"/>
    <cellStyle name="Separador de milhares 2 2 9 7 3 2" xfId="54723" xr:uid="{93423C03-92B1-4873-A080-B052202D5B83}"/>
    <cellStyle name="Separador de milhares 2 2 9 8" xfId="24088" xr:uid="{00000000-0005-0000-0000-00001A5E0000}"/>
    <cellStyle name="Separador de milhares_x0001_ 2 2 9 8" xfId="24089" xr:uid="{00000000-0005-0000-0000-00001B5E0000}"/>
    <cellStyle name="Separador de milhares 2 2 9 8 2" xfId="54724" xr:uid="{6C387A86-48F5-4F48-B44A-6AE9BDB1064A}"/>
    <cellStyle name="Separador de milhares_x0001_ 2 2 9 8 2" xfId="54725" xr:uid="{969505E0-7EA1-4723-A24C-CA93F05568E8}"/>
    <cellStyle name="Separador de milhares 2 2 9 9" xfId="24090" xr:uid="{00000000-0005-0000-0000-00001C5E0000}"/>
    <cellStyle name="Separador de milhares_x0001_ 2 2 9 9" xfId="24091" xr:uid="{00000000-0005-0000-0000-00001D5E0000}"/>
    <cellStyle name="Separador de milhares 2 2 9 9 2" xfId="54726" xr:uid="{1F1242CD-6565-4329-8D86-6D5E19509671}"/>
    <cellStyle name="Separador de milhares_x0001_ 2 2 9 9 2" xfId="54727" xr:uid="{4A80DAB4-A86E-4B4E-8A69-29927C2E385E}"/>
    <cellStyle name="Separador de milhares 2 2 90" xfId="24092" xr:uid="{00000000-0005-0000-0000-00001E5E0000}"/>
    <cellStyle name="Separador de milhares 2 2 90 2" xfId="24093" xr:uid="{00000000-0005-0000-0000-00001F5E0000}"/>
    <cellStyle name="Separador de milhares 2 2 90 2 2" xfId="24094" xr:uid="{00000000-0005-0000-0000-0000205E0000}"/>
    <cellStyle name="Separador de milhares 2 2 90 2 2 2" xfId="54730" xr:uid="{FF171928-3871-47A1-9E45-32399A1F9CC0}"/>
    <cellStyle name="Separador de milhares 2 2 90 2 3" xfId="54729" xr:uid="{88AB3022-C684-448C-AEAC-D3E4DFA48E2F}"/>
    <cellStyle name="Separador de milhares 2 2 90 3" xfId="24095" xr:uid="{00000000-0005-0000-0000-0000215E0000}"/>
    <cellStyle name="Separador de milhares 2 2 90 3 2" xfId="24096" xr:uid="{00000000-0005-0000-0000-0000225E0000}"/>
    <cellStyle name="Separador de milhares 2 2 90 3 2 2" xfId="54732" xr:uid="{E3564035-4D40-48DD-9E1C-D2A0CAEF77A0}"/>
    <cellStyle name="Separador de milhares 2 2 90 3 3" xfId="54731" xr:uid="{1345C060-323E-4936-99D0-EEA03C16E9A3}"/>
    <cellStyle name="Separador de milhares 2 2 90 4" xfId="24097" xr:uid="{00000000-0005-0000-0000-0000235E0000}"/>
    <cellStyle name="Separador de milhares 2 2 90 4 2" xfId="54733" xr:uid="{03EEC57E-8174-48A9-B8B3-AED01FBE36FC}"/>
    <cellStyle name="Separador de milhares 2 2 90 5" xfId="24098" xr:uid="{00000000-0005-0000-0000-0000245E0000}"/>
    <cellStyle name="Separador de milhares 2 2 90 5 2" xfId="24099" xr:uid="{00000000-0005-0000-0000-0000255E0000}"/>
    <cellStyle name="Separador de milhares 2 2 90 5 2 2" xfId="54735" xr:uid="{1008972C-9876-49A2-B6EA-3E0EA540696F}"/>
    <cellStyle name="Separador de milhares 2 2 90 5 3" xfId="54734" xr:uid="{0B0C0009-6891-406C-811B-DA7A2378D288}"/>
    <cellStyle name="Separador de milhares 2 2 90 6" xfId="24100" xr:uid="{00000000-0005-0000-0000-0000265E0000}"/>
    <cellStyle name="Separador de milhares 2 2 90 6 2" xfId="54736" xr:uid="{0109405F-7650-41A7-B9F4-B678D66E1797}"/>
    <cellStyle name="Separador de milhares 2 2 90 7" xfId="54728" xr:uid="{5E0A6A33-4FCD-4052-A3F3-4F74F66230FA}"/>
    <cellStyle name="Separador de milhares 2 2 91" xfId="24101" xr:uid="{00000000-0005-0000-0000-0000275E0000}"/>
    <cellStyle name="Separador de milhares 2 2 91 2" xfId="24102" xr:uid="{00000000-0005-0000-0000-0000285E0000}"/>
    <cellStyle name="Separador de milhares 2 2 91 2 2" xfId="24103" xr:uid="{00000000-0005-0000-0000-0000295E0000}"/>
    <cellStyle name="Separador de milhares 2 2 91 2 2 2" xfId="54739" xr:uid="{2B99FA6B-0764-44A1-AD67-5720F09D9461}"/>
    <cellStyle name="Separador de milhares 2 2 91 2 3" xfId="54738" xr:uid="{14904315-08AF-4735-BEC6-BEE66A438B7C}"/>
    <cellStyle name="Separador de milhares 2 2 91 3" xfId="24104" xr:uid="{00000000-0005-0000-0000-00002A5E0000}"/>
    <cellStyle name="Separador de milhares 2 2 91 3 2" xfId="24105" xr:uid="{00000000-0005-0000-0000-00002B5E0000}"/>
    <cellStyle name="Separador de milhares 2 2 91 3 2 2" xfId="54741" xr:uid="{57C58BBA-E49B-4B10-B660-3423BDE1E79C}"/>
    <cellStyle name="Separador de milhares 2 2 91 3 3" xfId="54740" xr:uid="{DFAA3C1C-C947-4EBE-848D-FA3A3900EDC1}"/>
    <cellStyle name="Separador de milhares 2 2 91 4" xfId="24106" xr:uid="{00000000-0005-0000-0000-00002C5E0000}"/>
    <cellStyle name="Separador de milhares 2 2 91 4 2" xfId="54742" xr:uid="{18F600AC-FE24-43D5-A0D5-A00040993213}"/>
    <cellStyle name="Separador de milhares 2 2 91 5" xfId="24107" xr:uid="{00000000-0005-0000-0000-00002D5E0000}"/>
    <cellStyle name="Separador de milhares 2 2 91 5 2" xfId="24108" xr:uid="{00000000-0005-0000-0000-00002E5E0000}"/>
    <cellStyle name="Separador de milhares 2 2 91 5 2 2" xfId="54744" xr:uid="{BF6D611D-0B9A-45B8-A80E-19B27716BDAF}"/>
    <cellStyle name="Separador de milhares 2 2 91 5 3" xfId="54743" xr:uid="{7F0248C1-16C0-4B2E-AC69-2512FA28710F}"/>
    <cellStyle name="Separador de milhares 2 2 91 6" xfId="24109" xr:uid="{00000000-0005-0000-0000-00002F5E0000}"/>
    <cellStyle name="Separador de milhares 2 2 91 6 2" xfId="54745" xr:uid="{29F025B6-6AC3-491D-A795-FC27E5DF29D3}"/>
    <cellStyle name="Separador de milhares 2 2 91 7" xfId="54737" xr:uid="{9E4195CC-D851-4CFA-8586-66E697AE1D40}"/>
    <cellStyle name="Separador de milhares 2 2 92" xfId="24110" xr:uid="{00000000-0005-0000-0000-0000305E0000}"/>
    <cellStyle name="Separador de milhares 2 2 92 2" xfId="24111" xr:uid="{00000000-0005-0000-0000-0000315E0000}"/>
    <cellStyle name="Separador de milhares 2 2 92 2 2" xfId="24112" xr:uid="{00000000-0005-0000-0000-0000325E0000}"/>
    <cellStyle name="Separador de milhares 2 2 92 2 2 2" xfId="54748" xr:uid="{4C7C6C90-29CA-4305-8237-4A12C16F38B6}"/>
    <cellStyle name="Separador de milhares 2 2 92 2 3" xfId="54747" xr:uid="{638D1B6A-D930-45ED-9430-D13BC9E6EBAD}"/>
    <cellStyle name="Separador de milhares 2 2 92 3" xfId="24113" xr:uid="{00000000-0005-0000-0000-0000335E0000}"/>
    <cellStyle name="Separador de milhares 2 2 92 3 2" xfId="24114" xr:uid="{00000000-0005-0000-0000-0000345E0000}"/>
    <cellStyle name="Separador de milhares 2 2 92 3 2 2" xfId="54750" xr:uid="{E13611E8-9B97-47D8-82C8-981E2C5B0C41}"/>
    <cellStyle name="Separador de milhares 2 2 92 3 3" xfId="54749" xr:uid="{B60865C8-4291-491F-8D7A-015166144E38}"/>
    <cellStyle name="Separador de milhares 2 2 92 4" xfId="24115" xr:uid="{00000000-0005-0000-0000-0000355E0000}"/>
    <cellStyle name="Separador de milhares 2 2 92 4 2" xfId="54751" xr:uid="{5140CBB3-C480-4030-9D7C-05D0C7D2B48C}"/>
    <cellStyle name="Separador de milhares 2 2 92 5" xfId="24116" xr:uid="{00000000-0005-0000-0000-0000365E0000}"/>
    <cellStyle name="Separador de milhares 2 2 92 5 2" xfId="24117" xr:uid="{00000000-0005-0000-0000-0000375E0000}"/>
    <cellStyle name="Separador de milhares 2 2 92 5 2 2" xfId="54753" xr:uid="{43D7AAC4-BF84-4D60-902C-1B46FACF6D06}"/>
    <cellStyle name="Separador de milhares 2 2 92 5 3" xfId="54752" xr:uid="{AE40268F-6068-46BD-B713-C0AC1D723F88}"/>
    <cellStyle name="Separador de milhares 2 2 92 6" xfId="24118" xr:uid="{00000000-0005-0000-0000-0000385E0000}"/>
    <cellStyle name="Separador de milhares 2 2 92 6 2" xfId="54754" xr:uid="{4574D280-CDB2-4683-8BD9-CCD64EF4C34A}"/>
    <cellStyle name="Separador de milhares 2 2 92 7" xfId="54746" xr:uid="{1ADE9710-963E-489C-9312-A6AE29AAF789}"/>
    <cellStyle name="Separador de milhares 2 2 93" xfId="24119" xr:uid="{00000000-0005-0000-0000-0000395E0000}"/>
    <cellStyle name="Separador de milhares 2 2 93 2" xfId="24120" xr:uid="{00000000-0005-0000-0000-00003A5E0000}"/>
    <cellStyle name="Separador de milhares 2 2 93 2 2" xfId="24121" xr:uid="{00000000-0005-0000-0000-00003B5E0000}"/>
    <cellStyle name="Separador de milhares 2 2 93 2 2 2" xfId="54757" xr:uid="{2B3B2F9A-F647-4062-9218-FA096222CDE9}"/>
    <cellStyle name="Separador de milhares 2 2 93 2 3" xfId="54756" xr:uid="{89C5629D-9AC6-4F12-929C-AE060239E08B}"/>
    <cellStyle name="Separador de milhares 2 2 93 3" xfId="24122" xr:uid="{00000000-0005-0000-0000-00003C5E0000}"/>
    <cellStyle name="Separador de milhares 2 2 93 3 2" xfId="24123" xr:uid="{00000000-0005-0000-0000-00003D5E0000}"/>
    <cellStyle name="Separador de milhares 2 2 93 3 2 2" xfId="54759" xr:uid="{B19F5700-B24B-43D6-9E08-7C2320CBDB9E}"/>
    <cellStyle name="Separador de milhares 2 2 93 3 3" xfId="54758" xr:uid="{8B20B165-D7D8-459C-9492-2AB55BDF36E6}"/>
    <cellStyle name="Separador de milhares 2 2 93 4" xfId="24124" xr:uid="{00000000-0005-0000-0000-00003E5E0000}"/>
    <cellStyle name="Separador de milhares 2 2 93 4 2" xfId="54760" xr:uid="{70693FAB-532B-4455-9F21-69D709B36B68}"/>
    <cellStyle name="Separador de milhares 2 2 93 5" xfId="24125" xr:uid="{00000000-0005-0000-0000-00003F5E0000}"/>
    <cellStyle name="Separador de milhares 2 2 93 5 2" xfId="24126" xr:uid="{00000000-0005-0000-0000-0000405E0000}"/>
    <cellStyle name="Separador de milhares 2 2 93 5 2 2" xfId="54762" xr:uid="{FD170C7A-67DD-4282-A5D4-02910C77F6A0}"/>
    <cellStyle name="Separador de milhares 2 2 93 5 3" xfId="54761" xr:uid="{EAC1B763-E65A-4668-8624-BA3624795549}"/>
    <cellStyle name="Separador de milhares 2 2 93 6" xfId="24127" xr:uid="{00000000-0005-0000-0000-0000415E0000}"/>
    <cellStyle name="Separador de milhares 2 2 93 6 2" xfId="54763" xr:uid="{39C67E41-A2C5-4562-BE40-BDA1B5F77499}"/>
    <cellStyle name="Separador de milhares 2 2 93 7" xfId="54755" xr:uid="{C04E373F-5490-4274-8A87-F5EEA6A66E6F}"/>
    <cellStyle name="Separador de milhares 2 2 94" xfId="24128" xr:uid="{00000000-0005-0000-0000-0000425E0000}"/>
    <cellStyle name="Separador de milhares 2 2 94 2" xfId="24129" xr:uid="{00000000-0005-0000-0000-0000435E0000}"/>
    <cellStyle name="Separador de milhares 2 2 94 2 2" xfId="24130" xr:uid="{00000000-0005-0000-0000-0000445E0000}"/>
    <cellStyle name="Separador de milhares 2 2 94 2 2 2" xfId="54766" xr:uid="{10638E06-B336-4A8A-8E4A-224F46C71ABC}"/>
    <cellStyle name="Separador de milhares 2 2 94 2 3" xfId="54765" xr:uid="{311403D2-A18D-48A9-9E26-4C1D98359D9F}"/>
    <cellStyle name="Separador de milhares 2 2 94 3" xfId="24131" xr:uid="{00000000-0005-0000-0000-0000455E0000}"/>
    <cellStyle name="Separador de milhares 2 2 94 3 2" xfId="24132" xr:uid="{00000000-0005-0000-0000-0000465E0000}"/>
    <cellStyle name="Separador de milhares 2 2 94 3 2 2" xfId="54768" xr:uid="{8D37D561-7F6C-48BA-A983-AC37EFC7AA27}"/>
    <cellStyle name="Separador de milhares 2 2 94 3 3" xfId="54767" xr:uid="{AC281C51-118D-4ED6-AF40-9E81CD6D3AA4}"/>
    <cellStyle name="Separador de milhares 2 2 94 4" xfId="24133" xr:uid="{00000000-0005-0000-0000-0000475E0000}"/>
    <cellStyle name="Separador de milhares 2 2 94 4 2" xfId="54769" xr:uid="{C085B4C5-1EA0-4EB0-8EBA-43DDD8F5281B}"/>
    <cellStyle name="Separador de milhares 2 2 94 5" xfId="24134" xr:uid="{00000000-0005-0000-0000-0000485E0000}"/>
    <cellStyle name="Separador de milhares 2 2 94 5 2" xfId="24135" xr:uid="{00000000-0005-0000-0000-0000495E0000}"/>
    <cellStyle name="Separador de milhares 2 2 94 5 2 2" xfId="54771" xr:uid="{4124A93E-05B0-4351-A886-D20E97E5B9DF}"/>
    <cellStyle name="Separador de milhares 2 2 94 5 3" xfId="54770" xr:uid="{05527271-0548-49AE-B4C2-F87FA2035246}"/>
    <cellStyle name="Separador de milhares 2 2 94 6" xfId="24136" xr:uid="{00000000-0005-0000-0000-00004A5E0000}"/>
    <cellStyle name="Separador de milhares 2 2 94 6 2" xfId="54772" xr:uid="{52C72221-4B25-49B5-A4E8-E3721A6300A1}"/>
    <cellStyle name="Separador de milhares 2 2 94 7" xfId="54764" xr:uid="{67BD6E89-04A4-47A9-AFC1-B1F33B2EC085}"/>
    <cellStyle name="Separador de milhares 2 2 95" xfId="24137" xr:uid="{00000000-0005-0000-0000-00004B5E0000}"/>
    <cellStyle name="Separador de milhares 2 2 95 2" xfId="24138" xr:uid="{00000000-0005-0000-0000-00004C5E0000}"/>
    <cellStyle name="Separador de milhares 2 2 95 2 2" xfId="24139" xr:uid="{00000000-0005-0000-0000-00004D5E0000}"/>
    <cellStyle name="Separador de milhares 2 2 95 2 2 2" xfId="54775" xr:uid="{1B3AB9DB-1098-4D8F-A611-693AC89D5D66}"/>
    <cellStyle name="Separador de milhares 2 2 95 2 3" xfId="54774" xr:uid="{60959142-28B8-4826-8506-F0E14B43D446}"/>
    <cellStyle name="Separador de milhares 2 2 95 3" xfId="24140" xr:uid="{00000000-0005-0000-0000-00004E5E0000}"/>
    <cellStyle name="Separador de milhares 2 2 95 3 2" xfId="24141" xr:uid="{00000000-0005-0000-0000-00004F5E0000}"/>
    <cellStyle name="Separador de milhares 2 2 95 3 2 2" xfId="54777" xr:uid="{657C6297-A183-4DCC-A987-FDDA5326A1F0}"/>
    <cellStyle name="Separador de milhares 2 2 95 3 3" xfId="54776" xr:uid="{9795ECBD-AD19-4076-A336-6D69A70490B7}"/>
    <cellStyle name="Separador de milhares 2 2 95 4" xfId="24142" xr:uid="{00000000-0005-0000-0000-0000505E0000}"/>
    <cellStyle name="Separador de milhares 2 2 95 4 2" xfId="54778" xr:uid="{3EE1FABC-C21C-448F-86C1-A5711E90E197}"/>
    <cellStyle name="Separador de milhares 2 2 95 5" xfId="24143" xr:uid="{00000000-0005-0000-0000-0000515E0000}"/>
    <cellStyle name="Separador de milhares 2 2 95 5 2" xfId="24144" xr:uid="{00000000-0005-0000-0000-0000525E0000}"/>
    <cellStyle name="Separador de milhares 2 2 95 5 2 2" xfId="54780" xr:uid="{49F7907A-8221-4AE5-A6E3-BBEC19FEDDD0}"/>
    <cellStyle name="Separador de milhares 2 2 95 5 3" xfId="54779" xr:uid="{B5752E8C-C941-42AA-AFF0-C28F5972F6A6}"/>
    <cellStyle name="Separador de milhares 2 2 95 6" xfId="24145" xr:uid="{00000000-0005-0000-0000-0000535E0000}"/>
    <cellStyle name="Separador de milhares 2 2 95 6 2" xfId="54781" xr:uid="{5EF37BD6-4DC2-4733-BDF0-FCFD32344F09}"/>
    <cellStyle name="Separador de milhares 2 2 95 7" xfId="54773" xr:uid="{BBE5DB53-C94C-43F6-BCAF-B2917688A31E}"/>
    <cellStyle name="Separador de milhares 2 2 96" xfId="24146" xr:uid="{00000000-0005-0000-0000-0000545E0000}"/>
    <cellStyle name="Separador de milhares 2 2 96 2" xfId="24147" xr:uid="{00000000-0005-0000-0000-0000555E0000}"/>
    <cellStyle name="Separador de milhares 2 2 96 2 2" xfId="24148" xr:uid="{00000000-0005-0000-0000-0000565E0000}"/>
    <cellStyle name="Separador de milhares 2 2 96 2 2 2" xfId="54784" xr:uid="{CB2A69CC-0376-42CF-ABE9-46B4BA64864A}"/>
    <cellStyle name="Separador de milhares 2 2 96 2 3" xfId="54783" xr:uid="{C7829F62-6B02-4BDD-964F-30CC90B209FF}"/>
    <cellStyle name="Separador de milhares 2 2 96 3" xfId="24149" xr:uid="{00000000-0005-0000-0000-0000575E0000}"/>
    <cellStyle name="Separador de milhares 2 2 96 3 2" xfId="24150" xr:uid="{00000000-0005-0000-0000-0000585E0000}"/>
    <cellStyle name="Separador de milhares 2 2 96 3 2 2" xfId="54786" xr:uid="{D8359BCD-5709-46D4-969D-9612568745CD}"/>
    <cellStyle name="Separador de milhares 2 2 96 3 3" xfId="54785" xr:uid="{B4400117-6A77-4FF0-A275-50227B2AC2CE}"/>
    <cellStyle name="Separador de milhares 2 2 96 4" xfId="24151" xr:uid="{00000000-0005-0000-0000-0000595E0000}"/>
    <cellStyle name="Separador de milhares 2 2 96 4 2" xfId="54787" xr:uid="{7BD9763D-0BC0-43B5-82F5-186DBD7C36A0}"/>
    <cellStyle name="Separador de milhares 2 2 96 5" xfId="24152" xr:uid="{00000000-0005-0000-0000-00005A5E0000}"/>
    <cellStyle name="Separador de milhares 2 2 96 5 2" xfId="24153" xr:uid="{00000000-0005-0000-0000-00005B5E0000}"/>
    <cellStyle name="Separador de milhares 2 2 96 5 2 2" xfId="54789" xr:uid="{C66365CE-5358-47BC-A345-87EDF7603A9B}"/>
    <cellStyle name="Separador de milhares 2 2 96 5 3" xfId="54788" xr:uid="{643C0146-22A7-4FD5-89D7-B3BE3E95C884}"/>
    <cellStyle name="Separador de milhares 2 2 96 6" xfId="24154" xr:uid="{00000000-0005-0000-0000-00005C5E0000}"/>
    <cellStyle name="Separador de milhares 2 2 96 6 2" xfId="54790" xr:uid="{A55E6AA9-0A3E-4234-A7AA-D77BD6E67E16}"/>
    <cellStyle name="Separador de milhares 2 2 96 7" xfId="54782" xr:uid="{D0C10DC5-CD51-4C91-ACFE-AEA09EA1B2F7}"/>
    <cellStyle name="Separador de milhares 2 2 97" xfId="24155" xr:uid="{00000000-0005-0000-0000-00005D5E0000}"/>
    <cellStyle name="Separador de milhares 2 2 97 2" xfId="24156" xr:uid="{00000000-0005-0000-0000-00005E5E0000}"/>
    <cellStyle name="Separador de milhares 2 2 97 2 2" xfId="24157" xr:uid="{00000000-0005-0000-0000-00005F5E0000}"/>
    <cellStyle name="Separador de milhares 2 2 97 2 2 2" xfId="54793" xr:uid="{DBC39F35-E20C-4C15-AD5B-6E9F959F5B08}"/>
    <cellStyle name="Separador de milhares 2 2 97 2 3" xfId="54792" xr:uid="{F4415266-E18B-4B09-8A26-90FEF0F3DC80}"/>
    <cellStyle name="Separador de milhares 2 2 97 3" xfId="24158" xr:uid="{00000000-0005-0000-0000-0000605E0000}"/>
    <cellStyle name="Separador de milhares 2 2 97 3 2" xfId="24159" xr:uid="{00000000-0005-0000-0000-0000615E0000}"/>
    <cellStyle name="Separador de milhares 2 2 97 3 2 2" xfId="54795" xr:uid="{33658D8F-D3A4-4BF4-B30F-23DED4DADDB9}"/>
    <cellStyle name="Separador de milhares 2 2 97 3 3" xfId="54794" xr:uid="{8DB926AE-4407-42E8-991F-5B0D1E6DCF2D}"/>
    <cellStyle name="Separador de milhares 2 2 97 4" xfId="24160" xr:uid="{00000000-0005-0000-0000-0000625E0000}"/>
    <cellStyle name="Separador de milhares 2 2 97 4 2" xfId="54796" xr:uid="{9D5C976A-266E-4D97-B095-DF01AE3035D7}"/>
    <cellStyle name="Separador de milhares 2 2 97 5" xfId="24161" xr:uid="{00000000-0005-0000-0000-0000635E0000}"/>
    <cellStyle name="Separador de milhares 2 2 97 5 2" xfId="24162" xr:uid="{00000000-0005-0000-0000-0000645E0000}"/>
    <cellStyle name="Separador de milhares 2 2 97 5 2 2" xfId="54798" xr:uid="{7D275C01-E757-45AB-B387-D05CFE01D833}"/>
    <cellStyle name="Separador de milhares 2 2 97 5 3" xfId="54797" xr:uid="{6E9C304C-612E-460B-B2F2-2AF3510FF46D}"/>
    <cellStyle name="Separador de milhares 2 2 97 6" xfId="24163" xr:uid="{00000000-0005-0000-0000-0000655E0000}"/>
    <cellStyle name="Separador de milhares 2 2 97 6 2" xfId="54799" xr:uid="{0F378FB9-1B77-4B9B-82D4-4EF2DCF9D653}"/>
    <cellStyle name="Separador de milhares 2 2 97 7" xfId="54791" xr:uid="{98C6647B-A050-49B3-8D30-D1EDC7E759F0}"/>
    <cellStyle name="Separador de milhares 2 2 98" xfId="24164" xr:uid="{00000000-0005-0000-0000-0000665E0000}"/>
    <cellStyle name="Separador de milhares 2 2 98 2" xfId="24165" xr:uid="{00000000-0005-0000-0000-0000675E0000}"/>
    <cellStyle name="Separador de milhares 2 2 98 2 2" xfId="24166" xr:uid="{00000000-0005-0000-0000-0000685E0000}"/>
    <cellStyle name="Separador de milhares 2 2 98 2 2 2" xfId="54802" xr:uid="{077E21AD-C51A-49EA-83B2-FE7EE72BDC24}"/>
    <cellStyle name="Separador de milhares 2 2 98 2 3" xfId="54801" xr:uid="{75E819FF-1633-4A6C-BA78-60ED047DDF02}"/>
    <cellStyle name="Separador de milhares 2 2 98 3" xfId="24167" xr:uid="{00000000-0005-0000-0000-0000695E0000}"/>
    <cellStyle name="Separador de milhares 2 2 98 3 2" xfId="24168" xr:uid="{00000000-0005-0000-0000-00006A5E0000}"/>
    <cellStyle name="Separador de milhares 2 2 98 3 2 2" xfId="54804" xr:uid="{81D35897-1A33-4AED-ABD7-17444FC5B56F}"/>
    <cellStyle name="Separador de milhares 2 2 98 3 3" xfId="54803" xr:uid="{BF4D41A0-BF45-4EA0-9896-9CE8584F2D5D}"/>
    <cellStyle name="Separador de milhares 2 2 98 4" xfId="24169" xr:uid="{00000000-0005-0000-0000-00006B5E0000}"/>
    <cellStyle name="Separador de milhares 2 2 98 4 2" xfId="54805" xr:uid="{85B28E9B-F8B7-4A62-8D58-BB26F9AB21BE}"/>
    <cellStyle name="Separador de milhares 2 2 98 5" xfId="24170" xr:uid="{00000000-0005-0000-0000-00006C5E0000}"/>
    <cellStyle name="Separador de milhares 2 2 98 5 2" xfId="24171" xr:uid="{00000000-0005-0000-0000-00006D5E0000}"/>
    <cellStyle name="Separador de milhares 2 2 98 5 2 2" xfId="54807" xr:uid="{3EB0E883-C4DB-4B43-90FF-7B8DE969B62B}"/>
    <cellStyle name="Separador de milhares 2 2 98 5 3" xfId="54806" xr:uid="{7EBE7448-0086-4478-B32D-CC2E7700CEFF}"/>
    <cellStyle name="Separador de milhares 2 2 98 6" xfId="24172" xr:uid="{00000000-0005-0000-0000-00006E5E0000}"/>
    <cellStyle name="Separador de milhares 2 2 98 6 2" xfId="54808" xr:uid="{BDE25E6E-F326-4F1B-AEEC-6687AA4CE5C6}"/>
    <cellStyle name="Separador de milhares 2 2 98 7" xfId="54800" xr:uid="{A6F052DC-8BDD-481E-BA9A-C653BD75BCE0}"/>
    <cellStyle name="Separador de milhares 2 2 99" xfId="24173" xr:uid="{00000000-0005-0000-0000-00006F5E0000}"/>
    <cellStyle name="Separador de milhares 2 2 99 2" xfId="24174" xr:uid="{00000000-0005-0000-0000-0000705E0000}"/>
    <cellStyle name="Separador de milhares 2 2 99 2 2" xfId="24175" xr:uid="{00000000-0005-0000-0000-0000715E0000}"/>
    <cellStyle name="Separador de milhares 2 2 99 2 2 2" xfId="54811" xr:uid="{95A20A70-8B28-4365-B08B-FAF4876B3EAF}"/>
    <cellStyle name="Separador de milhares 2 2 99 2 3" xfId="54810" xr:uid="{16DE6AB2-F3D5-4246-BFF5-11A754CC9D5F}"/>
    <cellStyle name="Separador de milhares 2 2 99 3" xfId="24176" xr:uid="{00000000-0005-0000-0000-0000725E0000}"/>
    <cellStyle name="Separador de milhares 2 2 99 3 2" xfId="24177" xr:uid="{00000000-0005-0000-0000-0000735E0000}"/>
    <cellStyle name="Separador de milhares 2 2 99 3 2 2" xfId="54813" xr:uid="{6CC339B5-DF51-417A-A1D5-26FE4B81A37A}"/>
    <cellStyle name="Separador de milhares 2 2 99 3 3" xfId="54812" xr:uid="{F26ED6B3-CD3C-4357-A428-A7C7A037EB1F}"/>
    <cellStyle name="Separador de milhares 2 2 99 4" xfId="24178" xr:uid="{00000000-0005-0000-0000-0000745E0000}"/>
    <cellStyle name="Separador de milhares 2 2 99 4 2" xfId="54814" xr:uid="{C93C3B41-625A-4ECF-A0EB-2E130910F69F}"/>
    <cellStyle name="Separador de milhares 2 2 99 5" xfId="24179" xr:uid="{00000000-0005-0000-0000-0000755E0000}"/>
    <cellStyle name="Separador de milhares 2 2 99 5 2" xfId="24180" xr:uid="{00000000-0005-0000-0000-0000765E0000}"/>
    <cellStyle name="Separador de milhares 2 2 99 5 2 2" xfId="54816" xr:uid="{80121CF2-3272-4749-86CB-9C81D5BC93D9}"/>
    <cellStyle name="Separador de milhares 2 2 99 5 3" xfId="54815" xr:uid="{8C06C694-1BB2-48CD-97C9-C324A17230AF}"/>
    <cellStyle name="Separador de milhares 2 2 99 6" xfId="24181" xr:uid="{00000000-0005-0000-0000-0000775E0000}"/>
    <cellStyle name="Separador de milhares 2 2 99 6 2" xfId="54817" xr:uid="{809C7FA0-49BD-4B5E-83DF-163E1D8F1BF9}"/>
    <cellStyle name="Separador de milhares 2 2 99 7" xfId="54809" xr:uid="{F972A519-D475-452E-BD4B-761FE963982E}"/>
    <cellStyle name="Separador de milhares 2 20" xfId="24182" xr:uid="{00000000-0005-0000-0000-0000785E0000}"/>
    <cellStyle name="Separador de milhares 2 20 2" xfId="24183" xr:uid="{00000000-0005-0000-0000-0000795E0000}"/>
    <cellStyle name="Separador de milhares 2 20 2 2" xfId="24184" xr:uid="{00000000-0005-0000-0000-00007A5E0000}"/>
    <cellStyle name="Separador de milhares 2 20 2 2 2" xfId="54820" xr:uid="{973EE567-8405-44C1-A6FD-0C25442C6572}"/>
    <cellStyle name="Separador de milhares 2 20 2 3" xfId="54819" xr:uid="{E44C6188-9D65-4F2C-B82C-DDC019B5689D}"/>
    <cellStyle name="Separador de milhares 2 20 3" xfId="24185" xr:uid="{00000000-0005-0000-0000-00007B5E0000}"/>
    <cellStyle name="Separador de milhares 2 20 3 2" xfId="24186" xr:uid="{00000000-0005-0000-0000-00007C5E0000}"/>
    <cellStyle name="Separador de milhares 2 20 3 2 2" xfId="54822" xr:uid="{6DE23032-31BA-413D-B3EE-804AA6A17584}"/>
    <cellStyle name="Separador de milhares 2 20 3 3" xfId="54821" xr:uid="{64C68286-CD33-4738-AC02-7F5BE6713C6F}"/>
    <cellStyle name="Separador de milhares 2 20 4" xfId="24187" xr:uid="{00000000-0005-0000-0000-00007D5E0000}"/>
    <cellStyle name="Separador de milhares 2 20 4 2" xfId="54823" xr:uid="{E81AEFF7-2887-4251-858E-EA8C627AB4C1}"/>
    <cellStyle name="Separador de milhares 2 20 5" xfId="24188" xr:uid="{00000000-0005-0000-0000-00007E5E0000}"/>
    <cellStyle name="Separador de milhares 2 20 5 2" xfId="24189" xr:uid="{00000000-0005-0000-0000-00007F5E0000}"/>
    <cellStyle name="Separador de milhares 2 20 5 2 2" xfId="54825" xr:uid="{E53F841B-F8D3-40FF-A4EF-32F442EDE00C}"/>
    <cellStyle name="Separador de milhares 2 20 5 3" xfId="54824" xr:uid="{304939AF-61E6-4775-8343-6CAB18A25BF7}"/>
    <cellStyle name="Separador de milhares 2 20 6" xfId="24190" xr:uid="{00000000-0005-0000-0000-0000805E0000}"/>
    <cellStyle name="Separador de milhares 2 20 6 2" xfId="54826" xr:uid="{DB783A2A-BEB1-49C8-B8AB-ED3FF926294B}"/>
    <cellStyle name="Separador de milhares 2 20 7" xfId="54818" xr:uid="{78E455CB-A621-4306-BA9C-A2FD393ED3EE}"/>
    <cellStyle name="Separador de milhares 2 21" xfId="24191" xr:uid="{00000000-0005-0000-0000-0000815E0000}"/>
    <cellStyle name="Separador de milhares 2 21 2" xfId="24192" xr:uid="{00000000-0005-0000-0000-0000825E0000}"/>
    <cellStyle name="Separador de milhares 2 21 2 2" xfId="24193" xr:uid="{00000000-0005-0000-0000-0000835E0000}"/>
    <cellStyle name="Separador de milhares 2 21 2 2 2" xfId="54829" xr:uid="{9150706E-AEB4-4AAD-8DC7-649C6CA4C45E}"/>
    <cellStyle name="Separador de milhares 2 21 2 3" xfId="54828" xr:uid="{5D9CF2C4-D08B-43EB-B22D-BE0011506232}"/>
    <cellStyle name="Separador de milhares 2 21 3" xfId="24194" xr:uid="{00000000-0005-0000-0000-0000845E0000}"/>
    <cellStyle name="Separador de milhares 2 21 3 2" xfId="24195" xr:uid="{00000000-0005-0000-0000-0000855E0000}"/>
    <cellStyle name="Separador de milhares 2 21 3 2 2" xfId="54831" xr:uid="{4C7134D3-2F1D-45F9-905C-17B624C0375F}"/>
    <cellStyle name="Separador de milhares 2 21 3 3" xfId="54830" xr:uid="{50E7175F-99FB-44BC-AFC5-A319D7141F55}"/>
    <cellStyle name="Separador de milhares 2 21 4" xfId="24196" xr:uid="{00000000-0005-0000-0000-0000865E0000}"/>
    <cellStyle name="Separador de milhares 2 21 4 2" xfId="54832" xr:uid="{FEF5FB6A-6CFA-471D-AA38-CA25450A10C0}"/>
    <cellStyle name="Separador de milhares 2 21 5" xfId="24197" xr:uid="{00000000-0005-0000-0000-0000875E0000}"/>
    <cellStyle name="Separador de milhares 2 21 5 2" xfId="24198" xr:uid="{00000000-0005-0000-0000-0000885E0000}"/>
    <cellStyle name="Separador de milhares 2 21 5 2 2" xfId="54834" xr:uid="{CCC6AD79-E6F3-45A8-8418-9E5C947E73A7}"/>
    <cellStyle name="Separador de milhares 2 21 5 3" xfId="54833" xr:uid="{A4A24BEF-B1BA-4510-B619-9E6266A1EB08}"/>
    <cellStyle name="Separador de milhares 2 21 6" xfId="24199" xr:uid="{00000000-0005-0000-0000-0000895E0000}"/>
    <cellStyle name="Separador de milhares 2 21 6 2" xfId="54835" xr:uid="{EAA2E732-69CF-43D0-8596-4C5B88E3FA05}"/>
    <cellStyle name="Separador de milhares 2 21 7" xfId="54827" xr:uid="{0269BBCE-ED2E-4BD1-B60D-4774DD639905}"/>
    <cellStyle name="Separador de milhares 2 22" xfId="24200" xr:uid="{00000000-0005-0000-0000-00008A5E0000}"/>
    <cellStyle name="Separador de milhares 2 22 2" xfId="24201" xr:uid="{00000000-0005-0000-0000-00008B5E0000}"/>
    <cellStyle name="Separador de milhares 2 22 2 2" xfId="24202" xr:uid="{00000000-0005-0000-0000-00008C5E0000}"/>
    <cellStyle name="Separador de milhares 2 22 2 2 2" xfId="54838" xr:uid="{6EF20B91-B5D9-4C6E-AD51-A40606184F25}"/>
    <cellStyle name="Separador de milhares 2 22 2 3" xfId="54837" xr:uid="{5B95C035-CB40-4D75-AC46-AFF8361F8F04}"/>
    <cellStyle name="Separador de milhares 2 22 3" xfId="24203" xr:uid="{00000000-0005-0000-0000-00008D5E0000}"/>
    <cellStyle name="Separador de milhares 2 22 3 2" xfId="24204" xr:uid="{00000000-0005-0000-0000-00008E5E0000}"/>
    <cellStyle name="Separador de milhares 2 22 3 2 2" xfId="54840" xr:uid="{2335C437-28A9-4D8D-A197-C0353F95AE50}"/>
    <cellStyle name="Separador de milhares 2 22 3 3" xfId="54839" xr:uid="{93BBFBA2-68E7-4AD6-B05F-4F77442596D6}"/>
    <cellStyle name="Separador de milhares 2 22 4" xfId="24205" xr:uid="{00000000-0005-0000-0000-00008F5E0000}"/>
    <cellStyle name="Separador de milhares 2 22 4 2" xfId="54841" xr:uid="{613B2C96-570F-43D0-AEED-99A857E85819}"/>
    <cellStyle name="Separador de milhares 2 22 5" xfId="24206" xr:uid="{00000000-0005-0000-0000-0000905E0000}"/>
    <cellStyle name="Separador de milhares 2 22 5 2" xfId="24207" xr:uid="{00000000-0005-0000-0000-0000915E0000}"/>
    <cellStyle name="Separador de milhares 2 22 5 2 2" xfId="54843" xr:uid="{766ACE06-134F-4629-AFEA-91485EDA9DD8}"/>
    <cellStyle name="Separador de milhares 2 22 5 3" xfId="54842" xr:uid="{F6C82BE8-AA8E-4640-8E86-E210B2694B56}"/>
    <cellStyle name="Separador de milhares 2 22 6" xfId="24208" xr:uid="{00000000-0005-0000-0000-0000925E0000}"/>
    <cellStyle name="Separador de milhares 2 22 6 2" xfId="54844" xr:uid="{6F8CAC54-FFE3-45E2-B272-7003993C1D52}"/>
    <cellStyle name="Separador de milhares 2 22 7" xfId="54836" xr:uid="{624E48A3-3254-4EFC-BBAF-E46137E4B6A3}"/>
    <cellStyle name="Separador de milhares 2 23" xfId="24209" xr:uid="{00000000-0005-0000-0000-0000935E0000}"/>
    <cellStyle name="Separador de milhares 2 23 2" xfId="24210" xr:uid="{00000000-0005-0000-0000-0000945E0000}"/>
    <cellStyle name="Separador de milhares 2 23 2 2" xfId="24211" xr:uid="{00000000-0005-0000-0000-0000955E0000}"/>
    <cellStyle name="Separador de milhares 2 23 2 2 2" xfId="54847" xr:uid="{82CAA81F-ACD2-4274-BD4F-0E1CAD10422F}"/>
    <cellStyle name="Separador de milhares 2 23 2 3" xfId="54846" xr:uid="{8AA9C593-D081-4023-B205-00E1A126C6C5}"/>
    <cellStyle name="Separador de milhares 2 23 3" xfId="24212" xr:uid="{00000000-0005-0000-0000-0000965E0000}"/>
    <cellStyle name="Separador de milhares 2 23 3 2" xfId="24213" xr:uid="{00000000-0005-0000-0000-0000975E0000}"/>
    <cellStyle name="Separador de milhares 2 23 3 2 2" xfId="54849" xr:uid="{30A4A86A-4072-4C97-9631-8A33F99B7991}"/>
    <cellStyle name="Separador de milhares 2 23 3 3" xfId="54848" xr:uid="{BFE60EF0-97F5-403F-9A4B-6E245015A712}"/>
    <cellStyle name="Separador de milhares 2 23 4" xfId="24214" xr:uid="{00000000-0005-0000-0000-0000985E0000}"/>
    <cellStyle name="Separador de milhares 2 23 4 2" xfId="54850" xr:uid="{F0794066-27B9-4B52-9F0A-9752B563FF1E}"/>
    <cellStyle name="Separador de milhares 2 23 5" xfId="24215" xr:uid="{00000000-0005-0000-0000-0000995E0000}"/>
    <cellStyle name="Separador de milhares 2 23 5 2" xfId="24216" xr:uid="{00000000-0005-0000-0000-00009A5E0000}"/>
    <cellStyle name="Separador de milhares 2 23 5 2 2" xfId="54852" xr:uid="{AF19688C-5C05-49D1-8FA2-473726A3D4BD}"/>
    <cellStyle name="Separador de milhares 2 23 5 3" xfId="54851" xr:uid="{0345F48F-8A03-42D0-8773-F7C8560B21B6}"/>
    <cellStyle name="Separador de milhares 2 23 6" xfId="24217" xr:uid="{00000000-0005-0000-0000-00009B5E0000}"/>
    <cellStyle name="Separador de milhares 2 23 6 2" xfId="54853" xr:uid="{9F480E69-B166-474A-8EC6-2CA39DE912B7}"/>
    <cellStyle name="Separador de milhares 2 23 7" xfId="54845" xr:uid="{257D9937-34A9-4E07-8744-DB2896BCF6F3}"/>
    <cellStyle name="Separador de milhares 2 24" xfId="24218" xr:uid="{00000000-0005-0000-0000-00009C5E0000}"/>
    <cellStyle name="Separador de milhares 2 24 2" xfId="24219" xr:uid="{00000000-0005-0000-0000-00009D5E0000}"/>
    <cellStyle name="Separador de milhares 2 24 2 2" xfId="24220" xr:uid="{00000000-0005-0000-0000-00009E5E0000}"/>
    <cellStyle name="Separador de milhares 2 24 2 2 2" xfId="54856" xr:uid="{8A27853A-D3F4-47A0-A610-D9E21C5D28B5}"/>
    <cellStyle name="Separador de milhares 2 24 2 3" xfId="54855" xr:uid="{5B9A4FAA-9E8E-4481-A796-BC69F0B32A50}"/>
    <cellStyle name="Separador de milhares 2 24 3" xfId="24221" xr:uid="{00000000-0005-0000-0000-00009F5E0000}"/>
    <cellStyle name="Separador de milhares 2 24 3 2" xfId="24222" xr:uid="{00000000-0005-0000-0000-0000A05E0000}"/>
    <cellStyle name="Separador de milhares 2 24 3 2 2" xfId="54858" xr:uid="{3F824694-EB62-4B32-A557-46A4B8C32F38}"/>
    <cellStyle name="Separador de milhares 2 24 3 3" xfId="54857" xr:uid="{58530B0C-EFF0-4A69-8905-8CB9B79AE756}"/>
    <cellStyle name="Separador de milhares 2 24 4" xfId="24223" xr:uid="{00000000-0005-0000-0000-0000A15E0000}"/>
    <cellStyle name="Separador de milhares 2 24 4 2" xfId="54859" xr:uid="{3BC5D275-E374-41C5-B935-5CF9CDD38CA1}"/>
    <cellStyle name="Separador de milhares 2 24 5" xfId="24224" xr:uid="{00000000-0005-0000-0000-0000A25E0000}"/>
    <cellStyle name="Separador de milhares 2 24 5 2" xfId="24225" xr:uid="{00000000-0005-0000-0000-0000A35E0000}"/>
    <cellStyle name="Separador de milhares 2 24 5 2 2" xfId="54861" xr:uid="{ED94D014-D0A6-4844-AC69-4E7B7C0E8209}"/>
    <cellStyle name="Separador de milhares 2 24 5 3" xfId="54860" xr:uid="{5685D6BA-621A-4F86-A448-9BD2CEE681C4}"/>
    <cellStyle name="Separador de milhares 2 24 6" xfId="24226" xr:uid="{00000000-0005-0000-0000-0000A45E0000}"/>
    <cellStyle name="Separador de milhares 2 24 6 2" xfId="54862" xr:uid="{DAEBB9DF-2542-44D4-A78E-F9B9E9C24338}"/>
    <cellStyle name="Separador de milhares 2 24 7" xfId="54854" xr:uid="{344C6CF1-C975-431D-A5F9-872E22642E46}"/>
    <cellStyle name="Separador de milhares 2 25" xfId="24227" xr:uid="{00000000-0005-0000-0000-0000A55E0000}"/>
    <cellStyle name="Separador de milhares 2 25 2" xfId="24228" xr:uid="{00000000-0005-0000-0000-0000A65E0000}"/>
    <cellStyle name="Separador de milhares 2 25 2 2" xfId="24229" xr:uid="{00000000-0005-0000-0000-0000A75E0000}"/>
    <cellStyle name="Separador de milhares 2 25 2 2 2" xfId="54865" xr:uid="{3C26A0D0-48AE-42B4-8C82-D78386D1ED3E}"/>
    <cellStyle name="Separador de milhares 2 25 2 3" xfId="54864" xr:uid="{5C7318B6-2081-4452-9C3B-416A59AFF8AE}"/>
    <cellStyle name="Separador de milhares 2 25 3" xfId="24230" xr:uid="{00000000-0005-0000-0000-0000A85E0000}"/>
    <cellStyle name="Separador de milhares 2 25 3 2" xfId="24231" xr:uid="{00000000-0005-0000-0000-0000A95E0000}"/>
    <cellStyle name="Separador de milhares 2 25 3 2 2" xfId="54867" xr:uid="{2D449CC5-1DB6-4CE1-86DD-FC851EE12B59}"/>
    <cellStyle name="Separador de milhares 2 25 3 3" xfId="54866" xr:uid="{9A099CBF-AB00-44BA-BE2B-A33FAD90BD32}"/>
    <cellStyle name="Separador de milhares 2 25 4" xfId="24232" xr:uid="{00000000-0005-0000-0000-0000AA5E0000}"/>
    <cellStyle name="Separador de milhares 2 25 4 2" xfId="54868" xr:uid="{09259650-5CBA-470A-9353-9AB974C53A68}"/>
    <cellStyle name="Separador de milhares 2 25 5" xfId="24233" xr:uid="{00000000-0005-0000-0000-0000AB5E0000}"/>
    <cellStyle name="Separador de milhares 2 25 5 2" xfId="24234" xr:uid="{00000000-0005-0000-0000-0000AC5E0000}"/>
    <cellStyle name="Separador de milhares 2 25 5 2 2" xfId="54870" xr:uid="{88955791-EB65-42CA-A7C5-30574F09DB71}"/>
    <cellStyle name="Separador de milhares 2 25 5 3" xfId="54869" xr:uid="{E70795A5-B9CD-40BF-9412-4006F389B54B}"/>
    <cellStyle name="Separador de milhares 2 25 6" xfId="24235" xr:uid="{00000000-0005-0000-0000-0000AD5E0000}"/>
    <cellStyle name="Separador de milhares 2 25 6 2" xfId="54871" xr:uid="{9A44287E-AE0E-4128-8D17-3E4C75D09861}"/>
    <cellStyle name="Separador de milhares 2 25 7" xfId="54863" xr:uid="{5CC4FE83-6957-436E-8F74-3A37BE6772E0}"/>
    <cellStyle name="Separador de milhares 2 26" xfId="24236" xr:uid="{00000000-0005-0000-0000-0000AE5E0000}"/>
    <cellStyle name="Separador de milhares 2 26 2" xfId="24237" xr:uid="{00000000-0005-0000-0000-0000AF5E0000}"/>
    <cellStyle name="Separador de milhares 2 26 2 2" xfId="24238" xr:uid="{00000000-0005-0000-0000-0000B05E0000}"/>
    <cellStyle name="Separador de milhares 2 26 2 2 2" xfId="54874" xr:uid="{0900C785-C96C-46DA-9A2F-77D757503279}"/>
    <cellStyle name="Separador de milhares 2 26 2 3" xfId="54873" xr:uid="{76B07ADD-CC5E-4BAC-B8F9-1840B7E5BCE0}"/>
    <cellStyle name="Separador de milhares 2 26 3" xfId="24239" xr:uid="{00000000-0005-0000-0000-0000B15E0000}"/>
    <cellStyle name="Separador de milhares 2 26 3 2" xfId="24240" xr:uid="{00000000-0005-0000-0000-0000B25E0000}"/>
    <cellStyle name="Separador de milhares 2 26 3 2 2" xfId="54876" xr:uid="{76B2A591-99EC-4C44-93F6-F19DE055C4F0}"/>
    <cellStyle name="Separador de milhares 2 26 3 3" xfId="54875" xr:uid="{E76643F1-8940-4809-A772-4FB4C5F6533F}"/>
    <cellStyle name="Separador de milhares 2 26 4" xfId="24241" xr:uid="{00000000-0005-0000-0000-0000B35E0000}"/>
    <cellStyle name="Separador de milhares 2 26 4 2" xfId="54877" xr:uid="{C9F1DC3E-0A00-4C3C-A9C4-C1DCE25C8EA0}"/>
    <cellStyle name="Separador de milhares 2 26 5" xfId="24242" xr:uid="{00000000-0005-0000-0000-0000B45E0000}"/>
    <cellStyle name="Separador de milhares 2 26 5 2" xfId="24243" xr:uid="{00000000-0005-0000-0000-0000B55E0000}"/>
    <cellStyle name="Separador de milhares 2 26 5 2 2" xfId="54879" xr:uid="{3707E92D-8309-4423-AA7B-F470F2ACFB3E}"/>
    <cellStyle name="Separador de milhares 2 26 5 3" xfId="54878" xr:uid="{4494CEE3-B622-47F6-866B-774F49C7BF6D}"/>
    <cellStyle name="Separador de milhares 2 26 6" xfId="24244" xr:uid="{00000000-0005-0000-0000-0000B65E0000}"/>
    <cellStyle name="Separador de milhares 2 26 6 2" xfId="54880" xr:uid="{BB55DB36-4B43-4A9B-A847-6DBA8785A044}"/>
    <cellStyle name="Separador de milhares 2 26 7" xfId="54872" xr:uid="{33DD3C8B-883E-4C69-A9F0-032B5217F36A}"/>
    <cellStyle name="Separador de milhares 2 27" xfId="24245" xr:uid="{00000000-0005-0000-0000-0000B75E0000}"/>
    <cellStyle name="Separador de milhares 2 27 2" xfId="24246" xr:uid="{00000000-0005-0000-0000-0000B85E0000}"/>
    <cellStyle name="Separador de milhares 2 27 2 2" xfId="24247" xr:uid="{00000000-0005-0000-0000-0000B95E0000}"/>
    <cellStyle name="Separador de milhares 2 27 2 2 2" xfId="54883" xr:uid="{373411EE-7DD3-4340-9846-7C1C0971A479}"/>
    <cellStyle name="Separador de milhares 2 27 2 3" xfId="54882" xr:uid="{A9BADC55-B801-4301-9144-3B016A1E9660}"/>
    <cellStyle name="Separador de milhares 2 27 3" xfId="24248" xr:uid="{00000000-0005-0000-0000-0000BA5E0000}"/>
    <cellStyle name="Separador de milhares 2 27 3 2" xfId="24249" xr:uid="{00000000-0005-0000-0000-0000BB5E0000}"/>
    <cellStyle name="Separador de milhares 2 27 3 2 2" xfId="54885" xr:uid="{1C01D7DB-34AA-4FE6-BFC2-4B334E8B47BA}"/>
    <cellStyle name="Separador de milhares 2 27 3 3" xfId="54884" xr:uid="{E8CA0AF3-F59D-427D-B42E-1181277F039B}"/>
    <cellStyle name="Separador de milhares 2 27 4" xfId="24250" xr:uid="{00000000-0005-0000-0000-0000BC5E0000}"/>
    <cellStyle name="Separador de milhares 2 27 4 2" xfId="54886" xr:uid="{55BA61A4-8650-41AC-9CEE-7358DA146D08}"/>
    <cellStyle name="Separador de milhares 2 27 5" xfId="24251" xr:uid="{00000000-0005-0000-0000-0000BD5E0000}"/>
    <cellStyle name="Separador de milhares 2 27 5 2" xfId="24252" xr:uid="{00000000-0005-0000-0000-0000BE5E0000}"/>
    <cellStyle name="Separador de milhares 2 27 5 2 2" xfId="54888" xr:uid="{12657776-62FB-4622-A2B1-FF4F1B6ED94F}"/>
    <cellStyle name="Separador de milhares 2 27 5 3" xfId="54887" xr:uid="{16970C53-9D9F-4982-A38D-DF7DE00FC591}"/>
    <cellStyle name="Separador de milhares 2 27 6" xfId="24253" xr:uid="{00000000-0005-0000-0000-0000BF5E0000}"/>
    <cellStyle name="Separador de milhares 2 27 6 2" xfId="54889" xr:uid="{37C8B862-032C-473F-8BD0-31AB3B452D85}"/>
    <cellStyle name="Separador de milhares 2 27 7" xfId="54881" xr:uid="{98E9ADBD-A672-4676-9259-8A9A1B00A260}"/>
    <cellStyle name="Separador de milhares 2 28" xfId="24254" xr:uid="{00000000-0005-0000-0000-0000C05E0000}"/>
    <cellStyle name="Separador de milhares 2 28 2" xfId="24255" xr:uid="{00000000-0005-0000-0000-0000C15E0000}"/>
    <cellStyle name="Separador de milhares 2 28 2 2" xfId="24256" xr:uid="{00000000-0005-0000-0000-0000C25E0000}"/>
    <cellStyle name="Separador de milhares 2 28 2 2 2" xfId="54892" xr:uid="{9BF29264-CD9B-4669-8705-108354C84D8A}"/>
    <cellStyle name="Separador de milhares 2 28 2 3" xfId="54891" xr:uid="{924EFAF8-3D6A-49B6-A8FF-5744B9951093}"/>
    <cellStyle name="Separador de milhares 2 28 3" xfId="24257" xr:uid="{00000000-0005-0000-0000-0000C35E0000}"/>
    <cellStyle name="Separador de milhares 2 28 3 2" xfId="24258" xr:uid="{00000000-0005-0000-0000-0000C45E0000}"/>
    <cellStyle name="Separador de milhares 2 28 3 2 2" xfId="54894" xr:uid="{0FDC6688-925D-49CD-8168-3D010E0B9550}"/>
    <cellStyle name="Separador de milhares 2 28 3 3" xfId="54893" xr:uid="{D07BE1B6-7760-4622-BDCD-37EA7A6B4981}"/>
    <cellStyle name="Separador de milhares 2 28 4" xfId="24259" xr:uid="{00000000-0005-0000-0000-0000C55E0000}"/>
    <cellStyle name="Separador de milhares 2 28 4 2" xfId="54895" xr:uid="{89415187-2F13-403D-8EE6-4E766EE5BB62}"/>
    <cellStyle name="Separador de milhares 2 28 5" xfId="24260" xr:uid="{00000000-0005-0000-0000-0000C65E0000}"/>
    <cellStyle name="Separador de milhares 2 28 5 2" xfId="24261" xr:uid="{00000000-0005-0000-0000-0000C75E0000}"/>
    <cellStyle name="Separador de milhares 2 28 5 2 2" xfId="54897" xr:uid="{0397C3E7-AAA6-44AF-96B1-0416621C5B97}"/>
    <cellStyle name="Separador de milhares 2 28 5 3" xfId="54896" xr:uid="{018D767A-CB92-468D-BD19-3D8D40953D77}"/>
    <cellStyle name="Separador de milhares 2 28 6" xfId="24262" xr:uid="{00000000-0005-0000-0000-0000C85E0000}"/>
    <cellStyle name="Separador de milhares 2 28 6 2" xfId="54898" xr:uid="{9B83ECB6-D43A-43FC-A614-939F1E085248}"/>
    <cellStyle name="Separador de milhares 2 28 7" xfId="54890" xr:uid="{A132A9AB-E308-4016-B24D-6890F1C9679B}"/>
    <cellStyle name="Separador de milhares 2 29" xfId="24263" xr:uid="{00000000-0005-0000-0000-0000C95E0000}"/>
    <cellStyle name="Separador de milhares 2 29 2" xfId="24264" xr:uid="{00000000-0005-0000-0000-0000CA5E0000}"/>
    <cellStyle name="Separador de milhares 2 29 2 2" xfId="24265" xr:uid="{00000000-0005-0000-0000-0000CB5E0000}"/>
    <cellStyle name="Separador de milhares 2 29 2 2 2" xfId="54901" xr:uid="{C704AB1C-FA70-4964-A0C5-15B6C0DF4EB9}"/>
    <cellStyle name="Separador de milhares 2 29 2 3" xfId="54900" xr:uid="{29B5FA23-921A-4A52-8FC7-FC4230D760E5}"/>
    <cellStyle name="Separador de milhares 2 29 3" xfId="24266" xr:uid="{00000000-0005-0000-0000-0000CC5E0000}"/>
    <cellStyle name="Separador de milhares 2 29 3 2" xfId="24267" xr:uid="{00000000-0005-0000-0000-0000CD5E0000}"/>
    <cellStyle name="Separador de milhares 2 29 3 2 2" xfId="54903" xr:uid="{1FB2B172-4BD3-425D-B3BA-D81963F0D888}"/>
    <cellStyle name="Separador de milhares 2 29 3 3" xfId="54902" xr:uid="{688B4A2D-990E-4187-BDAD-E49A00CF1E4C}"/>
    <cellStyle name="Separador de milhares 2 29 4" xfId="24268" xr:uid="{00000000-0005-0000-0000-0000CE5E0000}"/>
    <cellStyle name="Separador de milhares 2 29 4 2" xfId="54904" xr:uid="{7B1F96B1-6170-48CF-95C8-EAE2634DAF00}"/>
    <cellStyle name="Separador de milhares 2 29 5" xfId="24269" xr:uid="{00000000-0005-0000-0000-0000CF5E0000}"/>
    <cellStyle name="Separador de milhares 2 29 5 2" xfId="24270" xr:uid="{00000000-0005-0000-0000-0000D05E0000}"/>
    <cellStyle name="Separador de milhares 2 29 5 2 2" xfId="54906" xr:uid="{8084D3D0-7E4E-40B7-8BA2-AAC62BEA935F}"/>
    <cellStyle name="Separador de milhares 2 29 5 3" xfId="54905" xr:uid="{22C3FCD9-501F-43AF-8DB9-1D5E5AED096A}"/>
    <cellStyle name="Separador de milhares 2 29 6" xfId="24271" xr:uid="{00000000-0005-0000-0000-0000D15E0000}"/>
    <cellStyle name="Separador de milhares 2 29 6 2" xfId="54907" xr:uid="{A33C3818-0911-4437-91FB-B8C3B2C8F924}"/>
    <cellStyle name="Separador de milhares 2 29 7" xfId="54899" xr:uid="{93AA8410-869D-43AA-A882-3D319C68ED07}"/>
    <cellStyle name="Separador de milhares 2 3" xfId="24272" xr:uid="{00000000-0005-0000-0000-0000D25E0000}"/>
    <cellStyle name="Separador de milhares_x0001_ 2 3" xfId="24273" xr:uid="{00000000-0005-0000-0000-0000D35E0000}"/>
    <cellStyle name="Separador de milhares 2 3 10" xfId="24274" xr:uid="{00000000-0005-0000-0000-0000D45E0000}"/>
    <cellStyle name="Separador de milhares_x0001_ 2 3 10" xfId="54909" xr:uid="{3D5E481D-7416-49A9-96EF-632BEAB23C24}"/>
    <cellStyle name="Separador de milhares 2 3 10 2" xfId="24275" xr:uid="{00000000-0005-0000-0000-0000D55E0000}"/>
    <cellStyle name="Separador de milhares 2 3 10 2 2" xfId="24276" xr:uid="{00000000-0005-0000-0000-0000D65E0000}"/>
    <cellStyle name="Separador de milhares 2 3 10 2 2 2" xfId="54912" xr:uid="{056135AF-3247-4907-AB85-6798BAA56D92}"/>
    <cellStyle name="Separador de milhares 2 3 10 2 3" xfId="54911" xr:uid="{D38A8BFE-75DB-4800-96AE-43DC49F3E7AB}"/>
    <cellStyle name="Separador de milhares 2 3 10 3" xfId="24277" xr:uid="{00000000-0005-0000-0000-0000D75E0000}"/>
    <cellStyle name="Separador de milhares 2 3 10 3 2" xfId="24278" xr:uid="{00000000-0005-0000-0000-0000D85E0000}"/>
    <cellStyle name="Separador de milhares 2 3 10 3 2 2" xfId="54914" xr:uid="{056C731F-13C8-417D-BAC8-1DDD88F5A96D}"/>
    <cellStyle name="Separador de milhares 2 3 10 3 3" xfId="54913" xr:uid="{396E6A14-B0BC-4FB6-B0E2-E6DD404D3A01}"/>
    <cellStyle name="Separador de milhares 2 3 10 4" xfId="24279" xr:uid="{00000000-0005-0000-0000-0000D95E0000}"/>
    <cellStyle name="Separador de milhares 2 3 10 4 2" xfId="54915" xr:uid="{42EC30DD-E7F1-4A98-A9C8-DA273EE5C3D5}"/>
    <cellStyle name="Separador de milhares 2 3 10 5" xfId="24280" xr:uid="{00000000-0005-0000-0000-0000DA5E0000}"/>
    <cellStyle name="Separador de milhares 2 3 10 5 2" xfId="54916" xr:uid="{BBA6D57E-7FE7-4EA1-B5AF-AD798E00653E}"/>
    <cellStyle name="Separador de milhares 2 3 10 6" xfId="24281" xr:uid="{00000000-0005-0000-0000-0000DB5E0000}"/>
    <cellStyle name="Separador de milhares 2 3 10 6 2" xfId="54917" xr:uid="{A622184F-5D1D-4F6A-8160-D271F87B99C2}"/>
    <cellStyle name="Separador de milhares 2 3 10 7" xfId="54910" xr:uid="{02523BAE-F915-498F-A623-851337C27DC1}"/>
    <cellStyle name="Separador de milhares 2 3 11" xfId="24282" xr:uid="{00000000-0005-0000-0000-0000DC5E0000}"/>
    <cellStyle name="Separador de milhares 2 3 11 2" xfId="24283" xr:uid="{00000000-0005-0000-0000-0000DD5E0000}"/>
    <cellStyle name="Separador de milhares 2 3 11 2 2" xfId="24284" xr:uid="{00000000-0005-0000-0000-0000DE5E0000}"/>
    <cellStyle name="Separador de milhares 2 3 11 2 2 2" xfId="54920" xr:uid="{35DA6E28-6A0F-41EB-8BEF-0F65CBC69F62}"/>
    <cellStyle name="Separador de milhares 2 3 11 2 3" xfId="54919" xr:uid="{AEF0B39E-BC1C-4A6D-AF75-E798215899BE}"/>
    <cellStyle name="Separador de milhares 2 3 11 3" xfId="24285" xr:uid="{00000000-0005-0000-0000-0000DF5E0000}"/>
    <cellStyle name="Separador de milhares 2 3 11 3 2" xfId="24286" xr:uid="{00000000-0005-0000-0000-0000E05E0000}"/>
    <cellStyle name="Separador de milhares 2 3 11 3 2 2" xfId="54922" xr:uid="{3077C9E8-FFD5-47F6-AD84-E19D3AD96265}"/>
    <cellStyle name="Separador de milhares 2 3 11 3 3" xfId="54921" xr:uid="{3E34537B-523E-41E8-8D5C-54751BC46EC8}"/>
    <cellStyle name="Separador de milhares 2 3 11 4" xfId="24287" xr:uid="{00000000-0005-0000-0000-0000E15E0000}"/>
    <cellStyle name="Separador de milhares 2 3 11 4 2" xfId="54923" xr:uid="{BDD13EF2-06DD-49ED-A00C-A30408959BDB}"/>
    <cellStyle name="Separador de milhares 2 3 11 5" xfId="24288" xr:uid="{00000000-0005-0000-0000-0000E25E0000}"/>
    <cellStyle name="Separador de milhares 2 3 11 5 2" xfId="54924" xr:uid="{27922BBA-0F25-44C3-9B52-42F927E28CF3}"/>
    <cellStyle name="Separador de milhares 2 3 11 6" xfId="24289" xr:uid="{00000000-0005-0000-0000-0000E35E0000}"/>
    <cellStyle name="Separador de milhares 2 3 11 6 2" xfId="54925" xr:uid="{BCA366FD-1D23-4A0E-91D0-43E90F2AEBB5}"/>
    <cellStyle name="Separador de milhares 2 3 11 7" xfId="54918" xr:uid="{4F30F4CB-6767-42A1-BF07-0C1A2DB529DA}"/>
    <cellStyle name="Separador de milhares 2 3 12" xfId="24290" xr:uid="{00000000-0005-0000-0000-0000E45E0000}"/>
    <cellStyle name="Separador de milhares 2 3 12 2" xfId="24291" xr:uid="{00000000-0005-0000-0000-0000E55E0000}"/>
    <cellStyle name="Separador de milhares 2 3 12 2 2" xfId="24292" xr:uid="{00000000-0005-0000-0000-0000E65E0000}"/>
    <cellStyle name="Separador de milhares 2 3 12 2 2 2" xfId="54928" xr:uid="{D0035970-00BA-4AEA-A570-43E939E8A63F}"/>
    <cellStyle name="Separador de milhares 2 3 12 2 3" xfId="54927" xr:uid="{47A49CC4-5A01-4AF6-9A57-FB972F47EFA4}"/>
    <cellStyle name="Separador de milhares 2 3 12 3" xfId="24293" xr:uid="{00000000-0005-0000-0000-0000E75E0000}"/>
    <cellStyle name="Separador de milhares 2 3 12 3 2" xfId="24294" xr:uid="{00000000-0005-0000-0000-0000E85E0000}"/>
    <cellStyle name="Separador de milhares 2 3 12 3 2 2" xfId="54930" xr:uid="{9CF6A89D-84C3-46FD-98B5-A5E0BD3A5120}"/>
    <cellStyle name="Separador de milhares 2 3 12 3 3" xfId="54929" xr:uid="{D7F5B1FE-AC26-4357-B822-721849B6855D}"/>
    <cellStyle name="Separador de milhares 2 3 12 4" xfId="24295" xr:uid="{00000000-0005-0000-0000-0000E95E0000}"/>
    <cellStyle name="Separador de milhares 2 3 12 4 2" xfId="54931" xr:uid="{D44DCCCA-2142-4259-B325-D25D61E5F787}"/>
    <cellStyle name="Separador de milhares 2 3 12 5" xfId="24296" xr:uid="{00000000-0005-0000-0000-0000EA5E0000}"/>
    <cellStyle name="Separador de milhares 2 3 12 5 2" xfId="54932" xr:uid="{34D14C41-9DE6-456A-AEA9-D2B24D6EEA02}"/>
    <cellStyle name="Separador de milhares 2 3 12 6" xfId="24297" xr:uid="{00000000-0005-0000-0000-0000EB5E0000}"/>
    <cellStyle name="Separador de milhares 2 3 12 6 2" xfId="54933" xr:uid="{03344B11-9CDE-446B-9126-3AA4DE58422E}"/>
    <cellStyle name="Separador de milhares 2 3 12 7" xfId="54926" xr:uid="{548F747B-22CB-448E-B045-DE494CB0056B}"/>
    <cellStyle name="Separador de milhares 2 3 13" xfId="24298" xr:uid="{00000000-0005-0000-0000-0000EC5E0000}"/>
    <cellStyle name="Separador de milhares 2 3 13 2" xfId="24299" xr:uid="{00000000-0005-0000-0000-0000ED5E0000}"/>
    <cellStyle name="Separador de milhares 2 3 13 2 2" xfId="54935" xr:uid="{46563B80-CB24-449E-AF1E-82976C0487A0}"/>
    <cellStyle name="Separador de milhares 2 3 13 3" xfId="54934" xr:uid="{562A2FB3-694C-473E-B2DA-DDB5F6272AEB}"/>
    <cellStyle name="Separador de milhares 2 3 14" xfId="24300" xr:uid="{00000000-0005-0000-0000-0000EE5E0000}"/>
    <cellStyle name="Separador de milhares 2 3 14 2" xfId="24301" xr:uid="{00000000-0005-0000-0000-0000EF5E0000}"/>
    <cellStyle name="Separador de milhares 2 3 14 2 2" xfId="54937" xr:uid="{943C85F0-D1EC-4C85-B194-F31D603D1809}"/>
    <cellStyle name="Separador de milhares 2 3 14 3" xfId="54936" xr:uid="{6B440DD5-77D3-48ED-8DE4-234463ABF5FB}"/>
    <cellStyle name="Separador de milhares 2 3 15" xfId="24302" xr:uid="{00000000-0005-0000-0000-0000F05E0000}"/>
    <cellStyle name="Separador de milhares 2 3 15 2" xfId="24303" xr:uid="{00000000-0005-0000-0000-0000F15E0000}"/>
    <cellStyle name="Separador de milhares 2 3 15 2 2" xfId="54939" xr:uid="{C279FCB2-C6DE-470D-84DB-BBD34CD7A18C}"/>
    <cellStyle name="Separador de milhares 2 3 15 3" xfId="54938" xr:uid="{D0E88EB5-1463-4661-8607-E07074913704}"/>
    <cellStyle name="Separador de milhares 2 3 16" xfId="24304" xr:uid="{00000000-0005-0000-0000-0000F25E0000}"/>
    <cellStyle name="Separador de milhares 2 3 16 2" xfId="24305" xr:uid="{00000000-0005-0000-0000-0000F35E0000}"/>
    <cellStyle name="Separador de milhares 2 3 16 2 2" xfId="54941" xr:uid="{8BF913D8-DA8D-4E44-8666-DA8FD1BB3EE3}"/>
    <cellStyle name="Separador de milhares 2 3 16 3" xfId="54940" xr:uid="{DAA5FCA4-5637-4A8A-A470-B6AD73D1FA69}"/>
    <cellStyle name="Separador de milhares 2 3 17" xfId="24306" xr:uid="{00000000-0005-0000-0000-0000F45E0000}"/>
    <cellStyle name="Separador de milhares 2 3 17 2" xfId="54942" xr:uid="{746C97ED-7B4D-41C8-BDA5-D65900725BC1}"/>
    <cellStyle name="Separador de milhares 2 3 18" xfId="24307" xr:uid="{00000000-0005-0000-0000-0000F55E0000}"/>
    <cellStyle name="Separador de milhares 2 3 18 2" xfId="54943" xr:uid="{0EED03C9-F831-4301-9C08-DF540E954327}"/>
    <cellStyle name="Separador de milhares 2 3 18 3" xfId="24308" xr:uid="{00000000-0005-0000-0000-0000F65E0000}"/>
    <cellStyle name="Separador de milhares 2 3 18 3 2" xfId="54944" xr:uid="{E7FC3253-6D6B-401F-9727-FE2E6BA68238}"/>
    <cellStyle name="Separador de milhares 2 3 19" xfId="24309" xr:uid="{00000000-0005-0000-0000-0000F75E0000}"/>
    <cellStyle name="Separador de milhares 2 3 19 2" xfId="54945" xr:uid="{04255100-1705-4703-81B5-BF30148493F3}"/>
    <cellStyle name="Separador de milhares 2 3 2" xfId="24310" xr:uid="{00000000-0005-0000-0000-0000F85E0000}"/>
    <cellStyle name="Separador de milhares_x0001_ 2 3 2" xfId="24311" xr:uid="{00000000-0005-0000-0000-0000F95E0000}"/>
    <cellStyle name="Separador de milhares 2 3 2 10" xfId="24312" xr:uid="{00000000-0005-0000-0000-0000FA5E0000}"/>
    <cellStyle name="Separador de milhares 2 3 2 10 2" xfId="54948" xr:uid="{2CEC7E6F-4E2D-4AD5-B8CA-4A2655F650F0}"/>
    <cellStyle name="Separador de milhares 2 3 2 11" xfId="54946" xr:uid="{98D8D813-0478-492B-8F05-6BC1591F2EB9}"/>
    <cellStyle name="Separador de milhares 2 3 2 2" xfId="24313" xr:uid="{00000000-0005-0000-0000-0000FB5E0000}"/>
    <cellStyle name="Separador de milhares_x0001_ 2 3 2 2" xfId="24314" xr:uid="{00000000-0005-0000-0000-0000FC5E0000}"/>
    <cellStyle name="Separador de milhares 2 3 2 2 2" xfId="24315" xr:uid="{00000000-0005-0000-0000-0000FD5E0000}"/>
    <cellStyle name="Separador de milhares_x0001_ 2 3 2 2 2" xfId="54950" xr:uid="{9729E768-BFEA-49CE-B622-EE4B7AEB108B}"/>
    <cellStyle name="Separador de milhares 2 3 2 2 2 2" xfId="24316" xr:uid="{00000000-0005-0000-0000-0000FE5E0000}"/>
    <cellStyle name="Separador de milhares 2 3 2 2 2 2 2" xfId="54952" xr:uid="{8449061A-F8FF-42AE-BD33-B6CDE6469E4B}"/>
    <cellStyle name="Separador de milhares 2 3 2 2 2 3" xfId="54951" xr:uid="{A47BCFB7-B1EB-4036-AAD6-5B31941D2AFD}"/>
    <cellStyle name="Separador de milhares 2 3 2 2 3" xfId="24317" xr:uid="{00000000-0005-0000-0000-0000FF5E0000}"/>
    <cellStyle name="Separador de milhares 2 3 2 2 3 2" xfId="24318" xr:uid="{00000000-0005-0000-0000-0000005F0000}"/>
    <cellStyle name="Separador de milhares 2 3 2 2 3 2 2" xfId="54954" xr:uid="{6413AE94-26FD-4D6C-8444-F601CC854140}"/>
    <cellStyle name="Separador de milhares 2 3 2 2 3 3" xfId="54953" xr:uid="{165E8CC4-4616-4EB9-A6BE-931B8C5CCD47}"/>
    <cellStyle name="Separador de milhares 2 3 2 2 4" xfId="24319" xr:uid="{00000000-0005-0000-0000-0000015F0000}"/>
    <cellStyle name="Separador de milhares 2 3 2 2 4 2" xfId="54955" xr:uid="{5652B1AD-ABCE-410B-AAF5-1318D28C35DE}"/>
    <cellStyle name="Separador de milhares 2 3 2 2 5" xfId="24320" xr:uid="{00000000-0005-0000-0000-0000025F0000}"/>
    <cellStyle name="Separador de milhares 2 3 2 2 5 2" xfId="54956" xr:uid="{0B375FC2-9DE6-49C1-A316-E18DC2C6BBF6}"/>
    <cellStyle name="Separador de milhares 2 3 2 2 6" xfId="24321" xr:uid="{00000000-0005-0000-0000-0000035F0000}"/>
    <cellStyle name="Separador de milhares 2 3 2 2 6 2" xfId="54957" xr:uid="{409F9566-BEE1-40F8-894C-7EEC138C93A9}"/>
    <cellStyle name="Separador de milhares 2 3 2 2 7" xfId="54949" xr:uid="{3A24AF0C-65B2-4A78-97C2-0FF29BC31403}"/>
    <cellStyle name="Separador de milhares 2 3 2 3" xfId="24322" xr:uid="{00000000-0005-0000-0000-0000045F0000}"/>
    <cellStyle name="Separador de milhares_x0001_ 2 3 2 3" xfId="54947" xr:uid="{EECAB09F-635E-4727-AE70-82858FAD6203}"/>
    <cellStyle name="Separador de milhares 2 3 2 3 2" xfId="24323" xr:uid="{00000000-0005-0000-0000-0000055F0000}"/>
    <cellStyle name="Separador de milhares 2 3 2 3 2 2" xfId="54959" xr:uid="{D694DE8B-7780-42C7-A37A-80CD44B7440C}"/>
    <cellStyle name="Separador de milhares 2 3 2 3 3" xfId="54958" xr:uid="{73BCC59A-C12A-4550-8B13-72DFB5A2FC05}"/>
    <cellStyle name="Separador de milhares 2 3 2 4" xfId="24324" xr:uid="{00000000-0005-0000-0000-0000065F0000}"/>
    <cellStyle name="Separador de milhares 2 3 2 4 2" xfId="24325" xr:uid="{00000000-0005-0000-0000-0000075F0000}"/>
    <cellStyle name="Separador de milhares 2 3 2 4 2 2" xfId="54961" xr:uid="{BD2EF280-BC0C-408A-906E-52AA7E5BF0DD}"/>
    <cellStyle name="Separador de milhares 2 3 2 4 3" xfId="54960" xr:uid="{1BE9A03C-58BD-41AA-8466-08F2FA400762}"/>
    <cellStyle name="Separador de milhares 2 3 2 5" xfId="24326" xr:uid="{00000000-0005-0000-0000-0000085F0000}"/>
    <cellStyle name="Separador de milhares 2 3 2 5 2" xfId="24327" xr:uid="{00000000-0005-0000-0000-0000095F0000}"/>
    <cellStyle name="Separador de milhares 2 3 2 5 2 2" xfId="54963" xr:uid="{A2F986DC-3523-4037-A74F-B787031E67E2}"/>
    <cellStyle name="Separador de milhares 2 3 2 5 3" xfId="54962" xr:uid="{B1A6DFA7-3091-4936-A53E-FB9CA88E27C1}"/>
    <cellStyle name="Separador de milhares 2 3 2 6" xfId="24328" xr:uid="{00000000-0005-0000-0000-00000A5F0000}"/>
    <cellStyle name="Separador de milhares 2 3 2 6 2" xfId="24329" xr:uid="{00000000-0005-0000-0000-00000B5F0000}"/>
    <cellStyle name="Separador de milhares 2 3 2 6 2 2" xfId="54965" xr:uid="{672F69DB-F68B-4E14-9C3E-01D2C3BD618D}"/>
    <cellStyle name="Separador de milhares 2 3 2 6 3" xfId="54964" xr:uid="{6BC5FB09-8BA9-4B58-B315-8B223A647C13}"/>
    <cellStyle name="Separador de milhares 2 3 2 7" xfId="24330" xr:uid="{00000000-0005-0000-0000-00000C5F0000}"/>
    <cellStyle name="Separador de milhares 2 3 2 7 2" xfId="54966" xr:uid="{83AC9548-DE85-4589-9405-5515D14D58D4}"/>
    <cellStyle name="Separador de milhares 2 3 2 8" xfId="24331" xr:uid="{00000000-0005-0000-0000-00000D5F0000}"/>
    <cellStyle name="Separador de milhares 2 3 2 8 2" xfId="54967" xr:uid="{F8D8CC69-0E3C-4BDF-B72D-4C16974FDFF4}"/>
    <cellStyle name="Separador de milhares 2 3 2 8 3" xfId="24332" xr:uid="{00000000-0005-0000-0000-00000E5F0000}"/>
    <cellStyle name="Separador de milhares 2 3 2 8 3 2" xfId="54968" xr:uid="{A38E56CF-705F-4B6E-964B-5CF65B83CAD5}"/>
    <cellStyle name="Separador de milhares 2 3 2 9" xfId="24333" xr:uid="{00000000-0005-0000-0000-00000F5F0000}"/>
    <cellStyle name="Separador de milhares 2 3 2 9 2" xfId="54969" xr:uid="{30EA7779-7B05-43DF-9EAD-C9990840E0B4}"/>
    <cellStyle name="Separador de milhares 2 3 20" xfId="24334" xr:uid="{00000000-0005-0000-0000-0000105F0000}"/>
    <cellStyle name="Separador de milhares 2 3 20 2" xfId="54970" xr:uid="{29B33436-3630-4285-9A9E-B9101F1F6F47}"/>
    <cellStyle name="Separador de milhares 2 3 21" xfId="54908" xr:uid="{6E2AB8FB-9F2D-4F80-9250-B12A9B2AB228}"/>
    <cellStyle name="Separador de milhares 2 3 3" xfId="24335" xr:uid="{00000000-0005-0000-0000-0000115F0000}"/>
    <cellStyle name="Separador de milhares_x0001_ 2 3 3" xfId="24336" xr:uid="{00000000-0005-0000-0000-0000125F0000}"/>
    <cellStyle name="Separador de milhares 2 3 3 10" xfId="54971" xr:uid="{4101D2B3-C254-4F4E-8F40-2C814AE2AF0B}"/>
    <cellStyle name="Separador de milhares 2 3 3 2" xfId="24337" xr:uid="{00000000-0005-0000-0000-0000135F0000}"/>
    <cellStyle name="Separador de milhares_x0001_ 2 3 3 2" xfId="24338" xr:uid="{00000000-0005-0000-0000-0000145F0000}"/>
    <cellStyle name="Separador de milhares 2 3 3 2 2" xfId="24339" xr:uid="{00000000-0005-0000-0000-0000155F0000}"/>
    <cellStyle name="Separador de milhares_x0001_ 2 3 3 2 2" xfId="54974" xr:uid="{25E9AC74-7BAD-4937-9B45-A19DD2C28FBF}"/>
    <cellStyle name="Separador de milhares 2 3 3 2 2 2" xfId="24340" xr:uid="{00000000-0005-0000-0000-0000165F0000}"/>
    <cellStyle name="Separador de milhares 2 3 3 2 2 2 2" xfId="54976" xr:uid="{E5F19EFD-A68A-4D5A-ACC4-851195CC948A}"/>
    <cellStyle name="Separador de milhares 2 3 3 2 2 3" xfId="54975" xr:uid="{3CC70122-0A32-4221-B52F-9752DE7FAC10}"/>
    <cellStyle name="Separador de milhares 2 3 3 2 3" xfId="24341" xr:uid="{00000000-0005-0000-0000-0000175F0000}"/>
    <cellStyle name="Separador de milhares 2 3 3 2 3 2" xfId="24342" xr:uid="{00000000-0005-0000-0000-0000185F0000}"/>
    <cellStyle name="Separador de milhares 2 3 3 2 3 2 2" xfId="54978" xr:uid="{C2C36C3E-E516-499B-A824-75490734FCE1}"/>
    <cellStyle name="Separador de milhares 2 3 3 2 3 3" xfId="54977" xr:uid="{034A7974-D15C-408A-B4C3-ACAC8670681B}"/>
    <cellStyle name="Separador de milhares 2 3 3 2 4" xfId="24343" xr:uid="{00000000-0005-0000-0000-0000195F0000}"/>
    <cellStyle name="Separador de milhares 2 3 3 2 4 2" xfId="54979" xr:uid="{5A1AFB90-F49C-450D-B5EA-11E658BDDAE5}"/>
    <cellStyle name="Separador de milhares 2 3 3 2 5" xfId="24344" xr:uid="{00000000-0005-0000-0000-00001A5F0000}"/>
    <cellStyle name="Separador de milhares 2 3 3 2 5 2" xfId="54980" xr:uid="{9AB463FF-964C-459F-BBD4-EB5874F4DE63}"/>
    <cellStyle name="Separador de milhares 2 3 3 2 6" xfId="24345" xr:uid="{00000000-0005-0000-0000-00001B5F0000}"/>
    <cellStyle name="Separador de milhares 2 3 3 2 6 2" xfId="54981" xr:uid="{69F54628-EE17-4BAD-8365-C0BBF9B1FB70}"/>
    <cellStyle name="Separador de milhares 2 3 3 2 7" xfId="54973" xr:uid="{5D7B4C2F-A96B-468D-805F-5B3C06D712B5}"/>
    <cellStyle name="Separador de milhares 2 3 3 3" xfId="24346" xr:uid="{00000000-0005-0000-0000-00001C5F0000}"/>
    <cellStyle name="Separador de milhares_x0001_ 2 3 3 3" xfId="54972" xr:uid="{F5673E3C-E108-45B1-A92C-92FE4752C1B6}"/>
    <cellStyle name="Separador de milhares 2 3 3 3 2" xfId="24347" xr:uid="{00000000-0005-0000-0000-00001D5F0000}"/>
    <cellStyle name="Separador de milhares 2 3 3 3 2 2" xfId="54983" xr:uid="{D08D4ACF-8BFC-4615-AAAC-8CCAA4EA90B8}"/>
    <cellStyle name="Separador de milhares 2 3 3 3 3" xfId="54982" xr:uid="{00DECD80-D54C-4130-B187-70AFB45BEE8E}"/>
    <cellStyle name="Separador de milhares 2 3 3 4" xfId="24348" xr:uid="{00000000-0005-0000-0000-00001E5F0000}"/>
    <cellStyle name="Separador de milhares 2 3 3 4 2" xfId="24349" xr:uid="{00000000-0005-0000-0000-00001F5F0000}"/>
    <cellStyle name="Separador de milhares 2 3 3 4 2 2" xfId="54985" xr:uid="{30F96685-B30C-41D4-8EE4-E29E8DFAD6DC}"/>
    <cellStyle name="Separador de milhares 2 3 3 4 3" xfId="54984" xr:uid="{C4A9F5F9-F945-4DAB-807B-52F4756523E8}"/>
    <cellStyle name="Separador de milhares 2 3 3 5" xfId="24350" xr:uid="{00000000-0005-0000-0000-0000205F0000}"/>
    <cellStyle name="Separador de milhares 2 3 3 5 2" xfId="24351" xr:uid="{00000000-0005-0000-0000-0000215F0000}"/>
    <cellStyle name="Separador de milhares 2 3 3 5 2 2" xfId="54987" xr:uid="{EEB402A7-6BF9-4008-9D7A-39A8E7DA59AE}"/>
    <cellStyle name="Separador de milhares 2 3 3 5 3" xfId="54986" xr:uid="{5B74FD81-5CDD-4F5C-A6E0-DF1F3B37A7A1}"/>
    <cellStyle name="Separador de milhares 2 3 3 6" xfId="24352" xr:uid="{00000000-0005-0000-0000-0000225F0000}"/>
    <cellStyle name="Separador de milhares 2 3 3 6 2" xfId="54988" xr:uid="{F84D2A48-CC5F-4736-8EC6-DFBD769B9936}"/>
    <cellStyle name="Separador de milhares 2 3 3 7" xfId="24353" xr:uid="{00000000-0005-0000-0000-0000235F0000}"/>
    <cellStyle name="Separador de milhares 2 3 3 7 2" xfId="54989" xr:uid="{2056E0D7-FFEE-4FB8-8367-1FE3D28F5C6B}"/>
    <cellStyle name="Separador de milhares 2 3 3 7 3" xfId="24354" xr:uid="{00000000-0005-0000-0000-0000245F0000}"/>
    <cellStyle name="Separador de milhares 2 3 3 7 3 2" xfId="54990" xr:uid="{448D9733-9685-41C4-AF68-E1322222AF27}"/>
    <cellStyle name="Separador de milhares 2 3 3 8" xfId="24355" xr:uid="{00000000-0005-0000-0000-0000255F0000}"/>
    <cellStyle name="Separador de milhares 2 3 3 8 2" xfId="54991" xr:uid="{0F906BBA-E680-4906-B3D2-66857323AB95}"/>
    <cellStyle name="Separador de milhares 2 3 3 9" xfId="24356" xr:uid="{00000000-0005-0000-0000-0000265F0000}"/>
    <cellStyle name="Separador de milhares 2 3 3 9 2" xfId="54992" xr:uid="{272A07F1-4CFA-4F1E-B607-A7C0F21A3162}"/>
    <cellStyle name="Separador de milhares 2 3 4" xfId="24357" xr:uid="{00000000-0005-0000-0000-0000275F0000}"/>
    <cellStyle name="Separador de milhares_x0001_ 2 3 4" xfId="24358" xr:uid="{00000000-0005-0000-0000-0000285F0000}"/>
    <cellStyle name="Separador de milhares 2 3 4 10" xfId="54993" xr:uid="{D70EC695-9B2E-4598-9111-7EAF826A281A}"/>
    <cellStyle name="Separador de milhares 2 3 4 2" xfId="24359" xr:uid="{00000000-0005-0000-0000-0000295F0000}"/>
    <cellStyle name="Separador de milhares_x0001_ 2 3 4 2" xfId="24360" xr:uid="{00000000-0005-0000-0000-00002A5F0000}"/>
    <cellStyle name="Separador de milhares 2 3 4 2 2" xfId="24361" xr:uid="{00000000-0005-0000-0000-00002B5F0000}"/>
    <cellStyle name="Separador de milhares_x0001_ 2 3 4 2 2" xfId="54996" xr:uid="{ABE2565D-8B3C-4929-A20C-495DA8DA9F4C}"/>
    <cellStyle name="Separador de milhares 2 3 4 2 2 2" xfId="24362" xr:uid="{00000000-0005-0000-0000-00002C5F0000}"/>
    <cellStyle name="Separador de milhares 2 3 4 2 2 2 2" xfId="54998" xr:uid="{25F8155F-322E-43E5-A819-20C7FD5DAC1E}"/>
    <cellStyle name="Separador de milhares 2 3 4 2 2 3" xfId="54997" xr:uid="{2A87E9B9-45BD-4C66-A2AB-7ADA121699C4}"/>
    <cellStyle name="Separador de milhares 2 3 4 2 3" xfId="24363" xr:uid="{00000000-0005-0000-0000-00002D5F0000}"/>
    <cellStyle name="Separador de milhares 2 3 4 2 3 2" xfId="24364" xr:uid="{00000000-0005-0000-0000-00002E5F0000}"/>
    <cellStyle name="Separador de milhares 2 3 4 2 3 2 2" xfId="55000" xr:uid="{6C326C76-ECFD-403C-ABF4-CD067F217FFF}"/>
    <cellStyle name="Separador de milhares 2 3 4 2 3 3" xfId="54999" xr:uid="{CC9C7A0F-38D3-46CC-AE80-728CC10CED3F}"/>
    <cellStyle name="Separador de milhares 2 3 4 2 4" xfId="24365" xr:uid="{00000000-0005-0000-0000-00002F5F0000}"/>
    <cellStyle name="Separador de milhares 2 3 4 2 4 2" xfId="55001" xr:uid="{71D42485-219A-44B3-BC41-5F72C182E75C}"/>
    <cellStyle name="Separador de milhares 2 3 4 2 5" xfId="24366" xr:uid="{00000000-0005-0000-0000-0000305F0000}"/>
    <cellStyle name="Separador de milhares 2 3 4 2 5 2" xfId="55002" xr:uid="{44DA1156-4B0D-4AB0-B33D-2E9910EF1EAD}"/>
    <cellStyle name="Separador de milhares 2 3 4 2 6" xfId="24367" xr:uid="{00000000-0005-0000-0000-0000315F0000}"/>
    <cellStyle name="Separador de milhares 2 3 4 2 6 2" xfId="55003" xr:uid="{C6FE932D-20B3-49DA-8667-F3007B4A2FE8}"/>
    <cellStyle name="Separador de milhares 2 3 4 2 7" xfId="54995" xr:uid="{E8076BD1-5933-448F-8750-5BC92405C7DF}"/>
    <cellStyle name="Separador de milhares 2 3 4 3" xfId="24368" xr:uid="{00000000-0005-0000-0000-0000325F0000}"/>
    <cellStyle name="Separador de milhares_x0001_ 2 3 4 3" xfId="54994" xr:uid="{B96689FB-2BD2-4F93-B214-099B2ECF5134}"/>
    <cellStyle name="Separador de milhares 2 3 4 3 2" xfId="24369" xr:uid="{00000000-0005-0000-0000-0000335F0000}"/>
    <cellStyle name="Separador de milhares 2 3 4 3 2 2" xfId="55005" xr:uid="{C0FCD7D8-5B17-4513-A18E-4CEB0174D60E}"/>
    <cellStyle name="Separador de milhares 2 3 4 3 3" xfId="55004" xr:uid="{E5875BA1-B0B5-4C25-B407-088DD69D96F8}"/>
    <cellStyle name="Separador de milhares 2 3 4 4" xfId="24370" xr:uid="{00000000-0005-0000-0000-0000345F0000}"/>
    <cellStyle name="Separador de milhares 2 3 4 4 2" xfId="24371" xr:uid="{00000000-0005-0000-0000-0000355F0000}"/>
    <cellStyle name="Separador de milhares 2 3 4 4 2 2" xfId="55007" xr:uid="{898502C3-E3BC-4F3E-8752-2C86B6C493A6}"/>
    <cellStyle name="Separador de milhares 2 3 4 4 3" xfId="55006" xr:uid="{659B23FF-6CDA-41BA-8E10-31E0C9391AB6}"/>
    <cellStyle name="Separador de milhares 2 3 4 5" xfId="24372" xr:uid="{00000000-0005-0000-0000-0000365F0000}"/>
    <cellStyle name="Separador de milhares 2 3 4 5 2" xfId="24373" xr:uid="{00000000-0005-0000-0000-0000375F0000}"/>
    <cellStyle name="Separador de milhares 2 3 4 5 2 2" xfId="55009" xr:uid="{948156F9-F15A-42EA-8156-41F0ACDAEAEC}"/>
    <cellStyle name="Separador de milhares 2 3 4 5 3" xfId="55008" xr:uid="{0186B27C-AE1F-4A04-9355-0F5AF2D308B4}"/>
    <cellStyle name="Separador de milhares 2 3 4 6" xfId="24374" xr:uid="{00000000-0005-0000-0000-0000385F0000}"/>
    <cellStyle name="Separador de milhares 2 3 4 6 2" xfId="55010" xr:uid="{8AB3D8A8-CEC6-4EAC-BA4D-32DF47B3F003}"/>
    <cellStyle name="Separador de milhares 2 3 4 7" xfId="24375" xr:uid="{00000000-0005-0000-0000-0000395F0000}"/>
    <cellStyle name="Separador de milhares 2 3 4 7 2" xfId="55011" xr:uid="{BB70AFDD-BBFD-4213-A6EF-1BD56EEFAC51}"/>
    <cellStyle name="Separador de milhares 2 3 4 7 3" xfId="24376" xr:uid="{00000000-0005-0000-0000-00003A5F0000}"/>
    <cellStyle name="Separador de milhares 2 3 4 7 3 2" xfId="55012" xr:uid="{26FA7C90-2065-48E3-99FD-96571EEA0597}"/>
    <cellStyle name="Separador de milhares 2 3 4 8" xfId="24377" xr:uid="{00000000-0005-0000-0000-00003B5F0000}"/>
    <cellStyle name="Separador de milhares 2 3 4 8 2" xfId="55013" xr:uid="{5AC45B7E-9EDD-415C-B77A-9C77F14914BF}"/>
    <cellStyle name="Separador de milhares 2 3 4 9" xfId="24378" xr:uid="{00000000-0005-0000-0000-00003C5F0000}"/>
    <cellStyle name="Separador de milhares 2 3 4 9 2" xfId="55014" xr:uid="{B085B494-CBF1-46E5-B004-3BD245E61099}"/>
    <cellStyle name="Separador de milhares 2 3 5" xfId="24379" xr:uid="{00000000-0005-0000-0000-00003D5F0000}"/>
    <cellStyle name="Separador de milhares_x0001_ 2 3 5" xfId="24380" xr:uid="{00000000-0005-0000-0000-00003E5F0000}"/>
    <cellStyle name="Separador de milhares 2 3 5 2" xfId="24381" xr:uid="{00000000-0005-0000-0000-00003F5F0000}"/>
    <cellStyle name="Separador de milhares_x0001_ 2 3 5 2" xfId="24382" xr:uid="{00000000-0005-0000-0000-0000405F0000}"/>
    <cellStyle name="Separador de milhares 2 3 5 2 2" xfId="24383" xr:uid="{00000000-0005-0000-0000-0000415F0000}"/>
    <cellStyle name="Separador de milhares_x0001_ 2 3 5 2 2" xfId="55018" xr:uid="{14C2ACF0-F597-4371-81DC-7B1D1DE2CEA7}"/>
    <cellStyle name="Separador de milhares 2 3 5 2 2 2" xfId="55019" xr:uid="{808DB953-C2FC-42CE-97F6-ECEB1E5FE19D}"/>
    <cellStyle name="Separador de milhares 2 3 5 2 3" xfId="55017" xr:uid="{5A247794-81B2-4D06-B4B6-4F720D0EC87B}"/>
    <cellStyle name="Separador de milhares 2 3 5 3" xfId="24384" xr:uid="{00000000-0005-0000-0000-0000425F0000}"/>
    <cellStyle name="Separador de milhares_x0001_ 2 3 5 3" xfId="55016" xr:uid="{6E49CB7F-FE53-4B95-9288-841156785923}"/>
    <cellStyle name="Separador de milhares 2 3 5 3 2" xfId="24385" xr:uid="{00000000-0005-0000-0000-0000435F0000}"/>
    <cellStyle name="Separador de milhares 2 3 5 3 2 2" xfId="55021" xr:uid="{39871A40-E28A-4E78-ACF6-192623C3AD6A}"/>
    <cellStyle name="Separador de milhares 2 3 5 3 3" xfId="55020" xr:uid="{A4DBB0B7-FA38-45ED-A121-70A372F2348B}"/>
    <cellStyle name="Separador de milhares 2 3 5 4" xfId="24386" xr:uid="{00000000-0005-0000-0000-0000445F0000}"/>
    <cellStyle name="Separador de milhares 2 3 5 4 2" xfId="55022" xr:uid="{B27C13A0-28EA-41A8-9CE7-FA52B4F94F3B}"/>
    <cellStyle name="Separador de milhares 2 3 5 5" xfId="24387" xr:uid="{00000000-0005-0000-0000-0000455F0000}"/>
    <cellStyle name="Separador de milhares 2 3 5 5 2" xfId="55023" xr:uid="{31D8EA3B-1C33-413A-8237-4D76B440D54E}"/>
    <cellStyle name="Separador de milhares 2 3 5 6" xfId="24388" xr:uid="{00000000-0005-0000-0000-0000465F0000}"/>
    <cellStyle name="Separador de milhares 2 3 5 6 2" xfId="55024" xr:uid="{A6792F55-CB5E-4FDE-B5F7-9A8E9ABBD055}"/>
    <cellStyle name="Separador de milhares 2 3 5 7" xfId="24389" xr:uid="{00000000-0005-0000-0000-0000475F0000}"/>
    <cellStyle name="Separador de milhares 2 3 5 7 2" xfId="55025" xr:uid="{BB38E53E-11E9-494F-846B-512D2F3500FF}"/>
    <cellStyle name="Separador de milhares 2 3 5 8" xfId="55015" xr:uid="{BFD3F06E-CF3C-4210-B490-FA7426A84631}"/>
    <cellStyle name="Separador de milhares 2 3 6" xfId="24390" xr:uid="{00000000-0005-0000-0000-0000485F0000}"/>
    <cellStyle name="Separador de milhares_x0001_ 2 3 6" xfId="24391" xr:uid="{00000000-0005-0000-0000-0000495F0000}"/>
    <cellStyle name="Separador de milhares 2 3 6 2" xfId="24392" xr:uid="{00000000-0005-0000-0000-00004A5F0000}"/>
    <cellStyle name="Separador de milhares_x0001_ 2 3 6 2" xfId="55027" xr:uid="{0CC7C4BB-DF2D-43A9-BF65-481E6A11AEF1}"/>
    <cellStyle name="Separador de milhares 2 3 6 2 2" xfId="24393" xr:uid="{00000000-0005-0000-0000-00004B5F0000}"/>
    <cellStyle name="Separador de milhares 2 3 6 2 2 2" xfId="55029" xr:uid="{9B3D8FBA-2C01-46B5-ACBB-055A58AB90DA}"/>
    <cellStyle name="Separador de milhares 2 3 6 2 3" xfId="55028" xr:uid="{DBA1C956-09E6-485B-AFD4-4A645927F5A6}"/>
    <cellStyle name="Separador de milhares 2 3 6 3" xfId="24394" xr:uid="{00000000-0005-0000-0000-00004C5F0000}"/>
    <cellStyle name="Separador de milhares 2 3 6 3 2" xfId="24395" xr:uid="{00000000-0005-0000-0000-00004D5F0000}"/>
    <cellStyle name="Separador de milhares 2 3 6 3 2 2" xfId="55031" xr:uid="{7AC92AD8-1976-44C3-8132-2B66116435B4}"/>
    <cellStyle name="Separador de milhares 2 3 6 3 3" xfId="55030" xr:uid="{56D018A4-04D9-4F02-8440-3C1357493817}"/>
    <cellStyle name="Separador de milhares 2 3 6 4" xfId="24396" xr:uid="{00000000-0005-0000-0000-00004E5F0000}"/>
    <cellStyle name="Separador de milhares 2 3 6 4 2" xfId="55032" xr:uid="{91940A4A-D9E3-4FF5-8DF4-6EA2414079CD}"/>
    <cellStyle name="Separador de milhares 2 3 6 5" xfId="24397" xr:uid="{00000000-0005-0000-0000-00004F5F0000}"/>
    <cellStyle name="Separador de milhares 2 3 6 5 2" xfId="55033" xr:uid="{5660C280-9855-4BA6-B3C1-0A5178F39D8D}"/>
    <cellStyle name="Separador de milhares 2 3 6 6" xfId="24398" xr:uid="{00000000-0005-0000-0000-0000505F0000}"/>
    <cellStyle name="Separador de milhares 2 3 6 6 2" xfId="55034" xr:uid="{D24B6CD9-FB2B-4152-886D-917823844D45}"/>
    <cellStyle name="Separador de milhares 2 3 6 7" xfId="24399" xr:uid="{00000000-0005-0000-0000-0000515F0000}"/>
    <cellStyle name="Separador de milhares 2 3 6 7 2" xfId="55035" xr:uid="{8A8C8172-CE14-40EA-A8EE-9108A8D24F2C}"/>
    <cellStyle name="Separador de milhares 2 3 6 8" xfId="55026" xr:uid="{DB8DD4BC-52F6-42D5-BCE9-4137527A8595}"/>
    <cellStyle name="Separador de milhares 2 3 7" xfId="24400" xr:uid="{00000000-0005-0000-0000-0000525F0000}"/>
    <cellStyle name="Separador de milhares_x0001_ 2 3 7" xfId="24401" xr:uid="{00000000-0005-0000-0000-0000535F0000}"/>
    <cellStyle name="Separador de milhares 2 3 7 2" xfId="24402" xr:uid="{00000000-0005-0000-0000-0000545F0000}"/>
    <cellStyle name="Separador de milhares_x0001_ 2 3 7 2" xfId="55037" xr:uid="{9343378E-38B1-4434-935D-9E35AF2D9187}"/>
    <cellStyle name="Separador de milhares 2 3 7 2 2" xfId="24403" xr:uid="{00000000-0005-0000-0000-0000555F0000}"/>
    <cellStyle name="Separador de milhares 2 3 7 2 2 2" xfId="55039" xr:uid="{CBC73D4F-E342-4791-9326-FD84FB5AB2F5}"/>
    <cellStyle name="Separador de milhares 2 3 7 2 3" xfId="55038" xr:uid="{6146BA9B-23DF-4400-950D-02EE07E26E6F}"/>
    <cellStyle name="Separador de milhares 2 3 7 3" xfId="24404" xr:uid="{00000000-0005-0000-0000-0000565F0000}"/>
    <cellStyle name="Separador de milhares 2 3 7 3 2" xfId="24405" xr:uid="{00000000-0005-0000-0000-0000575F0000}"/>
    <cellStyle name="Separador de milhares 2 3 7 3 2 2" xfId="55041" xr:uid="{F9A63D3D-A9AE-4643-A19C-D7D762082CED}"/>
    <cellStyle name="Separador de milhares 2 3 7 3 3" xfId="55040" xr:uid="{A992BC3B-4807-42BA-80BC-5682DC87B211}"/>
    <cellStyle name="Separador de milhares 2 3 7 4" xfId="24406" xr:uid="{00000000-0005-0000-0000-0000585F0000}"/>
    <cellStyle name="Separador de milhares 2 3 7 4 2" xfId="55042" xr:uid="{BB7BD06E-9ACD-4151-9845-F8656ACB3154}"/>
    <cellStyle name="Separador de milhares 2 3 7 5" xfId="24407" xr:uid="{00000000-0005-0000-0000-0000595F0000}"/>
    <cellStyle name="Separador de milhares 2 3 7 5 2" xfId="55043" xr:uid="{53A29B55-EFAE-41A6-86CB-113DD8665873}"/>
    <cellStyle name="Separador de milhares 2 3 7 6" xfId="24408" xr:uid="{00000000-0005-0000-0000-00005A5F0000}"/>
    <cellStyle name="Separador de milhares 2 3 7 6 2" xfId="55044" xr:uid="{79F54C67-D3A5-4280-92AD-C896E01A425D}"/>
    <cellStyle name="Separador de milhares 2 3 7 7" xfId="55036" xr:uid="{86998847-CC33-4F56-A591-C2EF298F63E3}"/>
    <cellStyle name="Separador de milhares 2 3 8" xfId="24409" xr:uid="{00000000-0005-0000-0000-00005B5F0000}"/>
    <cellStyle name="Separador de milhares_x0001_ 2 3 8" xfId="24410" xr:uid="{00000000-0005-0000-0000-00005C5F0000}"/>
    <cellStyle name="Separador de milhares 2 3 8 2" xfId="24411" xr:uid="{00000000-0005-0000-0000-00005D5F0000}"/>
    <cellStyle name="Separador de milhares_x0001_ 2 3 8 2" xfId="55046" xr:uid="{3D7B3976-5823-4660-8E68-B5B002FC7A04}"/>
    <cellStyle name="Separador de milhares 2 3 8 2 2" xfId="24412" xr:uid="{00000000-0005-0000-0000-00005E5F0000}"/>
    <cellStyle name="Separador de milhares 2 3 8 2 2 2" xfId="55048" xr:uid="{71D49E9B-9DE7-4ADA-A8D8-5CFDCFE351F1}"/>
    <cellStyle name="Separador de milhares 2 3 8 2 3" xfId="55047" xr:uid="{DB7C7ED7-28F4-4684-A9A8-3FD2D9F6DE48}"/>
    <cellStyle name="Separador de milhares 2 3 8 3" xfId="24413" xr:uid="{00000000-0005-0000-0000-00005F5F0000}"/>
    <cellStyle name="Separador de milhares 2 3 8 3 2" xfId="24414" xr:uid="{00000000-0005-0000-0000-0000605F0000}"/>
    <cellStyle name="Separador de milhares 2 3 8 3 2 2" xfId="55050" xr:uid="{AC13F8F1-FF68-463F-994F-15B9D773FCE4}"/>
    <cellStyle name="Separador de milhares 2 3 8 3 3" xfId="55049" xr:uid="{1A2FF36A-45DD-414F-958F-17E547AB1050}"/>
    <cellStyle name="Separador de milhares 2 3 8 4" xfId="24415" xr:uid="{00000000-0005-0000-0000-0000615F0000}"/>
    <cellStyle name="Separador de milhares 2 3 8 4 2" xfId="55051" xr:uid="{EF4B5098-F4A8-4611-AA97-5EC6899A9BC9}"/>
    <cellStyle name="Separador de milhares 2 3 8 5" xfId="24416" xr:uid="{00000000-0005-0000-0000-0000625F0000}"/>
    <cellStyle name="Separador de milhares 2 3 8 5 2" xfId="55052" xr:uid="{FC2E3F13-ABE1-40B2-8A6F-3E4E304AEB85}"/>
    <cellStyle name="Separador de milhares 2 3 8 6" xfId="24417" xr:uid="{00000000-0005-0000-0000-0000635F0000}"/>
    <cellStyle name="Separador de milhares 2 3 8 6 2" xfId="55053" xr:uid="{131DD1F8-69B5-47E4-A5BB-B8F4F98AF66D}"/>
    <cellStyle name="Separador de milhares 2 3 8 7" xfId="55045" xr:uid="{C229AEAA-E470-4166-8F55-225895962151}"/>
    <cellStyle name="Separador de milhares 2 3 9" xfId="24418" xr:uid="{00000000-0005-0000-0000-0000645F0000}"/>
    <cellStyle name="Separador de milhares_x0001_ 2 3 9" xfId="24419" xr:uid="{00000000-0005-0000-0000-0000655F0000}"/>
    <cellStyle name="Separador de milhares 2 3 9 2" xfId="24420" xr:uid="{00000000-0005-0000-0000-0000665F0000}"/>
    <cellStyle name="Separador de milhares_x0001_ 2 3 9 2" xfId="55055" xr:uid="{EB260F10-438F-431D-8E2C-E32D3798F3D9}"/>
    <cellStyle name="Separador de milhares 2 3 9 2 2" xfId="24421" xr:uid="{00000000-0005-0000-0000-0000675F0000}"/>
    <cellStyle name="Separador de milhares 2 3 9 2 2 2" xfId="55057" xr:uid="{00E8F63C-FA08-468B-80A3-62C446C3888D}"/>
    <cellStyle name="Separador de milhares 2 3 9 2 3" xfId="55056" xr:uid="{CAD0BAED-867F-41AA-A107-91871ECAE69E}"/>
    <cellStyle name="Separador de milhares 2 3 9 3" xfId="24422" xr:uid="{00000000-0005-0000-0000-0000685F0000}"/>
    <cellStyle name="Separador de milhares 2 3 9 3 2" xfId="24423" xr:uid="{00000000-0005-0000-0000-0000695F0000}"/>
    <cellStyle name="Separador de milhares 2 3 9 3 2 2" xfId="55059" xr:uid="{09EB2818-3EE4-4082-9695-4D1D75FD3B78}"/>
    <cellStyle name="Separador de milhares 2 3 9 3 3" xfId="55058" xr:uid="{E7CC147D-4251-45FB-B90D-7A5264DE269A}"/>
    <cellStyle name="Separador de milhares 2 3 9 4" xfId="24424" xr:uid="{00000000-0005-0000-0000-00006A5F0000}"/>
    <cellStyle name="Separador de milhares 2 3 9 4 2" xfId="55060" xr:uid="{E8184A13-4CBC-42F7-B831-98BCA6B8BF81}"/>
    <cellStyle name="Separador de milhares 2 3 9 5" xfId="24425" xr:uid="{00000000-0005-0000-0000-00006B5F0000}"/>
    <cellStyle name="Separador de milhares 2 3 9 5 2" xfId="55061" xr:uid="{708D5C9A-F8C7-4690-80BC-F04D71D37F72}"/>
    <cellStyle name="Separador de milhares 2 3 9 6" xfId="24426" xr:uid="{00000000-0005-0000-0000-00006C5F0000}"/>
    <cellStyle name="Separador de milhares 2 3 9 6 2" xfId="55062" xr:uid="{7EF9962C-5660-4F56-BEC7-31D34FBA11B6}"/>
    <cellStyle name="Separador de milhares 2 3 9 7" xfId="55054" xr:uid="{67D19803-F3B0-4CB7-A4E9-0C67BFC8A96D}"/>
    <cellStyle name="Separador de milhares 2 30" xfId="24427" xr:uid="{00000000-0005-0000-0000-00006D5F0000}"/>
    <cellStyle name="Separador de milhares 2 30 2" xfId="24428" xr:uid="{00000000-0005-0000-0000-00006E5F0000}"/>
    <cellStyle name="Separador de milhares 2 30 2 2" xfId="24429" xr:uid="{00000000-0005-0000-0000-00006F5F0000}"/>
    <cellStyle name="Separador de milhares 2 30 2 2 2" xfId="55065" xr:uid="{22FD696E-809C-4DF8-AB80-97D134C4B719}"/>
    <cellStyle name="Separador de milhares 2 30 2 3" xfId="55064" xr:uid="{8DB06E15-0D2E-4D72-82DE-C9C26B894B39}"/>
    <cellStyle name="Separador de milhares 2 30 3" xfId="24430" xr:uid="{00000000-0005-0000-0000-0000705F0000}"/>
    <cellStyle name="Separador de milhares 2 30 3 2" xfId="24431" xr:uid="{00000000-0005-0000-0000-0000715F0000}"/>
    <cellStyle name="Separador de milhares 2 30 3 2 2" xfId="55067" xr:uid="{D31FE836-1856-4370-A3BF-BE1D535F2174}"/>
    <cellStyle name="Separador de milhares 2 30 3 3" xfId="55066" xr:uid="{6A788E1B-2C73-49AE-8EE9-EEC4DE6D8B31}"/>
    <cellStyle name="Separador de milhares 2 30 4" xfId="24432" xr:uid="{00000000-0005-0000-0000-0000725F0000}"/>
    <cellStyle name="Separador de milhares 2 30 4 2" xfId="55068" xr:uid="{A18CEECF-C3F2-4A3F-BF4D-41AFCAAB69BB}"/>
    <cellStyle name="Separador de milhares 2 30 5" xfId="24433" xr:uid="{00000000-0005-0000-0000-0000735F0000}"/>
    <cellStyle name="Separador de milhares 2 30 5 2" xfId="24434" xr:uid="{00000000-0005-0000-0000-0000745F0000}"/>
    <cellStyle name="Separador de milhares 2 30 5 2 2" xfId="55070" xr:uid="{80C612BC-4854-4FBF-9410-058B51291EEB}"/>
    <cellStyle name="Separador de milhares 2 30 5 3" xfId="55069" xr:uid="{EB2AA412-7E60-4240-9426-DA0A33B54F36}"/>
    <cellStyle name="Separador de milhares 2 30 6" xfId="24435" xr:uid="{00000000-0005-0000-0000-0000755F0000}"/>
    <cellStyle name="Separador de milhares 2 30 6 2" xfId="55071" xr:uid="{83712955-8682-4604-9461-8353D6E653E4}"/>
    <cellStyle name="Separador de milhares 2 30 7" xfId="55063" xr:uid="{0EECA659-F009-4002-859E-6F24A6E5C674}"/>
    <cellStyle name="Separador de milhares 2 31" xfId="24436" xr:uid="{00000000-0005-0000-0000-0000765F0000}"/>
    <cellStyle name="Separador de milhares 2 31 2" xfId="24437" xr:uid="{00000000-0005-0000-0000-0000775F0000}"/>
    <cellStyle name="Separador de milhares 2 31 2 2" xfId="24438" xr:uid="{00000000-0005-0000-0000-0000785F0000}"/>
    <cellStyle name="Separador de milhares 2 31 2 2 2" xfId="55074" xr:uid="{AB326549-92D0-4E75-B9E3-24D0C5A95F19}"/>
    <cellStyle name="Separador de milhares 2 31 2 3" xfId="55073" xr:uid="{CF437CDB-F87E-4D97-999E-E3783727350F}"/>
    <cellStyle name="Separador de milhares 2 31 3" xfId="24439" xr:uid="{00000000-0005-0000-0000-0000795F0000}"/>
    <cellStyle name="Separador de milhares 2 31 3 2" xfId="24440" xr:uid="{00000000-0005-0000-0000-00007A5F0000}"/>
    <cellStyle name="Separador de milhares 2 31 3 2 2" xfId="55076" xr:uid="{5BC354E0-E801-40A9-AEEA-708DC6598A7A}"/>
    <cellStyle name="Separador de milhares 2 31 3 3" xfId="55075" xr:uid="{EE8E7ADE-7D75-42B4-956E-DD25DF8D3F27}"/>
    <cellStyle name="Separador de milhares 2 31 4" xfId="24441" xr:uid="{00000000-0005-0000-0000-00007B5F0000}"/>
    <cellStyle name="Separador de milhares 2 31 4 2" xfId="55077" xr:uid="{1C135EC1-B343-4451-B518-2F963A4B1698}"/>
    <cellStyle name="Separador de milhares 2 31 5" xfId="24442" xr:uid="{00000000-0005-0000-0000-00007C5F0000}"/>
    <cellStyle name="Separador de milhares 2 31 5 2" xfId="24443" xr:uid="{00000000-0005-0000-0000-00007D5F0000}"/>
    <cellStyle name="Separador de milhares 2 31 5 2 2" xfId="55079" xr:uid="{CCEFBC23-7C5D-4639-AB54-CD4DF06A0768}"/>
    <cellStyle name="Separador de milhares 2 31 5 3" xfId="55078" xr:uid="{FDAFDD7C-78FD-4E3A-884D-527289F2CFBF}"/>
    <cellStyle name="Separador de milhares 2 31 6" xfId="24444" xr:uid="{00000000-0005-0000-0000-00007E5F0000}"/>
    <cellStyle name="Separador de milhares 2 31 6 2" xfId="55080" xr:uid="{33730831-12DD-4463-93AE-062CAE3DB5AC}"/>
    <cellStyle name="Separador de milhares 2 31 7" xfId="55072" xr:uid="{4472CA61-1E46-4B8D-9E6C-500E7A4CEE00}"/>
    <cellStyle name="Separador de milhares 2 32" xfId="24445" xr:uid="{00000000-0005-0000-0000-00007F5F0000}"/>
    <cellStyle name="Separador de milhares 2 32 2" xfId="24446" xr:uid="{00000000-0005-0000-0000-0000805F0000}"/>
    <cellStyle name="Separador de milhares 2 32 2 2" xfId="24447" xr:uid="{00000000-0005-0000-0000-0000815F0000}"/>
    <cellStyle name="Separador de milhares 2 32 2 2 2" xfId="55083" xr:uid="{67269533-8F32-49C4-947F-7D8C003CC87F}"/>
    <cellStyle name="Separador de milhares 2 32 2 3" xfId="55082" xr:uid="{750577BF-2E86-4018-87FD-F863795695D5}"/>
    <cellStyle name="Separador de milhares 2 32 3" xfId="24448" xr:uid="{00000000-0005-0000-0000-0000825F0000}"/>
    <cellStyle name="Separador de milhares 2 32 3 2" xfId="24449" xr:uid="{00000000-0005-0000-0000-0000835F0000}"/>
    <cellStyle name="Separador de milhares 2 32 3 2 2" xfId="55085" xr:uid="{40C51EDF-39E8-4377-9A0E-FEA0780E770F}"/>
    <cellStyle name="Separador de milhares 2 32 3 3" xfId="55084" xr:uid="{4656D6CE-3414-466B-81B3-3EFFDFCC365D}"/>
    <cellStyle name="Separador de milhares 2 32 4" xfId="24450" xr:uid="{00000000-0005-0000-0000-0000845F0000}"/>
    <cellStyle name="Separador de milhares 2 32 4 2" xfId="55086" xr:uid="{E664CC1A-02B2-4175-955A-A62569CEE6FF}"/>
    <cellStyle name="Separador de milhares 2 32 5" xfId="24451" xr:uid="{00000000-0005-0000-0000-0000855F0000}"/>
    <cellStyle name="Separador de milhares 2 32 5 2" xfId="24452" xr:uid="{00000000-0005-0000-0000-0000865F0000}"/>
    <cellStyle name="Separador de milhares 2 32 5 2 2" xfId="55088" xr:uid="{FC0A287B-C03A-4F45-99A5-57DA33B26B7E}"/>
    <cellStyle name="Separador de milhares 2 32 5 3" xfId="55087" xr:uid="{17F96807-60AF-4941-801E-49F688143157}"/>
    <cellStyle name="Separador de milhares 2 32 6" xfId="24453" xr:uid="{00000000-0005-0000-0000-0000875F0000}"/>
    <cellStyle name="Separador de milhares 2 32 6 2" xfId="55089" xr:uid="{626C6C88-A76D-4E33-92F3-C1DD5252C0B1}"/>
    <cellStyle name="Separador de milhares 2 32 7" xfId="55081" xr:uid="{1C82DF55-74D0-4076-9B9B-87F52BC03B42}"/>
    <cellStyle name="Separador de milhares 2 33" xfId="24454" xr:uid="{00000000-0005-0000-0000-0000885F0000}"/>
    <cellStyle name="Separador de milhares 2 33 2" xfId="24455" xr:uid="{00000000-0005-0000-0000-0000895F0000}"/>
    <cellStyle name="Separador de milhares 2 33 2 2" xfId="24456" xr:uid="{00000000-0005-0000-0000-00008A5F0000}"/>
    <cellStyle name="Separador de milhares 2 33 2 2 2" xfId="55092" xr:uid="{D9806207-9650-44F3-9105-F668577CE71D}"/>
    <cellStyle name="Separador de milhares 2 33 2 3" xfId="55091" xr:uid="{08BFA545-3DBA-4048-911D-F5D7CD01C686}"/>
    <cellStyle name="Separador de milhares 2 33 3" xfId="24457" xr:uid="{00000000-0005-0000-0000-00008B5F0000}"/>
    <cellStyle name="Separador de milhares 2 33 3 2" xfId="24458" xr:uid="{00000000-0005-0000-0000-00008C5F0000}"/>
    <cellStyle name="Separador de milhares 2 33 3 2 2" xfId="55094" xr:uid="{7DC69644-448D-4572-89EF-EFE8F559A32A}"/>
    <cellStyle name="Separador de milhares 2 33 3 3" xfId="55093" xr:uid="{D2243F2D-8D50-40AF-A808-717A95057D3A}"/>
    <cellStyle name="Separador de milhares 2 33 4" xfId="24459" xr:uid="{00000000-0005-0000-0000-00008D5F0000}"/>
    <cellStyle name="Separador de milhares 2 33 4 2" xfId="55095" xr:uid="{5AF12FD5-93D4-46B3-90CD-5DB2EEEF3C80}"/>
    <cellStyle name="Separador de milhares 2 33 5" xfId="24460" xr:uid="{00000000-0005-0000-0000-00008E5F0000}"/>
    <cellStyle name="Separador de milhares 2 33 5 2" xfId="24461" xr:uid="{00000000-0005-0000-0000-00008F5F0000}"/>
    <cellStyle name="Separador de milhares 2 33 5 2 2" xfId="55097" xr:uid="{02C544BE-0A9F-416F-9741-AFABD7FA1BC7}"/>
    <cellStyle name="Separador de milhares 2 33 5 3" xfId="55096" xr:uid="{AFFA48A0-E55E-4B56-B439-FCD9D5C1485B}"/>
    <cellStyle name="Separador de milhares 2 33 6" xfId="24462" xr:uid="{00000000-0005-0000-0000-0000905F0000}"/>
    <cellStyle name="Separador de milhares 2 33 6 2" xfId="55098" xr:uid="{AF863DD9-75E6-4F68-BD6A-B75201222B08}"/>
    <cellStyle name="Separador de milhares 2 33 7" xfId="55090" xr:uid="{10C44148-8C54-4073-8DB1-40E4E9E709B8}"/>
    <cellStyle name="Separador de milhares 2 34" xfId="24463" xr:uid="{00000000-0005-0000-0000-0000915F0000}"/>
    <cellStyle name="Separador de milhares 2 34 2" xfId="24464" xr:uid="{00000000-0005-0000-0000-0000925F0000}"/>
    <cellStyle name="Separador de milhares 2 34 2 2" xfId="24465" xr:uid="{00000000-0005-0000-0000-0000935F0000}"/>
    <cellStyle name="Separador de milhares 2 34 2 2 2" xfId="55101" xr:uid="{671A70D6-CA86-4A56-BB34-232DC85C4057}"/>
    <cellStyle name="Separador de milhares 2 34 2 3" xfId="55100" xr:uid="{5A92489D-A7B1-4CDF-A79A-9F89A9C04B05}"/>
    <cellStyle name="Separador de milhares 2 34 3" xfId="24466" xr:uid="{00000000-0005-0000-0000-0000945F0000}"/>
    <cellStyle name="Separador de milhares 2 34 3 2" xfId="24467" xr:uid="{00000000-0005-0000-0000-0000955F0000}"/>
    <cellStyle name="Separador de milhares 2 34 3 2 2" xfId="55103" xr:uid="{53B2B98D-28EB-420B-BAD7-2A6406259C48}"/>
    <cellStyle name="Separador de milhares 2 34 3 3" xfId="55102" xr:uid="{C6A11B4F-0A52-47B6-919D-BCCDE53ACB59}"/>
    <cellStyle name="Separador de milhares 2 34 4" xfId="24468" xr:uid="{00000000-0005-0000-0000-0000965F0000}"/>
    <cellStyle name="Separador de milhares 2 34 4 2" xfId="55104" xr:uid="{D1541ACD-7B17-4115-A5A2-3DB07E65C6C4}"/>
    <cellStyle name="Separador de milhares 2 34 5" xfId="24469" xr:uid="{00000000-0005-0000-0000-0000975F0000}"/>
    <cellStyle name="Separador de milhares 2 34 5 2" xfId="24470" xr:uid="{00000000-0005-0000-0000-0000985F0000}"/>
    <cellStyle name="Separador de milhares 2 34 5 2 2" xfId="55106" xr:uid="{AC5F69A2-4987-4E93-B2AF-918EB08FA695}"/>
    <cellStyle name="Separador de milhares 2 34 5 3" xfId="55105" xr:uid="{74A6412B-6B4E-4B47-BB86-E4E3F7E6C763}"/>
    <cellStyle name="Separador de milhares 2 34 6" xfId="24471" xr:uid="{00000000-0005-0000-0000-0000995F0000}"/>
    <cellStyle name="Separador de milhares 2 34 6 2" xfId="55107" xr:uid="{ADB9CE53-3327-4516-9FA0-A30EA0D78405}"/>
    <cellStyle name="Separador de milhares 2 34 7" xfId="55099" xr:uid="{9907E9CF-14CD-4558-A02C-81F28C84D8DC}"/>
    <cellStyle name="Separador de milhares 2 35" xfId="24472" xr:uid="{00000000-0005-0000-0000-00009A5F0000}"/>
    <cellStyle name="Separador de milhares 2 35 2" xfId="24473" xr:uid="{00000000-0005-0000-0000-00009B5F0000}"/>
    <cellStyle name="Separador de milhares 2 35 2 2" xfId="24474" xr:uid="{00000000-0005-0000-0000-00009C5F0000}"/>
    <cellStyle name="Separador de milhares 2 35 2 2 2" xfId="55110" xr:uid="{A814383F-AB1B-4966-BB78-A46FC5222DB8}"/>
    <cellStyle name="Separador de milhares 2 35 2 3" xfId="55109" xr:uid="{DC717540-236B-4F46-BF99-6A3620F785B0}"/>
    <cellStyle name="Separador de milhares 2 35 3" xfId="24475" xr:uid="{00000000-0005-0000-0000-00009D5F0000}"/>
    <cellStyle name="Separador de milhares 2 35 3 2" xfId="24476" xr:uid="{00000000-0005-0000-0000-00009E5F0000}"/>
    <cellStyle name="Separador de milhares 2 35 3 2 2" xfId="55112" xr:uid="{F8CC81DF-9E38-4452-AC42-69E509DA2D9A}"/>
    <cellStyle name="Separador de milhares 2 35 3 3" xfId="55111" xr:uid="{B292EEC8-87E1-47DC-A452-71898A97ED36}"/>
    <cellStyle name="Separador de milhares 2 35 4" xfId="24477" xr:uid="{00000000-0005-0000-0000-00009F5F0000}"/>
    <cellStyle name="Separador de milhares 2 35 4 2" xfId="55113" xr:uid="{AD588D7C-9F22-4F6A-A105-8C71DC3A9CD2}"/>
    <cellStyle name="Separador de milhares 2 35 5" xfId="24478" xr:uid="{00000000-0005-0000-0000-0000A05F0000}"/>
    <cellStyle name="Separador de milhares 2 35 5 2" xfId="24479" xr:uid="{00000000-0005-0000-0000-0000A15F0000}"/>
    <cellStyle name="Separador de milhares 2 35 5 2 2" xfId="55115" xr:uid="{08C6492E-248C-45EE-9C23-2A16D5E59777}"/>
    <cellStyle name="Separador de milhares 2 35 5 3" xfId="55114" xr:uid="{2E33FE2A-59B3-4948-B6EC-93E18120A077}"/>
    <cellStyle name="Separador de milhares 2 35 6" xfId="24480" xr:uid="{00000000-0005-0000-0000-0000A25F0000}"/>
    <cellStyle name="Separador de milhares 2 35 6 2" xfId="55116" xr:uid="{14BE7F98-6274-4063-A0BB-1EAEFE13AAF2}"/>
    <cellStyle name="Separador de milhares 2 35 7" xfId="55108" xr:uid="{FFA9F64C-FA5B-4FE8-8B51-E8F43F81ED9C}"/>
    <cellStyle name="Separador de milhares 2 36" xfId="24481" xr:uid="{00000000-0005-0000-0000-0000A35F0000}"/>
    <cellStyle name="Separador de milhares 2 36 2" xfId="24482" xr:uid="{00000000-0005-0000-0000-0000A45F0000}"/>
    <cellStyle name="Separador de milhares 2 36 2 2" xfId="24483" xr:uid="{00000000-0005-0000-0000-0000A55F0000}"/>
    <cellStyle name="Separador de milhares 2 36 2 2 2" xfId="55119" xr:uid="{883BACF5-3439-4463-9F0D-028B63BB0A32}"/>
    <cellStyle name="Separador de milhares 2 36 2 3" xfId="55118" xr:uid="{984B5DBF-3B9C-476F-B8B6-892009578A9A}"/>
    <cellStyle name="Separador de milhares 2 36 3" xfId="24484" xr:uid="{00000000-0005-0000-0000-0000A65F0000}"/>
    <cellStyle name="Separador de milhares 2 36 3 2" xfId="24485" xr:uid="{00000000-0005-0000-0000-0000A75F0000}"/>
    <cellStyle name="Separador de milhares 2 36 3 2 2" xfId="55121" xr:uid="{0F42A3AD-DAB8-41CA-B6B0-16D60829BE98}"/>
    <cellStyle name="Separador de milhares 2 36 3 3" xfId="55120" xr:uid="{4A6735D0-A0A4-469B-9D7F-52F90F20FB35}"/>
    <cellStyle name="Separador de milhares 2 36 4" xfId="24486" xr:uid="{00000000-0005-0000-0000-0000A85F0000}"/>
    <cellStyle name="Separador de milhares 2 36 4 2" xfId="55122" xr:uid="{579FA104-1E74-4F9D-ABE5-F30C7A39010C}"/>
    <cellStyle name="Separador de milhares 2 36 5" xfId="24487" xr:uid="{00000000-0005-0000-0000-0000A95F0000}"/>
    <cellStyle name="Separador de milhares 2 36 5 2" xfId="24488" xr:uid="{00000000-0005-0000-0000-0000AA5F0000}"/>
    <cellStyle name="Separador de milhares 2 36 5 2 2" xfId="55124" xr:uid="{3A67A71A-0D34-4072-828E-831C5ABFF356}"/>
    <cellStyle name="Separador de milhares 2 36 5 3" xfId="55123" xr:uid="{C5E9F9FC-679C-436C-9B71-F92E70002381}"/>
    <cellStyle name="Separador de milhares 2 36 6" xfId="24489" xr:uid="{00000000-0005-0000-0000-0000AB5F0000}"/>
    <cellStyle name="Separador de milhares 2 36 6 2" xfId="55125" xr:uid="{867FB440-F6DF-41A9-B596-F8BA03F6CE0B}"/>
    <cellStyle name="Separador de milhares 2 36 7" xfId="55117" xr:uid="{F8CF3578-3CCD-43B0-907B-ED659A4BA5BF}"/>
    <cellStyle name="Separador de milhares 2 37" xfId="24490" xr:uid="{00000000-0005-0000-0000-0000AC5F0000}"/>
    <cellStyle name="Separador de milhares 2 37 2" xfId="24491" xr:uid="{00000000-0005-0000-0000-0000AD5F0000}"/>
    <cellStyle name="Separador de milhares 2 37 2 2" xfId="24492" xr:uid="{00000000-0005-0000-0000-0000AE5F0000}"/>
    <cellStyle name="Separador de milhares 2 37 2 2 2" xfId="55128" xr:uid="{8D3B4BA9-FCD1-4859-9853-10526800D20D}"/>
    <cellStyle name="Separador de milhares 2 37 2 3" xfId="55127" xr:uid="{4854EC03-88D4-4036-8325-5CA017349248}"/>
    <cellStyle name="Separador de milhares 2 37 3" xfId="24493" xr:uid="{00000000-0005-0000-0000-0000AF5F0000}"/>
    <cellStyle name="Separador de milhares 2 37 3 2" xfId="24494" xr:uid="{00000000-0005-0000-0000-0000B05F0000}"/>
    <cellStyle name="Separador de milhares 2 37 3 2 2" xfId="55130" xr:uid="{A715CD09-1B76-4627-8675-BAC759756645}"/>
    <cellStyle name="Separador de milhares 2 37 3 3" xfId="55129" xr:uid="{A2F34175-38D8-48C8-9115-B19315E06200}"/>
    <cellStyle name="Separador de milhares 2 37 4" xfId="24495" xr:uid="{00000000-0005-0000-0000-0000B15F0000}"/>
    <cellStyle name="Separador de milhares 2 37 4 2" xfId="55131" xr:uid="{390FC497-8C43-4B1D-9012-A462B61DCCCD}"/>
    <cellStyle name="Separador de milhares 2 37 5" xfId="24496" xr:uid="{00000000-0005-0000-0000-0000B25F0000}"/>
    <cellStyle name="Separador de milhares 2 37 5 2" xfId="24497" xr:uid="{00000000-0005-0000-0000-0000B35F0000}"/>
    <cellStyle name="Separador de milhares 2 37 5 2 2" xfId="55133" xr:uid="{DDAF1458-9C0A-4025-B2D8-996B55DA80C1}"/>
    <cellStyle name="Separador de milhares 2 37 5 3" xfId="55132" xr:uid="{588F2C7F-EAE3-4EFA-AFF4-80D548C9019C}"/>
    <cellStyle name="Separador de milhares 2 37 6" xfId="24498" xr:uid="{00000000-0005-0000-0000-0000B45F0000}"/>
    <cellStyle name="Separador de milhares 2 37 6 2" xfId="55134" xr:uid="{318AE764-743E-4C6A-B6DF-5BB6D569702A}"/>
    <cellStyle name="Separador de milhares 2 37 7" xfId="55126" xr:uid="{F88628FD-AB4F-42EA-A50E-318F02CE279B}"/>
    <cellStyle name="Separador de milhares 2 38" xfId="24499" xr:uid="{00000000-0005-0000-0000-0000B55F0000}"/>
    <cellStyle name="Separador de milhares 2 38 2" xfId="24500" xr:uid="{00000000-0005-0000-0000-0000B65F0000}"/>
    <cellStyle name="Separador de milhares 2 38 2 2" xfId="24501" xr:uid="{00000000-0005-0000-0000-0000B75F0000}"/>
    <cellStyle name="Separador de milhares 2 38 2 2 2" xfId="55137" xr:uid="{4367272A-04EA-434B-B60A-5F33F5E02CFB}"/>
    <cellStyle name="Separador de milhares 2 38 2 3" xfId="55136" xr:uid="{A80D610D-00C7-4ED7-83F3-03154DFFD296}"/>
    <cellStyle name="Separador de milhares 2 38 3" xfId="24502" xr:uid="{00000000-0005-0000-0000-0000B85F0000}"/>
    <cellStyle name="Separador de milhares 2 38 3 2" xfId="24503" xr:uid="{00000000-0005-0000-0000-0000B95F0000}"/>
    <cellStyle name="Separador de milhares 2 38 3 2 2" xfId="55139" xr:uid="{731819A4-88D1-4762-91F7-6CF481868173}"/>
    <cellStyle name="Separador de milhares 2 38 3 3" xfId="55138" xr:uid="{121C9956-942E-4316-8C19-95832D956D69}"/>
    <cellStyle name="Separador de milhares 2 38 4" xfId="24504" xr:uid="{00000000-0005-0000-0000-0000BA5F0000}"/>
    <cellStyle name="Separador de milhares 2 38 4 2" xfId="55140" xr:uid="{048B9FF3-09EF-4D7A-B346-700B3008291E}"/>
    <cellStyle name="Separador de milhares 2 38 5" xfId="24505" xr:uid="{00000000-0005-0000-0000-0000BB5F0000}"/>
    <cellStyle name="Separador de milhares 2 38 5 2" xfId="24506" xr:uid="{00000000-0005-0000-0000-0000BC5F0000}"/>
    <cellStyle name="Separador de milhares 2 38 5 2 2" xfId="55142" xr:uid="{0DA5F2B7-BC89-4A9A-9120-C7E152588089}"/>
    <cellStyle name="Separador de milhares 2 38 5 3" xfId="55141" xr:uid="{3F1D3FCA-92F6-4074-A3C2-233B1E711D5F}"/>
    <cellStyle name="Separador de milhares 2 38 6" xfId="24507" xr:uid="{00000000-0005-0000-0000-0000BD5F0000}"/>
    <cellStyle name="Separador de milhares 2 38 6 2" xfId="55143" xr:uid="{A015BD3B-19D5-4172-8D17-1BD5B598EC30}"/>
    <cellStyle name="Separador de milhares 2 38 7" xfId="55135" xr:uid="{0A409C0E-321D-4C39-BC61-1D57D508B9AE}"/>
    <cellStyle name="Separador de milhares 2 39" xfId="24508" xr:uid="{00000000-0005-0000-0000-0000BE5F0000}"/>
    <cellStyle name="Separador de milhares 2 39 2" xfId="24509" xr:uid="{00000000-0005-0000-0000-0000BF5F0000}"/>
    <cellStyle name="Separador de milhares 2 39 2 2" xfId="24510" xr:uid="{00000000-0005-0000-0000-0000C05F0000}"/>
    <cellStyle name="Separador de milhares 2 39 2 2 2" xfId="55146" xr:uid="{26F7CA39-CC34-436B-BA0A-97A7AB3CE2D5}"/>
    <cellStyle name="Separador de milhares 2 39 2 3" xfId="55145" xr:uid="{1E007CDD-9BE5-4FE8-A20D-1320EFF967C0}"/>
    <cellStyle name="Separador de milhares 2 39 3" xfId="24511" xr:uid="{00000000-0005-0000-0000-0000C15F0000}"/>
    <cellStyle name="Separador de milhares 2 39 3 2" xfId="24512" xr:uid="{00000000-0005-0000-0000-0000C25F0000}"/>
    <cellStyle name="Separador de milhares 2 39 3 2 2" xfId="55148" xr:uid="{686E5286-287B-46D5-9C3F-C67A7C8C577B}"/>
    <cellStyle name="Separador de milhares 2 39 3 3" xfId="55147" xr:uid="{48AC2CA4-3594-428D-9F82-4389A72A5CC3}"/>
    <cellStyle name="Separador de milhares 2 39 4" xfId="24513" xr:uid="{00000000-0005-0000-0000-0000C35F0000}"/>
    <cellStyle name="Separador de milhares 2 39 4 2" xfId="55149" xr:uid="{9C68FFC2-E550-4205-8CDC-4B3E035CBFDB}"/>
    <cellStyle name="Separador de milhares 2 39 5" xfId="24514" xr:uid="{00000000-0005-0000-0000-0000C45F0000}"/>
    <cellStyle name="Separador de milhares 2 39 5 2" xfId="24515" xr:uid="{00000000-0005-0000-0000-0000C55F0000}"/>
    <cellStyle name="Separador de milhares 2 39 5 2 2" xfId="55151" xr:uid="{5E1274C4-9A43-49D5-83AD-B6C631FC3668}"/>
    <cellStyle name="Separador de milhares 2 39 5 3" xfId="55150" xr:uid="{92FF4B19-5424-4960-AF20-5B9FF8D355FD}"/>
    <cellStyle name="Separador de milhares 2 39 6" xfId="24516" xr:uid="{00000000-0005-0000-0000-0000C65F0000}"/>
    <cellStyle name="Separador de milhares 2 39 6 2" xfId="55152" xr:uid="{30F0039E-1E89-4108-8D6C-049096F86AE5}"/>
    <cellStyle name="Separador de milhares 2 39 7" xfId="55144" xr:uid="{CAB091D4-D976-46CF-9061-38C8B30FC6C5}"/>
    <cellStyle name="Separador de milhares 2 4" xfId="24517" xr:uid="{00000000-0005-0000-0000-0000C75F0000}"/>
    <cellStyle name="Separador de milhares_x0001_ 2 4" xfId="24518" xr:uid="{00000000-0005-0000-0000-0000C85F0000}"/>
    <cellStyle name="Separador de milhares 2 4 10" xfId="24519" xr:uid="{00000000-0005-0000-0000-0000C95F0000}"/>
    <cellStyle name="Separador de milhares_x0001_ 2 4 10" xfId="55154" xr:uid="{B40B2989-0F92-4A2E-81E3-DC56C4279DA5}"/>
    <cellStyle name="Separador de milhares 2 4 10 2" xfId="24520" xr:uid="{00000000-0005-0000-0000-0000CA5F0000}"/>
    <cellStyle name="Separador de milhares 2 4 10 2 2" xfId="24521" xr:uid="{00000000-0005-0000-0000-0000CB5F0000}"/>
    <cellStyle name="Separador de milhares 2 4 10 2 2 2" xfId="55157" xr:uid="{5F546336-AF4E-4273-B4F1-2382B1CBAACE}"/>
    <cellStyle name="Separador de milhares 2 4 10 2 3" xfId="55156" xr:uid="{3506F8B1-FB62-47AB-9A61-5242EC08081D}"/>
    <cellStyle name="Separador de milhares 2 4 10 3" xfId="24522" xr:uid="{00000000-0005-0000-0000-0000CC5F0000}"/>
    <cellStyle name="Separador de milhares 2 4 10 3 2" xfId="24523" xr:uid="{00000000-0005-0000-0000-0000CD5F0000}"/>
    <cellStyle name="Separador de milhares 2 4 10 3 2 2" xfId="55159" xr:uid="{127CB717-0E0E-4307-A561-94F3B75F834B}"/>
    <cellStyle name="Separador de milhares 2 4 10 3 3" xfId="55158" xr:uid="{EC44B277-6386-4466-A931-320BBA68CFB4}"/>
    <cellStyle name="Separador de milhares 2 4 10 4" xfId="24524" xr:uid="{00000000-0005-0000-0000-0000CE5F0000}"/>
    <cellStyle name="Separador de milhares 2 4 10 4 2" xfId="55160" xr:uid="{349E9127-1435-4761-9C35-277983BC9AB1}"/>
    <cellStyle name="Separador de milhares 2 4 10 5" xfId="24525" xr:uid="{00000000-0005-0000-0000-0000CF5F0000}"/>
    <cellStyle name="Separador de milhares 2 4 10 5 2" xfId="55161" xr:uid="{D257A49F-E5B4-4B68-AF43-C58BED71089B}"/>
    <cellStyle name="Separador de milhares 2 4 10 6" xfId="24526" xr:uid="{00000000-0005-0000-0000-0000D05F0000}"/>
    <cellStyle name="Separador de milhares 2 4 10 6 2" xfId="55162" xr:uid="{C8B46DAA-3207-4A51-869C-CF59803E62A4}"/>
    <cellStyle name="Separador de milhares 2 4 10 7" xfId="55155" xr:uid="{E39EB30B-3DF9-4A11-91CC-FBB4738FF059}"/>
    <cellStyle name="Separador de milhares 2 4 11" xfId="24527" xr:uid="{00000000-0005-0000-0000-0000D15F0000}"/>
    <cellStyle name="Separador de milhares 2 4 11 2" xfId="24528" xr:uid="{00000000-0005-0000-0000-0000D25F0000}"/>
    <cellStyle name="Separador de milhares 2 4 11 2 2" xfId="24529" xr:uid="{00000000-0005-0000-0000-0000D35F0000}"/>
    <cellStyle name="Separador de milhares 2 4 11 2 2 2" xfId="55165" xr:uid="{E5E2107C-E3D0-4DFC-AA86-93F934572127}"/>
    <cellStyle name="Separador de milhares 2 4 11 2 3" xfId="55164" xr:uid="{798FB865-1DD0-480E-93A6-6AB0C18D3F2F}"/>
    <cellStyle name="Separador de milhares 2 4 11 3" xfId="24530" xr:uid="{00000000-0005-0000-0000-0000D45F0000}"/>
    <cellStyle name="Separador de milhares 2 4 11 3 2" xfId="24531" xr:uid="{00000000-0005-0000-0000-0000D55F0000}"/>
    <cellStyle name="Separador de milhares 2 4 11 3 2 2" xfId="55167" xr:uid="{9CE39A57-75EE-4601-BEC8-361A9B317DC9}"/>
    <cellStyle name="Separador de milhares 2 4 11 3 3" xfId="55166" xr:uid="{647A3AF1-14A1-40CD-98E3-B8D2542C080E}"/>
    <cellStyle name="Separador de milhares 2 4 11 4" xfId="24532" xr:uid="{00000000-0005-0000-0000-0000D65F0000}"/>
    <cellStyle name="Separador de milhares 2 4 11 4 2" xfId="55168" xr:uid="{A25CD905-E67C-4EA8-B2A9-29F825D686C8}"/>
    <cellStyle name="Separador de milhares 2 4 11 5" xfId="24533" xr:uid="{00000000-0005-0000-0000-0000D75F0000}"/>
    <cellStyle name="Separador de milhares 2 4 11 5 2" xfId="55169" xr:uid="{0488318C-4800-4015-9239-C1CD7F7882F4}"/>
    <cellStyle name="Separador de milhares 2 4 11 6" xfId="24534" xr:uid="{00000000-0005-0000-0000-0000D85F0000}"/>
    <cellStyle name="Separador de milhares 2 4 11 6 2" xfId="55170" xr:uid="{62646A5F-11DE-42BE-87CB-5AF18A1DB4F8}"/>
    <cellStyle name="Separador de milhares 2 4 11 7" xfId="55163" xr:uid="{974CCBF0-9455-4018-8F09-2741E2681EA4}"/>
    <cellStyle name="Separador de milhares 2 4 12" xfId="24535" xr:uid="{00000000-0005-0000-0000-0000D95F0000}"/>
    <cellStyle name="Separador de milhares 2 4 12 2" xfId="24536" xr:uid="{00000000-0005-0000-0000-0000DA5F0000}"/>
    <cellStyle name="Separador de milhares 2 4 12 2 2" xfId="55172" xr:uid="{B8D5FF92-5D97-4220-8313-7585859721AB}"/>
    <cellStyle name="Separador de milhares 2 4 12 3" xfId="55171" xr:uid="{E2F25E58-3CA0-4C83-96EB-2D986E43C1F4}"/>
    <cellStyle name="Separador de milhares 2 4 13" xfId="24537" xr:uid="{00000000-0005-0000-0000-0000DB5F0000}"/>
    <cellStyle name="Separador de milhares 2 4 13 2" xfId="24538" xr:uid="{00000000-0005-0000-0000-0000DC5F0000}"/>
    <cellStyle name="Separador de milhares 2 4 13 2 2" xfId="55174" xr:uid="{BA4B80D1-D17C-40E1-BF5E-851CD81DDEC4}"/>
    <cellStyle name="Separador de milhares 2 4 13 3" xfId="55173" xr:uid="{58B859D6-2ED2-416D-98C3-DA483D24BB94}"/>
    <cellStyle name="Separador de milhares 2 4 14" xfId="24539" xr:uid="{00000000-0005-0000-0000-0000DD5F0000}"/>
    <cellStyle name="Separador de milhares 2 4 14 2" xfId="24540" xr:uid="{00000000-0005-0000-0000-0000DE5F0000}"/>
    <cellStyle name="Separador de milhares 2 4 14 2 2" xfId="55176" xr:uid="{BC748A8A-D61C-4815-94F3-4EF1DE52A129}"/>
    <cellStyle name="Separador de milhares 2 4 14 3" xfId="55175" xr:uid="{DBDCC689-DCD8-42C7-81C7-6C0AF96368F7}"/>
    <cellStyle name="Separador de milhares 2 4 15" xfId="24541" xr:uid="{00000000-0005-0000-0000-0000DF5F0000}"/>
    <cellStyle name="Separador de milhares 2 4 15 2" xfId="24542" xr:uid="{00000000-0005-0000-0000-0000E05F0000}"/>
    <cellStyle name="Separador de milhares 2 4 15 2 2" xfId="55178" xr:uid="{EBCACD78-3985-4C2F-88E9-E78C02BB64DF}"/>
    <cellStyle name="Separador de milhares 2 4 15 3" xfId="55177" xr:uid="{393FD70F-A7D3-4F7B-B93A-EF2269712922}"/>
    <cellStyle name="Separador de milhares 2 4 16" xfId="24543" xr:uid="{00000000-0005-0000-0000-0000E15F0000}"/>
    <cellStyle name="Separador de milhares 2 4 16 2" xfId="55179" xr:uid="{66B8446F-3D8C-469D-84D6-3C6BFB9E57E6}"/>
    <cellStyle name="Separador de milhares 2 4 17" xfId="24544" xr:uid="{00000000-0005-0000-0000-0000E25F0000}"/>
    <cellStyle name="Separador de milhares 2 4 17 2" xfId="55180" xr:uid="{CBD626A0-C5CD-4F7C-A633-30819130AE4F}"/>
    <cellStyle name="Separador de milhares 2 4 17 3" xfId="24545" xr:uid="{00000000-0005-0000-0000-0000E35F0000}"/>
    <cellStyle name="Separador de milhares 2 4 17 3 2" xfId="55181" xr:uid="{2BB74534-7B9E-47BB-BFF3-04F4F4F55D47}"/>
    <cellStyle name="Separador de milhares 2 4 18" xfId="24546" xr:uid="{00000000-0005-0000-0000-0000E45F0000}"/>
    <cellStyle name="Separador de milhares 2 4 18 2" xfId="55182" xr:uid="{ECE5C444-9198-4028-87DA-17AC17686DC9}"/>
    <cellStyle name="Separador de milhares 2 4 19" xfId="24547" xr:uid="{00000000-0005-0000-0000-0000E55F0000}"/>
    <cellStyle name="Separador de milhares 2 4 19 2" xfId="55183" xr:uid="{883D8D7C-A427-4EA0-A97B-1C80ED9FDDD9}"/>
    <cellStyle name="Separador de milhares 2 4 2" xfId="24548" xr:uid="{00000000-0005-0000-0000-0000E65F0000}"/>
    <cellStyle name="Separador de milhares_x0001_ 2 4 2" xfId="24549" xr:uid="{00000000-0005-0000-0000-0000E75F0000}"/>
    <cellStyle name="Separador de milhares 2 4 2 10" xfId="24550" xr:uid="{00000000-0005-0000-0000-0000E85F0000}"/>
    <cellStyle name="Separador de milhares 2 4 2 10 2" xfId="55186" xr:uid="{27AD8F9E-C752-4587-92AC-51E9448E3133}"/>
    <cellStyle name="Separador de milhares 2 4 2 11" xfId="55184" xr:uid="{AAC390DC-01D3-4D7A-BBE7-747C5A37BD82}"/>
    <cellStyle name="Separador de milhares 2 4 2 2" xfId="24551" xr:uid="{00000000-0005-0000-0000-0000E95F0000}"/>
    <cellStyle name="Separador de milhares_x0001_ 2 4 2 2" xfId="24552" xr:uid="{00000000-0005-0000-0000-0000EA5F0000}"/>
    <cellStyle name="Separador de milhares 2 4 2 2 2" xfId="24553" xr:uid="{00000000-0005-0000-0000-0000EB5F0000}"/>
    <cellStyle name="Separador de milhares_x0001_ 2 4 2 2 2" xfId="55188" xr:uid="{24CA7327-0AA7-42E1-A13C-C15B8F185C9D}"/>
    <cellStyle name="Separador de milhares 2 4 2 2 2 2" xfId="24554" xr:uid="{00000000-0005-0000-0000-0000EC5F0000}"/>
    <cellStyle name="Separador de milhares 2 4 2 2 2 2 2" xfId="55190" xr:uid="{94C2E087-D962-4E1E-B4E9-BA85CF9B4E28}"/>
    <cellStyle name="Separador de milhares 2 4 2 2 2 3" xfId="55189" xr:uid="{ABF725E8-13C6-4E12-9954-0D4603AB4E27}"/>
    <cellStyle name="Separador de milhares 2 4 2 2 3" xfId="24555" xr:uid="{00000000-0005-0000-0000-0000ED5F0000}"/>
    <cellStyle name="Separador de milhares 2 4 2 2 3 2" xfId="24556" xr:uid="{00000000-0005-0000-0000-0000EE5F0000}"/>
    <cellStyle name="Separador de milhares 2 4 2 2 3 2 2" xfId="55192" xr:uid="{A6D060F6-0526-485B-88FF-FE84F568C0AF}"/>
    <cellStyle name="Separador de milhares 2 4 2 2 3 3" xfId="55191" xr:uid="{06649076-4B19-4237-B373-173DC98C1619}"/>
    <cellStyle name="Separador de milhares 2 4 2 2 4" xfId="24557" xr:uid="{00000000-0005-0000-0000-0000EF5F0000}"/>
    <cellStyle name="Separador de milhares 2 4 2 2 4 2" xfId="55193" xr:uid="{4DC065B5-B557-48A3-B99F-AB97CC178675}"/>
    <cellStyle name="Separador de milhares 2 4 2 2 5" xfId="24558" xr:uid="{00000000-0005-0000-0000-0000F05F0000}"/>
    <cellStyle name="Separador de milhares 2 4 2 2 5 2" xfId="55194" xr:uid="{A2372DC8-4E17-455B-A8AB-48A885E4AED5}"/>
    <cellStyle name="Separador de milhares 2 4 2 2 6" xfId="24559" xr:uid="{00000000-0005-0000-0000-0000F15F0000}"/>
    <cellStyle name="Separador de milhares 2 4 2 2 6 2" xfId="55195" xr:uid="{B82239BE-D01C-4010-89F1-546080B7F8FE}"/>
    <cellStyle name="Separador de milhares 2 4 2 2 7" xfId="55187" xr:uid="{A07B2CF2-65EF-4DE2-B10B-29B08C9E2EE5}"/>
    <cellStyle name="Separador de milhares 2 4 2 3" xfId="24560" xr:uid="{00000000-0005-0000-0000-0000F25F0000}"/>
    <cellStyle name="Separador de milhares_x0001_ 2 4 2 3" xfId="55185" xr:uid="{210CE21D-85DE-4C9D-89AC-89C663228D7E}"/>
    <cellStyle name="Separador de milhares 2 4 2 3 2" xfId="24561" xr:uid="{00000000-0005-0000-0000-0000F35F0000}"/>
    <cellStyle name="Separador de milhares 2 4 2 3 2 2" xfId="55197" xr:uid="{E7D00495-9A51-4404-9CAD-99BA84D7E177}"/>
    <cellStyle name="Separador de milhares 2 4 2 3 3" xfId="55196" xr:uid="{D30D230B-80C7-488B-8750-6CF083F16054}"/>
    <cellStyle name="Separador de milhares 2 4 2 4" xfId="24562" xr:uid="{00000000-0005-0000-0000-0000F45F0000}"/>
    <cellStyle name="Separador de milhares 2 4 2 4 2" xfId="24563" xr:uid="{00000000-0005-0000-0000-0000F55F0000}"/>
    <cellStyle name="Separador de milhares 2 4 2 4 2 2" xfId="55199" xr:uid="{B8C15A83-324E-44A6-A5A5-0C9B0F3DD9FF}"/>
    <cellStyle name="Separador de milhares 2 4 2 4 3" xfId="55198" xr:uid="{72633BA9-41E7-4A33-9AC6-A31F325C3DDA}"/>
    <cellStyle name="Separador de milhares 2 4 2 5" xfId="24564" xr:uid="{00000000-0005-0000-0000-0000F65F0000}"/>
    <cellStyle name="Separador de milhares 2 4 2 5 2" xfId="24565" xr:uid="{00000000-0005-0000-0000-0000F75F0000}"/>
    <cellStyle name="Separador de milhares 2 4 2 5 2 2" xfId="55201" xr:uid="{E814CDF5-DF40-447F-B373-C68E18F07B38}"/>
    <cellStyle name="Separador de milhares 2 4 2 5 3" xfId="55200" xr:uid="{D0871D3E-318B-4D73-BAED-8135EDD232C2}"/>
    <cellStyle name="Separador de milhares 2 4 2 6" xfId="24566" xr:uid="{00000000-0005-0000-0000-0000F85F0000}"/>
    <cellStyle name="Separador de milhares 2 4 2 6 2" xfId="24567" xr:uid="{00000000-0005-0000-0000-0000F95F0000}"/>
    <cellStyle name="Separador de milhares 2 4 2 6 2 2" xfId="55203" xr:uid="{DAA47FA6-C78D-4676-BAE3-4BB57574B2B5}"/>
    <cellStyle name="Separador de milhares 2 4 2 6 3" xfId="55202" xr:uid="{985D6165-D6D8-4974-8060-7D9A31A1DF3E}"/>
    <cellStyle name="Separador de milhares 2 4 2 7" xfId="24568" xr:uid="{00000000-0005-0000-0000-0000FA5F0000}"/>
    <cellStyle name="Separador de milhares 2 4 2 7 2" xfId="55204" xr:uid="{096BFCD4-8877-46D1-8408-9FF892FD0E5F}"/>
    <cellStyle name="Separador de milhares 2 4 2 8" xfId="24569" xr:uid="{00000000-0005-0000-0000-0000FB5F0000}"/>
    <cellStyle name="Separador de milhares 2 4 2 8 2" xfId="55205" xr:uid="{2CCFC557-DAF3-40CF-88DA-1C16942E11BE}"/>
    <cellStyle name="Separador de milhares 2 4 2 8 3" xfId="24570" xr:uid="{00000000-0005-0000-0000-0000FC5F0000}"/>
    <cellStyle name="Separador de milhares 2 4 2 8 3 2" xfId="55206" xr:uid="{CB90981D-8257-48DC-BC23-23B573C906F9}"/>
    <cellStyle name="Separador de milhares 2 4 2 9" xfId="24571" xr:uid="{00000000-0005-0000-0000-0000FD5F0000}"/>
    <cellStyle name="Separador de milhares 2 4 2 9 2" xfId="55207" xr:uid="{6C8CA39F-874D-4A60-B327-3271A153DA45}"/>
    <cellStyle name="Separador de milhares 2 4 20" xfId="55153" xr:uid="{65F4097E-B6CB-4461-B689-F41E32AB4BC3}"/>
    <cellStyle name="Separador de milhares 2 4 3" xfId="24572" xr:uid="{00000000-0005-0000-0000-0000FE5F0000}"/>
    <cellStyle name="Separador de milhares_x0001_ 2 4 3" xfId="24573" xr:uid="{00000000-0005-0000-0000-0000FF5F0000}"/>
    <cellStyle name="Separador de milhares 2 4 3 10" xfId="55208" xr:uid="{8D990959-EAB3-4882-9E45-1C0368EA67B5}"/>
    <cellStyle name="Separador de milhares 2 4 3 2" xfId="24574" xr:uid="{00000000-0005-0000-0000-000000600000}"/>
    <cellStyle name="Separador de milhares_x0001_ 2 4 3 2" xfId="24575" xr:uid="{00000000-0005-0000-0000-000001600000}"/>
    <cellStyle name="Separador de milhares 2 4 3 2 2" xfId="24576" xr:uid="{00000000-0005-0000-0000-000002600000}"/>
    <cellStyle name="Separador de milhares_x0001_ 2 4 3 2 2" xfId="55211" xr:uid="{E4303C26-735E-4A36-B8FE-794BA0093429}"/>
    <cellStyle name="Separador de milhares 2 4 3 2 2 2" xfId="24577" xr:uid="{00000000-0005-0000-0000-000003600000}"/>
    <cellStyle name="Separador de milhares 2 4 3 2 2 2 2" xfId="55213" xr:uid="{E6221DEC-B4F8-4D26-9777-A5BBEAF19F92}"/>
    <cellStyle name="Separador de milhares 2 4 3 2 2 3" xfId="55212" xr:uid="{DE728F83-8031-40C7-9BE5-284A4C9260F5}"/>
    <cellStyle name="Separador de milhares 2 4 3 2 3" xfId="24578" xr:uid="{00000000-0005-0000-0000-000004600000}"/>
    <cellStyle name="Separador de milhares 2 4 3 2 3 2" xfId="24579" xr:uid="{00000000-0005-0000-0000-000005600000}"/>
    <cellStyle name="Separador de milhares 2 4 3 2 3 2 2" xfId="55215" xr:uid="{51B0D4C0-E7CE-4BB5-A57E-5016CAA5FFF5}"/>
    <cellStyle name="Separador de milhares 2 4 3 2 3 3" xfId="55214" xr:uid="{5387405E-F501-4FF2-B352-FA8DAEF5E00D}"/>
    <cellStyle name="Separador de milhares 2 4 3 2 4" xfId="24580" xr:uid="{00000000-0005-0000-0000-000006600000}"/>
    <cellStyle name="Separador de milhares 2 4 3 2 4 2" xfId="55216" xr:uid="{76ED96B4-4CB1-4CB4-8E75-FFC3CD8A79CC}"/>
    <cellStyle name="Separador de milhares 2 4 3 2 5" xfId="24581" xr:uid="{00000000-0005-0000-0000-000007600000}"/>
    <cellStyle name="Separador de milhares 2 4 3 2 5 2" xfId="55217" xr:uid="{E909034D-2EA6-41D1-9118-0566C5AC1D1E}"/>
    <cellStyle name="Separador de milhares 2 4 3 2 6" xfId="24582" xr:uid="{00000000-0005-0000-0000-000008600000}"/>
    <cellStyle name="Separador de milhares 2 4 3 2 6 2" xfId="55218" xr:uid="{B8DE7503-B4AB-409C-9C96-D3E58AC560D8}"/>
    <cellStyle name="Separador de milhares 2 4 3 2 7" xfId="55210" xr:uid="{30CCD087-6E2F-4A03-AC68-E27DB14D8A18}"/>
    <cellStyle name="Separador de milhares 2 4 3 3" xfId="24583" xr:uid="{00000000-0005-0000-0000-000009600000}"/>
    <cellStyle name="Separador de milhares_x0001_ 2 4 3 3" xfId="55209" xr:uid="{086DA53D-CDC3-4F8D-ABC2-F07EB34048ED}"/>
    <cellStyle name="Separador de milhares 2 4 3 3 2" xfId="24584" xr:uid="{00000000-0005-0000-0000-00000A600000}"/>
    <cellStyle name="Separador de milhares 2 4 3 3 2 2" xfId="55220" xr:uid="{F202FB76-C533-4C96-94DD-E15B60B58A5F}"/>
    <cellStyle name="Separador de milhares 2 4 3 3 3" xfId="55219" xr:uid="{E17ADA21-6334-4B08-AC34-094EDB830E8B}"/>
    <cellStyle name="Separador de milhares 2 4 3 4" xfId="24585" xr:uid="{00000000-0005-0000-0000-00000B600000}"/>
    <cellStyle name="Separador de milhares 2 4 3 4 2" xfId="24586" xr:uid="{00000000-0005-0000-0000-00000C600000}"/>
    <cellStyle name="Separador de milhares 2 4 3 4 2 2" xfId="55222" xr:uid="{0AF6FA41-DF45-4EF8-87BE-5FFD0BDC1C3D}"/>
    <cellStyle name="Separador de milhares 2 4 3 4 3" xfId="55221" xr:uid="{68B9F24A-C35C-4725-9FD5-1327129DD665}"/>
    <cellStyle name="Separador de milhares 2 4 3 5" xfId="24587" xr:uid="{00000000-0005-0000-0000-00000D600000}"/>
    <cellStyle name="Separador de milhares 2 4 3 5 2" xfId="24588" xr:uid="{00000000-0005-0000-0000-00000E600000}"/>
    <cellStyle name="Separador de milhares 2 4 3 5 2 2" xfId="55224" xr:uid="{68ED6D03-A7D7-4EA7-A310-9DCEF65B3304}"/>
    <cellStyle name="Separador de milhares 2 4 3 5 3" xfId="55223" xr:uid="{0421337D-9758-4DB4-99FB-0F5954B94641}"/>
    <cellStyle name="Separador de milhares 2 4 3 6" xfId="24589" xr:uid="{00000000-0005-0000-0000-00000F600000}"/>
    <cellStyle name="Separador de milhares 2 4 3 6 2" xfId="55225" xr:uid="{AE24CB8D-FB96-4AEF-9C78-235696BA9B3F}"/>
    <cellStyle name="Separador de milhares 2 4 3 7" xfId="24590" xr:uid="{00000000-0005-0000-0000-000010600000}"/>
    <cellStyle name="Separador de milhares 2 4 3 7 2" xfId="55226" xr:uid="{EBC19DE1-A722-489E-A32D-AB1986ED34D7}"/>
    <cellStyle name="Separador de milhares 2 4 3 7 3" xfId="24591" xr:uid="{00000000-0005-0000-0000-000011600000}"/>
    <cellStyle name="Separador de milhares 2 4 3 7 3 2" xfId="55227" xr:uid="{B73F42D9-EE94-486D-A3A0-A72650C2C71B}"/>
    <cellStyle name="Separador de milhares 2 4 3 8" xfId="24592" xr:uid="{00000000-0005-0000-0000-000012600000}"/>
    <cellStyle name="Separador de milhares 2 4 3 8 2" xfId="55228" xr:uid="{F58BD73A-54D8-4119-8707-E4459B3885B2}"/>
    <cellStyle name="Separador de milhares 2 4 3 9" xfId="24593" xr:uid="{00000000-0005-0000-0000-000013600000}"/>
    <cellStyle name="Separador de milhares 2 4 3 9 2" xfId="55229" xr:uid="{7CD5B240-2851-40D9-8246-970354E1775B}"/>
    <cellStyle name="Separador de milhares 2 4 4" xfId="24594" xr:uid="{00000000-0005-0000-0000-000014600000}"/>
    <cellStyle name="Separador de milhares_x0001_ 2 4 4" xfId="24595" xr:uid="{00000000-0005-0000-0000-000015600000}"/>
    <cellStyle name="Separador de milhares 2 4 4 2" xfId="24596" xr:uid="{00000000-0005-0000-0000-000016600000}"/>
    <cellStyle name="Separador de milhares_x0001_ 2 4 4 2" xfId="24597" xr:uid="{00000000-0005-0000-0000-000017600000}"/>
    <cellStyle name="Separador de milhares 2 4 4 2 2" xfId="24598" xr:uid="{00000000-0005-0000-0000-000018600000}"/>
    <cellStyle name="Separador de milhares_x0001_ 2 4 4 2 2" xfId="55233" xr:uid="{422185E5-873D-4423-9E35-F66320D44E8A}"/>
    <cellStyle name="Separador de milhares 2 4 4 2 2 2" xfId="55234" xr:uid="{F824A1C4-287A-45EC-B6C2-B76C45740CA0}"/>
    <cellStyle name="Separador de milhares 2 4 4 2 3" xfId="55232" xr:uid="{E4BCDFFA-554F-40B4-ACBF-2E0103020838}"/>
    <cellStyle name="Separador de milhares 2 4 4 3" xfId="24599" xr:uid="{00000000-0005-0000-0000-000019600000}"/>
    <cellStyle name="Separador de milhares_x0001_ 2 4 4 3" xfId="55231" xr:uid="{99DCAA3B-51AC-4F76-B627-5BD2BD5DE237}"/>
    <cellStyle name="Separador de milhares 2 4 4 3 2" xfId="24600" xr:uid="{00000000-0005-0000-0000-00001A600000}"/>
    <cellStyle name="Separador de milhares 2 4 4 3 2 2" xfId="55236" xr:uid="{13360C60-90A4-455A-8326-CA99FD702B70}"/>
    <cellStyle name="Separador de milhares 2 4 4 3 3" xfId="55235" xr:uid="{3B1C43EC-01BE-449F-A942-003AEDFB66CD}"/>
    <cellStyle name="Separador de milhares 2 4 4 4" xfId="24601" xr:uid="{00000000-0005-0000-0000-00001B600000}"/>
    <cellStyle name="Separador de milhares 2 4 4 4 2" xfId="24602" xr:uid="{00000000-0005-0000-0000-00001C600000}"/>
    <cellStyle name="Separador de milhares 2 4 4 4 2 2" xfId="55238" xr:uid="{26DB2EE5-81D7-4E10-A338-972299E7AC24}"/>
    <cellStyle name="Separador de milhares 2 4 4 4 3" xfId="55237" xr:uid="{ACFC8D8A-E310-4DEC-AA24-6A0F42A4B2A5}"/>
    <cellStyle name="Separador de milhares 2 4 4 5" xfId="24603" xr:uid="{00000000-0005-0000-0000-00001D600000}"/>
    <cellStyle name="Separador de milhares 2 4 4 5 2" xfId="55239" xr:uid="{603D79ED-5F71-4421-BDC4-F83A921DC3CB}"/>
    <cellStyle name="Separador de milhares 2 4 4 6" xfId="24604" xr:uid="{00000000-0005-0000-0000-00001E600000}"/>
    <cellStyle name="Separador de milhares 2 4 4 6 2" xfId="55240" xr:uid="{863E88B6-831C-4515-8346-2A708C6B8E45}"/>
    <cellStyle name="Separador de milhares 2 4 4 7" xfId="24605" xr:uid="{00000000-0005-0000-0000-00001F600000}"/>
    <cellStyle name="Separador de milhares 2 4 4 7 2" xfId="55241" xr:uid="{66C4C398-11AC-47EF-9D2E-ACB6478FEDFB}"/>
    <cellStyle name="Separador de milhares 2 4 4 8" xfId="24606" xr:uid="{00000000-0005-0000-0000-000020600000}"/>
    <cellStyle name="Separador de milhares 2 4 4 8 2" xfId="55242" xr:uid="{0F37C305-ED15-4C25-9DB0-F490E82BBD7A}"/>
    <cellStyle name="Separador de milhares 2 4 4 9" xfId="55230" xr:uid="{E5D4996F-1271-4B2B-AECA-F9B539390C88}"/>
    <cellStyle name="Separador de milhares 2 4 5" xfId="24607" xr:uid="{00000000-0005-0000-0000-000021600000}"/>
    <cellStyle name="Separador de milhares_x0001_ 2 4 5" xfId="24608" xr:uid="{00000000-0005-0000-0000-000022600000}"/>
    <cellStyle name="Separador de milhares 2 4 5 2" xfId="24609" xr:uid="{00000000-0005-0000-0000-000023600000}"/>
    <cellStyle name="Separador de milhares_x0001_ 2 4 5 2" xfId="24610" xr:uid="{00000000-0005-0000-0000-000024600000}"/>
    <cellStyle name="Separador de milhares 2 4 5 2 2" xfId="24611" xr:uid="{00000000-0005-0000-0000-000025600000}"/>
    <cellStyle name="Separador de milhares_x0001_ 2 4 5 2 2" xfId="55246" xr:uid="{3CFECB81-7E64-443E-BAC0-28A46D6BBA71}"/>
    <cellStyle name="Separador de milhares 2 4 5 2 2 2" xfId="55247" xr:uid="{A96198B2-1EC0-49CF-8B54-07E14F1DB797}"/>
    <cellStyle name="Separador de milhares 2 4 5 2 3" xfId="55245" xr:uid="{5288EF99-9759-449D-800C-5B1E289BDB08}"/>
    <cellStyle name="Separador de milhares 2 4 5 3" xfId="24612" xr:uid="{00000000-0005-0000-0000-000026600000}"/>
    <cellStyle name="Separador de milhares_x0001_ 2 4 5 3" xfId="55244" xr:uid="{9093F1E0-036D-4F44-99F6-5363ABBE6D36}"/>
    <cellStyle name="Separador de milhares 2 4 5 3 2" xfId="24613" xr:uid="{00000000-0005-0000-0000-000027600000}"/>
    <cellStyle name="Separador de milhares 2 4 5 3 2 2" xfId="55249" xr:uid="{24060C1E-5C4D-421E-8061-BFC7CD1C90B7}"/>
    <cellStyle name="Separador de milhares 2 4 5 3 3" xfId="55248" xr:uid="{E5858C32-9885-40A2-8616-80DF209159C6}"/>
    <cellStyle name="Separador de milhares 2 4 5 4" xfId="24614" xr:uid="{00000000-0005-0000-0000-000028600000}"/>
    <cellStyle name="Separador de milhares 2 4 5 4 2" xfId="55250" xr:uid="{8855EFD2-61E7-4DF2-851E-BD329277022B}"/>
    <cellStyle name="Separador de milhares 2 4 5 5" xfId="24615" xr:uid="{00000000-0005-0000-0000-000029600000}"/>
    <cellStyle name="Separador de milhares 2 4 5 5 2" xfId="55251" xr:uid="{7B4FD350-A8EE-445B-A557-2887F952AAE1}"/>
    <cellStyle name="Separador de milhares 2 4 5 6" xfId="24616" xr:uid="{00000000-0005-0000-0000-00002A600000}"/>
    <cellStyle name="Separador de milhares 2 4 5 6 2" xfId="55252" xr:uid="{3F404705-FFD7-4523-B24A-0515A8E3AD78}"/>
    <cellStyle name="Separador de milhares 2 4 5 7" xfId="24617" xr:uid="{00000000-0005-0000-0000-00002B600000}"/>
    <cellStyle name="Separador de milhares 2 4 5 7 2" xfId="55253" xr:uid="{6BBD4DBD-70D7-4350-B266-FD0139D92B90}"/>
    <cellStyle name="Separador de milhares 2 4 5 8" xfId="55243" xr:uid="{1ECA6723-E10A-4909-A74A-E771E2A1B6A6}"/>
    <cellStyle name="Separador de milhares 2 4 6" xfId="24618" xr:uid="{00000000-0005-0000-0000-00002C600000}"/>
    <cellStyle name="Separador de milhares_x0001_ 2 4 6" xfId="24619" xr:uid="{00000000-0005-0000-0000-00002D600000}"/>
    <cellStyle name="Separador de milhares 2 4 6 2" xfId="24620" xr:uid="{00000000-0005-0000-0000-00002E600000}"/>
    <cellStyle name="Separador de milhares_x0001_ 2 4 6 2" xfId="55255" xr:uid="{CF8A5605-6645-45A4-A721-7D8B945F7582}"/>
    <cellStyle name="Separador de milhares 2 4 6 2 2" xfId="24621" xr:uid="{00000000-0005-0000-0000-00002F600000}"/>
    <cellStyle name="Separador de milhares 2 4 6 2 2 2" xfId="55257" xr:uid="{CDD1697E-DB40-4564-B372-A62EED401C2F}"/>
    <cellStyle name="Separador de milhares 2 4 6 2 3" xfId="55256" xr:uid="{C35FEC10-8781-47FB-B3A3-B1041A54A69D}"/>
    <cellStyle name="Separador de milhares 2 4 6 3" xfId="24622" xr:uid="{00000000-0005-0000-0000-000030600000}"/>
    <cellStyle name="Separador de milhares 2 4 6 3 2" xfId="24623" xr:uid="{00000000-0005-0000-0000-000031600000}"/>
    <cellStyle name="Separador de milhares 2 4 6 3 2 2" xfId="55259" xr:uid="{8A6BFF64-FC2B-4EB5-B11F-08747EFC2A32}"/>
    <cellStyle name="Separador de milhares 2 4 6 3 3" xfId="55258" xr:uid="{16595D49-E27E-4400-969E-45C1A01F47E0}"/>
    <cellStyle name="Separador de milhares 2 4 6 4" xfId="24624" xr:uid="{00000000-0005-0000-0000-000032600000}"/>
    <cellStyle name="Separador de milhares 2 4 6 4 2" xfId="55260" xr:uid="{9893BB68-AA2A-4470-979A-AC2ECD0D8372}"/>
    <cellStyle name="Separador de milhares 2 4 6 5" xfId="24625" xr:uid="{00000000-0005-0000-0000-000033600000}"/>
    <cellStyle name="Separador de milhares 2 4 6 5 2" xfId="55261" xr:uid="{65771B24-98E9-4445-8D1F-9E80048B2F8C}"/>
    <cellStyle name="Separador de milhares 2 4 6 6" xfId="24626" xr:uid="{00000000-0005-0000-0000-000034600000}"/>
    <cellStyle name="Separador de milhares 2 4 6 6 2" xfId="55262" xr:uid="{54534D48-61E2-4179-AB2D-4FCE7C6DEEDD}"/>
    <cellStyle name="Separador de milhares 2 4 6 7" xfId="24627" xr:uid="{00000000-0005-0000-0000-000035600000}"/>
    <cellStyle name="Separador de milhares 2 4 6 7 2" xfId="55263" xr:uid="{45BA728D-743B-4F0C-9384-BECAB19B7D46}"/>
    <cellStyle name="Separador de milhares 2 4 6 8" xfId="55254" xr:uid="{01B67BEB-451B-427C-AB16-901FBAE38465}"/>
    <cellStyle name="Separador de milhares 2 4 7" xfId="24628" xr:uid="{00000000-0005-0000-0000-000036600000}"/>
    <cellStyle name="Separador de milhares_x0001_ 2 4 7" xfId="24629" xr:uid="{00000000-0005-0000-0000-000037600000}"/>
    <cellStyle name="Separador de milhares 2 4 7 2" xfId="24630" xr:uid="{00000000-0005-0000-0000-000038600000}"/>
    <cellStyle name="Separador de milhares_x0001_ 2 4 7 2" xfId="55265" xr:uid="{C03F01CA-336F-46D1-A39E-9C8960A7BE99}"/>
    <cellStyle name="Separador de milhares 2 4 7 2 2" xfId="24631" xr:uid="{00000000-0005-0000-0000-000039600000}"/>
    <cellStyle name="Separador de milhares 2 4 7 2 2 2" xfId="55267" xr:uid="{0BB4AA9A-FC7F-41D2-A12C-47CE593155B7}"/>
    <cellStyle name="Separador de milhares 2 4 7 2 3" xfId="55266" xr:uid="{152D2A61-FE20-4F56-A91D-D556736BF489}"/>
    <cellStyle name="Separador de milhares 2 4 7 3" xfId="24632" xr:uid="{00000000-0005-0000-0000-00003A600000}"/>
    <cellStyle name="Separador de milhares 2 4 7 3 2" xfId="24633" xr:uid="{00000000-0005-0000-0000-00003B600000}"/>
    <cellStyle name="Separador de milhares 2 4 7 3 2 2" xfId="55269" xr:uid="{B76EE26D-5E25-46C4-9331-DA836ABA81ED}"/>
    <cellStyle name="Separador de milhares 2 4 7 3 3" xfId="55268" xr:uid="{189DB865-5E1D-43E9-BEA0-9D560995D9DB}"/>
    <cellStyle name="Separador de milhares 2 4 7 4" xfId="24634" xr:uid="{00000000-0005-0000-0000-00003C600000}"/>
    <cellStyle name="Separador de milhares 2 4 7 4 2" xfId="55270" xr:uid="{8D5DA80C-FE81-453E-B451-CBEEC9502A49}"/>
    <cellStyle name="Separador de milhares 2 4 7 5" xfId="24635" xr:uid="{00000000-0005-0000-0000-00003D600000}"/>
    <cellStyle name="Separador de milhares 2 4 7 5 2" xfId="55271" xr:uid="{F6BBFBE8-D116-42CD-90DA-12D8C00C095F}"/>
    <cellStyle name="Separador de milhares 2 4 7 6" xfId="24636" xr:uid="{00000000-0005-0000-0000-00003E600000}"/>
    <cellStyle name="Separador de milhares 2 4 7 6 2" xfId="55272" xr:uid="{1CF7A2A5-E91E-44DE-BC33-330E7EB56128}"/>
    <cellStyle name="Separador de milhares 2 4 7 7" xfId="55264" xr:uid="{2C86B031-92FF-480D-8854-622256C7BD40}"/>
    <cellStyle name="Separador de milhares 2 4 8" xfId="24637" xr:uid="{00000000-0005-0000-0000-00003F600000}"/>
    <cellStyle name="Separador de milhares_x0001_ 2 4 8" xfId="24638" xr:uid="{00000000-0005-0000-0000-000040600000}"/>
    <cellStyle name="Separador de milhares 2 4 8 2" xfId="24639" xr:uid="{00000000-0005-0000-0000-000041600000}"/>
    <cellStyle name="Separador de milhares_x0001_ 2 4 8 2" xfId="55274" xr:uid="{F1A50A3D-60D7-499D-AB9E-5BDB9FA2D244}"/>
    <cellStyle name="Separador de milhares 2 4 8 2 2" xfId="24640" xr:uid="{00000000-0005-0000-0000-000042600000}"/>
    <cellStyle name="Separador de milhares 2 4 8 2 2 2" xfId="55276" xr:uid="{42C92D9B-4954-4E61-A9AA-1D4EFBAD73E0}"/>
    <cellStyle name="Separador de milhares 2 4 8 2 3" xfId="55275" xr:uid="{E48AF6AB-5F14-4947-9D23-A8B0B6FE9DC8}"/>
    <cellStyle name="Separador de milhares 2 4 8 3" xfId="24641" xr:uid="{00000000-0005-0000-0000-000043600000}"/>
    <cellStyle name="Separador de milhares 2 4 8 3 2" xfId="24642" xr:uid="{00000000-0005-0000-0000-000044600000}"/>
    <cellStyle name="Separador de milhares 2 4 8 3 2 2" xfId="55278" xr:uid="{9AB56F2B-29A3-4224-A4CC-E5875EABF6B2}"/>
    <cellStyle name="Separador de milhares 2 4 8 3 3" xfId="55277" xr:uid="{24C2AEFA-1E00-4E05-9C2D-1CFC3771B334}"/>
    <cellStyle name="Separador de milhares 2 4 8 4" xfId="24643" xr:uid="{00000000-0005-0000-0000-000045600000}"/>
    <cellStyle name="Separador de milhares 2 4 8 4 2" xfId="55279" xr:uid="{09AA39C2-A51B-446B-8C35-E1EA1F94D3D0}"/>
    <cellStyle name="Separador de milhares 2 4 8 5" xfId="24644" xr:uid="{00000000-0005-0000-0000-000046600000}"/>
    <cellStyle name="Separador de milhares 2 4 8 5 2" xfId="55280" xr:uid="{1E90AC5B-B28A-4853-9B44-F79481E4719E}"/>
    <cellStyle name="Separador de milhares 2 4 8 6" xfId="24645" xr:uid="{00000000-0005-0000-0000-000047600000}"/>
    <cellStyle name="Separador de milhares 2 4 8 6 2" xfId="55281" xr:uid="{7C5119EA-F9C0-45AA-B16D-1FDEADB47D48}"/>
    <cellStyle name="Separador de milhares 2 4 8 7" xfId="55273" xr:uid="{E9D81501-F0BF-4253-9BBE-11FEE563A7E0}"/>
    <cellStyle name="Separador de milhares 2 4 9" xfId="24646" xr:uid="{00000000-0005-0000-0000-000048600000}"/>
    <cellStyle name="Separador de milhares_x0001_ 2 4 9" xfId="24647" xr:uid="{00000000-0005-0000-0000-000049600000}"/>
    <cellStyle name="Separador de milhares 2 4 9 2" xfId="24648" xr:uid="{00000000-0005-0000-0000-00004A600000}"/>
    <cellStyle name="Separador de milhares_x0001_ 2 4 9 2" xfId="55283" xr:uid="{BCCE8C69-D1FA-45CB-90E1-80E449CECDA3}"/>
    <cellStyle name="Separador de milhares 2 4 9 2 2" xfId="24649" xr:uid="{00000000-0005-0000-0000-00004B600000}"/>
    <cellStyle name="Separador de milhares 2 4 9 2 2 2" xfId="55285" xr:uid="{10CA4A49-E3E8-4A3F-9BC8-51E36293886F}"/>
    <cellStyle name="Separador de milhares 2 4 9 2 3" xfId="55284" xr:uid="{27193145-ECAE-4333-9E2D-1429A1441F12}"/>
    <cellStyle name="Separador de milhares 2 4 9 3" xfId="24650" xr:uid="{00000000-0005-0000-0000-00004C600000}"/>
    <cellStyle name="Separador de milhares 2 4 9 3 2" xfId="24651" xr:uid="{00000000-0005-0000-0000-00004D600000}"/>
    <cellStyle name="Separador de milhares 2 4 9 3 2 2" xfId="55287" xr:uid="{4F6A50F0-F812-49D0-9C02-EDF9465982F9}"/>
    <cellStyle name="Separador de milhares 2 4 9 3 3" xfId="55286" xr:uid="{FB1F9D22-2AF5-4BAE-AC5C-399C2C2D0328}"/>
    <cellStyle name="Separador de milhares 2 4 9 4" xfId="24652" xr:uid="{00000000-0005-0000-0000-00004E600000}"/>
    <cellStyle name="Separador de milhares 2 4 9 4 2" xfId="55288" xr:uid="{322C4EFC-E847-47C0-BCE4-9AE094D603CE}"/>
    <cellStyle name="Separador de milhares 2 4 9 5" xfId="24653" xr:uid="{00000000-0005-0000-0000-00004F600000}"/>
    <cellStyle name="Separador de milhares 2 4 9 5 2" xfId="55289" xr:uid="{A27CF216-9C28-4B6C-BFF4-F68AB1732101}"/>
    <cellStyle name="Separador de milhares 2 4 9 6" xfId="24654" xr:uid="{00000000-0005-0000-0000-000050600000}"/>
    <cellStyle name="Separador de milhares 2 4 9 6 2" xfId="55290" xr:uid="{51D29927-04B2-41A4-8574-D39B5EB15130}"/>
    <cellStyle name="Separador de milhares 2 4 9 7" xfId="55282" xr:uid="{4E01DF04-6201-4AFD-8046-456C3C7423B4}"/>
    <cellStyle name="Separador de milhares 2 40" xfId="24655" xr:uid="{00000000-0005-0000-0000-000051600000}"/>
    <cellStyle name="Separador de milhares 2 40 2" xfId="24656" xr:uid="{00000000-0005-0000-0000-000052600000}"/>
    <cellStyle name="Separador de milhares 2 40 2 2" xfId="24657" xr:uid="{00000000-0005-0000-0000-000053600000}"/>
    <cellStyle name="Separador de milhares 2 40 2 2 2" xfId="55293" xr:uid="{29F0C5D4-CAE8-4E23-A5B6-DC059066C08D}"/>
    <cellStyle name="Separador de milhares 2 40 2 3" xfId="55292" xr:uid="{7EE76C42-0D20-455A-A6BA-B9BEA454F39F}"/>
    <cellStyle name="Separador de milhares 2 40 3" xfId="24658" xr:uid="{00000000-0005-0000-0000-000054600000}"/>
    <cellStyle name="Separador de milhares 2 40 3 2" xfId="24659" xr:uid="{00000000-0005-0000-0000-000055600000}"/>
    <cellStyle name="Separador de milhares 2 40 3 2 2" xfId="55295" xr:uid="{103A30A3-8150-426B-8F2F-9FDA5BF3D44E}"/>
    <cellStyle name="Separador de milhares 2 40 3 3" xfId="55294" xr:uid="{6B3EE516-731A-48E5-827E-B443DC7976AA}"/>
    <cellStyle name="Separador de milhares 2 40 4" xfId="24660" xr:uid="{00000000-0005-0000-0000-000056600000}"/>
    <cellStyle name="Separador de milhares 2 40 4 2" xfId="55296" xr:uid="{5F59585F-F18D-4FAB-9A84-1D8806F44F16}"/>
    <cellStyle name="Separador de milhares 2 40 5" xfId="24661" xr:uid="{00000000-0005-0000-0000-000057600000}"/>
    <cellStyle name="Separador de milhares 2 40 5 2" xfId="24662" xr:uid="{00000000-0005-0000-0000-000058600000}"/>
    <cellStyle name="Separador de milhares 2 40 5 2 2" xfId="55298" xr:uid="{5DD54BB5-C2F0-489B-A55E-00BFF05A3597}"/>
    <cellStyle name="Separador de milhares 2 40 5 3" xfId="55297" xr:uid="{5CEFD113-6491-4DAF-9738-3AE50DAFEA3D}"/>
    <cellStyle name="Separador de milhares 2 40 6" xfId="24663" xr:uid="{00000000-0005-0000-0000-000059600000}"/>
    <cellStyle name="Separador de milhares 2 40 6 2" xfId="55299" xr:uid="{6A5293A5-7364-4A85-8F91-5ED139358724}"/>
    <cellStyle name="Separador de milhares 2 40 7" xfId="55291" xr:uid="{B86B6B97-37DA-481C-805E-71D672B5644D}"/>
    <cellStyle name="Separador de milhares 2 41" xfId="24664" xr:uid="{00000000-0005-0000-0000-00005A600000}"/>
    <cellStyle name="Separador de milhares 2 41 2" xfId="24665" xr:uid="{00000000-0005-0000-0000-00005B600000}"/>
    <cellStyle name="Separador de milhares 2 41 2 2" xfId="24666" xr:uid="{00000000-0005-0000-0000-00005C600000}"/>
    <cellStyle name="Separador de milhares 2 41 2 2 2" xfId="55302" xr:uid="{1B91146A-2BF7-4FF9-AAE8-15976292F429}"/>
    <cellStyle name="Separador de milhares 2 41 2 3" xfId="55301" xr:uid="{3B590FA8-25FB-4937-AFB0-50388AE3668B}"/>
    <cellStyle name="Separador de milhares 2 41 3" xfId="24667" xr:uid="{00000000-0005-0000-0000-00005D600000}"/>
    <cellStyle name="Separador de milhares 2 41 3 2" xfId="24668" xr:uid="{00000000-0005-0000-0000-00005E600000}"/>
    <cellStyle name="Separador de milhares 2 41 3 2 2" xfId="55304" xr:uid="{395A75FA-94C0-4A13-874C-0DABBE871474}"/>
    <cellStyle name="Separador de milhares 2 41 3 3" xfId="55303" xr:uid="{74713F42-D2D8-4840-AAE9-34EAF43F367F}"/>
    <cellStyle name="Separador de milhares 2 41 4" xfId="24669" xr:uid="{00000000-0005-0000-0000-00005F600000}"/>
    <cellStyle name="Separador de milhares 2 41 4 2" xfId="55305" xr:uid="{CE3132C5-110D-4682-9341-FEB7E8D6F279}"/>
    <cellStyle name="Separador de milhares 2 41 5" xfId="24670" xr:uid="{00000000-0005-0000-0000-000060600000}"/>
    <cellStyle name="Separador de milhares 2 41 5 2" xfId="24671" xr:uid="{00000000-0005-0000-0000-000061600000}"/>
    <cellStyle name="Separador de milhares 2 41 5 2 2" xfId="55307" xr:uid="{71DF098D-9AF3-4F4F-B3D3-76C84B2B9BB5}"/>
    <cellStyle name="Separador de milhares 2 41 5 3" xfId="55306" xr:uid="{AA3D864C-834F-455E-A7DF-B31B4C47E73D}"/>
    <cellStyle name="Separador de milhares 2 41 6" xfId="24672" xr:uid="{00000000-0005-0000-0000-000062600000}"/>
    <cellStyle name="Separador de milhares 2 41 6 2" xfId="55308" xr:uid="{C2F856D8-7ECE-4FAE-BFB7-BF58FAA569EB}"/>
    <cellStyle name="Separador de milhares 2 41 7" xfId="55300" xr:uid="{E91A3441-0B3D-4335-9358-7EB4713AEB5C}"/>
    <cellStyle name="Separador de milhares 2 42" xfId="24673" xr:uid="{00000000-0005-0000-0000-000063600000}"/>
    <cellStyle name="Separador de milhares 2 42 2" xfId="24674" xr:uid="{00000000-0005-0000-0000-000064600000}"/>
    <cellStyle name="Separador de milhares 2 42 2 2" xfId="24675" xr:uid="{00000000-0005-0000-0000-000065600000}"/>
    <cellStyle name="Separador de milhares 2 42 2 2 2" xfId="55311" xr:uid="{5FE54907-397B-426E-BF39-2A152D3B1669}"/>
    <cellStyle name="Separador de milhares 2 42 2 3" xfId="55310" xr:uid="{048BC8B4-657A-4802-B649-57196946CB54}"/>
    <cellStyle name="Separador de milhares 2 42 3" xfId="24676" xr:uid="{00000000-0005-0000-0000-000066600000}"/>
    <cellStyle name="Separador de milhares 2 42 3 2" xfId="24677" xr:uid="{00000000-0005-0000-0000-000067600000}"/>
    <cellStyle name="Separador de milhares 2 42 3 2 2" xfId="55313" xr:uid="{8F88F332-55B1-4A78-AEA6-166F12DC0E9C}"/>
    <cellStyle name="Separador de milhares 2 42 3 3" xfId="55312" xr:uid="{01ACC274-19B5-4116-A3B9-8870FAAFB697}"/>
    <cellStyle name="Separador de milhares 2 42 4" xfId="24678" xr:uid="{00000000-0005-0000-0000-000068600000}"/>
    <cellStyle name="Separador de milhares 2 42 4 2" xfId="55314" xr:uid="{B1347BC9-6BD4-4570-ADBC-DD6E366CDB97}"/>
    <cellStyle name="Separador de milhares 2 42 5" xfId="24679" xr:uid="{00000000-0005-0000-0000-000069600000}"/>
    <cellStyle name="Separador de milhares 2 42 5 2" xfId="24680" xr:uid="{00000000-0005-0000-0000-00006A600000}"/>
    <cellStyle name="Separador de milhares 2 42 5 2 2" xfId="55316" xr:uid="{C4B421CF-6A40-4D64-8B0F-1D30D9591293}"/>
    <cellStyle name="Separador de milhares 2 42 5 3" xfId="55315" xr:uid="{FF332DAC-0851-4935-8DDD-B8ECE9DA929B}"/>
    <cellStyle name="Separador de milhares 2 42 6" xfId="24681" xr:uid="{00000000-0005-0000-0000-00006B600000}"/>
    <cellStyle name="Separador de milhares 2 42 6 2" xfId="55317" xr:uid="{31CF0EDD-5788-4F80-A1F6-FD2C0D84B841}"/>
    <cellStyle name="Separador de milhares 2 42 7" xfId="55309" xr:uid="{DD384A3F-1CA2-4EB2-A448-0677C106E2BB}"/>
    <cellStyle name="Separador de milhares 2 43" xfId="24682" xr:uid="{00000000-0005-0000-0000-00006C600000}"/>
    <cellStyle name="Separador de milhares 2 43 2" xfId="24683" xr:uid="{00000000-0005-0000-0000-00006D600000}"/>
    <cellStyle name="Separador de milhares 2 43 2 2" xfId="24684" xr:uid="{00000000-0005-0000-0000-00006E600000}"/>
    <cellStyle name="Separador de milhares 2 43 2 2 2" xfId="55320" xr:uid="{D4776C3A-745E-43FC-B4E7-420A2EE62B55}"/>
    <cellStyle name="Separador de milhares 2 43 2 3" xfId="55319" xr:uid="{BAAB7256-DAF9-486A-A51E-331877990F82}"/>
    <cellStyle name="Separador de milhares 2 43 3" xfId="24685" xr:uid="{00000000-0005-0000-0000-00006F600000}"/>
    <cellStyle name="Separador de milhares 2 43 3 2" xfId="24686" xr:uid="{00000000-0005-0000-0000-000070600000}"/>
    <cellStyle name="Separador de milhares 2 43 3 2 2" xfId="55322" xr:uid="{C689E8E5-B4F8-4F8E-A63F-C385292B49DC}"/>
    <cellStyle name="Separador de milhares 2 43 3 3" xfId="55321" xr:uid="{6D5436EC-83E1-4347-B94A-0AE912321294}"/>
    <cellStyle name="Separador de milhares 2 43 4" xfId="24687" xr:uid="{00000000-0005-0000-0000-000071600000}"/>
    <cellStyle name="Separador de milhares 2 43 4 2" xfId="55323" xr:uid="{D70AF978-0309-474E-B028-DBBAF5109ED2}"/>
    <cellStyle name="Separador de milhares 2 43 5" xfId="24688" xr:uid="{00000000-0005-0000-0000-000072600000}"/>
    <cellStyle name="Separador de milhares 2 43 5 2" xfId="24689" xr:uid="{00000000-0005-0000-0000-000073600000}"/>
    <cellStyle name="Separador de milhares 2 43 5 2 2" xfId="55325" xr:uid="{9F7AA254-E185-4F67-9FF5-149EA7486F50}"/>
    <cellStyle name="Separador de milhares 2 43 5 3" xfId="55324" xr:uid="{016563B9-8505-488B-845D-D6BD0233EE9C}"/>
    <cellStyle name="Separador de milhares 2 43 6" xfId="24690" xr:uid="{00000000-0005-0000-0000-000074600000}"/>
    <cellStyle name="Separador de milhares 2 43 6 2" xfId="55326" xr:uid="{554E444D-11CF-4A91-9CCE-644723A6BA2D}"/>
    <cellStyle name="Separador de milhares 2 43 7" xfId="55318" xr:uid="{69E81731-6B74-4546-AF62-9EEE028C53CB}"/>
    <cellStyle name="Separador de milhares 2 44" xfId="24691" xr:uid="{00000000-0005-0000-0000-000075600000}"/>
    <cellStyle name="Separador de milhares 2 44 2" xfId="24692" xr:uid="{00000000-0005-0000-0000-000076600000}"/>
    <cellStyle name="Separador de milhares 2 44 2 2" xfId="24693" xr:uid="{00000000-0005-0000-0000-000077600000}"/>
    <cellStyle name="Separador de milhares 2 44 2 2 2" xfId="55329" xr:uid="{ABF4AD02-5962-440D-9E5F-E0E3C47DF025}"/>
    <cellStyle name="Separador de milhares 2 44 2 3" xfId="55328" xr:uid="{97C6C0E7-4AE6-45A3-BB82-793450FC1F55}"/>
    <cellStyle name="Separador de milhares 2 44 3" xfId="24694" xr:uid="{00000000-0005-0000-0000-000078600000}"/>
    <cellStyle name="Separador de milhares 2 44 3 2" xfId="24695" xr:uid="{00000000-0005-0000-0000-000079600000}"/>
    <cellStyle name="Separador de milhares 2 44 3 2 2" xfId="55331" xr:uid="{BC221684-CE2B-46D6-9767-DE8547F7D340}"/>
    <cellStyle name="Separador de milhares 2 44 3 3" xfId="55330" xr:uid="{80A45FBA-00DD-4272-8D40-59BB0029FC84}"/>
    <cellStyle name="Separador de milhares 2 44 4" xfId="24696" xr:uid="{00000000-0005-0000-0000-00007A600000}"/>
    <cellStyle name="Separador de milhares 2 44 4 2" xfId="55332" xr:uid="{FAC3A854-4E79-4C4D-98AB-1D9A839B3EA4}"/>
    <cellStyle name="Separador de milhares 2 44 5" xfId="24697" xr:uid="{00000000-0005-0000-0000-00007B600000}"/>
    <cellStyle name="Separador de milhares 2 44 5 2" xfId="24698" xr:uid="{00000000-0005-0000-0000-00007C600000}"/>
    <cellStyle name="Separador de milhares 2 44 5 2 2" xfId="55334" xr:uid="{20BD7E36-5EC7-4E5E-B323-2BCAD09D6DD9}"/>
    <cellStyle name="Separador de milhares 2 44 5 3" xfId="55333" xr:uid="{F8D1EB0B-C275-4AE8-880F-4D6110BA13EE}"/>
    <cellStyle name="Separador de milhares 2 44 6" xfId="24699" xr:uid="{00000000-0005-0000-0000-00007D600000}"/>
    <cellStyle name="Separador de milhares 2 44 6 2" xfId="55335" xr:uid="{1BB3E053-A29C-4013-82F9-F90DA09A3F3D}"/>
    <cellStyle name="Separador de milhares 2 44 7" xfId="55327" xr:uid="{1D60CC1E-1192-49F1-855B-B65E761B8B3A}"/>
    <cellStyle name="Separador de milhares 2 45" xfId="24700" xr:uid="{00000000-0005-0000-0000-00007E600000}"/>
    <cellStyle name="Separador de milhares 2 45 2" xfId="24701" xr:uid="{00000000-0005-0000-0000-00007F600000}"/>
    <cellStyle name="Separador de milhares 2 45 2 2" xfId="24702" xr:uid="{00000000-0005-0000-0000-000080600000}"/>
    <cellStyle name="Separador de milhares 2 45 2 2 2" xfId="55338" xr:uid="{BE237FC8-E798-4E56-A952-E68CC7D8092B}"/>
    <cellStyle name="Separador de milhares 2 45 2 3" xfId="55337" xr:uid="{DD9B9424-9E22-407D-8059-1411D7A55D4E}"/>
    <cellStyle name="Separador de milhares 2 45 3" xfId="24703" xr:uid="{00000000-0005-0000-0000-000081600000}"/>
    <cellStyle name="Separador de milhares 2 45 3 2" xfId="24704" xr:uid="{00000000-0005-0000-0000-000082600000}"/>
    <cellStyle name="Separador de milhares 2 45 3 2 2" xfId="55340" xr:uid="{7FCB84C6-CCAA-4974-9B9A-4058E636F7CB}"/>
    <cellStyle name="Separador de milhares 2 45 3 3" xfId="55339" xr:uid="{D79D9F63-F30B-4777-B647-F3420BEDC6EF}"/>
    <cellStyle name="Separador de milhares 2 45 4" xfId="24705" xr:uid="{00000000-0005-0000-0000-000083600000}"/>
    <cellStyle name="Separador de milhares 2 45 4 2" xfId="55341" xr:uid="{B2B15C7D-6E7C-4B2F-80D7-5E22C9400C27}"/>
    <cellStyle name="Separador de milhares 2 45 5" xfId="24706" xr:uid="{00000000-0005-0000-0000-000084600000}"/>
    <cellStyle name="Separador de milhares 2 45 5 2" xfId="24707" xr:uid="{00000000-0005-0000-0000-000085600000}"/>
    <cellStyle name="Separador de milhares 2 45 5 2 2" xfId="55343" xr:uid="{D416FA77-E726-4AC4-9114-5023379A6EC4}"/>
    <cellStyle name="Separador de milhares 2 45 5 3" xfId="55342" xr:uid="{89817426-D93C-4204-8B56-8E42B32C96EF}"/>
    <cellStyle name="Separador de milhares 2 45 6" xfId="24708" xr:uid="{00000000-0005-0000-0000-000086600000}"/>
    <cellStyle name="Separador de milhares 2 45 6 2" xfId="55344" xr:uid="{935BF205-D700-4648-96CC-91133A88D916}"/>
    <cellStyle name="Separador de milhares 2 45 7" xfId="55336" xr:uid="{950D1BA0-75C5-42AB-B5EA-2C30125E905B}"/>
    <cellStyle name="Separador de milhares 2 46" xfId="24709" xr:uid="{00000000-0005-0000-0000-000087600000}"/>
    <cellStyle name="Separador de milhares 2 46 2" xfId="24710" xr:uid="{00000000-0005-0000-0000-000088600000}"/>
    <cellStyle name="Separador de milhares 2 46 2 2" xfId="24711" xr:uid="{00000000-0005-0000-0000-000089600000}"/>
    <cellStyle name="Separador de milhares 2 46 2 2 2" xfId="55347" xr:uid="{0BD24251-893C-48E0-85F8-C8143E24C747}"/>
    <cellStyle name="Separador de milhares 2 46 2 3" xfId="55346" xr:uid="{3BF79F9C-1856-4B50-9E13-D3863D845859}"/>
    <cellStyle name="Separador de milhares 2 46 3" xfId="24712" xr:uid="{00000000-0005-0000-0000-00008A600000}"/>
    <cellStyle name="Separador de milhares 2 46 3 2" xfId="24713" xr:uid="{00000000-0005-0000-0000-00008B600000}"/>
    <cellStyle name="Separador de milhares 2 46 3 2 2" xfId="55349" xr:uid="{4642314F-34A2-44A1-8B8C-A2FD7B8CC8D3}"/>
    <cellStyle name="Separador de milhares 2 46 3 3" xfId="55348" xr:uid="{6177A172-7400-4923-A54C-A1A3DF15892F}"/>
    <cellStyle name="Separador de milhares 2 46 4" xfId="24714" xr:uid="{00000000-0005-0000-0000-00008C600000}"/>
    <cellStyle name="Separador de milhares 2 46 4 2" xfId="55350" xr:uid="{2D41574D-396A-4EA5-8254-68CE62CB8D4B}"/>
    <cellStyle name="Separador de milhares 2 46 5" xfId="24715" xr:uid="{00000000-0005-0000-0000-00008D600000}"/>
    <cellStyle name="Separador de milhares 2 46 5 2" xfId="24716" xr:uid="{00000000-0005-0000-0000-00008E600000}"/>
    <cellStyle name="Separador de milhares 2 46 5 2 2" xfId="55352" xr:uid="{2E8D5616-DC37-46A8-8D8C-DBC55A25FDD9}"/>
    <cellStyle name="Separador de milhares 2 46 5 3" xfId="55351" xr:uid="{00EE4D55-DB86-403E-8AE4-CC4BD8FE120E}"/>
    <cellStyle name="Separador de milhares 2 46 6" xfId="24717" xr:uid="{00000000-0005-0000-0000-00008F600000}"/>
    <cellStyle name="Separador de milhares 2 46 6 2" xfId="55353" xr:uid="{DF9AE549-8521-408C-BC36-50627048B7D3}"/>
    <cellStyle name="Separador de milhares 2 46 7" xfId="55345" xr:uid="{B5095AEB-33EC-4B33-BBE6-1C5234F95872}"/>
    <cellStyle name="Separador de milhares 2 47" xfId="24718" xr:uid="{00000000-0005-0000-0000-000090600000}"/>
    <cellStyle name="Separador de milhares 2 47 2" xfId="24719" xr:uid="{00000000-0005-0000-0000-000091600000}"/>
    <cellStyle name="Separador de milhares 2 47 2 2" xfId="24720" xr:uid="{00000000-0005-0000-0000-000092600000}"/>
    <cellStyle name="Separador de milhares 2 47 2 2 2" xfId="55356" xr:uid="{BF24C9E8-3FC3-4CD3-9FE6-283960FB62DA}"/>
    <cellStyle name="Separador de milhares 2 47 2 3" xfId="55355" xr:uid="{CA14D998-F4AD-4163-BE4D-37E7708C67EF}"/>
    <cellStyle name="Separador de milhares 2 47 3" xfId="24721" xr:uid="{00000000-0005-0000-0000-000093600000}"/>
    <cellStyle name="Separador de milhares 2 47 3 2" xfId="24722" xr:uid="{00000000-0005-0000-0000-000094600000}"/>
    <cellStyle name="Separador de milhares 2 47 3 2 2" xfId="55358" xr:uid="{8E461AB5-EAA0-4132-9265-9518E5CF9C99}"/>
    <cellStyle name="Separador de milhares 2 47 3 3" xfId="55357" xr:uid="{3F7B0BBA-A1B9-4644-B975-8B0719223DBF}"/>
    <cellStyle name="Separador de milhares 2 47 4" xfId="24723" xr:uid="{00000000-0005-0000-0000-000095600000}"/>
    <cellStyle name="Separador de milhares 2 47 4 2" xfId="55359" xr:uid="{89A9AA25-8501-4453-8F75-ED074F68D0F0}"/>
    <cellStyle name="Separador de milhares 2 47 5" xfId="24724" xr:uid="{00000000-0005-0000-0000-000096600000}"/>
    <cellStyle name="Separador de milhares 2 47 5 2" xfId="24725" xr:uid="{00000000-0005-0000-0000-000097600000}"/>
    <cellStyle name="Separador de milhares 2 47 5 2 2" xfId="55361" xr:uid="{82CAC6ED-FB42-4CE7-A0E0-D33450CBDD90}"/>
    <cellStyle name="Separador de milhares 2 47 5 3" xfId="55360" xr:uid="{4E9A7F1D-B210-4217-80E2-8DBCB28682B7}"/>
    <cellStyle name="Separador de milhares 2 47 6" xfId="24726" xr:uid="{00000000-0005-0000-0000-000098600000}"/>
    <cellStyle name="Separador de milhares 2 47 6 2" xfId="55362" xr:uid="{9805D9A6-C3C2-41D1-8547-F621A2A586B7}"/>
    <cellStyle name="Separador de milhares 2 47 7" xfId="55354" xr:uid="{044FAD0D-364D-48A5-8BA8-7463CB884313}"/>
    <cellStyle name="Separador de milhares 2 48" xfId="24727" xr:uid="{00000000-0005-0000-0000-000099600000}"/>
    <cellStyle name="Separador de milhares 2 48 2" xfId="24728" xr:uid="{00000000-0005-0000-0000-00009A600000}"/>
    <cellStyle name="Separador de milhares 2 48 2 2" xfId="24729" xr:uid="{00000000-0005-0000-0000-00009B600000}"/>
    <cellStyle name="Separador de milhares 2 48 2 2 2" xfId="55365" xr:uid="{7E406A37-8414-441C-98B6-C650DF88D556}"/>
    <cellStyle name="Separador de milhares 2 48 2 3" xfId="55364" xr:uid="{3E43403C-3971-41D1-ABEF-1A6D023EBFA4}"/>
    <cellStyle name="Separador de milhares 2 48 3" xfId="24730" xr:uid="{00000000-0005-0000-0000-00009C600000}"/>
    <cellStyle name="Separador de milhares 2 48 3 2" xfId="24731" xr:uid="{00000000-0005-0000-0000-00009D600000}"/>
    <cellStyle name="Separador de milhares 2 48 3 2 2" xfId="55367" xr:uid="{E454CB7F-BEE4-4B38-A839-D10635E2F5C9}"/>
    <cellStyle name="Separador de milhares 2 48 3 3" xfId="55366" xr:uid="{50950B82-22E0-4B84-83F7-D44B76FD925F}"/>
    <cellStyle name="Separador de milhares 2 48 4" xfId="24732" xr:uid="{00000000-0005-0000-0000-00009E600000}"/>
    <cellStyle name="Separador de milhares 2 48 4 2" xfId="55368" xr:uid="{3798BF43-2897-412C-9478-CD393A3BB8D5}"/>
    <cellStyle name="Separador de milhares 2 48 5" xfId="24733" xr:uid="{00000000-0005-0000-0000-00009F600000}"/>
    <cellStyle name="Separador de milhares 2 48 5 2" xfId="24734" xr:uid="{00000000-0005-0000-0000-0000A0600000}"/>
    <cellStyle name="Separador de milhares 2 48 5 2 2" xfId="55370" xr:uid="{BFCEA97A-A7C7-41C3-ACD4-9F4D1B85D3F4}"/>
    <cellStyle name="Separador de milhares 2 48 5 3" xfId="55369" xr:uid="{F8D913CA-306A-4F0A-9EC6-6B0F59635701}"/>
    <cellStyle name="Separador de milhares 2 48 6" xfId="24735" xr:uid="{00000000-0005-0000-0000-0000A1600000}"/>
    <cellStyle name="Separador de milhares 2 48 6 2" xfId="55371" xr:uid="{B544FFDC-EAA3-4390-8DFA-4D096F8144C7}"/>
    <cellStyle name="Separador de milhares 2 48 7" xfId="55363" xr:uid="{049F6277-158F-4083-8BBD-E999D2884D7F}"/>
    <cellStyle name="Separador de milhares 2 49" xfId="24736" xr:uid="{00000000-0005-0000-0000-0000A2600000}"/>
    <cellStyle name="Separador de milhares 2 49 2" xfId="24737" xr:uid="{00000000-0005-0000-0000-0000A3600000}"/>
    <cellStyle name="Separador de milhares 2 49 2 2" xfId="24738" xr:uid="{00000000-0005-0000-0000-0000A4600000}"/>
    <cellStyle name="Separador de milhares 2 49 2 2 2" xfId="55374" xr:uid="{E5DF7862-B762-41A5-A417-6E0E323A4DF9}"/>
    <cellStyle name="Separador de milhares 2 49 2 3" xfId="55373" xr:uid="{C61B7834-8D13-47A3-91CE-4E601B26DBB0}"/>
    <cellStyle name="Separador de milhares 2 49 3" xfId="24739" xr:uid="{00000000-0005-0000-0000-0000A5600000}"/>
    <cellStyle name="Separador de milhares 2 49 3 2" xfId="24740" xr:uid="{00000000-0005-0000-0000-0000A6600000}"/>
    <cellStyle name="Separador de milhares 2 49 3 2 2" xfId="55376" xr:uid="{FBD72D26-DAB0-46DD-A9DE-77C62D54305D}"/>
    <cellStyle name="Separador de milhares 2 49 3 3" xfId="55375" xr:uid="{4A79C309-84B3-4609-8399-5BDD669CC175}"/>
    <cellStyle name="Separador de milhares 2 49 4" xfId="24741" xr:uid="{00000000-0005-0000-0000-0000A7600000}"/>
    <cellStyle name="Separador de milhares 2 49 4 2" xfId="55377" xr:uid="{0B743B46-7D93-4982-8971-67AA74C45A65}"/>
    <cellStyle name="Separador de milhares 2 49 5" xfId="24742" xr:uid="{00000000-0005-0000-0000-0000A8600000}"/>
    <cellStyle name="Separador de milhares 2 49 5 2" xfId="24743" xr:uid="{00000000-0005-0000-0000-0000A9600000}"/>
    <cellStyle name="Separador de milhares 2 49 5 2 2" xfId="55379" xr:uid="{1A8FC5AC-D32D-49FC-8905-855CD02213AF}"/>
    <cellStyle name="Separador de milhares 2 49 5 3" xfId="55378" xr:uid="{D0BF57F7-245B-4A5C-88A5-B32230937AC2}"/>
    <cellStyle name="Separador de milhares 2 49 6" xfId="24744" xr:uid="{00000000-0005-0000-0000-0000AA600000}"/>
    <cellStyle name="Separador de milhares 2 49 6 2" xfId="55380" xr:uid="{048FB326-C04C-4EEC-9137-11CD6ABC7026}"/>
    <cellStyle name="Separador de milhares 2 49 7" xfId="55372" xr:uid="{2136FFF2-36FE-4A7B-9E15-C5F823A022DE}"/>
    <cellStyle name="Separador de milhares 2 5" xfId="24745" xr:uid="{00000000-0005-0000-0000-0000AB600000}"/>
    <cellStyle name="Separador de milhares_x0001_ 2 5" xfId="24746" xr:uid="{00000000-0005-0000-0000-0000AC600000}"/>
    <cellStyle name="Separador de milhares 2 5 10" xfId="24747" xr:uid="{00000000-0005-0000-0000-0000AD600000}"/>
    <cellStyle name="Separador de milhares_x0001_ 2 5 10" xfId="55382" xr:uid="{3E3DB4F7-DD18-48D3-AD1A-6C7530A914E0}"/>
    <cellStyle name="Separador de milhares 2 5 10 2" xfId="24748" xr:uid="{00000000-0005-0000-0000-0000AE600000}"/>
    <cellStyle name="Separador de milhares 2 5 10 2 2" xfId="55384" xr:uid="{D260D1AE-BA8B-4345-B67B-3EAD063DDE96}"/>
    <cellStyle name="Separador de milhares 2 5 10 3" xfId="55383" xr:uid="{BC4EE898-3690-4795-B69E-5617F080BD72}"/>
    <cellStyle name="Separador de milhares 2 5 11" xfId="24749" xr:uid="{00000000-0005-0000-0000-0000AF600000}"/>
    <cellStyle name="Separador de milhares 2 5 11 2" xfId="24750" xr:uid="{00000000-0005-0000-0000-0000B0600000}"/>
    <cellStyle name="Separador de milhares 2 5 11 2 2" xfId="55386" xr:uid="{10F8657D-099F-4FD0-9681-5943A436C2D4}"/>
    <cellStyle name="Separador de milhares 2 5 11 3" xfId="55385" xr:uid="{BA9738AB-07A4-47FD-B25C-82EBD44567C0}"/>
    <cellStyle name="Separador de milhares 2 5 12" xfId="24751" xr:uid="{00000000-0005-0000-0000-0000B1600000}"/>
    <cellStyle name="Separador de milhares 2 5 12 2" xfId="55387" xr:uid="{F858FC86-1F56-4526-84FD-B3599FA974CC}"/>
    <cellStyle name="Separador de milhares 2 5 13" xfId="24752" xr:uid="{00000000-0005-0000-0000-0000B2600000}"/>
    <cellStyle name="Separador de milhares 2 5 13 2" xfId="55388" xr:uid="{90354E44-F585-48EE-837B-6AE09866FA5F}"/>
    <cellStyle name="Separador de milhares 2 5 13 3" xfId="24753" xr:uid="{00000000-0005-0000-0000-0000B3600000}"/>
    <cellStyle name="Separador de milhares 2 5 13 3 2" xfId="55389" xr:uid="{6595A560-0632-4414-A09A-B4E1DF518204}"/>
    <cellStyle name="Separador de milhares 2 5 14" xfId="24754" xr:uid="{00000000-0005-0000-0000-0000B4600000}"/>
    <cellStyle name="Separador de milhares 2 5 14 2" xfId="55390" xr:uid="{8332373D-352B-4CE9-A6D4-8908595548D2}"/>
    <cellStyle name="Separador de milhares 2 5 15" xfId="24755" xr:uid="{00000000-0005-0000-0000-0000B5600000}"/>
    <cellStyle name="Separador de milhares 2 5 15 2" xfId="55391" xr:uid="{798D7908-3009-40FB-8CBF-9E4722CF550E}"/>
    <cellStyle name="Separador de milhares 2 5 16" xfId="55381" xr:uid="{C84C04ED-F5DB-4AE3-BAFF-EE7A16936743}"/>
    <cellStyle name="Separador de milhares 2 5 2" xfId="24756" xr:uid="{00000000-0005-0000-0000-0000B6600000}"/>
    <cellStyle name="Separador de milhares_x0001_ 2 5 2" xfId="24757" xr:uid="{00000000-0005-0000-0000-0000B7600000}"/>
    <cellStyle name="Separador de milhares 2 5 2 10" xfId="55392" xr:uid="{A879020C-321B-4E28-B9A5-B4BF40A00514}"/>
    <cellStyle name="Separador de milhares 2 5 2 2" xfId="24758" xr:uid="{00000000-0005-0000-0000-0000B8600000}"/>
    <cellStyle name="Separador de milhares_x0001_ 2 5 2 2" xfId="24759" xr:uid="{00000000-0005-0000-0000-0000B9600000}"/>
    <cellStyle name="Separador de milhares 2 5 2 2 2" xfId="24760" xr:uid="{00000000-0005-0000-0000-0000BA600000}"/>
    <cellStyle name="Separador de milhares_x0001_ 2 5 2 2 2" xfId="55395" xr:uid="{BE27B00B-9B9F-4B00-B851-17D6F07D7D8F}"/>
    <cellStyle name="Separador de milhares 2 5 2 2 2 2" xfId="55396" xr:uid="{B351AECE-99A3-4CD8-BD87-BCD81AF5F325}"/>
    <cellStyle name="Separador de milhares 2 5 2 2 3" xfId="55394" xr:uid="{30591FB0-2AC3-496B-89C1-F2534F8A9B80}"/>
    <cellStyle name="Separador de milhares 2 5 2 3" xfId="24761" xr:uid="{00000000-0005-0000-0000-0000BB600000}"/>
    <cellStyle name="Separador de milhares_x0001_ 2 5 2 3" xfId="55393" xr:uid="{0DC36D0D-1F26-4F90-969E-126AF3E274A2}"/>
    <cellStyle name="Separador de milhares 2 5 2 3 2" xfId="24762" xr:uid="{00000000-0005-0000-0000-0000BC600000}"/>
    <cellStyle name="Separador de milhares 2 5 2 3 2 2" xfId="55398" xr:uid="{BB0C74D0-5F4E-4E5C-9D53-2FF4C9A70EDC}"/>
    <cellStyle name="Separador de milhares 2 5 2 3 3" xfId="55397" xr:uid="{FB4EA303-1218-4FAD-BC8B-939A1216BD53}"/>
    <cellStyle name="Separador de milhares 2 5 2 4" xfId="24763" xr:uid="{00000000-0005-0000-0000-0000BD600000}"/>
    <cellStyle name="Separador de milhares 2 5 2 4 2" xfId="24764" xr:uid="{00000000-0005-0000-0000-0000BE600000}"/>
    <cellStyle name="Separador de milhares 2 5 2 4 2 2" xfId="55400" xr:uid="{2D26F0C0-787F-4B04-9BCB-A5F63EB9AC53}"/>
    <cellStyle name="Separador de milhares 2 5 2 4 3" xfId="55399" xr:uid="{7FFD4B1A-507A-42D9-BBBD-7A14569E9429}"/>
    <cellStyle name="Separador de milhares 2 5 2 5" xfId="24765" xr:uid="{00000000-0005-0000-0000-0000BF600000}"/>
    <cellStyle name="Separador de milhares 2 5 2 5 2" xfId="24766" xr:uid="{00000000-0005-0000-0000-0000C0600000}"/>
    <cellStyle name="Separador de milhares 2 5 2 5 2 2" xfId="55402" xr:uid="{F5FCED9B-BDB3-44BB-BB50-8AC4DE63B5A1}"/>
    <cellStyle name="Separador de milhares 2 5 2 5 3" xfId="55401" xr:uid="{5293F01D-11FD-4393-AE12-71722702C2A3}"/>
    <cellStyle name="Separador de milhares 2 5 2 6" xfId="24767" xr:uid="{00000000-0005-0000-0000-0000C1600000}"/>
    <cellStyle name="Separador de milhares 2 5 2 6 2" xfId="55403" xr:uid="{44E4758C-7BE6-4596-A501-BB2A8628FCFA}"/>
    <cellStyle name="Separador de milhares 2 5 2 7" xfId="24768" xr:uid="{00000000-0005-0000-0000-0000C2600000}"/>
    <cellStyle name="Separador de milhares 2 5 2 7 2" xfId="55404" xr:uid="{2DE8FFED-DD58-448C-A8B3-2D5263FE50AF}"/>
    <cellStyle name="Separador de milhares 2 5 2 8" xfId="24769" xr:uid="{00000000-0005-0000-0000-0000C3600000}"/>
    <cellStyle name="Separador de milhares 2 5 2 8 2" xfId="55405" xr:uid="{9FA6F07C-DD94-4436-A88E-8E1E09F8A711}"/>
    <cellStyle name="Separador de milhares 2 5 2 9" xfId="24770" xr:uid="{00000000-0005-0000-0000-0000C4600000}"/>
    <cellStyle name="Separador de milhares 2 5 2 9 2" xfId="55406" xr:uid="{F9ED604F-71F9-4C39-B29C-5F50C5503CA5}"/>
    <cellStyle name="Separador de milhares 2 5 3" xfId="24771" xr:uid="{00000000-0005-0000-0000-0000C5600000}"/>
    <cellStyle name="Separador de milhares_x0001_ 2 5 3" xfId="24772" xr:uid="{00000000-0005-0000-0000-0000C6600000}"/>
    <cellStyle name="Separador de milhares 2 5 3 2" xfId="24773" xr:uid="{00000000-0005-0000-0000-0000C7600000}"/>
    <cellStyle name="Separador de milhares_x0001_ 2 5 3 2" xfId="24774" xr:uid="{00000000-0005-0000-0000-0000C8600000}"/>
    <cellStyle name="Separador de milhares 2 5 3 2 2" xfId="24775" xr:uid="{00000000-0005-0000-0000-0000C9600000}"/>
    <cellStyle name="Separador de milhares_x0001_ 2 5 3 2 2" xfId="55410" xr:uid="{A9446017-45EC-4D9A-9995-E325A1D14D30}"/>
    <cellStyle name="Separador de milhares 2 5 3 2 2 2" xfId="55411" xr:uid="{A098891D-FA92-4702-BDAF-BCC959ECC369}"/>
    <cellStyle name="Separador de milhares 2 5 3 2 3" xfId="55409" xr:uid="{F077AC24-02A8-4172-9E37-B102AD038E4D}"/>
    <cellStyle name="Separador de milhares 2 5 3 3" xfId="24776" xr:uid="{00000000-0005-0000-0000-0000CA600000}"/>
    <cellStyle name="Separador de milhares_x0001_ 2 5 3 3" xfId="55408" xr:uid="{5A388A3B-0374-4408-8907-20BEE279387F}"/>
    <cellStyle name="Separador de milhares 2 5 3 3 2" xfId="24777" xr:uid="{00000000-0005-0000-0000-0000CB600000}"/>
    <cellStyle name="Separador de milhares 2 5 3 3 2 2" xfId="55413" xr:uid="{02ADCDD7-887B-470E-9747-703E7E6168A4}"/>
    <cellStyle name="Separador de milhares 2 5 3 3 3" xfId="55412" xr:uid="{FA507095-FCAE-4BA8-93DB-DF7D49E9393F}"/>
    <cellStyle name="Separador de milhares 2 5 3 4" xfId="24778" xr:uid="{00000000-0005-0000-0000-0000CC600000}"/>
    <cellStyle name="Separador de milhares 2 5 3 4 2" xfId="24779" xr:uid="{00000000-0005-0000-0000-0000CD600000}"/>
    <cellStyle name="Separador de milhares 2 5 3 4 2 2" xfId="55415" xr:uid="{54BA3B49-8285-4AAE-B13C-D58A04E13B40}"/>
    <cellStyle name="Separador de milhares 2 5 3 4 3" xfId="55414" xr:uid="{E8171590-43B6-434F-BB2F-4F748B9BFD04}"/>
    <cellStyle name="Separador de milhares 2 5 3 5" xfId="24780" xr:uid="{00000000-0005-0000-0000-0000CE600000}"/>
    <cellStyle name="Separador de milhares 2 5 3 5 2" xfId="55416" xr:uid="{A5EA329E-7C22-4C88-BE27-A7C045A28F16}"/>
    <cellStyle name="Separador de milhares 2 5 3 6" xfId="24781" xr:uid="{00000000-0005-0000-0000-0000CF600000}"/>
    <cellStyle name="Separador de milhares 2 5 3 6 2" xfId="55417" xr:uid="{73B4937B-EB43-4737-A4FF-9716447B4F8E}"/>
    <cellStyle name="Separador de milhares 2 5 3 7" xfId="24782" xr:uid="{00000000-0005-0000-0000-0000D0600000}"/>
    <cellStyle name="Separador de milhares 2 5 3 7 2" xfId="55418" xr:uid="{ACFF4A89-93B1-4455-8118-27CDC6C302FA}"/>
    <cellStyle name="Separador de milhares 2 5 3 8" xfId="24783" xr:uid="{00000000-0005-0000-0000-0000D1600000}"/>
    <cellStyle name="Separador de milhares 2 5 3 8 2" xfId="55419" xr:uid="{CA661D7B-4377-40CC-B262-5280397BFE91}"/>
    <cellStyle name="Separador de milhares 2 5 3 9" xfId="55407" xr:uid="{89E4CE4A-DFF5-4A54-B7AD-78B2533237F2}"/>
    <cellStyle name="Separador de milhares 2 5 4" xfId="24784" xr:uid="{00000000-0005-0000-0000-0000D2600000}"/>
    <cellStyle name="Separador de milhares_x0001_ 2 5 4" xfId="24785" xr:uid="{00000000-0005-0000-0000-0000D3600000}"/>
    <cellStyle name="Separador de milhares 2 5 4 2" xfId="24786" xr:uid="{00000000-0005-0000-0000-0000D4600000}"/>
    <cellStyle name="Separador de milhares_x0001_ 2 5 4 2" xfId="24787" xr:uid="{00000000-0005-0000-0000-0000D5600000}"/>
    <cellStyle name="Separador de milhares 2 5 4 2 2" xfId="24788" xr:uid="{00000000-0005-0000-0000-0000D6600000}"/>
    <cellStyle name="Separador de milhares_x0001_ 2 5 4 2 2" xfId="55423" xr:uid="{FEDB78F6-3F77-4CD5-ABB5-4FF1D201E679}"/>
    <cellStyle name="Separador de milhares 2 5 4 2 2 2" xfId="55424" xr:uid="{3A9FCB37-5918-45B3-98BF-66E050138E06}"/>
    <cellStyle name="Separador de milhares 2 5 4 2 3" xfId="55422" xr:uid="{696C0AA8-79D8-4A1B-85A8-045D5D76EB0E}"/>
    <cellStyle name="Separador de milhares 2 5 4 3" xfId="24789" xr:uid="{00000000-0005-0000-0000-0000D7600000}"/>
    <cellStyle name="Separador de milhares_x0001_ 2 5 4 3" xfId="55421" xr:uid="{5B959721-0D6E-4F78-977C-8C0ACA13E5AB}"/>
    <cellStyle name="Separador de milhares 2 5 4 3 2" xfId="24790" xr:uid="{00000000-0005-0000-0000-0000D8600000}"/>
    <cellStyle name="Separador de milhares 2 5 4 3 2 2" xfId="55426" xr:uid="{5EAB542E-ABB4-4D34-A322-D3B306347AA0}"/>
    <cellStyle name="Separador de milhares 2 5 4 3 3" xfId="55425" xr:uid="{66804843-712D-45E5-A9DA-EB82DF87B10B}"/>
    <cellStyle name="Separador de milhares 2 5 4 4" xfId="24791" xr:uid="{00000000-0005-0000-0000-0000D9600000}"/>
    <cellStyle name="Separador de milhares 2 5 4 4 2" xfId="24792" xr:uid="{00000000-0005-0000-0000-0000DA600000}"/>
    <cellStyle name="Separador de milhares 2 5 4 4 2 2" xfId="55428" xr:uid="{F2DCFBD5-28EE-4E05-8792-276BE306F5E5}"/>
    <cellStyle name="Separador de milhares 2 5 4 4 3" xfId="55427" xr:uid="{B23ACE23-ED91-4BBE-BB35-1EE4159B87F5}"/>
    <cellStyle name="Separador de milhares 2 5 4 5" xfId="24793" xr:uid="{00000000-0005-0000-0000-0000DB600000}"/>
    <cellStyle name="Separador de milhares 2 5 4 5 2" xfId="55429" xr:uid="{87F303A2-8F29-4E32-8EC1-7CA689B31070}"/>
    <cellStyle name="Separador de milhares 2 5 4 6" xfId="24794" xr:uid="{00000000-0005-0000-0000-0000DC600000}"/>
    <cellStyle name="Separador de milhares 2 5 4 6 2" xfId="55430" xr:uid="{0FE8733F-2A4C-4DBB-BDC6-FBD63F887EB4}"/>
    <cellStyle name="Separador de milhares 2 5 4 7" xfId="24795" xr:uid="{00000000-0005-0000-0000-0000DD600000}"/>
    <cellStyle name="Separador de milhares 2 5 4 7 2" xfId="55431" xr:uid="{D907C733-746D-401D-9A82-AA201BD7BF5C}"/>
    <cellStyle name="Separador de milhares 2 5 4 8" xfId="24796" xr:uid="{00000000-0005-0000-0000-0000DE600000}"/>
    <cellStyle name="Separador de milhares 2 5 4 8 2" xfId="55432" xr:uid="{883F475F-887B-4CF3-96D3-B4C32ECC9179}"/>
    <cellStyle name="Separador de milhares 2 5 4 9" xfId="55420" xr:uid="{CDC90C69-58FB-4B22-ADAA-D830BF88D240}"/>
    <cellStyle name="Separador de milhares 2 5 5" xfId="24797" xr:uid="{00000000-0005-0000-0000-0000DF600000}"/>
    <cellStyle name="Separador de milhares_x0001_ 2 5 5" xfId="24798" xr:uid="{00000000-0005-0000-0000-0000E0600000}"/>
    <cellStyle name="Separador de milhares 2 5 5 2" xfId="24799" xr:uid="{00000000-0005-0000-0000-0000E1600000}"/>
    <cellStyle name="Separador de milhares_x0001_ 2 5 5 2" xfId="24800" xr:uid="{00000000-0005-0000-0000-0000E2600000}"/>
    <cellStyle name="Separador de milhares 2 5 5 2 2" xfId="24801" xr:uid="{00000000-0005-0000-0000-0000E3600000}"/>
    <cellStyle name="Separador de milhares_x0001_ 2 5 5 2 2" xfId="55436" xr:uid="{1733BB96-79C9-40A6-8B67-C2DE11339F3B}"/>
    <cellStyle name="Separador de milhares 2 5 5 2 2 2" xfId="55437" xr:uid="{392D6A89-78C4-41BB-A62A-3DEB2F7A0F06}"/>
    <cellStyle name="Separador de milhares 2 5 5 2 3" xfId="55435" xr:uid="{2AF7AE36-00B6-4DE5-AFD6-27FB1E9C8777}"/>
    <cellStyle name="Separador de milhares 2 5 5 3" xfId="24802" xr:uid="{00000000-0005-0000-0000-0000E4600000}"/>
    <cellStyle name="Separador de milhares_x0001_ 2 5 5 3" xfId="55434" xr:uid="{8877C3A8-DBE3-466D-9CB7-2D698F9E0A45}"/>
    <cellStyle name="Separador de milhares 2 5 5 3 2" xfId="24803" xr:uid="{00000000-0005-0000-0000-0000E5600000}"/>
    <cellStyle name="Separador de milhares 2 5 5 3 2 2" xfId="55439" xr:uid="{8CBC0361-9C5A-4FA5-A156-8F48FAA9D20D}"/>
    <cellStyle name="Separador de milhares 2 5 5 3 3" xfId="55438" xr:uid="{83FF6FD3-0A65-4861-B8FD-422258D00BB2}"/>
    <cellStyle name="Separador de milhares 2 5 5 4" xfId="24804" xr:uid="{00000000-0005-0000-0000-0000E6600000}"/>
    <cellStyle name="Separador de milhares 2 5 5 4 2" xfId="55440" xr:uid="{BAF95154-D856-4CDF-8241-D74155B27ABB}"/>
    <cellStyle name="Separador de milhares 2 5 5 5" xfId="24805" xr:uid="{00000000-0005-0000-0000-0000E7600000}"/>
    <cellStyle name="Separador de milhares 2 5 5 5 2" xfId="55441" xr:uid="{0DAE45D5-CD2B-407B-AE18-7096755DA1F4}"/>
    <cellStyle name="Separador de milhares 2 5 5 6" xfId="24806" xr:uid="{00000000-0005-0000-0000-0000E8600000}"/>
    <cellStyle name="Separador de milhares 2 5 5 6 2" xfId="55442" xr:uid="{4FEFE193-52B8-4D3D-84FB-AA8E5207729B}"/>
    <cellStyle name="Separador de milhares 2 5 5 7" xfId="24807" xr:uid="{00000000-0005-0000-0000-0000E9600000}"/>
    <cellStyle name="Separador de milhares 2 5 5 7 2" xfId="55443" xr:uid="{3217E4D2-5F78-40A6-BBEC-6A40C6698955}"/>
    <cellStyle name="Separador de milhares 2 5 5 8" xfId="55433" xr:uid="{B8844841-F7C9-4AFA-B70C-2F24FAD0EDA0}"/>
    <cellStyle name="Separador de milhares 2 5 6" xfId="24808" xr:uid="{00000000-0005-0000-0000-0000EA600000}"/>
    <cellStyle name="Separador de milhares_x0001_ 2 5 6" xfId="24809" xr:uid="{00000000-0005-0000-0000-0000EB600000}"/>
    <cellStyle name="Separador de milhares 2 5 6 2" xfId="24810" xr:uid="{00000000-0005-0000-0000-0000EC600000}"/>
    <cellStyle name="Separador de milhares_x0001_ 2 5 6 2" xfId="55445" xr:uid="{79684B98-7DF4-4B0B-9085-895B5C286162}"/>
    <cellStyle name="Separador de milhares 2 5 6 2 2" xfId="24811" xr:uid="{00000000-0005-0000-0000-0000ED600000}"/>
    <cellStyle name="Separador de milhares 2 5 6 2 2 2" xfId="55447" xr:uid="{1CDA319E-2225-4EAE-B4C7-9D872FDA4DCD}"/>
    <cellStyle name="Separador de milhares 2 5 6 2 3" xfId="55446" xr:uid="{48A8646B-4472-413D-968B-F10F32D9721B}"/>
    <cellStyle name="Separador de milhares 2 5 6 3" xfId="24812" xr:uid="{00000000-0005-0000-0000-0000EE600000}"/>
    <cellStyle name="Separador de milhares 2 5 6 3 2" xfId="24813" xr:uid="{00000000-0005-0000-0000-0000EF600000}"/>
    <cellStyle name="Separador de milhares 2 5 6 3 2 2" xfId="55449" xr:uid="{731FC7CC-82F5-42C4-8C81-618BD4BF2B77}"/>
    <cellStyle name="Separador de milhares 2 5 6 3 3" xfId="55448" xr:uid="{CD91D476-4FDD-4410-B669-6DC03EEFA968}"/>
    <cellStyle name="Separador de milhares 2 5 6 4" xfId="24814" xr:uid="{00000000-0005-0000-0000-0000F0600000}"/>
    <cellStyle name="Separador de milhares 2 5 6 4 2" xfId="55450" xr:uid="{5AD21CCE-F5FB-4039-8F40-41A9FC5481A3}"/>
    <cellStyle name="Separador de milhares 2 5 6 5" xfId="24815" xr:uid="{00000000-0005-0000-0000-0000F1600000}"/>
    <cellStyle name="Separador de milhares 2 5 6 5 2" xfId="55451" xr:uid="{4577DA3A-7F61-4843-8961-F4E4999ED3B9}"/>
    <cellStyle name="Separador de milhares 2 5 6 6" xfId="24816" xr:uid="{00000000-0005-0000-0000-0000F2600000}"/>
    <cellStyle name="Separador de milhares 2 5 6 6 2" xfId="55452" xr:uid="{033C0BC2-5F4A-42B6-8C8F-0B07D6F02988}"/>
    <cellStyle name="Separador de milhares 2 5 6 7" xfId="24817" xr:uid="{00000000-0005-0000-0000-0000F3600000}"/>
    <cellStyle name="Separador de milhares 2 5 6 7 2" xfId="55453" xr:uid="{EE553CA6-16FA-493E-B04C-7CC3F120DCE8}"/>
    <cellStyle name="Separador de milhares 2 5 6 8" xfId="55444" xr:uid="{2D0EA3F7-3162-43EB-9646-D25EF2B934A1}"/>
    <cellStyle name="Separador de milhares 2 5 7" xfId="24818" xr:uid="{00000000-0005-0000-0000-0000F4600000}"/>
    <cellStyle name="Separador de milhares_x0001_ 2 5 7" xfId="24819" xr:uid="{00000000-0005-0000-0000-0000F5600000}"/>
    <cellStyle name="Separador de milhares 2 5 7 2" xfId="24820" xr:uid="{00000000-0005-0000-0000-0000F6600000}"/>
    <cellStyle name="Separador de milhares_x0001_ 2 5 7 2" xfId="55455" xr:uid="{45747AFA-BDA8-46B0-8DCD-F54E29ACBF48}"/>
    <cellStyle name="Separador de milhares 2 5 7 2 2" xfId="24821" xr:uid="{00000000-0005-0000-0000-0000F7600000}"/>
    <cellStyle name="Separador de milhares 2 5 7 2 2 2" xfId="55457" xr:uid="{883834A4-EB83-4415-81D6-0D2E429C6343}"/>
    <cellStyle name="Separador de milhares 2 5 7 2 3" xfId="55456" xr:uid="{E1D2D79A-49A9-4556-A0EF-A7DFE4EC5CF9}"/>
    <cellStyle name="Separador de milhares 2 5 7 3" xfId="24822" xr:uid="{00000000-0005-0000-0000-0000F8600000}"/>
    <cellStyle name="Separador de milhares 2 5 7 3 2" xfId="24823" xr:uid="{00000000-0005-0000-0000-0000F9600000}"/>
    <cellStyle name="Separador de milhares 2 5 7 3 2 2" xfId="55459" xr:uid="{AE57708A-023C-4CB7-9A17-A42346566ACA}"/>
    <cellStyle name="Separador de milhares 2 5 7 3 3" xfId="55458" xr:uid="{EC2B25BF-31C3-446B-A421-035473B68325}"/>
    <cellStyle name="Separador de milhares 2 5 7 4" xfId="24824" xr:uid="{00000000-0005-0000-0000-0000FA600000}"/>
    <cellStyle name="Separador de milhares 2 5 7 4 2" xfId="55460" xr:uid="{0BCD2F82-B4B4-4678-B26B-AA1641B5ED8C}"/>
    <cellStyle name="Separador de milhares 2 5 7 5" xfId="24825" xr:uid="{00000000-0005-0000-0000-0000FB600000}"/>
    <cellStyle name="Separador de milhares 2 5 7 5 2" xfId="55461" xr:uid="{5464D155-1193-44C2-B86E-D57890B4C93F}"/>
    <cellStyle name="Separador de milhares 2 5 7 6" xfId="24826" xr:uid="{00000000-0005-0000-0000-0000FC600000}"/>
    <cellStyle name="Separador de milhares 2 5 7 6 2" xfId="55462" xr:uid="{4585463B-6696-4C7C-BB43-7A35146EC7F6}"/>
    <cellStyle name="Separador de milhares 2 5 7 7" xfId="55454" xr:uid="{A3A709C3-3BEA-44F4-B713-EB257692050F}"/>
    <cellStyle name="Separador de milhares 2 5 8" xfId="24827" xr:uid="{00000000-0005-0000-0000-0000FD600000}"/>
    <cellStyle name="Separador de milhares_x0001_ 2 5 8" xfId="24828" xr:uid="{00000000-0005-0000-0000-0000FE600000}"/>
    <cellStyle name="Separador de milhares 2 5 8 2" xfId="24829" xr:uid="{00000000-0005-0000-0000-0000FF600000}"/>
    <cellStyle name="Separador de milhares_x0001_ 2 5 8 2" xfId="55464" xr:uid="{63CF2A38-6579-4D3A-8788-541FB7165BCC}"/>
    <cellStyle name="Separador de milhares 2 5 8 2 2" xfId="55465" xr:uid="{D3F4D715-264F-4537-9DBB-AA5F2634AFFA}"/>
    <cellStyle name="Separador de milhares 2 5 8 3" xfId="55463" xr:uid="{009C39BD-1114-44E4-A79D-05E29932AA1B}"/>
    <cellStyle name="Separador de milhares 2 5 9" xfId="24830" xr:uid="{00000000-0005-0000-0000-000000610000}"/>
    <cellStyle name="Separador de milhares_x0001_ 2 5 9" xfId="24831" xr:uid="{00000000-0005-0000-0000-000001610000}"/>
    <cellStyle name="Separador de milhares 2 5 9 2" xfId="24832" xr:uid="{00000000-0005-0000-0000-000002610000}"/>
    <cellStyle name="Separador de milhares_x0001_ 2 5 9 2" xfId="55467" xr:uid="{336E2FAD-16D4-49F0-83CC-32240C8CABFE}"/>
    <cellStyle name="Separador de milhares 2 5 9 2 2" xfId="55468" xr:uid="{BC6EFF3A-115D-46BC-99B9-113A02110993}"/>
    <cellStyle name="Separador de milhares 2 5 9 3" xfId="55466" xr:uid="{FC9FBBA3-99BE-4F5B-98D0-A6328175BFA5}"/>
    <cellStyle name="Separador de milhares 2 50" xfId="24833" xr:uid="{00000000-0005-0000-0000-000003610000}"/>
    <cellStyle name="Separador de milhares 2 50 2" xfId="24834" xr:uid="{00000000-0005-0000-0000-000004610000}"/>
    <cellStyle name="Separador de milhares 2 50 2 2" xfId="24835" xr:uid="{00000000-0005-0000-0000-000005610000}"/>
    <cellStyle name="Separador de milhares 2 50 2 2 2" xfId="55471" xr:uid="{FEE2F772-5F7C-4BCB-8168-1DA73FBF6DF5}"/>
    <cellStyle name="Separador de milhares 2 50 2 3" xfId="55470" xr:uid="{7DCDFAEF-1515-4205-BBFD-EF41F273198E}"/>
    <cellStyle name="Separador de milhares 2 50 3" xfId="24836" xr:uid="{00000000-0005-0000-0000-000006610000}"/>
    <cellStyle name="Separador de milhares 2 50 3 2" xfId="24837" xr:uid="{00000000-0005-0000-0000-000007610000}"/>
    <cellStyle name="Separador de milhares 2 50 3 2 2" xfId="55473" xr:uid="{828FC6C6-2730-4160-A106-6480DCF8B6CC}"/>
    <cellStyle name="Separador de milhares 2 50 3 3" xfId="55472" xr:uid="{77F0F430-B9EA-4915-B52F-A8D60F787A21}"/>
    <cellStyle name="Separador de milhares 2 50 4" xfId="24838" xr:uid="{00000000-0005-0000-0000-000008610000}"/>
    <cellStyle name="Separador de milhares 2 50 4 2" xfId="55474" xr:uid="{A81957FB-E84D-412F-B0F8-A2D91B949AD7}"/>
    <cellStyle name="Separador de milhares 2 50 5" xfId="24839" xr:uid="{00000000-0005-0000-0000-000009610000}"/>
    <cellStyle name="Separador de milhares 2 50 5 2" xfId="24840" xr:uid="{00000000-0005-0000-0000-00000A610000}"/>
    <cellStyle name="Separador de milhares 2 50 5 2 2" xfId="55476" xr:uid="{34D18E4E-8160-4B80-93DD-BDA0559F107E}"/>
    <cellStyle name="Separador de milhares 2 50 5 3" xfId="55475" xr:uid="{09323E6A-FAD3-4622-9FE0-5E90DE5BAA55}"/>
    <cellStyle name="Separador de milhares 2 50 6" xfId="24841" xr:uid="{00000000-0005-0000-0000-00000B610000}"/>
    <cellStyle name="Separador de milhares 2 50 6 2" xfId="55477" xr:uid="{8F0A8422-2147-493E-AAC7-03C4EE045269}"/>
    <cellStyle name="Separador de milhares 2 50 7" xfId="55469" xr:uid="{EDEB5C0C-58BC-4A82-9CCA-A653155902EF}"/>
    <cellStyle name="Separador de milhares 2 51" xfId="24842" xr:uid="{00000000-0005-0000-0000-00000C610000}"/>
    <cellStyle name="Separador de milhares 2 51 2" xfId="24843" xr:uid="{00000000-0005-0000-0000-00000D610000}"/>
    <cellStyle name="Separador de milhares 2 51 2 2" xfId="24844" xr:uid="{00000000-0005-0000-0000-00000E610000}"/>
    <cellStyle name="Separador de milhares 2 51 2 2 2" xfId="55480" xr:uid="{8DD6853A-8808-467F-97CB-99E5DA844A23}"/>
    <cellStyle name="Separador de milhares 2 51 2 3" xfId="55479" xr:uid="{CAE977DE-10D4-4666-BE22-951898A80D6C}"/>
    <cellStyle name="Separador de milhares 2 51 3" xfId="24845" xr:uid="{00000000-0005-0000-0000-00000F610000}"/>
    <cellStyle name="Separador de milhares 2 51 3 2" xfId="24846" xr:uid="{00000000-0005-0000-0000-000010610000}"/>
    <cellStyle name="Separador de milhares 2 51 3 2 2" xfId="55482" xr:uid="{BE6C0E00-1D09-4077-B4FA-BA21FBD91AF6}"/>
    <cellStyle name="Separador de milhares 2 51 3 3" xfId="55481" xr:uid="{3E1317F9-2966-46E2-A4F5-82382F2338ED}"/>
    <cellStyle name="Separador de milhares 2 51 4" xfId="24847" xr:uid="{00000000-0005-0000-0000-000011610000}"/>
    <cellStyle name="Separador de milhares 2 51 4 2" xfId="55483" xr:uid="{C1362BBD-F8AA-4485-A615-1F7BE5EE52D6}"/>
    <cellStyle name="Separador de milhares 2 51 5" xfId="24848" xr:uid="{00000000-0005-0000-0000-000012610000}"/>
    <cellStyle name="Separador de milhares 2 51 5 2" xfId="24849" xr:uid="{00000000-0005-0000-0000-000013610000}"/>
    <cellStyle name="Separador de milhares 2 51 5 2 2" xfId="55485" xr:uid="{3459F698-4B2B-4772-A5DF-5437D26CE7CE}"/>
    <cellStyle name="Separador de milhares 2 51 5 3" xfId="55484" xr:uid="{1FA9F51B-C3F9-47B1-9204-34DB46AB494D}"/>
    <cellStyle name="Separador de milhares 2 51 6" xfId="24850" xr:uid="{00000000-0005-0000-0000-000014610000}"/>
    <cellStyle name="Separador de milhares 2 51 6 2" xfId="55486" xr:uid="{3AC9F389-7C1A-4BA5-8278-A74BE61ED7B1}"/>
    <cellStyle name="Separador de milhares 2 51 7" xfId="55478" xr:uid="{77A515ED-4E28-49A0-BFA6-B18B15D04818}"/>
    <cellStyle name="Separador de milhares 2 52" xfId="24851" xr:uid="{00000000-0005-0000-0000-000015610000}"/>
    <cellStyle name="Separador de milhares 2 52 2" xfId="24852" xr:uid="{00000000-0005-0000-0000-000016610000}"/>
    <cellStyle name="Separador de milhares 2 52 2 2" xfId="24853" xr:uid="{00000000-0005-0000-0000-000017610000}"/>
    <cellStyle name="Separador de milhares 2 52 2 2 2" xfId="55489" xr:uid="{5761A658-8106-416B-A2B1-6596FFC833BE}"/>
    <cellStyle name="Separador de milhares 2 52 2 3" xfId="55488" xr:uid="{D9DED8E8-BBE2-4FAD-B670-68B2B7160296}"/>
    <cellStyle name="Separador de milhares 2 52 3" xfId="24854" xr:uid="{00000000-0005-0000-0000-000018610000}"/>
    <cellStyle name="Separador de milhares 2 52 3 2" xfId="24855" xr:uid="{00000000-0005-0000-0000-000019610000}"/>
    <cellStyle name="Separador de milhares 2 52 3 2 2" xfId="55491" xr:uid="{171E429A-1804-4F05-A513-895FAAB649BA}"/>
    <cellStyle name="Separador de milhares 2 52 3 3" xfId="55490" xr:uid="{B9ED6E6F-3E1D-4EDA-A81B-D2C2648EA4D9}"/>
    <cellStyle name="Separador de milhares 2 52 4" xfId="24856" xr:uid="{00000000-0005-0000-0000-00001A610000}"/>
    <cellStyle name="Separador de milhares 2 52 4 2" xfId="55492" xr:uid="{BBDA708C-7428-46BC-9854-6DD772783FE8}"/>
    <cellStyle name="Separador de milhares 2 52 5" xfId="24857" xr:uid="{00000000-0005-0000-0000-00001B610000}"/>
    <cellStyle name="Separador de milhares 2 52 5 2" xfId="24858" xr:uid="{00000000-0005-0000-0000-00001C610000}"/>
    <cellStyle name="Separador de milhares 2 52 5 2 2" xfId="55494" xr:uid="{AD54ECFA-E119-4A38-9A3F-BCF2907001EF}"/>
    <cellStyle name="Separador de milhares 2 52 5 3" xfId="55493" xr:uid="{51F46E6D-E8A3-4AC2-BB72-DA748067AF65}"/>
    <cellStyle name="Separador de milhares 2 52 6" xfId="24859" xr:uid="{00000000-0005-0000-0000-00001D610000}"/>
    <cellStyle name="Separador de milhares 2 52 6 2" xfId="55495" xr:uid="{DB2F8C67-3239-4D8D-AC4A-197508369EA2}"/>
    <cellStyle name="Separador de milhares 2 52 7" xfId="55487" xr:uid="{B2300C78-57B9-48B8-9CF6-4AFF2E859EED}"/>
    <cellStyle name="Separador de milhares 2 53" xfId="24860" xr:uid="{00000000-0005-0000-0000-00001E610000}"/>
    <cellStyle name="Separador de milhares 2 53 2" xfId="24861" xr:uid="{00000000-0005-0000-0000-00001F610000}"/>
    <cellStyle name="Separador de milhares 2 53 2 2" xfId="24862" xr:uid="{00000000-0005-0000-0000-000020610000}"/>
    <cellStyle name="Separador de milhares 2 53 2 2 2" xfId="55498" xr:uid="{0A9768E3-7702-4AE5-800B-F59EFA5869C6}"/>
    <cellStyle name="Separador de milhares 2 53 2 3" xfId="55497" xr:uid="{8AA10C00-B591-4B71-BF5F-2F16D4300277}"/>
    <cellStyle name="Separador de milhares 2 53 3" xfId="24863" xr:uid="{00000000-0005-0000-0000-000021610000}"/>
    <cellStyle name="Separador de milhares 2 53 3 2" xfId="24864" xr:uid="{00000000-0005-0000-0000-000022610000}"/>
    <cellStyle name="Separador de milhares 2 53 3 2 2" xfId="55500" xr:uid="{D75D347B-A802-49A8-A48E-C12D1A31C5CC}"/>
    <cellStyle name="Separador de milhares 2 53 3 3" xfId="55499" xr:uid="{8BC80674-1204-4718-90F6-6D697354F5DE}"/>
    <cellStyle name="Separador de milhares 2 53 4" xfId="24865" xr:uid="{00000000-0005-0000-0000-000023610000}"/>
    <cellStyle name="Separador de milhares 2 53 4 2" xfId="55501" xr:uid="{105A8A26-784D-46BE-9E00-0CCCD3570034}"/>
    <cellStyle name="Separador de milhares 2 53 5" xfId="24866" xr:uid="{00000000-0005-0000-0000-000024610000}"/>
    <cellStyle name="Separador de milhares 2 53 5 2" xfId="24867" xr:uid="{00000000-0005-0000-0000-000025610000}"/>
    <cellStyle name="Separador de milhares 2 53 5 2 2" xfId="55503" xr:uid="{36C06C44-AFBB-4042-BD0F-5BFDB0CAA974}"/>
    <cellStyle name="Separador de milhares 2 53 5 3" xfId="55502" xr:uid="{E910C916-2D2A-4237-AF14-78C3EA27864F}"/>
    <cellStyle name="Separador de milhares 2 53 6" xfId="24868" xr:uid="{00000000-0005-0000-0000-000026610000}"/>
    <cellStyle name="Separador de milhares 2 53 6 2" xfId="55504" xr:uid="{C21BCA39-0CB3-4134-9D6C-F4B0BDDEA52F}"/>
    <cellStyle name="Separador de milhares 2 53 7" xfId="55496" xr:uid="{76191CFD-F601-4798-A23A-D64904616F4A}"/>
    <cellStyle name="Separador de milhares 2 54" xfId="24869" xr:uid="{00000000-0005-0000-0000-000027610000}"/>
    <cellStyle name="Separador de milhares 2 54 2" xfId="24870" xr:uid="{00000000-0005-0000-0000-000028610000}"/>
    <cellStyle name="Separador de milhares 2 54 2 2" xfId="24871" xr:uid="{00000000-0005-0000-0000-000029610000}"/>
    <cellStyle name="Separador de milhares 2 54 2 2 2" xfId="55507" xr:uid="{2BA0B523-88E4-43BC-877E-6DD557D8A689}"/>
    <cellStyle name="Separador de milhares 2 54 2 3" xfId="55506" xr:uid="{D3646096-5293-44D1-84A9-9EF82594FB1F}"/>
    <cellStyle name="Separador de milhares 2 54 3" xfId="24872" xr:uid="{00000000-0005-0000-0000-00002A610000}"/>
    <cellStyle name="Separador de milhares 2 54 3 2" xfId="24873" xr:uid="{00000000-0005-0000-0000-00002B610000}"/>
    <cellStyle name="Separador de milhares 2 54 3 2 2" xfId="55509" xr:uid="{675484AA-2963-457B-843B-DFDC14EBB613}"/>
    <cellStyle name="Separador de milhares 2 54 3 3" xfId="55508" xr:uid="{5D642A36-1908-4ACE-9723-5FC4F6D84D2D}"/>
    <cellStyle name="Separador de milhares 2 54 4" xfId="24874" xr:uid="{00000000-0005-0000-0000-00002C610000}"/>
    <cellStyle name="Separador de milhares 2 54 4 2" xfId="55510" xr:uid="{B17AF942-8D1D-455A-959F-72F12AE96256}"/>
    <cellStyle name="Separador de milhares 2 54 5" xfId="24875" xr:uid="{00000000-0005-0000-0000-00002D610000}"/>
    <cellStyle name="Separador de milhares 2 54 5 2" xfId="24876" xr:uid="{00000000-0005-0000-0000-00002E610000}"/>
    <cellStyle name="Separador de milhares 2 54 5 2 2" xfId="55512" xr:uid="{36DDD0AE-9E59-48A2-9EE0-E8ADCFAB7D00}"/>
    <cellStyle name="Separador de milhares 2 54 5 3" xfId="55511" xr:uid="{231A5248-437F-47D4-AD0F-68456A5BFCDD}"/>
    <cellStyle name="Separador de milhares 2 54 6" xfId="24877" xr:uid="{00000000-0005-0000-0000-00002F610000}"/>
    <cellStyle name="Separador de milhares 2 54 6 2" xfId="55513" xr:uid="{37471ED4-F4BC-459D-BE1A-EF013161229F}"/>
    <cellStyle name="Separador de milhares 2 54 7" xfId="55505" xr:uid="{D29982FB-0265-4AD3-877F-E928B7F97627}"/>
    <cellStyle name="Separador de milhares 2 55" xfId="24878" xr:uid="{00000000-0005-0000-0000-000030610000}"/>
    <cellStyle name="Separador de milhares 2 55 2" xfId="24879" xr:uid="{00000000-0005-0000-0000-000031610000}"/>
    <cellStyle name="Separador de milhares 2 55 2 2" xfId="24880" xr:uid="{00000000-0005-0000-0000-000032610000}"/>
    <cellStyle name="Separador de milhares 2 55 2 2 2" xfId="55516" xr:uid="{2EC6DA08-84FD-4C5C-9707-08F14D1AA96E}"/>
    <cellStyle name="Separador de milhares 2 55 2 3" xfId="55515" xr:uid="{F4DC7419-3724-44B3-A252-6940275C264B}"/>
    <cellStyle name="Separador de milhares 2 55 3" xfId="24881" xr:uid="{00000000-0005-0000-0000-000033610000}"/>
    <cellStyle name="Separador de milhares 2 55 3 2" xfId="24882" xr:uid="{00000000-0005-0000-0000-000034610000}"/>
    <cellStyle name="Separador de milhares 2 55 3 2 2" xfId="55518" xr:uid="{78F928E9-5649-490F-AF89-1F0EE8FED5FB}"/>
    <cellStyle name="Separador de milhares 2 55 3 3" xfId="55517" xr:uid="{F81ED01D-86DE-4840-B0A3-23ECB76B28E2}"/>
    <cellStyle name="Separador de milhares 2 55 4" xfId="24883" xr:uid="{00000000-0005-0000-0000-000035610000}"/>
    <cellStyle name="Separador de milhares 2 55 4 2" xfId="55519" xr:uid="{86612E75-AC23-4042-9DC8-8C345BCAD6DE}"/>
    <cellStyle name="Separador de milhares 2 55 5" xfId="24884" xr:uid="{00000000-0005-0000-0000-000036610000}"/>
    <cellStyle name="Separador de milhares 2 55 5 2" xfId="24885" xr:uid="{00000000-0005-0000-0000-000037610000}"/>
    <cellStyle name="Separador de milhares 2 55 5 2 2" xfId="55521" xr:uid="{DE0952B0-ECF8-483C-9897-9E4CDD101359}"/>
    <cellStyle name="Separador de milhares 2 55 5 3" xfId="55520" xr:uid="{198B6609-B526-4EDD-A85A-C46F37C9CDDF}"/>
    <cellStyle name="Separador de milhares 2 55 6" xfId="24886" xr:uid="{00000000-0005-0000-0000-000038610000}"/>
    <cellStyle name="Separador de milhares 2 55 6 2" xfId="55522" xr:uid="{ADAEC033-75A1-4CD2-A882-C7C816A22EF1}"/>
    <cellStyle name="Separador de milhares 2 55 7" xfId="55514" xr:uid="{2CF3B82C-95F0-4B44-A52E-E3772C2601C3}"/>
    <cellStyle name="Separador de milhares 2 56" xfId="24887" xr:uid="{00000000-0005-0000-0000-000039610000}"/>
    <cellStyle name="Separador de milhares 2 56 2" xfId="24888" xr:uid="{00000000-0005-0000-0000-00003A610000}"/>
    <cellStyle name="Separador de milhares 2 56 2 2" xfId="24889" xr:uid="{00000000-0005-0000-0000-00003B610000}"/>
    <cellStyle name="Separador de milhares 2 56 2 2 2" xfId="55525" xr:uid="{F52F397B-10E6-4C0C-AF3C-7D094FCFC7C4}"/>
    <cellStyle name="Separador de milhares 2 56 2 3" xfId="55524" xr:uid="{F77489B1-9F3B-4D45-9AEC-19AA9CE8A38B}"/>
    <cellStyle name="Separador de milhares 2 56 3" xfId="24890" xr:uid="{00000000-0005-0000-0000-00003C610000}"/>
    <cellStyle name="Separador de milhares 2 56 3 2" xfId="24891" xr:uid="{00000000-0005-0000-0000-00003D610000}"/>
    <cellStyle name="Separador de milhares 2 56 3 2 2" xfId="55527" xr:uid="{295D1DCF-46F2-495B-93F0-8819B6D68681}"/>
    <cellStyle name="Separador de milhares 2 56 3 3" xfId="55526" xr:uid="{7F265330-DAC7-4FFF-B186-F776B01F0485}"/>
    <cellStyle name="Separador de milhares 2 56 4" xfId="24892" xr:uid="{00000000-0005-0000-0000-00003E610000}"/>
    <cellStyle name="Separador de milhares 2 56 4 2" xfId="55528" xr:uid="{2F6AC543-CC8D-49E5-BCBD-89215A03D6CE}"/>
    <cellStyle name="Separador de milhares 2 56 5" xfId="24893" xr:uid="{00000000-0005-0000-0000-00003F610000}"/>
    <cellStyle name="Separador de milhares 2 56 5 2" xfId="24894" xr:uid="{00000000-0005-0000-0000-000040610000}"/>
    <cellStyle name="Separador de milhares 2 56 5 2 2" xfId="55530" xr:uid="{31EE5A41-CE3D-4B03-AC66-C584C2071639}"/>
    <cellStyle name="Separador de milhares 2 56 5 3" xfId="55529" xr:uid="{42C93498-3D25-42BB-9249-1201A6A48218}"/>
    <cellStyle name="Separador de milhares 2 56 6" xfId="24895" xr:uid="{00000000-0005-0000-0000-000041610000}"/>
    <cellStyle name="Separador de milhares 2 56 6 2" xfId="55531" xr:uid="{2BE1E15F-0A50-47B5-B3AB-4C75E4CE6664}"/>
    <cellStyle name="Separador de milhares 2 56 7" xfId="55523" xr:uid="{86E71529-C99F-4169-9087-E317BBCA8035}"/>
    <cellStyle name="Separador de milhares 2 57" xfId="24896" xr:uid="{00000000-0005-0000-0000-000042610000}"/>
    <cellStyle name="Separador de milhares 2 57 2" xfId="24897" xr:uid="{00000000-0005-0000-0000-000043610000}"/>
    <cellStyle name="Separador de milhares 2 57 2 2" xfId="24898" xr:uid="{00000000-0005-0000-0000-000044610000}"/>
    <cellStyle name="Separador de milhares 2 57 2 2 2" xfId="55534" xr:uid="{A3083A2C-7DBD-4E16-84D0-0745415EAC37}"/>
    <cellStyle name="Separador de milhares 2 57 2 3" xfId="55533" xr:uid="{BF7EEDEB-220C-45EF-8E89-E615368CE9F9}"/>
    <cellStyle name="Separador de milhares 2 57 3" xfId="24899" xr:uid="{00000000-0005-0000-0000-000045610000}"/>
    <cellStyle name="Separador de milhares 2 57 3 2" xfId="24900" xr:uid="{00000000-0005-0000-0000-000046610000}"/>
    <cellStyle name="Separador de milhares 2 57 3 2 2" xfId="55536" xr:uid="{DD369571-118D-4FF0-A9E5-F30EC3A67406}"/>
    <cellStyle name="Separador de milhares 2 57 3 3" xfId="55535" xr:uid="{6B18C971-4465-415C-82EE-2210BBE9F738}"/>
    <cellStyle name="Separador de milhares 2 57 4" xfId="24901" xr:uid="{00000000-0005-0000-0000-000047610000}"/>
    <cellStyle name="Separador de milhares 2 57 4 2" xfId="55537" xr:uid="{23B2B2F8-E982-43B5-A394-2B95F7E7B702}"/>
    <cellStyle name="Separador de milhares 2 57 5" xfId="24902" xr:uid="{00000000-0005-0000-0000-000048610000}"/>
    <cellStyle name="Separador de milhares 2 57 5 2" xfId="24903" xr:uid="{00000000-0005-0000-0000-000049610000}"/>
    <cellStyle name="Separador de milhares 2 57 5 2 2" xfId="55539" xr:uid="{96C0E4F3-8731-479F-B935-817F422FC7DF}"/>
    <cellStyle name="Separador de milhares 2 57 5 3" xfId="55538" xr:uid="{465357B9-4CE0-499E-B66C-3376464779DF}"/>
    <cellStyle name="Separador de milhares 2 57 6" xfId="24904" xr:uid="{00000000-0005-0000-0000-00004A610000}"/>
    <cellStyle name="Separador de milhares 2 57 6 2" xfId="55540" xr:uid="{5C7FD87A-BB82-48CF-A5C8-1E87A12B7E94}"/>
    <cellStyle name="Separador de milhares 2 57 7" xfId="55532" xr:uid="{70B65AA9-8B63-40BE-963C-127FD30C612B}"/>
    <cellStyle name="Separador de milhares 2 58" xfId="24905" xr:uid="{00000000-0005-0000-0000-00004B610000}"/>
    <cellStyle name="Separador de milhares 2 58 2" xfId="24906" xr:uid="{00000000-0005-0000-0000-00004C610000}"/>
    <cellStyle name="Separador de milhares 2 58 2 2" xfId="24907" xr:uid="{00000000-0005-0000-0000-00004D610000}"/>
    <cellStyle name="Separador de milhares 2 58 2 2 2" xfId="55543" xr:uid="{16D5FE64-24A5-4DE8-A6EB-8676B5FA9645}"/>
    <cellStyle name="Separador de milhares 2 58 2 3" xfId="55542" xr:uid="{71CDAAFB-4E8B-409B-B6E2-1EE1DB943236}"/>
    <cellStyle name="Separador de milhares 2 58 3" xfId="24908" xr:uid="{00000000-0005-0000-0000-00004E610000}"/>
    <cellStyle name="Separador de milhares 2 58 3 2" xfId="24909" xr:uid="{00000000-0005-0000-0000-00004F610000}"/>
    <cellStyle name="Separador de milhares 2 58 3 2 2" xfId="55545" xr:uid="{2ED7029A-392E-4CC5-A058-23E1344EF347}"/>
    <cellStyle name="Separador de milhares 2 58 3 3" xfId="55544" xr:uid="{C1D53F95-A34D-4EC9-AA7E-D1156262D09C}"/>
    <cellStyle name="Separador de milhares 2 58 4" xfId="24910" xr:uid="{00000000-0005-0000-0000-000050610000}"/>
    <cellStyle name="Separador de milhares 2 58 4 2" xfId="55546" xr:uid="{4D9630D9-5DDE-42F0-8022-AACA67B559BD}"/>
    <cellStyle name="Separador de milhares 2 58 5" xfId="24911" xr:uid="{00000000-0005-0000-0000-000051610000}"/>
    <cellStyle name="Separador de milhares 2 58 5 2" xfId="24912" xr:uid="{00000000-0005-0000-0000-000052610000}"/>
    <cellStyle name="Separador de milhares 2 58 5 2 2" xfId="55548" xr:uid="{BCDC218B-A17F-42DF-9C96-9BA02F5AB664}"/>
    <cellStyle name="Separador de milhares 2 58 5 3" xfId="55547" xr:uid="{140957BA-3550-4933-B9A1-F671F9DE05C5}"/>
    <cellStyle name="Separador de milhares 2 58 6" xfId="24913" xr:uid="{00000000-0005-0000-0000-000053610000}"/>
    <cellStyle name="Separador de milhares 2 58 6 2" xfId="55549" xr:uid="{21779B94-87CF-40A4-9B19-01C67872551B}"/>
    <cellStyle name="Separador de milhares 2 58 7" xfId="55541" xr:uid="{100CD9A1-3226-4651-AFFA-6BD0CB08966E}"/>
    <cellStyle name="Separador de milhares 2 59" xfId="24914" xr:uid="{00000000-0005-0000-0000-000054610000}"/>
    <cellStyle name="Separador de milhares 2 59 2" xfId="24915" xr:uid="{00000000-0005-0000-0000-000055610000}"/>
    <cellStyle name="Separador de milhares 2 59 2 2" xfId="24916" xr:uid="{00000000-0005-0000-0000-000056610000}"/>
    <cellStyle name="Separador de milhares 2 59 2 2 2" xfId="55552" xr:uid="{77ABED5E-2159-4243-BEF5-3592477021E9}"/>
    <cellStyle name="Separador de milhares 2 59 2 3" xfId="55551" xr:uid="{F5A69628-0674-4DD6-B889-3EE01B4C4C67}"/>
    <cellStyle name="Separador de milhares 2 59 3" xfId="24917" xr:uid="{00000000-0005-0000-0000-000057610000}"/>
    <cellStyle name="Separador de milhares 2 59 3 2" xfId="24918" xr:uid="{00000000-0005-0000-0000-000058610000}"/>
    <cellStyle name="Separador de milhares 2 59 3 2 2" xfId="55554" xr:uid="{85DA40E3-E454-4A8D-9E2F-AF7638E88A7B}"/>
    <cellStyle name="Separador de milhares 2 59 3 3" xfId="55553" xr:uid="{0900DBDF-CAEC-4155-8CC8-C4E93B78AC62}"/>
    <cellStyle name="Separador de milhares 2 59 4" xfId="24919" xr:uid="{00000000-0005-0000-0000-000059610000}"/>
    <cellStyle name="Separador de milhares 2 59 4 2" xfId="55555" xr:uid="{966B718C-3719-447C-A0B4-E9DF654147B9}"/>
    <cellStyle name="Separador de milhares 2 59 5" xfId="24920" xr:uid="{00000000-0005-0000-0000-00005A610000}"/>
    <cellStyle name="Separador de milhares 2 59 5 2" xfId="24921" xr:uid="{00000000-0005-0000-0000-00005B610000}"/>
    <cellStyle name="Separador de milhares 2 59 5 2 2" xfId="55557" xr:uid="{D1BB9B2E-6441-4655-B54C-4A822E61C8D5}"/>
    <cellStyle name="Separador de milhares 2 59 5 3" xfId="55556" xr:uid="{00130937-5D5D-4C46-9E0A-07189B30A770}"/>
    <cellStyle name="Separador de milhares 2 59 6" xfId="24922" xr:uid="{00000000-0005-0000-0000-00005C610000}"/>
    <cellStyle name="Separador de milhares 2 59 6 2" xfId="55558" xr:uid="{0751D94B-2B48-4AB4-AC7A-30882836EE5E}"/>
    <cellStyle name="Separador de milhares 2 59 7" xfId="55550" xr:uid="{ED14A47D-5314-4079-AA93-6AC2AE965241}"/>
    <cellStyle name="Separador de milhares 2 6" xfId="24923" xr:uid="{00000000-0005-0000-0000-00005D610000}"/>
    <cellStyle name="Separador de milhares_x0001_ 2 6" xfId="24924" xr:uid="{00000000-0005-0000-0000-00005E610000}"/>
    <cellStyle name="Separador de milhares 2 6 10" xfId="24925" xr:uid="{00000000-0005-0000-0000-00005F610000}"/>
    <cellStyle name="Separador de milhares_x0001_ 2 6 10" xfId="55560" xr:uid="{9DC5AF8D-E88C-48CC-AA24-9C385FB3B41F}"/>
    <cellStyle name="Separador de milhares 2 6 10 2" xfId="24926" xr:uid="{00000000-0005-0000-0000-000060610000}"/>
    <cellStyle name="Separador de milhares 2 6 10 2 2" xfId="55562" xr:uid="{7AC42E72-75B3-4E9D-95AA-532EAB982D4F}"/>
    <cellStyle name="Separador de milhares 2 6 10 3" xfId="55561" xr:uid="{C77CA7CB-B412-4A19-AB9A-A731CCA969D2}"/>
    <cellStyle name="Separador de milhares 2 6 11" xfId="24927" xr:uid="{00000000-0005-0000-0000-000061610000}"/>
    <cellStyle name="Separador de milhares 2 6 11 2" xfId="55563" xr:uid="{395117A9-4E91-44EB-A8BA-C564CF909EE7}"/>
    <cellStyle name="Separador de milhares 2 6 12" xfId="24928" xr:uid="{00000000-0005-0000-0000-000062610000}"/>
    <cellStyle name="Separador de milhares 2 6 12 2" xfId="55564" xr:uid="{C682E6C6-0CD2-4B42-B750-6942C32EE241}"/>
    <cellStyle name="Separador de milhares 2 6 12 3" xfId="24929" xr:uid="{00000000-0005-0000-0000-000063610000}"/>
    <cellStyle name="Separador de milhares 2 6 12 3 2" xfId="55565" xr:uid="{F73B8766-5AD2-4B4B-AB8B-36C1783B9ABF}"/>
    <cellStyle name="Separador de milhares 2 6 13" xfId="24930" xr:uid="{00000000-0005-0000-0000-000064610000}"/>
    <cellStyle name="Separador de milhares 2 6 13 2" xfId="55566" xr:uid="{A376B3D0-3FFE-4274-A07B-60B128E6F4AE}"/>
    <cellStyle name="Separador de milhares 2 6 14" xfId="24931" xr:uid="{00000000-0005-0000-0000-000065610000}"/>
    <cellStyle name="Separador de milhares 2 6 14 2" xfId="55567" xr:uid="{BC31BDB7-F091-4E9D-83D6-DBE30F1EA3C2}"/>
    <cellStyle name="Separador de milhares 2 6 15" xfId="55559" xr:uid="{162E6887-7488-49F8-B012-87D49C2CC4F2}"/>
    <cellStyle name="Separador de milhares 2 6 2" xfId="24932" xr:uid="{00000000-0005-0000-0000-000066610000}"/>
    <cellStyle name="Separador de milhares_x0001_ 2 6 2" xfId="24933" xr:uid="{00000000-0005-0000-0000-000067610000}"/>
    <cellStyle name="Separador de milhares 2 6 2 10" xfId="55568" xr:uid="{709C2ADD-DCE0-4FD1-86A2-185D8A3F1EF0}"/>
    <cellStyle name="Separador de milhares 2 6 2 2" xfId="24934" xr:uid="{00000000-0005-0000-0000-000068610000}"/>
    <cellStyle name="Separador de milhares_x0001_ 2 6 2 2" xfId="24935" xr:uid="{00000000-0005-0000-0000-000069610000}"/>
    <cellStyle name="Separador de milhares 2 6 2 2 2" xfId="24936" xr:uid="{00000000-0005-0000-0000-00006A610000}"/>
    <cellStyle name="Separador de milhares_x0001_ 2 6 2 2 2" xfId="55571" xr:uid="{5F86F16E-8915-4DEF-9454-C2CB08F56124}"/>
    <cellStyle name="Separador de milhares 2 6 2 2 2 2" xfId="55572" xr:uid="{2BA9D4A2-267B-474C-80FA-2EBF8071E533}"/>
    <cellStyle name="Separador de milhares 2 6 2 2 3" xfId="55570" xr:uid="{A67B98CD-4532-4FA7-B526-46BAD6B109EF}"/>
    <cellStyle name="Separador de milhares 2 6 2 3" xfId="24937" xr:uid="{00000000-0005-0000-0000-00006B610000}"/>
    <cellStyle name="Separador de milhares_x0001_ 2 6 2 3" xfId="55569" xr:uid="{DFEE08B9-5B6D-44CB-9122-9B714039E767}"/>
    <cellStyle name="Separador de milhares 2 6 2 3 2" xfId="24938" xr:uid="{00000000-0005-0000-0000-00006C610000}"/>
    <cellStyle name="Separador de milhares 2 6 2 3 2 2" xfId="55574" xr:uid="{1FDA8C44-F38C-4F93-BE8E-67018C707CF4}"/>
    <cellStyle name="Separador de milhares 2 6 2 3 3" xfId="55573" xr:uid="{0BD79741-278E-4A0B-9498-2EE22FBA3C84}"/>
    <cellStyle name="Separador de milhares 2 6 2 4" xfId="24939" xr:uid="{00000000-0005-0000-0000-00006D610000}"/>
    <cellStyle name="Separador de milhares 2 6 2 4 2" xfId="24940" xr:uid="{00000000-0005-0000-0000-00006E610000}"/>
    <cellStyle name="Separador de milhares 2 6 2 4 2 2" xfId="55576" xr:uid="{BD1287B4-CA04-4E55-94D2-D52A7448E6EB}"/>
    <cellStyle name="Separador de milhares 2 6 2 4 3" xfId="55575" xr:uid="{E03AD483-9514-4923-BD10-923DEC3D4637}"/>
    <cellStyle name="Separador de milhares 2 6 2 5" xfId="24941" xr:uid="{00000000-0005-0000-0000-00006F610000}"/>
    <cellStyle name="Separador de milhares 2 6 2 5 2" xfId="24942" xr:uid="{00000000-0005-0000-0000-000070610000}"/>
    <cellStyle name="Separador de milhares 2 6 2 5 2 2" xfId="55578" xr:uid="{5422DCD0-5430-48FE-9477-5E33E0AF6B7B}"/>
    <cellStyle name="Separador de milhares 2 6 2 5 3" xfId="55577" xr:uid="{6DB926CC-CB8B-44AA-A02A-D2755E24110C}"/>
    <cellStyle name="Separador de milhares 2 6 2 6" xfId="24943" xr:uid="{00000000-0005-0000-0000-000071610000}"/>
    <cellStyle name="Separador de milhares 2 6 2 6 2" xfId="55579" xr:uid="{56EC89D9-032A-4955-A728-E45BC3C595CB}"/>
    <cellStyle name="Separador de milhares 2 6 2 7" xfId="24944" xr:uid="{00000000-0005-0000-0000-000072610000}"/>
    <cellStyle name="Separador de milhares 2 6 2 7 2" xfId="55580" xr:uid="{6FF5FFDA-BDD3-43B4-A134-09818EF13B99}"/>
    <cellStyle name="Separador de milhares 2 6 2 8" xfId="24945" xr:uid="{00000000-0005-0000-0000-000073610000}"/>
    <cellStyle name="Separador de milhares 2 6 2 8 2" xfId="55581" xr:uid="{F6A1D0DC-DB09-43AE-9B38-D077E4565252}"/>
    <cellStyle name="Separador de milhares 2 6 2 9" xfId="24946" xr:uid="{00000000-0005-0000-0000-000074610000}"/>
    <cellStyle name="Separador de milhares 2 6 2 9 2" xfId="55582" xr:uid="{670794B8-8C5A-4FFE-AD86-6227794BD00A}"/>
    <cellStyle name="Separador de milhares 2 6 3" xfId="24947" xr:uid="{00000000-0005-0000-0000-000075610000}"/>
    <cellStyle name="Separador de milhares_x0001_ 2 6 3" xfId="24948" xr:uid="{00000000-0005-0000-0000-000076610000}"/>
    <cellStyle name="Separador de milhares 2 6 3 2" xfId="24949" xr:uid="{00000000-0005-0000-0000-000077610000}"/>
    <cellStyle name="Separador de milhares_x0001_ 2 6 3 2" xfId="24950" xr:uid="{00000000-0005-0000-0000-000078610000}"/>
    <cellStyle name="Separador de milhares 2 6 3 2 2" xfId="24951" xr:uid="{00000000-0005-0000-0000-000079610000}"/>
    <cellStyle name="Separador de milhares_x0001_ 2 6 3 2 2" xfId="55586" xr:uid="{BAFDBB17-3EB8-48A5-95CB-CE481A7DAFE9}"/>
    <cellStyle name="Separador de milhares 2 6 3 2 2 2" xfId="55587" xr:uid="{6D240166-D696-497A-BB44-451FA2E71DC4}"/>
    <cellStyle name="Separador de milhares 2 6 3 2 3" xfId="55585" xr:uid="{CFD27D79-B876-487A-8389-9F1208220A57}"/>
    <cellStyle name="Separador de milhares 2 6 3 3" xfId="24952" xr:uid="{00000000-0005-0000-0000-00007A610000}"/>
    <cellStyle name="Separador de milhares_x0001_ 2 6 3 3" xfId="55584" xr:uid="{EE2345B1-634B-4313-92B1-63B88879673C}"/>
    <cellStyle name="Separador de milhares 2 6 3 3 2" xfId="24953" xr:uid="{00000000-0005-0000-0000-00007B610000}"/>
    <cellStyle name="Separador de milhares 2 6 3 3 2 2" xfId="55589" xr:uid="{0387B9F2-89F5-4C39-8EDC-8675584497B2}"/>
    <cellStyle name="Separador de milhares 2 6 3 3 3" xfId="55588" xr:uid="{07410E93-371E-41DA-ABC3-0B4A95547273}"/>
    <cellStyle name="Separador de milhares 2 6 3 4" xfId="24954" xr:uid="{00000000-0005-0000-0000-00007C610000}"/>
    <cellStyle name="Separador de milhares 2 6 3 4 2" xfId="24955" xr:uid="{00000000-0005-0000-0000-00007D610000}"/>
    <cellStyle name="Separador de milhares 2 6 3 4 2 2" xfId="55591" xr:uid="{349E3F46-BF66-47E8-924F-7F7A6F1BBD38}"/>
    <cellStyle name="Separador de milhares 2 6 3 4 3" xfId="55590" xr:uid="{A1E57E05-D4EB-41C5-AC75-FA282B9FDCA1}"/>
    <cellStyle name="Separador de milhares 2 6 3 5" xfId="24956" xr:uid="{00000000-0005-0000-0000-00007E610000}"/>
    <cellStyle name="Separador de milhares 2 6 3 5 2" xfId="55592" xr:uid="{0E97F75A-3E53-4445-B9DA-5D9DA3933A93}"/>
    <cellStyle name="Separador de milhares 2 6 3 6" xfId="24957" xr:uid="{00000000-0005-0000-0000-00007F610000}"/>
    <cellStyle name="Separador de milhares 2 6 3 6 2" xfId="55593" xr:uid="{BBA89842-5298-43E7-A164-02607B3599CB}"/>
    <cellStyle name="Separador de milhares 2 6 3 7" xfId="24958" xr:uid="{00000000-0005-0000-0000-000080610000}"/>
    <cellStyle name="Separador de milhares 2 6 3 7 2" xfId="55594" xr:uid="{D3073DF1-A290-41EE-AA72-E7B6A19B9CA3}"/>
    <cellStyle name="Separador de milhares 2 6 3 8" xfId="24959" xr:uid="{00000000-0005-0000-0000-000081610000}"/>
    <cellStyle name="Separador de milhares 2 6 3 8 2" xfId="55595" xr:uid="{C8CA7AD6-EAFD-4825-8D68-228886090376}"/>
    <cellStyle name="Separador de milhares 2 6 3 9" xfId="55583" xr:uid="{075EA210-891E-49E9-B8B1-9A5D16D33A44}"/>
    <cellStyle name="Separador de milhares 2 6 4" xfId="24960" xr:uid="{00000000-0005-0000-0000-000082610000}"/>
    <cellStyle name="Separador de milhares_x0001_ 2 6 4" xfId="24961" xr:uid="{00000000-0005-0000-0000-000083610000}"/>
    <cellStyle name="Separador de milhares 2 6 4 2" xfId="24962" xr:uid="{00000000-0005-0000-0000-000084610000}"/>
    <cellStyle name="Separador de milhares_x0001_ 2 6 4 2" xfId="24963" xr:uid="{00000000-0005-0000-0000-000085610000}"/>
    <cellStyle name="Separador de milhares 2 6 4 2 2" xfId="24964" xr:uid="{00000000-0005-0000-0000-000086610000}"/>
    <cellStyle name="Separador de milhares_x0001_ 2 6 4 2 2" xfId="55599" xr:uid="{2AB89641-5DFE-4493-8CC6-C538F6939D74}"/>
    <cellStyle name="Separador de milhares 2 6 4 2 2 2" xfId="55600" xr:uid="{BC9BE2A2-FB17-4E71-B6EE-7FD08ADAFCAB}"/>
    <cellStyle name="Separador de milhares 2 6 4 2 3" xfId="55598" xr:uid="{77D3EDFD-06BC-416A-8226-51852E39539C}"/>
    <cellStyle name="Separador de milhares 2 6 4 3" xfId="24965" xr:uid="{00000000-0005-0000-0000-000087610000}"/>
    <cellStyle name="Separador de milhares_x0001_ 2 6 4 3" xfId="55597" xr:uid="{66E6D416-97F9-4094-B403-A1D7D8B91659}"/>
    <cellStyle name="Separador de milhares 2 6 4 3 2" xfId="24966" xr:uid="{00000000-0005-0000-0000-000088610000}"/>
    <cellStyle name="Separador de milhares 2 6 4 3 2 2" xfId="55602" xr:uid="{DD174792-158E-4E76-A817-FE2B7838C333}"/>
    <cellStyle name="Separador de milhares 2 6 4 3 3" xfId="55601" xr:uid="{421FE44B-ADE0-459E-8754-959107F2C461}"/>
    <cellStyle name="Separador de milhares 2 6 4 4" xfId="24967" xr:uid="{00000000-0005-0000-0000-000089610000}"/>
    <cellStyle name="Separador de milhares 2 6 4 4 2" xfId="24968" xr:uid="{00000000-0005-0000-0000-00008A610000}"/>
    <cellStyle name="Separador de milhares 2 6 4 4 2 2" xfId="55604" xr:uid="{6DC8DAE7-5D59-4149-845C-6AB62A7CF8D7}"/>
    <cellStyle name="Separador de milhares 2 6 4 4 3" xfId="55603" xr:uid="{BB3C664B-781D-42BA-8262-B60F1B6CA982}"/>
    <cellStyle name="Separador de milhares 2 6 4 5" xfId="24969" xr:uid="{00000000-0005-0000-0000-00008B610000}"/>
    <cellStyle name="Separador de milhares 2 6 4 5 2" xfId="55605" xr:uid="{E85F524E-9292-4273-BC9D-5DB2C924F6F2}"/>
    <cellStyle name="Separador de milhares 2 6 4 6" xfId="24970" xr:uid="{00000000-0005-0000-0000-00008C610000}"/>
    <cellStyle name="Separador de milhares 2 6 4 6 2" xfId="55606" xr:uid="{5EDF9596-1A4B-4DF9-BF7C-D23859039D9A}"/>
    <cellStyle name="Separador de milhares 2 6 4 7" xfId="24971" xr:uid="{00000000-0005-0000-0000-00008D610000}"/>
    <cellStyle name="Separador de milhares 2 6 4 7 2" xfId="55607" xr:uid="{32EB32AE-BA99-4B3A-BE47-0E1A88219B75}"/>
    <cellStyle name="Separador de milhares 2 6 4 8" xfId="24972" xr:uid="{00000000-0005-0000-0000-00008E610000}"/>
    <cellStyle name="Separador de milhares 2 6 4 8 2" xfId="55608" xr:uid="{759F698D-B9E0-4C3C-A8D3-AB99423D85F8}"/>
    <cellStyle name="Separador de milhares 2 6 4 9" xfId="55596" xr:uid="{F6E6B437-3737-4ADC-9505-F165C1892104}"/>
    <cellStyle name="Separador de milhares 2 6 5" xfId="24973" xr:uid="{00000000-0005-0000-0000-00008F610000}"/>
    <cellStyle name="Separador de milhares_x0001_ 2 6 5" xfId="24974" xr:uid="{00000000-0005-0000-0000-000090610000}"/>
    <cellStyle name="Separador de milhares 2 6 5 2" xfId="24975" xr:uid="{00000000-0005-0000-0000-000091610000}"/>
    <cellStyle name="Separador de milhares_x0001_ 2 6 5 2" xfId="24976" xr:uid="{00000000-0005-0000-0000-000092610000}"/>
    <cellStyle name="Separador de milhares 2 6 5 2 2" xfId="24977" xr:uid="{00000000-0005-0000-0000-000093610000}"/>
    <cellStyle name="Separador de milhares_x0001_ 2 6 5 2 2" xfId="55612" xr:uid="{27A7B371-AC44-416E-840F-F8DAD71BFAD4}"/>
    <cellStyle name="Separador de milhares 2 6 5 2 2 2" xfId="55613" xr:uid="{B1E21537-3286-475F-B1D5-BFC76E53B699}"/>
    <cellStyle name="Separador de milhares 2 6 5 2 3" xfId="55611" xr:uid="{90721F8C-FCF5-4147-9CB4-B32A542BA0DD}"/>
    <cellStyle name="Separador de milhares 2 6 5 3" xfId="24978" xr:uid="{00000000-0005-0000-0000-000094610000}"/>
    <cellStyle name="Separador de milhares_x0001_ 2 6 5 3" xfId="55610" xr:uid="{F52E4524-87CC-4CAD-84F4-D9E09064C0F9}"/>
    <cellStyle name="Separador de milhares 2 6 5 3 2" xfId="24979" xr:uid="{00000000-0005-0000-0000-000095610000}"/>
    <cellStyle name="Separador de milhares 2 6 5 3 2 2" xfId="55615" xr:uid="{784B3FA5-ABFB-4964-AD75-47ED62D63AD9}"/>
    <cellStyle name="Separador de milhares 2 6 5 3 3" xfId="55614" xr:uid="{9F1B5024-1FCD-4ADC-B045-60A1B01B7175}"/>
    <cellStyle name="Separador de milhares 2 6 5 4" xfId="24980" xr:uid="{00000000-0005-0000-0000-000096610000}"/>
    <cellStyle name="Separador de milhares 2 6 5 4 2" xfId="55616" xr:uid="{601FFBAF-62E1-483C-B739-B6C59B594008}"/>
    <cellStyle name="Separador de milhares 2 6 5 5" xfId="24981" xr:uid="{00000000-0005-0000-0000-000097610000}"/>
    <cellStyle name="Separador de milhares 2 6 5 5 2" xfId="55617" xr:uid="{8B309F25-F843-4922-9557-C7C5996CCAFB}"/>
    <cellStyle name="Separador de milhares 2 6 5 6" xfId="24982" xr:uid="{00000000-0005-0000-0000-000098610000}"/>
    <cellStyle name="Separador de milhares 2 6 5 6 2" xfId="55618" xr:uid="{F2715D7F-849F-4F1F-953A-E112418D9BD7}"/>
    <cellStyle name="Separador de milhares 2 6 5 7" xfId="24983" xr:uid="{00000000-0005-0000-0000-000099610000}"/>
    <cellStyle name="Separador de milhares 2 6 5 7 2" xfId="55619" xr:uid="{4CD3A2DE-DF82-4B2E-8201-84913741D56E}"/>
    <cellStyle name="Separador de milhares 2 6 5 8" xfId="55609" xr:uid="{FDB480D4-98E8-4CF3-A38E-09118716023C}"/>
    <cellStyle name="Separador de milhares 2 6 6" xfId="24984" xr:uid="{00000000-0005-0000-0000-00009A610000}"/>
    <cellStyle name="Separador de milhares_x0001_ 2 6 6" xfId="24985" xr:uid="{00000000-0005-0000-0000-00009B610000}"/>
    <cellStyle name="Separador de milhares 2 6 6 2" xfId="24986" xr:uid="{00000000-0005-0000-0000-00009C610000}"/>
    <cellStyle name="Separador de milhares_x0001_ 2 6 6 2" xfId="55621" xr:uid="{50EEBD86-EA8B-4566-8184-96E29B57C223}"/>
    <cellStyle name="Separador de milhares 2 6 6 2 2" xfId="24987" xr:uid="{00000000-0005-0000-0000-00009D610000}"/>
    <cellStyle name="Separador de milhares 2 6 6 2 2 2" xfId="55623" xr:uid="{D6E0516B-838D-4D14-AC53-7E83049CFF95}"/>
    <cellStyle name="Separador de milhares 2 6 6 2 3" xfId="55622" xr:uid="{E172EC06-12B8-4C2D-8D0A-10075FB92427}"/>
    <cellStyle name="Separador de milhares 2 6 6 3" xfId="24988" xr:uid="{00000000-0005-0000-0000-00009E610000}"/>
    <cellStyle name="Separador de milhares 2 6 6 3 2" xfId="24989" xr:uid="{00000000-0005-0000-0000-00009F610000}"/>
    <cellStyle name="Separador de milhares 2 6 6 3 2 2" xfId="55625" xr:uid="{868B6E27-ABA2-4DBF-B5AA-A3AE1C2189A7}"/>
    <cellStyle name="Separador de milhares 2 6 6 3 3" xfId="55624" xr:uid="{97E93CD7-399A-4F76-BD81-240CF9605573}"/>
    <cellStyle name="Separador de milhares 2 6 6 4" xfId="24990" xr:uid="{00000000-0005-0000-0000-0000A0610000}"/>
    <cellStyle name="Separador de milhares 2 6 6 4 2" xfId="55626" xr:uid="{B6D6778F-F181-4F33-95DC-3743F0B40F32}"/>
    <cellStyle name="Separador de milhares 2 6 6 5" xfId="24991" xr:uid="{00000000-0005-0000-0000-0000A1610000}"/>
    <cellStyle name="Separador de milhares 2 6 6 5 2" xfId="55627" xr:uid="{D4771B06-DFB0-40ED-8994-F4572EFB85B8}"/>
    <cellStyle name="Separador de milhares 2 6 6 6" xfId="24992" xr:uid="{00000000-0005-0000-0000-0000A2610000}"/>
    <cellStyle name="Separador de milhares 2 6 6 6 2" xfId="55628" xr:uid="{215682FF-DA38-48B3-B883-CCCAC0591190}"/>
    <cellStyle name="Separador de milhares 2 6 6 7" xfId="24993" xr:uid="{00000000-0005-0000-0000-0000A3610000}"/>
    <cellStyle name="Separador de milhares 2 6 6 7 2" xfId="55629" xr:uid="{FDE67666-0FE0-4A47-81E0-721496ED2D49}"/>
    <cellStyle name="Separador de milhares 2 6 6 8" xfId="55620" xr:uid="{4C60C8A9-C864-4187-9A5A-015ED0B85483}"/>
    <cellStyle name="Separador de milhares 2 6 7" xfId="24994" xr:uid="{00000000-0005-0000-0000-0000A4610000}"/>
    <cellStyle name="Separador de milhares_x0001_ 2 6 7" xfId="24995" xr:uid="{00000000-0005-0000-0000-0000A5610000}"/>
    <cellStyle name="Separador de milhares 2 6 7 2" xfId="24996" xr:uid="{00000000-0005-0000-0000-0000A6610000}"/>
    <cellStyle name="Separador de milhares_x0001_ 2 6 7 2" xfId="55631" xr:uid="{6E08BBE5-9EDC-4B5E-8E98-2839C8AE749E}"/>
    <cellStyle name="Separador de milhares 2 6 7 2 2" xfId="55632" xr:uid="{9FDB0F5C-C38E-4D7B-8C87-0856CC7BD81E}"/>
    <cellStyle name="Separador de milhares 2 6 7 3" xfId="55630" xr:uid="{7549A86A-C4C5-4498-8142-F7BF1BB198EE}"/>
    <cellStyle name="Separador de milhares 2 6 8" xfId="24997" xr:uid="{00000000-0005-0000-0000-0000A7610000}"/>
    <cellStyle name="Separador de milhares_x0001_ 2 6 8" xfId="24998" xr:uid="{00000000-0005-0000-0000-0000A8610000}"/>
    <cellStyle name="Separador de milhares 2 6 8 2" xfId="24999" xr:uid="{00000000-0005-0000-0000-0000A9610000}"/>
    <cellStyle name="Separador de milhares_x0001_ 2 6 8 2" xfId="55634" xr:uid="{F5D6E2C9-12CC-4F61-8F0E-FD42635367CD}"/>
    <cellStyle name="Separador de milhares 2 6 8 2 2" xfId="55635" xr:uid="{010BBEEB-8607-4673-B872-7F24D2075222}"/>
    <cellStyle name="Separador de milhares 2 6 8 3" xfId="55633" xr:uid="{C94BFB5F-D340-40D2-BFFE-B3155B761662}"/>
    <cellStyle name="Separador de milhares 2 6 9" xfId="25000" xr:uid="{00000000-0005-0000-0000-0000AA610000}"/>
    <cellStyle name="Separador de milhares_x0001_ 2 6 9" xfId="25001" xr:uid="{00000000-0005-0000-0000-0000AB610000}"/>
    <cellStyle name="Separador de milhares 2 6 9 2" xfId="25002" xr:uid="{00000000-0005-0000-0000-0000AC610000}"/>
    <cellStyle name="Separador de milhares_x0001_ 2 6 9 2" xfId="55637" xr:uid="{90ADFF98-735D-4DE8-B398-768CAE094D7C}"/>
    <cellStyle name="Separador de milhares 2 6 9 2 2" xfId="55638" xr:uid="{23DBE8BB-FEAC-45BB-9634-BC61DDA7C72A}"/>
    <cellStyle name="Separador de milhares 2 6 9 3" xfId="55636" xr:uid="{7FAC1979-BEE0-4275-985A-396428A0F9A1}"/>
    <cellStyle name="Separador de milhares 2 60" xfId="25003" xr:uid="{00000000-0005-0000-0000-0000AD610000}"/>
    <cellStyle name="Separador de milhares 2 60 2" xfId="25004" xr:uid="{00000000-0005-0000-0000-0000AE610000}"/>
    <cellStyle name="Separador de milhares 2 60 2 2" xfId="25005" xr:uid="{00000000-0005-0000-0000-0000AF610000}"/>
    <cellStyle name="Separador de milhares 2 60 2 2 2" xfId="55641" xr:uid="{95326C90-5A60-4CD1-976C-2DC1DE073DE0}"/>
    <cellStyle name="Separador de milhares 2 60 2 3" xfId="55640" xr:uid="{CD411BEF-2623-48E9-A109-334CF7B4039F}"/>
    <cellStyle name="Separador de milhares 2 60 3" xfId="25006" xr:uid="{00000000-0005-0000-0000-0000B0610000}"/>
    <cellStyle name="Separador de milhares 2 60 3 2" xfId="25007" xr:uid="{00000000-0005-0000-0000-0000B1610000}"/>
    <cellStyle name="Separador de milhares 2 60 3 2 2" xfId="55643" xr:uid="{A5D87BBC-FD77-440D-9226-BFC13D938F31}"/>
    <cellStyle name="Separador de milhares 2 60 3 3" xfId="55642" xr:uid="{51D05A4C-9E88-4768-B1BF-ED3122B428B1}"/>
    <cellStyle name="Separador de milhares 2 60 4" xfId="25008" xr:uid="{00000000-0005-0000-0000-0000B2610000}"/>
    <cellStyle name="Separador de milhares 2 60 4 2" xfId="55644" xr:uid="{A6125948-0F37-435C-B973-4761430C3CA1}"/>
    <cellStyle name="Separador de milhares 2 60 5" xfId="25009" xr:uid="{00000000-0005-0000-0000-0000B3610000}"/>
    <cellStyle name="Separador de milhares 2 60 5 2" xfId="25010" xr:uid="{00000000-0005-0000-0000-0000B4610000}"/>
    <cellStyle name="Separador de milhares 2 60 5 2 2" xfId="55646" xr:uid="{37117A00-0EE0-4F3B-9643-7836FCFFDBF6}"/>
    <cellStyle name="Separador de milhares 2 60 5 3" xfId="55645" xr:uid="{20B349D9-8A0E-4E9E-A74F-74935D071BD2}"/>
    <cellStyle name="Separador de milhares 2 60 6" xfId="25011" xr:uid="{00000000-0005-0000-0000-0000B5610000}"/>
    <cellStyle name="Separador de milhares 2 60 6 2" xfId="55647" xr:uid="{09A94641-13E7-4803-B111-4443DFC7109E}"/>
    <cellStyle name="Separador de milhares 2 60 7" xfId="55639" xr:uid="{5CE0989C-B8A8-49B3-9B68-8F029DACDC4D}"/>
    <cellStyle name="Separador de milhares 2 61" xfId="25012" xr:uid="{00000000-0005-0000-0000-0000B6610000}"/>
    <cellStyle name="Separador de milhares 2 61 2" xfId="25013" xr:uid="{00000000-0005-0000-0000-0000B7610000}"/>
    <cellStyle name="Separador de milhares 2 61 2 2" xfId="25014" xr:uid="{00000000-0005-0000-0000-0000B8610000}"/>
    <cellStyle name="Separador de milhares 2 61 2 2 2" xfId="55650" xr:uid="{C1FE1E8D-0A5C-479B-9742-73A7981CF448}"/>
    <cellStyle name="Separador de milhares 2 61 2 3" xfId="55649" xr:uid="{7058462D-F391-4349-BE32-086C73BB57FF}"/>
    <cellStyle name="Separador de milhares 2 61 3" xfId="25015" xr:uid="{00000000-0005-0000-0000-0000B9610000}"/>
    <cellStyle name="Separador de milhares 2 61 3 2" xfId="25016" xr:uid="{00000000-0005-0000-0000-0000BA610000}"/>
    <cellStyle name="Separador de milhares 2 61 3 2 2" xfId="55652" xr:uid="{7C7D364F-F085-4105-B01A-963BF91E3104}"/>
    <cellStyle name="Separador de milhares 2 61 3 3" xfId="55651" xr:uid="{14E6F01D-9888-4B83-B976-5A74C5D919E4}"/>
    <cellStyle name="Separador de milhares 2 61 4" xfId="25017" xr:uid="{00000000-0005-0000-0000-0000BB610000}"/>
    <cellStyle name="Separador de milhares 2 61 4 2" xfId="55653" xr:uid="{C01DF23C-EFDF-49BB-8F38-95C736086FE8}"/>
    <cellStyle name="Separador de milhares 2 61 5" xfId="25018" xr:uid="{00000000-0005-0000-0000-0000BC610000}"/>
    <cellStyle name="Separador de milhares 2 61 5 2" xfId="25019" xr:uid="{00000000-0005-0000-0000-0000BD610000}"/>
    <cellStyle name="Separador de milhares 2 61 5 2 2" xfId="55655" xr:uid="{53B71842-5375-4241-84C4-ABEF2C701DEB}"/>
    <cellStyle name="Separador de milhares 2 61 5 3" xfId="55654" xr:uid="{C864F3E3-255D-4E81-9E73-3B62942E7A9E}"/>
    <cellStyle name="Separador de milhares 2 61 6" xfId="25020" xr:uid="{00000000-0005-0000-0000-0000BE610000}"/>
    <cellStyle name="Separador de milhares 2 61 6 2" xfId="55656" xr:uid="{BE8E5F6C-7217-4B12-A985-9108097F7E17}"/>
    <cellStyle name="Separador de milhares 2 61 7" xfId="55648" xr:uid="{A3EC7015-676C-4899-9EEB-4F8789490B23}"/>
    <cellStyle name="Separador de milhares 2 62" xfId="25021" xr:uid="{00000000-0005-0000-0000-0000BF610000}"/>
    <cellStyle name="Separador de milhares 2 62 2" xfId="25022" xr:uid="{00000000-0005-0000-0000-0000C0610000}"/>
    <cellStyle name="Separador de milhares 2 62 2 2" xfId="25023" xr:uid="{00000000-0005-0000-0000-0000C1610000}"/>
    <cellStyle name="Separador de milhares 2 62 2 2 2" xfId="55659" xr:uid="{88A0095F-1986-4C4A-892E-47295630280D}"/>
    <cellStyle name="Separador de milhares 2 62 2 3" xfId="55658" xr:uid="{ACF0121F-6619-41CF-98A1-E0D36C39AC9A}"/>
    <cellStyle name="Separador de milhares 2 62 3" xfId="25024" xr:uid="{00000000-0005-0000-0000-0000C2610000}"/>
    <cellStyle name="Separador de milhares 2 62 3 2" xfId="25025" xr:uid="{00000000-0005-0000-0000-0000C3610000}"/>
    <cellStyle name="Separador de milhares 2 62 3 2 2" xfId="55661" xr:uid="{FBECFCCE-3767-4C23-A8C5-D4676FB27FC4}"/>
    <cellStyle name="Separador de milhares 2 62 3 3" xfId="55660" xr:uid="{8AB79D71-37D1-4B68-AF1F-8141D6CC9E33}"/>
    <cellStyle name="Separador de milhares 2 62 4" xfId="25026" xr:uid="{00000000-0005-0000-0000-0000C4610000}"/>
    <cellStyle name="Separador de milhares 2 62 4 2" xfId="55662" xr:uid="{44562AD1-9876-494C-8EF5-ED917DF5297B}"/>
    <cellStyle name="Separador de milhares 2 62 5" xfId="25027" xr:uid="{00000000-0005-0000-0000-0000C5610000}"/>
    <cellStyle name="Separador de milhares 2 62 5 2" xfId="25028" xr:uid="{00000000-0005-0000-0000-0000C6610000}"/>
    <cellStyle name="Separador de milhares 2 62 5 2 2" xfId="55664" xr:uid="{9050F52D-1B7F-4887-AF52-6D307D421BA9}"/>
    <cellStyle name="Separador de milhares 2 62 5 3" xfId="55663" xr:uid="{DAD0C9B0-D0CB-4AB7-A5EE-6F36EBBA786A}"/>
    <cellStyle name="Separador de milhares 2 62 6" xfId="25029" xr:uid="{00000000-0005-0000-0000-0000C7610000}"/>
    <cellStyle name="Separador de milhares 2 62 6 2" xfId="55665" xr:uid="{B05ACB0B-ED40-4847-A611-FC4FCB90961F}"/>
    <cellStyle name="Separador de milhares 2 62 7" xfId="55657" xr:uid="{BAD342C5-7F04-4CE5-8251-89986B92C6C5}"/>
    <cellStyle name="Separador de milhares 2 63" xfId="25030" xr:uid="{00000000-0005-0000-0000-0000C8610000}"/>
    <cellStyle name="Separador de milhares 2 63 2" xfId="25031" xr:uid="{00000000-0005-0000-0000-0000C9610000}"/>
    <cellStyle name="Separador de milhares 2 63 2 2" xfId="25032" xr:uid="{00000000-0005-0000-0000-0000CA610000}"/>
    <cellStyle name="Separador de milhares 2 63 2 2 2" xfId="55668" xr:uid="{4D963C44-E276-448C-AE31-1A3BD3E77BA9}"/>
    <cellStyle name="Separador de milhares 2 63 2 3" xfId="55667" xr:uid="{B7D0DAD6-E7C9-49D4-B9FA-C6409AF04692}"/>
    <cellStyle name="Separador de milhares 2 63 3" xfId="25033" xr:uid="{00000000-0005-0000-0000-0000CB610000}"/>
    <cellStyle name="Separador de milhares 2 63 3 2" xfId="25034" xr:uid="{00000000-0005-0000-0000-0000CC610000}"/>
    <cellStyle name="Separador de milhares 2 63 3 2 2" xfId="55670" xr:uid="{71926C19-E7D5-4B81-BBE3-20527BAA7D9C}"/>
    <cellStyle name="Separador de milhares 2 63 3 3" xfId="55669" xr:uid="{9C7F5B73-8125-45D9-AB68-085649712B05}"/>
    <cellStyle name="Separador de milhares 2 63 4" xfId="25035" xr:uid="{00000000-0005-0000-0000-0000CD610000}"/>
    <cellStyle name="Separador de milhares 2 63 4 2" xfId="55671" xr:uid="{EC783431-5D1A-431A-92C0-2A5B1783FCD9}"/>
    <cellStyle name="Separador de milhares 2 63 5" xfId="25036" xr:uid="{00000000-0005-0000-0000-0000CE610000}"/>
    <cellStyle name="Separador de milhares 2 63 5 2" xfId="25037" xr:uid="{00000000-0005-0000-0000-0000CF610000}"/>
    <cellStyle name="Separador de milhares 2 63 5 2 2" xfId="55673" xr:uid="{ABE592BD-3226-41B2-981A-95972E2798C3}"/>
    <cellStyle name="Separador de milhares 2 63 5 3" xfId="55672" xr:uid="{2694FD49-13C6-4C5A-83BE-7DE9841D175F}"/>
    <cellStyle name="Separador de milhares 2 63 6" xfId="25038" xr:uid="{00000000-0005-0000-0000-0000D0610000}"/>
    <cellStyle name="Separador de milhares 2 63 6 2" xfId="55674" xr:uid="{42E5CAC2-3259-4257-B4E2-FFD4DAAD4514}"/>
    <cellStyle name="Separador de milhares 2 63 7" xfId="55666" xr:uid="{7FD674C4-D223-406B-8CA9-F92F6F209841}"/>
    <cellStyle name="Separador de milhares 2 64" xfId="25039" xr:uid="{00000000-0005-0000-0000-0000D1610000}"/>
    <cellStyle name="Separador de milhares 2 64 2" xfId="25040" xr:uid="{00000000-0005-0000-0000-0000D2610000}"/>
    <cellStyle name="Separador de milhares 2 64 2 2" xfId="25041" xr:uid="{00000000-0005-0000-0000-0000D3610000}"/>
    <cellStyle name="Separador de milhares 2 64 2 2 2" xfId="55677" xr:uid="{860AAA10-4026-48FC-B9EE-1D7DDE31BBB4}"/>
    <cellStyle name="Separador de milhares 2 64 2 3" xfId="55676" xr:uid="{A7B2BC42-A6DC-478B-BD85-EF080C92D061}"/>
    <cellStyle name="Separador de milhares 2 64 3" xfId="25042" xr:uid="{00000000-0005-0000-0000-0000D4610000}"/>
    <cellStyle name="Separador de milhares 2 64 3 2" xfId="25043" xr:uid="{00000000-0005-0000-0000-0000D5610000}"/>
    <cellStyle name="Separador de milhares 2 64 3 2 2" xfId="55679" xr:uid="{9296CAFB-C244-4020-BA25-4D34CCDA6A74}"/>
    <cellStyle name="Separador de milhares 2 64 3 3" xfId="55678" xr:uid="{06A095BF-E7AE-45D7-9C16-2DE0CB9B811C}"/>
    <cellStyle name="Separador de milhares 2 64 4" xfId="25044" xr:uid="{00000000-0005-0000-0000-0000D6610000}"/>
    <cellStyle name="Separador de milhares 2 64 4 2" xfId="55680" xr:uid="{E4A480BC-7C07-436C-9C52-B11E87C395B3}"/>
    <cellStyle name="Separador de milhares 2 64 5" xfId="25045" xr:uid="{00000000-0005-0000-0000-0000D7610000}"/>
    <cellStyle name="Separador de milhares 2 64 5 2" xfId="25046" xr:uid="{00000000-0005-0000-0000-0000D8610000}"/>
    <cellStyle name="Separador de milhares 2 64 5 2 2" xfId="55682" xr:uid="{CCF93793-31BB-4412-901F-61F4F18664BC}"/>
    <cellStyle name="Separador de milhares 2 64 5 3" xfId="55681" xr:uid="{283399F5-F63B-4090-BB86-95D741B8F350}"/>
    <cellStyle name="Separador de milhares 2 64 6" xfId="25047" xr:uid="{00000000-0005-0000-0000-0000D9610000}"/>
    <cellStyle name="Separador de milhares 2 64 6 2" xfId="55683" xr:uid="{53E3B004-D6D7-4FB7-8106-9A974D581CBF}"/>
    <cellStyle name="Separador de milhares 2 64 7" xfId="55675" xr:uid="{5E2065DF-BAB8-4D04-8729-8864CF0791B0}"/>
    <cellStyle name="Separador de milhares 2 65" xfId="25048" xr:uid="{00000000-0005-0000-0000-0000DA610000}"/>
    <cellStyle name="Separador de milhares 2 65 2" xfId="25049" xr:uid="{00000000-0005-0000-0000-0000DB610000}"/>
    <cellStyle name="Separador de milhares 2 65 2 2" xfId="25050" xr:uid="{00000000-0005-0000-0000-0000DC610000}"/>
    <cellStyle name="Separador de milhares 2 65 2 2 2" xfId="55686" xr:uid="{B1532B05-EAFF-4488-BF56-7B2A5530D5A6}"/>
    <cellStyle name="Separador de milhares 2 65 2 3" xfId="55685" xr:uid="{4839849F-36B3-439A-9A5C-874B25E8941F}"/>
    <cellStyle name="Separador de milhares 2 65 3" xfId="25051" xr:uid="{00000000-0005-0000-0000-0000DD610000}"/>
    <cellStyle name="Separador de milhares 2 65 3 2" xfId="25052" xr:uid="{00000000-0005-0000-0000-0000DE610000}"/>
    <cellStyle name="Separador de milhares 2 65 3 2 2" xfId="55688" xr:uid="{B8DA04DC-6E2C-4DBE-BEBF-0F386E9CEBDC}"/>
    <cellStyle name="Separador de milhares 2 65 3 3" xfId="55687" xr:uid="{1F76EB70-D0C4-4EB2-BCA0-389A0AF9829B}"/>
    <cellStyle name="Separador de milhares 2 65 4" xfId="25053" xr:uid="{00000000-0005-0000-0000-0000DF610000}"/>
    <cellStyle name="Separador de milhares 2 65 4 2" xfId="55689" xr:uid="{BAB140B1-6038-4768-A31A-4DFF48F5F6AB}"/>
    <cellStyle name="Separador de milhares 2 65 5" xfId="25054" xr:uid="{00000000-0005-0000-0000-0000E0610000}"/>
    <cellStyle name="Separador de milhares 2 65 5 2" xfId="25055" xr:uid="{00000000-0005-0000-0000-0000E1610000}"/>
    <cellStyle name="Separador de milhares 2 65 5 2 2" xfId="55691" xr:uid="{1D5C354E-0336-4B7E-B0E5-44B1CC4D16B8}"/>
    <cellStyle name="Separador de milhares 2 65 5 3" xfId="55690" xr:uid="{235607DB-CE08-498A-8984-644B9144CB8F}"/>
    <cellStyle name="Separador de milhares 2 65 6" xfId="25056" xr:uid="{00000000-0005-0000-0000-0000E2610000}"/>
    <cellStyle name="Separador de milhares 2 65 6 2" xfId="55692" xr:uid="{DDCB405E-0D35-48B3-A23E-BB5276C435EE}"/>
    <cellStyle name="Separador de milhares 2 65 7" xfId="55684" xr:uid="{C9A73C38-928D-4AD1-84FB-E27BB8585C29}"/>
    <cellStyle name="Separador de milhares 2 66" xfId="25057" xr:uid="{00000000-0005-0000-0000-0000E3610000}"/>
    <cellStyle name="Separador de milhares 2 66 2" xfId="25058" xr:uid="{00000000-0005-0000-0000-0000E4610000}"/>
    <cellStyle name="Separador de milhares 2 66 2 2" xfId="25059" xr:uid="{00000000-0005-0000-0000-0000E5610000}"/>
    <cellStyle name="Separador de milhares 2 66 2 2 2" xfId="55695" xr:uid="{4ACE9435-7584-418B-9181-01C81A0C4962}"/>
    <cellStyle name="Separador de milhares 2 66 2 3" xfId="55694" xr:uid="{F570A4E7-7F47-4B4E-8DE3-67AC2FE97512}"/>
    <cellStyle name="Separador de milhares 2 66 3" xfId="25060" xr:uid="{00000000-0005-0000-0000-0000E6610000}"/>
    <cellStyle name="Separador de milhares 2 66 3 2" xfId="25061" xr:uid="{00000000-0005-0000-0000-0000E7610000}"/>
    <cellStyle name="Separador de milhares 2 66 3 2 2" xfId="55697" xr:uid="{3CF266DD-7C26-4B07-A0A3-8D06E28CCC86}"/>
    <cellStyle name="Separador de milhares 2 66 3 3" xfId="55696" xr:uid="{20394A03-389F-4E06-B825-C3177EEA0583}"/>
    <cellStyle name="Separador de milhares 2 66 4" xfId="25062" xr:uid="{00000000-0005-0000-0000-0000E8610000}"/>
    <cellStyle name="Separador de milhares 2 66 4 2" xfId="55698" xr:uid="{E773B94D-92E7-421F-9227-CED4AB639EAC}"/>
    <cellStyle name="Separador de milhares 2 66 5" xfId="25063" xr:uid="{00000000-0005-0000-0000-0000E9610000}"/>
    <cellStyle name="Separador de milhares 2 66 5 2" xfId="25064" xr:uid="{00000000-0005-0000-0000-0000EA610000}"/>
    <cellStyle name="Separador de milhares 2 66 5 2 2" xfId="55700" xr:uid="{4ACB2999-888A-4593-A596-DDCDEB6A63D3}"/>
    <cellStyle name="Separador de milhares 2 66 5 3" xfId="55699" xr:uid="{09217F97-91F8-4993-95F1-7CA249D97AF5}"/>
    <cellStyle name="Separador de milhares 2 66 6" xfId="25065" xr:uid="{00000000-0005-0000-0000-0000EB610000}"/>
    <cellStyle name="Separador de milhares 2 66 6 2" xfId="55701" xr:uid="{D048A8BB-967F-4227-98F5-A233892DBF98}"/>
    <cellStyle name="Separador de milhares 2 66 7" xfId="55693" xr:uid="{D4DA2D1A-49BC-4A0A-8881-267A7C0110BF}"/>
    <cellStyle name="Separador de milhares 2 67" xfId="25066" xr:uid="{00000000-0005-0000-0000-0000EC610000}"/>
    <cellStyle name="Separador de milhares 2 67 2" xfId="25067" xr:uid="{00000000-0005-0000-0000-0000ED610000}"/>
    <cellStyle name="Separador de milhares 2 67 2 2" xfId="25068" xr:uid="{00000000-0005-0000-0000-0000EE610000}"/>
    <cellStyle name="Separador de milhares 2 67 2 2 2" xfId="55704" xr:uid="{F7702C75-3988-4092-828B-3B2CEC62E6BC}"/>
    <cellStyle name="Separador de milhares 2 67 2 3" xfId="55703" xr:uid="{B49FC89C-7070-4C59-9214-016035C532A0}"/>
    <cellStyle name="Separador de milhares 2 67 3" xfId="25069" xr:uid="{00000000-0005-0000-0000-0000EF610000}"/>
    <cellStyle name="Separador de milhares 2 67 3 2" xfId="25070" xr:uid="{00000000-0005-0000-0000-0000F0610000}"/>
    <cellStyle name="Separador de milhares 2 67 3 2 2" xfId="55706" xr:uid="{851DFAAC-CEAE-48CD-8866-DB205BE3D74F}"/>
    <cellStyle name="Separador de milhares 2 67 3 3" xfId="55705" xr:uid="{A4E2763C-6C1E-4A6B-BB8A-D4BC0EA6E5F3}"/>
    <cellStyle name="Separador de milhares 2 67 4" xfId="25071" xr:uid="{00000000-0005-0000-0000-0000F1610000}"/>
    <cellStyle name="Separador de milhares 2 67 4 2" xfId="55707" xr:uid="{B056BDBE-B512-4DDA-A314-7B2AF3037D6C}"/>
    <cellStyle name="Separador de milhares 2 67 5" xfId="25072" xr:uid="{00000000-0005-0000-0000-0000F2610000}"/>
    <cellStyle name="Separador de milhares 2 67 5 2" xfId="25073" xr:uid="{00000000-0005-0000-0000-0000F3610000}"/>
    <cellStyle name="Separador de milhares 2 67 5 2 2" xfId="55709" xr:uid="{04DAFDED-5BF0-4311-B7F7-87D36F7083A7}"/>
    <cellStyle name="Separador de milhares 2 67 5 3" xfId="55708" xr:uid="{DBBA2FD7-DD79-4479-9C47-0A39466AB535}"/>
    <cellStyle name="Separador de milhares 2 67 6" xfId="25074" xr:uid="{00000000-0005-0000-0000-0000F4610000}"/>
    <cellStyle name="Separador de milhares 2 67 6 2" xfId="55710" xr:uid="{09A5F554-76C3-44B4-916C-5BE805AB4147}"/>
    <cellStyle name="Separador de milhares 2 67 7" xfId="55702" xr:uid="{5783E305-F8DA-4210-BC47-4BB06562D914}"/>
    <cellStyle name="Separador de milhares 2 68" xfId="25075" xr:uid="{00000000-0005-0000-0000-0000F5610000}"/>
    <cellStyle name="Separador de milhares 2 68 2" xfId="25076" xr:uid="{00000000-0005-0000-0000-0000F6610000}"/>
    <cellStyle name="Separador de milhares 2 68 2 2" xfId="25077" xr:uid="{00000000-0005-0000-0000-0000F7610000}"/>
    <cellStyle name="Separador de milhares 2 68 2 2 2" xfId="55713" xr:uid="{020B2E8E-0C0C-4154-994D-FE7710330B72}"/>
    <cellStyle name="Separador de milhares 2 68 2 3" xfId="55712" xr:uid="{ACFCD0C1-0182-4877-825B-8C295568D1A5}"/>
    <cellStyle name="Separador de milhares 2 68 3" xfId="25078" xr:uid="{00000000-0005-0000-0000-0000F8610000}"/>
    <cellStyle name="Separador de milhares 2 68 3 2" xfId="25079" xr:uid="{00000000-0005-0000-0000-0000F9610000}"/>
    <cellStyle name="Separador de milhares 2 68 3 2 2" xfId="55715" xr:uid="{97A2E573-FD74-49C0-9659-8D0026D3CC0B}"/>
    <cellStyle name="Separador de milhares 2 68 3 3" xfId="55714" xr:uid="{046D572F-09D1-42D4-A0AD-6065E9B3D58E}"/>
    <cellStyle name="Separador de milhares 2 68 4" xfId="25080" xr:uid="{00000000-0005-0000-0000-0000FA610000}"/>
    <cellStyle name="Separador de milhares 2 68 4 2" xfId="55716" xr:uid="{49DD22EF-B181-40E2-A10F-7C1A61BD512D}"/>
    <cellStyle name="Separador de milhares 2 68 5" xfId="25081" xr:uid="{00000000-0005-0000-0000-0000FB610000}"/>
    <cellStyle name="Separador de milhares 2 68 5 2" xfId="25082" xr:uid="{00000000-0005-0000-0000-0000FC610000}"/>
    <cellStyle name="Separador de milhares 2 68 5 2 2" xfId="55718" xr:uid="{5FE2311D-C24A-4F7D-8FCA-C7B5671D9A8E}"/>
    <cellStyle name="Separador de milhares 2 68 5 3" xfId="55717" xr:uid="{0F06BE70-E732-4BBB-9698-B030A41E5E8E}"/>
    <cellStyle name="Separador de milhares 2 68 6" xfId="25083" xr:uid="{00000000-0005-0000-0000-0000FD610000}"/>
    <cellStyle name="Separador de milhares 2 68 6 2" xfId="55719" xr:uid="{22F607E3-5E9E-4A0A-A155-574FAE42E5B9}"/>
    <cellStyle name="Separador de milhares 2 68 7" xfId="55711" xr:uid="{6288347A-A4A5-4659-B46C-744AF0D97BC3}"/>
    <cellStyle name="Separador de milhares 2 69" xfId="25084" xr:uid="{00000000-0005-0000-0000-0000FE610000}"/>
    <cellStyle name="Separador de milhares 2 69 2" xfId="25085" xr:uid="{00000000-0005-0000-0000-0000FF610000}"/>
    <cellStyle name="Separador de milhares 2 69 2 2" xfId="25086" xr:uid="{00000000-0005-0000-0000-000000620000}"/>
    <cellStyle name="Separador de milhares 2 69 2 2 2" xfId="55722" xr:uid="{CA3C502A-C5D7-4058-BF24-29CACFFA62DB}"/>
    <cellStyle name="Separador de milhares 2 69 2 3" xfId="55721" xr:uid="{F9FF0935-CF1B-4CDF-AD6F-40C10B438957}"/>
    <cellStyle name="Separador de milhares 2 69 3" xfId="25087" xr:uid="{00000000-0005-0000-0000-000001620000}"/>
    <cellStyle name="Separador de milhares 2 69 3 2" xfId="25088" xr:uid="{00000000-0005-0000-0000-000002620000}"/>
    <cellStyle name="Separador de milhares 2 69 3 2 2" xfId="55724" xr:uid="{CB6B053D-FB86-4B04-9091-0273DE511995}"/>
    <cellStyle name="Separador de milhares 2 69 3 3" xfId="55723" xr:uid="{E4F67955-151E-4EE5-B624-33B4BFE5F805}"/>
    <cellStyle name="Separador de milhares 2 69 4" xfId="25089" xr:uid="{00000000-0005-0000-0000-000003620000}"/>
    <cellStyle name="Separador de milhares 2 69 4 2" xfId="55725" xr:uid="{B29C77DF-073D-407B-91BF-09076BD119ED}"/>
    <cellStyle name="Separador de milhares 2 69 5" xfId="25090" xr:uid="{00000000-0005-0000-0000-000004620000}"/>
    <cellStyle name="Separador de milhares 2 69 5 2" xfId="25091" xr:uid="{00000000-0005-0000-0000-000005620000}"/>
    <cellStyle name="Separador de milhares 2 69 5 2 2" xfId="55727" xr:uid="{78B0753D-9FCD-4BB3-A8A3-4680139619BA}"/>
    <cellStyle name="Separador de milhares 2 69 5 3" xfId="55726" xr:uid="{AA2C623E-4AD8-406D-A3A4-FC4ED90C770E}"/>
    <cellStyle name="Separador de milhares 2 69 6" xfId="25092" xr:uid="{00000000-0005-0000-0000-000006620000}"/>
    <cellStyle name="Separador de milhares 2 69 6 2" xfId="55728" xr:uid="{DFE8880F-D92F-4E7B-98A3-69CADA44ED1A}"/>
    <cellStyle name="Separador de milhares 2 69 7" xfId="55720" xr:uid="{4BDEFA88-BE96-4C3D-816A-686E0094B75C}"/>
    <cellStyle name="Separador de milhares 2 7" xfId="25093" xr:uid="{00000000-0005-0000-0000-000007620000}"/>
    <cellStyle name="Separador de milhares_x0001_ 2 7" xfId="25094" xr:uid="{00000000-0005-0000-0000-000008620000}"/>
    <cellStyle name="Separador de milhares 2 7 10" xfId="25095" xr:uid="{00000000-0005-0000-0000-000009620000}"/>
    <cellStyle name="Separador de milhares_x0001_ 2 7 10" xfId="55730" xr:uid="{41CAA6BB-76ED-4F54-9AAF-C7B01CBDC260}"/>
    <cellStyle name="Separador de milhares 2 7 10 2" xfId="55731" xr:uid="{542E4E1A-A699-42F6-8ABA-9A41169DC024}"/>
    <cellStyle name="Separador de milhares 2 7 11" xfId="25096" xr:uid="{00000000-0005-0000-0000-00000A620000}"/>
    <cellStyle name="Separador de milhares 2 7 11 2" xfId="55732" xr:uid="{4AD2D279-E131-4B58-9D13-35DC74037DF3}"/>
    <cellStyle name="Separador de milhares 2 7 11 3" xfId="25097" xr:uid="{00000000-0005-0000-0000-00000B620000}"/>
    <cellStyle name="Separador de milhares 2 7 11 3 2" xfId="55733" xr:uid="{B812B4C1-E0BE-43BA-BD42-0EDF8EA3837E}"/>
    <cellStyle name="Separador de milhares 2 7 12" xfId="25098" xr:uid="{00000000-0005-0000-0000-00000C620000}"/>
    <cellStyle name="Separador de milhares 2 7 12 2" xfId="55734" xr:uid="{09212FAF-F15E-418D-B6E2-13CB4579CE4C}"/>
    <cellStyle name="Separador de milhares 2 7 13" xfId="25099" xr:uid="{00000000-0005-0000-0000-00000D620000}"/>
    <cellStyle name="Separador de milhares 2 7 13 2" xfId="55735" xr:uid="{E31D8A87-D650-4212-8136-5A796911568E}"/>
    <cellStyle name="Separador de milhares 2 7 14" xfId="55729" xr:uid="{6C088B80-A006-4139-A4B4-E2B73306E762}"/>
    <cellStyle name="Separador de milhares 2 7 2" xfId="25100" xr:uid="{00000000-0005-0000-0000-00000E620000}"/>
    <cellStyle name="Separador de milhares_x0001_ 2 7 2" xfId="25101" xr:uid="{00000000-0005-0000-0000-00000F620000}"/>
    <cellStyle name="Separador de milhares 2 7 2 10" xfId="55736" xr:uid="{944664D9-9CEC-4032-9399-9A002C0B6B68}"/>
    <cellStyle name="Separador de milhares 2 7 2 2" xfId="25102" xr:uid="{00000000-0005-0000-0000-000010620000}"/>
    <cellStyle name="Separador de milhares_x0001_ 2 7 2 2" xfId="25103" xr:uid="{00000000-0005-0000-0000-000011620000}"/>
    <cellStyle name="Separador de milhares 2 7 2 2 2" xfId="25104" xr:uid="{00000000-0005-0000-0000-000012620000}"/>
    <cellStyle name="Separador de milhares_x0001_ 2 7 2 2 2" xfId="55739" xr:uid="{9B83B2E0-1B0B-4B9F-AC45-BCA17052A52A}"/>
    <cellStyle name="Separador de milhares 2 7 2 2 2 2" xfId="55740" xr:uid="{43FA6DE0-9359-49F3-8C69-861E2E942F0C}"/>
    <cellStyle name="Separador de milhares 2 7 2 2 3" xfId="55738" xr:uid="{1264D61E-5921-4ED7-9108-2EA467C526FF}"/>
    <cellStyle name="Separador de milhares 2 7 2 3" xfId="25105" xr:uid="{00000000-0005-0000-0000-000013620000}"/>
    <cellStyle name="Separador de milhares_x0001_ 2 7 2 3" xfId="55737" xr:uid="{FC1E816B-DA6F-4339-A870-579CEDC23243}"/>
    <cellStyle name="Separador de milhares 2 7 2 3 2" xfId="25106" xr:uid="{00000000-0005-0000-0000-000014620000}"/>
    <cellStyle name="Separador de milhares 2 7 2 3 2 2" xfId="55742" xr:uid="{200AF480-2454-44E2-A96F-58C107032B0B}"/>
    <cellStyle name="Separador de milhares 2 7 2 3 3" xfId="55741" xr:uid="{EA1EC318-5540-4106-B383-50E55C629B7A}"/>
    <cellStyle name="Separador de milhares 2 7 2 4" xfId="25107" xr:uid="{00000000-0005-0000-0000-000015620000}"/>
    <cellStyle name="Separador de milhares 2 7 2 4 2" xfId="25108" xr:uid="{00000000-0005-0000-0000-000016620000}"/>
    <cellStyle name="Separador de milhares 2 7 2 4 2 2" xfId="55744" xr:uid="{D14F53A8-ECCD-48A1-9AB6-1F11B40ACCDF}"/>
    <cellStyle name="Separador de milhares 2 7 2 4 3" xfId="55743" xr:uid="{B90D5880-8B35-46D6-992C-9E9831012B6F}"/>
    <cellStyle name="Separador de milhares 2 7 2 5" xfId="25109" xr:uid="{00000000-0005-0000-0000-000017620000}"/>
    <cellStyle name="Separador de milhares 2 7 2 5 2" xfId="25110" xr:uid="{00000000-0005-0000-0000-000018620000}"/>
    <cellStyle name="Separador de milhares 2 7 2 5 2 2" xfId="55746" xr:uid="{3FC74CF3-6925-47B0-9065-B4C8CD572FEC}"/>
    <cellStyle name="Separador de milhares 2 7 2 5 3" xfId="55745" xr:uid="{F200681F-A181-44F9-9121-D82DE30FCD2E}"/>
    <cellStyle name="Separador de milhares 2 7 2 6" xfId="25111" xr:uid="{00000000-0005-0000-0000-000019620000}"/>
    <cellStyle name="Separador de milhares 2 7 2 6 2" xfId="55747" xr:uid="{455E2F20-9638-4C00-996A-0B2A55360C42}"/>
    <cellStyle name="Separador de milhares 2 7 2 7" xfId="25112" xr:uid="{00000000-0005-0000-0000-00001A620000}"/>
    <cellStyle name="Separador de milhares 2 7 2 7 2" xfId="55748" xr:uid="{C5EF983A-B6C3-48DB-A5DB-76527337AD57}"/>
    <cellStyle name="Separador de milhares 2 7 2 8" xfId="25113" xr:uid="{00000000-0005-0000-0000-00001B620000}"/>
    <cellStyle name="Separador de milhares 2 7 2 8 2" xfId="55749" xr:uid="{475D0E02-9B1F-4BAB-8385-9422D58DF72F}"/>
    <cellStyle name="Separador de milhares 2 7 2 9" xfId="25114" xr:uid="{00000000-0005-0000-0000-00001C620000}"/>
    <cellStyle name="Separador de milhares 2 7 2 9 2" xfId="55750" xr:uid="{9AF921B3-5B7A-4C6F-AA32-42BBC144A142}"/>
    <cellStyle name="Separador de milhares 2 7 3" xfId="25115" xr:uid="{00000000-0005-0000-0000-00001D620000}"/>
    <cellStyle name="Separador de milhares_x0001_ 2 7 3" xfId="25116" xr:uid="{00000000-0005-0000-0000-00001E620000}"/>
    <cellStyle name="Separador de milhares 2 7 3 2" xfId="25117" xr:uid="{00000000-0005-0000-0000-00001F620000}"/>
    <cellStyle name="Separador de milhares_x0001_ 2 7 3 2" xfId="25118" xr:uid="{00000000-0005-0000-0000-000020620000}"/>
    <cellStyle name="Separador de milhares 2 7 3 2 2" xfId="25119" xr:uid="{00000000-0005-0000-0000-000021620000}"/>
    <cellStyle name="Separador de milhares_x0001_ 2 7 3 2 2" xfId="55754" xr:uid="{0E986B03-54CB-4999-855A-EBDB4ACA02B1}"/>
    <cellStyle name="Separador de milhares 2 7 3 2 2 2" xfId="55755" xr:uid="{81571A3C-3AC7-421E-A445-D29F6E2C23E9}"/>
    <cellStyle name="Separador de milhares 2 7 3 2 3" xfId="55753" xr:uid="{CF970EBF-E808-4A18-BDCD-86A2925E8E33}"/>
    <cellStyle name="Separador de milhares 2 7 3 3" xfId="25120" xr:uid="{00000000-0005-0000-0000-000022620000}"/>
    <cellStyle name="Separador de milhares_x0001_ 2 7 3 3" xfId="55752" xr:uid="{B75CFCCC-8CE4-428F-8649-38BC065C0CB2}"/>
    <cellStyle name="Separador de milhares 2 7 3 3 2" xfId="25121" xr:uid="{00000000-0005-0000-0000-000023620000}"/>
    <cellStyle name="Separador de milhares 2 7 3 3 2 2" xfId="55757" xr:uid="{45D68504-C3DC-469B-AF4A-5C1B3187D904}"/>
    <cellStyle name="Separador de milhares 2 7 3 3 3" xfId="55756" xr:uid="{861348FA-B0FA-44B2-9E1C-6D3A38D070EF}"/>
    <cellStyle name="Separador de milhares 2 7 3 4" xfId="25122" xr:uid="{00000000-0005-0000-0000-000024620000}"/>
    <cellStyle name="Separador de milhares 2 7 3 4 2" xfId="25123" xr:uid="{00000000-0005-0000-0000-000025620000}"/>
    <cellStyle name="Separador de milhares 2 7 3 4 2 2" xfId="55759" xr:uid="{44BCF9AA-654E-45E2-B5FD-246AFC86C8F1}"/>
    <cellStyle name="Separador de milhares 2 7 3 4 3" xfId="55758" xr:uid="{DE49720C-118C-4022-A1A3-EFD822624B7F}"/>
    <cellStyle name="Separador de milhares 2 7 3 5" xfId="25124" xr:uid="{00000000-0005-0000-0000-000026620000}"/>
    <cellStyle name="Separador de milhares 2 7 3 5 2" xfId="55760" xr:uid="{9D4D7DF9-B1A3-46E1-8D44-6503CB018710}"/>
    <cellStyle name="Separador de milhares 2 7 3 6" xfId="25125" xr:uid="{00000000-0005-0000-0000-000027620000}"/>
    <cellStyle name="Separador de milhares 2 7 3 6 2" xfId="55761" xr:uid="{0E28A719-66AA-4FE7-8420-3557736EF402}"/>
    <cellStyle name="Separador de milhares 2 7 3 7" xfId="25126" xr:uid="{00000000-0005-0000-0000-000028620000}"/>
    <cellStyle name="Separador de milhares 2 7 3 7 2" xfId="55762" xr:uid="{03961129-6839-4D20-9F8E-9AEE443274A0}"/>
    <cellStyle name="Separador de milhares 2 7 3 8" xfId="25127" xr:uid="{00000000-0005-0000-0000-000029620000}"/>
    <cellStyle name="Separador de milhares 2 7 3 8 2" xfId="55763" xr:uid="{CB91F4BC-7282-4969-A790-E6DE4609BFE1}"/>
    <cellStyle name="Separador de milhares 2 7 3 9" xfId="55751" xr:uid="{CB37202A-A687-4E43-9C38-B711B9C3A9F2}"/>
    <cellStyle name="Separador de milhares 2 7 4" xfId="25128" xr:uid="{00000000-0005-0000-0000-00002A620000}"/>
    <cellStyle name="Separador de milhares_x0001_ 2 7 4" xfId="25129" xr:uid="{00000000-0005-0000-0000-00002B620000}"/>
    <cellStyle name="Separador de milhares 2 7 4 2" xfId="25130" xr:uid="{00000000-0005-0000-0000-00002C620000}"/>
    <cellStyle name="Separador de milhares_x0001_ 2 7 4 2" xfId="25131" xr:uid="{00000000-0005-0000-0000-00002D620000}"/>
    <cellStyle name="Separador de milhares 2 7 4 2 2" xfId="25132" xr:uid="{00000000-0005-0000-0000-00002E620000}"/>
    <cellStyle name="Separador de milhares_x0001_ 2 7 4 2 2" xfId="55767" xr:uid="{A978839F-6E1D-4AE2-BB4A-4E4A5DC996C1}"/>
    <cellStyle name="Separador de milhares 2 7 4 2 2 2" xfId="55768" xr:uid="{F0BA552F-0104-4EA9-8EFE-95C0E41B6DEA}"/>
    <cellStyle name="Separador de milhares 2 7 4 2 3" xfId="55766" xr:uid="{159A755A-90B2-4110-8F51-B4AE9730B67D}"/>
    <cellStyle name="Separador de milhares 2 7 4 3" xfId="25133" xr:uid="{00000000-0005-0000-0000-00002F620000}"/>
    <cellStyle name="Separador de milhares_x0001_ 2 7 4 3" xfId="55765" xr:uid="{A0D0B881-95F6-48D3-BD3D-CF1038744092}"/>
    <cellStyle name="Separador de milhares 2 7 4 3 2" xfId="25134" xr:uid="{00000000-0005-0000-0000-000030620000}"/>
    <cellStyle name="Separador de milhares 2 7 4 3 2 2" xfId="55770" xr:uid="{E904EFDE-0209-4406-BA6E-FCFFCAF96A52}"/>
    <cellStyle name="Separador de milhares 2 7 4 3 3" xfId="55769" xr:uid="{AF0A4D4F-DE3D-465A-96D9-C70B73BCC03E}"/>
    <cellStyle name="Separador de milhares 2 7 4 4" xfId="25135" xr:uid="{00000000-0005-0000-0000-000031620000}"/>
    <cellStyle name="Separador de milhares 2 7 4 4 2" xfId="25136" xr:uid="{00000000-0005-0000-0000-000032620000}"/>
    <cellStyle name="Separador de milhares 2 7 4 4 2 2" xfId="55772" xr:uid="{E2B9C360-09AA-4E3F-AB6A-92EF9607C232}"/>
    <cellStyle name="Separador de milhares 2 7 4 4 3" xfId="55771" xr:uid="{679723B6-5859-4E17-A4C1-26CBD93B795F}"/>
    <cellStyle name="Separador de milhares 2 7 4 5" xfId="25137" xr:uid="{00000000-0005-0000-0000-000033620000}"/>
    <cellStyle name="Separador de milhares 2 7 4 5 2" xfId="55773" xr:uid="{D79E1E18-E8E4-449C-AA9D-DEAAEB9A394B}"/>
    <cellStyle name="Separador de milhares 2 7 4 6" xfId="25138" xr:uid="{00000000-0005-0000-0000-000034620000}"/>
    <cellStyle name="Separador de milhares 2 7 4 6 2" xfId="55774" xr:uid="{F8787176-1852-48AB-8C3D-561D34068FC7}"/>
    <cellStyle name="Separador de milhares 2 7 4 7" xfId="25139" xr:uid="{00000000-0005-0000-0000-000035620000}"/>
    <cellStyle name="Separador de milhares 2 7 4 7 2" xfId="55775" xr:uid="{D39FDB68-63BE-44A2-A414-6EA1439111EA}"/>
    <cellStyle name="Separador de milhares 2 7 4 8" xfId="25140" xr:uid="{00000000-0005-0000-0000-000036620000}"/>
    <cellStyle name="Separador de milhares 2 7 4 8 2" xfId="55776" xr:uid="{AEA4E560-5F54-4DAE-A97F-77037488C5ED}"/>
    <cellStyle name="Separador de milhares 2 7 4 9" xfId="55764" xr:uid="{43644E73-6935-4F55-9219-F474B7FCDF77}"/>
    <cellStyle name="Separador de milhares 2 7 5" xfId="25141" xr:uid="{00000000-0005-0000-0000-000037620000}"/>
    <cellStyle name="Separador de milhares_x0001_ 2 7 5" xfId="25142" xr:uid="{00000000-0005-0000-0000-000038620000}"/>
    <cellStyle name="Separador de milhares 2 7 5 2" xfId="25143" xr:uid="{00000000-0005-0000-0000-000039620000}"/>
    <cellStyle name="Separador de milhares_x0001_ 2 7 5 2" xfId="25144" xr:uid="{00000000-0005-0000-0000-00003A620000}"/>
    <cellStyle name="Separador de milhares 2 7 5 2 2" xfId="25145" xr:uid="{00000000-0005-0000-0000-00003B620000}"/>
    <cellStyle name="Separador de milhares_x0001_ 2 7 5 2 2" xfId="55780" xr:uid="{A42FD3F8-550B-4B4E-9FAA-46A65D85204D}"/>
    <cellStyle name="Separador de milhares 2 7 5 2 2 2" xfId="55781" xr:uid="{ADCD2A0E-9833-4762-AEB5-A6F261B691C4}"/>
    <cellStyle name="Separador de milhares 2 7 5 2 3" xfId="55779" xr:uid="{022775BA-1E00-4ECB-A054-EBEA0C90B9C4}"/>
    <cellStyle name="Separador de milhares 2 7 5 3" xfId="25146" xr:uid="{00000000-0005-0000-0000-00003C620000}"/>
    <cellStyle name="Separador de milhares_x0001_ 2 7 5 3" xfId="55778" xr:uid="{C013830E-2F6E-4501-8E89-C99E03E30F18}"/>
    <cellStyle name="Separador de milhares 2 7 5 3 2" xfId="25147" xr:uid="{00000000-0005-0000-0000-00003D620000}"/>
    <cellStyle name="Separador de milhares 2 7 5 3 2 2" xfId="55783" xr:uid="{72145031-9B16-44BF-BB0F-248BA1C52889}"/>
    <cellStyle name="Separador de milhares 2 7 5 3 3" xfId="55782" xr:uid="{92A58F94-26B6-46F8-89F2-2168931C994C}"/>
    <cellStyle name="Separador de milhares 2 7 5 4" xfId="25148" xr:uid="{00000000-0005-0000-0000-00003E620000}"/>
    <cellStyle name="Separador de milhares 2 7 5 4 2" xfId="55784" xr:uid="{F5FF8DC5-95D0-4647-862C-10935DDBA7FC}"/>
    <cellStyle name="Separador de milhares 2 7 5 5" xfId="25149" xr:uid="{00000000-0005-0000-0000-00003F620000}"/>
    <cellStyle name="Separador de milhares 2 7 5 5 2" xfId="55785" xr:uid="{012A8E0E-4881-43A5-A8F3-C99254F8FF7F}"/>
    <cellStyle name="Separador de milhares 2 7 5 6" xfId="25150" xr:uid="{00000000-0005-0000-0000-000040620000}"/>
    <cellStyle name="Separador de milhares 2 7 5 6 2" xfId="55786" xr:uid="{B4E90B79-BD76-4C62-AD20-3107859BEA05}"/>
    <cellStyle name="Separador de milhares 2 7 5 7" xfId="25151" xr:uid="{00000000-0005-0000-0000-000041620000}"/>
    <cellStyle name="Separador de milhares 2 7 5 7 2" xfId="55787" xr:uid="{7B83428F-BF10-4C8A-BB26-AF7D005E4A4A}"/>
    <cellStyle name="Separador de milhares 2 7 5 8" xfId="55777" xr:uid="{0733386F-E7F2-4943-8B67-C301532B370A}"/>
    <cellStyle name="Separador de milhares 2 7 6" xfId="25152" xr:uid="{00000000-0005-0000-0000-000042620000}"/>
    <cellStyle name="Separador de milhares_x0001_ 2 7 6" xfId="25153" xr:uid="{00000000-0005-0000-0000-000043620000}"/>
    <cellStyle name="Separador de milhares 2 7 6 2" xfId="25154" xr:uid="{00000000-0005-0000-0000-000044620000}"/>
    <cellStyle name="Separador de milhares_x0001_ 2 7 6 2" xfId="55789" xr:uid="{CBF64505-CD5A-4DA4-A8A0-69FA52AD34B4}"/>
    <cellStyle name="Separador de milhares 2 7 6 2 2" xfId="55790" xr:uid="{0975B423-E077-4187-8206-B284439989D0}"/>
    <cellStyle name="Separador de milhares 2 7 6 3" xfId="55788" xr:uid="{E89383E0-C398-4862-91D9-99D0272D69FD}"/>
    <cellStyle name="Separador de milhares 2 7 7" xfId="25155" xr:uid="{00000000-0005-0000-0000-000045620000}"/>
    <cellStyle name="Separador de milhares_x0001_ 2 7 7" xfId="25156" xr:uid="{00000000-0005-0000-0000-000046620000}"/>
    <cellStyle name="Separador de milhares 2 7 7 2" xfId="25157" xr:uid="{00000000-0005-0000-0000-000047620000}"/>
    <cellStyle name="Separador de milhares_x0001_ 2 7 7 2" xfId="55792" xr:uid="{A2601A71-0729-4E14-9CA3-B25B83A13CA8}"/>
    <cellStyle name="Separador de milhares 2 7 7 2 2" xfId="55793" xr:uid="{84227C7E-6772-4764-B8C6-DA2013C2E7DB}"/>
    <cellStyle name="Separador de milhares 2 7 7 3" xfId="55791" xr:uid="{7FD1603B-1CCE-4339-BBBF-BE0E487B0ABC}"/>
    <cellStyle name="Separador de milhares 2 7 8" xfId="25158" xr:uid="{00000000-0005-0000-0000-000048620000}"/>
    <cellStyle name="Separador de milhares_x0001_ 2 7 8" xfId="25159" xr:uid="{00000000-0005-0000-0000-000049620000}"/>
    <cellStyle name="Separador de milhares 2 7 8 2" xfId="25160" xr:uid="{00000000-0005-0000-0000-00004A620000}"/>
    <cellStyle name="Separador de milhares_x0001_ 2 7 8 2" xfId="55795" xr:uid="{175E8366-BE3C-482C-B355-402C6D312160}"/>
    <cellStyle name="Separador de milhares 2 7 8 2 2" xfId="55796" xr:uid="{EEC513FA-8AB4-4589-BAF6-30FDF4C39B3D}"/>
    <cellStyle name="Separador de milhares 2 7 8 3" xfId="55794" xr:uid="{1D1991AC-A6CA-49CF-ACB6-0B6F69378DBC}"/>
    <cellStyle name="Separador de milhares 2 7 9" xfId="25161" xr:uid="{00000000-0005-0000-0000-00004B620000}"/>
    <cellStyle name="Separador de milhares_x0001_ 2 7 9" xfId="25162" xr:uid="{00000000-0005-0000-0000-00004C620000}"/>
    <cellStyle name="Separador de milhares 2 7 9 2" xfId="25163" xr:uid="{00000000-0005-0000-0000-00004D620000}"/>
    <cellStyle name="Separador de milhares_x0001_ 2 7 9 2" xfId="55798" xr:uid="{227833D9-5373-4053-B647-DF37517B9092}"/>
    <cellStyle name="Separador de milhares 2 7 9 2 2" xfId="55799" xr:uid="{AC2A0A64-97BF-41EA-B67F-FBE0023946FB}"/>
    <cellStyle name="Separador de milhares 2 7 9 3" xfId="55797" xr:uid="{8E0A8CAC-F33B-47CD-AA6F-659084F76B64}"/>
    <cellStyle name="Separador de milhares 2 70" xfId="25164" xr:uid="{00000000-0005-0000-0000-00004E620000}"/>
    <cellStyle name="Separador de milhares 2 70 2" xfId="25165" xr:uid="{00000000-0005-0000-0000-00004F620000}"/>
    <cellStyle name="Separador de milhares 2 70 2 2" xfId="25166" xr:uid="{00000000-0005-0000-0000-000050620000}"/>
    <cellStyle name="Separador de milhares 2 70 2 2 2" xfId="55802" xr:uid="{A53B945D-3E08-4B92-AA75-FC38B970BAA1}"/>
    <cellStyle name="Separador de milhares 2 70 2 3" xfId="55801" xr:uid="{F2B16BA8-B40E-4743-A6A9-7157E93FBDDB}"/>
    <cellStyle name="Separador de milhares 2 70 3" xfId="25167" xr:uid="{00000000-0005-0000-0000-000051620000}"/>
    <cellStyle name="Separador de milhares 2 70 3 2" xfId="25168" xr:uid="{00000000-0005-0000-0000-000052620000}"/>
    <cellStyle name="Separador de milhares 2 70 3 2 2" xfId="55804" xr:uid="{59A1565B-B841-4311-AC2E-037E3EEA7588}"/>
    <cellStyle name="Separador de milhares 2 70 3 3" xfId="55803" xr:uid="{4A078182-624E-4BA5-80A5-D6E09A47874D}"/>
    <cellStyle name="Separador de milhares 2 70 4" xfId="25169" xr:uid="{00000000-0005-0000-0000-000053620000}"/>
    <cellStyle name="Separador de milhares 2 70 4 2" xfId="55805" xr:uid="{1ED86006-0C04-42C9-9BFA-FBC36BAB78A8}"/>
    <cellStyle name="Separador de milhares 2 70 5" xfId="25170" xr:uid="{00000000-0005-0000-0000-000054620000}"/>
    <cellStyle name="Separador de milhares 2 70 5 2" xfId="25171" xr:uid="{00000000-0005-0000-0000-000055620000}"/>
    <cellStyle name="Separador de milhares 2 70 5 2 2" xfId="55807" xr:uid="{694A56A1-32F0-4A4C-83C2-ED330B5596AF}"/>
    <cellStyle name="Separador de milhares 2 70 5 3" xfId="55806" xr:uid="{1E7D70B3-D954-417F-A95B-DA4E6EC402DE}"/>
    <cellStyle name="Separador de milhares 2 70 6" xfId="25172" xr:uid="{00000000-0005-0000-0000-000056620000}"/>
    <cellStyle name="Separador de milhares 2 70 6 2" xfId="55808" xr:uid="{C4642957-E344-482D-84A8-69E3718735FC}"/>
    <cellStyle name="Separador de milhares 2 70 7" xfId="55800" xr:uid="{F855E73F-A209-4527-8244-F197B7F54006}"/>
    <cellStyle name="Separador de milhares 2 71" xfId="25173" xr:uid="{00000000-0005-0000-0000-000057620000}"/>
    <cellStyle name="Separador de milhares 2 71 2" xfId="25174" xr:uid="{00000000-0005-0000-0000-000058620000}"/>
    <cellStyle name="Separador de milhares 2 71 2 2" xfId="25175" xr:uid="{00000000-0005-0000-0000-000059620000}"/>
    <cellStyle name="Separador de milhares 2 71 2 2 2" xfId="55811" xr:uid="{4A14FDD0-D2FC-4F29-9D59-F627C513EFB7}"/>
    <cellStyle name="Separador de milhares 2 71 2 3" xfId="55810" xr:uid="{F84315CF-7D87-4D88-94A1-EA3ED67AF660}"/>
    <cellStyle name="Separador de milhares 2 71 3" xfId="25176" xr:uid="{00000000-0005-0000-0000-00005A620000}"/>
    <cellStyle name="Separador de milhares 2 71 3 2" xfId="25177" xr:uid="{00000000-0005-0000-0000-00005B620000}"/>
    <cellStyle name="Separador de milhares 2 71 3 2 2" xfId="55813" xr:uid="{290A0F79-8E8E-4A9D-8C63-69A4B9FBB511}"/>
    <cellStyle name="Separador de milhares 2 71 3 3" xfId="55812" xr:uid="{BE78F649-1E6F-4F81-AC68-DC06D903D17A}"/>
    <cellStyle name="Separador de milhares 2 71 4" xfId="25178" xr:uid="{00000000-0005-0000-0000-00005C620000}"/>
    <cellStyle name="Separador de milhares 2 71 4 2" xfId="55814" xr:uid="{9EF99105-7A4D-414D-83EF-A37B420117BF}"/>
    <cellStyle name="Separador de milhares 2 71 5" xfId="25179" xr:uid="{00000000-0005-0000-0000-00005D620000}"/>
    <cellStyle name="Separador de milhares 2 71 5 2" xfId="25180" xr:uid="{00000000-0005-0000-0000-00005E620000}"/>
    <cellStyle name="Separador de milhares 2 71 5 2 2" xfId="55816" xr:uid="{FFEC923E-A370-4BDD-9126-12EBE4C6E0D3}"/>
    <cellStyle name="Separador de milhares 2 71 5 3" xfId="55815" xr:uid="{72B362C3-3B05-4BE9-8690-F3C3B2CA1457}"/>
    <cellStyle name="Separador de milhares 2 71 6" xfId="25181" xr:uid="{00000000-0005-0000-0000-00005F620000}"/>
    <cellStyle name="Separador de milhares 2 71 6 2" xfId="55817" xr:uid="{D0CB4016-75A6-4170-A9F7-A24C04DA473A}"/>
    <cellStyle name="Separador de milhares 2 71 7" xfId="55809" xr:uid="{11387593-2792-44B0-96A1-6B62B2DD118B}"/>
    <cellStyle name="Separador de milhares 2 72" xfId="25182" xr:uid="{00000000-0005-0000-0000-000060620000}"/>
    <cellStyle name="Separador de milhares 2 72 2" xfId="25183" xr:uid="{00000000-0005-0000-0000-000061620000}"/>
    <cellStyle name="Separador de milhares 2 72 2 2" xfId="25184" xr:uid="{00000000-0005-0000-0000-000062620000}"/>
    <cellStyle name="Separador de milhares 2 72 2 2 2" xfId="55820" xr:uid="{AB944857-94A1-45F0-B0FA-A777E0E444EF}"/>
    <cellStyle name="Separador de milhares 2 72 2 3" xfId="55819" xr:uid="{2553BE3B-5338-425C-BC86-DD152ED73BE6}"/>
    <cellStyle name="Separador de milhares 2 72 3" xfId="25185" xr:uid="{00000000-0005-0000-0000-000063620000}"/>
    <cellStyle name="Separador de milhares 2 72 3 2" xfId="25186" xr:uid="{00000000-0005-0000-0000-000064620000}"/>
    <cellStyle name="Separador de milhares 2 72 3 2 2" xfId="55822" xr:uid="{A9C25152-1FF6-474D-B9BD-91A876E02FAE}"/>
    <cellStyle name="Separador de milhares 2 72 3 3" xfId="55821" xr:uid="{DAD6BCE8-8935-4B69-8CCE-EF621BA4AD57}"/>
    <cellStyle name="Separador de milhares 2 72 4" xfId="25187" xr:uid="{00000000-0005-0000-0000-000065620000}"/>
    <cellStyle name="Separador de milhares 2 72 4 2" xfId="55823" xr:uid="{1B1D13A1-7FF4-466A-92A2-A3C51685F6BC}"/>
    <cellStyle name="Separador de milhares 2 72 5" xfId="25188" xr:uid="{00000000-0005-0000-0000-000066620000}"/>
    <cellStyle name="Separador de milhares 2 72 5 2" xfId="25189" xr:uid="{00000000-0005-0000-0000-000067620000}"/>
    <cellStyle name="Separador de milhares 2 72 5 2 2" xfId="55825" xr:uid="{A06B28D4-8E85-4A19-85B3-52C1B87891C6}"/>
    <cellStyle name="Separador de milhares 2 72 5 3" xfId="55824" xr:uid="{8FB3C660-BEB6-453C-B749-A2B51F12E764}"/>
    <cellStyle name="Separador de milhares 2 72 6" xfId="25190" xr:uid="{00000000-0005-0000-0000-000068620000}"/>
    <cellStyle name="Separador de milhares 2 72 6 2" xfId="55826" xr:uid="{FF23ABB9-ADC7-44FC-8738-4B960F2B9B5A}"/>
    <cellStyle name="Separador de milhares 2 72 7" xfId="55818" xr:uid="{94148F8A-7062-46C8-9671-FE3C76DB7587}"/>
    <cellStyle name="Separador de milhares 2 73" xfId="25191" xr:uid="{00000000-0005-0000-0000-000069620000}"/>
    <cellStyle name="Separador de milhares 2 73 2" xfId="25192" xr:uid="{00000000-0005-0000-0000-00006A620000}"/>
    <cellStyle name="Separador de milhares 2 73 2 2" xfId="25193" xr:uid="{00000000-0005-0000-0000-00006B620000}"/>
    <cellStyle name="Separador de milhares 2 73 2 2 2" xfId="55829" xr:uid="{E99A0C2C-AE06-4D90-897D-9CE63CCD1491}"/>
    <cellStyle name="Separador de milhares 2 73 2 3" xfId="55828" xr:uid="{0849A77B-3AA6-4F58-A0F0-45CA4274FAF9}"/>
    <cellStyle name="Separador de milhares 2 73 3" xfId="25194" xr:uid="{00000000-0005-0000-0000-00006C620000}"/>
    <cellStyle name="Separador de milhares 2 73 3 2" xfId="25195" xr:uid="{00000000-0005-0000-0000-00006D620000}"/>
    <cellStyle name="Separador de milhares 2 73 3 2 2" xfId="55831" xr:uid="{8235ACEA-C3C1-4D2F-A454-CB30CA4420E1}"/>
    <cellStyle name="Separador de milhares 2 73 3 3" xfId="55830" xr:uid="{650427D9-6F0C-45AE-8596-D53F603E5970}"/>
    <cellStyle name="Separador de milhares 2 73 4" xfId="25196" xr:uid="{00000000-0005-0000-0000-00006E620000}"/>
    <cellStyle name="Separador de milhares 2 73 4 2" xfId="55832" xr:uid="{5C1336F4-8C49-481B-A8D3-7AB61D42E6A6}"/>
    <cellStyle name="Separador de milhares 2 73 5" xfId="25197" xr:uid="{00000000-0005-0000-0000-00006F620000}"/>
    <cellStyle name="Separador de milhares 2 73 5 2" xfId="25198" xr:uid="{00000000-0005-0000-0000-000070620000}"/>
    <cellStyle name="Separador de milhares 2 73 5 2 2" xfId="55834" xr:uid="{157EDABE-6C70-4998-B0C1-B213E26E8A87}"/>
    <cellStyle name="Separador de milhares 2 73 5 3" xfId="55833" xr:uid="{32465AA5-839A-4CC1-A4BF-BF6C1458C019}"/>
    <cellStyle name="Separador de milhares 2 73 6" xfId="25199" xr:uid="{00000000-0005-0000-0000-000071620000}"/>
    <cellStyle name="Separador de milhares 2 73 6 2" xfId="55835" xr:uid="{8258888E-7087-4A98-AE32-878643151733}"/>
    <cellStyle name="Separador de milhares 2 73 7" xfId="55827" xr:uid="{92965F13-7FF2-4E7E-8896-901EBA42C30F}"/>
    <cellStyle name="Separador de milhares 2 74" xfId="25200" xr:uid="{00000000-0005-0000-0000-000072620000}"/>
    <cellStyle name="Separador de milhares 2 74 2" xfId="25201" xr:uid="{00000000-0005-0000-0000-000073620000}"/>
    <cellStyle name="Separador de milhares 2 74 2 2" xfId="25202" xr:uid="{00000000-0005-0000-0000-000074620000}"/>
    <cellStyle name="Separador de milhares 2 74 2 2 2" xfId="55838" xr:uid="{AE13DDFF-BA85-4B0C-99B2-7CA1EECA25BA}"/>
    <cellStyle name="Separador de milhares 2 74 2 3" xfId="55837" xr:uid="{EBAB44A5-D3DB-4406-BB87-198F1A445239}"/>
    <cellStyle name="Separador de milhares 2 74 3" xfId="25203" xr:uid="{00000000-0005-0000-0000-000075620000}"/>
    <cellStyle name="Separador de milhares 2 74 3 2" xfId="25204" xr:uid="{00000000-0005-0000-0000-000076620000}"/>
    <cellStyle name="Separador de milhares 2 74 3 2 2" xfId="55840" xr:uid="{1403E0F2-86B6-4209-929E-FC0F74B4BA54}"/>
    <cellStyle name="Separador de milhares 2 74 3 3" xfId="55839" xr:uid="{37DBD988-6D10-4BA9-B28C-A3D27327A223}"/>
    <cellStyle name="Separador de milhares 2 74 4" xfId="25205" xr:uid="{00000000-0005-0000-0000-000077620000}"/>
    <cellStyle name="Separador de milhares 2 74 4 2" xfId="55841" xr:uid="{4ED02C0C-2888-4A24-B466-F504E43FC893}"/>
    <cellStyle name="Separador de milhares 2 74 5" xfId="25206" xr:uid="{00000000-0005-0000-0000-000078620000}"/>
    <cellStyle name="Separador de milhares 2 74 5 2" xfId="25207" xr:uid="{00000000-0005-0000-0000-000079620000}"/>
    <cellStyle name="Separador de milhares 2 74 5 2 2" xfId="55843" xr:uid="{D5785232-8CB4-4EB3-B3AC-0318401210C3}"/>
    <cellStyle name="Separador de milhares 2 74 5 3" xfId="55842" xr:uid="{74CF9C40-C0EE-44D1-8B3A-4CA594E448E9}"/>
    <cellStyle name="Separador de milhares 2 74 6" xfId="25208" xr:uid="{00000000-0005-0000-0000-00007A620000}"/>
    <cellStyle name="Separador de milhares 2 74 6 2" xfId="55844" xr:uid="{F94CA557-41F7-4DF7-8A0D-B18DB7DEFCEF}"/>
    <cellStyle name="Separador de milhares 2 74 7" xfId="55836" xr:uid="{2139F442-7552-44F7-BEE9-A259F076B540}"/>
    <cellStyle name="Separador de milhares 2 75" xfId="25209" xr:uid="{00000000-0005-0000-0000-00007B620000}"/>
    <cellStyle name="Separador de milhares 2 75 2" xfId="25210" xr:uid="{00000000-0005-0000-0000-00007C620000}"/>
    <cellStyle name="Separador de milhares 2 75 2 2" xfId="25211" xr:uid="{00000000-0005-0000-0000-00007D620000}"/>
    <cellStyle name="Separador de milhares 2 75 2 2 2" xfId="55847" xr:uid="{CD0ED290-2C59-48C3-8A23-5BD20A24C598}"/>
    <cellStyle name="Separador de milhares 2 75 2 3" xfId="55846" xr:uid="{5E87A322-4C45-4FFE-B65F-9AFD3562954A}"/>
    <cellStyle name="Separador de milhares 2 75 3" xfId="25212" xr:uid="{00000000-0005-0000-0000-00007E620000}"/>
    <cellStyle name="Separador de milhares 2 75 3 2" xfId="25213" xr:uid="{00000000-0005-0000-0000-00007F620000}"/>
    <cellStyle name="Separador de milhares 2 75 3 2 2" xfId="55849" xr:uid="{7B48E2B7-5B16-4E99-A501-3CED2B762A9F}"/>
    <cellStyle name="Separador de milhares 2 75 3 3" xfId="55848" xr:uid="{0597E78A-370B-4F25-84FD-97A5FD850A08}"/>
    <cellStyle name="Separador de milhares 2 75 4" xfId="25214" xr:uid="{00000000-0005-0000-0000-000080620000}"/>
    <cellStyle name="Separador de milhares 2 75 4 2" xfId="55850" xr:uid="{890851BF-CED1-4F25-9ACA-1424F5A6E95E}"/>
    <cellStyle name="Separador de milhares 2 75 5" xfId="25215" xr:uid="{00000000-0005-0000-0000-000081620000}"/>
    <cellStyle name="Separador de milhares 2 75 5 2" xfId="25216" xr:uid="{00000000-0005-0000-0000-000082620000}"/>
    <cellStyle name="Separador de milhares 2 75 5 2 2" xfId="55852" xr:uid="{D8D08DF1-4ECD-4A96-AB08-15B25944F6FE}"/>
    <cellStyle name="Separador de milhares 2 75 5 3" xfId="55851" xr:uid="{5065796A-A46F-4F38-A954-8A88A94881FE}"/>
    <cellStyle name="Separador de milhares 2 75 6" xfId="25217" xr:uid="{00000000-0005-0000-0000-000083620000}"/>
    <cellStyle name="Separador de milhares 2 75 6 2" xfId="55853" xr:uid="{423E10B7-3455-4142-9AC7-428512ADD32A}"/>
    <cellStyle name="Separador de milhares 2 75 7" xfId="55845" xr:uid="{BCFD0174-CCCD-4B80-B920-9E9CC409B0E9}"/>
    <cellStyle name="Separador de milhares 2 76" xfId="25218" xr:uid="{00000000-0005-0000-0000-000084620000}"/>
    <cellStyle name="Separador de milhares 2 76 2" xfId="25219" xr:uid="{00000000-0005-0000-0000-000085620000}"/>
    <cellStyle name="Separador de milhares 2 76 2 2" xfId="25220" xr:uid="{00000000-0005-0000-0000-000086620000}"/>
    <cellStyle name="Separador de milhares 2 76 2 2 2" xfId="55856" xr:uid="{9810E734-B5A6-4C28-B75A-B2D457A69C93}"/>
    <cellStyle name="Separador de milhares 2 76 2 3" xfId="55855" xr:uid="{E99421FB-93B0-4919-BB9F-40AB65D1BB0A}"/>
    <cellStyle name="Separador de milhares 2 76 3" xfId="25221" xr:uid="{00000000-0005-0000-0000-000087620000}"/>
    <cellStyle name="Separador de milhares 2 76 3 2" xfId="25222" xr:uid="{00000000-0005-0000-0000-000088620000}"/>
    <cellStyle name="Separador de milhares 2 76 3 2 2" xfId="55858" xr:uid="{2C261501-E023-4D3E-83C2-D83E793CAD3D}"/>
    <cellStyle name="Separador de milhares 2 76 3 3" xfId="55857" xr:uid="{58C2A083-98A0-4011-82AD-F7129E48225D}"/>
    <cellStyle name="Separador de milhares 2 76 4" xfId="25223" xr:uid="{00000000-0005-0000-0000-000089620000}"/>
    <cellStyle name="Separador de milhares 2 76 4 2" xfId="55859" xr:uid="{8C9D70F9-13D9-4810-83B9-4169C2117D66}"/>
    <cellStyle name="Separador de milhares 2 76 5" xfId="25224" xr:uid="{00000000-0005-0000-0000-00008A620000}"/>
    <cellStyle name="Separador de milhares 2 76 5 2" xfId="25225" xr:uid="{00000000-0005-0000-0000-00008B620000}"/>
    <cellStyle name="Separador de milhares 2 76 5 2 2" xfId="55861" xr:uid="{006F28D1-A2F4-44BB-B003-EB4FED475FAF}"/>
    <cellStyle name="Separador de milhares 2 76 5 3" xfId="55860" xr:uid="{153D699E-3780-464B-BE20-95F2FD589C60}"/>
    <cellStyle name="Separador de milhares 2 76 6" xfId="25226" xr:uid="{00000000-0005-0000-0000-00008C620000}"/>
    <cellStyle name="Separador de milhares 2 76 6 2" xfId="55862" xr:uid="{2EF8AACB-AB00-4A7C-B5C0-143E3F672C76}"/>
    <cellStyle name="Separador de milhares 2 76 7" xfId="55854" xr:uid="{7C2B6467-E31A-471E-9D90-DE513EE86E14}"/>
    <cellStyle name="Separador de milhares 2 77" xfId="25227" xr:uid="{00000000-0005-0000-0000-00008D620000}"/>
    <cellStyle name="Separador de milhares 2 77 2" xfId="25228" xr:uid="{00000000-0005-0000-0000-00008E620000}"/>
    <cellStyle name="Separador de milhares 2 77 2 2" xfId="25229" xr:uid="{00000000-0005-0000-0000-00008F620000}"/>
    <cellStyle name="Separador de milhares 2 77 2 2 2" xfId="55865" xr:uid="{F1D7426E-974F-447B-A518-C4AF551E86F6}"/>
    <cellStyle name="Separador de milhares 2 77 2 3" xfId="55864" xr:uid="{58BE33C7-2DCF-4EE8-8A59-7E86CD9E9BB0}"/>
    <cellStyle name="Separador de milhares 2 77 3" xfId="25230" xr:uid="{00000000-0005-0000-0000-000090620000}"/>
    <cellStyle name="Separador de milhares 2 77 3 2" xfId="25231" xr:uid="{00000000-0005-0000-0000-000091620000}"/>
    <cellStyle name="Separador de milhares 2 77 3 2 2" xfId="55867" xr:uid="{0F04B5B8-2BD1-4A54-B0D2-E30A85BF4392}"/>
    <cellStyle name="Separador de milhares 2 77 3 3" xfId="55866" xr:uid="{FF1D4425-F598-4D5D-A94A-A46D9F72F0EE}"/>
    <cellStyle name="Separador de milhares 2 77 4" xfId="25232" xr:uid="{00000000-0005-0000-0000-000092620000}"/>
    <cellStyle name="Separador de milhares 2 77 4 2" xfId="55868" xr:uid="{648C9C30-8679-4B34-9016-B21562D68CB1}"/>
    <cellStyle name="Separador de milhares 2 77 5" xfId="25233" xr:uid="{00000000-0005-0000-0000-000093620000}"/>
    <cellStyle name="Separador de milhares 2 77 5 2" xfId="25234" xr:uid="{00000000-0005-0000-0000-000094620000}"/>
    <cellStyle name="Separador de milhares 2 77 5 2 2" xfId="55870" xr:uid="{C26B5DCC-7033-4322-AD8F-2D162052E13C}"/>
    <cellStyle name="Separador de milhares 2 77 5 3" xfId="55869" xr:uid="{CEF69191-367C-4906-86D2-4CAEDD93815E}"/>
    <cellStyle name="Separador de milhares 2 77 6" xfId="25235" xr:uid="{00000000-0005-0000-0000-000095620000}"/>
    <cellStyle name="Separador de milhares 2 77 6 2" xfId="55871" xr:uid="{5A2C2F94-88CA-44BA-B7C4-2764AE256E01}"/>
    <cellStyle name="Separador de milhares 2 77 7" xfId="55863" xr:uid="{0B3EED0F-E68A-4CF6-B306-67CE1395F8C1}"/>
    <cellStyle name="Separador de milhares 2 78" xfId="25236" xr:uid="{00000000-0005-0000-0000-000096620000}"/>
    <cellStyle name="Separador de milhares 2 78 2" xfId="25237" xr:uid="{00000000-0005-0000-0000-000097620000}"/>
    <cellStyle name="Separador de milhares 2 78 2 2" xfId="25238" xr:uid="{00000000-0005-0000-0000-000098620000}"/>
    <cellStyle name="Separador de milhares 2 78 2 2 2" xfId="55874" xr:uid="{C77BCC3A-68E5-434F-AB0A-58A41D546A86}"/>
    <cellStyle name="Separador de milhares 2 78 2 3" xfId="55873" xr:uid="{E6F4103C-BA5F-45A4-8FB8-9C865A126D38}"/>
    <cellStyle name="Separador de milhares 2 78 3" xfId="25239" xr:uid="{00000000-0005-0000-0000-000099620000}"/>
    <cellStyle name="Separador de milhares 2 78 3 2" xfId="25240" xr:uid="{00000000-0005-0000-0000-00009A620000}"/>
    <cellStyle name="Separador de milhares 2 78 3 2 2" xfId="55876" xr:uid="{7698888B-14DC-47F6-A179-F29ACB15F485}"/>
    <cellStyle name="Separador de milhares 2 78 3 3" xfId="55875" xr:uid="{5B13BC83-EBF6-4A28-82F1-5D8603BF970B}"/>
    <cellStyle name="Separador de milhares 2 78 4" xfId="25241" xr:uid="{00000000-0005-0000-0000-00009B620000}"/>
    <cellStyle name="Separador de milhares 2 78 4 2" xfId="55877" xr:uid="{36382B3A-F432-4D13-AE0E-B58ECDBF3EA1}"/>
    <cellStyle name="Separador de milhares 2 78 5" xfId="25242" xr:uid="{00000000-0005-0000-0000-00009C620000}"/>
    <cellStyle name="Separador de milhares 2 78 5 2" xfId="25243" xr:uid="{00000000-0005-0000-0000-00009D620000}"/>
    <cellStyle name="Separador de milhares 2 78 5 2 2" xfId="55879" xr:uid="{F16189B8-49D4-402C-BC16-7DF1C2F8A81B}"/>
    <cellStyle name="Separador de milhares 2 78 5 3" xfId="55878" xr:uid="{91D4CB42-5861-4728-8B89-617EE328B826}"/>
    <cellStyle name="Separador de milhares 2 78 6" xfId="25244" xr:uid="{00000000-0005-0000-0000-00009E620000}"/>
    <cellStyle name="Separador de milhares 2 78 6 2" xfId="55880" xr:uid="{E1D86F14-500F-499A-83B8-90FFCEE11293}"/>
    <cellStyle name="Separador de milhares 2 78 7" xfId="55872" xr:uid="{38DF56F4-131F-4725-AEC9-9BB24174B440}"/>
    <cellStyle name="Separador de milhares 2 79" xfId="25245" xr:uid="{00000000-0005-0000-0000-00009F620000}"/>
    <cellStyle name="Separador de milhares 2 79 2" xfId="25246" xr:uid="{00000000-0005-0000-0000-0000A0620000}"/>
    <cellStyle name="Separador de milhares 2 79 2 2" xfId="25247" xr:uid="{00000000-0005-0000-0000-0000A1620000}"/>
    <cellStyle name="Separador de milhares 2 79 2 2 2" xfId="55883" xr:uid="{37C346D4-61DC-45DD-89AC-9D8669D646EC}"/>
    <cellStyle name="Separador de milhares 2 79 2 3" xfId="55882" xr:uid="{DEBC4F32-EBAB-4B3B-BFA0-8A07F7B27CF4}"/>
    <cellStyle name="Separador de milhares 2 79 3" xfId="25248" xr:uid="{00000000-0005-0000-0000-0000A2620000}"/>
    <cellStyle name="Separador de milhares 2 79 3 2" xfId="25249" xr:uid="{00000000-0005-0000-0000-0000A3620000}"/>
    <cellStyle name="Separador de milhares 2 79 3 2 2" xfId="55885" xr:uid="{C6F50C2D-6DD5-42D6-819E-FB3F0410233F}"/>
    <cellStyle name="Separador de milhares 2 79 3 3" xfId="55884" xr:uid="{725D034C-0861-4C7A-ACE0-34A066EDBE65}"/>
    <cellStyle name="Separador de milhares 2 79 4" xfId="25250" xr:uid="{00000000-0005-0000-0000-0000A4620000}"/>
    <cellStyle name="Separador de milhares 2 79 4 2" xfId="55886" xr:uid="{D57481F9-8A06-4537-89A8-9EA1209D079A}"/>
    <cellStyle name="Separador de milhares 2 79 5" xfId="25251" xr:uid="{00000000-0005-0000-0000-0000A5620000}"/>
    <cellStyle name="Separador de milhares 2 79 5 2" xfId="25252" xr:uid="{00000000-0005-0000-0000-0000A6620000}"/>
    <cellStyle name="Separador de milhares 2 79 5 2 2" xfId="55888" xr:uid="{BF390C4C-4B79-4658-9AE1-1D5E4F2B3AC0}"/>
    <cellStyle name="Separador de milhares 2 79 5 3" xfId="55887" xr:uid="{9772AAA0-AD4C-4722-972F-AC8810EDC727}"/>
    <cellStyle name="Separador de milhares 2 79 6" xfId="25253" xr:uid="{00000000-0005-0000-0000-0000A7620000}"/>
    <cellStyle name="Separador de milhares 2 79 6 2" xfId="55889" xr:uid="{F5776742-6C43-4568-8AC8-568982FB3A71}"/>
    <cellStyle name="Separador de milhares 2 79 7" xfId="55881" xr:uid="{53F3C097-E1DF-4F51-A32B-B757EE164108}"/>
    <cellStyle name="Separador de milhares 2 8" xfId="25254" xr:uid="{00000000-0005-0000-0000-0000A8620000}"/>
    <cellStyle name="Separador de milhares_x0001_ 2 8" xfId="25255" xr:uid="{00000000-0005-0000-0000-0000A9620000}"/>
    <cellStyle name="Separador de milhares 2 8 10" xfId="25256" xr:uid="{00000000-0005-0000-0000-0000AA620000}"/>
    <cellStyle name="Separador de milhares_x0001_ 2 8 10" xfId="55891" xr:uid="{AB70DA8C-DC74-436B-ABE2-1DCEBA3D7CCA}"/>
    <cellStyle name="Separador de milhares 2 8 10 2" xfId="55892" xr:uid="{56C2148C-B46B-491A-ABA7-C8675E675C8F}"/>
    <cellStyle name="Separador de milhares 2 8 10 3" xfId="25257" xr:uid="{00000000-0005-0000-0000-0000AB620000}"/>
    <cellStyle name="Separador de milhares 2 8 10 3 2" xfId="55893" xr:uid="{7F704BA8-BDE0-4BFE-86F4-51D8522A357F}"/>
    <cellStyle name="Separador de milhares 2 8 11" xfId="25258" xr:uid="{00000000-0005-0000-0000-0000AC620000}"/>
    <cellStyle name="Separador de milhares 2 8 11 2" xfId="55894" xr:uid="{861F72E4-DC86-48D9-9DC9-C42A3027B2B6}"/>
    <cellStyle name="Separador de milhares 2 8 12" xfId="25259" xr:uid="{00000000-0005-0000-0000-0000AD620000}"/>
    <cellStyle name="Separador de milhares 2 8 12 2" xfId="55895" xr:uid="{970A1364-9A58-498E-A943-83CD814BE0D7}"/>
    <cellStyle name="Separador de milhares 2 8 13" xfId="55890" xr:uid="{799EABA9-3628-4C8C-A8CE-6134C8AF6BE0}"/>
    <cellStyle name="Separador de milhares 2 8 2" xfId="25260" xr:uid="{00000000-0005-0000-0000-0000AE620000}"/>
    <cellStyle name="Separador de milhares_x0001_ 2 8 2" xfId="25261" xr:uid="{00000000-0005-0000-0000-0000AF620000}"/>
    <cellStyle name="Separador de milhares 2 8 2 10" xfId="55896" xr:uid="{F3C9A906-3488-4A6C-AB04-7E7B235ABE8F}"/>
    <cellStyle name="Separador de milhares 2 8 2 2" xfId="25262" xr:uid="{00000000-0005-0000-0000-0000B0620000}"/>
    <cellStyle name="Separador de milhares_x0001_ 2 8 2 2" xfId="25263" xr:uid="{00000000-0005-0000-0000-0000B1620000}"/>
    <cellStyle name="Separador de milhares 2 8 2 2 2" xfId="25264" xr:uid="{00000000-0005-0000-0000-0000B2620000}"/>
    <cellStyle name="Separador de milhares_x0001_ 2 8 2 2 2" xfId="55899" xr:uid="{2344EE85-1FB6-490F-A89C-E7B972E7E192}"/>
    <cellStyle name="Separador de milhares 2 8 2 2 2 2" xfId="55900" xr:uid="{B9FE16FF-F3EF-4AB8-850A-16E56469FA26}"/>
    <cellStyle name="Separador de milhares 2 8 2 2 3" xfId="55898" xr:uid="{048611A4-9821-4B48-B866-D1EE4E0CC763}"/>
    <cellStyle name="Separador de milhares 2 8 2 3" xfId="25265" xr:uid="{00000000-0005-0000-0000-0000B3620000}"/>
    <cellStyle name="Separador de milhares_x0001_ 2 8 2 3" xfId="55897" xr:uid="{DAAF6315-BBDF-4B3D-B60F-9698F1ABC947}"/>
    <cellStyle name="Separador de milhares 2 8 2 3 2" xfId="25266" xr:uid="{00000000-0005-0000-0000-0000B4620000}"/>
    <cellStyle name="Separador de milhares 2 8 2 3 2 2" xfId="55902" xr:uid="{1286CBFB-6741-42A4-9BFB-A90E971F2131}"/>
    <cellStyle name="Separador de milhares 2 8 2 3 3" xfId="55901" xr:uid="{8E1B95B8-21EE-4C88-9003-0A10E4C82085}"/>
    <cellStyle name="Separador de milhares 2 8 2 4" xfId="25267" xr:uid="{00000000-0005-0000-0000-0000B5620000}"/>
    <cellStyle name="Separador de milhares 2 8 2 4 2" xfId="25268" xr:uid="{00000000-0005-0000-0000-0000B6620000}"/>
    <cellStyle name="Separador de milhares 2 8 2 4 2 2" xfId="55904" xr:uid="{70C11796-0E5D-4570-88C0-7F16935B253F}"/>
    <cellStyle name="Separador de milhares 2 8 2 4 3" xfId="55903" xr:uid="{FC7732E0-B057-4504-B95C-8B91D1AC99FA}"/>
    <cellStyle name="Separador de milhares 2 8 2 5" xfId="25269" xr:uid="{00000000-0005-0000-0000-0000B7620000}"/>
    <cellStyle name="Separador de milhares 2 8 2 5 2" xfId="25270" xr:uid="{00000000-0005-0000-0000-0000B8620000}"/>
    <cellStyle name="Separador de milhares 2 8 2 5 2 2" xfId="55906" xr:uid="{D851EB00-DD76-4916-82D8-9E5CE8AF567F}"/>
    <cellStyle name="Separador de milhares 2 8 2 5 3" xfId="55905" xr:uid="{10366D41-3E70-4EA2-A5EF-474EDFD63FAA}"/>
    <cellStyle name="Separador de milhares 2 8 2 6" xfId="25271" xr:uid="{00000000-0005-0000-0000-0000B9620000}"/>
    <cellStyle name="Separador de milhares 2 8 2 6 2" xfId="55907" xr:uid="{EE9FD97C-F567-4E25-846B-A66883ABF1F5}"/>
    <cellStyle name="Separador de milhares 2 8 2 7" xfId="25272" xr:uid="{00000000-0005-0000-0000-0000BA620000}"/>
    <cellStyle name="Separador de milhares 2 8 2 7 2" xfId="55908" xr:uid="{E09D0882-2CFF-4EF4-8898-DCA50C9276A7}"/>
    <cellStyle name="Separador de milhares 2 8 2 8" xfId="25273" xr:uid="{00000000-0005-0000-0000-0000BB620000}"/>
    <cellStyle name="Separador de milhares 2 8 2 8 2" xfId="55909" xr:uid="{33C10B53-9746-4605-9A75-2D8507F0A97B}"/>
    <cellStyle name="Separador de milhares 2 8 2 9" xfId="25274" xr:uid="{00000000-0005-0000-0000-0000BC620000}"/>
    <cellStyle name="Separador de milhares 2 8 2 9 2" xfId="55910" xr:uid="{0E08B8DA-3B2B-4DFE-AA5F-BD7E524AD95C}"/>
    <cellStyle name="Separador de milhares 2 8 3" xfId="25275" xr:uid="{00000000-0005-0000-0000-0000BD620000}"/>
    <cellStyle name="Separador de milhares_x0001_ 2 8 3" xfId="25276" xr:uid="{00000000-0005-0000-0000-0000BE620000}"/>
    <cellStyle name="Separador de milhares 2 8 3 2" xfId="25277" xr:uid="{00000000-0005-0000-0000-0000BF620000}"/>
    <cellStyle name="Separador de milhares_x0001_ 2 8 3 2" xfId="25278" xr:uid="{00000000-0005-0000-0000-0000C0620000}"/>
    <cellStyle name="Separador de milhares 2 8 3 2 2" xfId="25279" xr:uid="{00000000-0005-0000-0000-0000C1620000}"/>
    <cellStyle name="Separador de milhares_x0001_ 2 8 3 2 2" xfId="55914" xr:uid="{C01D065B-4CE1-4F74-A913-ABD6583C8288}"/>
    <cellStyle name="Separador de milhares 2 8 3 2 2 2" xfId="55915" xr:uid="{D97CE73E-E43F-4EC7-A391-D23E92674420}"/>
    <cellStyle name="Separador de milhares 2 8 3 2 3" xfId="55913" xr:uid="{759D6C53-25FB-420B-83AE-512CBE2F0535}"/>
    <cellStyle name="Separador de milhares 2 8 3 3" xfId="25280" xr:uid="{00000000-0005-0000-0000-0000C2620000}"/>
    <cellStyle name="Separador de milhares_x0001_ 2 8 3 3" xfId="55912" xr:uid="{3794175C-C414-4AA5-BCD8-F81A941489BD}"/>
    <cellStyle name="Separador de milhares 2 8 3 3 2" xfId="25281" xr:uid="{00000000-0005-0000-0000-0000C3620000}"/>
    <cellStyle name="Separador de milhares 2 8 3 3 2 2" xfId="55917" xr:uid="{0D76FAE6-C6CF-4A24-8510-4EC208927CD6}"/>
    <cellStyle name="Separador de milhares 2 8 3 3 3" xfId="55916" xr:uid="{9D83E08A-0812-44F7-8787-15B0466E9A39}"/>
    <cellStyle name="Separador de milhares 2 8 3 4" xfId="25282" xr:uid="{00000000-0005-0000-0000-0000C4620000}"/>
    <cellStyle name="Separador de milhares 2 8 3 4 2" xfId="25283" xr:uid="{00000000-0005-0000-0000-0000C5620000}"/>
    <cellStyle name="Separador de milhares 2 8 3 4 2 2" xfId="55919" xr:uid="{1A56446A-C079-45F1-9EA6-8AE4C4112105}"/>
    <cellStyle name="Separador de milhares 2 8 3 4 3" xfId="55918" xr:uid="{37D5B419-B451-49D9-8F62-5A954546D36D}"/>
    <cellStyle name="Separador de milhares 2 8 3 5" xfId="25284" xr:uid="{00000000-0005-0000-0000-0000C6620000}"/>
    <cellStyle name="Separador de milhares 2 8 3 5 2" xfId="55920" xr:uid="{6F268919-8ACD-473F-9BFA-9CC86A26E08A}"/>
    <cellStyle name="Separador de milhares 2 8 3 6" xfId="25285" xr:uid="{00000000-0005-0000-0000-0000C7620000}"/>
    <cellStyle name="Separador de milhares 2 8 3 6 2" xfId="55921" xr:uid="{7FA87EE2-38E4-427B-AF0C-B8B673EE87DC}"/>
    <cellStyle name="Separador de milhares 2 8 3 7" xfId="25286" xr:uid="{00000000-0005-0000-0000-0000C8620000}"/>
    <cellStyle name="Separador de milhares 2 8 3 7 2" xfId="55922" xr:uid="{8F011FF6-94E1-4EAE-B4A3-C80B132546FE}"/>
    <cellStyle name="Separador de milhares 2 8 3 8" xfId="25287" xr:uid="{00000000-0005-0000-0000-0000C9620000}"/>
    <cellStyle name="Separador de milhares 2 8 3 8 2" xfId="55923" xr:uid="{FFE7E68D-4815-43DF-A114-834D943FBFA0}"/>
    <cellStyle name="Separador de milhares 2 8 3 9" xfId="55911" xr:uid="{299AAE66-32E8-4ABE-A456-D8C684158698}"/>
    <cellStyle name="Separador de milhares 2 8 4" xfId="25288" xr:uid="{00000000-0005-0000-0000-0000CA620000}"/>
    <cellStyle name="Separador de milhares_x0001_ 2 8 4" xfId="25289" xr:uid="{00000000-0005-0000-0000-0000CB620000}"/>
    <cellStyle name="Separador de milhares 2 8 4 2" xfId="25290" xr:uid="{00000000-0005-0000-0000-0000CC620000}"/>
    <cellStyle name="Separador de milhares_x0001_ 2 8 4 2" xfId="25291" xr:uid="{00000000-0005-0000-0000-0000CD620000}"/>
    <cellStyle name="Separador de milhares 2 8 4 2 2" xfId="25292" xr:uid="{00000000-0005-0000-0000-0000CE620000}"/>
    <cellStyle name="Separador de milhares_x0001_ 2 8 4 2 2" xfId="55927" xr:uid="{2AA3511D-19C8-44DC-8EA6-1868349BB211}"/>
    <cellStyle name="Separador de milhares 2 8 4 2 2 2" xfId="55928" xr:uid="{314F9620-D349-4698-A6A3-4A991EF48371}"/>
    <cellStyle name="Separador de milhares 2 8 4 2 3" xfId="55926" xr:uid="{ED3F6F4B-D2C3-429E-8EDA-4DB29CE9E090}"/>
    <cellStyle name="Separador de milhares 2 8 4 3" xfId="25293" xr:uid="{00000000-0005-0000-0000-0000CF620000}"/>
    <cellStyle name="Separador de milhares_x0001_ 2 8 4 3" xfId="55925" xr:uid="{4BAB06ED-8FE1-4D01-AD77-7C1CE98B96F1}"/>
    <cellStyle name="Separador de milhares 2 8 4 3 2" xfId="25294" xr:uid="{00000000-0005-0000-0000-0000D0620000}"/>
    <cellStyle name="Separador de milhares 2 8 4 3 2 2" xfId="55930" xr:uid="{A2EC1BF9-40FF-4BB8-BB2A-081795E6F3E9}"/>
    <cellStyle name="Separador de milhares 2 8 4 3 3" xfId="55929" xr:uid="{67785496-246C-4D20-B7B3-8A8C23A2EFDF}"/>
    <cellStyle name="Separador de milhares 2 8 4 4" xfId="25295" xr:uid="{00000000-0005-0000-0000-0000D1620000}"/>
    <cellStyle name="Separador de milhares 2 8 4 4 2" xfId="25296" xr:uid="{00000000-0005-0000-0000-0000D2620000}"/>
    <cellStyle name="Separador de milhares 2 8 4 4 2 2" xfId="55932" xr:uid="{41BCD74F-D127-4D0C-AB6E-C0CA8A02725D}"/>
    <cellStyle name="Separador de milhares 2 8 4 4 3" xfId="55931" xr:uid="{EF57F9BA-D3F1-41E4-9B25-1E9B1F69896A}"/>
    <cellStyle name="Separador de milhares 2 8 4 5" xfId="25297" xr:uid="{00000000-0005-0000-0000-0000D3620000}"/>
    <cellStyle name="Separador de milhares 2 8 4 5 2" xfId="55933" xr:uid="{4381A372-583B-465A-B064-063F461EC2DD}"/>
    <cellStyle name="Separador de milhares 2 8 4 6" xfId="25298" xr:uid="{00000000-0005-0000-0000-0000D4620000}"/>
    <cellStyle name="Separador de milhares 2 8 4 6 2" xfId="55934" xr:uid="{AC39AB04-382D-432D-82B9-C32E7842B9F0}"/>
    <cellStyle name="Separador de milhares 2 8 4 7" xfId="25299" xr:uid="{00000000-0005-0000-0000-0000D5620000}"/>
    <cellStyle name="Separador de milhares 2 8 4 7 2" xfId="55935" xr:uid="{8240D451-31A0-48A4-AA56-6045C3887E25}"/>
    <cellStyle name="Separador de milhares 2 8 4 8" xfId="25300" xr:uid="{00000000-0005-0000-0000-0000D6620000}"/>
    <cellStyle name="Separador de milhares 2 8 4 8 2" xfId="55936" xr:uid="{468FE2F6-9FEA-4C10-BA0B-F6B331A2C08F}"/>
    <cellStyle name="Separador de milhares 2 8 4 9" xfId="55924" xr:uid="{11A95ED7-C28B-4D0F-99B1-1B821E7C298B}"/>
    <cellStyle name="Separador de milhares 2 8 5" xfId="25301" xr:uid="{00000000-0005-0000-0000-0000D7620000}"/>
    <cellStyle name="Separador de milhares_x0001_ 2 8 5" xfId="25302" xr:uid="{00000000-0005-0000-0000-0000D8620000}"/>
    <cellStyle name="Separador de milhares 2 8 5 2" xfId="25303" xr:uid="{00000000-0005-0000-0000-0000D9620000}"/>
    <cellStyle name="Separador de milhares_x0001_ 2 8 5 2" xfId="25304" xr:uid="{00000000-0005-0000-0000-0000DA620000}"/>
    <cellStyle name="Separador de milhares 2 8 5 2 2" xfId="55939" xr:uid="{7B2D1160-9C7A-4754-9889-38E33AF4C15F}"/>
    <cellStyle name="Separador de milhares_x0001_ 2 8 5 2 2" xfId="55940" xr:uid="{BBAFAC25-3415-4F36-9E7C-F0AF39B57B26}"/>
    <cellStyle name="Separador de milhares 2 8 5 3" xfId="55937" xr:uid="{042C3059-821A-4F2E-BDAC-777C187A0A22}"/>
    <cellStyle name="Separador de milhares_x0001_ 2 8 5 3" xfId="55938" xr:uid="{CB25406C-6C53-4EC3-9A09-8AF61ED9EE7F}"/>
    <cellStyle name="Separador de milhares 2 8 6" xfId="25305" xr:uid="{00000000-0005-0000-0000-0000DB620000}"/>
    <cellStyle name="Separador de milhares_x0001_ 2 8 6" xfId="25306" xr:uid="{00000000-0005-0000-0000-0000DC620000}"/>
    <cellStyle name="Separador de milhares 2 8 6 2" xfId="25307" xr:uid="{00000000-0005-0000-0000-0000DD620000}"/>
    <cellStyle name="Separador de milhares_x0001_ 2 8 6 2" xfId="55942" xr:uid="{074F4D65-F12B-4463-9263-AD809EB5D6D9}"/>
    <cellStyle name="Separador de milhares 2 8 6 2 2" xfId="55943" xr:uid="{9C178402-7C5D-43A1-8647-F8F1AADA09EF}"/>
    <cellStyle name="Separador de milhares 2 8 6 3" xfId="55941" xr:uid="{08775B44-D1D9-482D-B3BE-BCE49DE13CE6}"/>
    <cellStyle name="Separador de milhares 2 8 7" xfId="25308" xr:uid="{00000000-0005-0000-0000-0000DE620000}"/>
    <cellStyle name="Separador de milhares_x0001_ 2 8 7" xfId="25309" xr:uid="{00000000-0005-0000-0000-0000DF620000}"/>
    <cellStyle name="Separador de milhares 2 8 7 2" xfId="25310" xr:uid="{00000000-0005-0000-0000-0000E0620000}"/>
    <cellStyle name="Separador de milhares_x0001_ 2 8 7 2" xfId="55945" xr:uid="{986338B6-95C4-43C0-9DBD-D61405A4F756}"/>
    <cellStyle name="Separador de milhares 2 8 7 2 2" xfId="55946" xr:uid="{2F7E1942-754A-4AAE-A72A-2F3F066239FE}"/>
    <cellStyle name="Separador de milhares 2 8 7 3" xfId="55944" xr:uid="{0E5D5D1D-95B1-4D4E-A4F6-1BCE6F2C9098}"/>
    <cellStyle name="Separador de milhares 2 8 8" xfId="25311" xr:uid="{00000000-0005-0000-0000-0000E1620000}"/>
    <cellStyle name="Separador de milhares_x0001_ 2 8 8" xfId="25312" xr:uid="{00000000-0005-0000-0000-0000E2620000}"/>
    <cellStyle name="Separador de milhares 2 8 8 2" xfId="25313" xr:uid="{00000000-0005-0000-0000-0000E3620000}"/>
    <cellStyle name="Separador de milhares_x0001_ 2 8 8 2" xfId="55948" xr:uid="{ABBCEFC3-FDE9-4228-9DA4-43568293734A}"/>
    <cellStyle name="Separador de milhares 2 8 8 2 2" xfId="55949" xr:uid="{87D41CB1-A324-416A-8D75-FAE269EC84C4}"/>
    <cellStyle name="Separador de milhares 2 8 8 3" xfId="55947" xr:uid="{D550EAC9-0303-424E-8E9B-8E0F35E6FD6C}"/>
    <cellStyle name="Separador de milhares 2 8 9" xfId="25314" xr:uid="{00000000-0005-0000-0000-0000E4620000}"/>
    <cellStyle name="Separador de milhares_x0001_ 2 8 9" xfId="25315" xr:uid="{00000000-0005-0000-0000-0000E5620000}"/>
    <cellStyle name="Separador de milhares 2 8 9 2" xfId="55950" xr:uid="{D5F60172-4B78-4717-9B39-E9343C57DDF4}"/>
    <cellStyle name="Separador de milhares_x0001_ 2 8 9 2" xfId="55951" xr:uid="{34D5FAD7-EAB3-4BBC-9B26-FFC6FBD92D04}"/>
    <cellStyle name="Separador de milhares 2 80" xfId="25316" xr:uid="{00000000-0005-0000-0000-0000E6620000}"/>
    <cellStyle name="Separador de milhares 2 80 2" xfId="25317" xr:uid="{00000000-0005-0000-0000-0000E7620000}"/>
    <cellStyle name="Separador de milhares 2 80 2 2" xfId="25318" xr:uid="{00000000-0005-0000-0000-0000E8620000}"/>
    <cellStyle name="Separador de milhares 2 80 2 2 2" xfId="55954" xr:uid="{13E57FDE-901C-4083-BC34-A691C3049813}"/>
    <cellStyle name="Separador de milhares 2 80 2 3" xfId="55953" xr:uid="{C1D0C878-C033-4C3F-9CAD-A92EB9086ECA}"/>
    <cellStyle name="Separador de milhares 2 80 3" xfId="25319" xr:uid="{00000000-0005-0000-0000-0000E9620000}"/>
    <cellStyle name="Separador de milhares 2 80 3 2" xfId="25320" xr:uid="{00000000-0005-0000-0000-0000EA620000}"/>
    <cellStyle name="Separador de milhares 2 80 3 2 2" xfId="55956" xr:uid="{50C72291-B60A-487C-A3CA-0C90F2B98887}"/>
    <cellStyle name="Separador de milhares 2 80 3 3" xfId="55955" xr:uid="{08752D3C-EA0B-43A8-AECF-31474FA015E4}"/>
    <cellStyle name="Separador de milhares 2 80 4" xfId="25321" xr:uid="{00000000-0005-0000-0000-0000EB620000}"/>
    <cellStyle name="Separador de milhares 2 80 4 2" xfId="55957" xr:uid="{0BCE2FD0-0B45-4240-8DE9-CAE3B0C45553}"/>
    <cellStyle name="Separador de milhares 2 80 5" xfId="25322" xr:uid="{00000000-0005-0000-0000-0000EC620000}"/>
    <cellStyle name="Separador de milhares 2 80 5 2" xfId="25323" xr:uid="{00000000-0005-0000-0000-0000ED620000}"/>
    <cellStyle name="Separador de milhares 2 80 5 2 2" xfId="55959" xr:uid="{E39DEA45-83FB-47C0-8AFF-41EF9C413100}"/>
    <cellStyle name="Separador de milhares 2 80 5 3" xfId="55958" xr:uid="{DAEEFEE1-62EE-4F1E-BED9-1D7B2D31CF4B}"/>
    <cellStyle name="Separador de milhares 2 80 6" xfId="25324" xr:uid="{00000000-0005-0000-0000-0000EE620000}"/>
    <cellStyle name="Separador de milhares 2 80 6 2" xfId="55960" xr:uid="{FB265491-1F42-4642-B9C7-3095E0B76346}"/>
    <cellStyle name="Separador de milhares 2 80 7" xfId="55952" xr:uid="{93686AC5-A10C-4120-93AA-14AA14AF20BA}"/>
    <cellStyle name="Separador de milhares 2 81" xfId="25325" xr:uid="{00000000-0005-0000-0000-0000EF620000}"/>
    <cellStyle name="Separador de milhares 2 81 2" xfId="25326" xr:uid="{00000000-0005-0000-0000-0000F0620000}"/>
    <cellStyle name="Separador de milhares 2 81 2 2" xfId="25327" xr:uid="{00000000-0005-0000-0000-0000F1620000}"/>
    <cellStyle name="Separador de milhares 2 81 2 2 2" xfId="55963" xr:uid="{CD428C48-D570-4ACE-B8DD-D658C37A5204}"/>
    <cellStyle name="Separador de milhares 2 81 2 3" xfId="55962" xr:uid="{2A9B0939-CB10-40A6-B02B-0D916349A9B2}"/>
    <cellStyle name="Separador de milhares 2 81 3" xfId="25328" xr:uid="{00000000-0005-0000-0000-0000F2620000}"/>
    <cellStyle name="Separador de milhares 2 81 3 2" xfId="25329" xr:uid="{00000000-0005-0000-0000-0000F3620000}"/>
    <cellStyle name="Separador de milhares 2 81 3 2 2" xfId="55965" xr:uid="{FB4501C7-19BE-47D4-A9A8-C7320ACF45AE}"/>
    <cellStyle name="Separador de milhares 2 81 3 3" xfId="55964" xr:uid="{E6E54542-9660-4A29-9DAE-D3ECD6011CEF}"/>
    <cellStyle name="Separador de milhares 2 81 4" xfId="25330" xr:uid="{00000000-0005-0000-0000-0000F4620000}"/>
    <cellStyle name="Separador de milhares 2 81 4 2" xfId="55966" xr:uid="{B764204C-13E4-4EE7-9802-682B10C48B5E}"/>
    <cellStyle name="Separador de milhares 2 81 5" xfId="25331" xr:uid="{00000000-0005-0000-0000-0000F5620000}"/>
    <cellStyle name="Separador de milhares 2 81 5 2" xfId="25332" xr:uid="{00000000-0005-0000-0000-0000F6620000}"/>
    <cellStyle name="Separador de milhares 2 81 5 2 2" xfId="55968" xr:uid="{5A203E04-9D78-43D2-AEA7-6C7D7E9D2607}"/>
    <cellStyle name="Separador de milhares 2 81 5 3" xfId="55967" xr:uid="{9AF7893F-4D7A-4795-865F-B6BC35A6F48A}"/>
    <cellStyle name="Separador de milhares 2 81 6" xfId="25333" xr:uid="{00000000-0005-0000-0000-0000F7620000}"/>
    <cellStyle name="Separador de milhares 2 81 6 2" xfId="55969" xr:uid="{039CEF42-8E8E-466C-98B0-F7A2220205E4}"/>
    <cellStyle name="Separador de milhares 2 81 7" xfId="55961" xr:uid="{22129821-3F8B-42ED-9691-CF477BD2FAC2}"/>
    <cellStyle name="Separador de milhares 2 82" xfId="25334" xr:uid="{00000000-0005-0000-0000-0000F8620000}"/>
    <cellStyle name="Separador de milhares 2 82 2" xfId="25335" xr:uid="{00000000-0005-0000-0000-0000F9620000}"/>
    <cellStyle name="Separador de milhares 2 82 2 2" xfId="25336" xr:uid="{00000000-0005-0000-0000-0000FA620000}"/>
    <cellStyle name="Separador de milhares 2 82 2 2 2" xfId="55972" xr:uid="{7974011C-B843-4C25-A752-5F53FAF28224}"/>
    <cellStyle name="Separador de milhares 2 82 2 3" xfId="55971" xr:uid="{003E5344-67B6-4F93-A6A6-2A6C2A97E4CE}"/>
    <cellStyle name="Separador de milhares 2 82 3" xfId="25337" xr:uid="{00000000-0005-0000-0000-0000FB620000}"/>
    <cellStyle name="Separador de milhares 2 82 3 2" xfId="25338" xr:uid="{00000000-0005-0000-0000-0000FC620000}"/>
    <cellStyle name="Separador de milhares 2 82 3 2 2" xfId="55974" xr:uid="{9FD37B5B-0268-4543-86C9-414BCEF0B331}"/>
    <cellStyle name="Separador de milhares 2 82 3 3" xfId="55973" xr:uid="{1698690A-4309-46B1-A655-7189E52C6863}"/>
    <cellStyle name="Separador de milhares 2 82 4" xfId="25339" xr:uid="{00000000-0005-0000-0000-0000FD620000}"/>
    <cellStyle name="Separador de milhares 2 82 4 2" xfId="55975" xr:uid="{0B85CF86-3551-4720-AAE7-8C570192DE08}"/>
    <cellStyle name="Separador de milhares 2 82 5" xfId="25340" xr:uid="{00000000-0005-0000-0000-0000FE620000}"/>
    <cellStyle name="Separador de milhares 2 82 5 2" xfId="25341" xr:uid="{00000000-0005-0000-0000-0000FF620000}"/>
    <cellStyle name="Separador de milhares 2 82 5 2 2" xfId="55977" xr:uid="{40D89805-23DB-4E57-A0D3-3D908D7F6EDD}"/>
    <cellStyle name="Separador de milhares 2 82 5 3" xfId="55976" xr:uid="{34618709-3C2D-4314-9D4C-D8B5D7B04DF7}"/>
    <cellStyle name="Separador de milhares 2 82 6" xfId="25342" xr:uid="{00000000-0005-0000-0000-000000630000}"/>
    <cellStyle name="Separador de milhares 2 82 6 2" xfId="55978" xr:uid="{C4A266F8-7A9E-4058-A4BE-4396FF7BD287}"/>
    <cellStyle name="Separador de milhares 2 82 7" xfId="55970" xr:uid="{DF79BED4-04FC-4B7D-A197-F603D13E6A0C}"/>
    <cellStyle name="Separador de milhares 2 83" xfId="25343" xr:uid="{00000000-0005-0000-0000-000001630000}"/>
    <cellStyle name="Separador de milhares 2 83 2" xfId="25344" xr:uid="{00000000-0005-0000-0000-000002630000}"/>
    <cellStyle name="Separador de milhares 2 83 2 2" xfId="25345" xr:uid="{00000000-0005-0000-0000-000003630000}"/>
    <cellStyle name="Separador de milhares 2 83 2 2 2" xfId="55981" xr:uid="{8C5E4805-AD6D-4812-B2E2-6D7E927DE6D0}"/>
    <cellStyle name="Separador de milhares 2 83 2 3" xfId="55980" xr:uid="{ED858D2F-6F63-410A-A5D5-2CAC93473D1F}"/>
    <cellStyle name="Separador de milhares 2 83 3" xfId="25346" xr:uid="{00000000-0005-0000-0000-000004630000}"/>
    <cellStyle name="Separador de milhares 2 83 3 2" xfId="25347" xr:uid="{00000000-0005-0000-0000-000005630000}"/>
    <cellStyle name="Separador de milhares 2 83 3 2 2" xfId="55983" xr:uid="{9CC89950-F85B-4E29-AAC6-38CD759E90A4}"/>
    <cellStyle name="Separador de milhares 2 83 3 3" xfId="55982" xr:uid="{4D1EF089-2579-40D7-BFF2-E6F6122B282A}"/>
    <cellStyle name="Separador de milhares 2 83 4" xfId="25348" xr:uid="{00000000-0005-0000-0000-000006630000}"/>
    <cellStyle name="Separador de milhares 2 83 4 2" xfId="55984" xr:uid="{DA4C561C-CE75-4694-A71A-D93645B577C2}"/>
    <cellStyle name="Separador de milhares 2 83 5" xfId="25349" xr:uid="{00000000-0005-0000-0000-000007630000}"/>
    <cellStyle name="Separador de milhares 2 83 5 2" xfId="25350" xr:uid="{00000000-0005-0000-0000-000008630000}"/>
    <cellStyle name="Separador de milhares 2 83 5 2 2" xfId="55986" xr:uid="{2C2401EB-5565-4230-8CA8-59CD063CFA56}"/>
    <cellStyle name="Separador de milhares 2 83 5 3" xfId="55985" xr:uid="{8A5C77B6-2125-4FB5-9B43-B6388719AB04}"/>
    <cellStyle name="Separador de milhares 2 83 6" xfId="25351" xr:uid="{00000000-0005-0000-0000-000009630000}"/>
    <cellStyle name="Separador de milhares 2 83 6 2" xfId="55987" xr:uid="{28734CC2-B4B5-4C12-BC8C-A971B943BCB8}"/>
    <cellStyle name="Separador de milhares 2 83 7" xfId="55979" xr:uid="{89B03616-393D-43B7-98C2-3C42C4EAF64A}"/>
    <cellStyle name="Separador de milhares 2 84" xfId="25352" xr:uid="{00000000-0005-0000-0000-00000A630000}"/>
    <cellStyle name="Separador de milhares 2 84 2" xfId="25353" xr:uid="{00000000-0005-0000-0000-00000B630000}"/>
    <cellStyle name="Separador de milhares 2 84 2 2" xfId="25354" xr:uid="{00000000-0005-0000-0000-00000C630000}"/>
    <cellStyle name="Separador de milhares 2 84 2 2 2" xfId="55990" xr:uid="{1FB0B093-169B-4D1C-8085-DDC45FD34CDF}"/>
    <cellStyle name="Separador de milhares 2 84 2 3" xfId="55989" xr:uid="{32AB5AE4-D4F9-4794-B99F-D6745EBDA679}"/>
    <cellStyle name="Separador de milhares 2 84 3" xfId="25355" xr:uid="{00000000-0005-0000-0000-00000D630000}"/>
    <cellStyle name="Separador de milhares 2 84 3 2" xfId="25356" xr:uid="{00000000-0005-0000-0000-00000E630000}"/>
    <cellStyle name="Separador de milhares 2 84 3 2 2" xfId="55992" xr:uid="{C9E6B021-9979-4B38-AE1C-6D336B582889}"/>
    <cellStyle name="Separador de milhares 2 84 3 3" xfId="55991" xr:uid="{CCA2EAB2-F145-423B-96C4-9CA5293ED189}"/>
    <cellStyle name="Separador de milhares 2 84 4" xfId="25357" xr:uid="{00000000-0005-0000-0000-00000F630000}"/>
    <cellStyle name="Separador de milhares 2 84 4 2" xfId="55993" xr:uid="{FDECB292-637B-40E5-8F78-C3FAE607DEDD}"/>
    <cellStyle name="Separador de milhares 2 84 5" xfId="25358" xr:uid="{00000000-0005-0000-0000-000010630000}"/>
    <cellStyle name="Separador de milhares 2 84 5 2" xfId="25359" xr:uid="{00000000-0005-0000-0000-000011630000}"/>
    <cellStyle name="Separador de milhares 2 84 5 2 2" xfId="55995" xr:uid="{315A5BCC-2AE7-44E8-8230-8370BE81F6D6}"/>
    <cellStyle name="Separador de milhares 2 84 5 3" xfId="55994" xr:uid="{B1DDAD94-08BE-406E-B929-4CDD8CE5CF56}"/>
    <cellStyle name="Separador de milhares 2 84 6" xfId="25360" xr:uid="{00000000-0005-0000-0000-000012630000}"/>
    <cellStyle name="Separador de milhares 2 84 6 2" xfId="55996" xr:uid="{3FA22632-5C2C-4C3F-AD18-A88C5CEE6D1C}"/>
    <cellStyle name="Separador de milhares 2 84 7" xfId="55988" xr:uid="{2012E517-70C3-40D4-81C3-ADC797238B36}"/>
    <cellStyle name="Separador de milhares 2 85" xfId="25361" xr:uid="{00000000-0005-0000-0000-000013630000}"/>
    <cellStyle name="Separador de milhares 2 85 2" xfId="25362" xr:uid="{00000000-0005-0000-0000-000014630000}"/>
    <cellStyle name="Separador de milhares 2 85 2 2" xfId="25363" xr:uid="{00000000-0005-0000-0000-000015630000}"/>
    <cellStyle name="Separador de milhares 2 85 2 2 2" xfId="55999" xr:uid="{EB05F8B3-81CA-4A80-9DD4-E6CE37B45F3E}"/>
    <cellStyle name="Separador de milhares 2 85 2 3" xfId="55998" xr:uid="{3CF1E24C-072A-4F31-8FFD-5D8827EA833B}"/>
    <cellStyle name="Separador de milhares 2 85 3" xfId="25364" xr:uid="{00000000-0005-0000-0000-000016630000}"/>
    <cellStyle name="Separador de milhares 2 85 3 2" xfId="25365" xr:uid="{00000000-0005-0000-0000-000017630000}"/>
    <cellStyle name="Separador de milhares 2 85 3 2 2" xfId="56001" xr:uid="{AC94AB99-0B83-44BB-94D8-C665C895695E}"/>
    <cellStyle name="Separador de milhares 2 85 3 3" xfId="56000" xr:uid="{BFB97147-86A8-4F65-BDA5-5195F5C95919}"/>
    <cellStyle name="Separador de milhares 2 85 4" xfId="25366" xr:uid="{00000000-0005-0000-0000-000018630000}"/>
    <cellStyle name="Separador de milhares 2 85 4 2" xfId="56002" xr:uid="{5EBFF6D4-8011-42A9-B491-AAFBFD92B199}"/>
    <cellStyle name="Separador de milhares 2 85 5" xfId="25367" xr:uid="{00000000-0005-0000-0000-000019630000}"/>
    <cellStyle name="Separador de milhares 2 85 5 2" xfId="25368" xr:uid="{00000000-0005-0000-0000-00001A630000}"/>
    <cellStyle name="Separador de milhares 2 85 5 2 2" xfId="56004" xr:uid="{DA57BA90-1E16-4904-A6A4-DCCCA5184729}"/>
    <cellStyle name="Separador de milhares 2 85 5 3" xfId="56003" xr:uid="{DC39193A-9BB7-44DE-BF34-3C42EAD2D41F}"/>
    <cellStyle name="Separador de milhares 2 85 6" xfId="25369" xr:uid="{00000000-0005-0000-0000-00001B630000}"/>
    <cellStyle name="Separador de milhares 2 85 6 2" xfId="56005" xr:uid="{9922C291-FAC7-4467-AB5C-7144F63D9152}"/>
    <cellStyle name="Separador de milhares 2 85 7" xfId="55997" xr:uid="{507210CD-CDA8-4855-9C06-BAD9D1D0261B}"/>
    <cellStyle name="Separador de milhares 2 86" xfId="25370" xr:uid="{00000000-0005-0000-0000-00001C630000}"/>
    <cellStyle name="Separador de milhares 2 86 2" xfId="25371" xr:uid="{00000000-0005-0000-0000-00001D630000}"/>
    <cellStyle name="Separador de milhares 2 86 2 2" xfId="25372" xr:uid="{00000000-0005-0000-0000-00001E630000}"/>
    <cellStyle name="Separador de milhares 2 86 2 2 2" xfId="56008" xr:uid="{3816160F-693D-4123-ACDD-889E5A7C0981}"/>
    <cellStyle name="Separador de milhares 2 86 2 3" xfId="56007" xr:uid="{466E4AE9-DF45-4687-AC3D-9E241959CB7A}"/>
    <cellStyle name="Separador de milhares 2 86 3" xfId="25373" xr:uid="{00000000-0005-0000-0000-00001F630000}"/>
    <cellStyle name="Separador de milhares 2 86 3 2" xfId="25374" xr:uid="{00000000-0005-0000-0000-000020630000}"/>
    <cellStyle name="Separador de milhares 2 86 3 2 2" xfId="56010" xr:uid="{9ED5F62E-C159-42DC-8CBC-054D09202A43}"/>
    <cellStyle name="Separador de milhares 2 86 3 3" xfId="56009" xr:uid="{D3C2CCA2-D41A-4915-8349-75B64C8B1210}"/>
    <cellStyle name="Separador de milhares 2 86 4" xfId="25375" xr:uid="{00000000-0005-0000-0000-000021630000}"/>
    <cellStyle name="Separador de milhares 2 86 4 2" xfId="56011" xr:uid="{3193E826-425E-44FC-BE54-81C9BF758BB4}"/>
    <cellStyle name="Separador de milhares 2 86 5" xfId="25376" xr:uid="{00000000-0005-0000-0000-000022630000}"/>
    <cellStyle name="Separador de milhares 2 86 5 2" xfId="25377" xr:uid="{00000000-0005-0000-0000-000023630000}"/>
    <cellStyle name="Separador de milhares 2 86 5 2 2" xfId="56013" xr:uid="{D6D3727E-4E37-4496-BBDE-B4C5160DCAE0}"/>
    <cellStyle name="Separador de milhares 2 86 5 3" xfId="56012" xr:uid="{DF74C5FF-8731-47CB-B5D6-52DCA7F207E6}"/>
    <cellStyle name="Separador de milhares 2 86 6" xfId="25378" xr:uid="{00000000-0005-0000-0000-000024630000}"/>
    <cellStyle name="Separador de milhares 2 86 6 2" xfId="56014" xr:uid="{9A652967-C30A-4FF3-9B0C-A6128797F132}"/>
    <cellStyle name="Separador de milhares 2 86 7" xfId="56006" xr:uid="{3D142DA3-BDC1-4FC0-870D-699EB5E061A3}"/>
    <cellStyle name="Separador de milhares 2 87" xfId="25379" xr:uid="{00000000-0005-0000-0000-000025630000}"/>
    <cellStyle name="Separador de milhares 2 87 2" xfId="25380" xr:uid="{00000000-0005-0000-0000-000026630000}"/>
    <cellStyle name="Separador de milhares 2 87 2 2" xfId="25381" xr:uid="{00000000-0005-0000-0000-000027630000}"/>
    <cellStyle name="Separador de milhares 2 87 2 2 2" xfId="56017" xr:uid="{BA75CF9C-CADF-41CC-9AB4-339EE67B8C97}"/>
    <cellStyle name="Separador de milhares 2 87 2 3" xfId="56016" xr:uid="{E915E62B-1BAC-431E-B4D6-9C50CED2D629}"/>
    <cellStyle name="Separador de milhares 2 87 3" xfId="25382" xr:uid="{00000000-0005-0000-0000-000028630000}"/>
    <cellStyle name="Separador de milhares 2 87 3 2" xfId="25383" xr:uid="{00000000-0005-0000-0000-000029630000}"/>
    <cellStyle name="Separador de milhares 2 87 3 2 2" xfId="56019" xr:uid="{0ABDB73B-79E8-421B-88DB-8D4DF79D5C40}"/>
    <cellStyle name="Separador de milhares 2 87 3 3" xfId="56018" xr:uid="{8A44B599-C89B-41B8-93F6-CD1D063B9F25}"/>
    <cellStyle name="Separador de milhares 2 87 4" xfId="25384" xr:uid="{00000000-0005-0000-0000-00002A630000}"/>
    <cellStyle name="Separador de milhares 2 87 4 2" xfId="56020" xr:uid="{C75ED61C-95C8-42B2-9159-1ED17ACA0FC1}"/>
    <cellStyle name="Separador de milhares 2 87 5" xfId="25385" xr:uid="{00000000-0005-0000-0000-00002B630000}"/>
    <cellStyle name="Separador de milhares 2 87 5 2" xfId="25386" xr:uid="{00000000-0005-0000-0000-00002C630000}"/>
    <cellStyle name="Separador de milhares 2 87 5 2 2" xfId="56022" xr:uid="{4B308C36-C821-4CEF-B6C8-34A65B95911C}"/>
    <cellStyle name="Separador de milhares 2 87 5 3" xfId="56021" xr:uid="{037E2294-B0BE-4045-91E4-7DF0ECAA8AAF}"/>
    <cellStyle name="Separador de milhares 2 87 6" xfId="25387" xr:uid="{00000000-0005-0000-0000-00002D630000}"/>
    <cellStyle name="Separador de milhares 2 87 6 2" xfId="56023" xr:uid="{FFDA115D-918B-4752-8BBC-22D3D8EAB122}"/>
    <cellStyle name="Separador de milhares 2 87 7" xfId="56015" xr:uid="{D50A9281-3A5A-4B91-A01A-EE04A1EAF9EA}"/>
    <cellStyle name="Separador de milhares 2 88" xfId="25388" xr:uid="{00000000-0005-0000-0000-00002E630000}"/>
    <cellStyle name="Separador de milhares 2 88 2" xfId="25389" xr:uid="{00000000-0005-0000-0000-00002F630000}"/>
    <cellStyle name="Separador de milhares 2 88 2 2" xfId="25390" xr:uid="{00000000-0005-0000-0000-000030630000}"/>
    <cellStyle name="Separador de milhares 2 88 2 2 2" xfId="56026" xr:uid="{4933D541-4953-4C42-B55A-B27382F396A9}"/>
    <cellStyle name="Separador de milhares 2 88 2 3" xfId="56025" xr:uid="{7AB7C53C-8B9A-4593-81CA-32EC7142866B}"/>
    <cellStyle name="Separador de milhares 2 88 3" xfId="25391" xr:uid="{00000000-0005-0000-0000-000031630000}"/>
    <cellStyle name="Separador de milhares 2 88 3 2" xfId="25392" xr:uid="{00000000-0005-0000-0000-000032630000}"/>
    <cellStyle name="Separador de milhares 2 88 3 2 2" xfId="56028" xr:uid="{4BB925DA-7107-4822-8CB8-0E5F9789CB82}"/>
    <cellStyle name="Separador de milhares 2 88 3 3" xfId="56027" xr:uid="{626731FF-F377-4997-872C-E6C49CD12A19}"/>
    <cellStyle name="Separador de milhares 2 88 4" xfId="25393" xr:uid="{00000000-0005-0000-0000-000033630000}"/>
    <cellStyle name="Separador de milhares 2 88 4 2" xfId="56029" xr:uid="{1370EB26-36C1-4E85-854F-9D82D3A0A3DF}"/>
    <cellStyle name="Separador de milhares 2 88 5" xfId="25394" xr:uid="{00000000-0005-0000-0000-000034630000}"/>
    <cellStyle name="Separador de milhares 2 88 5 2" xfId="25395" xr:uid="{00000000-0005-0000-0000-000035630000}"/>
    <cellStyle name="Separador de milhares 2 88 5 2 2" xfId="56031" xr:uid="{AB8EFF23-4928-4899-A434-5950EAA63EA3}"/>
    <cellStyle name="Separador de milhares 2 88 5 3" xfId="56030" xr:uid="{46EE15E9-9229-4A37-A73D-0C9F54817A04}"/>
    <cellStyle name="Separador de milhares 2 88 6" xfId="25396" xr:uid="{00000000-0005-0000-0000-000036630000}"/>
    <cellStyle name="Separador de milhares 2 88 6 2" xfId="56032" xr:uid="{27B013FD-693A-4BB0-9E7F-78523EC1976D}"/>
    <cellStyle name="Separador de milhares 2 88 7" xfId="56024" xr:uid="{F371B805-C996-47BA-A017-23BE8056D981}"/>
    <cellStyle name="Separador de milhares 2 89" xfId="25397" xr:uid="{00000000-0005-0000-0000-000037630000}"/>
    <cellStyle name="Separador de milhares 2 89 2" xfId="25398" xr:uid="{00000000-0005-0000-0000-000038630000}"/>
    <cellStyle name="Separador de milhares 2 89 2 2" xfId="25399" xr:uid="{00000000-0005-0000-0000-000039630000}"/>
    <cellStyle name="Separador de milhares 2 89 2 2 2" xfId="56035" xr:uid="{3CB77088-B736-4EDE-BCA9-83A3BADDD6D4}"/>
    <cellStyle name="Separador de milhares 2 89 2 3" xfId="56034" xr:uid="{3A0794A5-0A47-434C-B696-17A2C6C6D7E1}"/>
    <cellStyle name="Separador de milhares 2 89 3" xfId="25400" xr:uid="{00000000-0005-0000-0000-00003A630000}"/>
    <cellStyle name="Separador de milhares 2 89 3 2" xfId="25401" xr:uid="{00000000-0005-0000-0000-00003B630000}"/>
    <cellStyle name="Separador de milhares 2 89 3 2 2" xfId="56037" xr:uid="{CA18E15E-064E-48C2-B4A8-7CDE68149213}"/>
    <cellStyle name="Separador de milhares 2 89 3 3" xfId="56036" xr:uid="{FBCEFF31-6A0E-46AF-9283-18EF4CC24D4C}"/>
    <cellStyle name="Separador de milhares 2 89 4" xfId="25402" xr:uid="{00000000-0005-0000-0000-00003C630000}"/>
    <cellStyle name="Separador de milhares 2 89 4 2" xfId="56038" xr:uid="{F2A4002F-259F-46AB-B77D-A1E65C7B5144}"/>
    <cellStyle name="Separador de milhares 2 89 5" xfId="25403" xr:uid="{00000000-0005-0000-0000-00003D630000}"/>
    <cellStyle name="Separador de milhares 2 89 5 2" xfId="25404" xr:uid="{00000000-0005-0000-0000-00003E630000}"/>
    <cellStyle name="Separador de milhares 2 89 5 2 2" xfId="56040" xr:uid="{1F47C45B-1FF9-4C5F-8033-3F8683173303}"/>
    <cellStyle name="Separador de milhares 2 89 5 3" xfId="56039" xr:uid="{4A3AD86D-4EFE-4ABA-A995-86619A9ABF34}"/>
    <cellStyle name="Separador de milhares 2 89 6" xfId="25405" xr:uid="{00000000-0005-0000-0000-00003F630000}"/>
    <cellStyle name="Separador de milhares 2 89 6 2" xfId="56041" xr:uid="{5450208D-F2AE-4A0A-BBBF-D9A0A1E8EFF2}"/>
    <cellStyle name="Separador de milhares 2 89 7" xfId="56033" xr:uid="{8F3BF633-A53E-42DA-AA35-AF9CDD508512}"/>
    <cellStyle name="Separador de milhares 2 9" xfId="25406" xr:uid="{00000000-0005-0000-0000-000040630000}"/>
    <cellStyle name="Separador de milhares_x0001_ 2 9" xfId="25407" xr:uid="{00000000-0005-0000-0000-000041630000}"/>
    <cellStyle name="Separador de milhares 2 9 10" xfId="25408" xr:uid="{00000000-0005-0000-0000-000042630000}"/>
    <cellStyle name="Separador de milhares_x0001_ 2 9 10" xfId="56043" xr:uid="{8EA23FAE-3C72-474D-9334-CABC7F8E09BA}"/>
    <cellStyle name="Separador de milhares 2 9 10 2" xfId="56044" xr:uid="{46591737-7598-4F07-99BD-D55B9F3A9DBE}"/>
    <cellStyle name="Separador de milhares 2 9 11" xfId="25409" xr:uid="{00000000-0005-0000-0000-000043630000}"/>
    <cellStyle name="Separador de milhares 2 9 11 2" xfId="56045" xr:uid="{2BC8DB83-DE8F-450A-9948-FCE7CC21B3EA}"/>
    <cellStyle name="Separador de milhares 2 9 12" xfId="56042" xr:uid="{D56B8470-5F81-4B40-8D9B-C216E997A3C8}"/>
    <cellStyle name="Separador de milhares 2 9 2" xfId="25410" xr:uid="{00000000-0005-0000-0000-000044630000}"/>
    <cellStyle name="Separador de milhares_x0001_ 2 9 2" xfId="25411" xr:uid="{00000000-0005-0000-0000-000045630000}"/>
    <cellStyle name="Separador de milhares 2 9 2 10" xfId="56046" xr:uid="{87771FD5-78B1-4ADE-9F82-A5CB04078FBB}"/>
    <cellStyle name="Separador de milhares 2 9 2 2" xfId="25412" xr:uid="{00000000-0005-0000-0000-000046630000}"/>
    <cellStyle name="Separador de milhares_x0001_ 2 9 2 2" xfId="25413" xr:uid="{00000000-0005-0000-0000-000047630000}"/>
    <cellStyle name="Separador de milhares 2 9 2 2 2" xfId="25414" xr:uid="{00000000-0005-0000-0000-000048630000}"/>
    <cellStyle name="Separador de milhares_x0001_ 2 9 2 2 2" xfId="56049" xr:uid="{7AFC620A-C032-44D2-88E9-E63A51E72CB4}"/>
    <cellStyle name="Separador de milhares 2 9 2 2 2 2" xfId="56050" xr:uid="{74863A51-BC80-4C20-8AE7-0F05E96A9CC2}"/>
    <cellStyle name="Separador de milhares 2 9 2 2 3" xfId="56048" xr:uid="{A9ABA353-2C83-45A8-AF6A-9F5B389DC702}"/>
    <cellStyle name="Separador de milhares 2 9 2 3" xfId="25415" xr:uid="{00000000-0005-0000-0000-000049630000}"/>
    <cellStyle name="Separador de milhares_x0001_ 2 9 2 3" xfId="56047" xr:uid="{F960D1DE-2E07-44BF-BDC4-6C8B2BE42836}"/>
    <cellStyle name="Separador de milhares 2 9 2 3 2" xfId="25416" xr:uid="{00000000-0005-0000-0000-00004A630000}"/>
    <cellStyle name="Separador de milhares 2 9 2 3 2 2" xfId="56052" xr:uid="{643C8C9C-EB48-4445-9ED9-E229E4A00941}"/>
    <cellStyle name="Separador de milhares 2 9 2 3 3" xfId="56051" xr:uid="{640FE8D1-C077-4E96-92BD-7E8E703C4A64}"/>
    <cellStyle name="Separador de milhares 2 9 2 4" xfId="25417" xr:uid="{00000000-0005-0000-0000-00004B630000}"/>
    <cellStyle name="Separador de milhares 2 9 2 4 2" xfId="25418" xr:uid="{00000000-0005-0000-0000-00004C630000}"/>
    <cellStyle name="Separador de milhares 2 9 2 4 2 2" xfId="56054" xr:uid="{5E70F066-9B06-4842-8DE9-329010ECC9B9}"/>
    <cellStyle name="Separador de milhares 2 9 2 4 3" xfId="56053" xr:uid="{CF34ACFF-39AA-49B6-B340-27FA3617BF8B}"/>
    <cellStyle name="Separador de milhares 2 9 2 5" xfId="25419" xr:uid="{00000000-0005-0000-0000-00004D630000}"/>
    <cellStyle name="Separador de milhares 2 9 2 5 2" xfId="25420" xr:uid="{00000000-0005-0000-0000-00004E630000}"/>
    <cellStyle name="Separador de milhares 2 9 2 5 2 2" xfId="56056" xr:uid="{503C0523-1961-4F8B-B6D0-B26A29D25DB9}"/>
    <cellStyle name="Separador de milhares 2 9 2 5 3" xfId="56055" xr:uid="{4BFCE507-ED3C-4B3F-9186-5B706823642A}"/>
    <cellStyle name="Separador de milhares 2 9 2 6" xfId="25421" xr:uid="{00000000-0005-0000-0000-00004F630000}"/>
    <cellStyle name="Separador de milhares 2 9 2 6 2" xfId="56057" xr:uid="{FD2E412B-9F1E-477D-B67D-D7DE26FF2A42}"/>
    <cellStyle name="Separador de milhares 2 9 2 7" xfId="25422" xr:uid="{00000000-0005-0000-0000-000050630000}"/>
    <cellStyle name="Separador de milhares 2 9 2 7 2" xfId="56058" xr:uid="{B42A39A9-97E9-491B-9686-EC2013FB9612}"/>
    <cellStyle name="Separador de milhares 2 9 2 8" xfId="25423" xr:uid="{00000000-0005-0000-0000-000051630000}"/>
    <cellStyle name="Separador de milhares 2 9 2 8 2" xfId="56059" xr:uid="{DEF3E615-6F86-40BB-9A61-F980BFA45BEF}"/>
    <cellStyle name="Separador de milhares 2 9 2 9" xfId="25424" xr:uid="{00000000-0005-0000-0000-000052630000}"/>
    <cellStyle name="Separador de milhares 2 9 2 9 2" xfId="56060" xr:uid="{D38DDFC7-89D6-40B2-ACC4-5154719B3C64}"/>
    <cellStyle name="Separador de milhares 2 9 3" xfId="25425" xr:uid="{00000000-0005-0000-0000-000053630000}"/>
    <cellStyle name="Separador de milhares_x0001_ 2 9 3" xfId="25426" xr:uid="{00000000-0005-0000-0000-000054630000}"/>
    <cellStyle name="Separador de milhares 2 9 3 2" xfId="25427" xr:uid="{00000000-0005-0000-0000-000055630000}"/>
    <cellStyle name="Separador de milhares_x0001_ 2 9 3 2" xfId="25428" xr:uid="{00000000-0005-0000-0000-000056630000}"/>
    <cellStyle name="Separador de milhares 2 9 3 2 2" xfId="25429" xr:uid="{00000000-0005-0000-0000-000057630000}"/>
    <cellStyle name="Separador de milhares_x0001_ 2 9 3 2 2" xfId="56064" xr:uid="{02324148-0469-4987-9CA6-A7E9EE401325}"/>
    <cellStyle name="Separador de milhares 2 9 3 2 2 2" xfId="56065" xr:uid="{68745935-0F61-4F3F-AE5A-78175B0C04A2}"/>
    <cellStyle name="Separador de milhares 2 9 3 2 3" xfId="56063" xr:uid="{3A50733E-68BD-49CB-A7BC-38B3F127EE18}"/>
    <cellStyle name="Separador de milhares 2 9 3 3" xfId="25430" xr:uid="{00000000-0005-0000-0000-000058630000}"/>
    <cellStyle name="Separador de milhares_x0001_ 2 9 3 3" xfId="56062" xr:uid="{8AFC1918-70D2-4BD8-A399-43FD69E39613}"/>
    <cellStyle name="Separador de milhares 2 9 3 3 2" xfId="25431" xr:uid="{00000000-0005-0000-0000-000059630000}"/>
    <cellStyle name="Separador de milhares 2 9 3 3 2 2" xfId="56067" xr:uid="{22963EF7-9F48-49A9-ADCA-A61BED22B349}"/>
    <cellStyle name="Separador de milhares 2 9 3 3 3" xfId="56066" xr:uid="{4B275F0C-7040-47EB-82F2-1942B057ACAF}"/>
    <cellStyle name="Separador de milhares 2 9 3 4" xfId="25432" xr:uid="{00000000-0005-0000-0000-00005A630000}"/>
    <cellStyle name="Separador de milhares 2 9 3 4 2" xfId="25433" xr:uid="{00000000-0005-0000-0000-00005B630000}"/>
    <cellStyle name="Separador de milhares 2 9 3 4 2 2" xfId="56069" xr:uid="{C17FED34-9F0F-4B6D-A18C-00AFE43B0D68}"/>
    <cellStyle name="Separador de milhares 2 9 3 4 3" xfId="56068" xr:uid="{BCF92F79-E92C-4ABD-8C41-F2CE7885CD67}"/>
    <cellStyle name="Separador de milhares 2 9 3 5" xfId="25434" xr:uid="{00000000-0005-0000-0000-00005C630000}"/>
    <cellStyle name="Separador de milhares 2 9 3 5 2" xfId="56070" xr:uid="{6E4DC53B-3F68-4324-A736-C3FEF1354149}"/>
    <cellStyle name="Separador de milhares 2 9 3 6" xfId="25435" xr:uid="{00000000-0005-0000-0000-00005D630000}"/>
    <cellStyle name="Separador de milhares 2 9 3 6 2" xfId="56071" xr:uid="{8F1FF52C-EAC0-439F-B74C-22243D00FD05}"/>
    <cellStyle name="Separador de milhares 2 9 3 7" xfId="25436" xr:uid="{00000000-0005-0000-0000-00005E630000}"/>
    <cellStyle name="Separador de milhares 2 9 3 7 2" xfId="56072" xr:uid="{4065CDEC-6741-4FB4-85E3-06154349963F}"/>
    <cellStyle name="Separador de milhares 2 9 3 8" xfId="25437" xr:uid="{00000000-0005-0000-0000-00005F630000}"/>
    <cellStyle name="Separador de milhares 2 9 3 8 2" xfId="56073" xr:uid="{1B7FE123-BAB7-4903-95CF-ACB67308E5C1}"/>
    <cellStyle name="Separador de milhares 2 9 3 9" xfId="56061" xr:uid="{A695980F-ECA9-4749-9C53-E0062909D157}"/>
    <cellStyle name="Separador de milhares 2 9 4" xfId="25438" xr:uid="{00000000-0005-0000-0000-000060630000}"/>
    <cellStyle name="Separador de milhares_x0001_ 2 9 4" xfId="25439" xr:uid="{00000000-0005-0000-0000-000061630000}"/>
    <cellStyle name="Separador de milhares 2 9 4 2" xfId="25440" xr:uid="{00000000-0005-0000-0000-000062630000}"/>
    <cellStyle name="Separador de milhares_x0001_ 2 9 4 2" xfId="25441" xr:uid="{00000000-0005-0000-0000-000063630000}"/>
    <cellStyle name="Separador de milhares 2 9 4 2 2" xfId="56076" xr:uid="{208F9880-49B9-45FC-AC60-4D992DC16739}"/>
    <cellStyle name="Separador de milhares_x0001_ 2 9 4 2 2" xfId="56077" xr:uid="{D6CD7C7C-8315-4E40-AA58-F49BD63500FF}"/>
    <cellStyle name="Separador de milhares 2 9 4 3" xfId="56074" xr:uid="{841283E8-C756-4A99-BF7E-8457929608F6}"/>
    <cellStyle name="Separador de milhares_x0001_ 2 9 4 3" xfId="56075" xr:uid="{E7F7C49E-2670-49D6-93EF-122234519757}"/>
    <cellStyle name="Separador de milhares 2 9 5" xfId="25442" xr:uid="{00000000-0005-0000-0000-000064630000}"/>
    <cellStyle name="Separador de milhares_x0001_ 2 9 5" xfId="25443" xr:uid="{00000000-0005-0000-0000-000065630000}"/>
    <cellStyle name="Separador de milhares 2 9 5 2" xfId="25444" xr:uid="{00000000-0005-0000-0000-000066630000}"/>
    <cellStyle name="Separador de milhares_x0001_ 2 9 5 2" xfId="25445" xr:uid="{00000000-0005-0000-0000-000067630000}"/>
    <cellStyle name="Separador de milhares 2 9 5 2 2" xfId="56080" xr:uid="{0C562A83-E5A1-4E16-88DA-1BAB1935E5A3}"/>
    <cellStyle name="Separador de milhares_x0001_ 2 9 5 2 2" xfId="56081" xr:uid="{8A7F39C4-F84C-472E-99F0-C952768D145B}"/>
    <cellStyle name="Separador de milhares 2 9 5 3" xfId="56078" xr:uid="{228F859D-1566-4BB3-B67D-683F8464524E}"/>
    <cellStyle name="Separador de milhares_x0001_ 2 9 5 3" xfId="56079" xr:uid="{33C8F954-9CB0-46B6-B8BB-8C44AE53737F}"/>
    <cellStyle name="Separador de milhares 2 9 6" xfId="25446" xr:uid="{00000000-0005-0000-0000-000068630000}"/>
    <cellStyle name="Separador de milhares_x0001_ 2 9 6" xfId="25447" xr:uid="{00000000-0005-0000-0000-000069630000}"/>
    <cellStyle name="Separador de milhares 2 9 6 2" xfId="25448" xr:uid="{00000000-0005-0000-0000-00006A630000}"/>
    <cellStyle name="Separador de milhares_x0001_ 2 9 6 2" xfId="56083" xr:uid="{CEFFD420-90C5-4A5E-947E-23C75DDE04F2}"/>
    <cellStyle name="Separador de milhares 2 9 6 2 2" xfId="56084" xr:uid="{48C137F8-A2DF-4687-9C00-65EE8D968059}"/>
    <cellStyle name="Separador de milhares 2 9 6 3" xfId="56082" xr:uid="{6D435C86-5B61-4869-8A20-C4A3E1E73009}"/>
    <cellStyle name="Separador de milhares 2 9 7" xfId="25449" xr:uid="{00000000-0005-0000-0000-00006B630000}"/>
    <cellStyle name="Separador de milhares_x0001_ 2 9 7" xfId="25450" xr:uid="{00000000-0005-0000-0000-00006C630000}"/>
    <cellStyle name="Separador de milhares 2 9 7 2" xfId="25451" xr:uid="{00000000-0005-0000-0000-00006D630000}"/>
    <cellStyle name="Separador de milhares_x0001_ 2 9 7 2" xfId="56086" xr:uid="{46B6370B-E301-4E1E-B9DB-FA46FBBE601A}"/>
    <cellStyle name="Separador de milhares 2 9 7 2 2" xfId="56087" xr:uid="{92CC09DD-AB06-46BD-A672-E24E4599C98C}"/>
    <cellStyle name="Separador de milhares 2 9 7 3" xfId="56085" xr:uid="{6C15AC09-0B5E-410A-B12B-384312CA5593}"/>
    <cellStyle name="Separador de milhares 2 9 8" xfId="25452" xr:uid="{00000000-0005-0000-0000-00006E630000}"/>
    <cellStyle name="Separador de milhares_x0001_ 2 9 8" xfId="25453" xr:uid="{00000000-0005-0000-0000-00006F630000}"/>
    <cellStyle name="Separador de milhares 2 9 8 2" xfId="56088" xr:uid="{0812C9A0-E462-4410-9CC9-835D97E6007C}"/>
    <cellStyle name="Separador de milhares_x0001_ 2 9 8 2" xfId="56089" xr:uid="{DAD090DC-5DF5-4407-AEC1-3A4851A83C78}"/>
    <cellStyle name="Separador de milhares 2 9 9" xfId="25454" xr:uid="{00000000-0005-0000-0000-000070630000}"/>
    <cellStyle name="Separador de milhares_x0001_ 2 9 9" xfId="25455" xr:uid="{00000000-0005-0000-0000-000071630000}"/>
    <cellStyle name="Separador de milhares 2 9 9 2" xfId="56090" xr:uid="{F3DF67EB-FCF6-4969-A5AF-3EC5590B0B04}"/>
    <cellStyle name="Separador de milhares_x0001_ 2 9 9 2" xfId="56091" xr:uid="{8DCB10D7-ACAF-4005-994A-30183EAFC32D}"/>
    <cellStyle name="Separador de milhares 2 9 9 3" xfId="25456" xr:uid="{00000000-0005-0000-0000-000072630000}"/>
    <cellStyle name="Separador de milhares 2 9 9 3 2" xfId="56092" xr:uid="{47471C04-282A-4675-A697-04124F63605E}"/>
    <cellStyle name="Separador de milhares 2 90" xfId="25457" xr:uid="{00000000-0005-0000-0000-000073630000}"/>
    <cellStyle name="Separador de milhares 2 90 2" xfId="25458" xr:uid="{00000000-0005-0000-0000-000074630000}"/>
    <cellStyle name="Separador de milhares 2 90 2 2" xfId="25459" xr:uid="{00000000-0005-0000-0000-000075630000}"/>
    <cellStyle name="Separador de milhares 2 90 2 2 2" xfId="56095" xr:uid="{A4E86809-88F8-44F8-A6DB-450F82500B06}"/>
    <cellStyle name="Separador de milhares 2 90 2 3" xfId="56094" xr:uid="{57E202C5-8055-42D5-8A26-87F466F8A361}"/>
    <cellStyle name="Separador de milhares 2 90 3" xfId="25460" xr:uid="{00000000-0005-0000-0000-000076630000}"/>
    <cellStyle name="Separador de milhares 2 90 3 2" xfId="25461" xr:uid="{00000000-0005-0000-0000-000077630000}"/>
    <cellStyle name="Separador de milhares 2 90 3 2 2" xfId="56097" xr:uid="{C1F0655A-580E-416B-8290-81D3CB6941A2}"/>
    <cellStyle name="Separador de milhares 2 90 3 3" xfId="56096" xr:uid="{8104CB16-7892-4591-89F7-57661808C5E2}"/>
    <cellStyle name="Separador de milhares 2 90 4" xfId="25462" xr:uid="{00000000-0005-0000-0000-000078630000}"/>
    <cellStyle name="Separador de milhares 2 90 4 2" xfId="56098" xr:uid="{AE01FFDE-6BB4-4658-ABC3-CC59914D0EBA}"/>
    <cellStyle name="Separador de milhares 2 90 5" xfId="25463" xr:uid="{00000000-0005-0000-0000-000079630000}"/>
    <cellStyle name="Separador de milhares 2 90 5 2" xfId="25464" xr:uid="{00000000-0005-0000-0000-00007A630000}"/>
    <cellStyle name="Separador de milhares 2 90 5 2 2" xfId="56100" xr:uid="{CA87FF47-BC47-4A64-9E2E-AFD966F0C4F7}"/>
    <cellStyle name="Separador de milhares 2 90 5 3" xfId="56099" xr:uid="{6929CB61-AFA1-4AF5-8A28-EB0B5E8E3833}"/>
    <cellStyle name="Separador de milhares 2 90 6" xfId="25465" xr:uid="{00000000-0005-0000-0000-00007B630000}"/>
    <cellStyle name="Separador de milhares 2 90 6 2" xfId="56101" xr:uid="{5EA5644A-8D47-43A6-9951-CD673A983ADD}"/>
    <cellStyle name="Separador de milhares 2 90 7" xfId="56093" xr:uid="{0EF2E97B-0D91-4658-B540-A925AA8634A7}"/>
    <cellStyle name="Separador de milhares 2 91" xfId="25466" xr:uid="{00000000-0005-0000-0000-00007C630000}"/>
    <cellStyle name="Separador de milhares 2 91 2" xfId="25467" xr:uid="{00000000-0005-0000-0000-00007D630000}"/>
    <cellStyle name="Separador de milhares 2 91 2 2" xfId="25468" xr:uid="{00000000-0005-0000-0000-00007E630000}"/>
    <cellStyle name="Separador de milhares 2 91 2 2 2" xfId="56104" xr:uid="{FD6C32FF-B817-45F2-B0C5-C7AA2B02BB15}"/>
    <cellStyle name="Separador de milhares 2 91 2 3" xfId="56103" xr:uid="{91B4E9FD-314D-4E1F-9FD3-E515E0B470F0}"/>
    <cellStyle name="Separador de milhares 2 91 3" xfId="25469" xr:uid="{00000000-0005-0000-0000-00007F630000}"/>
    <cellStyle name="Separador de milhares 2 91 3 2" xfId="25470" xr:uid="{00000000-0005-0000-0000-000080630000}"/>
    <cellStyle name="Separador de milhares 2 91 3 2 2" xfId="56106" xr:uid="{D4DC2F0E-C0FC-4925-A373-29A9A6C9EE6B}"/>
    <cellStyle name="Separador de milhares 2 91 3 3" xfId="56105" xr:uid="{5ECD718F-ADB1-49A2-A526-8C061BD9CBBC}"/>
    <cellStyle name="Separador de milhares 2 91 4" xfId="25471" xr:uid="{00000000-0005-0000-0000-000081630000}"/>
    <cellStyle name="Separador de milhares 2 91 4 2" xfId="56107" xr:uid="{BB133DAF-6785-48A2-A9E1-9EC6E013D4AB}"/>
    <cellStyle name="Separador de milhares 2 91 5" xfId="25472" xr:uid="{00000000-0005-0000-0000-000082630000}"/>
    <cellStyle name="Separador de milhares 2 91 5 2" xfId="25473" xr:uid="{00000000-0005-0000-0000-000083630000}"/>
    <cellStyle name="Separador de milhares 2 91 5 2 2" xfId="56109" xr:uid="{8F22CF92-5A4E-44DD-A248-DA23032AFF2A}"/>
    <cellStyle name="Separador de milhares 2 91 5 3" xfId="56108" xr:uid="{F3F7EFF7-CE5A-4ADB-88B2-08F2E3F3C811}"/>
    <cellStyle name="Separador de milhares 2 91 6" xfId="25474" xr:uid="{00000000-0005-0000-0000-000084630000}"/>
    <cellStyle name="Separador de milhares 2 91 6 2" xfId="56110" xr:uid="{61FF2F08-D989-49D9-8D57-A01DF43834D8}"/>
    <cellStyle name="Separador de milhares 2 91 7" xfId="56102" xr:uid="{27B8409D-1C5A-4B0C-AFBF-BD86F85CFE4F}"/>
    <cellStyle name="Separador de milhares 2 92" xfId="25475" xr:uid="{00000000-0005-0000-0000-000085630000}"/>
    <cellStyle name="Separador de milhares 2 92 2" xfId="25476" xr:uid="{00000000-0005-0000-0000-000086630000}"/>
    <cellStyle name="Separador de milhares 2 92 2 2" xfId="25477" xr:uid="{00000000-0005-0000-0000-000087630000}"/>
    <cellStyle name="Separador de milhares 2 92 2 2 2" xfId="56113" xr:uid="{FA69754C-DFAF-4135-83C1-7509071F5219}"/>
    <cellStyle name="Separador de milhares 2 92 2 3" xfId="56112" xr:uid="{FE9D5C95-F6EF-447E-9925-17B766391C6C}"/>
    <cellStyle name="Separador de milhares 2 92 3" xfId="25478" xr:uid="{00000000-0005-0000-0000-000088630000}"/>
    <cellStyle name="Separador de milhares 2 92 3 2" xfId="25479" xr:uid="{00000000-0005-0000-0000-000089630000}"/>
    <cellStyle name="Separador de milhares 2 92 3 2 2" xfId="56115" xr:uid="{0ACFCD79-098E-4BA5-A900-692EC8E33379}"/>
    <cellStyle name="Separador de milhares 2 92 3 3" xfId="56114" xr:uid="{9D4FFA75-D239-40ED-818C-7169823D1A81}"/>
    <cellStyle name="Separador de milhares 2 92 4" xfId="25480" xr:uid="{00000000-0005-0000-0000-00008A630000}"/>
    <cellStyle name="Separador de milhares 2 92 4 2" xfId="56116" xr:uid="{C0C19262-59DE-410D-A68C-853439680B4D}"/>
    <cellStyle name="Separador de milhares 2 92 5" xfId="25481" xr:uid="{00000000-0005-0000-0000-00008B630000}"/>
    <cellStyle name="Separador de milhares 2 92 5 2" xfId="25482" xr:uid="{00000000-0005-0000-0000-00008C630000}"/>
    <cellStyle name="Separador de milhares 2 92 5 2 2" xfId="56118" xr:uid="{645CCDBD-0712-49E1-BFC3-33980072630A}"/>
    <cellStyle name="Separador de milhares 2 92 5 3" xfId="56117" xr:uid="{6AABD5AB-E1E3-4958-ADC0-BB14769D65DC}"/>
    <cellStyle name="Separador de milhares 2 92 6" xfId="25483" xr:uid="{00000000-0005-0000-0000-00008D630000}"/>
    <cellStyle name="Separador de milhares 2 92 6 2" xfId="56119" xr:uid="{E562A14F-9966-4AC0-82ED-BD1F815C5ECD}"/>
    <cellStyle name="Separador de milhares 2 92 7" xfId="56111" xr:uid="{29DA955F-FDC0-4370-8A7E-BE238275AD01}"/>
    <cellStyle name="Separador de milhares 2 93" xfId="25484" xr:uid="{00000000-0005-0000-0000-00008E630000}"/>
    <cellStyle name="Separador de milhares 2 93 2" xfId="25485" xr:uid="{00000000-0005-0000-0000-00008F630000}"/>
    <cellStyle name="Separador de milhares 2 93 2 2" xfId="25486" xr:uid="{00000000-0005-0000-0000-000090630000}"/>
    <cellStyle name="Separador de milhares 2 93 2 2 2" xfId="56122" xr:uid="{57740F1E-0143-4901-8F51-D6F82AAAE7F0}"/>
    <cellStyle name="Separador de milhares 2 93 2 3" xfId="56121" xr:uid="{DD17E72C-40CD-4D11-B797-AC656EA8D7E9}"/>
    <cellStyle name="Separador de milhares 2 93 3" xfId="25487" xr:uid="{00000000-0005-0000-0000-000091630000}"/>
    <cellStyle name="Separador de milhares 2 93 3 2" xfId="25488" xr:uid="{00000000-0005-0000-0000-000092630000}"/>
    <cellStyle name="Separador de milhares 2 93 3 2 2" xfId="56124" xr:uid="{AE5B1F3F-00FE-49A2-B2C9-D3A48D2465EB}"/>
    <cellStyle name="Separador de milhares 2 93 3 3" xfId="56123" xr:uid="{C9CD8B86-D46C-4056-882A-6836E476E299}"/>
    <cellStyle name="Separador de milhares 2 93 4" xfId="25489" xr:uid="{00000000-0005-0000-0000-000093630000}"/>
    <cellStyle name="Separador de milhares 2 93 4 2" xfId="56125" xr:uid="{55C2B807-BDA4-4AEE-AC2B-CC51E60AE2BD}"/>
    <cellStyle name="Separador de milhares 2 93 5" xfId="25490" xr:uid="{00000000-0005-0000-0000-000094630000}"/>
    <cellStyle name="Separador de milhares 2 93 5 2" xfId="25491" xr:uid="{00000000-0005-0000-0000-000095630000}"/>
    <cellStyle name="Separador de milhares 2 93 5 2 2" xfId="56127" xr:uid="{7400B29B-E651-4760-8164-4F1B3DCFE0A3}"/>
    <cellStyle name="Separador de milhares 2 93 5 3" xfId="56126" xr:uid="{27676ED2-26EF-41DD-B914-F1A843199532}"/>
    <cellStyle name="Separador de milhares 2 93 6" xfId="25492" xr:uid="{00000000-0005-0000-0000-000096630000}"/>
    <cellStyle name="Separador de milhares 2 93 6 2" xfId="56128" xr:uid="{5C901739-B995-49A6-92CB-42F52701DBEC}"/>
    <cellStyle name="Separador de milhares 2 93 7" xfId="56120" xr:uid="{0812042B-463E-4128-998F-971FC1C04DBE}"/>
    <cellStyle name="Separador de milhares 2 94" xfId="25493" xr:uid="{00000000-0005-0000-0000-000097630000}"/>
    <cellStyle name="Separador de milhares 2 94 2" xfId="25494" xr:uid="{00000000-0005-0000-0000-000098630000}"/>
    <cellStyle name="Separador de milhares 2 94 2 2" xfId="25495" xr:uid="{00000000-0005-0000-0000-000099630000}"/>
    <cellStyle name="Separador de milhares 2 94 2 2 2" xfId="56131" xr:uid="{E8D9741A-1A4B-4DED-B870-1265495CA583}"/>
    <cellStyle name="Separador de milhares 2 94 2 3" xfId="56130" xr:uid="{98017888-1893-42AB-9E18-69752F0D7584}"/>
    <cellStyle name="Separador de milhares 2 94 3" xfId="25496" xr:uid="{00000000-0005-0000-0000-00009A630000}"/>
    <cellStyle name="Separador de milhares 2 94 3 2" xfId="25497" xr:uid="{00000000-0005-0000-0000-00009B630000}"/>
    <cellStyle name="Separador de milhares 2 94 3 2 2" xfId="56133" xr:uid="{790CC773-1369-479E-B448-638D7B96ACEE}"/>
    <cellStyle name="Separador de milhares 2 94 3 3" xfId="56132" xr:uid="{159553E3-79E3-4856-AE47-2B1845A12D83}"/>
    <cellStyle name="Separador de milhares 2 94 4" xfId="25498" xr:uid="{00000000-0005-0000-0000-00009C630000}"/>
    <cellStyle name="Separador de milhares 2 94 4 2" xfId="56134" xr:uid="{7853589F-4EE1-4DC7-B6CD-037B9449F615}"/>
    <cellStyle name="Separador de milhares 2 94 5" xfId="25499" xr:uid="{00000000-0005-0000-0000-00009D630000}"/>
    <cellStyle name="Separador de milhares 2 94 5 2" xfId="25500" xr:uid="{00000000-0005-0000-0000-00009E630000}"/>
    <cellStyle name="Separador de milhares 2 94 5 2 2" xfId="56136" xr:uid="{5117D05C-56B1-4017-A8CE-4F20D1FBE4F6}"/>
    <cellStyle name="Separador de milhares 2 94 5 3" xfId="56135" xr:uid="{38BF5B91-44F0-452E-AF98-B264A10421D9}"/>
    <cellStyle name="Separador de milhares 2 94 6" xfId="25501" xr:uid="{00000000-0005-0000-0000-00009F630000}"/>
    <cellStyle name="Separador de milhares 2 94 6 2" xfId="56137" xr:uid="{E5C863AD-2504-41EF-AD05-83CB908F63A9}"/>
    <cellStyle name="Separador de milhares 2 94 7" xfId="56129" xr:uid="{B96F9C15-9EE3-42C3-AB12-C5882B0CBA40}"/>
    <cellStyle name="Separador de milhares 2 95" xfId="25502" xr:uid="{00000000-0005-0000-0000-0000A0630000}"/>
    <cellStyle name="Separador de milhares 2 95 2" xfId="25503" xr:uid="{00000000-0005-0000-0000-0000A1630000}"/>
    <cellStyle name="Separador de milhares 2 95 2 2" xfId="25504" xr:uid="{00000000-0005-0000-0000-0000A2630000}"/>
    <cellStyle name="Separador de milhares 2 95 2 2 2" xfId="56140" xr:uid="{D1E106E0-1736-4627-B97C-C730E57854A0}"/>
    <cellStyle name="Separador de milhares 2 95 2 3" xfId="56139" xr:uid="{56C2188C-C65E-4748-A468-4C46C9A3741F}"/>
    <cellStyle name="Separador de milhares 2 95 3" xfId="25505" xr:uid="{00000000-0005-0000-0000-0000A3630000}"/>
    <cellStyle name="Separador de milhares 2 95 3 2" xfId="25506" xr:uid="{00000000-0005-0000-0000-0000A4630000}"/>
    <cellStyle name="Separador de milhares 2 95 3 2 2" xfId="56142" xr:uid="{15FF9596-53E5-43B1-AD2F-D7D0E2B53B19}"/>
    <cellStyle name="Separador de milhares 2 95 3 3" xfId="56141" xr:uid="{AD52E725-9831-4FF2-824B-087A3DAC508A}"/>
    <cellStyle name="Separador de milhares 2 95 4" xfId="25507" xr:uid="{00000000-0005-0000-0000-0000A5630000}"/>
    <cellStyle name="Separador de milhares 2 95 4 2" xfId="56143" xr:uid="{803800ED-DC0E-44B3-A280-7C0BF4CD1F93}"/>
    <cellStyle name="Separador de milhares 2 95 5" xfId="25508" xr:uid="{00000000-0005-0000-0000-0000A6630000}"/>
    <cellStyle name="Separador de milhares 2 95 5 2" xfId="25509" xr:uid="{00000000-0005-0000-0000-0000A7630000}"/>
    <cellStyle name="Separador de milhares 2 95 5 2 2" xfId="56145" xr:uid="{F82F7BE8-5FA9-48A2-BAF2-031AA83635B6}"/>
    <cellStyle name="Separador de milhares 2 95 5 3" xfId="56144" xr:uid="{9D6D7779-80A8-4738-A6A9-5884961C7A1A}"/>
    <cellStyle name="Separador de milhares 2 95 6" xfId="25510" xr:uid="{00000000-0005-0000-0000-0000A8630000}"/>
    <cellStyle name="Separador de milhares 2 95 6 2" xfId="56146" xr:uid="{08E0BC96-FD33-4FA2-8B09-8A08E774362A}"/>
    <cellStyle name="Separador de milhares 2 95 7" xfId="56138" xr:uid="{3AA0C3EA-FB8D-4B42-B80C-70062286AE25}"/>
    <cellStyle name="Separador de milhares 2 96" xfId="25511" xr:uid="{00000000-0005-0000-0000-0000A9630000}"/>
    <cellStyle name="Separador de milhares 2 96 2" xfId="25512" xr:uid="{00000000-0005-0000-0000-0000AA630000}"/>
    <cellStyle name="Separador de milhares 2 96 2 2" xfId="25513" xr:uid="{00000000-0005-0000-0000-0000AB630000}"/>
    <cellStyle name="Separador de milhares 2 96 2 2 2" xfId="56149" xr:uid="{788796FA-525F-40D3-810F-7463CF6F1B78}"/>
    <cellStyle name="Separador de milhares 2 96 2 3" xfId="56148" xr:uid="{976EE480-D67C-4942-A647-F5513BA4B75E}"/>
    <cellStyle name="Separador de milhares 2 96 3" xfId="25514" xr:uid="{00000000-0005-0000-0000-0000AC630000}"/>
    <cellStyle name="Separador de milhares 2 96 3 2" xfId="25515" xr:uid="{00000000-0005-0000-0000-0000AD630000}"/>
    <cellStyle name="Separador de milhares 2 96 3 2 2" xfId="56151" xr:uid="{47414090-C557-4554-96A9-224A584A6288}"/>
    <cellStyle name="Separador de milhares 2 96 3 3" xfId="56150" xr:uid="{426DBA7E-1F28-4716-A719-A7895B3224D0}"/>
    <cellStyle name="Separador de milhares 2 96 4" xfId="25516" xr:uid="{00000000-0005-0000-0000-0000AE630000}"/>
    <cellStyle name="Separador de milhares 2 96 4 2" xfId="56152" xr:uid="{4FE96BD7-2A83-42CF-93F3-289318057B28}"/>
    <cellStyle name="Separador de milhares 2 96 5" xfId="25517" xr:uid="{00000000-0005-0000-0000-0000AF630000}"/>
    <cellStyle name="Separador de milhares 2 96 5 2" xfId="25518" xr:uid="{00000000-0005-0000-0000-0000B0630000}"/>
    <cellStyle name="Separador de milhares 2 96 5 2 2" xfId="56154" xr:uid="{558B6EA3-490D-40F1-8F37-636219275D9A}"/>
    <cellStyle name="Separador de milhares 2 96 5 3" xfId="56153" xr:uid="{23C2C800-A629-42A4-87AF-836D55DCB164}"/>
    <cellStyle name="Separador de milhares 2 96 6" xfId="25519" xr:uid="{00000000-0005-0000-0000-0000B1630000}"/>
    <cellStyle name="Separador de milhares 2 96 6 2" xfId="56155" xr:uid="{756B1EA0-C675-4C24-BAF9-EA1B37CD0EFD}"/>
    <cellStyle name="Separador de milhares 2 96 7" xfId="56147" xr:uid="{8A35BCC1-3F1A-4A57-8B84-02640E227869}"/>
    <cellStyle name="Separador de milhares 2 97" xfId="25520" xr:uid="{00000000-0005-0000-0000-0000B2630000}"/>
    <cellStyle name="Separador de milhares 2 97 2" xfId="25521" xr:uid="{00000000-0005-0000-0000-0000B3630000}"/>
    <cellStyle name="Separador de milhares 2 97 2 2" xfId="25522" xr:uid="{00000000-0005-0000-0000-0000B4630000}"/>
    <cellStyle name="Separador de milhares 2 97 2 2 2" xfId="56158" xr:uid="{BFA1FAEF-BA27-4192-9F58-209122A40CD8}"/>
    <cellStyle name="Separador de milhares 2 97 2 3" xfId="56157" xr:uid="{F7152575-FBD1-479F-BDA0-18FBF0AED5D6}"/>
    <cellStyle name="Separador de milhares 2 97 3" xfId="25523" xr:uid="{00000000-0005-0000-0000-0000B5630000}"/>
    <cellStyle name="Separador de milhares 2 97 3 2" xfId="25524" xr:uid="{00000000-0005-0000-0000-0000B6630000}"/>
    <cellStyle name="Separador de milhares 2 97 3 2 2" xfId="56160" xr:uid="{91767E95-09F3-4DF3-9378-7BBCF9443D41}"/>
    <cellStyle name="Separador de milhares 2 97 3 3" xfId="56159" xr:uid="{EA3EB2B1-6075-448F-B224-D23FA0804303}"/>
    <cellStyle name="Separador de milhares 2 97 4" xfId="25525" xr:uid="{00000000-0005-0000-0000-0000B7630000}"/>
    <cellStyle name="Separador de milhares 2 97 4 2" xfId="56161" xr:uid="{8C5E6B0D-7981-4F19-B60D-EE64FFA12D07}"/>
    <cellStyle name="Separador de milhares 2 97 5" xfId="25526" xr:uid="{00000000-0005-0000-0000-0000B8630000}"/>
    <cellStyle name="Separador de milhares 2 97 5 2" xfId="25527" xr:uid="{00000000-0005-0000-0000-0000B9630000}"/>
    <cellStyle name="Separador de milhares 2 97 5 2 2" xfId="56163" xr:uid="{81F77E52-9F4E-4C1F-BA45-1C7A931AC4D6}"/>
    <cellStyle name="Separador de milhares 2 97 5 3" xfId="56162" xr:uid="{2EFA191E-B7DB-43EB-9D07-6B56ED3E6575}"/>
    <cellStyle name="Separador de milhares 2 97 6" xfId="25528" xr:uid="{00000000-0005-0000-0000-0000BA630000}"/>
    <cellStyle name="Separador de milhares 2 97 6 2" xfId="56164" xr:uid="{87DFB570-E1E9-4625-B376-945B8B2C1F0D}"/>
    <cellStyle name="Separador de milhares 2 97 7" xfId="56156" xr:uid="{F7F37AA1-2074-405A-AB8E-F0C5FD96DDDD}"/>
    <cellStyle name="Separador de milhares 2 98" xfId="25529" xr:uid="{00000000-0005-0000-0000-0000BB630000}"/>
    <cellStyle name="Separador de milhares 2 98 2" xfId="25530" xr:uid="{00000000-0005-0000-0000-0000BC630000}"/>
    <cellStyle name="Separador de milhares 2 98 2 2" xfId="25531" xr:uid="{00000000-0005-0000-0000-0000BD630000}"/>
    <cellStyle name="Separador de milhares 2 98 2 2 2" xfId="56167" xr:uid="{46B96314-1613-4E21-9793-50528E7CE52F}"/>
    <cellStyle name="Separador de milhares 2 98 2 3" xfId="56166" xr:uid="{B6576211-B046-48D5-AB36-0B800E7D0991}"/>
    <cellStyle name="Separador de milhares 2 98 3" xfId="25532" xr:uid="{00000000-0005-0000-0000-0000BE630000}"/>
    <cellStyle name="Separador de milhares 2 98 3 2" xfId="25533" xr:uid="{00000000-0005-0000-0000-0000BF630000}"/>
    <cellStyle name="Separador de milhares 2 98 3 2 2" xfId="56169" xr:uid="{0EA420DA-455E-4B60-BBEA-D94DA5A4C093}"/>
    <cellStyle name="Separador de milhares 2 98 3 3" xfId="56168" xr:uid="{F23311F5-495B-46FB-856F-F77E076BA7E3}"/>
    <cellStyle name="Separador de milhares 2 98 4" xfId="25534" xr:uid="{00000000-0005-0000-0000-0000C0630000}"/>
    <cellStyle name="Separador de milhares 2 98 4 2" xfId="56170" xr:uid="{3D2FA407-213E-4EA3-B9E0-9F8FE6EB9F6E}"/>
    <cellStyle name="Separador de milhares 2 98 5" xfId="25535" xr:uid="{00000000-0005-0000-0000-0000C1630000}"/>
    <cellStyle name="Separador de milhares 2 98 5 2" xfId="25536" xr:uid="{00000000-0005-0000-0000-0000C2630000}"/>
    <cellStyle name="Separador de milhares 2 98 5 2 2" xfId="56172" xr:uid="{29D1861C-736E-4E01-9F25-B8F5172628E5}"/>
    <cellStyle name="Separador de milhares 2 98 5 3" xfId="56171" xr:uid="{D6B717CB-E0AB-4537-9ED7-B000ED39AEA4}"/>
    <cellStyle name="Separador de milhares 2 98 6" xfId="25537" xr:uid="{00000000-0005-0000-0000-0000C3630000}"/>
    <cellStyle name="Separador de milhares 2 98 6 2" xfId="56173" xr:uid="{C902BAE3-E4EF-4338-8401-3555343A088D}"/>
    <cellStyle name="Separador de milhares 2 98 7" xfId="56165" xr:uid="{D355A345-B924-4C38-89F2-41B8F1D032A5}"/>
    <cellStyle name="Separador de milhares 2 99" xfId="25538" xr:uid="{00000000-0005-0000-0000-0000C4630000}"/>
    <cellStyle name="Separador de milhares 2 99 2" xfId="25539" xr:uid="{00000000-0005-0000-0000-0000C5630000}"/>
    <cellStyle name="Separador de milhares 2 99 2 2" xfId="25540" xr:uid="{00000000-0005-0000-0000-0000C6630000}"/>
    <cellStyle name="Separador de milhares 2 99 2 2 2" xfId="56176" xr:uid="{08920A85-F09C-4E76-B5FB-8E9FDB2DD085}"/>
    <cellStyle name="Separador de milhares 2 99 2 3" xfId="56175" xr:uid="{3943F45F-D37E-4179-9042-767524938CB4}"/>
    <cellStyle name="Separador de milhares 2 99 3" xfId="25541" xr:uid="{00000000-0005-0000-0000-0000C7630000}"/>
    <cellStyle name="Separador de milhares 2 99 3 2" xfId="25542" xr:uid="{00000000-0005-0000-0000-0000C8630000}"/>
    <cellStyle name="Separador de milhares 2 99 3 2 2" xfId="56178" xr:uid="{B1B62513-1C45-49E9-ABF0-7C67D49354B5}"/>
    <cellStyle name="Separador de milhares 2 99 3 3" xfId="56177" xr:uid="{E41B5619-1BE0-453E-9E5B-C3E989E797CA}"/>
    <cellStyle name="Separador de milhares 2 99 4" xfId="25543" xr:uid="{00000000-0005-0000-0000-0000C9630000}"/>
    <cellStyle name="Separador de milhares 2 99 4 2" xfId="56179" xr:uid="{A0AD1E83-2C84-4DE3-8E37-5A379B5632B0}"/>
    <cellStyle name="Separador de milhares 2 99 5" xfId="25544" xr:uid="{00000000-0005-0000-0000-0000CA630000}"/>
    <cellStyle name="Separador de milhares 2 99 5 2" xfId="25545" xr:uid="{00000000-0005-0000-0000-0000CB630000}"/>
    <cellStyle name="Separador de milhares 2 99 5 2 2" xfId="56181" xr:uid="{BF54BFBA-18A1-458E-9411-634D22B3F588}"/>
    <cellStyle name="Separador de milhares 2 99 5 3" xfId="56180" xr:uid="{5F4D34CF-4BB8-4D32-A75D-F341E7956E0A}"/>
    <cellStyle name="Separador de milhares 2 99 6" xfId="25546" xr:uid="{00000000-0005-0000-0000-0000CC630000}"/>
    <cellStyle name="Separador de milhares 2 99 6 2" xfId="56182" xr:uid="{345D218F-DA11-4424-A15B-E404F82E505E}"/>
    <cellStyle name="Separador de milhares 2 99 7" xfId="56174" xr:uid="{32DDD79B-C6B1-4A4F-922D-2C6124EB581E}"/>
    <cellStyle name="Separador de milhares 20" xfId="25547" xr:uid="{00000000-0005-0000-0000-0000CD630000}"/>
    <cellStyle name="Separador de milhares_x0001_ 20" xfId="25548" xr:uid="{00000000-0005-0000-0000-0000CE630000}"/>
    <cellStyle name="Separador de milhares 20 10" xfId="25549" xr:uid="{00000000-0005-0000-0000-0000CF630000}"/>
    <cellStyle name="Separador de milhares_x0001_ 20 10" xfId="56184" xr:uid="{15DFC52D-E8E2-4AF5-9DAD-F17A1B59280F}"/>
    <cellStyle name="Separador de milhares 20 10 2" xfId="56185" xr:uid="{1BE399E8-9237-4357-ABFF-EEBCF338ACD4}"/>
    <cellStyle name="Separador de milhares 20 11" xfId="25550" xr:uid="{00000000-0005-0000-0000-0000D0630000}"/>
    <cellStyle name="Separador de milhares 20 11 2" xfId="56186" xr:uid="{EA9D56B8-0FFC-489F-8795-405B430E5F0A}"/>
    <cellStyle name="Separador de milhares 20 11 3" xfId="25551" xr:uid="{00000000-0005-0000-0000-0000D1630000}"/>
    <cellStyle name="Separador de milhares 20 11 3 2" xfId="56187" xr:uid="{A7256F39-E4BF-44D6-8565-50E44EBC13A7}"/>
    <cellStyle name="Separador de milhares 20 12" xfId="25552" xr:uid="{00000000-0005-0000-0000-0000D2630000}"/>
    <cellStyle name="Separador de milhares 20 12 2" xfId="56188" xr:uid="{64EDFED9-111D-49EF-8D86-FF1028C3988B}"/>
    <cellStyle name="Separador de milhares 20 13" xfId="25553" xr:uid="{00000000-0005-0000-0000-0000D3630000}"/>
    <cellStyle name="Separador de milhares 20 13 2" xfId="56189" xr:uid="{5B04324C-8CC1-4798-BB33-217528FB6F22}"/>
    <cellStyle name="Separador de milhares 20 14" xfId="56183" xr:uid="{65F80362-9C73-4906-9BEE-7A293852E74C}"/>
    <cellStyle name="Separador de milhares 20 2" xfId="25554" xr:uid="{00000000-0005-0000-0000-0000D4630000}"/>
    <cellStyle name="Separador de milhares_x0001_ 20 2" xfId="25555" xr:uid="{00000000-0005-0000-0000-0000D5630000}"/>
    <cellStyle name="Separador de milhares 20 2 10" xfId="25556" xr:uid="{00000000-0005-0000-0000-0000D6630000}"/>
    <cellStyle name="Separador de milhares 20 2 10 2" xfId="56192" xr:uid="{7EF55061-602B-4060-A16B-3DD5CCF3510B}"/>
    <cellStyle name="Separador de milhares 20 2 11" xfId="25557" xr:uid="{00000000-0005-0000-0000-0000D7630000}"/>
    <cellStyle name="Separador de milhares 20 2 11 2" xfId="56193" xr:uid="{FDB825B7-C14E-4C8A-8483-6E3FA7265754}"/>
    <cellStyle name="Separador de milhares 20 2 12" xfId="56190" xr:uid="{DDDD22FB-6A4F-421E-8E5D-4E275CA60FEC}"/>
    <cellStyle name="Separador de milhares 20 2 2" xfId="25558" xr:uid="{00000000-0005-0000-0000-0000D8630000}"/>
    <cellStyle name="Separador de milhares_x0001_ 20 2 2" xfId="25559" xr:uid="{00000000-0005-0000-0000-0000D9630000}"/>
    <cellStyle name="Separador de milhares 20 2 2 2" xfId="25560" xr:uid="{00000000-0005-0000-0000-0000DA630000}"/>
    <cellStyle name="Separador de milhares_x0001_ 20 2 2 2" xfId="56195" xr:uid="{C3FA93A5-6013-4BB4-9009-E1E49C3F09FA}"/>
    <cellStyle name="Separador de milhares 20 2 2 2 2" xfId="25561" xr:uid="{00000000-0005-0000-0000-0000DB630000}"/>
    <cellStyle name="Separador de milhares 20 2 2 2 2 2" xfId="25562" xr:uid="{00000000-0005-0000-0000-0000DC630000}"/>
    <cellStyle name="Separador de milhares 20 2 2 2 2 2 2" xfId="56198" xr:uid="{415D6BD1-BCB5-45DF-B3A4-ED923C3FCF8E}"/>
    <cellStyle name="Separador de milhares 20 2 2 2 2 3" xfId="56197" xr:uid="{BCF53AE9-EA3A-4012-A4C4-0F40ABFA5A87}"/>
    <cellStyle name="Separador de milhares 20 2 2 2 3" xfId="25563" xr:uid="{00000000-0005-0000-0000-0000DD630000}"/>
    <cellStyle name="Separador de milhares 20 2 2 2 3 2" xfId="25564" xr:uid="{00000000-0005-0000-0000-0000DE630000}"/>
    <cellStyle name="Separador de milhares 20 2 2 2 3 2 2" xfId="56200" xr:uid="{3C86D197-3BB7-4035-9180-6EEA48746DA0}"/>
    <cellStyle name="Separador de milhares 20 2 2 2 3 3" xfId="56199" xr:uid="{5237FB40-CACB-4955-9C90-167D544D3625}"/>
    <cellStyle name="Separador de milhares 20 2 2 2 4" xfId="25565" xr:uid="{00000000-0005-0000-0000-0000DF630000}"/>
    <cellStyle name="Separador de milhares 20 2 2 2 4 2" xfId="56201" xr:uid="{DF6024DE-C8CB-49EB-8C5D-7E9F08144EC8}"/>
    <cellStyle name="Separador de milhares 20 2 2 2 5" xfId="25566" xr:uid="{00000000-0005-0000-0000-0000E0630000}"/>
    <cellStyle name="Separador de milhares 20 2 2 2 5 2" xfId="56202" xr:uid="{67613E36-7462-427A-994F-4F96DD616C6E}"/>
    <cellStyle name="Separador de milhares 20 2 2 2 6" xfId="25567" xr:uid="{00000000-0005-0000-0000-0000E1630000}"/>
    <cellStyle name="Separador de milhares 20 2 2 2 6 2" xfId="56203" xr:uid="{0C63447E-4009-4836-BD8A-33994BB0C950}"/>
    <cellStyle name="Separador de milhares 20 2 2 2 7" xfId="56196" xr:uid="{D6DA5D6A-F34D-49BF-977C-EF8064799EAC}"/>
    <cellStyle name="Separador de milhares 20 2 2 3" xfId="25568" xr:uid="{00000000-0005-0000-0000-0000E2630000}"/>
    <cellStyle name="Separador de milhares 20 2 2 3 2" xfId="25569" xr:uid="{00000000-0005-0000-0000-0000E3630000}"/>
    <cellStyle name="Separador de milhares 20 2 2 3 2 2" xfId="56205" xr:uid="{E2B27A70-D31C-4A62-8EBF-E09045C22FBB}"/>
    <cellStyle name="Separador de milhares 20 2 2 3 3" xfId="56204" xr:uid="{CFF8994D-0462-4C14-BA4E-272030A24DB2}"/>
    <cellStyle name="Separador de milhares 20 2 2 4" xfId="25570" xr:uid="{00000000-0005-0000-0000-0000E4630000}"/>
    <cellStyle name="Separador de milhares 20 2 2 4 2" xfId="25571" xr:uid="{00000000-0005-0000-0000-0000E5630000}"/>
    <cellStyle name="Separador de milhares 20 2 2 4 2 2" xfId="56207" xr:uid="{4388DD7D-2C38-4B24-8D75-25107837AEAD}"/>
    <cellStyle name="Separador de milhares 20 2 2 4 3" xfId="56206" xr:uid="{FF686444-20AF-4945-9907-03278EE08BB7}"/>
    <cellStyle name="Separador de milhares 20 2 2 5" xfId="25572" xr:uid="{00000000-0005-0000-0000-0000E6630000}"/>
    <cellStyle name="Separador de milhares 20 2 2 5 2" xfId="56208" xr:uid="{51765744-D7B0-4DFC-B232-B5D468CB7DF6}"/>
    <cellStyle name="Separador de milhares 20 2 2 6" xfId="25573" xr:uid="{00000000-0005-0000-0000-0000E7630000}"/>
    <cellStyle name="Separador de milhares 20 2 2 6 2" xfId="25574" xr:uid="{00000000-0005-0000-0000-0000E8630000}"/>
    <cellStyle name="Separador de milhares 20 2 2 6 2 2" xfId="56210" xr:uid="{C064FC12-0811-4F31-8648-F2B3684DAA6C}"/>
    <cellStyle name="Separador de milhares 20 2 2 6 3" xfId="56209" xr:uid="{A63FB7A5-4B48-41AE-B8FF-DDDB5A473331}"/>
    <cellStyle name="Separador de milhares 20 2 2 7" xfId="25575" xr:uid="{00000000-0005-0000-0000-0000E9630000}"/>
    <cellStyle name="Separador de milhares 20 2 2 7 2" xfId="56211" xr:uid="{EABC470A-B5FC-4750-A1A0-EB3DD6225439}"/>
    <cellStyle name="Separador de milhares 20 2 2 8" xfId="56194" xr:uid="{FF2A2B8A-C3CC-4510-8759-BFC4A6165B93}"/>
    <cellStyle name="Separador de milhares 20 2 3" xfId="25576" xr:uid="{00000000-0005-0000-0000-0000EA630000}"/>
    <cellStyle name="Separador de milhares_x0001_ 20 2 3" xfId="56191" xr:uid="{18C2B5F8-2BA7-47E2-93B2-AB8C76239EA4}"/>
    <cellStyle name="Separador de milhares 20 2 3 2" xfId="25577" xr:uid="{00000000-0005-0000-0000-0000EB630000}"/>
    <cellStyle name="Separador de milhares 20 2 3 2 2" xfId="25578" xr:uid="{00000000-0005-0000-0000-0000EC630000}"/>
    <cellStyle name="Separador de milhares 20 2 3 2 2 2" xfId="56214" xr:uid="{84CF20A5-AB3B-455C-BEC0-ED0F6E9A923C}"/>
    <cellStyle name="Separador de milhares 20 2 3 2 3" xfId="56213" xr:uid="{48878DB9-758F-4012-A56F-1B8FB80F27FC}"/>
    <cellStyle name="Separador de milhares 20 2 3 3" xfId="25579" xr:uid="{00000000-0005-0000-0000-0000ED630000}"/>
    <cellStyle name="Separador de milhares 20 2 3 3 2" xfId="25580" xr:uid="{00000000-0005-0000-0000-0000EE630000}"/>
    <cellStyle name="Separador de milhares 20 2 3 3 2 2" xfId="56216" xr:uid="{E14F035E-203E-4625-9453-42952C93DCB2}"/>
    <cellStyle name="Separador de milhares 20 2 3 3 3" xfId="56215" xr:uid="{EA45F433-D26F-4599-8E8A-87E69B13965F}"/>
    <cellStyle name="Separador de milhares 20 2 3 4" xfId="25581" xr:uid="{00000000-0005-0000-0000-0000EF630000}"/>
    <cellStyle name="Separador de milhares 20 2 3 4 2" xfId="56217" xr:uid="{A9C1BAA1-70D6-487C-8DC0-3C68A424701F}"/>
    <cellStyle name="Separador de milhares 20 2 3 5" xfId="25582" xr:uid="{00000000-0005-0000-0000-0000F0630000}"/>
    <cellStyle name="Separador de milhares 20 2 3 5 2" xfId="56218" xr:uid="{9C5C8DA2-0B9E-41AA-BF27-C027BD2FCAB7}"/>
    <cellStyle name="Separador de milhares 20 2 3 6" xfId="25583" xr:uid="{00000000-0005-0000-0000-0000F1630000}"/>
    <cellStyle name="Separador de milhares 20 2 3 6 2" xfId="56219" xr:uid="{977AC7A0-9DA3-4753-82B5-B9EB4CCEFAFA}"/>
    <cellStyle name="Separador de milhares 20 2 3 7" xfId="56212" xr:uid="{59C330A8-4EC5-43EC-A32C-C2A2DFFE07AC}"/>
    <cellStyle name="Separador de milhares 20 2 4" xfId="25584" xr:uid="{00000000-0005-0000-0000-0000F2630000}"/>
    <cellStyle name="Separador de milhares 20 2 4 2" xfId="25585" xr:uid="{00000000-0005-0000-0000-0000F3630000}"/>
    <cellStyle name="Separador de milhares 20 2 4 2 2" xfId="56221" xr:uid="{7A277CFF-0D56-4999-BD6C-E940F3FC88FC}"/>
    <cellStyle name="Separador de milhares 20 2 4 3" xfId="56220" xr:uid="{DA55D4E6-EC8B-4782-B64F-6B3ABF30A689}"/>
    <cellStyle name="Separador de milhares 20 2 5" xfId="25586" xr:uid="{00000000-0005-0000-0000-0000F4630000}"/>
    <cellStyle name="Separador de milhares 20 2 5 2" xfId="25587" xr:uid="{00000000-0005-0000-0000-0000F5630000}"/>
    <cellStyle name="Separador de milhares 20 2 5 2 2" xfId="56223" xr:uid="{502C2759-62A8-449C-96F6-2798DD5F7799}"/>
    <cellStyle name="Separador de milhares 20 2 5 3" xfId="56222" xr:uid="{71501363-2689-4E46-AF72-58101BA71E7D}"/>
    <cellStyle name="Separador de milhares 20 2 6" xfId="25588" xr:uid="{00000000-0005-0000-0000-0000F6630000}"/>
    <cellStyle name="Separador de milhares 20 2 6 2" xfId="25589" xr:uid="{00000000-0005-0000-0000-0000F7630000}"/>
    <cellStyle name="Separador de milhares 20 2 6 2 2" xfId="56225" xr:uid="{3CDDAE65-9DD5-435D-BAAA-DA94B43CBA66}"/>
    <cellStyle name="Separador de milhares 20 2 6 3" xfId="56224" xr:uid="{9576A92E-5D3A-477F-9BE4-331FB6F9AD07}"/>
    <cellStyle name="Separador de milhares 20 2 7" xfId="25590" xr:uid="{00000000-0005-0000-0000-0000F8630000}"/>
    <cellStyle name="Separador de milhares 20 2 7 2" xfId="25591" xr:uid="{00000000-0005-0000-0000-0000F9630000}"/>
    <cellStyle name="Separador de milhares 20 2 7 2 2" xfId="56227" xr:uid="{0E46CC22-AB4B-45CE-BEC7-7FE56FCFA1F8}"/>
    <cellStyle name="Separador de milhares 20 2 7 3" xfId="56226" xr:uid="{976158DE-6FF6-40E9-8D19-47C1600D438C}"/>
    <cellStyle name="Separador de milhares 20 2 8" xfId="25592" xr:uid="{00000000-0005-0000-0000-0000FA630000}"/>
    <cellStyle name="Separador de milhares 20 2 8 2" xfId="56228" xr:uid="{E5D361A0-524A-4EA1-A60E-7611304D5EDA}"/>
    <cellStyle name="Separador de milhares 20 2 9" xfId="25593" xr:uid="{00000000-0005-0000-0000-0000FB630000}"/>
    <cellStyle name="Separador de milhares 20 2 9 2" xfId="56229" xr:uid="{B2E655E1-F97D-4339-8D5D-8A3C7DBC5606}"/>
    <cellStyle name="Separador de milhares 20 2 9 3" xfId="25594" xr:uid="{00000000-0005-0000-0000-0000FC630000}"/>
    <cellStyle name="Separador de milhares 20 2 9 3 2" xfId="56230" xr:uid="{6EE8F502-5065-4402-A7A7-AC8699DC505C}"/>
    <cellStyle name="Separador de milhares 20 3" xfId="25595" xr:uid="{00000000-0005-0000-0000-0000FD630000}"/>
    <cellStyle name="Separador de milhares_x0001_ 20 3" xfId="25596" xr:uid="{00000000-0005-0000-0000-0000FE630000}"/>
    <cellStyle name="Separador de milhares 20 3 2" xfId="25597" xr:uid="{00000000-0005-0000-0000-0000FF630000}"/>
    <cellStyle name="Separador de milhares_x0001_ 20 3 2" xfId="25598" xr:uid="{00000000-0005-0000-0000-000000640000}"/>
    <cellStyle name="Separador de milhares 20 3 2 2" xfId="25599" xr:uid="{00000000-0005-0000-0000-000001640000}"/>
    <cellStyle name="Separador de milhares_x0001_ 20 3 2 2" xfId="56234" xr:uid="{B1E2F726-5F34-4229-8841-2900694E4130}"/>
    <cellStyle name="Separador de milhares 20 3 2 2 2" xfId="56235" xr:uid="{78552EDB-0B03-4480-BD68-C2BA414E40F6}"/>
    <cellStyle name="Separador de milhares 20 3 2 3" xfId="56233" xr:uid="{B4B7D66F-4141-4E40-9E8A-56C58291AFE0}"/>
    <cellStyle name="Separador de milhares 20 3 3" xfId="25600" xr:uid="{00000000-0005-0000-0000-000002640000}"/>
    <cellStyle name="Separador de milhares_x0001_ 20 3 3" xfId="56232" xr:uid="{6C151939-0649-45DB-BE58-DF1BA135D444}"/>
    <cellStyle name="Separador de milhares 20 3 3 2" xfId="25601" xr:uid="{00000000-0005-0000-0000-000003640000}"/>
    <cellStyle name="Separador de milhares 20 3 3 2 2" xfId="56237" xr:uid="{2F5E7637-6EC4-4F10-A922-8BC5ED19116C}"/>
    <cellStyle name="Separador de milhares 20 3 3 3" xfId="56236" xr:uid="{524C52A2-AB68-4694-BAC5-7305C9B2FC77}"/>
    <cellStyle name="Separador de milhares 20 3 4" xfId="25602" xr:uid="{00000000-0005-0000-0000-000004640000}"/>
    <cellStyle name="Separador de milhares 20 3 4 2" xfId="25603" xr:uid="{00000000-0005-0000-0000-000005640000}"/>
    <cellStyle name="Separador de milhares 20 3 4 2 2" xfId="56239" xr:uid="{F69ABE85-79E7-46E0-8145-8A6A46C33472}"/>
    <cellStyle name="Separador de milhares 20 3 4 3" xfId="56238" xr:uid="{7FA7AF1C-06E9-414D-BB81-317E697C95A5}"/>
    <cellStyle name="Separador de milhares 20 3 5" xfId="25604" xr:uid="{00000000-0005-0000-0000-000006640000}"/>
    <cellStyle name="Separador de milhares 20 3 5 2" xfId="56240" xr:uid="{2C8D41BD-FCA2-47AF-9775-72C2F56872CB}"/>
    <cellStyle name="Separador de milhares 20 3 6" xfId="25605" xr:uid="{00000000-0005-0000-0000-000007640000}"/>
    <cellStyle name="Separador de milhares 20 3 6 2" xfId="56241" xr:uid="{819C0DEE-5297-4C1A-BC4F-57A6C0B60F69}"/>
    <cellStyle name="Separador de milhares 20 3 6 3" xfId="25606" xr:uid="{00000000-0005-0000-0000-000008640000}"/>
    <cellStyle name="Separador de milhares 20 3 6 3 2" xfId="56242" xr:uid="{DB3AC43D-C9C3-49BD-94FE-D51826E8E58C}"/>
    <cellStyle name="Separador de milhares 20 3 7" xfId="25607" xr:uid="{00000000-0005-0000-0000-000009640000}"/>
    <cellStyle name="Separador de milhares 20 3 7 2" xfId="56243" xr:uid="{3C156BBD-8E76-4AC9-976B-BFB8814CF37C}"/>
    <cellStyle name="Separador de milhares 20 3 8" xfId="25608" xr:uid="{00000000-0005-0000-0000-00000A640000}"/>
    <cellStyle name="Separador de milhares 20 3 8 2" xfId="56244" xr:uid="{9082D1FB-BF93-4AD1-9C0D-17FA829438FF}"/>
    <cellStyle name="Separador de milhares 20 3 9" xfId="56231" xr:uid="{21EA5DF1-56F4-45B9-A940-EE4D08BB360E}"/>
    <cellStyle name="Separador de milhares 20 4" xfId="25609" xr:uid="{00000000-0005-0000-0000-00000B640000}"/>
    <cellStyle name="Separador de milhares_x0001_ 20 4" xfId="25610" xr:uid="{00000000-0005-0000-0000-00000C640000}"/>
    <cellStyle name="Separador de milhares 20 4 2" xfId="25611" xr:uid="{00000000-0005-0000-0000-00000D640000}"/>
    <cellStyle name="Separador de milhares_x0001_ 20 4 2" xfId="25612" xr:uid="{00000000-0005-0000-0000-00000E640000}"/>
    <cellStyle name="Separador de milhares 20 4 2 2" xfId="25613" xr:uid="{00000000-0005-0000-0000-00000F640000}"/>
    <cellStyle name="Separador de milhares_x0001_ 20 4 2 2" xfId="56248" xr:uid="{1F92FFCE-5F48-42C1-8A6B-3DD3B6F705E9}"/>
    <cellStyle name="Separador de milhares 20 4 2 2 2" xfId="56249" xr:uid="{6E9E6992-CFDC-4ED5-BA2D-35334686A817}"/>
    <cellStyle name="Separador de milhares 20 4 2 3" xfId="56247" xr:uid="{48849F2A-4104-4BF7-8139-87DD4C9996A3}"/>
    <cellStyle name="Separador de milhares 20 4 3" xfId="25614" xr:uid="{00000000-0005-0000-0000-000010640000}"/>
    <cellStyle name="Separador de milhares_x0001_ 20 4 3" xfId="56246" xr:uid="{528107A0-B2F0-4510-8C51-612997E703B3}"/>
    <cellStyle name="Separador de milhares 20 4 3 2" xfId="25615" xr:uid="{00000000-0005-0000-0000-000011640000}"/>
    <cellStyle name="Separador de milhares 20 4 3 2 2" xfId="56251" xr:uid="{58D825BD-7469-4F3F-8AC4-2371C14FAADF}"/>
    <cellStyle name="Separador de milhares 20 4 3 3" xfId="56250" xr:uid="{018E1565-1462-4B8F-8567-3A08C2E8FF69}"/>
    <cellStyle name="Separador de milhares 20 4 4" xfId="25616" xr:uid="{00000000-0005-0000-0000-000012640000}"/>
    <cellStyle name="Separador de milhares 20 4 4 2" xfId="25617" xr:uid="{00000000-0005-0000-0000-000013640000}"/>
    <cellStyle name="Separador de milhares 20 4 4 2 2" xfId="56253" xr:uid="{21B3DFD0-D4B5-4E45-ABA0-080D23CBBDB4}"/>
    <cellStyle name="Separador de milhares 20 4 4 3" xfId="56252" xr:uid="{353B3EA3-E040-4AA5-92EC-EF46A713A7CA}"/>
    <cellStyle name="Separador de milhares 20 4 5" xfId="25618" xr:uid="{00000000-0005-0000-0000-000014640000}"/>
    <cellStyle name="Separador de milhares 20 4 5 2" xfId="56254" xr:uid="{B9A9C482-691B-4E04-8EF7-080F7185CA5D}"/>
    <cellStyle name="Separador de milhares 20 4 6" xfId="25619" xr:uid="{00000000-0005-0000-0000-000015640000}"/>
    <cellStyle name="Separador de milhares 20 4 6 2" xfId="56255" xr:uid="{7C29A0EA-E77B-4473-983A-9263C9EFE8D4}"/>
    <cellStyle name="Separador de milhares 20 4 7" xfId="25620" xr:uid="{00000000-0005-0000-0000-000016640000}"/>
    <cellStyle name="Separador de milhares 20 4 7 2" xfId="56256" xr:uid="{259402B6-4635-4E0B-AEBE-0F9B7A79A047}"/>
    <cellStyle name="Separador de milhares 20 4 8" xfId="25621" xr:uid="{00000000-0005-0000-0000-000017640000}"/>
    <cellStyle name="Separador de milhares 20 4 8 2" xfId="56257" xr:uid="{54D91FB5-4A8D-4D0A-BAD5-C541E85253F1}"/>
    <cellStyle name="Separador de milhares 20 4 9" xfId="56245" xr:uid="{27CCE39A-A0C6-476C-8180-A4573683A20A}"/>
    <cellStyle name="Separador de milhares 20 5" xfId="25622" xr:uid="{00000000-0005-0000-0000-000018640000}"/>
    <cellStyle name="Separador de milhares_x0001_ 20 5" xfId="25623" xr:uid="{00000000-0005-0000-0000-000019640000}"/>
    <cellStyle name="Separador de milhares 20 5 2" xfId="25624" xr:uid="{00000000-0005-0000-0000-00001A640000}"/>
    <cellStyle name="Separador de milhares_x0001_ 20 5 2" xfId="25625" xr:uid="{00000000-0005-0000-0000-00001B640000}"/>
    <cellStyle name="Separador de milhares 20 5 2 2" xfId="25626" xr:uid="{00000000-0005-0000-0000-00001C640000}"/>
    <cellStyle name="Separador de milhares_x0001_ 20 5 2 2" xfId="56261" xr:uid="{0C917BE6-D203-4D8B-98A5-32DC6579ADED}"/>
    <cellStyle name="Separador de milhares 20 5 2 2 2" xfId="56262" xr:uid="{5B51E229-0E22-489B-B6C9-BC227A876140}"/>
    <cellStyle name="Separador de milhares 20 5 2 3" xfId="56260" xr:uid="{65EA7EDC-5DEC-48C0-BA0C-D47F67D50351}"/>
    <cellStyle name="Separador de milhares 20 5 3" xfId="25627" xr:uid="{00000000-0005-0000-0000-00001D640000}"/>
    <cellStyle name="Separador de milhares_x0001_ 20 5 3" xfId="56259" xr:uid="{90E1C32C-5899-41B6-ADB6-C0BFE30461E7}"/>
    <cellStyle name="Separador de milhares 20 5 3 2" xfId="25628" xr:uid="{00000000-0005-0000-0000-00001E640000}"/>
    <cellStyle name="Separador de milhares 20 5 3 2 2" xfId="56264" xr:uid="{F45DEAD7-644E-446B-B21F-1EBBE1C31187}"/>
    <cellStyle name="Separador de milhares 20 5 3 3" xfId="56263" xr:uid="{6EE480C8-C22F-4182-90DF-7423FCA13F54}"/>
    <cellStyle name="Separador de milhares 20 5 4" xfId="25629" xr:uid="{00000000-0005-0000-0000-00001F640000}"/>
    <cellStyle name="Separador de milhares 20 5 4 2" xfId="56265" xr:uid="{4203CBB6-8C80-4FCB-B3E2-5BB681B29852}"/>
    <cellStyle name="Separador de milhares 20 5 5" xfId="25630" xr:uid="{00000000-0005-0000-0000-000020640000}"/>
    <cellStyle name="Separador de milhares 20 5 5 2" xfId="56266" xr:uid="{1C17FC8D-40C6-4B3A-B0CA-FF81D7622DCF}"/>
    <cellStyle name="Separador de milhares 20 5 6" xfId="25631" xr:uid="{00000000-0005-0000-0000-000021640000}"/>
    <cellStyle name="Separador de milhares 20 5 6 2" xfId="56267" xr:uid="{B2E64312-EEA2-411F-A5D2-E64A8C49276C}"/>
    <cellStyle name="Separador de milhares 20 5 7" xfId="25632" xr:uid="{00000000-0005-0000-0000-000022640000}"/>
    <cellStyle name="Separador de milhares 20 5 7 2" xfId="56268" xr:uid="{4130F6BC-3077-40A6-B545-0503228A0A45}"/>
    <cellStyle name="Separador de milhares 20 5 8" xfId="56258" xr:uid="{3A0733D4-863D-405B-9126-5107C1A49FDD}"/>
    <cellStyle name="Separador de milhares 20 6" xfId="25633" xr:uid="{00000000-0005-0000-0000-000023640000}"/>
    <cellStyle name="Separador de milhares_x0001_ 20 6" xfId="25634" xr:uid="{00000000-0005-0000-0000-000024640000}"/>
    <cellStyle name="Separador de milhares 20 6 2" xfId="25635" xr:uid="{00000000-0005-0000-0000-000025640000}"/>
    <cellStyle name="Separador de milhares_x0001_ 20 6 2" xfId="56270" xr:uid="{63DB5225-B455-49D3-A9E9-CD5161E7B98A}"/>
    <cellStyle name="Separador de milhares 20 6 2 2" xfId="56271" xr:uid="{054AF092-8393-410D-838D-DF6C78FA7CCD}"/>
    <cellStyle name="Separador de milhares 20 6 3" xfId="56269" xr:uid="{BFE92E57-E9B9-4F7F-831E-D603D3255F2D}"/>
    <cellStyle name="Separador de milhares 20 7" xfId="25636" xr:uid="{00000000-0005-0000-0000-000026640000}"/>
    <cellStyle name="Separador de milhares_x0001_ 20 7" xfId="25637" xr:uid="{00000000-0005-0000-0000-000027640000}"/>
    <cellStyle name="Separador de milhares 20 7 2" xfId="25638" xr:uid="{00000000-0005-0000-0000-000028640000}"/>
    <cellStyle name="Separador de milhares_x0001_ 20 7 2" xfId="56273" xr:uid="{7801681F-4F74-49C9-92C2-A2457D81A300}"/>
    <cellStyle name="Separador de milhares 20 7 2 2" xfId="56274" xr:uid="{AF9C5EA2-A834-4DC6-9A2F-2E3B9FF21F43}"/>
    <cellStyle name="Separador de milhares 20 7 3" xfId="56272" xr:uid="{02BB91AC-8CFF-4C81-9837-014765EA1A67}"/>
    <cellStyle name="Separador de milhares 20 8" xfId="25639" xr:uid="{00000000-0005-0000-0000-000029640000}"/>
    <cellStyle name="Separador de milhares_x0001_ 20 8" xfId="25640" xr:uid="{00000000-0005-0000-0000-00002A640000}"/>
    <cellStyle name="Separador de milhares 20 8 2" xfId="25641" xr:uid="{00000000-0005-0000-0000-00002B640000}"/>
    <cellStyle name="Separador de milhares_x0001_ 20 8 2" xfId="56276" xr:uid="{8AB2D29F-0989-44E4-8D34-6A5DC1A8BE12}"/>
    <cellStyle name="Separador de milhares 20 8 2 2" xfId="56277" xr:uid="{8956233B-E9E9-4ACB-A802-277DC3DD18DA}"/>
    <cellStyle name="Separador de milhares 20 8 3" xfId="56275" xr:uid="{1CC0027E-755E-4D9B-BEFB-9AFF31F5FC19}"/>
    <cellStyle name="Separador de milhares 20 9" xfId="25642" xr:uid="{00000000-0005-0000-0000-00002C640000}"/>
    <cellStyle name="Separador de milhares_x0001_ 20 9" xfId="25643" xr:uid="{00000000-0005-0000-0000-00002D640000}"/>
    <cellStyle name="Separador de milhares 20 9 2" xfId="25644" xr:uid="{00000000-0005-0000-0000-00002E640000}"/>
    <cellStyle name="Separador de milhares_x0001_ 20 9 2" xfId="56279" xr:uid="{B4336992-1D47-4309-B054-A0950B2CF765}"/>
    <cellStyle name="Separador de milhares 20 9 2 2" xfId="56280" xr:uid="{152EC2A6-1FEB-453F-AA0C-1D2815FDB277}"/>
    <cellStyle name="Separador de milhares 20 9 3" xfId="56278" xr:uid="{486A9F4D-2845-4C56-8C44-64B1F56571CE}"/>
    <cellStyle name="Separador de milhares 21" xfId="25645" xr:uid="{00000000-0005-0000-0000-00002F640000}"/>
    <cellStyle name="Separador de milhares_x0001_ 21" xfId="25646" xr:uid="{00000000-0005-0000-0000-000030640000}"/>
    <cellStyle name="Separador de milhares 21 10" xfId="25647" xr:uid="{00000000-0005-0000-0000-000031640000}"/>
    <cellStyle name="Separador de milhares_x0001_ 21 10" xfId="56282" xr:uid="{5F04E144-8596-40BB-B8AB-CE1E12722E69}"/>
    <cellStyle name="Separador de milhares 21 10 2" xfId="56283" xr:uid="{635CB27C-8492-4140-B910-4344BCC484C4}"/>
    <cellStyle name="Separador de milhares 21 11" xfId="25648" xr:uid="{00000000-0005-0000-0000-000032640000}"/>
    <cellStyle name="Separador de milhares 21 11 2" xfId="56284" xr:uid="{8A3155DD-7266-41DB-BE6A-1BE4E6595636}"/>
    <cellStyle name="Separador de milhares 21 12" xfId="56281" xr:uid="{2B9A355F-8624-405C-B00E-F35047E5BDD4}"/>
    <cellStyle name="Separador de milhares 21 2" xfId="25649" xr:uid="{00000000-0005-0000-0000-000033640000}"/>
    <cellStyle name="Separador de milhares_x0001_ 21 2" xfId="25650" xr:uid="{00000000-0005-0000-0000-000034640000}"/>
    <cellStyle name="Separador de milhares 21 2 10" xfId="25651" xr:uid="{00000000-0005-0000-0000-000035640000}"/>
    <cellStyle name="Separador de milhares 21 2 10 2" xfId="56287" xr:uid="{0AAFD191-CE49-4EA2-906C-6D1E63D63E5B}"/>
    <cellStyle name="Separador de milhares 21 2 11" xfId="25652" xr:uid="{00000000-0005-0000-0000-000036640000}"/>
    <cellStyle name="Separador de milhares 21 2 11 2" xfId="56288" xr:uid="{C18AA376-A5C4-4376-B709-CA07A4EE2ADB}"/>
    <cellStyle name="Separador de milhares 21 2 12" xfId="56285" xr:uid="{473F6702-F121-4967-922F-D42CBB678B74}"/>
    <cellStyle name="Separador de milhares 21 2 2" xfId="25653" xr:uid="{00000000-0005-0000-0000-000037640000}"/>
    <cellStyle name="Separador de milhares_x0001_ 21 2 2" xfId="25654" xr:uid="{00000000-0005-0000-0000-000038640000}"/>
    <cellStyle name="Separador de milhares 21 2 2 2" xfId="25655" xr:uid="{00000000-0005-0000-0000-000039640000}"/>
    <cellStyle name="Separador de milhares_x0001_ 21 2 2 2" xfId="56290" xr:uid="{D0B7F4F2-8A3A-4D72-94A9-8710C8F3FD04}"/>
    <cellStyle name="Separador de milhares 21 2 2 2 2" xfId="25656" xr:uid="{00000000-0005-0000-0000-00003A640000}"/>
    <cellStyle name="Separador de milhares 21 2 2 2 2 2" xfId="25657" xr:uid="{00000000-0005-0000-0000-00003B640000}"/>
    <cellStyle name="Separador de milhares 21 2 2 2 2 2 2" xfId="56293" xr:uid="{96237519-1AEE-4472-83D7-6BBBEDFD5724}"/>
    <cellStyle name="Separador de milhares 21 2 2 2 2 3" xfId="56292" xr:uid="{9D5CEC9A-7D63-4FF8-B8C6-42248789E67E}"/>
    <cellStyle name="Separador de milhares 21 2 2 2 3" xfId="25658" xr:uid="{00000000-0005-0000-0000-00003C640000}"/>
    <cellStyle name="Separador de milhares 21 2 2 2 3 2" xfId="25659" xr:uid="{00000000-0005-0000-0000-00003D640000}"/>
    <cellStyle name="Separador de milhares 21 2 2 2 3 2 2" xfId="56295" xr:uid="{214FD3A5-F8BC-4C8A-8BF3-FF2292EFF3F5}"/>
    <cellStyle name="Separador de milhares 21 2 2 2 3 3" xfId="56294" xr:uid="{E49148CD-AD09-4DAD-9ED1-D63205A9AA17}"/>
    <cellStyle name="Separador de milhares 21 2 2 2 4" xfId="25660" xr:uid="{00000000-0005-0000-0000-00003E640000}"/>
    <cellStyle name="Separador de milhares 21 2 2 2 4 2" xfId="56296" xr:uid="{64808599-1756-4365-A388-587FF5B6AE9E}"/>
    <cellStyle name="Separador de milhares 21 2 2 2 5" xfId="25661" xr:uid="{00000000-0005-0000-0000-00003F640000}"/>
    <cellStyle name="Separador de milhares 21 2 2 2 5 2" xfId="56297" xr:uid="{5EFB03D4-F5E7-4217-B765-14CE39A8E818}"/>
    <cellStyle name="Separador de milhares 21 2 2 2 6" xfId="25662" xr:uid="{00000000-0005-0000-0000-000040640000}"/>
    <cellStyle name="Separador de milhares 21 2 2 2 6 2" xfId="56298" xr:uid="{327AF468-997B-4021-B995-63434DBD274B}"/>
    <cellStyle name="Separador de milhares 21 2 2 2 7" xfId="56291" xr:uid="{BCD191EF-BADF-4C06-AC00-C2FC2DEA0096}"/>
    <cellStyle name="Separador de milhares 21 2 2 3" xfId="25663" xr:uid="{00000000-0005-0000-0000-000041640000}"/>
    <cellStyle name="Separador de milhares 21 2 2 3 2" xfId="25664" xr:uid="{00000000-0005-0000-0000-000042640000}"/>
    <cellStyle name="Separador de milhares 21 2 2 3 2 2" xfId="56300" xr:uid="{CA390F8E-B663-4139-AAAA-06113DA4A448}"/>
    <cellStyle name="Separador de milhares 21 2 2 3 3" xfId="56299" xr:uid="{E853E0B2-7A9C-47F9-A85A-5707B7EB4AB8}"/>
    <cellStyle name="Separador de milhares 21 2 2 4" xfId="25665" xr:uid="{00000000-0005-0000-0000-000043640000}"/>
    <cellStyle name="Separador de milhares 21 2 2 4 2" xfId="25666" xr:uid="{00000000-0005-0000-0000-000044640000}"/>
    <cellStyle name="Separador de milhares 21 2 2 4 2 2" xfId="56302" xr:uid="{F54656A9-000D-4BCB-86C0-422C53FEF5E8}"/>
    <cellStyle name="Separador de milhares 21 2 2 4 3" xfId="56301" xr:uid="{DA0130EC-2FDA-4CCF-8F6F-7F1C8891FC6D}"/>
    <cellStyle name="Separador de milhares 21 2 2 5" xfId="25667" xr:uid="{00000000-0005-0000-0000-000045640000}"/>
    <cellStyle name="Separador de milhares 21 2 2 5 2" xfId="56303" xr:uid="{3FF96488-9AE5-43A5-B469-0AA5AF57E87D}"/>
    <cellStyle name="Separador de milhares 21 2 2 6" xfId="25668" xr:uid="{00000000-0005-0000-0000-000046640000}"/>
    <cellStyle name="Separador de milhares 21 2 2 6 2" xfId="25669" xr:uid="{00000000-0005-0000-0000-000047640000}"/>
    <cellStyle name="Separador de milhares 21 2 2 6 2 2" xfId="56305" xr:uid="{C2780109-79F0-4B6E-B904-F39EC0C77C63}"/>
    <cellStyle name="Separador de milhares 21 2 2 6 3" xfId="56304" xr:uid="{B216DDB8-2CE0-4C50-ABC6-475129DE9E4F}"/>
    <cellStyle name="Separador de milhares 21 2 2 7" xfId="25670" xr:uid="{00000000-0005-0000-0000-000048640000}"/>
    <cellStyle name="Separador de milhares 21 2 2 7 2" xfId="56306" xr:uid="{89229BCB-3E0A-4D93-A79D-B1B68A0447B9}"/>
    <cellStyle name="Separador de milhares 21 2 2 8" xfId="56289" xr:uid="{32E16CFD-03C9-4B41-AF5D-CC02FABDF383}"/>
    <cellStyle name="Separador de milhares 21 2 3" xfId="25671" xr:uid="{00000000-0005-0000-0000-000049640000}"/>
    <cellStyle name="Separador de milhares_x0001_ 21 2 3" xfId="56286" xr:uid="{BA79A99D-E9E0-4FE4-AFD9-FAF6BF92785E}"/>
    <cellStyle name="Separador de milhares 21 2 3 2" xfId="25672" xr:uid="{00000000-0005-0000-0000-00004A640000}"/>
    <cellStyle name="Separador de milhares 21 2 3 2 2" xfId="25673" xr:uid="{00000000-0005-0000-0000-00004B640000}"/>
    <cellStyle name="Separador de milhares 21 2 3 2 2 2" xfId="56309" xr:uid="{AE26682D-AB14-42CA-9DB4-B192FBE0E0CA}"/>
    <cellStyle name="Separador de milhares 21 2 3 2 3" xfId="56308" xr:uid="{6BFBAF09-8008-406C-9793-14CF98887299}"/>
    <cellStyle name="Separador de milhares 21 2 3 3" xfId="25674" xr:uid="{00000000-0005-0000-0000-00004C640000}"/>
    <cellStyle name="Separador de milhares 21 2 3 3 2" xfId="25675" xr:uid="{00000000-0005-0000-0000-00004D640000}"/>
    <cellStyle name="Separador de milhares 21 2 3 3 2 2" xfId="56311" xr:uid="{CBC8A6A3-6A75-4E11-A23E-A5BBD70DF885}"/>
    <cellStyle name="Separador de milhares 21 2 3 3 3" xfId="56310" xr:uid="{D5B2516F-1AD1-42A3-B436-1F92AB7C2585}"/>
    <cellStyle name="Separador de milhares 21 2 3 4" xfId="25676" xr:uid="{00000000-0005-0000-0000-00004E640000}"/>
    <cellStyle name="Separador de milhares 21 2 3 4 2" xfId="56312" xr:uid="{0726E2DE-E848-412C-9502-98ADEF95DD09}"/>
    <cellStyle name="Separador de milhares 21 2 3 5" xfId="25677" xr:uid="{00000000-0005-0000-0000-00004F640000}"/>
    <cellStyle name="Separador de milhares 21 2 3 5 2" xfId="56313" xr:uid="{2369E9EA-87BE-4626-AE94-3F1D353E122C}"/>
    <cellStyle name="Separador de milhares 21 2 3 6" xfId="25678" xr:uid="{00000000-0005-0000-0000-000050640000}"/>
    <cellStyle name="Separador de milhares 21 2 3 6 2" xfId="56314" xr:uid="{CC708D22-277F-4F91-B60E-EC3DB32FBE33}"/>
    <cellStyle name="Separador de milhares 21 2 3 7" xfId="56307" xr:uid="{D87A284F-712E-4427-BF74-B6F765068042}"/>
    <cellStyle name="Separador de milhares 21 2 4" xfId="25679" xr:uid="{00000000-0005-0000-0000-000051640000}"/>
    <cellStyle name="Separador de milhares 21 2 4 2" xfId="25680" xr:uid="{00000000-0005-0000-0000-000052640000}"/>
    <cellStyle name="Separador de milhares 21 2 4 2 2" xfId="56316" xr:uid="{6BBD31A4-14BD-407A-84F9-2DCAB751BEF5}"/>
    <cellStyle name="Separador de milhares 21 2 4 3" xfId="56315" xr:uid="{F4FF09B0-D6A1-40CC-9BE1-7A18AC906FF0}"/>
    <cellStyle name="Separador de milhares 21 2 5" xfId="25681" xr:uid="{00000000-0005-0000-0000-000053640000}"/>
    <cellStyle name="Separador de milhares 21 2 5 2" xfId="25682" xr:uid="{00000000-0005-0000-0000-000054640000}"/>
    <cellStyle name="Separador de milhares 21 2 5 2 2" xfId="56318" xr:uid="{E596257C-D39F-407D-9916-0BDDB0482B47}"/>
    <cellStyle name="Separador de milhares 21 2 5 3" xfId="56317" xr:uid="{C3FF321B-69CA-4CE8-B062-D2DAAD3F7E03}"/>
    <cellStyle name="Separador de milhares 21 2 6" xfId="25683" xr:uid="{00000000-0005-0000-0000-000055640000}"/>
    <cellStyle name="Separador de milhares 21 2 6 2" xfId="25684" xr:uid="{00000000-0005-0000-0000-000056640000}"/>
    <cellStyle name="Separador de milhares 21 2 6 2 2" xfId="56320" xr:uid="{188582E5-32F6-4956-BA5E-65FEDA1F0770}"/>
    <cellStyle name="Separador de milhares 21 2 6 3" xfId="56319" xr:uid="{8FE841C5-B567-4E13-AE60-C44BDFE486CA}"/>
    <cellStyle name="Separador de milhares 21 2 7" xfId="25685" xr:uid="{00000000-0005-0000-0000-000057640000}"/>
    <cellStyle name="Separador de milhares 21 2 7 2" xfId="25686" xr:uid="{00000000-0005-0000-0000-000058640000}"/>
    <cellStyle name="Separador de milhares 21 2 7 2 2" xfId="56322" xr:uid="{F59BBDD2-7B25-4564-95A4-482D9240518F}"/>
    <cellStyle name="Separador de milhares 21 2 7 3" xfId="56321" xr:uid="{E7BF9397-1C78-4DFB-8310-E7939F364A9B}"/>
    <cellStyle name="Separador de milhares 21 2 8" xfId="25687" xr:uid="{00000000-0005-0000-0000-000059640000}"/>
    <cellStyle name="Separador de milhares 21 2 8 2" xfId="56323" xr:uid="{17A5DE8F-7A72-4A31-9D91-ACF6A479FC3D}"/>
    <cellStyle name="Separador de milhares 21 2 9" xfId="25688" xr:uid="{00000000-0005-0000-0000-00005A640000}"/>
    <cellStyle name="Separador de milhares 21 2 9 2" xfId="56324" xr:uid="{90F7943A-2664-45CC-8382-804D46A4BD61}"/>
    <cellStyle name="Separador de milhares 21 2 9 3" xfId="25689" xr:uid="{00000000-0005-0000-0000-00005B640000}"/>
    <cellStyle name="Separador de milhares 21 2 9 3 2" xfId="56325" xr:uid="{318EC7D2-789E-46E7-A62E-7607078F0C13}"/>
    <cellStyle name="Separador de milhares 21 3" xfId="25690" xr:uid="{00000000-0005-0000-0000-00005C640000}"/>
    <cellStyle name="Separador de milhares_x0001_ 21 3" xfId="25691" xr:uid="{00000000-0005-0000-0000-00005D640000}"/>
    <cellStyle name="Separador de milhares 21 3 2" xfId="25692" xr:uid="{00000000-0005-0000-0000-00005E640000}"/>
    <cellStyle name="Separador de milhares_x0001_ 21 3 2" xfId="25693" xr:uid="{00000000-0005-0000-0000-00005F640000}"/>
    <cellStyle name="Separador de milhares 21 3 2 2" xfId="25694" xr:uid="{00000000-0005-0000-0000-000060640000}"/>
    <cellStyle name="Separador de milhares_x0001_ 21 3 2 2" xfId="56329" xr:uid="{AEA6C36D-5EBB-4CBE-A3B3-DEE069306750}"/>
    <cellStyle name="Separador de milhares 21 3 2 2 2" xfId="56330" xr:uid="{878AE7BA-461E-46EC-9FB8-99325E559B6A}"/>
    <cellStyle name="Separador de milhares 21 3 2 3" xfId="56328" xr:uid="{126456E5-51B8-4058-8E77-20CDA52F5CFC}"/>
    <cellStyle name="Separador de milhares 21 3 3" xfId="25695" xr:uid="{00000000-0005-0000-0000-000061640000}"/>
    <cellStyle name="Separador de milhares_x0001_ 21 3 3" xfId="56327" xr:uid="{865CADDC-A033-4F84-A6C2-0463812E69AA}"/>
    <cellStyle name="Separador de milhares 21 3 3 2" xfId="25696" xr:uid="{00000000-0005-0000-0000-000062640000}"/>
    <cellStyle name="Separador de milhares 21 3 3 2 2" xfId="56332" xr:uid="{4D5C65DE-5F3A-4F9D-9EAC-0FCC448D6546}"/>
    <cellStyle name="Separador de milhares 21 3 3 3" xfId="56331" xr:uid="{CC7078A1-08D2-4615-8DEC-5BCB0D042C41}"/>
    <cellStyle name="Separador de milhares 21 3 4" xfId="25697" xr:uid="{00000000-0005-0000-0000-000063640000}"/>
    <cellStyle name="Separador de milhares 21 3 4 2" xfId="25698" xr:uid="{00000000-0005-0000-0000-000064640000}"/>
    <cellStyle name="Separador de milhares 21 3 4 2 2" xfId="56334" xr:uid="{21D62159-156F-473F-BD1E-E219A7E0F968}"/>
    <cellStyle name="Separador de milhares 21 3 4 3" xfId="56333" xr:uid="{F5EBF570-DFB6-4BF1-B482-3BF4EFD7F07C}"/>
    <cellStyle name="Separador de milhares 21 3 5" xfId="25699" xr:uid="{00000000-0005-0000-0000-000065640000}"/>
    <cellStyle name="Separador de milhares 21 3 5 2" xfId="56335" xr:uid="{964F4445-E581-4EA8-A4D4-BD7C2DAE2B6D}"/>
    <cellStyle name="Separador de milhares 21 3 6" xfId="25700" xr:uid="{00000000-0005-0000-0000-000066640000}"/>
    <cellStyle name="Separador de milhares 21 3 6 2" xfId="56336" xr:uid="{365FF474-0914-46C1-B834-22781A001744}"/>
    <cellStyle name="Separador de milhares 21 3 7" xfId="25701" xr:uid="{00000000-0005-0000-0000-000067640000}"/>
    <cellStyle name="Separador de milhares 21 3 7 2" xfId="56337" xr:uid="{448B8F4F-08FD-4BC6-BACA-0316A1F4A1CF}"/>
    <cellStyle name="Separador de milhares 21 3 8" xfId="25702" xr:uid="{00000000-0005-0000-0000-000068640000}"/>
    <cellStyle name="Separador de milhares 21 3 8 2" xfId="56338" xr:uid="{BB08C00D-6DF5-4694-94A7-2DAB99217785}"/>
    <cellStyle name="Separador de milhares 21 3 9" xfId="56326" xr:uid="{A684A0AF-5AF4-4720-91C4-F9A188D558BB}"/>
    <cellStyle name="Separador de milhares 21 4" xfId="25703" xr:uid="{00000000-0005-0000-0000-000069640000}"/>
    <cellStyle name="Separador de milhares_x0001_ 21 4" xfId="25704" xr:uid="{00000000-0005-0000-0000-00006A640000}"/>
    <cellStyle name="Separador de milhares 21 4 2" xfId="25705" xr:uid="{00000000-0005-0000-0000-00006B640000}"/>
    <cellStyle name="Separador de milhares_x0001_ 21 4 2" xfId="25706" xr:uid="{00000000-0005-0000-0000-00006C640000}"/>
    <cellStyle name="Separador de milhares 21 4 2 2" xfId="56341" xr:uid="{35674648-A97E-4F45-8549-F86FFF1A048A}"/>
    <cellStyle name="Separador de milhares_x0001_ 21 4 2 2" xfId="56342" xr:uid="{CFB5211B-AB0E-4568-90DA-FA98A055BDEF}"/>
    <cellStyle name="Separador de milhares 21 4 3" xfId="56339" xr:uid="{6DB1FA81-8459-4928-9E0F-78299C758BB0}"/>
    <cellStyle name="Separador de milhares_x0001_ 21 4 3" xfId="56340" xr:uid="{B6FD3332-C896-4DC2-B630-9C666B3AE99D}"/>
    <cellStyle name="Separador de milhares 21 5" xfId="25707" xr:uid="{00000000-0005-0000-0000-00006D640000}"/>
    <cellStyle name="Separador de milhares_x0001_ 21 5" xfId="25708" xr:uid="{00000000-0005-0000-0000-00006E640000}"/>
    <cellStyle name="Separador de milhares 21 5 2" xfId="25709" xr:uid="{00000000-0005-0000-0000-00006F640000}"/>
    <cellStyle name="Separador de milhares_x0001_ 21 5 2" xfId="25710" xr:uid="{00000000-0005-0000-0000-000070640000}"/>
    <cellStyle name="Separador de milhares 21 5 2 2" xfId="56345" xr:uid="{2FAB5879-7902-41E6-BD4E-69FC58AF967D}"/>
    <cellStyle name="Separador de milhares_x0001_ 21 5 2 2" xfId="56346" xr:uid="{2C68B220-5D61-43BB-9A1A-17DCF959BD8B}"/>
    <cellStyle name="Separador de milhares 21 5 3" xfId="56343" xr:uid="{6455E338-1029-459D-9B45-3C4DEB8063DF}"/>
    <cellStyle name="Separador de milhares_x0001_ 21 5 3" xfId="56344" xr:uid="{4FCF4E7A-DA70-4A7B-A3FF-92475874220B}"/>
    <cellStyle name="Separador de milhares 21 6" xfId="25711" xr:uid="{00000000-0005-0000-0000-000071640000}"/>
    <cellStyle name="Separador de milhares_x0001_ 21 6" xfId="25712" xr:uid="{00000000-0005-0000-0000-000072640000}"/>
    <cellStyle name="Separador de milhares 21 6 2" xfId="25713" xr:uid="{00000000-0005-0000-0000-000073640000}"/>
    <cellStyle name="Separador de milhares_x0001_ 21 6 2" xfId="56348" xr:uid="{A3344715-A40C-4556-A924-AB3E51627F4D}"/>
    <cellStyle name="Separador de milhares 21 6 2 2" xfId="56349" xr:uid="{E2B0E12E-0A76-450B-ADFF-762186C0D523}"/>
    <cellStyle name="Separador de milhares 21 6 3" xfId="56347" xr:uid="{9E72C4C7-6CE7-45AB-8991-B27B2F0EEABB}"/>
    <cellStyle name="Separador de milhares 21 7" xfId="25714" xr:uid="{00000000-0005-0000-0000-000074640000}"/>
    <cellStyle name="Separador de milhares_x0001_ 21 7" xfId="25715" xr:uid="{00000000-0005-0000-0000-000075640000}"/>
    <cellStyle name="Separador de milhares 21 7 2" xfId="25716" xr:uid="{00000000-0005-0000-0000-000076640000}"/>
    <cellStyle name="Separador de milhares_x0001_ 21 7 2" xfId="56351" xr:uid="{B7BCA2E2-7612-4A63-B35D-3159D6B7A165}"/>
    <cellStyle name="Separador de milhares 21 7 2 2" xfId="56352" xr:uid="{744243A0-5EF2-4EED-8D06-9D57F0568DF1}"/>
    <cellStyle name="Separador de milhares 21 7 3" xfId="56350" xr:uid="{BDE07957-EBD3-464D-A4C2-7FA66143ECE2}"/>
    <cellStyle name="Separador de milhares 21 8" xfId="25717" xr:uid="{00000000-0005-0000-0000-000077640000}"/>
    <cellStyle name="Separador de milhares_x0001_ 21 8" xfId="25718" xr:uid="{00000000-0005-0000-0000-000078640000}"/>
    <cellStyle name="Separador de milhares 21 8 2" xfId="56353" xr:uid="{CD5B7EFA-B61F-4439-810D-57222D83E76D}"/>
    <cellStyle name="Separador de milhares_x0001_ 21 8 2" xfId="56354" xr:uid="{F5D81791-1793-4AC4-8438-5FB81C1925CB}"/>
    <cellStyle name="Separador de milhares 21 9" xfId="25719" xr:uid="{00000000-0005-0000-0000-000079640000}"/>
    <cellStyle name="Separador de milhares_x0001_ 21 9" xfId="25720" xr:uid="{00000000-0005-0000-0000-00007A640000}"/>
    <cellStyle name="Separador de milhares 21 9 2" xfId="56355" xr:uid="{631F28A9-CB1D-4BE4-A1B4-A4625FDCAF69}"/>
    <cellStyle name="Separador de milhares_x0001_ 21 9 2" xfId="56356" xr:uid="{045CA582-D54F-4AF1-A674-C487E4B2105E}"/>
    <cellStyle name="Separador de milhares 21 9 3" xfId="25721" xr:uid="{00000000-0005-0000-0000-00007B640000}"/>
    <cellStyle name="Separador de milhares 21 9 3 2" xfId="56357" xr:uid="{F80020B0-B09D-40F9-829E-7D9E6F578CE1}"/>
    <cellStyle name="Separador de milhares 22" xfId="25722" xr:uid="{00000000-0005-0000-0000-00007C640000}"/>
    <cellStyle name="Separador de milhares_x0001_ 22" xfId="25723" xr:uid="{00000000-0005-0000-0000-00007D640000}"/>
    <cellStyle name="Separador de milhares 22 10" xfId="25724" xr:uid="{00000000-0005-0000-0000-00007E640000}"/>
    <cellStyle name="Separador de milhares 22 10 2" xfId="56360" xr:uid="{EE794671-AD79-4ED2-AEEB-BBF8622E9708}"/>
    <cellStyle name="Separador de milhares 22 11" xfId="25725" xr:uid="{00000000-0005-0000-0000-00007F640000}"/>
    <cellStyle name="Separador de milhares 22 11 2" xfId="56361" xr:uid="{B03A906C-6E48-4852-A2C3-8DBC354E07EA}"/>
    <cellStyle name="Separador de milhares 22 12" xfId="56358" xr:uid="{A62BAF7B-559A-4BAB-9909-5E88B636516E}"/>
    <cellStyle name="Separador de milhares 22 2" xfId="25726" xr:uid="{00000000-0005-0000-0000-000080640000}"/>
    <cellStyle name="Separador de milhares_x0001_ 22 2" xfId="25727" xr:uid="{00000000-0005-0000-0000-000081640000}"/>
    <cellStyle name="Separador de milhares 22 2 2" xfId="25728" xr:uid="{00000000-0005-0000-0000-000082640000}"/>
    <cellStyle name="Separador de milhares_x0001_ 22 2 2" xfId="56363" xr:uid="{E78D8011-C181-4BAA-80F6-9A71912093BA}"/>
    <cellStyle name="Separador de milhares 22 2 2 2" xfId="25729" xr:uid="{00000000-0005-0000-0000-000083640000}"/>
    <cellStyle name="Separador de milhares 22 2 2 2 2" xfId="56365" xr:uid="{BB595468-D7B0-44FB-8163-B62265AD7413}"/>
    <cellStyle name="Separador de milhares 22 2 2 3" xfId="56364" xr:uid="{86E50F8F-FFF7-447B-8518-D6A0979E4D47}"/>
    <cellStyle name="Separador de milhares 22 2 3" xfId="25730" xr:uid="{00000000-0005-0000-0000-000084640000}"/>
    <cellStyle name="Separador de milhares 22 2 3 2" xfId="25731" xr:uid="{00000000-0005-0000-0000-000085640000}"/>
    <cellStyle name="Separador de milhares 22 2 3 2 2" xfId="56367" xr:uid="{D63AB0E0-A98E-44B4-8CB7-505004CC80C1}"/>
    <cellStyle name="Separador de milhares 22 2 3 3" xfId="56366" xr:uid="{23E45B22-8FD5-4760-9F9C-08C1541900B1}"/>
    <cellStyle name="Separador de milhares 22 2 4" xfId="25732" xr:uid="{00000000-0005-0000-0000-000086640000}"/>
    <cellStyle name="Separador de milhares 22 2 4 2" xfId="56368" xr:uid="{1B467FCA-3181-46FC-B481-9AAC34C2A758}"/>
    <cellStyle name="Separador de milhares 22 2 5" xfId="25733" xr:uid="{00000000-0005-0000-0000-000087640000}"/>
    <cellStyle name="Separador de milhares 22 2 5 2" xfId="56369" xr:uid="{3C5D7F94-D117-44E4-BDB4-2345FD678E7B}"/>
    <cellStyle name="Separador de milhares 22 2 6" xfId="25734" xr:uid="{00000000-0005-0000-0000-000088640000}"/>
    <cellStyle name="Separador de milhares 22 2 6 2" xfId="56370" xr:uid="{632F368E-E5DB-457A-98D1-8C70C50809BF}"/>
    <cellStyle name="Separador de milhares 22 2 7" xfId="56362" xr:uid="{F2690AEA-F387-472C-9008-95C501FF6945}"/>
    <cellStyle name="Separador de milhares 22 3" xfId="25735" xr:uid="{00000000-0005-0000-0000-000089640000}"/>
    <cellStyle name="Separador de milhares_x0001_ 22 3" xfId="56359" xr:uid="{7417DE67-AA55-460A-9A53-F726B9DE46D3}"/>
    <cellStyle name="Separador de milhares 22 3 2" xfId="25736" xr:uid="{00000000-0005-0000-0000-00008A640000}"/>
    <cellStyle name="Separador de milhares 22 3 2 2" xfId="25737" xr:uid="{00000000-0005-0000-0000-00008B640000}"/>
    <cellStyle name="Separador de milhares 22 3 2 2 2" xfId="56373" xr:uid="{046E1AEF-2762-41A4-9428-E99E1B29B8EB}"/>
    <cellStyle name="Separador de milhares 22 3 2 3" xfId="56372" xr:uid="{B35F13EC-DAA1-43B5-A6F0-1ADF8C6AA85F}"/>
    <cellStyle name="Separador de milhares 22 3 3" xfId="25738" xr:uid="{00000000-0005-0000-0000-00008C640000}"/>
    <cellStyle name="Separador de milhares 22 3 3 2" xfId="25739" xr:uid="{00000000-0005-0000-0000-00008D640000}"/>
    <cellStyle name="Separador de milhares 22 3 3 2 2" xfId="56375" xr:uid="{32FFCFD4-3C09-44E3-AB3A-405D5999007B}"/>
    <cellStyle name="Separador de milhares 22 3 3 3" xfId="56374" xr:uid="{898B724F-2C33-41FB-A79F-BCD68F6B802F}"/>
    <cellStyle name="Separador de milhares 22 3 4" xfId="25740" xr:uid="{00000000-0005-0000-0000-00008E640000}"/>
    <cellStyle name="Separador de milhares 22 3 4 2" xfId="56376" xr:uid="{D504BD2C-7189-4E82-9CEC-04F9D046399E}"/>
    <cellStyle name="Separador de milhares 22 3 5" xfId="25741" xr:uid="{00000000-0005-0000-0000-00008F640000}"/>
    <cellStyle name="Separador de milhares 22 3 5 2" xfId="56377" xr:uid="{BF7FFF41-5056-43DC-B24D-75090BD8DAA7}"/>
    <cellStyle name="Separador de milhares 22 3 6" xfId="25742" xr:uid="{00000000-0005-0000-0000-000090640000}"/>
    <cellStyle name="Separador de milhares 22 3 6 2" xfId="56378" xr:uid="{DD93DF71-87F2-4107-9916-C02DD9AAA0F3}"/>
    <cellStyle name="Separador de milhares 22 3 7" xfId="56371" xr:uid="{D94CA959-8C3D-420E-8EB2-3CE13883E55F}"/>
    <cellStyle name="Separador de milhares 22 4" xfId="25743" xr:uid="{00000000-0005-0000-0000-000091640000}"/>
    <cellStyle name="Separador de milhares 22 4 2" xfId="25744" xr:uid="{00000000-0005-0000-0000-000092640000}"/>
    <cellStyle name="Separador de milhares 22 4 2 2" xfId="56380" xr:uid="{8A884845-1B40-4EE3-BD84-FFE25BC04204}"/>
    <cellStyle name="Separador de milhares 22 4 3" xfId="56379" xr:uid="{333744F6-379E-4E31-A03A-E4A76FB90D63}"/>
    <cellStyle name="Separador de milhares 22 5" xfId="25745" xr:uid="{00000000-0005-0000-0000-000093640000}"/>
    <cellStyle name="Separador de milhares 22 5 2" xfId="25746" xr:uid="{00000000-0005-0000-0000-000094640000}"/>
    <cellStyle name="Separador de milhares 22 5 2 2" xfId="56382" xr:uid="{6769B271-9322-4CB7-BAC2-A0B115F4CAC6}"/>
    <cellStyle name="Separador de milhares 22 5 3" xfId="56381" xr:uid="{40605BC7-0D1F-4611-8C14-393FD54A4A25}"/>
    <cellStyle name="Separador de milhares 22 6" xfId="25747" xr:uid="{00000000-0005-0000-0000-000095640000}"/>
    <cellStyle name="Separador de milhares 22 6 2" xfId="25748" xr:uid="{00000000-0005-0000-0000-000096640000}"/>
    <cellStyle name="Separador de milhares 22 6 2 2" xfId="56384" xr:uid="{0FBD189E-8EE5-42C3-B76C-8FE10CBC3497}"/>
    <cellStyle name="Separador de milhares 22 6 3" xfId="56383" xr:uid="{615B1725-7CEA-49CF-A3E6-DEFE12A1B43F}"/>
    <cellStyle name="Separador de milhares 22 7" xfId="25749" xr:uid="{00000000-0005-0000-0000-000097640000}"/>
    <cellStyle name="Separador de milhares 22 7 2" xfId="25750" xr:uid="{00000000-0005-0000-0000-000098640000}"/>
    <cellStyle name="Separador de milhares 22 7 2 2" xfId="56386" xr:uid="{B676C526-49D7-4451-9232-970BEB96D1D7}"/>
    <cellStyle name="Separador de milhares 22 7 3" xfId="56385" xr:uid="{218BC0A0-CC97-4BD3-92A1-45F424A60CA4}"/>
    <cellStyle name="Separador de milhares 22 8" xfId="25751" xr:uid="{00000000-0005-0000-0000-000099640000}"/>
    <cellStyle name="Separador de milhares 22 8 2" xfId="56387" xr:uid="{A6DABA5A-ABFA-4C76-85BB-0FC99D791E3F}"/>
    <cellStyle name="Separador de milhares 22 9" xfId="25752" xr:uid="{00000000-0005-0000-0000-00009A640000}"/>
    <cellStyle name="Separador de milhares 22 9 2" xfId="56388" xr:uid="{2533157C-E0E7-4B0E-A8D1-82212FF174BB}"/>
    <cellStyle name="Separador de milhares 22 9 3" xfId="25753" xr:uid="{00000000-0005-0000-0000-00009B640000}"/>
    <cellStyle name="Separador de milhares 22 9 3 2" xfId="56389" xr:uid="{DA82DB03-3BBC-426B-8F7F-5B65536EE4D8}"/>
    <cellStyle name="Separador de milhares 23" xfId="25754" xr:uid="{00000000-0005-0000-0000-00009C640000}"/>
    <cellStyle name="Separador de milhares_x0001_ 23" xfId="25755" xr:uid="{00000000-0005-0000-0000-00009D640000}"/>
    <cellStyle name="Separador de milhares 23 10" xfId="25756" xr:uid="{00000000-0005-0000-0000-00009E640000}"/>
    <cellStyle name="Separador de milhares 23 10 2" xfId="56392" xr:uid="{25D243DA-3521-401A-A0A9-DF8420DC0057}"/>
    <cellStyle name="Separador de milhares 23 11" xfId="56390" xr:uid="{E1471CFB-0417-4204-8F22-9430CAD2249A}"/>
    <cellStyle name="Separador de milhares 23 2" xfId="25757" xr:uid="{00000000-0005-0000-0000-00009F640000}"/>
    <cellStyle name="Separador de milhares_x0001_ 23 2" xfId="25758" xr:uid="{00000000-0005-0000-0000-0000A0640000}"/>
    <cellStyle name="Separador de milhares 23 2 2" xfId="25759" xr:uid="{00000000-0005-0000-0000-0000A1640000}"/>
    <cellStyle name="Separador de milhares_x0001_ 23 2 2" xfId="56394" xr:uid="{20DD635D-5508-4ADA-A8CA-71EC5BF30902}"/>
    <cellStyle name="Separador de milhares 23 2 2 2" xfId="25760" xr:uid="{00000000-0005-0000-0000-0000A2640000}"/>
    <cellStyle name="Separador de milhares 23 2 2 2 2" xfId="56396" xr:uid="{DF8D9C72-8479-4EA1-B68D-D939C15D491B}"/>
    <cellStyle name="Separador de milhares 23 2 2 3" xfId="56395" xr:uid="{23BA10AC-E2BA-4E2F-AD61-AC638E4864E8}"/>
    <cellStyle name="Separador de milhares 23 2 3" xfId="25761" xr:uid="{00000000-0005-0000-0000-0000A3640000}"/>
    <cellStyle name="Separador de milhares 23 2 3 2" xfId="25762" xr:uid="{00000000-0005-0000-0000-0000A4640000}"/>
    <cellStyle name="Separador de milhares 23 2 3 2 2" xfId="56398" xr:uid="{CE78860A-F3FA-4B68-8E60-0A1A3CD165D4}"/>
    <cellStyle name="Separador de milhares 23 2 3 3" xfId="56397" xr:uid="{E97D8E58-E65D-47FB-855C-4808E6E7B60E}"/>
    <cellStyle name="Separador de milhares 23 2 4" xfId="25763" xr:uid="{00000000-0005-0000-0000-0000A5640000}"/>
    <cellStyle name="Separador de milhares 23 2 4 2" xfId="56399" xr:uid="{314523A7-0F2E-482B-A44B-174064CFB0E1}"/>
    <cellStyle name="Separador de milhares 23 2 5" xfId="25764" xr:uid="{00000000-0005-0000-0000-0000A6640000}"/>
    <cellStyle name="Separador de milhares 23 2 5 2" xfId="56400" xr:uid="{6858014C-2BEB-49CA-9BF2-17D0615065BC}"/>
    <cellStyle name="Separador de milhares 23 2 6" xfId="25765" xr:uid="{00000000-0005-0000-0000-0000A7640000}"/>
    <cellStyle name="Separador de milhares 23 2 6 2" xfId="56401" xr:uid="{B9BD1405-7716-49D4-A6FF-99120511FCE4}"/>
    <cellStyle name="Separador de milhares 23 2 7" xfId="56393" xr:uid="{087B2D6A-14D3-4EB2-95B2-83578550AB55}"/>
    <cellStyle name="Separador de milhares 23 3" xfId="25766" xr:uid="{00000000-0005-0000-0000-0000A8640000}"/>
    <cellStyle name="Separador de milhares_x0001_ 23 3" xfId="56391" xr:uid="{05A5147A-D200-4A23-943C-A9ADE17DA057}"/>
    <cellStyle name="Separador de milhares 23 3 2" xfId="25767" xr:uid="{00000000-0005-0000-0000-0000A9640000}"/>
    <cellStyle name="Separador de milhares 23 3 2 2" xfId="25768" xr:uid="{00000000-0005-0000-0000-0000AA640000}"/>
    <cellStyle name="Separador de milhares 23 3 2 2 2" xfId="56404" xr:uid="{5DA60A2F-0B4E-4EEC-9827-2AA2F56BEFBA}"/>
    <cellStyle name="Separador de milhares 23 3 2 3" xfId="56403" xr:uid="{D086F2F9-9CAB-4657-92EE-63B8CFFFDEBC}"/>
    <cellStyle name="Separador de milhares 23 3 3" xfId="25769" xr:uid="{00000000-0005-0000-0000-0000AB640000}"/>
    <cellStyle name="Separador de milhares 23 3 3 2" xfId="25770" xr:uid="{00000000-0005-0000-0000-0000AC640000}"/>
    <cellStyle name="Separador de milhares 23 3 3 2 2" xfId="56406" xr:uid="{504C70CA-D17D-493C-AC06-C4FD2AB34C00}"/>
    <cellStyle name="Separador de milhares 23 3 3 3" xfId="56405" xr:uid="{C03EB8FF-1583-4D4F-9D67-0C42A83196D0}"/>
    <cellStyle name="Separador de milhares 23 3 4" xfId="25771" xr:uid="{00000000-0005-0000-0000-0000AD640000}"/>
    <cellStyle name="Separador de milhares 23 3 4 2" xfId="56407" xr:uid="{0C210EEF-2D16-4B75-88AC-B7BA0B62EAD7}"/>
    <cellStyle name="Separador de milhares 23 3 5" xfId="25772" xr:uid="{00000000-0005-0000-0000-0000AE640000}"/>
    <cellStyle name="Separador de milhares 23 3 5 2" xfId="56408" xr:uid="{923EA5A9-0CED-4E30-8B56-CC99F43F0E0F}"/>
    <cellStyle name="Separador de milhares 23 3 6" xfId="25773" xr:uid="{00000000-0005-0000-0000-0000AF640000}"/>
    <cellStyle name="Separador de milhares 23 3 6 2" xfId="56409" xr:uid="{38D2B1DB-E704-49C4-8B11-37CC12F597E9}"/>
    <cellStyle name="Separador de milhares 23 3 7" xfId="56402" xr:uid="{6B80374B-10E6-4951-8C96-98BA0C58563D}"/>
    <cellStyle name="Separador de milhares 23 4" xfId="25774" xr:uid="{00000000-0005-0000-0000-0000B0640000}"/>
    <cellStyle name="Separador de milhares 23 4 2" xfId="25775" xr:uid="{00000000-0005-0000-0000-0000B1640000}"/>
    <cellStyle name="Separador de milhares 23 4 2 2" xfId="56411" xr:uid="{5A477AF8-E277-4D9C-927E-3633AA4E10DA}"/>
    <cellStyle name="Separador de milhares 23 4 3" xfId="56410" xr:uid="{D6DC0A6A-A1C9-45C5-B835-715B1FF9B9D7}"/>
    <cellStyle name="Separador de milhares 23 5" xfId="25776" xr:uid="{00000000-0005-0000-0000-0000B2640000}"/>
    <cellStyle name="Separador de milhares 23 5 2" xfId="25777" xr:uid="{00000000-0005-0000-0000-0000B3640000}"/>
    <cellStyle name="Separador de milhares 23 5 2 2" xfId="56413" xr:uid="{F20A15A0-99C9-4E19-83E9-988E7FC94D76}"/>
    <cellStyle name="Separador de milhares 23 5 3" xfId="56412" xr:uid="{B6E7E561-8797-4723-B165-D851A91CA3F4}"/>
    <cellStyle name="Separador de milhares 23 6" xfId="25778" xr:uid="{00000000-0005-0000-0000-0000B4640000}"/>
    <cellStyle name="Separador de milhares 23 6 2" xfId="25779" xr:uid="{00000000-0005-0000-0000-0000B5640000}"/>
    <cellStyle name="Separador de milhares 23 6 2 2" xfId="56415" xr:uid="{66E4ED09-E70D-4F03-86D5-628B29FB8938}"/>
    <cellStyle name="Separador de milhares 23 6 3" xfId="56414" xr:uid="{CB400EA1-4E5F-4ABD-A72D-69E2D75BCE2F}"/>
    <cellStyle name="Separador de milhares 23 7" xfId="25780" xr:uid="{00000000-0005-0000-0000-0000B6640000}"/>
    <cellStyle name="Separador de milhares 23 7 2" xfId="56416" xr:uid="{264EF4B6-21AE-497E-A2A3-1383C3CA831D}"/>
    <cellStyle name="Separador de milhares 23 8" xfId="25781" xr:uid="{00000000-0005-0000-0000-0000B7640000}"/>
    <cellStyle name="Separador de milhares 23 8 2" xfId="56417" xr:uid="{0D985DB7-495C-4F24-B5B6-1F66F334767E}"/>
    <cellStyle name="Separador de milhares 23 8 3" xfId="25782" xr:uid="{00000000-0005-0000-0000-0000B8640000}"/>
    <cellStyle name="Separador de milhares 23 8 3 2" xfId="56418" xr:uid="{5859B0E4-6C27-4BA2-8BC7-30300000A7AC}"/>
    <cellStyle name="Separador de milhares 23 9" xfId="25783" xr:uid="{00000000-0005-0000-0000-0000B9640000}"/>
    <cellStyle name="Separador de milhares 23 9 2" xfId="56419" xr:uid="{516E2CD4-BCC0-4C05-8D60-90B2260DD638}"/>
    <cellStyle name="Separador de milhares 24" xfId="25784" xr:uid="{00000000-0005-0000-0000-0000BA640000}"/>
    <cellStyle name="Separador de milhares_x0001_ 24" xfId="25785" xr:uid="{00000000-0005-0000-0000-0000BB640000}"/>
    <cellStyle name="Separador de milhares 24 10" xfId="25786" xr:uid="{00000000-0005-0000-0000-0000BC640000}"/>
    <cellStyle name="Separador de milhares 24 10 2" xfId="56422" xr:uid="{3DB9191E-C534-45EB-9FDB-33CF157A2451}"/>
    <cellStyle name="Separador de milhares 24 11" xfId="56420" xr:uid="{0AD7C68F-9DDD-4716-8482-ABA3DA2B69BF}"/>
    <cellStyle name="Separador de milhares 24 2" xfId="25787" xr:uid="{00000000-0005-0000-0000-0000BD640000}"/>
    <cellStyle name="Separador de milhares_x0001_ 24 2" xfId="25788" xr:uid="{00000000-0005-0000-0000-0000BE640000}"/>
    <cellStyle name="Separador de milhares 24 2 2" xfId="25789" xr:uid="{00000000-0005-0000-0000-0000BF640000}"/>
    <cellStyle name="Separador de milhares_x0001_ 24 2 2" xfId="56424" xr:uid="{0AA2EC2D-872B-4437-A7B7-73301C3DF8D1}"/>
    <cellStyle name="Separador de milhares 24 2 2 2" xfId="25790" xr:uid="{00000000-0005-0000-0000-0000C0640000}"/>
    <cellStyle name="Separador de milhares 24 2 2 2 2" xfId="56426" xr:uid="{4950B3CE-A700-4030-9969-7F13FD17FC18}"/>
    <cellStyle name="Separador de milhares 24 2 2 3" xfId="56425" xr:uid="{5AB978FF-76E5-47A3-966B-30CDC1C03770}"/>
    <cellStyle name="Separador de milhares 24 2 3" xfId="25791" xr:uid="{00000000-0005-0000-0000-0000C1640000}"/>
    <cellStyle name="Separador de milhares 24 2 3 2" xfId="25792" xr:uid="{00000000-0005-0000-0000-0000C2640000}"/>
    <cellStyle name="Separador de milhares 24 2 3 2 2" xfId="56428" xr:uid="{2D3A2692-9423-4317-87AC-209A6397A69E}"/>
    <cellStyle name="Separador de milhares 24 2 3 3" xfId="56427" xr:uid="{7B485AD0-6DBE-413C-9B9D-96F77A45C904}"/>
    <cellStyle name="Separador de milhares 24 2 4" xfId="25793" xr:uid="{00000000-0005-0000-0000-0000C3640000}"/>
    <cellStyle name="Separador de milhares 24 2 4 2" xfId="56429" xr:uid="{74E5289D-3B65-440E-BB89-4CB72D4C8DDB}"/>
    <cellStyle name="Separador de milhares 24 2 5" xfId="25794" xr:uid="{00000000-0005-0000-0000-0000C4640000}"/>
    <cellStyle name="Separador de milhares 24 2 5 2" xfId="25795" xr:uid="{00000000-0005-0000-0000-0000C5640000}"/>
    <cellStyle name="Separador de milhares 24 2 5 2 2" xfId="56431" xr:uid="{207D3669-E8D0-4CB3-8AA5-36E934DE4D22}"/>
    <cellStyle name="Separador de milhares 24 2 5 3" xfId="56430" xr:uid="{EA2A5EBA-B681-4973-BDE4-9652A272CA00}"/>
    <cellStyle name="Separador de milhares 24 2 6" xfId="25796" xr:uid="{00000000-0005-0000-0000-0000C6640000}"/>
    <cellStyle name="Separador de milhares 24 2 6 2" xfId="56432" xr:uid="{55091935-9368-4CDB-BF6D-238BC3B001E5}"/>
    <cellStyle name="Separador de milhares 24 2 7" xfId="56423" xr:uid="{D738DF24-520A-4793-8713-8C07B0EC2CC6}"/>
    <cellStyle name="Separador de milhares 24 3" xfId="25797" xr:uid="{00000000-0005-0000-0000-0000C7640000}"/>
    <cellStyle name="Separador de milhares_x0001_ 24 3" xfId="56421" xr:uid="{03D39E99-7A15-4E87-BD11-6FD51F06F4D0}"/>
    <cellStyle name="Separador de milhares 24 3 2" xfId="25798" xr:uid="{00000000-0005-0000-0000-0000C8640000}"/>
    <cellStyle name="Separador de milhares 24 3 2 2" xfId="25799" xr:uid="{00000000-0005-0000-0000-0000C9640000}"/>
    <cellStyle name="Separador de milhares 24 3 2 2 2" xfId="56435" xr:uid="{EF407853-0CCA-4846-B2B3-EDB8BF82BEF7}"/>
    <cellStyle name="Separador de milhares 24 3 2 3" xfId="56434" xr:uid="{DCD8F11C-3F5F-4700-932E-7B4F6476012D}"/>
    <cellStyle name="Separador de milhares 24 3 3" xfId="25800" xr:uid="{00000000-0005-0000-0000-0000CA640000}"/>
    <cellStyle name="Separador de milhares 24 3 3 2" xfId="25801" xr:uid="{00000000-0005-0000-0000-0000CB640000}"/>
    <cellStyle name="Separador de milhares 24 3 3 2 2" xfId="56437" xr:uid="{A98574EF-11AA-41AD-BA88-B299D73632FB}"/>
    <cellStyle name="Separador de milhares 24 3 3 3" xfId="56436" xr:uid="{152C1750-93D6-4F7C-98E7-CBAF7CEAB64C}"/>
    <cellStyle name="Separador de milhares 24 3 4" xfId="25802" xr:uid="{00000000-0005-0000-0000-0000CC640000}"/>
    <cellStyle name="Separador de milhares 24 3 4 2" xfId="56438" xr:uid="{AC6F0BE9-2854-4342-ABD2-FB3382CD8CC1}"/>
    <cellStyle name="Separador de milhares 24 3 5" xfId="25803" xr:uid="{00000000-0005-0000-0000-0000CD640000}"/>
    <cellStyle name="Separador de milhares 24 3 5 2" xfId="56439" xr:uid="{6BE70A17-D3AD-46AC-B9BE-8035E49A6A2C}"/>
    <cellStyle name="Separador de milhares 24 3 6" xfId="25804" xr:uid="{00000000-0005-0000-0000-0000CE640000}"/>
    <cellStyle name="Separador de milhares 24 3 6 2" xfId="56440" xr:uid="{460F1239-0C4F-4779-ACB2-6A90AB772731}"/>
    <cellStyle name="Separador de milhares 24 3 7" xfId="56433" xr:uid="{C5156D01-470B-457C-AE52-ACEC5CB8804D}"/>
    <cellStyle name="Separador de milhares 24 4" xfId="25805" xr:uid="{00000000-0005-0000-0000-0000CF640000}"/>
    <cellStyle name="Separador de milhares 24 4 2" xfId="25806" xr:uid="{00000000-0005-0000-0000-0000D0640000}"/>
    <cellStyle name="Separador de milhares 24 4 2 2" xfId="56442" xr:uid="{93AE5F6E-23B8-4DDB-B530-825DDF12CA95}"/>
    <cellStyle name="Separador de milhares 24 4 3" xfId="56441" xr:uid="{1BE2AA1D-5AB1-4D3C-B668-4B17E29F03EC}"/>
    <cellStyle name="Separador de milhares 24 5" xfId="25807" xr:uid="{00000000-0005-0000-0000-0000D1640000}"/>
    <cellStyle name="Separador de milhares 24 5 2" xfId="25808" xr:uid="{00000000-0005-0000-0000-0000D2640000}"/>
    <cellStyle name="Separador de milhares 24 5 2 2" xfId="56444" xr:uid="{9F1EE9A1-90FC-4634-9BF6-6AA478C4C9E4}"/>
    <cellStyle name="Separador de milhares 24 5 3" xfId="56443" xr:uid="{439FF08B-C50E-4D21-ABA3-1F0D11A82659}"/>
    <cellStyle name="Separador de milhares 24 6" xfId="25809" xr:uid="{00000000-0005-0000-0000-0000D3640000}"/>
    <cellStyle name="Separador de milhares 24 6 2" xfId="25810" xr:uid="{00000000-0005-0000-0000-0000D4640000}"/>
    <cellStyle name="Separador de milhares 24 6 2 2" xfId="56446" xr:uid="{69211DAC-F6F6-4DE4-BB96-3EC42CC303F3}"/>
    <cellStyle name="Separador de milhares 24 6 3" xfId="56445" xr:uid="{53605C0F-3381-4A00-9160-7DCB1EFAD876}"/>
    <cellStyle name="Separador de milhares 24 7" xfId="25811" xr:uid="{00000000-0005-0000-0000-0000D5640000}"/>
    <cellStyle name="Separador de milhares 24 7 2" xfId="56447" xr:uid="{D0803212-0258-4F1B-97DA-0E70118E487E}"/>
    <cellStyle name="Separador de milhares 24 8" xfId="25812" xr:uid="{00000000-0005-0000-0000-0000D6640000}"/>
    <cellStyle name="Separador de milhares 24 8 2" xfId="56448" xr:uid="{9FA61E0E-9D68-4E4B-9FC2-38BE54A38308}"/>
    <cellStyle name="Separador de milhares 24 8 3" xfId="25813" xr:uid="{00000000-0005-0000-0000-0000D7640000}"/>
    <cellStyle name="Separador de milhares 24 8 3 2" xfId="56449" xr:uid="{999F3EB9-121D-4B20-A7E7-856044D4D923}"/>
    <cellStyle name="Separador de milhares 24 9" xfId="25814" xr:uid="{00000000-0005-0000-0000-0000D8640000}"/>
    <cellStyle name="Separador de milhares 24 9 2" xfId="56450" xr:uid="{101BAC26-25D0-4B65-B436-C41ADE805607}"/>
    <cellStyle name="Separador de milhares 25" xfId="25815" xr:uid="{00000000-0005-0000-0000-0000D9640000}"/>
    <cellStyle name="Separador de milhares_x0001_ 25" xfId="25816" xr:uid="{00000000-0005-0000-0000-0000DA640000}"/>
    <cellStyle name="Separador de milhares 25 10" xfId="56451" xr:uid="{4BC36309-7B24-4C09-9C3E-C0B0FB0974B0}"/>
    <cellStyle name="Separador de milhares 25 2" xfId="25817" xr:uid="{00000000-0005-0000-0000-0000DB640000}"/>
    <cellStyle name="Separador de milhares_x0001_ 25 2" xfId="25818" xr:uid="{00000000-0005-0000-0000-0000DC640000}"/>
    <cellStyle name="Separador de milhares 25 2 2" xfId="25819" xr:uid="{00000000-0005-0000-0000-0000DD640000}"/>
    <cellStyle name="Separador de milhares_x0001_ 25 2 2" xfId="56454" xr:uid="{2E25DD1D-BBE1-4D3C-9000-EB277BD7D79C}"/>
    <cellStyle name="Separador de milhares 25 2 2 2" xfId="25820" xr:uid="{00000000-0005-0000-0000-0000DE640000}"/>
    <cellStyle name="Separador de milhares 25 2 2 2 2" xfId="56456" xr:uid="{E2FBC073-DC69-43A9-9117-1A64484DDF81}"/>
    <cellStyle name="Separador de milhares 25 2 2 3" xfId="56455" xr:uid="{578FA385-E01A-410F-8ABB-1BF200C8267E}"/>
    <cellStyle name="Separador de milhares 25 2 3" xfId="25821" xr:uid="{00000000-0005-0000-0000-0000DF640000}"/>
    <cellStyle name="Separador de milhares 25 2 3 2" xfId="25822" xr:uid="{00000000-0005-0000-0000-0000E0640000}"/>
    <cellStyle name="Separador de milhares 25 2 3 2 2" xfId="56458" xr:uid="{A59E39BF-50BC-4371-9647-1C856EC275AD}"/>
    <cellStyle name="Separador de milhares 25 2 3 3" xfId="56457" xr:uid="{51BFC20D-BC0A-4D27-9907-732435770BA5}"/>
    <cellStyle name="Separador de milhares 25 2 4" xfId="25823" xr:uid="{00000000-0005-0000-0000-0000E1640000}"/>
    <cellStyle name="Separador de milhares 25 2 4 2" xfId="56459" xr:uid="{E36364DF-0AC6-4AC2-8ED2-EDB46F0A310B}"/>
    <cellStyle name="Separador de milhares 25 2 5" xfId="25824" xr:uid="{00000000-0005-0000-0000-0000E2640000}"/>
    <cellStyle name="Separador de milhares 25 2 5 2" xfId="25825" xr:uid="{00000000-0005-0000-0000-0000E3640000}"/>
    <cellStyle name="Separador de milhares 25 2 5 2 2" xfId="56461" xr:uid="{66EDF709-EF78-47A5-8DB6-D7C53CC97677}"/>
    <cellStyle name="Separador de milhares 25 2 5 3" xfId="56460" xr:uid="{9F24C6E6-EB10-43D6-A077-C2D5AC92A661}"/>
    <cellStyle name="Separador de milhares 25 2 6" xfId="25826" xr:uid="{00000000-0005-0000-0000-0000E4640000}"/>
    <cellStyle name="Separador de milhares 25 2 6 2" xfId="56462" xr:uid="{CC1988B0-B1DB-45E3-8E99-C2B6F1246AD1}"/>
    <cellStyle name="Separador de milhares 25 2 7" xfId="56453" xr:uid="{C820B823-FEAD-463A-BC49-F63EE09F8162}"/>
    <cellStyle name="Separador de milhares 25 3" xfId="25827" xr:uid="{00000000-0005-0000-0000-0000E5640000}"/>
    <cellStyle name="Separador de milhares_x0001_ 25 3" xfId="56452" xr:uid="{8333977C-402B-4548-ABFD-C41F3A6BCE54}"/>
    <cellStyle name="Separador de milhares 25 3 2" xfId="25828" xr:uid="{00000000-0005-0000-0000-0000E6640000}"/>
    <cellStyle name="Separador de milhares 25 3 2 2" xfId="25829" xr:uid="{00000000-0005-0000-0000-0000E7640000}"/>
    <cellStyle name="Separador de milhares 25 3 2 2 2" xfId="56465" xr:uid="{5F74E0DB-C791-47D0-ABAD-B3085296CC9A}"/>
    <cellStyle name="Separador de milhares 25 3 2 3" xfId="56464" xr:uid="{890C089C-F3FA-4228-B1FD-B27220A13323}"/>
    <cellStyle name="Separador de milhares 25 3 3" xfId="25830" xr:uid="{00000000-0005-0000-0000-0000E8640000}"/>
    <cellStyle name="Separador de milhares 25 3 3 2" xfId="25831" xr:uid="{00000000-0005-0000-0000-0000E9640000}"/>
    <cellStyle name="Separador de milhares 25 3 3 2 2" xfId="56467" xr:uid="{AA355AEC-E4E6-4F6E-B037-11C16B58C7E3}"/>
    <cellStyle name="Separador de milhares 25 3 3 3" xfId="56466" xr:uid="{5B3372BD-24EB-42B8-A33F-21957362EC1A}"/>
    <cellStyle name="Separador de milhares 25 3 4" xfId="25832" xr:uid="{00000000-0005-0000-0000-0000EA640000}"/>
    <cellStyle name="Separador de milhares 25 3 4 2" xfId="56468" xr:uid="{ABC0E965-B920-4C34-9D86-5634ACD6FF16}"/>
    <cellStyle name="Separador de milhares 25 3 5" xfId="25833" xr:uid="{00000000-0005-0000-0000-0000EB640000}"/>
    <cellStyle name="Separador de milhares 25 3 5 2" xfId="56469" xr:uid="{ED189147-FF4A-4B62-928F-509AF894759F}"/>
    <cellStyle name="Separador de milhares 25 3 6" xfId="25834" xr:uid="{00000000-0005-0000-0000-0000EC640000}"/>
    <cellStyle name="Separador de milhares 25 3 6 2" xfId="56470" xr:uid="{CBA10A82-E130-4042-9B10-27CFEA014F52}"/>
    <cellStyle name="Separador de milhares 25 3 7" xfId="56463" xr:uid="{E9C8278D-5308-4545-AB5E-122D6CE2FBE3}"/>
    <cellStyle name="Separador de milhares 25 4" xfId="25835" xr:uid="{00000000-0005-0000-0000-0000ED640000}"/>
    <cellStyle name="Separador de milhares 25 4 2" xfId="25836" xr:uid="{00000000-0005-0000-0000-0000EE640000}"/>
    <cellStyle name="Separador de milhares 25 4 2 2" xfId="56472" xr:uid="{1605AE10-E727-4634-864F-B8B61B13508E}"/>
    <cellStyle name="Separador de milhares 25 4 3" xfId="56471" xr:uid="{314ED3A1-1594-48C2-914A-185C57E22B7C}"/>
    <cellStyle name="Separador de milhares 25 5" xfId="25837" xr:uid="{00000000-0005-0000-0000-0000EF640000}"/>
    <cellStyle name="Separador de milhares 25 5 2" xfId="25838" xr:uid="{00000000-0005-0000-0000-0000F0640000}"/>
    <cellStyle name="Separador de milhares 25 5 2 2" xfId="56474" xr:uid="{71A3B207-1A78-409C-9D5F-6E9802156F11}"/>
    <cellStyle name="Separador de milhares 25 5 3" xfId="56473" xr:uid="{8036641A-FBAC-4F49-B64C-300214831D16}"/>
    <cellStyle name="Separador de milhares 25 6" xfId="25839" xr:uid="{00000000-0005-0000-0000-0000F1640000}"/>
    <cellStyle name="Separador de milhares 25 6 2" xfId="56475" xr:uid="{E82D102A-4B45-4CCE-9C27-65694CEE50EB}"/>
    <cellStyle name="Separador de milhares 25 7" xfId="25840" xr:uid="{00000000-0005-0000-0000-0000F2640000}"/>
    <cellStyle name="Separador de milhares 25 7 2" xfId="56476" xr:uid="{99496B72-C548-4509-BB7A-6875E345D564}"/>
    <cellStyle name="Separador de milhares 25 7 3" xfId="25841" xr:uid="{00000000-0005-0000-0000-0000F3640000}"/>
    <cellStyle name="Separador de milhares 25 7 3 2" xfId="56477" xr:uid="{B29F55B0-EF8B-4095-8BA2-6D382C361C7A}"/>
    <cellStyle name="Separador de milhares 25 8" xfId="25842" xr:uid="{00000000-0005-0000-0000-0000F4640000}"/>
    <cellStyle name="Separador de milhares 25 8 2" xfId="56478" xr:uid="{58A1065A-B850-473A-82B2-20EFB5308B6D}"/>
    <cellStyle name="Separador de milhares 25 9" xfId="25843" xr:uid="{00000000-0005-0000-0000-0000F5640000}"/>
    <cellStyle name="Separador de milhares 25 9 2" xfId="56479" xr:uid="{14AC3AB7-EFAA-485C-ACAD-A64CFEFE9444}"/>
    <cellStyle name="Separador de milhares 26" xfId="25844" xr:uid="{00000000-0005-0000-0000-0000F6640000}"/>
    <cellStyle name="Separador de milhares_x0001_ 26" xfId="25845" xr:uid="{00000000-0005-0000-0000-0000F7640000}"/>
    <cellStyle name="Separador de milhares 26 10" xfId="56480" xr:uid="{40F3DA1C-36C9-45F5-97AE-85146E37F3D8}"/>
    <cellStyle name="Separador de milhares 26 2" xfId="25846" xr:uid="{00000000-0005-0000-0000-0000F8640000}"/>
    <cellStyle name="Separador de milhares_x0001_ 26 2" xfId="56481" xr:uid="{7CCE6385-422D-4FB3-8394-0EE050AA0F33}"/>
    <cellStyle name="Separador de milhares 26 2 2" xfId="25847" xr:uid="{00000000-0005-0000-0000-0000F9640000}"/>
    <cellStyle name="Separador de milhares 26 2 2 2" xfId="25848" xr:uid="{00000000-0005-0000-0000-0000FA640000}"/>
    <cellStyle name="Separador de milhares 26 2 2 2 2" xfId="56484" xr:uid="{E8D10A63-2D90-4A69-951D-E0AF53767507}"/>
    <cellStyle name="Separador de milhares 26 2 2 3" xfId="56483" xr:uid="{655ABE85-4DE6-4E24-8556-35C6F82B0E0F}"/>
    <cellStyle name="Separador de milhares 26 2 3" xfId="25849" xr:uid="{00000000-0005-0000-0000-0000FB640000}"/>
    <cellStyle name="Separador de milhares 26 2 3 2" xfId="25850" xr:uid="{00000000-0005-0000-0000-0000FC640000}"/>
    <cellStyle name="Separador de milhares 26 2 3 2 2" xfId="56486" xr:uid="{7373EC98-FB3E-4A3B-AE32-896542BF1AC4}"/>
    <cellStyle name="Separador de milhares 26 2 3 3" xfId="56485" xr:uid="{11D0527D-F00B-49F0-A65D-17EE92A1E662}"/>
    <cellStyle name="Separador de milhares 26 2 4" xfId="25851" xr:uid="{00000000-0005-0000-0000-0000FD640000}"/>
    <cellStyle name="Separador de milhares 26 2 4 2" xfId="56487" xr:uid="{DEA01317-9DE9-4B3E-8AFB-E57B321CF60E}"/>
    <cellStyle name="Separador de milhares 26 2 5" xfId="25852" xr:uid="{00000000-0005-0000-0000-0000FE640000}"/>
    <cellStyle name="Separador de milhares 26 2 5 2" xfId="25853" xr:uid="{00000000-0005-0000-0000-0000FF640000}"/>
    <cellStyle name="Separador de milhares 26 2 5 2 2" xfId="56489" xr:uid="{A43CEBEF-DB1E-49E8-9BB2-918E470B3EF7}"/>
    <cellStyle name="Separador de milhares 26 2 5 3" xfId="56488" xr:uid="{08E7BFBD-4527-4798-BC93-99B5FC65D57B}"/>
    <cellStyle name="Separador de milhares 26 2 6" xfId="25854" xr:uid="{00000000-0005-0000-0000-000000650000}"/>
    <cellStyle name="Separador de milhares 26 2 6 2" xfId="56490" xr:uid="{02A60EDC-5455-4855-B9B9-A59AF71775CD}"/>
    <cellStyle name="Separador de milhares 26 2 7" xfId="56482" xr:uid="{7F9968A8-2813-4CA3-8AA7-22A64D68795B}"/>
    <cellStyle name="Separador de milhares 26 3" xfId="25855" xr:uid="{00000000-0005-0000-0000-000001650000}"/>
    <cellStyle name="Separador de milhares 26 3 2" xfId="25856" xr:uid="{00000000-0005-0000-0000-000002650000}"/>
    <cellStyle name="Separador de milhares 26 3 2 2" xfId="25857" xr:uid="{00000000-0005-0000-0000-000003650000}"/>
    <cellStyle name="Separador de milhares 26 3 2 2 2" xfId="56493" xr:uid="{7E3FECB3-5E3F-4883-9FE0-9A47B02F8403}"/>
    <cellStyle name="Separador de milhares 26 3 2 3" xfId="56492" xr:uid="{FBF8B113-0422-472C-8EA2-D51497784F78}"/>
    <cellStyle name="Separador de milhares 26 3 3" xfId="25858" xr:uid="{00000000-0005-0000-0000-000004650000}"/>
    <cellStyle name="Separador de milhares 26 3 3 2" xfId="25859" xr:uid="{00000000-0005-0000-0000-000005650000}"/>
    <cellStyle name="Separador de milhares 26 3 3 2 2" xfId="56495" xr:uid="{9456FB69-4A89-4993-8342-468413FF9F6E}"/>
    <cellStyle name="Separador de milhares 26 3 3 3" xfId="56494" xr:uid="{61C374BF-55E3-453D-8645-387DA89FEF00}"/>
    <cellStyle name="Separador de milhares 26 3 4" xfId="25860" xr:uid="{00000000-0005-0000-0000-000006650000}"/>
    <cellStyle name="Separador de milhares 26 3 4 2" xfId="56496" xr:uid="{85F08247-278D-41D3-AD54-618FA37657BF}"/>
    <cellStyle name="Separador de milhares 26 3 5" xfId="25861" xr:uid="{00000000-0005-0000-0000-000007650000}"/>
    <cellStyle name="Separador de milhares 26 3 5 2" xfId="56497" xr:uid="{E542CF88-D218-4063-8247-BEA7BD2E5A0D}"/>
    <cellStyle name="Separador de milhares 26 3 6" xfId="25862" xr:uid="{00000000-0005-0000-0000-000008650000}"/>
    <cellStyle name="Separador de milhares 26 3 6 2" xfId="56498" xr:uid="{50D34260-B938-48AA-AA14-8A149C3A3325}"/>
    <cellStyle name="Separador de milhares 26 3 7" xfId="56491" xr:uid="{9AFC0FBA-46A8-4124-AF5D-1E42789C804A}"/>
    <cellStyle name="Separador de milhares 26 4" xfId="25863" xr:uid="{00000000-0005-0000-0000-000009650000}"/>
    <cellStyle name="Separador de milhares 26 4 2" xfId="25864" xr:uid="{00000000-0005-0000-0000-00000A650000}"/>
    <cellStyle name="Separador de milhares 26 4 2 2" xfId="56500" xr:uid="{5FCE3FD8-02B8-4A69-B948-AB572C1FCF90}"/>
    <cellStyle name="Separador de milhares 26 4 3" xfId="56499" xr:uid="{E9D3E2D1-C1BD-4B69-AE3D-89836775F55F}"/>
    <cellStyle name="Separador de milhares 26 5" xfId="25865" xr:uid="{00000000-0005-0000-0000-00000B650000}"/>
    <cellStyle name="Separador de milhares 26 5 2" xfId="25866" xr:uid="{00000000-0005-0000-0000-00000C650000}"/>
    <cellStyle name="Separador de milhares 26 5 2 2" xfId="56502" xr:uid="{AA8CEBC1-31AA-4B74-9419-70FC381E6886}"/>
    <cellStyle name="Separador de milhares 26 5 3" xfId="56501" xr:uid="{8E40D699-ED7D-496D-BF9A-E1421ECD6B79}"/>
    <cellStyle name="Separador de milhares 26 6" xfId="25867" xr:uid="{00000000-0005-0000-0000-00000D650000}"/>
    <cellStyle name="Separador de milhares 26 6 2" xfId="56503" xr:uid="{F727E5CD-86D1-4659-BC0C-AC7DC53A7D0F}"/>
    <cellStyle name="Separador de milhares 26 7" xfId="25868" xr:uid="{00000000-0005-0000-0000-00000E650000}"/>
    <cellStyle name="Separador de milhares 26 7 2" xfId="56504" xr:uid="{0510FEE6-45DD-4F09-914D-BF89CEE7BD8D}"/>
    <cellStyle name="Separador de milhares 26 7 3" xfId="25869" xr:uid="{00000000-0005-0000-0000-00000F650000}"/>
    <cellStyle name="Separador de milhares 26 7 3 2" xfId="56505" xr:uid="{197CFBB2-163F-4173-86F0-7F81EAC561F0}"/>
    <cellStyle name="Separador de milhares 26 8" xfId="25870" xr:uid="{00000000-0005-0000-0000-000010650000}"/>
    <cellStyle name="Separador de milhares 26 8 2" xfId="56506" xr:uid="{17493B41-D031-4A91-8EF2-35B4E764AD1E}"/>
    <cellStyle name="Separador de milhares 26 9" xfId="25871" xr:uid="{00000000-0005-0000-0000-000011650000}"/>
    <cellStyle name="Separador de milhares 26 9 2" xfId="56507" xr:uid="{70923CC4-CF9A-475D-AE99-8A2387FF915E}"/>
    <cellStyle name="Separador de milhares 27" xfId="25872" xr:uid="{00000000-0005-0000-0000-000012650000}"/>
    <cellStyle name="Separador de milhares_x0001_ 27" xfId="25873" xr:uid="{00000000-0005-0000-0000-000013650000}"/>
    <cellStyle name="Separador de milhares 27 2" xfId="25874" xr:uid="{00000000-0005-0000-0000-000014650000}"/>
    <cellStyle name="Separador de milhares_x0001_ 27 2" xfId="56509" xr:uid="{BE974E00-827E-48ED-B9A7-4917221DCF99}"/>
    <cellStyle name="Separador de milhares 27 2 2" xfId="25875" xr:uid="{00000000-0005-0000-0000-000015650000}"/>
    <cellStyle name="Separador de milhares 27 2 2 2" xfId="25876" xr:uid="{00000000-0005-0000-0000-000016650000}"/>
    <cellStyle name="Separador de milhares 27 2 2 2 2" xfId="56512" xr:uid="{4DCC747F-1E6B-465E-82F9-FB342772062F}"/>
    <cellStyle name="Separador de milhares 27 2 2 3" xfId="56511" xr:uid="{CB91CFEB-B140-448C-BC20-5457022C9303}"/>
    <cellStyle name="Separador de milhares 27 2 3" xfId="25877" xr:uid="{00000000-0005-0000-0000-000017650000}"/>
    <cellStyle name="Separador de milhares 27 2 3 2" xfId="25878" xr:uid="{00000000-0005-0000-0000-000018650000}"/>
    <cellStyle name="Separador de milhares 27 2 3 2 2" xfId="56514" xr:uid="{953A347A-C4F5-4CC9-BCFB-66AF60CB45E8}"/>
    <cellStyle name="Separador de milhares 27 2 3 3" xfId="56513" xr:uid="{6C56CF79-F340-475D-8FBC-27BAA0C4EAE7}"/>
    <cellStyle name="Separador de milhares 27 2 4" xfId="25879" xr:uid="{00000000-0005-0000-0000-000019650000}"/>
    <cellStyle name="Separador de milhares 27 2 4 2" xfId="56515" xr:uid="{4B0D8CF2-2F69-4A13-B60D-0FBA1DA837A3}"/>
    <cellStyle name="Separador de milhares 27 2 5" xfId="25880" xr:uid="{00000000-0005-0000-0000-00001A650000}"/>
    <cellStyle name="Separador de milhares 27 2 5 2" xfId="25881" xr:uid="{00000000-0005-0000-0000-00001B650000}"/>
    <cellStyle name="Separador de milhares 27 2 5 2 2" xfId="56517" xr:uid="{F388C7A7-4CBE-4A93-8431-0BEF2C4F6BF1}"/>
    <cellStyle name="Separador de milhares 27 2 5 3" xfId="56516" xr:uid="{2E0791EB-9B7F-47C2-BD54-7F65EBD3E059}"/>
    <cellStyle name="Separador de milhares 27 2 6" xfId="25882" xr:uid="{00000000-0005-0000-0000-00001C650000}"/>
    <cellStyle name="Separador de milhares 27 2 6 2" xfId="56518" xr:uid="{FC1B1C96-2368-40CE-AC7B-6652C2DD611B}"/>
    <cellStyle name="Separador de milhares 27 2 7" xfId="56510" xr:uid="{FEA30739-E897-49EB-930F-E17B4A471DB0}"/>
    <cellStyle name="Separador de milhares 27 3" xfId="25883" xr:uid="{00000000-0005-0000-0000-00001D650000}"/>
    <cellStyle name="Separador de milhares_x0001_ 27 3" xfId="25884" xr:uid="{00000000-0005-0000-0000-00001E650000}"/>
    <cellStyle name="Separador de milhares 27 3 2" xfId="25885" xr:uid="{00000000-0005-0000-0000-00001F650000}"/>
    <cellStyle name="Separador de milhares_x0001_ 27 3 2" xfId="56520" xr:uid="{48B1CBC2-CA9A-4015-8E96-E64129C51F94}"/>
    <cellStyle name="Separador de milhares 27 3 2 2" xfId="25886" xr:uid="{00000000-0005-0000-0000-000020650000}"/>
    <cellStyle name="Separador de milhares 27 3 2 2 2" xfId="56522" xr:uid="{8C8423F0-0BFB-4150-A018-B902760122C4}"/>
    <cellStyle name="Separador de milhares 27 3 2 3" xfId="56521" xr:uid="{550F0C87-4520-4558-B8CF-4578999939B0}"/>
    <cellStyle name="Separador de milhares 27 3 3" xfId="25887" xr:uid="{00000000-0005-0000-0000-000021650000}"/>
    <cellStyle name="Separador de milhares 27 3 3 2" xfId="25888" xr:uid="{00000000-0005-0000-0000-000022650000}"/>
    <cellStyle name="Separador de milhares 27 3 3 2 2" xfId="56524" xr:uid="{4E9B4E1A-92DB-4FB6-A156-08771B0111E8}"/>
    <cellStyle name="Separador de milhares 27 3 3 3" xfId="56523" xr:uid="{DEBFB0AC-9621-483D-A18B-873A785BE963}"/>
    <cellStyle name="Separador de milhares 27 3 4" xfId="25889" xr:uid="{00000000-0005-0000-0000-000023650000}"/>
    <cellStyle name="Separador de milhares 27 3 4 2" xfId="56525" xr:uid="{3883E6A0-8F1A-40A7-A009-3CC430C15CA2}"/>
    <cellStyle name="Separador de milhares 27 3 5" xfId="25890" xr:uid="{00000000-0005-0000-0000-000024650000}"/>
    <cellStyle name="Separador de milhares 27 3 5 2" xfId="56526" xr:uid="{ED036D5B-0D65-4BCA-9023-B569C8B72017}"/>
    <cellStyle name="Separador de milhares 27 3 6" xfId="25891" xr:uid="{00000000-0005-0000-0000-000025650000}"/>
    <cellStyle name="Separador de milhares 27 3 6 2" xfId="56527" xr:uid="{4E822F94-379F-4796-8699-4790BF6C71D7}"/>
    <cellStyle name="Separador de milhares 27 3 7" xfId="56519" xr:uid="{C1D7A5EE-E2B4-40A5-917C-1413BB6D928A}"/>
    <cellStyle name="Separador de milhares 27 4" xfId="25892" xr:uid="{00000000-0005-0000-0000-000026650000}"/>
    <cellStyle name="Separador de milhares 27 4 2" xfId="25893" xr:uid="{00000000-0005-0000-0000-000027650000}"/>
    <cellStyle name="Separador de milhares 27 4 2 2" xfId="56529" xr:uid="{5972BBD5-6A02-4645-B2BA-DAE15A71C7F1}"/>
    <cellStyle name="Separador de milhares 27 4 3" xfId="56528" xr:uid="{DFD9E2C5-2D3B-41E3-BF1D-9CE81B0800BD}"/>
    <cellStyle name="Separador de milhares 27 5" xfId="25894" xr:uid="{00000000-0005-0000-0000-000028650000}"/>
    <cellStyle name="Separador de milhares 27 5 2" xfId="25895" xr:uid="{00000000-0005-0000-0000-000029650000}"/>
    <cellStyle name="Separador de milhares 27 5 2 2" xfId="56531" xr:uid="{2EDBED62-3C21-445D-AE1F-E7684A16F082}"/>
    <cellStyle name="Separador de milhares 27 5 3" xfId="56530" xr:uid="{F3B8C5F8-DDCC-4C36-93FB-789BFC1234F1}"/>
    <cellStyle name="Separador de milhares 27 6" xfId="25896" xr:uid="{00000000-0005-0000-0000-00002A650000}"/>
    <cellStyle name="Separador de milhares 27 6 2" xfId="56532" xr:uid="{527E233F-BAD8-410B-87E4-43898A9C0B3C}"/>
    <cellStyle name="Separador de milhares 27 7" xfId="25897" xr:uid="{00000000-0005-0000-0000-00002B650000}"/>
    <cellStyle name="Separador de milhares 27 7 2" xfId="25898" xr:uid="{00000000-0005-0000-0000-00002C650000}"/>
    <cellStyle name="Separador de milhares 27 7 2 2" xfId="56534" xr:uid="{378C13F3-99B7-409C-9EAB-1076E44A1874}"/>
    <cellStyle name="Separador de milhares 27 7 3" xfId="56533" xr:uid="{D55E5C36-F016-49E6-B1AD-B4DD0F435272}"/>
    <cellStyle name="Separador de milhares 27 8" xfId="25899" xr:uid="{00000000-0005-0000-0000-00002D650000}"/>
    <cellStyle name="Separador de milhares 27 8 2" xfId="56535" xr:uid="{6C1A899E-4778-43AC-81D8-4E01DB197821}"/>
    <cellStyle name="Separador de milhares 27 9" xfId="56508" xr:uid="{1964F309-8A65-4077-8067-5785882A51DF}"/>
    <cellStyle name="Separador de milhares 28" xfId="25900" xr:uid="{00000000-0005-0000-0000-00002E650000}"/>
    <cellStyle name="Separador de milhares_x0001_ 28" xfId="25901" xr:uid="{00000000-0005-0000-0000-00002F650000}"/>
    <cellStyle name="Separador de milhares 28 2" xfId="25902" xr:uid="{00000000-0005-0000-0000-000030650000}"/>
    <cellStyle name="Separador de milhares_x0001_ 28 2" xfId="56537" xr:uid="{55F9DD10-B655-4DC0-9DAB-3079C34AC968}"/>
    <cellStyle name="Separador de milhares 28 2 2" xfId="25903" xr:uid="{00000000-0005-0000-0000-000031650000}"/>
    <cellStyle name="Separador de milhares 28 2 2 2" xfId="25904" xr:uid="{00000000-0005-0000-0000-000032650000}"/>
    <cellStyle name="Separador de milhares 28 2 2 2 2" xfId="56540" xr:uid="{93625719-E259-4292-92B2-2B88AA2E5BD0}"/>
    <cellStyle name="Separador de milhares 28 2 2 3" xfId="56539" xr:uid="{604F4AEB-95F3-4C75-AB64-1803DC412315}"/>
    <cellStyle name="Separador de milhares 28 2 3" xfId="25905" xr:uid="{00000000-0005-0000-0000-000033650000}"/>
    <cellStyle name="Separador de milhares 28 2 3 2" xfId="25906" xr:uid="{00000000-0005-0000-0000-000034650000}"/>
    <cellStyle name="Separador de milhares 28 2 3 2 2" xfId="56542" xr:uid="{C6FE3864-6E74-4C1B-89E2-47C31411609B}"/>
    <cellStyle name="Separador de milhares 28 2 3 3" xfId="56541" xr:uid="{DBA619BE-08F2-48C0-A79D-DE44B750E6DB}"/>
    <cellStyle name="Separador de milhares 28 2 4" xfId="25907" xr:uid="{00000000-0005-0000-0000-000035650000}"/>
    <cellStyle name="Separador de milhares 28 2 4 2" xfId="56543" xr:uid="{19A4E2DD-D876-485C-8279-2FB3D0854E31}"/>
    <cellStyle name="Separador de milhares 28 2 5" xfId="25908" xr:uid="{00000000-0005-0000-0000-000036650000}"/>
    <cellStyle name="Separador de milhares 28 2 5 2" xfId="25909" xr:uid="{00000000-0005-0000-0000-000037650000}"/>
    <cellStyle name="Separador de milhares 28 2 5 2 2" xfId="56545" xr:uid="{2904EEC9-4806-4F6C-8031-A00FFCC35F4B}"/>
    <cellStyle name="Separador de milhares 28 2 5 3" xfId="56544" xr:uid="{CABF05FE-F86E-4F26-BF04-A250A2DA4240}"/>
    <cellStyle name="Separador de milhares 28 2 6" xfId="25910" xr:uid="{00000000-0005-0000-0000-000038650000}"/>
    <cellStyle name="Separador de milhares 28 2 6 2" xfId="56546" xr:uid="{5B854673-53EE-4EB4-8180-A66A5D93C37A}"/>
    <cellStyle name="Separador de milhares 28 2 7" xfId="56538" xr:uid="{E7B4596D-F9C6-4383-9792-BC43D1AA338E}"/>
    <cellStyle name="Separador de milhares 28 3" xfId="25911" xr:uid="{00000000-0005-0000-0000-000039650000}"/>
    <cellStyle name="Separador de milhares 28 3 2" xfId="25912" xr:uid="{00000000-0005-0000-0000-00003A650000}"/>
    <cellStyle name="Separador de milhares 28 3 2 2" xfId="25913" xr:uid="{00000000-0005-0000-0000-00003B650000}"/>
    <cellStyle name="Separador de milhares 28 3 2 2 2" xfId="56549" xr:uid="{090C2C54-9607-4CE1-AAB6-2470ED219A9E}"/>
    <cellStyle name="Separador de milhares 28 3 2 3" xfId="56548" xr:uid="{3CEC4AEA-7438-44FF-A698-772CD2F491D7}"/>
    <cellStyle name="Separador de milhares 28 3 3" xfId="25914" xr:uid="{00000000-0005-0000-0000-00003C650000}"/>
    <cellStyle name="Separador de milhares 28 3 3 2" xfId="25915" xr:uid="{00000000-0005-0000-0000-00003D650000}"/>
    <cellStyle name="Separador de milhares 28 3 3 2 2" xfId="56551" xr:uid="{FA75F00F-5BEF-4697-A17A-8BBBB7D2CD51}"/>
    <cellStyle name="Separador de milhares 28 3 3 3" xfId="56550" xr:uid="{3F842A36-2857-45B3-8A16-6387B96F4A3E}"/>
    <cellStyle name="Separador de milhares 28 3 4" xfId="25916" xr:uid="{00000000-0005-0000-0000-00003E650000}"/>
    <cellStyle name="Separador de milhares 28 3 4 2" xfId="56552" xr:uid="{01CC15B0-A5B9-49AF-8796-0997A316BC06}"/>
    <cellStyle name="Separador de milhares 28 3 5" xfId="25917" xr:uid="{00000000-0005-0000-0000-00003F650000}"/>
    <cellStyle name="Separador de milhares 28 3 5 2" xfId="56553" xr:uid="{62C8B453-A054-4E7A-8A75-AECBEB2B9F58}"/>
    <cellStyle name="Separador de milhares 28 3 6" xfId="25918" xr:uid="{00000000-0005-0000-0000-000040650000}"/>
    <cellStyle name="Separador de milhares 28 3 6 2" xfId="56554" xr:uid="{1D31650E-E1DD-4427-99CA-5FCBD3316033}"/>
    <cellStyle name="Separador de milhares 28 3 7" xfId="56547" xr:uid="{5D6E948D-69BA-4A6C-9509-48BA1E32AF56}"/>
    <cellStyle name="Separador de milhares 28 4" xfId="25919" xr:uid="{00000000-0005-0000-0000-000041650000}"/>
    <cellStyle name="Separador de milhares 28 4 2" xfId="25920" xr:uid="{00000000-0005-0000-0000-000042650000}"/>
    <cellStyle name="Separador de milhares 28 4 2 2" xfId="56556" xr:uid="{43378DC1-AD76-4959-8B21-069DE0D67460}"/>
    <cellStyle name="Separador de milhares 28 4 3" xfId="56555" xr:uid="{98A0BC86-09FB-4C43-9F43-4A75CB5B5417}"/>
    <cellStyle name="Separador de milhares 28 5" xfId="25921" xr:uid="{00000000-0005-0000-0000-000043650000}"/>
    <cellStyle name="Separador de milhares 28 5 2" xfId="25922" xr:uid="{00000000-0005-0000-0000-000044650000}"/>
    <cellStyle name="Separador de milhares 28 5 2 2" xfId="56558" xr:uid="{20873825-6DED-42A3-BD55-B045AD35EF8C}"/>
    <cellStyle name="Separador de milhares 28 5 3" xfId="56557" xr:uid="{8989ECDA-49F6-4666-9AD2-DB87734CA154}"/>
    <cellStyle name="Separador de milhares 28 6" xfId="25923" xr:uid="{00000000-0005-0000-0000-000045650000}"/>
    <cellStyle name="Separador de milhares 28 6 2" xfId="56559" xr:uid="{7DAC75B9-0C22-4F05-8E0E-D529BA7C423D}"/>
    <cellStyle name="Separador de milhares 28 7" xfId="25924" xr:uid="{00000000-0005-0000-0000-000046650000}"/>
    <cellStyle name="Separador de milhares 28 7 2" xfId="25925" xr:uid="{00000000-0005-0000-0000-000047650000}"/>
    <cellStyle name="Separador de milhares 28 7 2 2" xfId="56561" xr:uid="{7678C3A0-D808-411C-B4C7-B73495129605}"/>
    <cellStyle name="Separador de milhares 28 7 3" xfId="56560" xr:uid="{C9A5A80E-B6E6-4262-A3EE-B76018D0D0A7}"/>
    <cellStyle name="Separador de milhares 28 8" xfId="25926" xr:uid="{00000000-0005-0000-0000-000048650000}"/>
    <cellStyle name="Separador de milhares 28 8 2" xfId="56562" xr:uid="{55035AAC-A6A9-46E8-BC9F-6A2928493D75}"/>
    <cellStyle name="Separador de milhares 28 9" xfId="56536" xr:uid="{A34D26CB-BA02-416E-9429-AAB6A9B958A9}"/>
    <cellStyle name="Separador de milhares 29" xfId="25927" xr:uid="{00000000-0005-0000-0000-000049650000}"/>
    <cellStyle name="Separador de milhares_x0001_ 29" xfId="25928" xr:uid="{00000000-0005-0000-0000-00004A650000}"/>
    <cellStyle name="Separador de milhares 29 2" xfId="25929" xr:uid="{00000000-0005-0000-0000-00004B650000}"/>
    <cellStyle name="Separador de milhares_x0001_ 29 2" xfId="56564" xr:uid="{A878833D-7955-4F43-91CE-DEDA2123C7ED}"/>
    <cellStyle name="Separador de milhares 29 2 2" xfId="25930" xr:uid="{00000000-0005-0000-0000-00004C650000}"/>
    <cellStyle name="Separador de milhares 29 2 2 2" xfId="25931" xr:uid="{00000000-0005-0000-0000-00004D650000}"/>
    <cellStyle name="Separador de milhares 29 2 2 2 2" xfId="56567" xr:uid="{4C525C35-8F48-4398-84EA-81D1607D5A4E}"/>
    <cellStyle name="Separador de milhares 29 2 2 3" xfId="56566" xr:uid="{2E7580F4-5561-4B96-841C-46BF5EC1F097}"/>
    <cellStyle name="Separador de milhares 29 2 3" xfId="25932" xr:uid="{00000000-0005-0000-0000-00004E650000}"/>
    <cellStyle name="Separador de milhares 29 2 3 2" xfId="25933" xr:uid="{00000000-0005-0000-0000-00004F650000}"/>
    <cellStyle name="Separador de milhares 29 2 3 2 2" xfId="56569" xr:uid="{80E4F2A5-9CA3-49A9-B33A-ADF780065ECF}"/>
    <cellStyle name="Separador de milhares 29 2 3 3" xfId="56568" xr:uid="{D8DE9C42-924B-41A9-9074-A0B7DC58D86B}"/>
    <cellStyle name="Separador de milhares 29 2 4" xfId="25934" xr:uid="{00000000-0005-0000-0000-000050650000}"/>
    <cellStyle name="Separador de milhares 29 2 4 2" xfId="56570" xr:uid="{3AD88604-F7D1-46FE-B9E7-4F26B0AFF2E4}"/>
    <cellStyle name="Separador de milhares 29 2 5" xfId="25935" xr:uid="{00000000-0005-0000-0000-000051650000}"/>
    <cellStyle name="Separador de milhares 29 2 5 2" xfId="25936" xr:uid="{00000000-0005-0000-0000-000052650000}"/>
    <cellStyle name="Separador de milhares 29 2 5 2 2" xfId="56572" xr:uid="{20E9B592-E2E9-42BB-9793-9018FD3B0899}"/>
    <cellStyle name="Separador de milhares 29 2 5 3" xfId="56571" xr:uid="{A18D5C68-5DF4-4BF3-B16A-2436C9BF9FD4}"/>
    <cellStyle name="Separador de milhares 29 2 6" xfId="25937" xr:uid="{00000000-0005-0000-0000-000053650000}"/>
    <cellStyle name="Separador de milhares 29 2 6 2" xfId="56573" xr:uid="{18300DB6-B885-41D0-869E-CABEE3D4B2C8}"/>
    <cellStyle name="Separador de milhares 29 2 7" xfId="56565" xr:uid="{A376D498-FAB2-487A-AF17-3FD34003857A}"/>
    <cellStyle name="Separador de milhares 29 3" xfId="25938" xr:uid="{00000000-0005-0000-0000-000054650000}"/>
    <cellStyle name="Separador de milhares 29 3 2" xfId="25939" xr:uid="{00000000-0005-0000-0000-000055650000}"/>
    <cellStyle name="Separador de milhares 29 3 2 2" xfId="25940" xr:uid="{00000000-0005-0000-0000-000056650000}"/>
    <cellStyle name="Separador de milhares 29 3 2 2 2" xfId="56576" xr:uid="{776FB94C-8B14-4F1C-8635-C575E8504E93}"/>
    <cellStyle name="Separador de milhares 29 3 2 3" xfId="56575" xr:uid="{35C9AE91-41C5-423C-9F6D-EB564CCD1146}"/>
    <cellStyle name="Separador de milhares 29 3 3" xfId="25941" xr:uid="{00000000-0005-0000-0000-000057650000}"/>
    <cellStyle name="Separador de milhares 29 3 3 2" xfId="25942" xr:uid="{00000000-0005-0000-0000-000058650000}"/>
    <cellStyle name="Separador de milhares 29 3 3 2 2" xfId="56578" xr:uid="{4884F5ED-E9BE-4F2C-A349-6F8C18FDC40A}"/>
    <cellStyle name="Separador de milhares 29 3 3 3" xfId="56577" xr:uid="{12D1374D-0FC4-46A5-8A4B-960FAC07D152}"/>
    <cellStyle name="Separador de milhares 29 3 4" xfId="25943" xr:uid="{00000000-0005-0000-0000-000059650000}"/>
    <cellStyle name="Separador de milhares 29 3 4 2" xfId="56579" xr:uid="{4DA8C94E-E903-4F87-A179-7703982834E6}"/>
    <cellStyle name="Separador de milhares 29 3 5" xfId="25944" xr:uid="{00000000-0005-0000-0000-00005A650000}"/>
    <cellStyle name="Separador de milhares 29 3 5 2" xfId="56580" xr:uid="{6718935D-5FAF-4BFF-9997-FDC8126A0AE5}"/>
    <cellStyle name="Separador de milhares 29 3 6" xfId="25945" xr:uid="{00000000-0005-0000-0000-00005B650000}"/>
    <cellStyle name="Separador de milhares 29 3 6 2" xfId="56581" xr:uid="{18713EB7-A7F2-424D-A595-010AB36663CD}"/>
    <cellStyle name="Separador de milhares 29 3 7" xfId="56574" xr:uid="{9B796ECE-BFA3-45E4-A603-35BD9D99E262}"/>
    <cellStyle name="Separador de milhares 29 4" xfId="25946" xr:uid="{00000000-0005-0000-0000-00005C650000}"/>
    <cellStyle name="Separador de milhares 29 4 2" xfId="25947" xr:uid="{00000000-0005-0000-0000-00005D650000}"/>
    <cellStyle name="Separador de milhares 29 4 2 2" xfId="56583" xr:uid="{248E43BF-4F6B-4196-BA1D-736A57CA2CFB}"/>
    <cellStyle name="Separador de milhares 29 4 3" xfId="56582" xr:uid="{A998C0E2-DC22-4EDD-B54B-F38643AFA819}"/>
    <cellStyle name="Separador de milhares 29 5" xfId="25948" xr:uid="{00000000-0005-0000-0000-00005E650000}"/>
    <cellStyle name="Separador de milhares 29 5 2" xfId="25949" xr:uid="{00000000-0005-0000-0000-00005F650000}"/>
    <cellStyle name="Separador de milhares 29 5 2 2" xfId="56585" xr:uid="{2AB3C020-0675-4424-B190-7CB8D1AEE103}"/>
    <cellStyle name="Separador de milhares 29 5 3" xfId="56584" xr:uid="{731285D4-B494-4468-BFE1-DD7AA6E74825}"/>
    <cellStyle name="Separador de milhares 29 6" xfId="25950" xr:uid="{00000000-0005-0000-0000-000060650000}"/>
    <cellStyle name="Separador de milhares 29 6 2" xfId="56586" xr:uid="{5028BA1D-A03D-47B5-B591-D07637144993}"/>
    <cellStyle name="Separador de milhares 29 7" xfId="25951" xr:uid="{00000000-0005-0000-0000-000061650000}"/>
    <cellStyle name="Separador de milhares 29 7 2" xfId="25952" xr:uid="{00000000-0005-0000-0000-000062650000}"/>
    <cellStyle name="Separador de milhares 29 7 2 2" xfId="56588" xr:uid="{F9570866-BE52-4A4A-BC3E-AC551F424FB7}"/>
    <cellStyle name="Separador de milhares 29 7 3" xfId="56587" xr:uid="{46070E28-2AAA-42C4-BB39-D7490CBB2384}"/>
    <cellStyle name="Separador de milhares 29 8" xfId="25953" xr:uid="{00000000-0005-0000-0000-000063650000}"/>
    <cellStyle name="Separador de milhares 29 8 2" xfId="56589" xr:uid="{577AC5A5-27A6-4EF7-8402-6B1CC826BAA9}"/>
    <cellStyle name="Separador de milhares 29 9" xfId="56563" xr:uid="{977815BB-2AC4-47D4-A657-410ED76EDB44}"/>
    <cellStyle name="Separador de milhares 3" xfId="25954" xr:uid="{00000000-0005-0000-0000-000064650000}"/>
    <cellStyle name="Separador de milhares_x0001_ 3" xfId="25955" xr:uid="{00000000-0005-0000-0000-000065650000}"/>
    <cellStyle name="Separador de milhares 3 10" xfId="25956" xr:uid="{00000000-0005-0000-0000-000066650000}"/>
    <cellStyle name="Separador de milhares_x0001_ 3 10" xfId="25957" xr:uid="{00000000-0005-0000-0000-000067650000}"/>
    <cellStyle name="Separador de milhares 3 10 10" xfId="56592" xr:uid="{C124B98E-5A58-4B26-B6C5-F2D90C5134DB}"/>
    <cellStyle name="Separador de milhares 3 10 2" xfId="25958" xr:uid="{00000000-0005-0000-0000-000068650000}"/>
    <cellStyle name="Separador de milhares_x0001_ 3 10 2" xfId="25959" xr:uid="{00000000-0005-0000-0000-000069650000}"/>
    <cellStyle name="Separador de milhares 3 10 2 2" xfId="25960" xr:uid="{00000000-0005-0000-0000-00006A650000}"/>
    <cellStyle name="Separador de milhares_x0001_ 3 10 2 2" xfId="56595" xr:uid="{0FBE2AA2-086F-4D13-9B6A-0DD5D90CA28D}"/>
    <cellStyle name="Separador de milhares 3 10 2 2 2" xfId="56596" xr:uid="{8D063ECA-078D-4898-88E4-64FA63402CA2}"/>
    <cellStyle name="Separador de milhares 3 10 2 3" xfId="56594" xr:uid="{D3071CB8-B5AC-41E3-A8A2-2805B6B3DB55}"/>
    <cellStyle name="Separador de milhares 3 10 3" xfId="25961" xr:uid="{00000000-0005-0000-0000-00006B650000}"/>
    <cellStyle name="Separador de milhares_x0001_ 3 10 3" xfId="56593" xr:uid="{2A690CD7-88C5-4DC7-9E2E-9BC60ECA40EF}"/>
    <cellStyle name="Separador de milhares 3 10 3 2" xfId="25962" xr:uid="{00000000-0005-0000-0000-00006C650000}"/>
    <cellStyle name="Separador de milhares 3 10 3 2 2" xfId="56598" xr:uid="{28EF3655-4B89-45F7-9E85-7B6E63ABD874}"/>
    <cellStyle name="Separador de milhares 3 10 3 3" xfId="56597" xr:uid="{8EF7C2AB-0F78-44F5-A8BB-70E306D7DBB9}"/>
    <cellStyle name="Separador de milhares 3 10 4" xfId="25963" xr:uid="{00000000-0005-0000-0000-00006D650000}"/>
    <cellStyle name="Separador de milhares 3 10 4 2" xfId="25964" xr:uid="{00000000-0005-0000-0000-00006E650000}"/>
    <cellStyle name="Separador de milhares 3 10 4 2 2" xfId="56600" xr:uid="{527CDEEB-EE65-4AC0-A6A8-D8FC28F7DD1F}"/>
    <cellStyle name="Separador de milhares 3 10 4 3" xfId="56599" xr:uid="{7ACD5B2C-0FAF-4108-B15A-AAD106BF8BDC}"/>
    <cellStyle name="Separador de milhares 3 10 5" xfId="25965" xr:uid="{00000000-0005-0000-0000-00006F650000}"/>
    <cellStyle name="Separador de milhares 3 10 5 2" xfId="25966" xr:uid="{00000000-0005-0000-0000-000070650000}"/>
    <cellStyle name="Separador de milhares 3 10 5 2 2" xfId="56602" xr:uid="{2B820D23-603D-47A8-AB6D-543267ACBED1}"/>
    <cellStyle name="Separador de milhares 3 10 5 3" xfId="56601" xr:uid="{D8E50223-61A3-4D3B-9F23-D7E2FE8FCAB1}"/>
    <cellStyle name="Separador de milhares 3 10 6" xfId="25967" xr:uid="{00000000-0005-0000-0000-000071650000}"/>
    <cellStyle name="Separador de milhares 3 10 6 2" xfId="56603" xr:uid="{C911BB9D-09BE-4E97-8037-3ECD4DDAFFD1}"/>
    <cellStyle name="Separador de milhares 3 10 7" xfId="25968" xr:uid="{00000000-0005-0000-0000-000072650000}"/>
    <cellStyle name="Separador de milhares 3 10 7 2" xfId="56604" xr:uid="{6982D2AC-7F3E-4DD2-A1C5-E9BEE6C87497}"/>
    <cellStyle name="Separador de milhares 3 10 7 3" xfId="25969" xr:uid="{00000000-0005-0000-0000-000073650000}"/>
    <cellStyle name="Separador de milhares 3 10 7 3 2" xfId="56605" xr:uid="{06F8F0FA-65EB-4B1B-964E-780FE4250177}"/>
    <cellStyle name="Separador de milhares 3 10 8" xfId="25970" xr:uid="{00000000-0005-0000-0000-000074650000}"/>
    <cellStyle name="Separador de milhares 3 10 8 2" xfId="56606" xr:uid="{203CA6D0-D3A8-4DEE-A1E4-7F975CD94680}"/>
    <cellStyle name="Separador de milhares 3 10 9" xfId="25971" xr:uid="{00000000-0005-0000-0000-000075650000}"/>
    <cellStyle name="Separador de milhares 3 10 9 2" xfId="56607" xr:uid="{2FD5C27C-7DE5-49F6-AA36-7D54A75E24D8}"/>
    <cellStyle name="Separador de milhares 3 11" xfId="25972" xr:uid="{00000000-0005-0000-0000-000076650000}"/>
    <cellStyle name="Separador de milhares_x0001_ 3 11" xfId="25973" xr:uid="{00000000-0005-0000-0000-000077650000}"/>
    <cellStyle name="Separador de milhares 3 11 2" xfId="25974" xr:uid="{00000000-0005-0000-0000-000078650000}"/>
    <cellStyle name="Separador de milhares_x0001_ 3 11 2" xfId="25975" xr:uid="{00000000-0005-0000-0000-000079650000}"/>
    <cellStyle name="Separador de milhares 3 11 2 2" xfId="25976" xr:uid="{00000000-0005-0000-0000-00007A650000}"/>
    <cellStyle name="Separador de milhares_x0001_ 3 11 2 2" xfId="56611" xr:uid="{605F4019-E542-4CE3-A596-FAF427A370DD}"/>
    <cellStyle name="Separador de milhares 3 11 2 2 2" xfId="56612" xr:uid="{CDF2E152-E9F9-4729-953C-E1DA1D4D695F}"/>
    <cellStyle name="Separador de milhares 3 11 2 3" xfId="56610" xr:uid="{1F0A772C-AFC6-44D4-8236-72F5437D7FD8}"/>
    <cellStyle name="Separador de milhares 3 11 3" xfId="25977" xr:uid="{00000000-0005-0000-0000-00007B650000}"/>
    <cellStyle name="Separador de milhares_x0001_ 3 11 3" xfId="56609" xr:uid="{EA181A9A-3D22-483C-8ED6-8072BD4D0F66}"/>
    <cellStyle name="Separador de milhares 3 11 3 2" xfId="25978" xr:uid="{00000000-0005-0000-0000-00007C650000}"/>
    <cellStyle name="Separador de milhares 3 11 3 2 2" xfId="56614" xr:uid="{B06EE4B0-F243-4A76-A801-06D7B7DB332B}"/>
    <cellStyle name="Separador de milhares 3 11 3 3" xfId="56613" xr:uid="{A42E32EE-512A-4979-8623-F28D474F30E4}"/>
    <cellStyle name="Separador de milhares 3 11 4" xfId="25979" xr:uid="{00000000-0005-0000-0000-00007D650000}"/>
    <cellStyle name="Separador de milhares 3 11 4 2" xfId="25980" xr:uid="{00000000-0005-0000-0000-00007E650000}"/>
    <cellStyle name="Separador de milhares 3 11 4 2 2" xfId="56616" xr:uid="{CE065196-8226-4A37-AE41-EF2675698BFE}"/>
    <cellStyle name="Separador de milhares 3 11 4 3" xfId="56615" xr:uid="{67445DA5-757C-42DA-A61E-BB1C30E85710}"/>
    <cellStyle name="Separador de milhares 3 11 5" xfId="25981" xr:uid="{00000000-0005-0000-0000-00007F650000}"/>
    <cellStyle name="Separador de milhares 3 11 5 2" xfId="56617" xr:uid="{B9D3C33B-ABFD-4939-8981-2321B3E80670}"/>
    <cellStyle name="Separador de milhares 3 11 6" xfId="25982" xr:uid="{00000000-0005-0000-0000-000080650000}"/>
    <cellStyle name="Separador de milhares 3 11 6 2" xfId="56618" xr:uid="{D98825FE-643D-4EF1-89F4-039565A798A4}"/>
    <cellStyle name="Separador de milhares 3 11 6 3" xfId="25983" xr:uid="{00000000-0005-0000-0000-000081650000}"/>
    <cellStyle name="Separador de milhares 3 11 6 3 2" xfId="56619" xr:uid="{BF855B04-D826-4FCC-8F3A-D76EBDD8D2D3}"/>
    <cellStyle name="Separador de milhares 3 11 7" xfId="25984" xr:uid="{00000000-0005-0000-0000-000082650000}"/>
    <cellStyle name="Separador de milhares 3 11 7 2" xfId="56620" xr:uid="{669F8FB3-F81B-44EF-B20D-5E37AD6A3E91}"/>
    <cellStyle name="Separador de milhares 3 11 8" xfId="25985" xr:uid="{00000000-0005-0000-0000-000083650000}"/>
    <cellStyle name="Separador de milhares 3 11 8 2" xfId="56621" xr:uid="{2841D2B9-F4E2-4F8C-BEA4-FF7C23ED06D1}"/>
    <cellStyle name="Separador de milhares 3 11 9" xfId="56608" xr:uid="{86BE1525-340E-45E8-B5DD-D11A4F2C032C}"/>
    <cellStyle name="Separador de milhares 3 12" xfId="25986" xr:uid="{00000000-0005-0000-0000-000084650000}"/>
    <cellStyle name="Separador de milhares_x0001_ 3 12" xfId="25987" xr:uid="{00000000-0005-0000-0000-000085650000}"/>
    <cellStyle name="Separador de milhares 3 12 2" xfId="25988" xr:uid="{00000000-0005-0000-0000-000086650000}"/>
    <cellStyle name="Separador de milhares_x0001_ 3 12 2" xfId="25989" xr:uid="{00000000-0005-0000-0000-000087650000}"/>
    <cellStyle name="Separador de milhares 3 12 2 2" xfId="25990" xr:uid="{00000000-0005-0000-0000-000088650000}"/>
    <cellStyle name="Separador de milhares_x0001_ 3 12 2 2" xfId="56625" xr:uid="{D7BC2F67-654F-425F-A00A-AC699CDF2434}"/>
    <cellStyle name="Separador de milhares 3 12 2 2 2" xfId="56626" xr:uid="{D514675D-4CB0-4803-B426-A0E6A2F74FBD}"/>
    <cellStyle name="Separador de milhares 3 12 2 3" xfId="56624" xr:uid="{E9DE95A7-4442-4D90-9DB4-B5571A0AD262}"/>
    <cellStyle name="Separador de milhares 3 12 3" xfId="25991" xr:uid="{00000000-0005-0000-0000-000089650000}"/>
    <cellStyle name="Separador de milhares_x0001_ 3 12 3" xfId="56623" xr:uid="{8902D1ED-C925-40BC-BB5C-328477D9DE7D}"/>
    <cellStyle name="Separador de milhares 3 12 3 2" xfId="25992" xr:uid="{00000000-0005-0000-0000-00008A650000}"/>
    <cellStyle name="Separador de milhares 3 12 3 2 2" xfId="56628" xr:uid="{5A118F71-3E70-4CB8-92C7-B41A4F1736CF}"/>
    <cellStyle name="Separador de milhares 3 12 3 3" xfId="56627" xr:uid="{A3E19845-02A7-433A-85AC-41E57B1C39B5}"/>
    <cellStyle name="Separador de milhares 3 12 4" xfId="25993" xr:uid="{00000000-0005-0000-0000-00008B650000}"/>
    <cellStyle name="Separador de milhares 3 12 4 2" xfId="25994" xr:uid="{00000000-0005-0000-0000-00008C650000}"/>
    <cellStyle name="Separador de milhares 3 12 4 2 2" xfId="56630" xr:uid="{301D5E70-3D90-4FF8-9600-90FFF7315296}"/>
    <cellStyle name="Separador de milhares 3 12 4 3" xfId="56629" xr:uid="{8B75BB25-169C-40CC-984F-397B407156C6}"/>
    <cellStyle name="Separador de milhares 3 12 5" xfId="25995" xr:uid="{00000000-0005-0000-0000-00008D650000}"/>
    <cellStyle name="Separador de milhares 3 12 5 2" xfId="56631" xr:uid="{2C2F6B31-096A-4D39-88B6-B401F9C1340B}"/>
    <cellStyle name="Separador de milhares 3 12 6" xfId="25996" xr:uid="{00000000-0005-0000-0000-00008E650000}"/>
    <cellStyle name="Separador de milhares 3 12 6 2" xfId="56632" xr:uid="{506A60C4-7C66-41B4-B3CB-9A49FCF95D00}"/>
    <cellStyle name="Separador de milhares 3 12 6 3" xfId="25997" xr:uid="{00000000-0005-0000-0000-00008F650000}"/>
    <cellStyle name="Separador de milhares 3 12 6 3 2" xfId="56633" xr:uid="{033DE5EB-01DB-4C94-8D9B-D3DEA8C024E8}"/>
    <cellStyle name="Separador de milhares 3 12 7" xfId="25998" xr:uid="{00000000-0005-0000-0000-000090650000}"/>
    <cellStyle name="Separador de milhares 3 12 7 2" xfId="56634" xr:uid="{F1ECEE81-C4E6-4F39-9CE8-4A5F658AA7A7}"/>
    <cellStyle name="Separador de milhares 3 12 8" xfId="25999" xr:uid="{00000000-0005-0000-0000-000091650000}"/>
    <cellStyle name="Separador de milhares 3 12 8 2" xfId="56635" xr:uid="{88BF1B78-5415-4527-B047-EF508BC2CF6A}"/>
    <cellStyle name="Separador de milhares 3 12 9" xfId="56622" xr:uid="{337141D6-6517-4D93-AEC7-4DD126E04358}"/>
    <cellStyle name="Separador de milhares 3 13" xfId="26000" xr:uid="{00000000-0005-0000-0000-000092650000}"/>
    <cellStyle name="Separador de milhares_x0001_ 3 13" xfId="26001" xr:uid="{00000000-0005-0000-0000-000093650000}"/>
    <cellStyle name="Separador de milhares 3 13 2" xfId="26002" xr:uid="{00000000-0005-0000-0000-000094650000}"/>
    <cellStyle name="Separador de milhares_x0001_ 3 13 2" xfId="26003" xr:uid="{00000000-0005-0000-0000-000095650000}"/>
    <cellStyle name="Separador de milhares 3 13 2 2" xfId="26004" xr:uid="{00000000-0005-0000-0000-000096650000}"/>
    <cellStyle name="Separador de milhares_x0001_ 3 13 2 2" xfId="56639" xr:uid="{ABDAF81D-695C-40D1-898E-A3A45D131A38}"/>
    <cellStyle name="Separador de milhares 3 13 2 2 2" xfId="56640" xr:uid="{3B1FB7C5-E761-43F4-AF1D-BE5CA0296231}"/>
    <cellStyle name="Separador de milhares 3 13 2 3" xfId="56638" xr:uid="{7890F960-8398-4870-AB53-8FDE715B635E}"/>
    <cellStyle name="Separador de milhares 3 13 3" xfId="26005" xr:uid="{00000000-0005-0000-0000-000097650000}"/>
    <cellStyle name="Separador de milhares_x0001_ 3 13 3" xfId="56637" xr:uid="{6E897AD4-39D0-40AA-A8A4-C1D604DEF3F0}"/>
    <cellStyle name="Separador de milhares 3 13 3 2" xfId="26006" xr:uid="{00000000-0005-0000-0000-000098650000}"/>
    <cellStyle name="Separador de milhares 3 13 3 2 2" xfId="56642" xr:uid="{61221E66-7037-423F-BB63-A07019DBAB57}"/>
    <cellStyle name="Separador de milhares 3 13 3 3" xfId="56641" xr:uid="{AEECBAA6-820F-4418-AEF4-2C0DB8C8AED2}"/>
    <cellStyle name="Separador de milhares 3 13 4" xfId="26007" xr:uid="{00000000-0005-0000-0000-000099650000}"/>
    <cellStyle name="Separador de milhares 3 13 4 2" xfId="56643" xr:uid="{2F1478E8-5897-4A49-A64D-1AB6C43DD511}"/>
    <cellStyle name="Separador de milhares 3 13 5" xfId="26008" xr:uid="{00000000-0005-0000-0000-00009A650000}"/>
    <cellStyle name="Separador de milhares 3 13 5 2" xfId="56644" xr:uid="{C44D722C-C670-45CD-B12A-53B91F948374}"/>
    <cellStyle name="Separador de milhares 3 13 5 3" xfId="26009" xr:uid="{00000000-0005-0000-0000-00009B650000}"/>
    <cellStyle name="Separador de milhares 3 13 5 3 2" xfId="56645" xr:uid="{071FFC6F-65B9-4364-BDE1-9E7F2AADA8FE}"/>
    <cellStyle name="Separador de milhares 3 13 6" xfId="26010" xr:uid="{00000000-0005-0000-0000-00009C650000}"/>
    <cellStyle name="Separador de milhares 3 13 6 2" xfId="56646" xr:uid="{48EA475B-DFFE-44B6-B2CB-D696DC6B04BA}"/>
    <cellStyle name="Separador de milhares 3 13 7" xfId="26011" xr:uid="{00000000-0005-0000-0000-00009D650000}"/>
    <cellStyle name="Separador de milhares 3 13 7 2" xfId="56647" xr:uid="{CB57DEEA-468B-40B9-A921-6E1332733C0F}"/>
    <cellStyle name="Separador de milhares 3 13 8" xfId="56636" xr:uid="{F8473C23-71CC-48AA-8A14-9E0658BD7DE5}"/>
    <cellStyle name="Separador de milhares 3 14" xfId="26012" xr:uid="{00000000-0005-0000-0000-00009E650000}"/>
    <cellStyle name="Separador de milhares_x0001_ 3 14" xfId="26013" xr:uid="{00000000-0005-0000-0000-00009F650000}"/>
    <cellStyle name="Separador de milhares 3 14 2" xfId="26014" xr:uid="{00000000-0005-0000-0000-0000A0650000}"/>
    <cellStyle name="Separador de milhares_x0001_ 3 14 2" xfId="56649" xr:uid="{0E3037A9-7D83-4FE8-BED5-F510369884A6}"/>
    <cellStyle name="Separador de milhares 3 14 2 2" xfId="26015" xr:uid="{00000000-0005-0000-0000-0000A1650000}"/>
    <cellStyle name="Separador de milhares 3 14 2 2 2" xfId="56651" xr:uid="{5657EF27-7433-4FB0-B1EB-2BF635F5D155}"/>
    <cellStyle name="Separador de milhares 3 14 2 3" xfId="56650" xr:uid="{5E5DCD1A-D52C-4ABD-BB3C-6356CCD5053A}"/>
    <cellStyle name="Separador de milhares 3 14 3" xfId="26016" xr:uid="{00000000-0005-0000-0000-0000A2650000}"/>
    <cellStyle name="Separador de milhares 3 14 3 2" xfId="26017" xr:uid="{00000000-0005-0000-0000-0000A3650000}"/>
    <cellStyle name="Separador de milhares 3 14 3 2 2" xfId="56653" xr:uid="{7E3041AF-A9FE-43B7-B0E2-9007D5CD391E}"/>
    <cellStyle name="Separador de milhares 3 14 3 3" xfId="56652" xr:uid="{4861CA00-9A39-4FD3-9E60-46E4D63050F9}"/>
    <cellStyle name="Separador de milhares 3 14 4" xfId="26018" xr:uid="{00000000-0005-0000-0000-0000A4650000}"/>
    <cellStyle name="Separador de milhares 3 14 4 2" xfId="56654" xr:uid="{B95A3C3C-EC4C-4F8C-AFD2-F9BA9C8AB79D}"/>
    <cellStyle name="Separador de milhares 3 14 5" xfId="26019" xr:uid="{00000000-0005-0000-0000-0000A5650000}"/>
    <cellStyle name="Separador de milhares 3 14 5 2" xfId="56655" xr:uid="{F381FB04-7309-4B78-93A1-ABF476A6DC9E}"/>
    <cellStyle name="Separador de milhares 3 14 5 3" xfId="26020" xr:uid="{00000000-0005-0000-0000-0000A6650000}"/>
    <cellStyle name="Separador de milhares 3 14 5 3 2" xfId="56656" xr:uid="{357E36D9-5CCF-4F0D-9591-A95542C2DD75}"/>
    <cellStyle name="Separador de milhares 3 14 6" xfId="26021" xr:uid="{00000000-0005-0000-0000-0000A7650000}"/>
    <cellStyle name="Separador de milhares 3 14 6 2" xfId="56657" xr:uid="{CFD0D390-0945-4C7C-A72A-EED04699104C}"/>
    <cellStyle name="Separador de milhares 3 14 7" xfId="26022" xr:uid="{00000000-0005-0000-0000-0000A8650000}"/>
    <cellStyle name="Separador de milhares 3 14 7 2" xfId="56658" xr:uid="{9D38560B-BD29-4D0C-B990-15692E4D86F3}"/>
    <cellStyle name="Separador de milhares 3 14 8" xfId="56648" xr:uid="{166DB591-1165-4A73-A56C-A9CD25871679}"/>
    <cellStyle name="Separador de milhares 3 15" xfId="26023" xr:uid="{00000000-0005-0000-0000-0000A9650000}"/>
    <cellStyle name="Separador de milhares_x0001_ 3 15" xfId="26024" xr:uid="{00000000-0005-0000-0000-0000AA650000}"/>
    <cellStyle name="Separador de milhares 3 15 2" xfId="26025" xr:uid="{00000000-0005-0000-0000-0000AB650000}"/>
    <cellStyle name="Separador de milhares_x0001_ 3 15 2" xfId="56660" xr:uid="{A1ACA0F1-471C-4062-ADE4-C072E42D6E33}"/>
    <cellStyle name="Separador de milhares 3 15 2 2" xfId="26026" xr:uid="{00000000-0005-0000-0000-0000AC650000}"/>
    <cellStyle name="Separador de milhares 3 15 2 2 2" xfId="56662" xr:uid="{B136663D-D6B8-4388-B260-7679A4E86F99}"/>
    <cellStyle name="Separador de milhares 3 15 2 3" xfId="56661" xr:uid="{B06148D7-12A8-4BD0-A5C5-4290D78EB2E8}"/>
    <cellStyle name="Separador de milhares 3 15 3" xfId="26027" xr:uid="{00000000-0005-0000-0000-0000AD650000}"/>
    <cellStyle name="Separador de milhares_x0001_ 3 15 3" xfId="26028" xr:uid="{00000000-0005-0000-0000-0000AE650000}"/>
    <cellStyle name="Separador de milhares 3 15 3 2" xfId="26029" xr:uid="{00000000-0005-0000-0000-0000AF650000}"/>
    <cellStyle name="Separador de milhares_x0001_ 3 15 3 2" xfId="56664" xr:uid="{6AE6687E-3F61-47FD-8441-43F756E7083E}"/>
    <cellStyle name="Separador de milhares 3 15 3 2 2" xfId="56665" xr:uid="{DC762D35-EFCF-423E-9197-DC7EAB0AE13B}"/>
    <cellStyle name="Separador de milhares 3 15 3 3" xfId="56663" xr:uid="{DC23524B-52B1-4314-A0C0-B4A2E6B5B936}"/>
    <cellStyle name="Separador de milhares 3 15 4" xfId="26030" xr:uid="{00000000-0005-0000-0000-0000B0650000}"/>
    <cellStyle name="Separador de milhares 3 15 4 2" xfId="56666" xr:uid="{C357365F-4CD7-40E1-BD0C-54FEA2A64B93}"/>
    <cellStyle name="Separador de milhares 3 15 5" xfId="26031" xr:uid="{00000000-0005-0000-0000-0000B1650000}"/>
    <cellStyle name="Separador de milhares 3 15 5 2" xfId="26032" xr:uid="{00000000-0005-0000-0000-0000B2650000}"/>
    <cellStyle name="Separador de milhares 3 15 5 2 2" xfId="56668" xr:uid="{332F599D-FE75-4C2D-9B75-40E9483DDB6F}"/>
    <cellStyle name="Separador de milhares 3 15 5 3" xfId="56667" xr:uid="{BDBEB435-93AD-4C77-9EF1-053260BADCF3}"/>
    <cellStyle name="Separador de milhares 3 15 6" xfId="26033" xr:uid="{00000000-0005-0000-0000-0000B3650000}"/>
    <cellStyle name="Separador de milhares 3 15 6 2" xfId="56669" xr:uid="{60DCF8F6-9C13-4DFE-A81B-20DBE54AD39F}"/>
    <cellStyle name="Separador de milhares 3 15 7" xfId="56659" xr:uid="{846503F2-651D-4562-A9A3-EB39A0070B4C}"/>
    <cellStyle name="Separador de milhares 3 16" xfId="26034" xr:uid="{00000000-0005-0000-0000-0000B4650000}"/>
    <cellStyle name="Separador de milhares_x0001_ 3 16" xfId="26035" xr:uid="{00000000-0005-0000-0000-0000B5650000}"/>
    <cellStyle name="Separador de milhares 3 16 2" xfId="26036" xr:uid="{00000000-0005-0000-0000-0000B6650000}"/>
    <cellStyle name="Separador de milhares_x0001_ 3 16 2" xfId="56671" xr:uid="{7675C775-0905-4C54-ADF8-8487AFFD6F1D}"/>
    <cellStyle name="Separador de milhares 3 16 2 2" xfId="26037" xr:uid="{00000000-0005-0000-0000-0000B7650000}"/>
    <cellStyle name="Separador de milhares 3 16 2 2 2" xfId="56673" xr:uid="{0F22C054-915A-4B93-AA5D-A7207F88D17A}"/>
    <cellStyle name="Separador de milhares 3 16 2 3" xfId="56672" xr:uid="{2F2BD313-F515-4E61-A473-D1F4DA371C41}"/>
    <cellStyle name="Separador de milhares 3 16 3" xfId="26038" xr:uid="{00000000-0005-0000-0000-0000B8650000}"/>
    <cellStyle name="Separador de milhares 3 16 3 2" xfId="26039" xr:uid="{00000000-0005-0000-0000-0000B9650000}"/>
    <cellStyle name="Separador de milhares 3 16 3 2 2" xfId="56675" xr:uid="{1C515F28-83A0-411F-B688-846B259D7E19}"/>
    <cellStyle name="Separador de milhares 3 16 3 3" xfId="56674" xr:uid="{342F6776-C559-4E3A-BEB1-A6DAEC9F9A79}"/>
    <cellStyle name="Separador de milhares 3 16 4" xfId="26040" xr:uid="{00000000-0005-0000-0000-0000BA650000}"/>
    <cellStyle name="Separador de milhares 3 16 4 2" xfId="56676" xr:uid="{D0802A63-A3BE-4E2A-A3B4-29C76391E626}"/>
    <cellStyle name="Separador de milhares 3 16 5" xfId="26041" xr:uid="{00000000-0005-0000-0000-0000BB650000}"/>
    <cellStyle name="Separador de milhares 3 16 5 2" xfId="26042" xr:uid="{00000000-0005-0000-0000-0000BC650000}"/>
    <cellStyle name="Separador de milhares 3 16 5 2 2" xfId="56678" xr:uid="{D4D31E6A-4EF5-431F-B58C-A3FC005CD5D7}"/>
    <cellStyle name="Separador de milhares 3 16 5 3" xfId="56677" xr:uid="{7B971445-4893-4476-8C61-DFCB3489B2B6}"/>
    <cellStyle name="Separador de milhares 3 16 6" xfId="26043" xr:uid="{00000000-0005-0000-0000-0000BD650000}"/>
    <cellStyle name="Separador de milhares 3 16 6 2" xfId="56679" xr:uid="{6B321025-981A-4395-8CFF-A39FE14A3357}"/>
    <cellStyle name="Separador de milhares 3 16 7" xfId="56670" xr:uid="{95D74587-837B-4F74-8E8F-DFF7BA7E1E09}"/>
    <cellStyle name="Separador de milhares 3 17" xfId="26044" xr:uid="{00000000-0005-0000-0000-0000BE650000}"/>
    <cellStyle name="Separador de milhares_x0001_ 3 17" xfId="26045" xr:uid="{00000000-0005-0000-0000-0000BF650000}"/>
    <cellStyle name="Separador de milhares 3 17 2" xfId="26046" xr:uid="{00000000-0005-0000-0000-0000C0650000}"/>
    <cellStyle name="Separador de milhares_x0001_ 3 17 2" xfId="56681" xr:uid="{15001EB7-DD7E-4EFF-ACC2-B45C10D67A98}"/>
    <cellStyle name="Separador de milhares 3 17 2 2" xfId="26047" xr:uid="{00000000-0005-0000-0000-0000C1650000}"/>
    <cellStyle name="Separador de milhares 3 17 2 2 2" xfId="56683" xr:uid="{C16BC556-75DF-446D-BB84-5404E223DE9C}"/>
    <cellStyle name="Separador de milhares 3 17 2 3" xfId="56682" xr:uid="{C56C2F06-C2F6-483B-9299-48440F0CFD2E}"/>
    <cellStyle name="Separador de milhares 3 17 3" xfId="26048" xr:uid="{00000000-0005-0000-0000-0000C2650000}"/>
    <cellStyle name="Separador de milhares 3 17 3 2" xfId="26049" xr:uid="{00000000-0005-0000-0000-0000C3650000}"/>
    <cellStyle name="Separador de milhares 3 17 3 2 2" xfId="56685" xr:uid="{59B1D688-DCCD-4F6E-9349-EA740F5173A6}"/>
    <cellStyle name="Separador de milhares 3 17 3 3" xfId="56684" xr:uid="{5B9C8674-148D-4047-B756-90B233DF364D}"/>
    <cellStyle name="Separador de milhares 3 17 4" xfId="26050" xr:uid="{00000000-0005-0000-0000-0000C4650000}"/>
    <cellStyle name="Separador de milhares 3 17 4 2" xfId="56686" xr:uid="{0395C927-CC0F-4836-82B5-415C40B732F6}"/>
    <cellStyle name="Separador de milhares 3 17 5" xfId="26051" xr:uid="{00000000-0005-0000-0000-0000C5650000}"/>
    <cellStyle name="Separador de milhares 3 17 5 2" xfId="26052" xr:uid="{00000000-0005-0000-0000-0000C6650000}"/>
    <cellStyle name="Separador de milhares 3 17 5 2 2" xfId="56688" xr:uid="{44E0BC9A-B9FA-47C4-88AC-5965ED09F500}"/>
    <cellStyle name="Separador de milhares 3 17 5 3" xfId="56687" xr:uid="{29254DC6-9097-42F0-85DA-3AFA7D003B3B}"/>
    <cellStyle name="Separador de milhares 3 17 6" xfId="26053" xr:uid="{00000000-0005-0000-0000-0000C7650000}"/>
    <cellStyle name="Separador de milhares 3 17 6 2" xfId="56689" xr:uid="{5BEB67A4-ECB0-4B99-8ED4-CBFD0EFAC0FE}"/>
    <cellStyle name="Separador de milhares 3 17 7" xfId="56680" xr:uid="{4678C47F-4BFE-4AC6-A122-301ACD7A1DB0}"/>
    <cellStyle name="Separador de milhares 3 18" xfId="26054" xr:uid="{00000000-0005-0000-0000-0000C8650000}"/>
    <cellStyle name="Separador de milhares_x0001_ 3 18" xfId="56591" xr:uid="{F5E0DB3F-C834-420A-A00C-47B709B52069}"/>
    <cellStyle name="Separador de milhares 3 18 2" xfId="26055" xr:uid="{00000000-0005-0000-0000-0000C9650000}"/>
    <cellStyle name="Separador de milhares 3 18 2 2" xfId="26056" xr:uid="{00000000-0005-0000-0000-0000CA650000}"/>
    <cellStyle name="Separador de milhares 3 18 2 2 2" xfId="56692" xr:uid="{268B6C1A-1B3F-46F1-BB25-36F90468195C}"/>
    <cellStyle name="Separador de milhares 3 18 2 3" xfId="56691" xr:uid="{A27B7D31-F708-4BB3-8899-603ACBB9AC9F}"/>
    <cellStyle name="Separador de milhares 3 18 3" xfId="26057" xr:uid="{00000000-0005-0000-0000-0000CB650000}"/>
    <cellStyle name="Separador de milhares 3 18 3 2" xfId="26058" xr:uid="{00000000-0005-0000-0000-0000CC650000}"/>
    <cellStyle name="Separador de milhares 3 18 3 2 2" xfId="56694" xr:uid="{1C90F5EE-28C7-4BAF-A4E1-5EDC8B4E99BD}"/>
    <cellStyle name="Separador de milhares 3 18 3 3" xfId="56693" xr:uid="{CD64EA0A-E182-4D17-9EC6-22383BF6DD70}"/>
    <cellStyle name="Separador de milhares 3 18 4" xfId="26059" xr:uid="{00000000-0005-0000-0000-0000CD650000}"/>
    <cellStyle name="Separador de milhares 3 18 4 2" xfId="56695" xr:uid="{60EDD09B-8374-4FDC-B606-EB8CACF6E3CF}"/>
    <cellStyle name="Separador de milhares 3 18 5" xfId="26060" xr:uid="{00000000-0005-0000-0000-0000CE650000}"/>
    <cellStyle name="Separador de milhares 3 18 5 2" xfId="26061" xr:uid="{00000000-0005-0000-0000-0000CF650000}"/>
    <cellStyle name="Separador de milhares 3 18 5 2 2" xfId="56697" xr:uid="{5943A377-CA87-4E18-9FB0-93F4CDF56265}"/>
    <cellStyle name="Separador de milhares 3 18 5 3" xfId="56696" xr:uid="{739A6CE0-4F53-4D1F-BA1E-754858504320}"/>
    <cellStyle name="Separador de milhares 3 18 6" xfId="26062" xr:uid="{00000000-0005-0000-0000-0000D0650000}"/>
    <cellStyle name="Separador de milhares 3 18 6 2" xfId="56698" xr:uid="{ABE5DEA9-2521-449B-84FF-A37CE6CD853D}"/>
    <cellStyle name="Separador de milhares 3 18 7" xfId="56690" xr:uid="{8B91EB74-2165-4A7A-A752-0AB2641014C6}"/>
    <cellStyle name="Separador de milhares 3 19" xfId="26063" xr:uid="{00000000-0005-0000-0000-0000D1650000}"/>
    <cellStyle name="Separador de milhares 3 19 2" xfId="26064" xr:uid="{00000000-0005-0000-0000-0000D2650000}"/>
    <cellStyle name="Separador de milhares 3 19 2 2" xfId="26065" xr:uid="{00000000-0005-0000-0000-0000D3650000}"/>
    <cellStyle name="Separador de milhares 3 19 2 2 2" xfId="56701" xr:uid="{1907FE87-6758-4A41-9A91-804B8B36992F}"/>
    <cellStyle name="Separador de milhares 3 19 2 3" xfId="56700" xr:uid="{2B419D92-2949-44FA-90FC-C4FA58E2EBE3}"/>
    <cellStyle name="Separador de milhares 3 19 3" xfId="26066" xr:uid="{00000000-0005-0000-0000-0000D4650000}"/>
    <cellStyle name="Separador de milhares 3 19 3 2" xfId="26067" xr:uid="{00000000-0005-0000-0000-0000D5650000}"/>
    <cellStyle name="Separador de milhares 3 19 3 2 2" xfId="56703" xr:uid="{9A2703B5-7A54-4061-ABF3-6A139ACEC5E0}"/>
    <cellStyle name="Separador de milhares 3 19 3 3" xfId="56702" xr:uid="{485B5205-76B2-491F-8277-528173019120}"/>
    <cellStyle name="Separador de milhares 3 19 4" xfId="26068" xr:uid="{00000000-0005-0000-0000-0000D6650000}"/>
    <cellStyle name="Separador de milhares 3 19 4 2" xfId="56704" xr:uid="{A5629349-D00B-41D2-8857-0515A165F437}"/>
    <cellStyle name="Separador de milhares 3 19 5" xfId="26069" xr:uid="{00000000-0005-0000-0000-0000D7650000}"/>
    <cellStyle name="Separador de milhares 3 19 5 2" xfId="26070" xr:uid="{00000000-0005-0000-0000-0000D8650000}"/>
    <cellStyle name="Separador de milhares 3 19 5 2 2" xfId="56706" xr:uid="{529FCF9D-9C53-4F99-99D9-6A8074DF24E0}"/>
    <cellStyle name="Separador de milhares 3 19 5 3" xfId="56705" xr:uid="{4F7E08D0-BED8-46D3-99DA-E23449CB0052}"/>
    <cellStyle name="Separador de milhares 3 19 6" xfId="26071" xr:uid="{00000000-0005-0000-0000-0000D9650000}"/>
    <cellStyle name="Separador de milhares 3 19 6 2" xfId="56707" xr:uid="{FE8CEBCF-FF4B-45EA-A666-305B620A694F}"/>
    <cellStyle name="Separador de milhares 3 19 7" xfId="56699" xr:uid="{7316FE95-9499-464A-A0FD-E687568A6A69}"/>
    <cellStyle name="Separador de milhares 3 2" xfId="26072" xr:uid="{00000000-0005-0000-0000-0000DA650000}"/>
    <cellStyle name="Separador de milhares_x0001_ 3 2" xfId="26073" xr:uid="{00000000-0005-0000-0000-0000DB650000}"/>
    <cellStyle name="Separador de milhares 3 2 10" xfId="26074" xr:uid="{00000000-0005-0000-0000-0000DC650000}"/>
    <cellStyle name="Separador de milhares_x0001_ 3 2 10" xfId="56709" xr:uid="{344DDFBE-E031-41CE-81B7-68220A6FE616}"/>
    <cellStyle name="Separador de milhares 3 2 10 2" xfId="26075" xr:uid="{00000000-0005-0000-0000-0000DD650000}"/>
    <cellStyle name="Separador de milhares 3 2 10 2 2" xfId="56711" xr:uid="{477B6033-ED01-4002-97C9-0370604A5E3D}"/>
    <cellStyle name="Separador de milhares 3 2 10 3" xfId="56710" xr:uid="{30B7CAA8-1666-489D-91AA-91DA0C294316}"/>
    <cellStyle name="Separador de milhares 3 2 11" xfId="26076" xr:uid="{00000000-0005-0000-0000-0000DE650000}"/>
    <cellStyle name="Separador de milhares 3 2 11 2" xfId="56712" xr:uid="{59854052-60E2-43E1-A614-22F095755666}"/>
    <cellStyle name="Separador de milhares 3 2 12" xfId="26077" xr:uid="{00000000-0005-0000-0000-0000DF650000}"/>
    <cellStyle name="Separador de milhares 3 2 12 2" xfId="56713" xr:uid="{6EFE4802-B0C3-4774-B311-9319C44D2F53}"/>
    <cellStyle name="Separador de milhares 3 2 12 3" xfId="26078" xr:uid="{00000000-0005-0000-0000-0000E0650000}"/>
    <cellStyle name="Separador de milhares 3 2 12 3 2" xfId="56714" xr:uid="{0051873D-9BD0-4B4A-B0F4-B76BC392811B}"/>
    <cellStyle name="Separador de milhares 3 2 13" xfId="26079" xr:uid="{00000000-0005-0000-0000-0000E1650000}"/>
    <cellStyle name="Separador de milhares 3 2 13 2" xfId="56715" xr:uid="{B18C7212-62D6-4E3D-B290-22B90BC0D1D7}"/>
    <cellStyle name="Separador de milhares 3 2 14" xfId="26080" xr:uid="{00000000-0005-0000-0000-0000E2650000}"/>
    <cellStyle name="Separador de milhares 3 2 14 2" xfId="56716" xr:uid="{5F069E91-99F8-4193-8458-61378DEBE113}"/>
    <cellStyle name="Separador de milhares 3 2 15" xfId="56708" xr:uid="{7BDBA81C-C666-460E-8783-90EAA3ED2E7A}"/>
    <cellStyle name="Separador de milhares 3 2 2" xfId="26081" xr:uid="{00000000-0005-0000-0000-0000E3650000}"/>
    <cellStyle name="Separador de milhares_x0001_ 3 2 2" xfId="26082" xr:uid="{00000000-0005-0000-0000-0000E4650000}"/>
    <cellStyle name="Separador de milhares 3 2 2 10" xfId="56717" xr:uid="{67593A8D-7A86-47F0-8FD0-D8D9583E600A}"/>
    <cellStyle name="Separador de milhares 3 2 2 2" xfId="26083" xr:uid="{00000000-0005-0000-0000-0000E5650000}"/>
    <cellStyle name="Separador de milhares_x0001_ 3 2 2 2" xfId="26084" xr:uid="{00000000-0005-0000-0000-0000E6650000}"/>
    <cellStyle name="Separador de milhares 3 2 2 2 2" xfId="26085" xr:uid="{00000000-0005-0000-0000-0000E7650000}"/>
    <cellStyle name="Separador de milhares_x0001_ 3 2 2 2 2" xfId="56720" xr:uid="{57AA848C-D85B-4937-8BF8-FCBCF834B140}"/>
    <cellStyle name="Separador de milhares 3 2 2 2 2 2" xfId="56721" xr:uid="{4896782F-444D-448A-9FD1-6C6006A861E0}"/>
    <cellStyle name="Separador de milhares 3 2 2 2 3" xfId="56719" xr:uid="{012ECE0B-7B6C-48F9-B1AD-76B261564310}"/>
    <cellStyle name="Separador de milhares 3 2 2 3" xfId="26086" xr:uid="{00000000-0005-0000-0000-0000E8650000}"/>
    <cellStyle name="Separador de milhares_x0001_ 3 2 2 3" xfId="56718" xr:uid="{FC3E833C-DCBB-404E-939D-39408D4EC005}"/>
    <cellStyle name="Separador de milhares 3 2 2 3 2" xfId="26087" xr:uid="{00000000-0005-0000-0000-0000E9650000}"/>
    <cellStyle name="Separador de milhares 3 2 2 3 2 2" xfId="56723" xr:uid="{3ECFF90E-F0A7-4F89-B8F3-F94AE387FB5B}"/>
    <cellStyle name="Separador de milhares 3 2 2 3 3" xfId="56722" xr:uid="{955DCB61-87A1-4300-A083-AF7C268A4678}"/>
    <cellStyle name="Separador de milhares 3 2 2 4" xfId="26088" xr:uid="{00000000-0005-0000-0000-0000EA650000}"/>
    <cellStyle name="Separador de milhares 3 2 2 4 2" xfId="26089" xr:uid="{00000000-0005-0000-0000-0000EB650000}"/>
    <cellStyle name="Separador de milhares 3 2 2 4 2 2" xfId="56725" xr:uid="{3A81655A-E55C-4C7C-9EB1-DB2F71E65194}"/>
    <cellStyle name="Separador de milhares 3 2 2 4 3" xfId="56724" xr:uid="{5A24D290-CD30-4A3D-B5E1-9D6632F3410E}"/>
    <cellStyle name="Separador de milhares 3 2 2 5" xfId="26090" xr:uid="{00000000-0005-0000-0000-0000EC650000}"/>
    <cellStyle name="Separador de milhares 3 2 2 5 2" xfId="26091" xr:uid="{00000000-0005-0000-0000-0000ED650000}"/>
    <cellStyle name="Separador de milhares 3 2 2 5 2 2" xfId="56727" xr:uid="{B00CE849-0FD2-48E5-B7AE-B532839DE2C9}"/>
    <cellStyle name="Separador de milhares 3 2 2 5 3" xfId="56726" xr:uid="{895DEE2C-496C-4CD5-A1C7-8747C8C51EF5}"/>
    <cellStyle name="Separador de milhares 3 2 2 6" xfId="26092" xr:uid="{00000000-0005-0000-0000-0000EE650000}"/>
    <cellStyle name="Separador de milhares 3 2 2 6 2" xfId="56728" xr:uid="{755A41FE-C9AC-474D-BA77-A1ED1185BE56}"/>
    <cellStyle name="Separador de milhares 3 2 2 7" xfId="26093" xr:uid="{00000000-0005-0000-0000-0000EF650000}"/>
    <cellStyle name="Separador de milhares 3 2 2 7 2" xfId="56729" xr:uid="{9D6725DD-D623-433D-92B0-2D1C06616466}"/>
    <cellStyle name="Separador de milhares 3 2 2 8" xfId="26094" xr:uid="{00000000-0005-0000-0000-0000F0650000}"/>
    <cellStyle name="Separador de milhares 3 2 2 8 2" xfId="56730" xr:uid="{3CD10E18-1723-497C-B60C-F4526B445DD8}"/>
    <cellStyle name="Separador de milhares 3 2 2 9" xfId="26095" xr:uid="{00000000-0005-0000-0000-0000F1650000}"/>
    <cellStyle name="Separador de milhares 3 2 2 9 2" xfId="56731" xr:uid="{5BBA6062-2A1D-4262-AD94-AE74C10612C8}"/>
    <cellStyle name="Separador de milhares 3 2 3" xfId="26096" xr:uid="{00000000-0005-0000-0000-0000F2650000}"/>
    <cellStyle name="Separador de milhares_x0001_ 3 2 3" xfId="26097" xr:uid="{00000000-0005-0000-0000-0000F3650000}"/>
    <cellStyle name="Separador de milhares 3 2 3 2" xfId="26098" xr:uid="{00000000-0005-0000-0000-0000F4650000}"/>
    <cellStyle name="Separador de milhares_x0001_ 3 2 3 2" xfId="26099" xr:uid="{00000000-0005-0000-0000-0000F5650000}"/>
    <cellStyle name="Separador de milhares 3 2 3 2 2" xfId="26100" xr:uid="{00000000-0005-0000-0000-0000F6650000}"/>
    <cellStyle name="Separador de milhares_x0001_ 3 2 3 2 2" xfId="56735" xr:uid="{35CE304B-08D5-4475-8518-CC3FD12A358F}"/>
    <cellStyle name="Separador de milhares 3 2 3 2 2 2" xfId="56736" xr:uid="{0A383921-D0A9-4E57-88BE-8913B32FB5AE}"/>
    <cellStyle name="Separador de milhares 3 2 3 2 3" xfId="56734" xr:uid="{385C3A5E-F744-49CB-A527-6E53EE568535}"/>
    <cellStyle name="Separador de milhares 3 2 3 3" xfId="26101" xr:uid="{00000000-0005-0000-0000-0000F7650000}"/>
    <cellStyle name="Separador de milhares_x0001_ 3 2 3 3" xfId="56733" xr:uid="{5AE7A785-33F2-4213-8AD8-9A17E0B91763}"/>
    <cellStyle name="Separador de milhares 3 2 3 3 2" xfId="26102" xr:uid="{00000000-0005-0000-0000-0000F8650000}"/>
    <cellStyle name="Separador de milhares 3 2 3 3 2 2" xfId="56738" xr:uid="{9F39133D-BCD2-4365-AF99-5419565942F4}"/>
    <cellStyle name="Separador de milhares 3 2 3 3 3" xfId="56737" xr:uid="{1D654A37-F83F-493A-A5A4-9BD9D2DE0D21}"/>
    <cellStyle name="Separador de milhares 3 2 3 4" xfId="26103" xr:uid="{00000000-0005-0000-0000-0000F9650000}"/>
    <cellStyle name="Separador de milhares 3 2 3 4 2" xfId="26104" xr:uid="{00000000-0005-0000-0000-0000FA650000}"/>
    <cellStyle name="Separador de milhares 3 2 3 4 2 2" xfId="56740" xr:uid="{31558617-0CF0-4BC6-A8E0-DBCEDF96333D}"/>
    <cellStyle name="Separador de milhares 3 2 3 4 3" xfId="56739" xr:uid="{EED046D3-90B9-4401-8A29-5E36FB1A5AE9}"/>
    <cellStyle name="Separador de milhares 3 2 3 5" xfId="26105" xr:uid="{00000000-0005-0000-0000-0000FB650000}"/>
    <cellStyle name="Separador de milhares 3 2 3 5 2" xfId="56741" xr:uid="{B06005A0-14EF-4431-BE20-D10B3B864D0E}"/>
    <cellStyle name="Separador de milhares 3 2 3 6" xfId="26106" xr:uid="{00000000-0005-0000-0000-0000FC650000}"/>
    <cellStyle name="Separador de milhares 3 2 3 6 2" xfId="56742" xr:uid="{20CCD4F1-02FF-44FF-A82B-57A277EB9EE0}"/>
    <cellStyle name="Separador de milhares 3 2 3 7" xfId="26107" xr:uid="{00000000-0005-0000-0000-0000FD650000}"/>
    <cellStyle name="Separador de milhares 3 2 3 7 2" xfId="56743" xr:uid="{F9ECC69D-F443-4C0F-933C-DDF6A7933705}"/>
    <cellStyle name="Separador de milhares 3 2 3 8" xfId="26108" xr:uid="{00000000-0005-0000-0000-0000FE650000}"/>
    <cellStyle name="Separador de milhares 3 2 3 8 2" xfId="56744" xr:uid="{58D6CB65-0D28-4748-8EC0-C876BFD4E41E}"/>
    <cellStyle name="Separador de milhares 3 2 3 9" xfId="56732" xr:uid="{F6978D15-72D8-4FAE-AC7C-D93F2E71DB34}"/>
    <cellStyle name="Separador de milhares 3 2 4" xfId="26109" xr:uid="{00000000-0005-0000-0000-0000FF650000}"/>
    <cellStyle name="Separador de milhares_x0001_ 3 2 4" xfId="26110" xr:uid="{00000000-0005-0000-0000-000000660000}"/>
    <cellStyle name="Separador de milhares 3 2 4 2" xfId="26111" xr:uid="{00000000-0005-0000-0000-000001660000}"/>
    <cellStyle name="Separador de milhares_x0001_ 3 2 4 2" xfId="26112" xr:uid="{00000000-0005-0000-0000-000002660000}"/>
    <cellStyle name="Separador de milhares 3 2 4 2 2" xfId="26113" xr:uid="{00000000-0005-0000-0000-000003660000}"/>
    <cellStyle name="Separador de milhares_x0001_ 3 2 4 2 2" xfId="56748" xr:uid="{BB5CBE51-DCCD-42FC-8955-977B00A9D90A}"/>
    <cellStyle name="Separador de milhares 3 2 4 2 2 2" xfId="56749" xr:uid="{2DA8D46B-B247-4F73-AD30-2132C8C68C07}"/>
    <cellStyle name="Separador de milhares 3 2 4 2 3" xfId="56747" xr:uid="{E0D91F42-DF33-4235-8ADF-1C71EF179AA5}"/>
    <cellStyle name="Separador de milhares 3 2 4 3" xfId="26114" xr:uid="{00000000-0005-0000-0000-000004660000}"/>
    <cellStyle name="Separador de milhares_x0001_ 3 2 4 3" xfId="56746" xr:uid="{CB3411AC-664B-4C5A-99E8-D5CD7EAAA3E5}"/>
    <cellStyle name="Separador de milhares 3 2 4 3 2" xfId="26115" xr:uid="{00000000-0005-0000-0000-000005660000}"/>
    <cellStyle name="Separador de milhares 3 2 4 3 2 2" xfId="56751" xr:uid="{20DF9049-1D43-4DBB-8EBF-F36E24C380B6}"/>
    <cellStyle name="Separador de milhares 3 2 4 3 3" xfId="56750" xr:uid="{F5E3A05B-8EC8-47A5-BF8D-F1CDFEF60B24}"/>
    <cellStyle name="Separador de milhares 3 2 4 4" xfId="26116" xr:uid="{00000000-0005-0000-0000-000006660000}"/>
    <cellStyle name="Separador de milhares 3 2 4 4 2" xfId="26117" xr:uid="{00000000-0005-0000-0000-000007660000}"/>
    <cellStyle name="Separador de milhares 3 2 4 4 2 2" xfId="56753" xr:uid="{946588A5-7F6D-4F2E-A00F-5B2537623454}"/>
    <cellStyle name="Separador de milhares 3 2 4 4 3" xfId="56752" xr:uid="{852959A6-AA10-4246-B96C-FB30515E55B7}"/>
    <cellStyle name="Separador de milhares 3 2 4 5" xfId="26118" xr:uid="{00000000-0005-0000-0000-000008660000}"/>
    <cellStyle name="Separador de milhares 3 2 4 5 2" xfId="56754" xr:uid="{7AFC3045-C1A4-4660-8818-FAAB656E7749}"/>
    <cellStyle name="Separador de milhares 3 2 4 6" xfId="26119" xr:uid="{00000000-0005-0000-0000-000009660000}"/>
    <cellStyle name="Separador de milhares 3 2 4 6 2" xfId="56755" xr:uid="{179233DE-FF26-420F-ACB2-089A7C9D7690}"/>
    <cellStyle name="Separador de milhares 3 2 4 7" xfId="26120" xr:uid="{00000000-0005-0000-0000-00000A660000}"/>
    <cellStyle name="Separador de milhares 3 2 4 7 2" xfId="56756" xr:uid="{7FAC1D3D-1298-4A12-B131-8C6F8723DE8D}"/>
    <cellStyle name="Separador de milhares 3 2 4 8" xfId="26121" xr:uid="{00000000-0005-0000-0000-00000B660000}"/>
    <cellStyle name="Separador de milhares 3 2 4 8 2" xfId="56757" xr:uid="{E2A5EAFF-8B18-44F4-A3C9-FF0EA1B7E033}"/>
    <cellStyle name="Separador de milhares 3 2 4 9" xfId="56745" xr:uid="{C611CBF8-6EEF-465D-A912-553C85FF5131}"/>
    <cellStyle name="Separador de milhares 3 2 5" xfId="26122" xr:uid="{00000000-0005-0000-0000-00000C660000}"/>
    <cellStyle name="Separador de milhares_x0001_ 3 2 5" xfId="26123" xr:uid="{00000000-0005-0000-0000-00000D660000}"/>
    <cellStyle name="Separador de milhares 3 2 5 2" xfId="26124" xr:uid="{00000000-0005-0000-0000-00000E660000}"/>
    <cellStyle name="Separador de milhares_x0001_ 3 2 5 2" xfId="26125" xr:uid="{00000000-0005-0000-0000-00000F660000}"/>
    <cellStyle name="Separador de milhares 3 2 5 2 2" xfId="26126" xr:uid="{00000000-0005-0000-0000-000010660000}"/>
    <cellStyle name="Separador de milhares_x0001_ 3 2 5 2 2" xfId="56761" xr:uid="{68B43CDF-6223-44A6-B65E-026F89A35ADC}"/>
    <cellStyle name="Separador de milhares 3 2 5 2 2 2" xfId="56762" xr:uid="{6D8EF9E6-0C0B-42E9-84DD-A6788B06DC61}"/>
    <cellStyle name="Separador de milhares 3 2 5 2 3" xfId="56760" xr:uid="{34C6BA1C-2837-4902-89E5-44187302BC5C}"/>
    <cellStyle name="Separador de milhares 3 2 5 3" xfId="26127" xr:uid="{00000000-0005-0000-0000-000011660000}"/>
    <cellStyle name="Separador de milhares_x0001_ 3 2 5 3" xfId="56759" xr:uid="{186C1EC0-F350-4874-928C-92E1624967D2}"/>
    <cellStyle name="Separador de milhares 3 2 5 3 2" xfId="26128" xr:uid="{00000000-0005-0000-0000-000012660000}"/>
    <cellStyle name="Separador de milhares 3 2 5 3 2 2" xfId="56764" xr:uid="{A816D1F6-5D66-4D23-889D-021EA7436599}"/>
    <cellStyle name="Separador de milhares 3 2 5 3 3" xfId="56763" xr:uid="{64BCD64A-F1D9-4B4C-AE8C-6B705FE2D883}"/>
    <cellStyle name="Separador de milhares 3 2 5 4" xfId="26129" xr:uid="{00000000-0005-0000-0000-000013660000}"/>
    <cellStyle name="Separador de milhares 3 2 5 4 2" xfId="56765" xr:uid="{7788403E-C2DC-4F1D-8F92-B9AC61C3CB76}"/>
    <cellStyle name="Separador de milhares 3 2 5 5" xfId="26130" xr:uid="{00000000-0005-0000-0000-000014660000}"/>
    <cellStyle name="Separador de milhares 3 2 5 5 2" xfId="56766" xr:uid="{CBCD4991-2858-4A73-8FE5-DF4223FF971C}"/>
    <cellStyle name="Separador de milhares 3 2 5 6" xfId="26131" xr:uid="{00000000-0005-0000-0000-000015660000}"/>
    <cellStyle name="Separador de milhares 3 2 5 6 2" xfId="56767" xr:uid="{508EBF0B-28E9-4D46-9D3C-51291E5661D7}"/>
    <cellStyle name="Separador de milhares 3 2 5 7" xfId="26132" xr:uid="{00000000-0005-0000-0000-000016660000}"/>
    <cellStyle name="Separador de milhares 3 2 5 7 2" xfId="56768" xr:uid="{4E9165A6-61CA-4579-B129-31BB0333EA23}"/>
    <cellStyle name="Separador de milhares 3 2 5 8" xfId="56758" xr:uid="{DBD8B5F8-8572-4829-B3D2-32DC6B3E7514}"/>
    <cellStyle name="Separador de milhares 3 2 6" xfId="26133" xr:uid="{00000000-0005-0000-0000-000017660000}"/>
    <cellStyle name="Separador de milhares_x0001_ 3 2 6" xfId="26134" xr:uid="{00000000-0005-0000-0000-000018660000}"/>
    <cellStyle name="Separador de milhares 3 2 6 2" xfId="26135" xr:uid="{00000000-0005-0000-0000-000019660000}"/>
    <cellStyle name="Separador de milhares_x0001_ 3 2 6 2" xfId="56770" xr:uid="{AAE57722-5D9A-4097-A061-06ABCD0D9D40}"/>
    <cellStyle name="Separador de milhares 3 2 6 2 2" xfId="26136" xr:uid="{00000000-0005-0000-0000-00001A660000}"/>
    <cellStyle name="Separador de milhares 3 2 6 2 2 2" xfId="56772" xr:uid="{A74848F1-9A51-4C05-8308-4EA9C46DAC4D}"/>
    <cellStyle name="Separador de milhares 3 2 6 2 3" xfId="56771" xr:uid="{71DAEC2F-998C-45D6-BF89-88417078258C}"/>
    <cellStyle name="Separador de milhares 3 2 6 3" xfId="26137" xr:uid="{00000000-0005-0000-0000-00001B660000}"/>
    <cellStyle name="Separador de milhares 3 2 6 3 2" xfId="26138" xr:uid="{00000000-0005-0000-0000-00001C660000}"/>
    <cellStyle name="Separador de milhares 3 2 6 3 2 2" xfId="56774" xr:uid="{FAC776A0-C1C2-4191-A439-CED0FD193EEB}"/>
    <cellStyle name="Separador de milhares 3 2 6 3 3" xfId="56773" xr:uid="{A3BE321C-3CFA-431D-96D2-B9E4539953B4}"/>
    <cellStyle name="Separador de milhares 3 2 6 4" xfId="26139" xr:uid="{00000000-0005-0000-0000-00001D660000}"/>
    <cellStyle name="Separador de milhares 3 2 6 4 2" xfId="56775" xr:uid="{440D732A-5AF7-4A16-B2EA-B384A8567777}"/>
    <cellStyle name="Separador de milhares 3 2 6 5" xfId="26140" xr:uid="{00000000-0005-0000-0000-00001E660000}"/>
    <cellStyle name="Separador de milhares 3 2 6 5 2" xfId="56776" xr:uid="{CD9F6D1D-D821-4949-9E0A-22591955BDE4}"/>
    <cellStyle name="Separador de milhares 3 2 6 6" xfId="26141" xr:uid="{00000000-0005-0000-0000-00001F660000}"/>
    <cellStyle name="Separador de milhares 3 2 6 6 2" xfId="56777" xr:uid="{9DC40B32-F3DA-4EE8-9EAD-815E9E79EB5A}"/>
    <cellStyle name="Separador de milhares 3 2 6 7" xfId="26142" xr:uid="{00000000-0005-0000-0000-000020660000}"/>
    <cellStyle name="Separador de milhares 3 2 6 7 2" xfId="56778" xr:uid="{855E2E2B-1DB3-49F7-90BB-00432EE9FC41}"/>
    <cellStyle name="Separador de milhares 3 2 6 8" xfId="56769" xr:uid="{8B9EEEC5-12D9-417E-88D3-29C47C7EB038}"/>
    <cellStyle name="Separador de milhares 3 2 7" xfId="26143" xr:uid="{00000000-0005-0000-0000-000021660000}"/>
    <cellStyle name="Separador de milhares_x0001_ 3 2 7" xfId="26144" xr:uid="{00000000-0005-0000-0000-000022660000}"/>
    <cellStyle name="Separador de milhares 3 2 7 2" xfId="26145" xr:uid="{00000000-0005-0000-0000-000023660000}"/>
    <cellStyle name="Separador de milhares_x0001_ 3 2 7 2" xfId="56780" xr:uid="{1D6B12CD-AD31-4ED4-BB95-AF03490F7BB4}"/>
    <cellStyle name="Separador de milhares 3 2 7 2 2" xfId="56781" xr:uid="{9A996144-2150-4DF9-9743-41CC5B40B22E}"/>
    <cellStyle name="Separador de milhares 3 2 7 3" xfId="56779" xr:uid="{3CD5CE72-18E5-4653-880A-55EC44BFAE6D}"/>
    <cellStyle name="Separador de milhares 3 2 8" xfId="26146" xr:uid="{00000000-0005-0000-0000-000024660000}"/>
    <cellStyle name="Separador de milhares_x0001_ 3 2 8" xfId="26147" xr:uid="{00000000-0005-0000-0000-000025660000}"/>
    <cellStyle name="Separador de milhares 3 2 8 2" xfId="26148" xr:uid="{00000000-0005-0000-0000-000026660000}"/>
    <cellStyle name="Separador de milhares_x0001_ 3 2 8 2" xfId="56783" xr:uid="{859F78A4-339A-47D1-9B31-744B120C1D55}"/>
    <cellStyle name="Separador de milhares 3 2 8 2 2" xfId="56784" xr:uid="{8F004A88-BCE6-4824-80EB-7AA2380E2479}"/>
    <cellStyle name="Separador de milhares 3 2 8 3" xfId="56782" xr:uid="{783FB4E5-8DC5-4BA3-8406-322661BFFFEB}"/>
    <cellStyle name="Separador de milhares 3 2 9" xfId="26149" xr:uid="{00000000-0005-0000-0000-000027660000}"/>
    <cellStyle name="Separador de milhares_x0001_ 3 2 9" xfId="26150" xr:uid="{00000000-0005-0000-0000-000028660000}"/>
    <cellStyle name="Separador de milhares 3 2 9 2" xfId="26151" xr:uid="{00000000-0005-0000-0000-000029660000}"/>
    <cellStyle name="Separador de milhares_x0001_ 3 2 9 2" xfId="56786" xr:uid="{8E2D4D2B-38CB-4019-91F6-BBC92B1D97EA}"/>
    <cellStyle name="Separador de milhares 3 2 9 2 2" xfId="56787" xr:uid="{85C09C3E-6EE6-45CE-B5EA-6C2AED187921}"/>
    <cellStyle name="Separador de milhares 3 2 9 3" xfId="56785" xr:uid="{D9DE4A79-0554-4ECA-9F11-090B7D41676C}"/>
    <cellStyle name="Separador de milhares 3 20" xfId="26152" xr:uid="{00000000-0005-0000-0000-00002A660000}"/>
    <cellStyle name="Separador de milhares 3 20 2" xfId="26153" xr:uid="{00000000-0005-0000-0000-00002B660000}"/>
    <cellStyle name="Separador de milhares 3 20 2 2" xfId="26154" xr:uid="{00000000-0005-0000-0000-00002C660000}"/>
    <cellStyle name="Separador de milhares 3 20 2 2 2" xfId="56790" xr:uid="{B80E8A90-AB83-40A6-BFED-93135EE78392}"/>
    <cellStyle name="Separador de milhares 3 20 2 3" xfId="56789" xr:uid="{D41F6140-A9F7-44E0-AE79-BB0CA8A9D2F3}"/>
    <cellStyle name="Separador de milhares 3 20 3" xfId="26155" xr:uid="{00000000-0005-0000-0000-00002D660000}"/>
    <cellStyle name="Separador de milhares 3 20 3 2" xfId="26156" xr:uid="{00000000-0005-0000-0000-00002E660000}"/>
    <cellStyle name="Separador de milhares 3 20 3 2 2" xfId="56792" xr:uid="{A0C1A209-00A6-4394-A655-20E4F6FDA09C}"/>
    <cellStyle name="Separador de milhares 3 20 3 3" xfId="56791" xr:uid="{8B352FC9-7EBC-4EAE-A9A5-C6B9AEBA11D5}"/>
    <cellStyle name="Separador de milhares 3 20 4" xfId="26157" xr:uid="{00000000-0005-0000-0000-00002F660000}"/>
    <cellStyle name="Separador de milhares 3 20 4 2" xfId="56793" xr:uid="{D3F0A297-4643-4E49-B0C6-1068D83A0138}"/>
    <cellStyle name="Separador de milhares 3 20 5" xfId="26158" xr:uid="{00000000-0005-0000-0000-000030660000}"/>
    <cellStyle name="Separador de milhares 3 20 5 2" xfId="26159" xr:uid="{00000000-0005-0000-0000-000031660000}"/>
    <cellStyle name="Separador de milhares 3 20 5 2 2" xfId="56795" xr:uid="{C49DD123-3123-41F6-9D74-5FBBE06C0363}"/>
    <cellStyle name="Separador de milhares 3 20 5 3" xfId="56794" xr:uid="{AAD8B77A-0E62-4BDD-8C07-90FC4B08D670}"/>
    <cellStyle name="Separador de milhares 3 20 6" xfId="26160" xr:uid="{00000000-0005-0000-0000-000032660000}"/>
    <cellStyle name="Separador de milhares 3 20 6 2" xfId="56796" xr:uid="{D16C2D28-24C2-4962-A44D-A30360B50500}"/>
    <cellStyle name="Separador de milhares 3 20 7" xfId="56788" xr:uid="{AB202779-579E-4DF3-81C9-60D66B7D273B}"/>
    <cellStyle name="Separador de milhares 3 21" xfId="26161" xr:uid="{00000000-0005-0000-0000-000033660000}"/>
    <cellStyle name="Separador de milhares 3 21 2" xfId="26162" xr:uid="{00000000-0005-0000-0000-000034660000}"/>
    <cellStyle name="Separador de milhares 3 21 2 2" xfId="26163" xr:uid="{00000000-0005-0000-0000-000035660000}"/>
    <cellStyle name="Separador de milhares 3 21 2 2 2" xfId="56799" xr:uid="{29A8E192-F2E4-474E-B048-008D3547F765}"/>
    <cellStyle name="Separador de milhares 3 21 2 3" xfId="56798" xr:uid="{C66AF5F3-2EF9-4635-9419-2DBAC16D5606}"/>
    <cellStyle name="Separador de milhares 3 21 3" xfId="26164" xr:uid="{00000000-0005-0000-0000-000036660000}"/>
    <cellStyle name="Separador de milhares 3 21 3 2" xfId="26165" xr:uid="{00000000-0005-0000-0000-000037660000}"/>
    <cellStyle name="Separador de milhares 3 21 3 2 2" xfId="56801" xr:uid="{B5698929-E7C3-4D9C-BF00-5FEA7A77ED09}"/>
    <cellStyle name="Separador de milhares 3 21 3 3" xfId="56800" xr:uid="{83669B0F-2C1F-4A99-BE2E-76BE1707BEEA}"/>
    <cellStyle name="Separador de milhares 3 21 4" xfId="26166" xr:uid="{00000000-0005-0000-0000-000038660000}"/>
    <cellStyle name="Separador de milhares 3 21 4 2" xfId="56802" xr:uid="{29290461-256E-4D3B-9B68-5CEF060E13AB}"/>
    <cellStyle name="Separador de milhares 3 21 5" xfId="26167" xr:uid="{00000000-0005-0000-0000-000039660000}"/>
    <cellStyle name="Separador de milhares 3 21 5 2" xfId="26168" xr:uid="{00000000-0005-0000-0000-00003A660000}"/>
    <cellStyle name="Separador de milhares 3 21 5 2 2" xfId="56804" xr:uid="{B4ADD726-80D6-4C87-B212-65561AA11AFE}"/>
    <cellStyle name="Separador de milhares 3 21 5 3" xfId="56803" xr:uid="{8EAB1E5E-5E9A-4757-AA8B-5699D298B144}"/>
    <cellStyle name="Separador de milhares 3 21 6" xfId="26169" xr:uid="{00000000-0005-0000-0000-00003B660000}"/>
    <cellStyle name="Separador de milhares 3 21 6 2" xfId="56805" xr:uid="{8D21E55E-2DAA-40ED-8799-8BC55422179C}"/>
    <cellStyle name="Separador de milhares 3 21 7" xfId="56797" xr:uid="{E189133B-E936-47C1-AA6E-26331B006194}"/>
    <cellStyle name="Separador de milhares 3 22" xfId="26170" xr:uid="{00000000-0005-0000-0000-00003C660000}"/>
    <cellStyle name="Separador de milhares 3 22 2" xfId="26171" xr:uid="{00000000-0005-0000-0000-00003D660000}"/>
    <cellStyle name="Separador de milhares 3 22 2 2" xfId="26172" xr:uid="{00000000-0005-0000-0000-00003E660000}"/>
    <cellStyle name="Separador de milhares 3 22 2 2 2" xfId="56808" xr:uid="{AC2337E9-B6BB-406C-BFA1-22BA8A7B07BD}"/>
    <cellStyle name="Separador de milhares 3 22 2 3" xfId="56807" xr:uid="{1EE0BACC-C1CD-4C37-934A-9EA16ADB34E7}"/>
    <cellStyle name="Separador de milhares 3 22 3" xfId="26173" xr:uid="{00000000-0005-0000-0000-00003F660000}"/>
    <cellStyle name="Separador de milhares 3 22 3 2" xfId="26174" xr:uid="{00000000-0005-0000-0000-000040660000}"/>
    <cellStyle name="Separador de milhares 3 22 3 2 2" xfId="56810" xr:uid="{4F15538B-8EB6-44D6-8A62-B2832C2BDCC2}"/>
    <cellStyle name="Separador de milhares 3 22 3 3" xfId="56809" xr:uid="{0D121C95-3581-49F4-BE9D-EFDA86D745AB}"/>
    <cellStyle name="Separador de milhares 3 22 4" xfId="26175" xr:uid="{00000000-0005-0000-0000-000041660000}"/>
    <cellStyle name="Separador de milhares 3 22 4 2" xfId="56811" xr:uid="{DE9FB484-D184-4A66-AEEF-BC691C08F1A5}"/>
    <cellStyle name="Separador de milhares 3 22 5" xfId="26176" xr:uid="{00000000-0005-0000-0000-000042660000}"/>
    <cellStyle name="Separador de milhares 3 22 5 2" xfId="26177" xr:uid="{00000000-0005-0000-0000-000043660000}"/>
    <cellStyle name="Separador de milhares 3 22 5 2 2" xfId="56813" xr:uid="{FDC32D51-8025-429E-8199-44256F4B821C}"/>
    <cellStyle name="Separador de milhares 3 22 5 3" xfId="56812" xr:uid="{46B3B668-8044-4479-8DA9-B2B4EFCB414B}"/>
    <cellStyle name="Separador de milhares 3 22 6" xfId="26178" xr:uid="{00000000-0005-0000-0000-000044660000}"/>
    <cellStyle name="Separador de milhares 3 22 6 2" xfId="56814" xr:uid="{EFE1FCF4-0EFD-4087-B076-D743E05D848F}"/>
    <cellStyle name="Separador de milhares 3 22 7" xfId="56806" xr:uid="{01CABD83-776F-4A27-AE76-9E6A1DE72533}"/>
    <cellStyle name="Separador de milhares 3 23" xfId="26179" xr:uid="{00000000-0005-0000-0000-000045660000}"/>
    <cellStyle name="Separador de milhares 3 23 2" xfId="26180" xr:uid="{00000000-0005-0000-0000-000046660000}"/>
    <cellStyle name="Separador de milhares 3 23 2 2" xfId="26181" xr:uid="{00000000-0005-0000-0000-000047660000}"/>
    <cellStyle name="Separador de milhares 3 23 2 2 2" xfId="56817" xr:uid="{90F2CF5F-C4DF-4A85-B096-51F273ABF548}"/>
    <cellStyle name="Separador de milhares 3 23 2 3" xfId="56816" xr:uid="{3326D350-9951-46AA-8EF7-E22DDD18C87F}"/>
    <cellStyle name="Separador de milhares 3 23 3" xfId="26182" xr:uid="{00000000-0005-0000-0000-000048660000}"/>
    <cellStyle name="Separador de milhares 3 23 3 2" xfId="26183" xr:uid="{00000000-0005-0000-0000-000049660000}"/>
    <cellStyle name="Separador de milhares 3 23 3 2 2" xfId="56819" xr:uid="{53BE70DF-A269-41B5-8EBA-1377C245277D}"/>
    <cellStyle name="Separador de milhares 3 23 3 3" xfId="56818" xr:uid="{FF2B01AB-A083-4269-A132-29040D4D593A}"/>
    <cellStyle name="Separador de milhares 3 23 4" xfId="26184" xr:uid="{00000000-0005-0000-0000-00004A660000}"/>
    <cellStyle name="Separador de milhares 3 23 4 2" xfId="56820" xr:uid="{28936274-6562-4E38-9FAF-3298E363D5F3}"/>
    <cellStyle name="Separador de milhares 3 23 5" xfId="26185" xr:uid="{00000000-0005-0000-0000-00004B660000}"/>
    <cellStyle name="Separador de milhares 3 23 5 2" xfId="26186" xr:uid="{00000000-0005-0000-0000-00004C660000}"/>
    <cellStyle name="Separador de milhares 3 23 5 2 2" xfId="56822" xr:uid="{DF9C31AC-1F6D-42CC-8ECF-756DEC241FFA}"/>
    <cellStyle name="Separador de milhares 3 23 5 3" xfId="56821" xr:uid="{82182970-9058-4E0F-AEAD-E1B205BC8432}"/>
    <cellStyle name="Separador de milhares 3 23 6" xfId="26187" xr:uid="{00000000-0005-0000-0000-00004D660000}"/>
    <cellStyle name="Separador de milhares 3 23 6 2" xfId="56823" xr:uid="{682E1AA7-87D4-4DAF-B4E9-7DCBC981470F}"/>
    <cellStyle name="Separador de milhares 3 23 7" xfId="56815" xr:uid="{BC297631-C902-46F8-8D14-D6424B553B20}"/>
    <cellStyle name="Separador de milhares 3 24" xfId="26188" xr:uid="{00000000-0005-0000-0000-00004E660000}"/>
    <cellStyle name="Separador de milhares 3 24 2" xfId="26189" xr:uid="{00000000-0005-0000-0000-00004F660000}"/>
    <cellStyle name="Separador de milhares 3 24 2 2" xfId="26190" xr:uid="{00000000-0005-0000-0000-000050660000}"/>
    <cellStyle name="Separador de milhares 3 24 2 2 2" xfId="56826" xr:uid="{62A5BDB8-561D-41E4-B3F2-216D4C52ED82}"/>
    <cellStyle name="Separador de milhares 3 24 2 3" xfId="56825" xr:uid="{6A9C9D66-DDBE-43CE-818C-9C858434B217}"/>
    <cellStyle name="Separador de milhares 3 24 3" xfId="26191" xr:uid="{00000000-0005-0000-0000-000051660000}"/>
    <cellStyle name="Separador de milhares 3 24 3 2" xfId="26192" xr:uid="{00000000-0005-0000-0000-000052660000}"/>
    <cellStyle name="Separador de milhares 3 24 3 2 2" xfId="56828" xr:uid="{7FA69737-7264-4B84-A903-EAA5E744C6E4}"/>
    <cellStyle name="Separador de milhares 3 24 3 3" xfId="56827" xr:uid="{EE956758-2106-4DD9-8465-9B17723B07A7}"/>
    <cellStyle name="Separador de milhares 3 24 4" xfId="26193" xr:uid="{00000000-0005-0000-0000-000053660000}"/>
    <cellStyle name="Separador de milhares 3 24 4 2" xfId="56829" xr:uid="{297921B9-80A0-430A-956A-C090EAB332F6}"/>
    <cellStyle name="Separador de milhares 3 24 5" xfId="26194" xr:uid="{00000000-0005-0000-0000-000054660000}"/>
    <cellStyle name="Separador de milhares 3 24 5 2" xfId="26195" xr:uid="{00000000-0005-0000-0000-000055660000}"/>
    <cellStyle name="Separador de milhares 3 24 5 2 2" xfId="56831" xr:uid="{3C9F951F-8748-47B0-A1F9-747F408C3EDB}"/>
    <cellStyle name="Separador de milhares 3 24 5 3" xfId="56830" xr:uid="{3AF21FF8-D83C-4B60-A55F-A642B248D90E}"/>
    <cellStyle name="Separador de milhares 3 24 6" xfId="26196" xr:uid="{00000000-0005-0000-0000-000056660000}"/>
    <cellStyle name="Separador de milhares 3 24 6 2" xfId="56832" xr:uid="{188DDCE2-ED38-487F-AF53-49762281936C}"/>
    <cellStyle name="Separador de milhares 3 24 7" xfId="56824" xr:uid="{BA18E47E-1A6D-45B2-A957-9E77BC6B7AB3}"/>
    <cellStyle name="Separador de milhares 3 25" xfId="26197" xr:uid="{00000000-0005-0000-0000-000057660000}"/>
    <cellStyle name="Separador de milhares 3 25 2" xfId="26198" xr:uid="{00000000-0005-0000-0000-000058660000}"/>
    <cellStyle name="Separador de milhares 3 25 2 2" xfId="26199" xr:uid="{00000000-0005-0000-0000-000059660000}"/>
    <cellStyle name="Separador de milhares 3 25 2 2 2" xfId="56835" xr:uid="{47A1E1DE-2D3D-4350-85D2-5AA9840115DB}"/>
    <cellStyle name="Separador de milhares 3 25 2 3" xfId="56834" xr:uid="{4916AC17-C729-48AF-91D7-DAF7B86502D5}"/>
    <cellStyle name="Separador de milhares 3 25 3" xfId="26200" xr:uid="{00000000-0005-0000-0000-00005A660000}"/>
    <cellStyle name="Separador de milhares 3 25 3 2" xfId="26201" xr:uid="{00000000-0005-0000-0000-00005B660000}"/>
    <cellStyle name="Separador de milhares 3 25 3 2 2" xfId="56837" xr:uid="{90E56F27-7A78-4301-BF20-7FEE8EE7F9BF}"/>
    <cellStyle name="Separador de milhares 3 25 3 3" xfId="56836" xr:uid="{75285EA5-7C77-4262-B727-D69D09EB0159}"/>
    <cellStyle name="Separador de milhares 3 25 4" xfId="26202" xr:uid="{00000000-0005-0000-0000-00005C660000}"/>
    <cellStyle name="Separador de milhares 3 25 4 2" xfId="56838" xr:uid="{B80C55C4-3D9E-4D60-B82A-7C2336B91F44}"/>
    <cellStyle name="Separador de milhares 3 25 5" xfId="26203" xr:uid="{00000000-0005-0000-0000-00005D660000}"/>
    <cellStyle name="Separador de milhares 3 25 5 2" xfId="26204" xr:uid="{00000000-0005-0000-0000-00005E660000}"/>
    <cellStyle name="Separador de milhares 3 25 5 2 2" xfId="56840" xr:uid="{D11E7099-4B29-41AD-8967-2E7AA7E75721}"/>
    <cellStyle name="Separador de milhares 3 25 5 3" xfId="56839" xr:uid="{70EA8343-2013-4F8B-A122-3963E6214820}"/>
    <cellStyle name="Separador de milhares 3 25 6" xfId="26205" xr:uid="{00000000-0005-0000-0000-00005F660000}"/>
    <cellStyle name="Separador de milhares 3 25 6 2" xfId="56841" xr:uid="{1C4851D5-F064-4FF7-8733-17D8E4404291}"/>
    <cellStyle name="Separador de milhares 3 25 7" xfId="56833" xr:uid="{9CDCC68F-BBC6-43B1-A34E-D49C199F7F15}"/>
    <cellStyle name="Separador de milhares 3 26" xfId="26206" xr:uid="{00000000-0005-0000-0000-000060660000}"/>
    <cellStyle name="Separador de milhares 3 26 2" xfId="26207" xr:uid="{00000000-0005-0000-0000-000061660000}"/>
    <cellStyle name="Separador de milhares 3 26 2 2" xfId="26208" xr:uid="{00000000-0005-0000-0000-000062660000}"/>
    <cellStyle name="Separador de milhares 3 26 2 2 2" xfId="56844" xr:uid="{33B63CB5-6E07-4B88-86E8-FF5E4B354C5C}"/>
    <cellStyle name="Separador de milhares 3 26 2 3" xfId="56843" xr:uid="{B601774D-0511-4251-8A33-A0D08C3F269B}"/>
    <cellStyle name="Separador de milhares 3 26 3" xfId="26209" xr:uid="{00000000-0005-0000-0000-000063660000}"/>
    <cellStyle name="Separador de milhares 3 26 3 2" xfId="26210" xr:uid="{00000000-0005-0000-0000-000064660000}"/>
    <cellStyle name="Separador de milhares 3 26 3 2 2" xfId="56846" xr:uid="{964144E0-7E4B-482D-B7AE-BFB5D429B5F7}"/>
    <cellStyle name="Separador de milhares 3 26 3 3" xfId="56845" xr:uid="{555D66B4-8BB6-46BC-A8D0-02CC69462C6D}"/>
    <cellStyle name="Separador de milhares 3 26 4" xfId="26211" xr:uid="{00000000-0005-0000-0000-000065660000}"/>
    <cellStyle name="Separador de milhares 3 26 4 2" xfId="56847" xr:uid="{69C459B8-CBD0-4FCA-9827-09A602878CA8}"/>
    <cellStyle name="Separador de milhares 3 26 5" xfId="26212" xr:uid="{00000000-0005-0000-0000-000066660000}"/>
    <cellStyle name="Separador de milhares 3 26 5 2" xfId="26213" xr:uid="{00000000-0005-0000-0000-000067660000}"/>
    <cellStyle name="Separador de milhares 3 26 5 2 2" xfId="56849" xr:uid="{FE6BAA85-38DE-4713-977F-25E51B614271}"/>
    <cellStyle name="Separador de milhares 3 26 5 3" xfId="56848" xr:uid="{A18005F0-EA44-4EEE-B9DE-2F787C05C365}"/>
    <cellStyle name="Separador de milhares 3 26 6" xfId="26214" xr:uid="{00000000-0005-0000-0000-000068660000}"/>
    <cellStyle name="Separador de milhares 3 26 6 2" xfId="56850" xr:uid="{91465C57-87C3-42F1-85E6-D00A5DDF3B68}"/>
    <cellStyle name="Separador de milhares 3 26 7" xfId="56842" xr:uid="{B2615C66-A777-4101-A06E-7904297AB9EB}"/>
    <cellStyle name="Separador de milhares 3 27" xfId="26215" xr:uid="{00000000-0005-0000-0000-000069660000}"/>
    <cellStyle name="Separador de milhares 3 27 2" xfId="26216" xr:uid="{00000000-0005-0000-0000-00006A660000}"/>
    <cellStyle name="Separador de milhares 3 27 2 2" xfId="26217" xr:uid="{00000000-0005-0000-0000-00006B660000}"/>
    <cellStyle name="Separador de milhares 3 27 2 2 2" xfId="56853" xr:uid="{A6041B96-41A6-4483-8ACA-33E858106A3C}"/>
    <cellStyle name="Separador de milhares 3 27 2 3" xfId="56852" xr:uid="{423A4947-E7C9-4C4B-9AA9-5CF51D8FD9E9}"/>
    <cellStyle name="Separador de milhares 3 27 3" xfId="26218" xr:uid="{00000000-0005-0000-0000-00006C660000}"/>
    <cellStyle name="Separador de milhares 3 27 3 2" xfId="26219" xr:uid="{00000000-0005-0000-0000-00006D660000}"/>
    <cellStyle name="Separador de milhares 3 27 3 2 2" xfId="56855" xr:uid="{2463DF06-ECA1-446E-8502-FA24F0E8681A}"/>
    <cellStyle name="Separador de milhares 3 27 3 3" xfId="56854" xr:uid="{E1CAA3A6-1142-490A-B17B-87FA5A501921}"/>
    <cellStyle name="Separador de milhares 3 27 4" xfId="26220" xr:uid="{00000000-0005-0000-0000-00006E660000}"/>
    <cellStyle name="Separador de milhares 3 27 4 2" xfId="56856" xr:uid="{389BBD2F-1B02-436F-8AE3-6B750A6DCC9C}"/>
    <cellStyle name="Separador de milhares 3 27 5" xfId="26221" xr:uid="{00000000-0005-0000-0000-00006F660000}"/>
    <cellStyle name="Separador de milhares 3 27 5 2" xfId="26222" xr:uid="{00000000-0005-0000-0000-000070660000}"/>
    <cellStyle name="Separador de milhares 3 27 5 2 2" xfId="56858" xr:uid="{30DA0FFB-4953-4C34-BB92-E44D0C4BB1C9}"/>
    <cellStyle name="Separador de milhares 3 27 5 3" xfId="56857" xr:uid="{2FB6203B-A852-42AD-B633-256083D95252}"/>
    <cellStyle name="Separador de milhares 3 27 6" xfId="26223" xr:uid="{00000000-0005-0000-0000-000071660000}"/>
    <cellStyle name="Separador de milhares 3 27 6 2" xfId="56859" xr:uid="{1B1CB3C8-D8DE-4FC0-BA74-14C3ABEABF61}"/>
    <cellStyle name="Separador de milhares 3 27 7" xfId="56851" xr:uid="{008E7974-17B6-49DF-A1E9-91398AFCA798}"/>
    <cellStyle name="Separador de milhares 3 28" xfId="26224" xr:uid="{00000000-0005-0000-0000-000072660000}"/>
    <cellStyle name="Separador de milhares 3 28 2" xfId="26225" xr:uid="{00000000-0005-0000-0000-000073660000}"/>
    <cellStyle name="Separador de milhares 3 28 2 2" xfId="26226" xr:uid="{00000000-0005-0000-0000-000074660000}"/>
    <cellStyle name="Separador de milhares 3 28 2 2 2" xfId="56862" xr:uid="{34D51FB3-9FF9-4E27-8039-55890BCCD61C}"/>
    <cellStyle name="Separador de milhares 3 28 2 3" xfId="56861" xr:uid="{3221E7DD-6F4E-4314-8F07-A70A825DD87F}"/>
    <cellStyle name="Separador de milhares 3 28 3" xfId="26227" xr:uid="{00000000-0005-0000-0000-000075660000}"/>
    <cellStyle name="Separador de milhares 3 28 3 2" xfId="26228" xr:uid="{00000000-0005-0000-0000-000076660000}"/>
    <cellStyle name="Separador de milhares 3 28 3 2 2" xfId="56864" xr:uid="{955A75E9-F0AE-4661-8B28-73B9B663561E}"/>
    <cellStyle name="Separador de milhares 3 28 3 3" xfId="56863" xr:uid="{B2B383F6-26F7-44C1-8036-5D2FE8799DED}"/>
    <cellStyle name="Separador de milhares 3 28 4" xfId="26229" xr:uid="{00000000-0005-0000-0000-000077660000}"/>
    <cellStyle name="Separador de milhares 3 28 4 2" xfId="56865" xr:uid="{2E1AAD5B-41DE-4B30-82F2-BF2DED25D356}"/>
    <cellStyle name="Separador de milhares 3 28 5" xfId="26230" xr:uid="{00000000-0005-0000-0000-000078660000}"/>
    <cellStyle name="Separador de milhares 3 28 5 2" xfId="26231" xr:uid="{00000000-0005-0000-0000-000079660000}"/>
    <cellStyle name="Separador de milhares 3 28 5 2 2" xfId="56867" xr:uid="{A45C57A2-234D-4FD3-8E74-EC3AA6347A0E}"/>
    <cellStyle name="Separador de milhares 3 28 5 3" xfId="56866" xr:uid="{3AD20F9C-9B34-4B0F-B1AE-C8DB32B3CDBA}"/>
    <cellStyle name="Separador de milhares 3 28 6" xfId="26232" xr:uid="{00000000-0005-0000-0000-00007A660000}"/>
    <cellStyle name="Separador de milhares 3 28 6 2" xfId="56868" xr:uid="{38A1ADEA-999E-474F-B059-4F43D635BB8D}"/>
    <cellStyle name="Separador de milhares 3 28 7" xfId="56860" xr:uid="{C52161BF-BEA6-4434-83F1-44A6A6543B44}"/>
    <cellStyle name="Separador de milhares 3 29" xfId="26233" xr:uid="{00000000-0005-0000-0000-00007B660000}"/>
    <cellStyle name="Separador de milhares 3 29 2" xfId="26234" xr:uid="{00000000-0005-0000-0000-00007C660000}"/>
    <cellStyle name="Separador de milhares 3 29 2 2" xfId="26235" xr:uid="{00000000-0005-0000-0000-00007D660000}"/>
    <cellStyle name="Separador de milhares 3 29 2 2 2" xfId="56871" xr:uid="{E5EC2E68-05F9-456C-B21D-76BD60006159}"/>
    <cellStyle name="Separador de milhares 3 29 2 3" xfId="56870" xr:uid="{CAEF6FD4-B618-4BF7-BE67-3784FC20759F}"/>
    <cellStyle name="Separador de milhares 3 29 3" xfId="26236" xr:uid="{00000000-0005-0000-0000-00007E660000}"/>
    <cellStyle name="Separador de milhares 3 29 3 2" xfId="26237" xr:uid="{00000000-0005-0000-0000-00007F660000}"/>
    <cellStyle name="Separador de milhares 3 29 3 2 2" xfId="56873" xr:uid="{7B7D8BD3-A9CD-41B2-806D-4BC785634A3E}"/>
    <cellStyle name="Separador de milhares 3 29 3 3" xfId="56872" xr:uid="{5BB6D85C-5465-4525-938D-B43CE1314E79}"/>
    <cellStyle name="Separador de milhares 3 29 4" xfId="26238" xr:uid="{00000000-0005-0000-0000-000080660000}"/>
    <cellStyle name="Separador de milhares 3 29 4 2" xfId="56874" xr:uid="{295A7AF6-896A-43BE-B404-B1F572D77383}"/>
    <cellStyle name="Separador de milhares 3 29 5" xfId="26239" xr:uid="{00000000-0005-0000-0000-000081660000}"/>
    <cellStyle name="Separador de milhares 3 29 5 2" xfId="26240" xr:uid="{00000000-0005-0000-0000-000082660000}"/>
    <cellStyle name="Separador de milhares 3 29 5 2 2" xfId="56876" xr:uid="{D02C7F7A-74ED-4718-B6C1-A6DE6C3BEEAC}"/>
    <cellStyle name="Separador de milhares 3 29 5 3" xfId="56875" xr:uid="{19C0342E-D21F-4DB9-89F9-62BBC7C993BC}"/>
    <cellStyle name="Separador de milhares 3 29 6" xfId="26241" xr:uid="{00000000-0005-0000-0000-000083660000}"/>
    <cellStyle name="Separador de milhares 3 29 6 2" xfId="56877" xr:uid="{03CAB93D-68C1-4F90-8D4B-72FDDBB689DC}"/>
    <cellStyle name="Separador de milhares 3 29 7" xfId="56869" xr:uid="{35CB8A97-24A0-4DBE-BF65-6A80BA058D90}"/>
    <cellStyle name="Separador de milhares 3 3" xfId="26242" xr:uid="{00000000-0005-0000-0000-000084660000}"/>
    <cellStyle name="Separador de milhares_x0001_ 3 3" xfId="26243" xr:uid="{00000000-0005-0000-0000-000085660000}"/>
    <cellStyle name="Separador de milhares 3 3 10" xfId="26244" xr:uid="{00000000-0005-0000-0000-000086660000}"/>
    <cellStyle name="Separador de milhares_x0001_ 3 3 10" xfId="56879" xr:uid="{07EEC100-6493-45C0-874C-62438212C761}"/>
    <cellStyle name="Separador de milhares 3 3 10 2" xfId="26245" xr:uid="{00000000-0005-0000-0000-000087660000}"/>
    <cellStyle name="Separador de milhares 3 3 10 2 2" xfId="56881" xr:uid="{A448C62F-036D-41E7-A76B-0C4AA8B58CCE}"/>
    <cellStyle name="Separador de milhares 3 3 10 3" xfId="56880" xr:uid="{3C702DBA-7A93-4E2F-B633-35105FA7B9BE}"/>
    <cellStyle name="Separador de milhares 3 3 11" xfId="26246" xr:uid="{00000000-0005-0000-0000-000088660000}"/>
    <cellStyle name="Separador de milhares 3 3 11 2" xfId="56882" xr:uid="{7ED0A681-E6EC-4BE9-A7C7-5A58E31A3B4B}"/>
    <cellStyle name="Separador de milhares 3 3 12" xfId="26247" xr:uid="{00000000-0005-0000-0000-000089660000}"/>
    <cellStyle name="Separador de milhares 3 3 12 2" xfId="56883" xr:uid="{75BE13D9-1291-4BCB-A273-B562B24F28A5}"/>
    <cellStyle name="Separador de milhares 3 3 12 3" xfId="26248" xr:uid="{00000000-0005-0000-0000-00008A660000}"/>
    <cellStyle name="Separador de milhares 3 3 12 3 2" xfId="56884" xr:uid="{AC9DD11C-AB2D-483C-B84B-CCD26CF57754}"/>
    <cellStyle name="Separador de milhares 3 3 13" xfId="26249" xr:uid="{00000000-0005-0000-0000-00008B660000}"/>
    <cellStyle name="Separador de milhares 3 3 13 2" xfId="56885" xr:uid="{4BBDFD4C-462F-4FB5-A442-ABCFB336FE8D}"/>
    <cellStyle name="Separador de milhares 3 3 14" xfId="26250" xr:uid="{00000000-0005-0000-0000-00008C660000}"/>
    <cellStyle name="Separador de milhares 3 3 14 2" xfId="56886" xr:uid="{8E4F7069-F335-4405-8BF8-EB524F8CDE82}"/>
    <cellStyle name="Separador de milhares 3 3 15" xfId="56878" xr:uid="{F5EF9464-27CE-4C4D-B1FC-9CF784626257}"/>
    <cellStyle name="Separador de milhares 3 3 2" xfId="26251" xr:uid="{00000000-0005-0000-0000-00008D660000}"/>
    <cellStyle name="Separador de milhares_x0001_ 3 3 2" xfId="26252" xr:uid="{00000000-0005-0000-0000-00008E660000}"/>
    <cellStyle name="Separador de milhares 3 3 2 10" xfId="56887" xr:uid="{6C6AD3B8-64AD-4D64-A7B1-A9A9F75CE6A9}"/>
    <cellStyle name="Separador de milhares 3 3 2 2" xfId="26253" xr:uid="{00000000-0005-0000-0000-00008F660000}"/>
    <cellStyle name="Separador de milhares_x0001_ 3 3 2 2" xfId="26254" xr:uid="{00000000-0005-0000-0000-000090660000}"/>
    <cellStyle name="Separador de milhares 3 3 2 2 2" xfId="26255" xr:uid="{00000000-0005-0000-0000-000091660000}"/>
    <cellStyle name="Separador de milhares_x0001_ 3 3 2 2 2" xfId="56890" xr:uid="{4670D1DC-D104-4AE3-91D6-B6C71C879A81}"/>
    <cellStyle name="Separador de milhares 3 3 2 2 2 2" xfId="56891" xr:uid="{01B748E4-31B6-42C6-B53E-74835D4174C3}"/>
    <cellStyle name="Separador de milhares 3 3 2 2 3" xfId="56889" xr:uid="{48C3053A-F44F-4A7C-865F-1761DAA78C15}"/>
    <cellStyle name="Separador de milhares 3 3 2 3" xfId="26256" xr:uid="{00000000-0005-0000-0000-000092660000}"/>
    <cellStyle name="Separador de milhares_x0001_ 3 3 2 3" xfId="56888" xr:uid="{6225F273-9CEB-4D2C-BDF4-56BE0783614E}"/>
    <cellStyle name="Separador de milhares 3 3 2 3 2" xfId="26257" xr:uid="{00000000-0005-0000-0000-000093660000}"/>
    <cellStyle name="Separador de milhares 3 3 2 3 2 2" xfId="56893" xr:uid="{CF5262E0-6E1F-420E-A35D-81EB84C681EA}"/>
    <cellStyle name="Separador de milhares 3 3 2 3 3" xfId="56892" xr:uid="{13233674-531E-4A11-887C-60BD6F057558}"/>
    <cellStyle name="Separador de milhares 3 3 2 4" xfId="26258" xr:uid="{00000000-0005-0000-0000-000094660000}"/>
    <cellStyle name="Separador de milhares 3 3 2 4 2" xfId="26259" xr:uid="{00000000-0005-0000-0000-000095660000}"/>
    <cellStyle name="Separador de milhares 3 3 2 4 2 2" xfId="56895" xr:uid="{6F59ED02-76C1-4741-BD09-175AE2E89D1C}"/>
    <cellStyle name="Separador de milhares 3 3 2 4 3" xfId="56894" xr:uid="{3A8F568F-092A-4E2F-8A5A-718BCF03E307}"/>
    <cellStyle name="Separador de milhares 3 3 2 5" xfId="26260" xr:uid="{00000000-0005-0000-0000-000096660000}"/>
    <cellStyle name="Separador de milhares 3 3 2 5 2" xfId="26261" xr:uid="{00000000-0005-0000-0000-000097660000}"/>
    <cellStyle name="Separador de milhares 3 3 2 5 2 2" xfId="56897" xr:uid="{C6A68C01-170E-42A4-BCF0-9C53B4FE8F0F}"/>
    <cellStyle name="Separador de milhares 3 3 2 5 3" xfId="56896" xr:uid="{691A0B6D-685B-4C21-BAB9-A86523815282}"/>
    <cellStyle name="Separador de milhares 3 3 2 6" xfId="26262" xr:uid="{00000000-0005-0000-0000-000098660000}"/>
    <cellStyle name="Separador de milhares 3 3 2 6 2" xfId="56898" xr:uid="{02AA1B4D-63F7-454E-A3E3-2330FB6A40D4}"/>
    <cellStyle name="Separador de milhares 3 3 2 7" xfId="26263" xr:uid="{00000000-0005-0000-0000-000099660000}"/>
    <cellStyle name="Separador de milhares 3 3 2 7 2" xfId="56899" xr:uid="{D3CA04BE-972D-4E75-8EF1-93C5A5FA363C}"/>
    <cellStyle name="Separador de milhares 3 3 2 8" xfId="26264" xr:uid="{00000000-0005-0000-0000-00009A660000}"/>
    <cellStyle name="Separador de milhares 3 3 2 8 2" xfId="56900" xr:uid="{F41B67B7-58C3-417A-BF11-B06255E5E2E8}"/>
    <cellStyle name="Separador de milhares 3 3 2 9" xfId="26265" xr:uid="{00000000-0005-0000-0000-00009B660000}"/>
    <cellStyle name="Separador de milhares 3 3 2 9 2" xfId="56901" xr:uid="{840E49B1-272D-4648-A023-A0F0D6D971D3}"/>
    <cellStyle name="Separador de milhares 3 3 3" xfId="26266" xr:uid="{00000000-0005-0000-0000-00009C660000}"/>
    <cellStyle name="Separador de milhares_x0001_ 3 3 3" xfId="26267" xr:uid="{00000000-0005-0000-0000-00009D660000}"/>
    <cellStyle name="Separador de milhares 3 3 3 2" xfId="26268" xr:uid="{00000000-0005-0000-0000-00009E660000}"/>
    <cellStyle name="Separador de milhares_x0001_ 3 3 3 2" xfId="26269" xr:uid="{00000000-0005-0000-0000-00009F660000}"/>
    <cellStyle name="Separador de milhares 3 3 3 2 2" xfId="26270" xr:uid="{00000000-0005-0000-0000-0000A0660000}"/>
    <cellStyle name="Separador de milhares_x0001_ 3 3 3 2 2" xfId="56905" xr:uid="{16D9A8DE-5CBE-4A78-930D-AC03D1237C5A}"/>
    <cellStyle name="Separador de milhares 3 3 3 2 2 2" xfId="56906" xr:uid="{E8EF6742-5474-4C42-9FD2-5B69560392E1}"/>
    <cellStyle name="Separador de milhares 3 3 3 2 3" xfId="56904" xr:uid="{EEF959D8-414E-4FF6-8D30-2125226BF9E1}"/>
    <cellStyle name="Separador de milhares 3 3 3 3" xfId="26271" xr:uid="{00000000-0005-0000-0000-0000A1660000}"/>
    <cellStyle name="Separador de milhares_x0001_ 3 3 3 3" xfId="56903" xr:uid="{F11EFE2D-FB99-41B6-814C-87B9165B9A1F}"/>
    <cellStyle name="Separador de milhares 3 3 3 3 2" xfId="26272" xr:uid="{00000000-0005-0000-0000-0000A2660000}"/>
    <cellStyle name="Separador de milhares 3 3 3 3 2 2" xfId="56908" xr:uid="{EF5A9092-2B4D-49E8-A538-C6F5D4C57241}"/>
    <cellStyle name="Separador de milhares 3 3 3 3 3" xfId="56907" xr:uid="{85D36B61-3112-479B-B015-3C21B34B0B8E}"/>
    <cellStyle name="Separador de milhares 3 3 3 4" xfId="26273" xr:uid="{00000000-0005-0000-0000-0000A3660000}"/>
    <cellStyle name="Separador de milhares 3 3 3 4 2" xfId="26274" xr:uid="{00000000-0005-0000-0000-0000A4660000}"/>
    <cellStyle name="Separador de milhares 3 3 3 4 2 2" xfId="56910" xr:uid="{7F6925B2-51FD-4D7B-AD99-7603B800D3F0}"/>
    <cellStyle name="Separador de milhares 3 3 3 4 3" xfId="56909" xr:uid="{649A2425-BAF6-40DC-BD16-A0B59EEB3B54}"/>
    <cellStyle name="Separador de milhares 3 3 3 5" xfId="26275" xr:uid="{00000000-0005-0000-0000-0000A5660000}"/>
    <cellStyle name="Separador de milhares 3 3 3 5 2" xfId="56911" xr:uid="{3AB5E36E-9FE3-46B5-8FC9-8CA9247B4BED}"/>
    <cellStyle name="Separador de milhares 3 3 3 6" xfId="26276" xr:uid="{00000000-0005-0000-0000-0000A6660000}"/>
    <cellStyle name="Separador de milhares 3 3 3 6 2" xfId="56912" xr:uid="{574DF339-73C7-48C8-A2E6-570780E4E09B}"/>
    <cellStyle name="Separador de milhares 3 3 3 7" xfId="26277" xr:uid="{00000000-0005-0000-0000-0000A7660000}"/>
    <cellStyle name="Separador de milhares 3 3 3 7 2" xfId="56913" xr:uid="{8AC038CF-E348-437A-9537-6BB2D68D7DD6}"/>
    <cellStyle name="Separador de milhares 3 3 3 8" xfId="26278" xr:uid="{00000000-0005-0000-0000-0000A8660000}"/>
    <cellStyle name="Separador de milhares 3 3 3 8 2" xfId="56914" xr:uid="{586925A3-ACA0-4878-BD31-DB2A54802663}"/>
    <cellStyle name="Separador de milhares 3 3 3 9" xfId="56902" xr:uid="{4983B7CF-D67D-421F-B86F-B6D771953430}"/>
    <cellStyle name="Separador de milhares 3 3 4" xfId="26279" xr:uid="{00000000-0005-0000-0000-0000A9660000}"/>
    <cellStyle name="Separador de milhares_x0001_ 3 3 4" xfId="26280" xr:uid="{00000000-0005-0000-0000-0000AA660000}"/>
    <cellStyle name="Separador de milhares 3 3 4 2" xfId="26281" xr:uid="{00000000-0005-0000-0000-0000AB660000}"/>
    <cellStyle name="Separador de milhares_x0001_ 3 3 4 2" xfId="26282" xr:uid="{00000000-0005-0000-0000-0000AC660000}"/>
    <cellStyle name="Separador de milhares 3 3 4 2 2" xfId="26283" xr:uid="{00000000-0005-0000-0000-0000AD660000}"/>
    <cellStyle name="Separador de milhares_x0001_ 3 3 4 2 2" xfId="56918" xr:uid="{E5F501B2-ADB0-4BCC-A3C1-1FEBC776E9FB}"/>
    <cellStyle name="Separador de milhares 3 3 4 2 2 2" xfId="56919" xr:uid="{92D90BF3-8532-4C68-9EF9-21859AA1AF59}"/>
    <cellStyle name="Separador de milhares 3 3 4 2 3" xfId="56917" xr:uid="{9E3E2410-DEF3-4602-BD7A-BC2615BA8516}"/>
    <cellStyle name="Separador de milhares 3 3 4 3" xfId="26284" xr:uid="{00000000-0005-0000-0000-0000AE660000}"/>
    <cellStyle name="Separador de milhares_x0001_ 3 3 4 3" xfId="56916" xr:uid="{55967018-3ED9-410C-848B-5909DB98F886}"/>
    <cellStyle name="Separador de milhares 3 3 4 3 2" xfId="26285" xr:uid="{00000000-0005-0000-0000-0000AF660000}"/>
    <cellStyle name="Separador de milhares 3 3 4 3 2 2" xfId="56921" xr:uid="{DDA460AB-E46B-41EE-8089-1B1EF0CE1D25}"/>
    <cellStyle name="Separador de milhares 3 3 4 3 3" xfId="56920" xr:uid="{78FB7679-E71B-4EDA-8FC4-2904525D34C4}"/>
    <cellStyle name="Separador de milhares 3 3 4 4" xfId="26286" xr:uid="{00000000-0005-0000-0000-0000B0660000}"/>
    <cellStyle name="Separador de milhares 3 3 4 4 2" xfId="26287" xr:uid="{00000000-0005-0000-0000-0000B1660000}"/>
    <cellStyle name="Separador de milhares 3 3 4 4 2 2" xfId="56923" xr:uid="{19D16B39-BD7F-42FD-BA0E-1B5F8A84D0D8}"/>
    <cellStyle name="Separador de milhares 3 3 4 4 3" xfId="56922" xr:uid="{39776785-6BF9-4E37-B38E-4A43F1FFA3F7}"/>
    <cellStyle name="Separador de milhares 3 3 4 5" xfId="26288" xr:uid="{00000000-0005-0000-0000-0000B2660000}"/>
    <cellStyle name="Separador de milhares 3 3 4 5 2" xfId="56924" xr:uid="{7EC7AF51-6B8B-4BB7-9F5B-2D9B87DAB8EA}"/>
    <cellStyle name="Separador de milhares 3 3 4 6" xfId="26289" xr:uid="{00000000-0005-0000-0000-0000B3660000}"/>
    <cellStyle name="Separador de milhares 3 3 4 6 2" xfId="56925" xr:uid="{16E21279-7C37-42C1-B9C9-EA91A2292C58}"/>
    <cellStyle name="Separador de milhares 3 3 4 7" xfId="26290" xr:uid="{00000000-0005-0000-0000-0000B4660000}"/>
    <cellStyle name="Separador de milhares 3 3 4 7 2" xfId="56926" xr:uid="{74920365-B9C3-443A-A3D4-1664ACF58B33}"/>
    <cellStyle name="Separador de milhares 3 3 4 8" xfId="26291" xr:uid="{00000000-0005-0000-0000-0000B5660000}"/>
    <cellStyle name="Separador de milhares 3 3 4 8 2" xfId="56927" xr:uid="{49A9C153-4A3A-4B30-A749-4D7A4DBEE01E}"/>
    <cellStyle name="Separador de milhares 3 3 4 9" xfId="56915" xr:uid="{7699DD36-16D9-4F60-91D1-6C081ECD289B}"/>
    <cellStyle name="Separador de milhares 3 3 5" xfId="26292" xr:uid="{00000000-0005-0000-0000-0000B6660000}"/>
    <cellStyle name="Separador de milhares_x0001_ 3 3 5" xfId="26293" xr:uid="{00000000-0005-0000-0000-0000B7660000}"/>
    <cellStyle name="Separador de milhares 3 3 5 2" xfId="26294" xr:uid="{00000000-0005-0000-0000-0000B8660000}"/>
    <cellStyle name="Separador de milhares_x0001_ 3 3 5 2" xfId="26295" xr:uid="{00000000-0005-0000-0000-0000B9660000}"/>
    <cellStyle name="Separador de milhares 3 3 5 2 2" xfId="26296" xr:uid="{00000000-0005-0000-0000-0000BA660000}"/>
    <cellStyle name="Separador de milhares_x0001_ 3 3 5 2 2" xfId="56931" xr:uid="{8F04D110-A4AB-45B8-B7E6-F24B8E118261}"/>
    <cellStyle name="Separador de milhares 3 3 5 2 2 2" xfId="56932" xr:uid="{A30136D6-A24F-4464-9A65-3CF0554E858F}"/>
    <cellStyle name="Separador de milhares 3 3 5 2 3" xfId="56930" xr:uid="{6B2D08A5-2DF9-4A26-BE95-7956CF3E9CC3}"/>
    <cellStyle name="Separador de milhares 3 3 5 3" xfId="26297" xr:uid="{00000000-0005-0000-0000-0000BB660000}"/>
    <cellStyle name="Separador de milhares_x0001_ 3 3 5 3" xfId="56929" xr:uid="{3DEAC742-3757-4E6C-BCAA-D063010582A2}"/>
    <cellStyle name="Separador de milhares 3 3 5 3 2" xfId="26298" xr:uid="{00000000-0005-0000-0000-0000BC660000}"/>
    <cellStyle name="Separador de milhares 3 3 5 3 2 2" xfId="56934" xr:uid="{02B1279F-2980-4965-97DC-56E617457B25}"/>
    <cellStyle name="Separador de milhares 3 3 5 3 3" xfId="56933" xr:uid="{50C94E1B-8C88-499F-A470-F4918C8971DF}"/>
    <cellStyle name="Separador de milhares 3 3 5 4" xfId="26299" xr:uid="{00000000-0005-0000-0000-0000BD660000}"/>
    <cellStyle name="Separador de milhares 3 3 5 4 2" xfId="56935" xr:uid="{AC89584A-C6E2-463A-B1DA-7F86CCD3152F}"/>
    <cellStyle name="Separador de milhares 3 3 5 5" xfId="26300" xr:uid="{00000000-0005-0000-0000-0000BE660000}"/>
    <cellStyle name="Separador de milhares 3 3 5 5 2" xfId="56936" xr:uid="{691CC77A-309F-4A1C-9141-8691D3B961D3}"/>
    <cellStyle name="Separador de milhares 3 3 5 6" xfId="26301" xr:uid="{00000000-0005-0000-0000-0000BF660000}"/>
    <cellStyle name="Separador de milhares 3 3 5 6 2" xfId="56937" xr:uid="{FD7CD935-F838-4BC2-8503-9A6759E6272F}"/>
    <cellStyle name="Separador de milhares 3 3 5 7" xfId="26302" xr:uid="{00000000-0005-0000-0000-0000C0660000}"/>
    <cellStyle name="Separador de milhares 3 3 5 7 2" xfId="56938" xr:uid="{3DD49268-7698-48F7-868E-F8F9D5ED9290}"/>
    <cellStyle name="Separador de milhares 3 3 5 8" xfId="56928" xr:uid="{61453826-C86D-4B75-B0CC-0B290AF3A2CA}"/>
    <cellStyle name="Separador de milhares 3 3 6" xfId="26303" xr:uid="{00000000-0005-0000-0000-0000C1660000}"/>
    <cellStyle name="Separador de milhares_x0001_ 3 3 6" xfId="26304" xr:uid="{00000000-0005-0000-0000-0000C2660000}"/>
    <cellStyle name="Separador de milhares 3 3 6 2" xfId="26305" xr:uid="{00000000-0005-0000-0000-0000C3660000}"/>
    <cellStyle name="Separador de milhares_x0001_ 3 3 6 2" xfId="56940" xr:uid="{9534AE01-992B-4914-9511-F2F7B5698733}"/>
    <cellStyle name="Separador de milhares 3 3 6 2 2" xfId="26306" xr:uid="{00000000-0005-0000-0000-0000C4660000}"/>
    <cellStyle name="Separador de milhares 3 3 6 2 2 2" xfId="56942" xr:uid="{5A1E9F1A-4536-45CC-AF61-80857E89740F}"/>
    <cellStyle name="Separador de milhares 3 3 6 2 3" xfId="56941" xr:uid="{6FB7CBB6-64B9-4BF8-A9D1-56873088E20B}"/>
    <cellStyle name="Separador de milhares 3 3 6 3" xfId="26307" xr:uid="{00000000-0005-0000-0000-0000C5660000}"/>
    <cellStyle name="Separador de milhares 3 3 6 3 2" xfId="26308" xr:uid="{00000000-0005-0000-0000-0000C6660000}"/>
    <cellStyle name="Separador de milhares 3 3 6 3 2 2" xfId="56944" xr:uid="{50DE13E8-7BCB-40E4-8F26-32029E5405F5}"/>
    <cellStyle name="Separador de milhares 3 3 6 3 3" xfId="56943" xr:uid="{561FDC6E-5391-4D43-90B7-18592E467F8A}"/>
    <cellStyle name="Separador de milhares 3 3 6 4" xfId="26309" xr:uid="{00000000-0005-0000-0000-0000C7660000}"/>
    <cellStyle name="Separador de milhares 3 3 6 4 2" xfId="56945" xr:uid="{1BE01909-1168-47C7-A7FD-B8568CEDF0AD}"/>
    <cellStyle name="Separador de milhares 3 3 6 5" xfId="26310" xr:uid="{00000000-0005-0000-0000-0000C8660000}"/>
    <cellStyle name="Separador de milhares 3 3 6 5 2" xfId="56946" xr:uid="{948D4FFF-DEF5-46F5-8901-F2C3B17E5FF2}"/>
    <cellStyle name="Separador de milhares 3 3 6 6" xfId="26311" xr:uid="{00000000-0005-0000-0000-0000C9660000}"/>
    <cellStyle name="Separador de milhares 3 3 6 6 2" xfId="56947" xr:uid="{DA2ACB04-CE5F-4A7A-8344-76B75C3F60EF}"/>
    <cellStyle name="Separador de milhares 3 3 6 7" xfId="26312" xr:uid="{00000000-0005-0000-0000-0000CA660000}"/>
    <cellStyle name="Separador de milhares 3 3 6 7 2" xfId="56948" xr:uid="{3D2DB55D-25CC-45D4-A6E9-CBE8F3767B1D}"/>
    <cellStyle name="Separador de milhares 3 3 6 8" xfId="56939" xr:uid="{73658FE2-775C-4E7C-B8AD-8764C49B7192}"/>
    <cellStyle name="Separador de milhares 3 3 7" xfId="26313" xr:uid="{00000000-0005-0000-0000-0000CB660000}"/>
    <cellStyle name="Separador de milhares_x0001_ 3 3 7" xfId="26314" xr:uid="{00000000-0005-0000-0000-0000CC660000}"/>
    <cellStyle name="Separador de milhares 3 3 7 2" xfId="26315" xr:uid="{00000000-0005-0000-0000-0000CD660000}"/>
    <cellStyle name="Separador de milhares_x0001_ 3 3 7 2" xfId="56950" xr:uid="{D89199FC-199B-49F7-A7A1-10BB0E56BBA3}"/>
    <cellStyle name="Separador de milhares 3 3 7 2 2" xfId="56951" xr:uid="{7564F22C-9871-4D47-827B-A7F72F07B9D9}"/>
    <cellStyle name="Separador de milhares 3 3 7 3" xfId="56949" xr:uid="{A58E3052-D90E-4F4F-8379-0451733C3417}"/>
    <cellStyle name="Separador de milhares 3 3 8" xfId="26316" xr:uid="{00000000-0005-0000-0000-0000CE660000}"/>
    <cellStyle name="Separador de milhares_x0001_ 3 3 8" xfId="26317" xr:uid="{00000000-0005-0000-0000-0000CF660000}"/>
    <cellStyle name="Separador de milhares 3 3 8 2" xfId="26318" xr:uid="{00000000-0005-0000-0000-0000D0660000}"/>
    <cellStyle name="Separador de milhares_x0001_ 3 3 8 2" xfId="56953" xr:uid="{16F2A287-7AAE-40E6-B37F-4B11167A07B5}"/>
    <cellStyle name="Separador de milhares 3 3 8 2 2" xfId="56954" xr:uid="{8683F84B-A6D7-42C6-9D3B-A3E63E1EE7E1}"/>
    <cellStyle name="Separador de milhares 3 3 8 3" xfId="56952" xr:uid="{92EAC82D-6CB6-4BE0-BE26-B6054CFB23D4}"/>
    <cellStyle name="Separador de milhares 3 3 9" xfId="26319" xr:uid="{00000000-0005-0000-0000-0000D1660000}"/>
    <cellStyle name="Separador de milhares_x0001_ 3 3 9" xfId="26320" xr:uid="{00000000-0005-0000-0000-0000D2660000}"/>
    <cellStyle name="Separador de milhares 3 3 9 2" xfId="26321" xr:uid="{00000000-0005-0000-0000-0000D3660000}"/>
    <cellStyle name="Separador de milhares_x0001_ 3 3 9 2" xfId="56956" xr:uid="{B1351241-D46E-426A-AC49-7277DAFF854A}"/>
    <cellStyle name="Separador de milhares 3 3 9 2 2" xfId="56957" xr:uid="{665CBE27-23EA-4B76-AA63-FAC3F25BEF2D}"/>
    <cellStyle name="Separador de milhares 3 3 9 3" xfId="56955" xr:uid="{911CB5D6-423D-46B5-84A6-2A05A0271263}"/>
    <cellStyle name="Separador de milhares 3 30" xfId="26322" xr:uid="{00000000-0005-0000-0000-0000D4660000}"/>
    <cellStyle name="Separador de milhares 3 30 2" xfId="26323" xr:uid="{00000000-0005-0000-0000-0000D5660000}"/>
    <cellStyle name="Separador de milhares 3 30 2 2" xfId="26324" xr:uid="{00000000-0005-0000-0000-0000D6660000}"/>
    <cellStyle name="Separador de milhares 3 30 2 2 2" xfId="56960" xr:uid="{BDE9B870-411E-47F1-B369-E25044A1B343}"/>
    <cellStyle name="Separador de milhares 3 30 2 3" xfId="56959" xr:uid="{43F2DA4B-A8AF-407B-B201-AAA2E04E6B9F}"/>
    <cellStyle name="Separador de milhares 3 30 3" xfId="26325" xr:uid="{00000000-0005-0000-0000-0000D7660000}"/>
    <cellStyle name="Separador de milhares 3 30 3 2" xfId="26326" xr:uid="{00000000-0005-0000-0000-0000D8660000}"/>
    <cellStyle name="Separador de milhares 3 30 3 2 2" xfId="56962" xr:uid="{A1A0FAA4-F314-45D4-A8C8-0D41C491CB4C}"/>
    <cellStyle name="Separador de milhares 3 30 3 3" xfId="56961" xr:uid="{429574F2-D3A2-4F11-AE42-06D8A1A5170C}"/>
    <cellStyle name="Separador de milhares 3 30 4" xfId="26327" xr:uid="{00000000-0005-0000-0000-0000D9660000}"/>
    <cellStyle name="Separador de milhares 3 30 4 2" xfId="56963" xr:uid="{2A1A1DE2-1B34-41A2-AEB4-AC92B79D7779}"/>
    <cellStyle name="Separador de milhares 3 30 5" xfId="26328" xr:uid="{00000000-0005-0000-0000-0000DA660000}"/>
    <cellStyle name="Separador de milhares 3 30 5 2" xfId="26329" xr:uid="{00000000-0005-0000-0000-0000DB660000}"/>
    <cellStyle name="Separador de milhares 3 30 5 2 2" xfId="56965" xr:uid="{A2FAB451-C750-4B43-9BD8-4D25EA022D9B}"/>
    <cellStyle name="Separador de milhares 3 30 5 3" xfId="56964" xr:uid="{37727ABA-B5AB-478F-8F38-F55EC021E723}"/>
    <cellStyle name="Separador de milhares 3 30 6" xfId="26330" xr:uid="{00000000-0005-0000-0000-0000DC660000}"/>
    <cellStyle name="Separador de milhares 3 30 6 2" xfId="56966" xr:uid="{7D276D46-886C-47AC-82A6-57D84792B457}"/>
    <cellStyle name="Separador de milhares 3 30 7" xfId="56958" xr:uid="{6FAE2644-431A-4DDF-9C04-6E1A85886136}"/>
    <cellStyle name="Separador de milhares 3 31" xfId="26331" xr:uid="{00000000-0005-0000-0000-0000DD660000}"/>
    <cellStyle name="Separador de milhares 3 31 2" xfId="26332" xr:uid="{00000000-0005-0000-0000-0000DE660000}"/>
    <cellStyle name="Separador de milhares 3 31 2 2" xfId="26333" xr:uid="{00000000-0005-0000-0000-0000DF660000}"/>
    <cellStyle name="Separador de milhares 3 31 2 2 2" xfId="56969" xr:uid="{8EE71BDD-04C7-40F4-A3A5-FA3080127938}"/>
    <cellStyle name="Separador de milhares 3 31 2 3" xfId="56968" xr:uid="{36084F1D-38C4-42E7-91F2-3A1B8A0762F5}"/>
    <cellStyle name="Separador de milhares 3 31 3" xfId="26334" xr:uid="{00000000-0005-0000-0000-0000E0660000}"/>
    <cellStyle name="Separador de milhares 3 31 3 2" xfId="26335" xr:uid="{00000000-0005-0000-0000-0000E1660000}"/>
    <cellStyle name="Separador de milhares 3 31 3 2 2" xfId="56971" xr:uid="{13CDDE10-09D3-4880-ADC4-D1C83B1BF4F1}"/>
    <cellStyle name="Separador de milhares 3 31 3 3" xfId="56970" xr:uid="{4142F7D8-3CED-4D62-84DE-4871E1849368}"/>
    <cellStyle name="Separador de milhares 3 31 4" xfId="26336" xr:uid="{00000000-0005-0000-0000-0000E2660000}"/>
    <cellStyle name="Separador de milhares 3 31 4 2" xfId="56972" xr:uid="{CEC37771-270C-45EB-8FAE-C6EFB2918E71}"/>
    <cellStyle name="Separador de milhares 3 31 5" xfId="26337" xr:uid="{00000000-0005-0000-0000-0000E3660000}"/>
    <cellStyle name="Separador de milhares 3 31 5 2" xfId="26338" xr:uid="{00000000-0005-0000-0000-0000E4660000}"/>
    <cellStyle name="Separador de milhares 3 31 5 2 2" xfId="56974" xr:uid="{F941590B-7759-4C7A-9520-BB73DFA44EC8}"/>
    <cellStyle name="Separador de milhares 3 31 5 3" xfId="56973" xr:uid="{4F9109F2-965B-4F69-A07B-7974E350C616}"/>
    <cellStyle name="Separador de milhares 3 31 6" xfId="26339" xr:uid="{00000000-0005-0000-0000-0000E5660000}"/>
    <cellStyle name="Separador de milhares 3 31 6 2" xfId="56975" xr:uid="{AD83432E-9561-49C7-BA4C-5939792055B1}"/>
    <cellStyle name="Separador de milhares 3 31 7" xfId="56967" xr:uid="{3CB97226-930E-4B91-962E-C3198B5467DA}"/>
    <cellStyle name="Separador de milhares 3 32" xfId="26340" xr:uid="{00000000-0005-0000-0000-0000E6660000}"/>
    <cellStyle name="Separador de milhares 3 32 2" xfId="26341" xr:uid="{00000000-0005-0000-0000-0000E7660000}"/>
    <cellStyle name="Separador de milhares 3 32 2 2" xfId="26342" xr:uid="{00000000-0005-0000-0000-0000E8660000}"/>
    <cellStyle name="Separador de milhares 3 32 2 2 2" xfId="56978" xr:uid="{24FAE067-DD4F-489C-8CF5-9FAEA0947788}"/>
    <cellStyle name="Separador de milhares 3 32 2 3" xfId="56977" xr:uid="{EA72B32E-C1F4-4FDB-8688-6596FF84937F}"/>
    <cellStyle name="Separador de milhares 3 32 3" xfId="26343" xr:uid="{00000000-0005-0000-0000-0000E9660000}"/>
    <cellStyle name="Separador de milhares 3 32 3 2" xfId="26344" xr:uid="{00000000-0005-0000-0000-0000EA660000}"/>
    <cellStyle name="Separador de milhares 3 32 3 2 2" xfId="56980" xr:uid="{1C241A81-A229-4FE8-8FBD-E1B76CC79E74}"/>
    <cellStyle name="Separador de milhares 3 32 3 3" xfId="56979" xr:uid="{AD8F45DE-625B-43D5-BFDF-ACC98C934DC9}"/>
    <cellStyle name="Separador de milhares 3 32 4" xfId="26345" xr:uid="{00000000-0005-0000-0000-0000EB660000}"/>
    <cellStyle name="Separador de milhares 3 32 4 2" xfId="56981" xr:uid="{B9A98125-C9FA-4BA1-A557-94E7C54A8479}"/>
    <cellStyle name="Separador de milhares 3 32 5" xfId="26346" xr:uid="{00000000-0005-0000-0000-0000EC660000}"/>
    <cellStyle name="Separador de milhares 3 32 5 2" xfId="56982" xr:uid="{3AF5E4E5-5F13-4DCD-B40E-2F9E8675F9D5}"/>
    <cellStyle name="Separador de milhares 3 32 6" xfId="26347" xr:uid="{00000000-0005-0000-0000-0000ED660000}"/>
    <cellStyle name="Separador de milhares 3 32 6 2" xfId="56983" xr:uid="{D1B2266A-43FF-4AAB-A2FA-D6FC21D15320}"/>
    <cellStyle name="Separador de milhares 3 32 7" xfId="56976" xr:uid="{939EDD8B-D5F7-4CE8-B943-548D0578989F}"/>
    <cellStyle name="Separador de milhares 3 33" xfId="26348" xr:uid="{00000000-0005-0000-0000-0000EE660000}"/>
    <cellStyle name="Separador de milhares 3 33 2" xfId="26349" xr:uid="{00000000-0005-0000-0000-0000EF660000}"/>
    <cellStyle name="Separador de milhares 3 33 2 2" xfId="26350" xr:uid="{00000000-0005-0000-0000-0000F0660000}"/>
    <cellStyle name="Separador de milhares 3 33 2 2 2" xfId="56986" xr:uid="{6E58F257-D62A-400E-8911-A22F2677C119}"/>
    <cellStyle name="Separador de milhares 3 33 2 3" xfId="56985" xr:uid="{91D8B0C0-417F-447F-8CD3-D42039BC05BD}"/>
    <cellStyle name="Separador de milhares 3 33 3" xfId="26351" xr:uid="{00000000-0005-0000-0000-0000F1660000}"/>
    <cellStyle name="Separador de milhares 3 33 3 2" xfId="26352" xr:uid="{00000000-0005-0000-0000-0000F2660000}"/>
    <cellStyle name="Separador de milhares 3 33 3 2 2" xfId="56988" xr:uid="{5407B02A-FD6B-42F0-986F-6CAFAA7AC324}"/>
    <cellStyle name="Separador de milhares 3 33 3 3" xfId="56987" xr:uid="{3AB69C00-CEC9-4103-8576-09680FD4811C}"/>
    <cellStyle name="Separador de milhares 3 33 4" xfId="26353" xr:uid="{00000000-0005-0000-0000-0000F3660000}"/>
    <cellStyle name="Separador de milhares 3 33 4 2" xfId="56989" xr:uid="{AA8D8C8B-F118-48AC-B0DF-59BE83CADBF0}"/>
    <cellStyle name="Separador de milhares 3 33 5" xfId="26354" xr:uid="{00000000-0005-0000-0000-0000F4660000}"/>
    <cellStyle name="Separador de milhares 3 33 5 2" xfId="56990" xr:uid="{F703BF8D-A8B5-4A33-8DAF-A3C71B43367C}"/>
    <cellStyle name="Separador de milhares 3 33 6" xfId="26355" xr:uid="{00000000-0005-0000-0000-0000F5660000}"/>
    <cellStyle name="Separador de milhares 3 33 6 2" xfId="56991" xr:uid="{43B0DF51-70C7-4342-B706-F236F74F25CA}"/>
    <cellStyle name="Separador de milhares 3 33 7" xfId="56984" xr:uid="{D8F09670-D842-4147-8F0D-1EEFB78A5E59}"/>
    <cellStyle name="Separador de milhares 3 34" xfId="26356" xr:uid="{00000000-0005-0000-0000-0000F6660000}"/>
    <cellStyle name="Separador de milhares 3 34 2" xfId="26357" xr:uid="{00000000-0005-0000-0000-0000F7660000}"/>
    <cellStyle name="Separador de milhares 3 34 2 2" xfId="26358" xr:uid="{00000000-0005-0000-0000-0000F8660000}"/>
    <cellStyle name="Separador de milhares 3 34 2 2 2" xfId="56994" xr:uid="{53C1BA57-68C8-4E36-9C25-A29DB5FE9F3F}"/>
    <cellStyle name="Separador de milhares 3 34 2 3" xfId="56993" xr:uid="{C60DFE3D-E72C-4525-B4F5-A6FE950EC4B5}"/>
    <cellStyle name="Separador de milhares 3 34 3" xfId="26359" xr:uid="{00000000-0005-0000-0000-0000F9660000}"/>
    <cellStyle name="Separador de milhares 3 34 3 2" xfId="26360" xr:uid="{00000000-0005-0000-0000-0000FA660000}"/>
    <cellStyle name="Separador de milhares 3 34 3 2 2" xfId="56996" xr:uid="{440F2AFC-6C12-46C8-B83F-76DD89D78CBF}"/>
    <cellStyle name="Separador de milhares 3 34 3 3" xfId="56995" xr:uid="{5C145482-8A54-447F-A3EB-CD365C0E669F}"/>
    <cellStyle name="Separador de milhares 3 34 4" xfId="26361" xr:uid="{00000000-0005-0000-0000-0000FB660000}"/>
    <cellStyle name="Separador de milhares 3 34 4 2" xfId="56997" xr:uid="{5392C3B5-1EB0-43ED-8865-6A2DD4E47388}"/>
    <cellStyle name="Separador de milhares 3 34 5" xfId="26362" xr:uid="{00000000-0005-0000-0000-0000FC660000}"/>
    <cellStyle name="Separador de milhares 3 34 5 2" xfId="56998" xr:uid="{732A1042-7748-4045-8E4E-8935776A59E2}"/>
    <cellStyle name="Separador de milhares 3 34 6" xfId="26363" xr:uid="{00000000-0005-0000-0000-0000FD660000}"/>
    <cellStyle name="Separador de milhares 3 34 6 2" xfId="56999" xr:uid="{000861A1-0FE5-4D4A-B471-8E91EC0B1C16}"/>
    <cellStyle name="Separador de milhares 3 34 7" xfId="56992" xr:uid="{BA1F0E47-E259-4EF0-9DB3-5025757E765C}"/>
    <cellStyle name="Separador de milhares 3 35" xfId="26364" xr:uid="{00000000-0005-0000-0000-0000FE660000}"/>
    <cellStyle name="Separador de milhares 3 35 2" xfId="26365" xr:uid="{00000000-0005-0000-0000-0000FF660000}"/>
    <cellStyle name="Separador de milhares 3 35 2 2" xfId="26366" xr:uid="{00000000-0005-0000-0000-000000670000}"/>
    <cellStyle name="Separador de milhares 3 35 2 2 2" xfId="57002" xr:uid="{BF1C5307-17ED-4939-94A8-23246362AA40}"/>
    <cellStyle name="Separador de milhares 3 35 2 3" xfId="57001" xr:uid="{E75306BF-9DCD-4BD4-9ADA-2EC9C120D5CE}"/>
    <cellStyle name="Separador de milhares 3 35 3" xfId="26367" xr:uid="{00000000-0005-0000-0000-000001670000}"/>
    <cellStyle name="Separador de milhares 3 35 3 2" xfId="26368" xr:uid="{00000000-0005-0000-0000-000002670000}"/>
    <cellStyle name="Separador de milhares 3 35 3 2 2" xfId="57004" xr:uid="{FC728A17-DD67-4412-B8F7-AA49ABB58D92}"/>
    <cellStyle name="Separador de milhares 3 35 3 3" xfId="57003" xr:uid="{243D542B-BABB-45F1-BB43-A47F855D84A6}"/>
    <cellStyle name="Separador de milhares 3 35 4" xfId="26369" xr:uid="{00000000-0005-0000-0000-000003670000}"/>
    <cellStyle name="Separador de milhares 3 35 4 2" xfId="57005" xr:uid="{2521B85A-6187-435F-80D6-B0C9E4FB336D}"/>
    <cellStyle name="Separador de milhares 3 35 5" xfId="26370" xr:uid="{00000000-0005-0000-0000-000004670000}"/>
    <cellStyle name="Separador de milhares 3 35 5 2" xfId="57006" xr:uid="{63DAF440-2BC6-43DF-9A0F-69E173F9CE5E}"/>
    <cellStyle name="Separador de milhares 3 35 6" xfId="26371" xr:uid="{00000000-0005-0000-0000-000005670000}"/>
    <cellStyle name="Separador de milhares 3 35 6 2" xfId="57007" xr:uid="{F4E96C4E-DC63-4DC3-A253-904C4794E7F3}"/>
    <cellStyle name="Separador de milhares 3 35 7" xfId="57000" xr:uid="{374556F1-0AB8-4D91-B5B7-6BC696D48D9A}"/>
    <cellStyle name="Separador de milhares 3 36" xfId="26372" xr:uid="{00000000-0005-0000-0000-000006670000}"/>
    <cellStyle name="Separador de milhares 3 36 2" xfId="26373" xr:uid="{00000000-0005-0000-0000-000007670000}"/>
    <cellStyle name="Separador de milhares 3 36 2 2" xfId="26374" xr:uid="{00000000-0005-0000-0000-000008670000}"/>
    <cellStyle name="Separador de milhares 3 36 2 2 2" xfId="57010" xr:uid="{0F25BC41-CBF2-4587-BEA7-6D570E386544}"/>
    <cellStyle name="Separador de milhares 3 36 2 3" xfId="57009" xr:uid="{B27DBD83-2A05-4DEB-B41C-8FE3071B02A6}"/>
    <cellStyle name="Separador de milhares 3 36 3" xfId="26375" xr:uid="{00000000-0005-0000-0000-000009670000}"/>
    <cellStyle name="Separador de milhares 3 36 3 2" xfId="26376" xr:uid="{00000000-0005-0000-0000-00000A670000}"/>
    <cellStyle name="Separador de milhares 3 36 3 2 2" xfId="57012" xr:uid="{1B0B26E6-E59E-4424-9A6E-3EF16271930B}"/>
    <cellStyle name="Separador de milhares 3 36 3 3" xfId="57011" xr:uid="{E121895C-BD1C-4D1A-AF55-6306C4EC5A5D}"/>
    <cellStyle name="Separador de milhares 3 36 4" xfId="26377" xr:uid="{00000000-0005-0000-0000-00000B670000}"/>
    <cellStyle name="Separador de milhares 3 36 4 2" xfId="57013" xr:uid="{E1CB34E0-80C6-4B9D-8C9E-B040E0C5A39D}"/>
    <cellStyle name="Separador de milhares 3 36 5" xfId="26378" xr:uid="{00000000-0005-0000-0000-00000C670000}"/>
    <cellStyle name="Separador de milhares 3 36 5 2" xfId="57014" xr:uid="{F2DC5C1B-91F3-4831-A762-A211010A982B}"/>
    <cellStyle name="Separador de milhares 3 36 6" xfId="26379" xr:uid="{00000000-0005-0000-0000-00000D670000}"/>
    <cellStyle name="Separador de milhares 3 36 6 2" xfId="57015" xr:uid="{79EFCA1D-A535-4FF6-886E-A181F4755833}"/>
    <cellStyle name="Separador de milhares 3 36 7" xfId="57008" xr:uid="{1C4135D7-492F-4B52-9E52-9720328809ED}"/>
    <cellStyle name="Separador de milhares 3 37" xfId="26380" xr:uid="{00000000-0005-0000-0000-00000E670000}"/>
    <cellStyle name="Separador de milhares 3 37 2" xfId="26381" xr:uid="{00000000-0005-0000-0000-00000F670000}"/>
    <cellStyle name="Separador de milhares 3 37 2 2" xfId="26382" xr:uid="{00000000-0005-0000-0000-000010670000}"/>
    <cellStyle name="Separador de milhares 3 37 2 2 2" xfId="57018" xr:uid="{F22AFA32-BE34-4667-A7DE-C324BC70E3AE}"/>
    <cellStyle name="Separador de milhares 3 37 2 3" xfId="57017" xr:uid="{71222D9E-F333-43BF-A0EB-F9AC0441AF03}"/>
    <cellStyle name="Separador de milhares 3 37 3" xfId="26383" xr:uid="{00000000-0005-0000-0000-000011670000}"/>
    <cellStyle name="Separador de milhares 3 37 3 2" xfId="26384" xr:uid="{00000000-0005-0000-0000-000012670000}"/>
    <cellStyle name="Separador de milhares 3 37 3 2 2" xfId="57020" xr:uid="{8AFB6572-6D7A-4FE0-83D3-023A3AD5F6BE}"/>
    <cellStyle name="Separador de milhares 3 37 3 3" xfId="57019" xr:uid="{D9C9A43A-A11F-4AAF-AF26-85A6F97F5B5C}"/>
    <cellStyle name="Separador de milhares 3 37 4" xfId="26385" xr:uid="{00000000-0005-0000-0000-000013670000}"/>
    <cellStyle name="Separador de milhares 3 37 4 2" xfId="57021" xr:uid="{3F022F8F-976A-40D4-8AAD-07FBA43BA1DA}"/>
    <cellStyle name="Separador de milhares 3 37 5" xfId="26386" xr:uid="{00000000-0005-0000-0000-000014670000}"/>
    <cellStyle name="Separador de milhares 3 37 5 2" xfId="57022" xr:uid="{5C5CA62D-6E96-4A54-A399-CA42DAD0EFCF}"/>
    <cellStyle name="Separador de milhares 3 37 6" xfId="26387" xr:uid="{00000000-0005-0000-0000-000015670000}"/>
    <cellStyle name="Separador de milhares 3 37 6 2" xfId="57023" xr:uid="{32A2BEDB-C55B-46EB-AC0F-06086EC088D1}"/>
    <cellStyle name="Separador de milhares 3 37 7" xfId="57016" xr:uid="{92B580AC-D0F9-4A5B-B8A7-3ED9ED5531E7}"/>
    <cellStyle name="Separador de milhares 3 38" xfId="26388" xr:uid="{00000000-0005-0000-0000-000016670000}"/>
    <cellStyle name="Separador de milhares 3 38 2" xfId="26389" xr:uid="{00000000-0005-0000-0000-000017670000}"/>
    <cellStyle name="Separador de milhares 3 38 2 2" xfId="26390" xr:uid="{00000000-0005-0000-0000-000018670000}"/>
    <cellStyle name="Separador de milhares 3 38 2 2 2" xfId="57026" xr:uid="{18AA080C-2FDC-4AF2-A6AA-647C43C123F1}"/>
    <cellStyle name="Separador de milhares 3 38 2 3" xfId="57025" xr:uid="{9B3E3168-C073-4809-A7D5-0930F8DF0579}"/>
    <cellStyle name="Separador de milhares 3 38 3" xfId="26391" xr:uid="{00000000-0005-0000-0000-000019670000}"/>
    <cellStyle name="Separador de milhares 3 38 3 2" xfId="26392" xr:uid="{00000000-0005-0000-0000-00001A670000}"/>
    <cellStyle name="Separador de milhares 3 38 3 2 2" xfId="57028" xr:uid="{BAA26B10-6793-437F-9895-5BEF65193C3E}"/>
    <cellStyle name="Separador de milhares 3 38 3 3" xfId="57027" xr:uid="{E8128FF2-5E3E-4383-8C7F-056A29BFC00E}"/>
    <cellStyle name="Separador de milhares 3 38 4" xfId="26393" xr:uid="{00000000-0005-0000-0000-00001B670000}"/>
    <cellStyle name="Separador de milhares 3 38 4 2" xfId="57029" xr:uid="{77CE0EEA-ED70-4AC5-9F92-98185B8E545D}"/>
    <cellStyle name="Separador de milhares 3 38 5" xfId="26394" xr:uid="{00000000-0005-0000-0000-00001C670000}"/>
    <cellStyle name="Separador de milhares 3 38 5 2" xfId="57030" xr:uid="{BC321CB9-949F-4421-B2B9-E1372F6AE379}"/>
    <cellStyle name="Separador de milhares 3 38 6" xfId="26395" xr:uid="{00000000-0005-0000-0000-00001D670000}"/>
    <cellStyle name="Separador de milhares 3 38 6 2" xfId="57031" xr:uid="{5BC1A22D-EA5F-49B8-BB7F-2979356BC5BD}"/>
    <cellStyle name="Separador de milhares 3 38 7" xfId="57024" xr:uid="{CBCD56C3-CE5D-4225-85C9-C42E96F64B22}"/>
    <cellStyle name="Separador de milhares 3 39" xfId="26396" xr:uid="{00000000-0005-0000-0000-00001E670000}"/>
    <cellStyle name="Separador de milhares 3 39 2" xfId="26397" xr:uid="{00000000-0005-0000-0000-00001F670000}"/>
    <cellStyle name="Separador de milhares 3 39 2 2" xfId="26398" xr:uid="{00000000-0005-0000-0000-000020670000}"/>
    <cellStyle name="Separador de milhares 3 39 2 2 2" xfId="57034" xr:uid="{A24273D2-A578-4B92-9B5B-AC9AC19716E6}"/>
    <cellStyle name="Separador de milhares 3 39 2 3" xfId="57033" xr:uid="{A18D9C0D-75DE-4DBF-ADA7-86F0CE3537A5}"/>
    <cellStyle name="Separador de milhares 3 39 3" xfId="26399" xr:uid="{00000000-0005-0000-0000-000021670000}"/>
    <cellStyle name="Separador de milhares 3 39 3 2" xfId="26400" xr:uid="{00000000-0005-0000-0000-000022670000}"/>
    <cellStyle name="Separador de milhares 3 39 3 2 2" xfId="57036" xr:uid="{937D3FAA-467D-478D-81E7-4AD347E2B0AC}"/>
    <cellStyle name="Separador de milhares 3 39 3 3" xfId="57035" xr:uid="{09627975-3515-45C0-B823-D4664E0C1509}"/>
    <cellStyle name="Separador de milhares 3 39 4" xfId="26401" xr:uid="{00000000-0005-0000-0000-000023670000}"/>
    <cellStyle name="Separador de milhares 3 39 4 2" xfId="57037" xr:uid="{3E90B382-CA12-4EB2-B179-1B0A4D24F4E5}"/>
    <cellStyle name="Separador de milhares 3 39 5" xfId="26402" xr:uid="{00000000-0005-0000-0000-000024670000}"/>
    <cellStyle name="Separador de milhares 3 39 5 2" xfId="57038" xr:uid="{2756B423-87BD-441B-9C67-377C0397C8B1}"/>
    <cellStyle name="Separador de milhares 3 39 6" xfId="26403" xr:uid="{00000000-0005-0000-0000-000025670000}"/>
    <cellStyle name="Separador de milhares 3 39 6 2" xfId="57039" xr:uid="{12ED0814-2FB2-4297-BEC5-EB151538DEBD}"/>
    <cellStyle name="Separador de milhares 3 39 7" xfId="57032" xr:uid="{389AC585-2889-4120-A5E4-49E5055CB17C}"/>
    <cellStyle name="Separador de milhares 3 4" xfId="26404" xr:uid="{00000000-0005-0000-0000-000026670000}"/>
    <cellStyle name="Separador de milhares_x0001_ 3 4" xfId="26405" xr:uid="{00000000-0005-0000-0000-000027670000}"/>
    <cellStyle name="Separador de milhares 3 4 10" xfId="26406" xr:uid="{00000000-0005-0000-0000-000028670000}"/>
    <cellStyle name="Separador de milhares_x0001_ 3 4 10" xfId="57041" xr:uid="{FB91715A-297B-4C83-BDFC-EC0B893DB8CE}"/>
    <cellStyle name="Separador de milhares 3 4 10 2" xfId="26407" xr:uid="{00000000-0005-0000-0000-000029670000}"/>
    <cellStyle name="Separador de milhares 3 4 10 2 2" xfId="57043" xr:uid="{33A0D1C4-C6C5-4197-9948-3EEAA50F13D2}"/>
    <cellStyle name="Separador de milhares 3 4 10 3" xfId="57042" xr:uid="{7F632B3E-44FB-424B-824B-2782C5CB4424}"/>
    <cellStyle name="Separador de milhares 3 4 11" xfId="26408" xr:uid="{00000000-0005-0000-0000-00002A670000}"/>
    <cellStyle name="Separador de milhares 3 4 11 2" xfId="57044" xr:uid="{64E677D3-E5D0-4E3D-8BAB-71E4B650ED19}"/>
    <cellStyle name="Separador de milhares 3 4 12" xfId="26409" xr:uid="{00000000-0005-0000-0000-00002B670000}"/>
    <cellStyle name="Separador de milhares 3 4 12 2" xfId="57045" xr:uid="{9C39A93C-0A4C-471A-AA14-04682CFEC27A}"/>
    <cellStyle name="Separador de milhares 3 4 12 3" xfId="26410" xr:uid="{00000000-0005-0000-0000-00002C670000}"/>
    <cellStyle name="Separador de milhares 3 4 12 3 2" xfId="57046" xr:uid="{A636279B-696B-4F1C-BC27-1856D9965AA3}"/>
    <cellStyle name="Separador de milhares 3 4 13" xfId="26411" xr:uid="{00000000-0005-0000-0000-00002D670000}"/>
    <cellStyle name="Separador de milhares 3 4 13 2" xfId="57047" xr:uid="{D7D37AAD-8A89-4ACE-9DEE-D87CE4360025}"/>
    <cellStyle name="Separador de milhares 3 4 14" xfId="26412" xr:uid="{00000000-0005-0000-0000-00002E670000}"/>
    <cellStyle name="Separador de milhares 3 4 14 2" xfId="57048" xr:uid="{B9BA1A52-E6A9-4FE0-8B4B-B5D935E2C23A}"/>
    <cellStyle name="Separador de milhares 3 4 15" xfId="57040" xr:uid="{61EB838A-2CE8-475A-A571-216057F69867}"/>
    <cellStyle name="Separador de milhares 3 4 2" xfId="26413" xr:uid="{00000000-0005-0000-0000-00002F670000}"/>
    <cellStyle name="Separador de milhares_x0001_ 3 4 2" xfId="26414" xr:uid="{00000000-0005-0000-0000-000030670000}"/>
    <cellStyle name="Separador de milhares 3 4 2 10" xfId="57049" xr:uid="{95FEA06F-12F0-474D-B329-425BD236537B}"/>
    <cellStyle name="Separador de milhares 3 4 2 2" xfId="26415" xr:uid="{00000000-0005-0000-0000-000031670000}"/>
    <cellStyle name="Separador de milhares_x0001_ 3 4 2 2" xfId="26416" xr:uid="{00000000-0005-0000-0000-000032670000}"/>
    <cellStyle name="Separador de milhares 3 4 2 2 2" xfId="26417" xr:uid="{00000000-0005-0000-0000-000033670000}"/>
    <cellStyle name="Separador de milhares_x0001_ 3 4 2 2 2" xfId="57052" xr:uid="{2F99B705-4BAF-48A2-A01D-64C6091021D0}"/>
    <cellStyle name="Separador de milhares 3 4 2 2 2 2" xfId="57053" xr:uid="{1DE51B60-3B31-4AA8-AADC-31F698EC7D03}"/>
    <cellStyle name="Separador de milhares 3 4 2 2 3" xfId="57051" xr:uid="{C9394A97-5B9C-43F8-80C3-551291F24AEB}"/>
    <cellStyle name="Separador de milhares 3 4 2 3" xfId="26418" xr:uid="{00000000-0005-0000-0000-000034670000}"/>
    <cellStyle name="Separador de milhares_x0001_ 3 4 2 3" xfId="57050" xr:uid="{A7B27C85-3230-4766-AE74-F4E9640C9984}"/>
    <cellStyle name="Separador de milhares 3 4 2 3 2" xfId="26419" xr:uid="{00000000-0005-0000-0000-000035670000}"/>
    <cellStyle name="Separador de milhares 3 4 2 3 2 2" xfId="57055" xr:uid="{7484EAC8-5245-4621-A7F7-E5A77732A2F8}"/>
    <cellStyle name="Separador de milhares 3 4 2 3 3" xfId="57054" xr:uid="{8A86562D-5472-4BB6-8C4B-4775A8654687}"/>
    <cellStyle name="Separador de milhares 3 4 2 4" xfId="26420" xr:uid="{00000000-0005-0000-0000-000036670000}"/>
    <cellStyle name="Separador de milhares 3 4 2 4 2" xfId="26421" xr:uid="{00000000-0005-0000-0000-000037670000}"/>
    <cellStyle name="Separador de milhares 3 4 2 4 2 2" xfId="57057" xr:uid="{F4947CBE-FECC-4912-9814-D190CF0E9CFA}"/>
    <cellStyle name="Separador de milhares 3 4 2 4 3" xfId="57056" xr:uid="{34B9F3DD-4264-401A-95D6-A4B7F88A9F30}"/>
    <cellStyle name="Separador de milhares 3 4 2 5" xfId="26422" xr:uid="{00000000-0005-0000-0000-000038670000}"/>
    <cellStyle name="Separador de milhares 3 4 2 5 2" xfId="26423" xr:uid="{00000000-0005-0000-0000-000039670000}"/>
    <cellStyle name="Separador de milhares 3 4 2 5 2 2" xfId="57059" xr:uid="{4B17EB16-10A6-4773-AB57-14D657A31CDE}"/>
    <cellStyle name="Separador de milhares 3 4 2 5 3" xfId="57058" xr:uid="{45E4D2E1-2DCD-4488-B73A-1105B8A076E2}"/>
    <cellStyle name="Separador de milhares 3 4 2 6" xfId="26424" xr:uid="{00000000-0005-0000-0000-00003A670000}"/>
    <cellStyle name="Separador de milhares 3 4 2 6 2" xfId="57060" xr:uid="{0476A8B2-AFAF-4C91-908D-63694110887A}"/>
    <cellStyle name="Separador de milhares 3 4 2 7" xfId="26425" xr:uid="{00000000-0005-0000-0000-00003B670000}"/>
    <cellStyle name="Separador de milhares 3 4 2 7 2" xfId="57061" xr:uid="{1F7D05B0-FDB0-40E1-B387-C3309BF354B4}"/>
    <cellStyle name="Separador de milhares 3 4 2 8" xfId="26426" xr:uid="{00000000-0005-0000-0000-00003C670000}"/>
    <cellStyle name="Separador de milhares 3 4 2 8 2" xfId="57062" xr:uid="{FD0DD053-C4D3-4C63-A5D5-8CE2CC4D3F4E}"/>
    <cellStyle name="Separador de milhares 3 4 2 9" xfId="26427" xr:uid="{00000000-0005-0000-0000-00003D670000}"/>
    <cellStyle name="Separador de milhares 3 4 2 9 2" xfId="57063" xr:uid="{E0A46D6C-C9DA-4ACA-A769-083561E6CEE0}"/>
    <cellStyle name="Separador de milhares 3 4 3" xfId="26428" xr:uid="{00000000-0005-0000-0000-00003E670000}"/>
    <cellStyle name="Separador de milhares_x0001_ 3 4 3" xfId="26429" xr:uid="{00000000-0005-0000-0000-00003F670000}"/>
    <cellStyle name="Separador de milhares 3 4 3 2" xfId="26430" xr:uid="{00000000-0005-0000-0000-000040670000}"/>
    <cellStyle name="Separador de milhares_x0001_ 3 4 3 2" xfId="26431" xr:uid="{00000000-0005-0000-0000-000041670000}"/>
    <cellStyle name="Separador de milhares 3 4 3 2 2" xfId="26432" xr:uid="{00000000-0005-0000-0000-000042670000}"/>
    <cellStyle name="Separador de milhares_x0001_ 3 4 3 2 2" xfId="57067" xr:uid="{992E5221-0E1F-42A5-AB4A-B072FDD1011C}"/>
    <cellStyle name="Separador de milhares 3 4 3 2 2 2" xfId="57068" xr:uid="{47B41FF9-432D-43EB-8F95-25A1457D0CBB}"/>
    <cellStyle name="Separador de milhares 3 4 3 2 3" xfId="57066" xr:uid="{0F63EDCB-8E3C-4532-B439-8C513F5C27E7}"/>
    <cellStyle name="Separador de milhares 3 4 3 3" xfId="26433" xr:uid="{00000000-0005-0000-0000-000043670000}"/>
    <cellStyle name="Separador de milhares_x0001_ 3 4 3 3" xfId="57065" xr:uid="{DC0F7CA1-90FE-4263-87EA-9822CF7F074C}"/>
    <cellStyle name="Separador de milhares 3 4 3 3 2" xfId="26434" xr:uid="{00000000-0005-0000-0000-000044670000}"/>
    <cellStyle name="Separador de milhares 3 4 3 3 2 2" xfId="57070" xr:uid="{84788A96-175E-40B9-BBEE-9EF58E4FE177}"/>
    <cellStyle name="Separador de milhares 3 4 3 3 3" xfId="57069" xr:uid="{016615D6-A162-4C85-B583-A96FD8366397}"/>
    <cellStyle name="Separador de milhares 3 4 3 4" xfId="26435" xr:uid="{00000000-0005-0000-0000-000045670000}"/>
    <cellStyle name="Separador de milhares 3 4 3 4 2" xfId="26436" xr:uid="{00000000-0005-0000-0000-000046670000}"/>
    <cellStyle name="Separador de milhares 3 4 3 4 2 2" xfId="57072" xr:uid="{7AF20C9C-05D8-4649-B8F4-1757C077FDF6}"/>
    <cellStyle name="Separador de milhares 3 4 3 4 3" xfId="57071" xr:uid="{F9DE06EA-24F2-4CD3-B686-119C5D2E85E5}"/>
    <cellStyle name="Separador de milhares 3 4 3 5" xfId="26437" xr:uid="{00000000-0005-0000-0000-000047670000}"/>
    <cellStyle name="Separador de milhares 3 4 3 5 2" xfId="57073" xr:uid="{17F10713-7E99-46CE-8764-0B6FB7AFDC39}"/>
    <cellStyle name="Separador de milhares 3 4 3 6" xfId="26438" xr:uid="{00000000-0005-0000-0000-000048670000}"/>
    <cellStyle name="Separador de milhares 3 4 3 6 2" xfId="57074" xr:uid="{F0D4F47F-7C8E-4276-A431-D95960683538}"/>
    <cellStyle name="Separador de milhares 3 4 3 7" xfId="26439" xr:uid="{00000000-0005-0000-0000-000049670000}"/>
    <cellStyle name="Separador de milhares 3 4 3 7 2" xfId="57075" xr:uid="{64EEB4B8-81F3-478C-904F-06ACF87FF6BA}"/>
    <cellStyle name="Separador de milhares 3 4 3 8" xfId="26440" xr:uid="{00000000-0005-0000-0000-00004A670000}"/>
    <cellStyle name="Separador de milhares 3 4 3 8 2" xfId="57076" xr:uid="{DD83F7B3-7EF0-440C-B12B-4ED133FF6769}"/>
    <cellStyle name="Separador de milhares 3 4 3 9" xfId="57064" xr:uid="{94794B3F-39D3-4EB2-ADB1-194CBB9C0BD8}"/>
    <cellStyle name="Separador de milhares 3 4 4" xfId="26441" xr:uid="{00000000-0005-0000-0000-00004B670000}"/>
    <cellStyle name="Separador de milhares_x0001_ 3 4 4" xfId="26442" xr:uid="{00000000-0005-0000-0000-00004C670000}"/>
    <cellStyle name="Separador de milhares 3 4 4 2" xfId="26443" xr:uid="{00000000-0005-0000-0000-00004D670000}"/>
    <cellStyle name="Separador de milhares_x0001_ 3 4 4 2" xfId="26444" xr:uid="{00000000-0005-0000-0000-00004E670000}"/>
    <cellStyle name="Separador de milhares 3 4 4 2 2" xfId="26445" xr:uid="{00000000-0005-0000-0000-00004F670000}"/>
    <cellStyle name="Separador de milhares_x0001_ 3 4 4 2 2" xfId="57080" xr:uid="{CB0E3EE6-CE16-4B33-AE35-6A998D18491A}"/>
    <cellStyle name="Separador de milhares 3 4 4 2 2 2" xfId="57081" xr:uid="{5573AC5C-2E45-432F-B37C-15D701AE5D74}"/>
    <cellStyle name="Separador de milhares 3 4 4 2 3" xfId="57079" xr:uid="{B21C2607-CD30-41F6-9EF9-CCB7CD9BA39C}"/>
    <cellStyle name="Separador de milhares 3 4 4 3" xfId="26446" xr:uid="{00000000-0005-0000-0000-000050670000}"/>
    <cellStyle name="Separador de milhares_x0001_ 3 4 4 3" xfId="57078" xr:uid="{C7B0F426-F277-4301-9A2B-0399B3BA2F74}"/>
    <cellStyle name="Separador de milhares 3 4 4 3 2" xfId="26447" xr:uid="{00000000-0005-0000-0000-000051670000}"/>
    <cellStyle name="Separador de milhares 3 4 4 3 2 2" xfId="57083" xr:uid="{9646C5CD-A4F2-4BA5-BC9B-81B10EE5B1EF}"/>
    <cellStyle name="Separador de milhares 3 4 4 3 3" xfId="57082" xr:uid="{C0743DA5-35A8-45D4-BFB5-450A29328726}"/>
    <cellStyle name="Separador de milhares 3 4 4 4" xfId="26448" xr:uid="{00000000-0005-0000-0000-000052670000}"/>
    <cellStyle name="Separador de milhares 3 4 4 4 2" xfId="26449" xr:uid="{00000000-0005-0000-0000-000053670000}"/>
    <cellStyle name="Separador de milhares 3 4 4 4 2 2" xfId="57085" xr:uid="{740E827A-66B9-4445-BD55-3E2E136B7F0C}"/>
    <cellStyle name="Separador de milhares 3 4 4 4 3" xfId="57084" xr:uid="{3462EE5A-FB60-4274-AA7B-634D014E93E9}"/>
    <cellStyle name="Separador de milhares 3 4 4 5" xfId="26450" xr:uid="{00000000-0005-0000-0000-000054670000}"/>
    <cellStyle name="Separador de milhares 3 4 4 5 2" xfId="57086" xr:uid="{53CE6DC8-909B-4D36-9E1C-05B39949F327}"/>
    <cellStyle name="Separador de milhares 3 4 4 6" xfId="26451" xr:uid="{00000000-0005-0000-0000-000055670000}"/>
    <cellStyle name="Separador de milhares 3 4 4 6 2" xfId="57087" xr:uid="{033CE7ED-C7BB-429A-A200-9355C33B7C78}"/>
    <cellStyle name="Separador de milhares 3 4 4 7" xfId="26452" xr:uid="{00000000-0005-0000-0000-000056670000}"/>
    <cellStyle name="Separador de milhares 3 4 4 7 2" xfId="57088" xr:uid="{B907D8C6-4322-4796-B299-F30CBB000832}"/>
    <cellStyle name="Separador de milhares 3 4 4 8" xfId="26453" xr:uid="{00000000-0005-0000-0000-000057670000}"/>
    <cellStyle name="Separador de milhares 3 4 4 8 2" xfId="57089" xr:uid="{75996B36-89B4-42CD-8E93-93CC5B36847B}"/>
    <cellStyle name="Separador de milhares 3 4 4 9" xfId="57077" xr:uid="{503B9E47-E065-4F86-8E58-98F20AB3AF37}"/>
    <cellStyle name="Separador de milhares 3 4 5" xfId="26454" xr:uid="{00000000-0005-0000-0000-000058670000}"/>
    <cellStyle name="Separador de milhares_x0001_ 3 4 5" xfId="26455" xr:uid="{00000000-0005-0000-0000-000059670000}"/>
    <cellStyle name="Separador de milhares 3 4 5 2" xfId="26456" xr:uid="{00000000-0005-0000-0000-00005A670000}"/>
    <cellStyle name="Separador de milhares_x0001_ 3 4 5 2" xfId="26457" xr:uid="{00000000-0005-0000-0000-00005B670000}"/>
    <cellStyle name="Separador de milhares 3 4 5 2 2" xfId="26458" xr:uid="{00000000-0005-0000-0000-00005C670000}"/>
    <cellStyle name="Separador de milhares_x0001_ 3 4 5 2 2" xfId="57093" xr:uid="{FA13C343-ACE5-4C5D-91DC-9480DD2C8B4B}"/>
    <cellStyle name="Separador de milhares 3 4 5 2 2 2" xfId="57094" xr:uid="{45A489F4-88A5-4A90-9E18-D676C1925FC9}"/>
    <cellStyle name="Separador de milhares 3 4 5 2 3" xfId="57092" xr:uid="{73A6363E-4F17-49C2-84B7-FFD002D71FDE}"/>
    <cellStyle name="Separador de milhares 3 4 5 3" xfId="26459" xr:uid="{00000000-0005-0000-0000-00005D670000}"/>
    <cellStyle name="Separador de milhares_x0001_ 3 4 5 3" xfId="57091" xr:uid="{A7EA7674-5A41-4C6F-9F38-6355DD017FAC}"/>
    <cellStyle name="Separador de milhares 3 4 5 3 2" xfId="26460" xr:uid="{00000000-0005-0000-0000-00005E670000}"/>
    <cellStyle name="Separador de milhares 3 4 5 3 2 2" xfId="57096" xr:uid="{BA0CC2E0-E193-4DFE-A08A-9CC7B424C0DF}"/>
    <cellStyle name="Separador de milhares 3 4 5 3 3" xfId="57095" xr:uid="{5A56822A-7045-4DDE-8566-D5BE724FCE0E}"/>
    <cellStyle name="Separador de milhares 3 4 5 4" xfId="26461" xr:uid="{00000000-0005-0000-0000-00005F670000}"/>
    <cellStyle name="Separador de milhares 3 4 5 4 2" xfId="57097" xr:uid="{C06C0797-94CC-48A2-8592-6A575B08A7E2}"/>
    <cellStyle name="Separador de milhares 3 4 5 5" xfId="26462" xr:uid="{00000000-0005-0000-0000-000060670000}"/>
    <cellStyle name="Separador de milhares 3 4 5 5 2" xfId="57098" xr:uid="{07AED21F-46B2-4288-AB10-734DE43B555B}"/>
    <cellStyle name="Separador de milhares 3 4 5 6" xfId="26463" xr:uid="{00000000-0005-0000-0000-000061670000}"/>
    <cellStyle name="Separador de milhares 3 4 5 6 2" xfId="57099" xr:uid="{2DB5596B-A23C-4D5E-9E26-7FCA9E9A4316}"/>
    <cellStyle name="Separador de milhares 3 4 5 7" xfId="26464" xr:uid="{00000000-0005-0000-0000-000062670000}"/>
    <cellStyle name="Separador de milhares 3 4 5 7 2" xfId="57100" xr:uid="{2E0E1707-E043-4B63-987E-432786EBCF7A}"/>
    <cellStyle name="Separador de milhares 3 4 5 8" xfId="57090" xr:uid="{C8A82ADC-8968-477B-9379-1E5F565AA9AE}"/>
    <cellStyle name="Separador de milhares 3 4 6" xfId="26465" xr:uid="{00000000-0005-0000-0000-000063670000}"/>
    <cellStyle name="Separador de milhares_x0001_ 3 4 6" xfId="26466" xr:uid="{00000000-0005-0000-0000-000064670000}"/>
    <cellStyle name="Separador de milhares 3 4 6 2" xfId="26467" xr:uid="{00000000-0005-0000-0000-000065670000}"/>
    <cellStyle name="Separador de milhares_x0001_ 3 4 6 2" xfId="57102" xr:uid="{15107B3D-8F9A-442D-8D20-7379E3BD228D}"/>
    <cellStyle name="Separador de milhares 3 4 6 2 2" xfId="26468" xr:uid="{00000000-0005-0000-0000-000066670000}"/>
    <cellStyle name="Separador de milhares 3 4 6 2 2 2" xfId="57104" xr:uid="{BA8B1FAC-8B14-4A74-8B12-3055B1BC1499}"/>
    <cellStyle name="Separador de milhares 3 4 6 2 3" xfId="57103" xr:uid="{0AC7838C-0B68-4131-81DF-CFCA04B962C2}"/>
    <cellStyle name="Separador de milhares 3 4 6 3" xfId="26469" xr:uid="{00000000-0005-0000-0000-000067670000}"/>
    <cellStyle name="Separador de milhares 3 4 6 3 2" xfId="26470" xr:uid="{00000000-0005-0000-0000-000068670000}"/>
    <cellStyle name="Separador de milhares 3 4 6 3 2 2" xfId="57106" xr:uid="{F22783B9-C476-4F83-944D-D98D8E987B49}"/>
    <cellStyle name="Separador de milhares 3 4 6 3 3" xfId="57105" xr:uid="{0C982AD3-1BA5-42C5-A42E-465909ECFB5D}"/>
    <cellStyle name="Separador de milhares 3 4 6 4" xfId="26471" xr:uid="{00000000-0005-0000-0000-000069670000}"/>
    <cellStyle name="Separador de milhares 3 4 6 4 2" xfId="57107" xr:uid="{67419293-4167-4529-A9BA-6B6DFA43F015}"/>
    <cellStyle name="Separador de milhares 3 4 6 5" xfId="26472" xr:uid="{00000000-0005-0000-0000-00006A670000}"/>
    <cellStyle name="Separador de milhares 3 4 6 5 2" xfId="57108" xr:uid="{656CBE34-16CE-4F93-8008-01E7FA278BA6}"/>
    <cellStyle name="Separador de milhares 3 4 6 6" xfId="26473" xr:uid="{00000000-0005-0000-0000-00006B670000}"/>
    <cellStyle name="Separador de milhares 3 4 6 6 2" xfId="57109" xr:uid="{E0BEA243-BF32-4711-9A57-18FF3BEB6238}"/>
    <cellStyle name="Separador de milhares 3 4 6 7" xfId="26474" xr:uid="{00000000-0005-0000-0000-00006C670000}"/>
    <cellStyle name="Separador de milhares 3 4 6 7 2" xfId="57110" xr:uid="{F4A7A63A-3DCA-4A4A-BD5C-D48006C0B469}"/>
    <cellStyle name="Separador de milhares 3 4 6 8" xfId="57101" xr:uid="{F0F8770B-9372-49AA-A6F0-4DFCD308A0F9}"/>
    <cellStyle name="Separador de milhares 3 4 7" xfId="26475" xr:uid="{00000000-0005-0000-0000-00006D670000}"/>
    <cellStyle name="Separador de milhares_x0001_ 3 4 7" xfId="26476" xr:uid="{00000000-0005-0000-0000-00006E670000}"/>
    <cellStyle name="Separador de milhares 3 4 7 2" xfId="26477" xr:uid="{00000000-0005-0000-0000-00006F670000}"/>
    <cellStyle name="Separador de milhares_x0001_ 3 4 7 2" xfId="57112" xr:uid="{4F249F98-743F-47B9-8455-892ABDA4B5E9}"/>
    <cellStyle name="Separador de milhares 3 4 7 2 2" xfId="57113" xr:uid="{F7482362-33F7-4463-B22C-6EC01DCD730B}"/>
    <cellStyle name="Separador de milhares 3 4 7 3" xfId="57111" xr:uid="{249DADED-F18B-4F56-98C0-1579518E4891}"/>
    <cellStyle name="Separador de milhares 3 4 8" xfId="26478" xr:uid="{00000000-0005-0000-0000-000070670000}"/>
    <cellStyle name="Separador de milhares_x0001_ 3 4 8" xfId="26479" xr:uid="{00000000-0005-0000-0000-000071670000}"/>
    <cellStyle name="Separador de milhares 3 4 8 2" xfId="26480" xr:uid="{00000000-0005-0000-0000-000072670000}"/>
    <cellStyle name="Separador de milhares_x0001_ 3 4 8 2" xfId="57115" xr:uid="{42DE7F48-7420-45B7-AAF8-3FF9BC2DCA13}"/>
    <cellStyle name="Separador de milhares 3 4 8 2 2" xfId="57116" xr:uid="{55532EE8-DC25-4D4C-8AF2-6C327C04B79B}"/>
    <cellStyle name="Separador de milhares 3 4 8 3" xfId="57114" xr:uid="{32A11E27-7A33-4986-A677-B1487E898E43}"/>
    <cellStyle name="Separador de milhares 3 4 9" xfId="26481" xr:uid="{00000000-0005-0000-0000-000073670000}"/>
    <cellStyle name="Separador de milhares_x0001_ 3 4 9" xfId="26482" xr:uid="{00000000-0005-0000-0000-000074670000}"/>
    <cellStyle name="Separador de milhares 3 4 9 2" xfId="26483" xr:uid="{00000000-0005-0000-0000-000075670000}"/>
    <cellStyle name="Separador de milhares_x0001_ 3 4 9 2" xfId="57118" xr:uid="{CDF53C07-027E-4354-8385-83F6E54D45E3}"/>
    <cellStyle name="Separador de milhares 3 4 9 2 2" xfId="57119" xr:uid="{DAA372D5-C33C-4765-A3F8-F537C65D42E0}"/>
    <cellStyle name="Separador de milhares 3 4 9 3" xfId="57117" xr:uid="{834CC9F5-65C7-422A-B82F-3BEBBC645635}"/>
    <cellStyle name="Separador de milhares 3 40" xfId="26484" xr:uid="{00000000-0005-0000-0000-000076670000}"/>
    <cellStyle name="Separador de milhares 3 40 2" xfId="26485" xr:uid="{00000000-0005-0000-0000-000077670000}"/>
    <cellStyle name="Separador de milhares 3 40 2 2" xfId="57121" xr:uid="{EB0E691B-EDC6-4BDA-A099-F50F7BDE9D68}"/>
    <cellStyle name="Separador de milhares 3 40 3" xfId="57120" xr:uid="{2A548FDC-7456-421B-8D8D-8AEF5E91C3B0}"/>
    <cellStyle name="Separador de milhares 3 41" xfId="26486" xr:uid="{00000000-0005-0000-0000-000078670000}"/>
    <cellStyle name="Separador de milhares 3 41 2" xfId="26487" xr:uid="{00000000-0005-0000-0000-000079670000}"/>
    <cellStyle name="Separador de milhares 3 41 2 2" xfId="57123" xr:uid="{88080591-4981-4D09-A14B-FB958E66DC3B}"/>
    <cellStyle name="Separador de milhares 3 41 3" xfId="57122" xr:uid="{18E5FBAD-F598-4D2E-B97D-EC3A0AD9EA95}"/>
    <cellStyle name="Separador de milhares 3 42" xfId="26488" xr:uid="{00000000-0005-0000-0000-00007A670000}"/>
    <cellStyle name="Separador de milhares 3 42 2" xfId="26489" xr:uid="{00000000-0005-0000-0000-00007B670000}"/>
    <cellStyle name="Separador de milhares 3 42 2 2" xfId="57125" xr:uid="{A073849C-AB70-4393-945A-C95A303CE846}"/>
    <cellStyle name="Separador de milhares 3 42 3" xfId="57124" xr:uid="{D41C3A71-9A06-41BA-BEB4-A94800E88F9A}"/>
    <cellStyle name="Separador de milhares 3 43" xfId="26490" xr:uid="{00000000-0005-0000-0000-00007C670000}"/>
    <cellStyle name="Separador de milhares 3 43 2" xfId="26491" xr:uid="{00000000-0005-0000-0000-00007D670000}"/>
    <cellStyle name="Separador de milhares 3 43 2 2" xfId="57127" xr:uid="{8440A0F9-900D-419F-8DCC-51097004F1F3}"/>
    <cellStyle name="Separador de milhares 3 43 3" xfId="57126" xr:uid="{83170F44-9514-4CF3-B1E8-B976B79A9DE2}"/>
    <cellStyle name="Separador de milhares 3 44" xfId="26492" xr:uid="{00000000-0005-0000-0000-00007E670000}"/>
    <cellStyle name="Separador de milhares 3 44 2" xfId="57128" xr:uid="{A7673FCB-3990-4476-803F-566AE387AEE4}"/>
    <cellStyle name="Separador de milhares 3 45" xfId="26493" xr:uid="{00000000-0005-0000-0000-00007F670000}"/>
    <cellStyle name="Separador de milhares 3 45 2" xfId="57129" xr:uid="{7DF12A11-10E4-417E-A4CE-10619AD369F0}"/>
    <cellStyle name="Separador de milhares 3 45 3" xfId="26494" xr:uid="{00000000-0005-0000-0000-000080670000}"/>
    <cellStyle name="Separador de milhares 3 45 3 2" xfId="57130" xr:uid="{AAFE63E2-AD71-4D1D-BCB8-4B31EB36840D}"/>
    <cellStyle name="Separador de milhares 3 46" xfId="26495" xr:uid="{00000000-0005-0000-0000-000081670000}"/>
    <cellStyle name="Separador de milhares 3 46 2" xfId="57131" xr:uid="{E4BE950A-E5A6-434D-B4C8-C8FE13550D3C}"/>
    <cellStyle name="Separador de milhares 3 47" xfId="26496" xr:uid="{00000000-0005-0000-0000-000082670000}"/>
    <cellStyle name="Separador de milhares 3 47 2" xfId="57132" xr:uid="{BFEB8A68-416C-42B0-A51A-47B336F1AE12}"/>
    <cellStyle name="Separador de milhares 3 48" xfId="56590" xr:uid="{FC69C719-76AA-4601-8BFD-F9436057AE03}"/>
    <cellStyle name="Separador de milhares 3 5" xfId="26497" xr:uid="{00000000-0005-0000-0000-000083670000}"/>
    <cellStyle name="Separador de milhares_x0001_ 3 5" xfId="26498" xr:uid="{00000000-0005-0000-0000-000084670000}"/>
    <cellStyle name="Separador de milhares 3 5 10" xfId="26499" xr:uid="{00000000-0005-0000-0000-000085670000}"/>
    <cellStyle name="Separador de milhares_x0001_ 3 5 10" xfId="57134" xr:uid="{8A25EEC1-C1EA-4A40-BBA1-CC258151310A}"/>
    <cellStyle name="Separador de milhares 3 5 10 2" xfId="26500" xr:uid="{00000000-0005-0000-0000-000086670000}"/>
    <cellStyle name="Separador de milhares 3 5 10 2 2" xfId="57136" xr:uid="{CAD12C2F-B1AB-4847-89DF-1D8F4356B26A}"/>
    <cellStyle name="Separador de milhares 3 5 10 3" xfId="57135" xr:uid="{42DF016A-7187-4D9D-8158-F8F3730BBE79}"/>
    <cellStyle name="Separador de milhares 3 5 11" xfId="26501" xr:uid="{00000000-0005-0000-0000-000087670000}"/>
    <cellStyle name="Separador de milhares 3 5 11 2" xfId="57137" xr:uid="{48C77144-51F3-415E-B2EF-08C29F75B6EB}"/>
    <cellStyle name="Separador de milhares 3 5 12" xfId="26502" xr:uid="{00000000-0005-0000-0000-000088670000}"/>
    <cellStyle name="Separador de milhares 3 5 12 2" xfId="57138" xr:uid="{C3C2BF02-F7FA-4814-8F93-EB33A981281B}"/>
    <cellStyle name="Separador de milhares 3 5 12 3" xfId="26503" xr:uid="{00000000-0005-0000-0000-000089670000}"/>
    <cellStyle name="Separador de milhares 3 5 12 3 2" xfId="57139" xr:uid="{4C349FFC-787B-46BC-A9D4-9E294F3FEEC3}"/>
    <cellStyle name="Separador de milhares 3 5 13" xfId="26504" xr:uid="{00000000-0005-0000-0000-00008A670000}"/>
    <cellStyle name="Separador de milhares 3 5 13 2" xfId="57140" xr:uid="{B5EDAFB0-C673-4EA5-B1CB-72C7DB939120}"/>
    <cellStyle name="Separador de milhares 3 5 14" xfId="26505" xr:uid="{00000000-0005-0000-0000-00008B670000}"/>
    <cellStyle name="Separador de milhares 3 5 14 2" xfId="57141" xr:uid="{CFC12AC6-495E-40CC-B9C8-E59439D846DA}"/>
    <cellStyle name="Separador de milhares 3 5 15" xfId="57133" xr:uid="{46CC6A93-DB6B-420A-B08B-A2764095696D}"/>
    <cellStyle name="Separador de milhares 3 5 2" xfId="26506" xr:uid="{00000000-0005-0000-0000-00008C670000}"/>
    <cellStyle name="Separador de milhares_x0001_ 3 5 2" xfId="26507" xr:uid="{00000000-0005-0000-0000-00008D670000}"/>
    <cellStyle name="Separador de milhares 3 5 2 10" xfId="57142" xr:uid="{0A7CE644-A7AC-4F4C-8DC1-261205E1B8BD}"/>
    <cellStyle name="Separador de milhares 3 5 2 2" xfId="26508" xr:uid="{00000000-0005-0000-0000-00008E670000}"/>
    <cellStyle name="Separador de milhares_x0001_ 3 5 2 2" xfId="26509" xr:uid="{00000000-0005-0000-0000-00008F670000}"/>
    <cellStyle name="Separador de milhares 3 5 2 2 2" xfId="26510" xr:uid="{00000000-0005-0000-0000-000090670000}"/>
    <cellStyle name="Separador de milhares_x0001_ 3 5 2 2 2" xfId="57145" xr:uid="{B6BE9FAE-A52B-4520-919D-6FBAEAF5F951}"/>
    <cellStyle name="Separador de milhares 3 5 2 2 2 2" xfId="57146" xr:uid="{859FA7BF-9B1F-4143-BF1E-087F7E3687DA}"/>
    <cellStyle name="Separador de milhares 3 5 2 2 3" xfId="57144" xr:uid="{B926B0FF-A759-415E-A01D-35DD2B7865CB}"/>
    <cellStyle name="Separador de milhares 3 5 2 3" xfId="26511" xr:uid="{00000000-0005-0000-0000-000091670000}"/>
    <cellStyle name="Separador de milhares_x0001_ 3 5 2 3" xfId="57143" xr:uid="{DE1C5111-F8DC-4A69-97FB-2E7B4E9D6BCA}"/>
    <cellStyle name="Separador de milhares 3 5 2 3 2" xfId="26512" xr:uid="{00000000-0005-0000-0000-000092670000}"/>
    <cellStyle name="Separador de milhares 3 5 2 3 2 2" xfId="57148" xr:uid="{5F5A0C18-4B17-47DD-8072-9D2A3DB0B5BD}"/>
    <cellStyle name="Separador de milhares 3 5 2 3 3" xfId="57147" xr:uid="{877585EC-1328-40A1-BAF8-B04AAC324305}"/>
    <cellStyle name="Separador de milhares 3 5 2 4" xfId="26513" xr:uid="{00000000-0005-0000-0000-000093670000}"/>
    <cellStyle name="Separador de milhares 3 5 2 4 2" xfId="26514" xr:uid="{00000000-0005-0000-0000-000094670000}"/>
    <cellStyle name="Separador de milhares 3 5 2 4 2 2" xfId="57150" xr:uid="{B0B6ABEB-6740-4085-A75F-450012A78BF4}"/>
    <cellStyle name="Separador de milhares 3 5 2 4 3" xfId="57149" xr:uid="{0356D2E3-BA26-425F-A99A-6A62F8163581}"/>
    <cellStyle name="Separador de milhares 3 5 2 5" xfId="26515" xr:uid="{00000000-0005-0000-0000-000095670000}"/>
    <cellStyle name="Separador de milhares 3 5 2 5 2" xfId="26516" xr:uid="{00000000-0005-0000-0000-000096670000}"/>
    <cellStyle name="Separador de milhares 3 5 2 5 2 2" xfId="57152" xr:uid="{CB3E19C8-513C-4282-B60B-CF7A496143C1}"/>
    <cellStyle name="Separador de milhares 3 5 2 5 3" xfId="57151" xr:uid="{BB7EF761-58B5-46CE-A1DC-97EAA9D0FA6F}"/>
    <cellStyle name="Separador de milhares 3 5 2 6" xfId="26517" xr:uid="{00000000-0005-0000-0000-000097670000}"/>
    <cellStyle name="Separador de milhares 3 5 2 6 2" xfId="57153" xr:uid="{7B3F57EE-F405-4313-BEAB-F0346CF775CE}"/>
    <cellStyle name="Separador de milhares 3 5 2 7" xfId="26518" xr:uid="{00000000-0005-0000-0000-000098670000}"/>
    <cellStyle name="Separador de milhares 3 5 2 7 2" xfId="57154" xr:uid="{042A8F3F-A041-43DD-8483-A81F48AC3EF8}"/>
    <cellStyle name="Separador de milhares 3 5 2 8" xfId="26519" xr:uid="{00000000-0005-0000-0000-000099670000}"/>
    <cellStyle name="Separador de milhares 3 5 2 8 2" xfId="57155" xr:uid="{27FA176F-AC47-4A06-B476-90FDE566C89F}"/>
    <cellStyle name="Separador de milhares 3 5 2 9" xfId="26520" xr:uid="{00000000-0005-0000-0000-00009A670000}"/>
    <cellStyle name="Separador de milhares 3 5 2 9 2" xfId="57156" xr:uid="{83CC2D75-C2C7-40C4-8606-F0C53BF1799A}"/>
    <cellStyle name="Separador de milhares 3 5 3" xfId="26521" xr:uid="{00000000-0005-0000-0000-00009B670000}"/>
    <cellStyle name="Separador de milhares_x0001_ 3 5 3" xfId="26522" xr:uid="{00000000-0005-0000-0000-00009C670000}"/>
    <cellStyle name="Separador de milhares 3 5 3 2" xfId="26523" xr:uid="{00000000-0005-0000-0000-00009D670000}"/>
    <cellStyle name="Separador de milhares_x0001_ 3 5 3 2" xfId="26524" xr:uid="{00000000-0005-0000-0000-00009E670000}"/>
    <cellStyle name="Separador de milhares 3 5 3 2 2" xfId="26525" xr:uid="{00000000-0005-0000-0000-00009F670000}"/>
    <cellStyle name="Separador de milhares_x0001_ 3 5 3 2 2" xfId="57160" xr:uid="{B2BAEE13-F5BA-431C-A3E8-ECD320BA2A3D}"/>
    <cellStyle name="Separador de milhares 3 5 3 2 2 2" xfId="57161" xr:uid="{C7DEC8EF-B430-47C6-A2AF-FD16F25A0089}"/>
    <cellStyle name="Separador de milhares 3 5 3 2 3" xfId="57159" xr:uid="{0924D238-0190-4549-A5E9-8DC1EE1F4C42}"/>
    <cellStyle name="Separador de milhares 3 5 3 3" xfId="26526" xr:uid="{00000000-0005-0000-0000-0000A0670000}"/>
    <cellStyle name="Separador de milhares_x0001_ 3 5 3 3" xfId="57158" xr:uid="{B39F4FF2-964B-4355-AF4A-4FCAB1250518}"/>
    <cellStyle name="Separador de milhares 3 5 3 3 2" xfId="26527" xr:uid="{00000000-0005-0000-0000-0000A1670000}"/>
    <cellStyle name="Separador de milhares 3 5 3 3 2 2" xfId="57163" xr:uid="{1AC16934-25C2-48B9-BBE8-03BB6C72F2A0}"/>
    <cellStyle name="Separador de milhares 3 5 3 3 3" xfId="57162" xr:uid="{45F5EE73-4069-49EF-AFE6-C67283EC8244}"/>
    <cellStyle name="Separador de milhares 3 5 3 4" xfId="26528" xr:uid="{00000000-0005-0000-0000-0000A2670000}"/>
    <cellStyle name="Separador de milhares 3 5 3 4 2" xfId="26529" xr:uid="{00000000-0005-0000-0000-0000A3670000}"/>
    <cellStyle name="Separador de milhares 3 5 3 4 2 2" xfId="57165" xr:uid="{F05D374F-7D7A-4ED7-9F4D-9E45F63EF3E4}"/>
    <cellStyle name="Separador de milhares 3 5 3 4 3" xfId="57164" xr:uid="{933061F8-4AB1-4F97-A2CD-8B1773505C94}"/>
    <cellStyle name="Separador de milhares 3 5 3 5" xfId="26530" xr:uid="{00000000-0005-0000-0000-0000A4670000}"/>
    <cellStyle name="Separador de milhares 3 5 3 5 2" xfId="57166" xr:uid="{FD4035B4-F857-45C7-A77C-C3F9F9A6A010}"/>
    <cellStyle name="Separador de milhares 3 5 3 6" xfId="26531" xr:uid="{00000000-0005-0000-0000-0000A5670000}"/>
    <cellStyle name="Separador de milhares 3 5 3 6 2" xfId="57167" xr:uid="{16579140-33A8-4F90-98D7-6D123A407F1D}"/>
    <cellStyle name="Separador de milhares 3 5 3 7" xfId="26532" xr:uid="{00000000-0005-0000-0000-0000A6670000}"/>
    <cellStyle name="Separador de milhares 3 5 3 7 2" xfId="57168" xr:uid="{9F670241-37C1-4EC6-BBFB-6ABFE9C7A899}"/>
    <cellStyle name="Separador de milhares 3 5 3 8" xfId="26533" xr:uid="{00000000-0005-0000-0000-0000A7670000}"/>
    <cellStyle name="Separador de milhares 3 5 3 8 2" xfId="57169" xr:uid="{4C5F50BB-7962-4D4B-993D-DA623CDFB56B}"/>
    <cellStyle name="Separador de milhares 3 5 3 9" xfId="57157" xr:uid="{E59ACAC1-42F8-46EF-8A78-246B9575F36F}"/>
    <cellStyle name="Separador de milhares 3 5 4" xfId="26534" xr:uid="{00000000-0005-0000-0000-0000A8670000}"/>
    <cellStyle name="Separador de milhares_x0001_ 3 5 4" xfId="26535" xr:uid="{00000000-0005-0000-0000-0000A9670000}"/>
    <cellStyle name="Separador de milhares 3 5 4 2" xfId="26536" xr:uid="{00000000-0005-0000-0000-0000AA670000}"/>
    <cellStyle name="Separador de milhares_x0001_ 3 5 4 2" xfId="26537" xr:uid="{00000000-0005-0000-0000-0000AB670000}"/>
    <cellStyle name="Separador de milhares 3 5 4 2 2" xfId="26538" xr:uid="{00000000-0005-0000-0000-0000AC670000}"/>
    <cellStyle name="Separador de milhares_x0001_ 3 5 4 2 2" xfId="57173" xr:uid="{335A0A77-170E-4A1E-B1BC-7D4769E4259A}"/>
    <cellStyle name="Separador de milhares 3 5 4 2 2 2" xfId="57174" xr:uid="{D682B94B-476B-4AC0-8C41-6E7FB0AF5260}"/>
    <cellStyle name="Separador de milhares 3 5 4 2 3" xfId="57172" xr:uid="{D58122B7-DC94-4CAD-A2E2-C32ECEFC5688}"/>
    <cellStyle name="Separador de milhares 3 5 4 3" xfId="26539" xr:uid="{00000000-0005-0000-0000-0000AD670000}"/>
    <cellStyle name="Separador de milhares_x0001_ 3 5 4 3" xfId="57171" xr:uid="{73491179-CC0F-461C-9BDA-D6B0A13B20CC}"/>
    <cellStyle name="Separador de milhares 3 5 4 3 2" xfId="26540" xr:uid="{00000000-0005-0000-0000-0000AE670000}"/>
    <cellStyle name="Separador de milhares 3 5 4 3 2 2" xfId="57176" xr:uid="{5DB812F8-FA24-4FE6-88D2-40DE1F266421}"/>
    <cellStyle name="Separador de milhares 3 5 4 3 3" xfId="57175" xr:uid="{7DC9C3AA-3394-4381-8FBC-B59D5145856E}"/>
    <cellStyle name="Separador de milhares 3 5 4 4" xfId="26541" xr:uid="{00000000-0005-0000-0000-0000AF670000}"/>
    <cellStyle name="Separador de milhares 3 5 4 4 2" xfId="26542" xr:uid="{00000000-0005-0000-0000-0000B0670000}"/>
    <cellStyle name="Separador de milhares 3 5 4 4 2 2" xfId="57178" xr:uid="{AB4EFE84-D210-4869-B95A-A7048A296A24}"/>
    <cellStyle name="Separador de milhares 3 5 4 4 3" xfId="57177" xr:uid="{3D72D66B-FCDF-4024-9562-180C083FD7D6}"/>
    <cellStyle name="Separador de milhares 3 5 4 5" xfId="26543" xr:uid="{00000000-0005-0000-0000-0000B1670000}"/>
    <cellStyle name="Separador de milhares 3 5 4 5 2" xfId="57179" xr:uid="{CF598B74-B74F-4A89-8121-56A0CB2E0395}"/>
    <cellStyle name="Separador de milhares 3 5 4 6" xfId="26544" xr:uid="{00000000-0005-0000-0000-0000B2670000}"/>
    <cellStyle name="Separador de milhares 3 5 4 6 2" xfId="57180" xr:uid="{076BE936-7FFB-468E-AA45-688ECD7827DD}"/>
    <cellStyle name="Separador de milhares 3 5 4 7" xfId="26545" xr:uid="{00000000-0005-0000-0000-0000B3670000}"/>
    <cellStyle name="Separador de milhares 3 5 4 7 2" xfId="57181" xr:uid="{F9216E63-B20D-473B-B315-55C446F58D52}"/>
    <cellStyle name="Separador de milhares 3 5 4 8" xfId="26546" xr:uid="{00000000-0005-0000-0000-0000B4670000}"/>
    <cellStyle name="Separador de milhares 3 5 4 8 2" xfId="57182" xr:uid="{6B4A982F-2A59-4A53-94F5-FE47D6F383DA}"/>
    <cellStyle name="Separador de milhares 3 5 4 9" xfId="57170" xr:uid="{C9F3C258-762B-4059-B593-58D6A544B67D}"/>
    <cellStyle name="Separador de milhares 3 5 5" xfId="26547" xr:uid="{00000000-0005-0000-0000-0000B5670000}"/>
    <cellStyle name="Separador de milhares_x0001_ 3 5 5" xfId="26548" xr:uid="{00000000-0005-0000-0000-0000B6670000}"/>
    <cellStyle name="Separador de milhares 3 5 5 2" xfId="26549" xr:uid="{00000000-0005-0000-0000-0000B7670000}"/>
    <cellStyle name="Separador de milhares_x0001_ 3 5 5 2" xfId="26550" xr:uid="{00000000-0005-0000-0000-0000B8670000}"/>
    <cellStyle name="Separador de milhares 3 5 5 2 2" xfId="26551" xr:uid="{00000000-0005-0000-0000-0000B9670000}"/>
    <cellStyle name="Separador de milhares_x0001_ 3 5 5 2 2" xfId="57186" xr:uid="{E87B015A-6A73-4154-B629-2A8824258B0E}"/>
    <cellStyle name="Separador de milhares 3 5 5 2 2 2" xfId="57187" xr:uid="{A1877086-89BE-4ABD-9717-4634A9871955}"/>
    <cellStyle name="Separador de milhares 3 5 5 2 3" xfId="57185" xr:uid="{AE554713-A026-47B6-96CD-7466AA4FA645}"/>
    <cellStyle name="Separador de milhares 3 5 5 3" xfId="26552" xr:uid="{00000000-0005-0000-0000-0000BA670000}"/>
    <cellStyle name="Separador de milhares_x0001_ 3 5 5 3" xfId="57184" xr:uid="{FABFCEE9-F069-4503-A3D5-322CBB5C9EBA}"/>
    <cellStyle name="Separador de milhares 3 5 5 3 2" xfId="26553" xr:uid="{00000000-0005-0000-0000-0000BB670000}"/>
    <cellStyle name="Separador de milhares 3 5 5 3 2 2" xfId="57189" xr:uid="{6798D404-F1F3-41BE-A639-8DD394C09AF1}"/>
    <cellStyle name="Separador de milhares 3 5 5 3 3" xfId="57188" xr:uid="{F656BF0B-EDB9-4FCA-A180-4807BB4D717A}"/>
    <cellStyle name="Separador de milhares 3 5 5 4" xfId="26554" xr:uid="{00000000-0005-0000-0000-0000BC670000}"/>
    <cellStyle name="Separador de milhares 3 5 5 4 2" xfId="57190" xr:uid="{1EDFA835-DF3D-464D-BAC3-4F779ECA6CFF}"/>
    <cellStyle name="Separador de milhares 3 5 5 5" xfId="26555" xr:uid="{00000000-0005-0000-0000-0000BD670000}"/>
    <cellStyle name="Separador de milhares 3 5 5 5 2" xfId="57191" xr:uid="{4C0E3A26-7F4B-4594-A0ED-9FDCC7829BA7}"/>
    <cellStyle name="Separador de milhares 3 5 5 6" xfId="26556" xr:uid="{00000000-0005-0000-0000-0000BE670000}"/>
    <cellStyle name="Separador de milhares 3 5 5 6 2" xfId="57192" xr:uid="{F609EE47-7632-4EC9-8419-F5E451E15003}"/>
    <cellStyle name="Separador de milhares 3 5 5 7" xfId="26557" xr:uid="{00000000-0005-0000-0000-0000BF670000}"/>
    <cellStyle name="Separador de milhares 3 5 5 7 2" xfId="57193" xr:uid="{70D7ABA5-79C1-44F5-B843-D92D563DB63B}"/>
    <cellStyle name="Separador de milhares 3 5 5 8" xfId="57183" xr:uid="{C2D1E3CD-4302-47B4-8737-43994E33A86A}"/>
    <cellStyle name="Separador de milhares 3 5 6" xfId="26558" xr:uid="{00000000-0005-0000-0000-0000C0670000}"/>
    <cellStyle name="Separador de milhares_x0001_ 3 5 6" xfId="26559" xr:uid="{00000000-0005-0000-0000-0000C1670000}"/>
    <cellStyle name="Separador de milhares 3 5 6 2" xfId="26560" xr:uid="{00000000-0005-0000-0000-0000C2670000}"/>
    <cellStyle name="Separador de milhares_x0001_ 3 5 6 2" xfId="57195" xr:uid="{79005BE6-5423-495A-AE24-FE2886D0D0FA}"/>
    <cellStyle name="Separador de milhares 3 5 6 2 2" xfId="26561" xr:uid="{00000000-0005-0000-0000-0000C3670000}"/>
    <cellStyle name="Separador de milhares 3 5 6 2 2 2" xfId="57197" xr:uid="{136F69A1-591C-4C57-9D98-338B9E8591CE}"/>
    <cellStyle name="Separador de milhares 3 5 6 2 3" xfId="57196" xr:uid="{0376BF3B-ECC2-4660-AB87-75D6EE16C1B2}"/>
    <cellStyle name="Separador de milhares 3 5 6 3" xfId="26562" xr:uid="{00000000-0005-0000-0000-0000C4670000}"/>
    <cellStyle name="Separador de milhares 3 5 6 3 2" xfId="26563" xr:uid="{00000000-0005-0000-0000-0000C5670000}"/>
    <cellStyle name="Separador de milhares 3 5 6 3 2 2" xfId="57199" xr:uid="{872602AF-B156-40D5-8B86-3F8B4564FC57}"/>
    <cellStyle name="Separador de milhares 3 5 6 3 3" xfId="57198" xr:uid="{91E676BC-E64E-4D66-8FD1-6EC5254A0A41}"/>
    <cellStyle name="Separador de milhares 3 5 6 4" xfId="26564" xr:uid="{00000000-0005-0000-0000-0000C6670000}"/>
    <cellStyle name="Separador de milhares 3 5 6 4 2" xfId="57200" xr:uid="{32D2B4D2-F3AB-4F46-A1AC-87F8BD3F0157}"/>
    <cellStyle name="Separador de milhares 3 5 6 5" xfId="26565" xr:uid="{00000000-0005-0000-0000-0000C7670000}"/>
    <cellStyle name="Separador de milhares 3 5 6 5 2" xfId="57201" xr:uid="{0A87692E-F343-4172-919C-C3A77B66973F}"/>
    <cellStyle name="Separador de milhares 3 5 6 6" xfId="26566" xr:uid="{00000000-0005-0000-0000-0000C8670000}"/>
    <cellStyle name="Separador de milhares 3 5 6 6 2" xfId="57202" xr:uid="{B7FAC3CA-6E8C-4167-8D4E-67AD686CE538}"/>
    <cellStyle name="Separador de milhares 3 5 6 7" xfId="26567" xr:uid="{00000000-0005-0000-0000-0000C9670000}"/>
    <cellStyle name="Separador de milhares 3 5 6 7 2" xfId="57203" xr:uid="{6ED49566-9328-4493-ADA6-A7D206836C5D}"/>
    <cellStyle name="Separador de milhares 3 5 6 8" xfId="57194" xr:uid="{90D345A1-2C5D-48BD-8800-CF335541382E}"/>
    <cellStyle name="Separador de milhares 3 5 7" xfId="26568" xr:uid="{00000000-0005-0000-0000-0000CA670000}"/>
    <cellStyle name="Separador de milhares_x0001_ 3 5 7" xfId="26569" xr:uid="{00000000-0005-0000-0000-0000CB670000}"/>
    <cellStyle name="Separador de milhares 3 5 7 2" xfId="26570" xr:uid="{00000000-0005-0000-0000-0000CC670000}"/>
    <cellStyle name="Separador de milhares_x0001_ 3 5 7 2" xfId="57205" xr:uid="{CAD250DA-88FD-40DC-8295-B392A16818A0}"/>
    <cellStyle name="Separador de milhares 3 5 7 2 2" xfId="57206" xr:uid="{3321D8FC-0983-4774-93F5-87155521E2BD}"/>
    <cellStyle name="Separador de milhares 3 5 7 3" xfId="57204" xr:uid="{6E6B2737-D427-4C6A-81A9-83F5908AB1C5}"/>
    <cellStyle name="Separador de milhares 3 5 8" xfId="26571" xr:uid="{00000000-0005-0000-0000-0000CD670000}"/>
    <cellStyle name="Separador de milhares_x0001_ 3 5 8" xfId="26572" xr:uid="{00000000-0005-0000-0000-0000CE670000}"/>
    <cellStyle name="Separador de milhares 3 5 8 2" xfId="26573" xr:uid="{00000000-0005-0000-0000-0000CF670000}"/>
    <cellStyle name="Separador de milhares_x0001_ 3 5 8 2" xfId="57208" xr:uid="{3D2271FE-BBE3-4DE9-B4CA-EA82A5199C10}"/>
    <cellStyle name="Separador de milhares 3 5 8 2 2" xfId="57209" xr:uid="{E5D06549-968C-49E2-89C3-160A07540780}"/>
    <cellStyle name="Separador de milhares 3 5 8 3" xfId="57207" xr:uid="{B1FFD9F7-6A62-4991-83A1-3FB87C58574C}"/>
    <cellStyle name="Separador de milhares 3 5 9" xfId="26574" xr:uid="{00000000-0005-0000-0000-0000D0670000}"/>
    <cellStyle name="Separador de milhares_x0001_ 3 5 9" xfId="26575" xr:uid="{00000000-0005-0000-0000-0000D1670000}"/>
    <cellStyle name="Separador de milhares 3 5 9 2" xfId="26576" xr:uid="{00000000-0005-0000-0000-0000D2670000}"/>
    <cellStyle name="Separador de milhares_x0001_ 3 5 9 2" xfId="57211" xr:uid="{AC718DA2-9754-4D5A-99A4-497B9E6ACC36}"/>
    <cellStyle name="Separador de milhares 3 5 9 2 2" xfId="57212" xr:uid="{5D6C8F80-89E5-439D-9B0F-052F8B7D0638}"/>
    <cellStyle name="Separador de milhares 3 5 9 3" xfId="57210" xr:uid="{43BA3077-C541-4AB5-B5E5-CEFB9759737A}"/>
    <cellStyle name="Separador de milhares 3 6" xfId="26577" xr:uid="{00000000-0005-0000-0000-0000D3670000}"/>
    <cellStyle name="Separador de milhares_x0001_ 3 6" xfId="26578" xr:uid="{00000000-0005-0000-0000-0000D4670000}"/>
    <cellStyle name="Separador de milhares 3 6 10" xfId="57213" xr:uid="{1E980FAB-F6B2-4426-B6D8-5233673AF329}"/>
    <cellStyle name="Separador de milhares_x0001_ 3 6 10" xfId="57214" xr:uid="{705028D1-6D44-40FD-8B81-4C47AD584BFD}"/>
    <cellStyle name="Separador de milhares 3 6 2" xfId="26579" xr:uid="{00000000-0005-0000-0000-0000D5670000}"/>
    <cellStyle name="Separador de milhares_x0001_ 3 6 2" xfId="26580" xr:uid="{00000000-0005-0000-0000-0000D6670000}"/>
    <cellStyle name="Separador de milhares 3 6 2 2" xfId="26581" xr:uid="{00000000-0005-0000-0000-0000D7670000}"/>
    <cellStyle name="Separador de milhares_x0001_ 3 6 2 2" xfId="26582" xr:uid="{00000000-0005-0000-0000-0000D8670000}"/>
    <cellStyle name="Separador de milhares 3 6 2 2 2" xfId="57217" xr:uid="{D2516BC5-7DED-479F-8878-9578A6273196}"/>
    <cellStyle name="Separador de milhares_x0001_ 3 6 2 2 2" xfId="57218" xr:uid="{48391C56-665C-408C-B0EE-657D246FEDAE}"/>
    <cellStyle name="Separador de milhares 3 6 2 3" xfId="57215" xr:uid="{04B68C5D-2F25-4E9E-BEAB-206C75390CBA}"/>
    <cellStyle name="Separador de milhares_x0001_ 3 6 2 3" xfId="57216" xr:uid="{45EBEC48-0FE0-4181-985B-F57B7F390352}"/>
    <cellStyle name="Separador de milhares 3 6 3" xfId="26583" xr:uid="{00000000-0005-0000-0000-0000D9670000}"/>
    <cellStyle name="Separador de milhares_x0001_ 3 6 3" xfId="26584" xr:uid="{00000000-0005-0000-0000-0000DA670000}"/>
    <cellStyle name="Separador de milhares 3 6 3 2" xfId="26585" xr:uid="{00000000-0005-0000-0000-0000DB670000}"/>
    <cellStyle name="Separador de milhares_x0001_ 3 6 3 2" xfId="26586" xr:uid="{00000000-0005-0000-0000-0000DC670000}"/>
    <cellStyle name="Separador de milhares 3 6 3 2 2" xfId="57221" xr:uid="{EB7E9730-F08F-495A-96A3-798B366D09D3}"/>
    <cellStyle name="Separador de milhares_x0001_ 3 6 3 2 2" xfId="57222" xr:uid="{05425907-6EBE-4A62-B79F-C1F8E6C4C354}"/>
    <cellStyle name="Separador de milhares 3 6 3 3" xfId="57219" xr:uid="{5FB9C253-97C9-4D74-AF8D-BB40B3E4D26D}"/>
    <cellStyle name="Separador de milhares_x0001_ 3 6 3 3" xfId="57220" xr:uid="{6377330C-F67C-4208-B9AE-B654D81E52C0}"/>
    <cellStyle name="Separador de milhares 3 6 4" xfId="26587" xr:uid="{00000000-0005-0000-0000-0000DD670000}"/>
    <cellStyle name="Separador de milhares_x0001_ 3 6 4" xfId="26588" xr:uid="{00000000-0005-0000-0000-0000DE670000}"/>
    <cellStyle name="Separador de milhares 3 6 4 2" xfId="26589" xr:uid="{00000000-0005-0000-0000-0000DF670000}"/>
    <cellStyle name="Separador de milhares_x0001_ 3 6 4 2" xfId="26590" xr:uid="{00000000-0005-0000-0000-0000E0670000}"/>
    <cellStyle name="Separador de milhares 3 6 4 2 2" xfId="57225" xr:uid="{24A6EF61-A545-4043-8971-E7A62E3FE1CC}"/>
    <cellStyle name="Separador de milhares_x0001_ 3 6 4 2 2" xfId="57226" xr:uid="{77674BE3-A355-41B6-ACDF-BAC079D7C5D3}"/>
    <cellStyle name="Separador de milhares 3 6 4 3" xfId="57223" xr:uid="{486ABE7B-ACFF-41C2-B342-E50E897D9362}"/>
    <cellStyle name="Separador de milhares_x0001_ 3 6 4 3" xfId="57224" xr:uid="{AEB9D9CE-489A-4007-8909-14495C7CC637}"/>
    <cellStyle name="Separador de milhares 3 6 5" xfId="26591" xr:uid="{00000000-0005-0000-0000-0000E1670000}"/>
    <cellStyle name="Separador de milhares_x0001_ 3 6 5" xfId="26592" xr:uid="{00000000-0005-0000-0000-0000E2670000}"/>
    <cellStyle name="Separador de milhares 3 6 5 2" xfId="26593" xr:uid="{00000000-0005-0000-0000-0000E3670000}"/>
    <cellStyle name="Separador de milhares_x0001_ 3 6 5 2" xfId="26594" xr:uid="{00000000-0005-0000-0000-0000E4670000}"/>
    <cellStyle name="Separador de milhares 3 6 5 2 2" xfId="57229" xr:uid="{DB9C0BBE-E605-48B6-B149-5A722DD8E3BA}"/>
    <cellStyle name="Separador de milhares_x0001_ 3 6 5 2 2" xfId="57230" xr:uid="{DF09E5DC-7C08-43C2-B863-8E83CEB7DABE}"/>
    <cellStyle name="Separador de milhares 3 6 5 3" xfId="57227" xr:uid="{AF0AF0A4-75AD-4E82-9B3B-5B1C9616A1A8}"/>
    <cellStyle name="Separador de milhares_x0001_ 3 6 5 3" xfId="57228" xr:uid="{41146742-5D09-4ABB-B81B-5B7D81DD01A0}"/>
    <cellStyle name="Separador de milhares 3 6 6" xfId="26595" xr:uid="{00000000-0005-0000-0000-0000E5670000}"/>
    <cellStyle name="Separador de milhares_x0001_ 3 6 6" xfId="26596" xr:uid="{00000000-0005-0000-0000-0000E6670000}"/>
    <cellStyle name="Separador de milhares 3 6 6 2" xfId="57231" xr:uid="{7C1CA334-7D83-424F-8821-F8BF89295DE1}"/>
    <cellStyle name="Separador de milhares_x0001_ 3 6 6 2" xfId="57232" xr:uid="{1797157B-EC4F-48CE-B5D0-42F7108B48AB}"/>
    <cellStyle name="Separador de milhares 3 6 7" xfId="26597" xr:uid="{00000000-0005-0000-0000-0000E7670000}"/>
    <cellStyle name="Separador de milhares_x0001_ 3 6 7" xfId="26598" xr:uid="{00000000-0005-0000-0000-0000E8670000}"/>
    <cellStyle name="Separador de milhares 3 6 7 2" xfId="57233" xr:uid="{AAF8D042-DB4B-4274-9EFB-46B067A96B67}"/>
    <cellStyle name="Separador de milhares_x0001_ 3 6 7 2" xfId="57234" xr:uid="{F4EB1443-5BC4-4C8C-8CEB-F8F4E0DA3676}"/>
    <cellStyle name="Separador de milhares 3 6 7 3" xfId="26599" xr:uid="{00000000-0005-0000-0000-0000E9670000}"/>
    <cellStyle name="Separador de milhares 3 6 7 3 2" xfId="57235" xr:uid="{D34E3CAD-6CA3-4C9D-9D7B-4EAF86669749}"/>
    <cellStyle name="Separador de milhares 3 6 8" xfId="26600" xr:uid="{00000000-0005-0000-0000-0000EA670000}"/>
    <cellStyle name="Separador de milhares_x0001_ 3 6 8" xfId="26601" xr:uid="{00000000-0005-0000-0000-0000EB670000}"/>
    <cellStyle name="Separador de milhares 3 6 8 2" xfId="57236" xr:uid="{1B76BD80-79B4-4DEF-9801-4F3ABD5ACC36}"/>
    <cellStyle name="Separador de milhares_x0001_ 3 6 8 2" xfId="57237" xr:uid="{A9F257F6-C72A-479B-8D66-8E8F2D53C5DE}"/>
    <cellStyle name="Separador de milhares 3 6 9" xfId="26602" xr:uid="{00000000-0005-0000-0000-0000EC670000}"/>
    <cellStyle name="Separador de milhares_x0001_ 3 6 9" xfId="26603" xr:uid="{00000000-0005-0000-0000-0000ED670000}"/>
    <cellStyle name="Separador de milhares 3 6 9 2" xfId="57238" xr:uid="{761AD233-158B-4AEF-844E-A21CB21FAACB}"/>
    <cellStyle name="Separador de milhares_x0001_ 3 6 9 2" xfId="57239" xr:uid="{76261385-3DDA-49C4-9074-D32D304D6B37}"/>
    <cellStyle name="Separador de milhares 3 7" xfId="26604" xr:uid="{00000000-0005-0000-0000-0000EE670000}"/>
    <cellStyle name="Separador de milhares_x0001_ 3 7" xfId="26605" xr:uid="{00000000-0005-0000-0000-0000EF670000}"/>
    <cellStyle name="Separador de milhares 3 7 10" xfId="57240" xr:uid="{BE6FFC4C-0AE5-4727-A806-6667D6AE9DC0}"/>
    <cellStyle name="Separador de milhares_x0001_ 3 7 10" xfId="57241" xr:uid="{07C993A0-60B9-412B-9848-209276FE506E}"/>
    <cellStyle name="Separador de milhares 3 7 2" xfId="26606" xr:uid="{00000000-0005-0000-0000-0000F0670000}"/>
    <cellStyle name="Separador de milhares_x0001_ 3 7 2" xfId="26607" xr:uid="{00000000-0005-0000-0000-0000F1670000}"/>
    <cellStyle name="Separador de milhares 3 7 2 2" xfId="26608" xr:uid="{00000000-0005-0000-0000-0000F2670000}"/>
    <cellStyle name="Separador de milhares_x0001_ 3 7 2 2" xfId="26609" xr:uid="{00000000-0005-0000-0000-0000F3670000}"/>
    <cellStyle name="Separador de milhares 3 7 2 2 2" xfId="57244" xr:uid="{87CE1544-D3E7-44BF-A68F-2ECEBD0D5076}"/>
    <cellStyle name="Separador de milhares_x0001_ 3 7 2 2 2" xfId="57245" xr:uid="{18F6FA73-DF51-42D3-BCCE-1E231541DCFF}"/>
    <cellStyle name="Separador de milhares 3 7 2 3" xfId="57242" xr:uid="{234EE37A-1586-41A3-A03D-7C556BAEC5FF}"/>
    <cellStyle name="Separador de milhares_x0001_ 3 7 2 3" xfId="57243" xr:uid="{996B592B-A636-410E-A0E5-42C1FD142FEB}"/>
    <cellStyle name="Separador de milhares 3 7 3" xfId="26610" xr:uid="{00000000-0005-0000-0000-0000F4670000}"/>
    <cellStyle name="Separador de milhares_x0001_ 3 7 3" xfId="26611" xr:uid="{00000000-0005-0000-0000-0000F5670000}"/>
    <cellStyle name="Separador de milhares 3 7 3 2" xfId="26612" xr:uid="{00000000-0005-0000-0000-0000F6670000}"/>
    <cellStyle name="Separador de milhares_x0001_ 3 7 3 2" xfId="26613" xr:uid="{00000000-0005-0000-0000-0000F7670000}"/>
    <cellStyle name="Separador de milhares 3 7 3 2 2" xfId="57248" xr:uid="{9FF7862B-396F-4C54-B341-4BA7A15A2015}"/>
    <cellStyle name="Separador de milhares_x0001_ 3 7 3 2 2" xfId="57249" xr:uid="{31DF8605-BC43-425A-BBA9-AE4FC6FDCDA6}"/>
    <cellStyle name="Separador de milhares 3 7 3 3" xfId="57246" xr:uid="{07627E88-C051-4BC1-86AD-916D803E2B34}"/>
    <cellStyle name="Separador de milhares_x0001_ 3 7 3 3" xfId="57247" xr:uid="{706423BE-9738-4129-ADAE-F74D5F57F9F0}"/>
    <cellStyle name="Separador de milhares 3 7 4" xfId="26614" xr:uid="{00000000-0005-0000-0000-0000F8670000}"/>
    <cellStyle name="Separador de milhares_x0001_ 3 7 4" xfId="26615" xr:uid="{00000000-0005-0000-0000-0000F9670000}"/>
    <cellStyle name="Separador de milhares 3 7 4 2" xfId="26616" xr:uid="{00000000-0005-0000-0000-0000FA670000}"/>
    <cellStyle name="Separador de milhares_x0001_ 3 7 4 2" xfId="26617" xr:uid="{00000000-0005-0000-0000-0000FB670000}"/>
    <cellStyle name="Separador de milhares 3 7 4 2 2" xfId="57252" xr:uid="{C431E1E4-27AB-448B-971D-DCDDDA13BBB1}"/>
    <cellStyle name="Separador de milhares_x0001_ 3 7 4 2 2" xfId="57253" xr:uid="{93516FA8-07AE-4AEB-878D-DC0F95574DEE}"/>
    <cellStyle name="Separador de milhares 3 7 4 3" xfId="57250" xr:uid="{547CD809-CAB7-4F7A-964B-F75EFBB9510A}"/>
    <cellStyle name="Separador de milhares_x0001_ 3 7 4 3" xfId="57251" xr:uid="{8143087B-8982-4FC7-82FB-78ABC4293F15}"/>
    <cellStyle name="Separador de milhares 3 7 5" xfId="26618" xr:uid="{00000000-0005-0000-0000-0000FC670000}"/>
    <cellStyle name="Separador de milhares_x0001_ 3 7 5" xfId="26619" xr:uid="{00000000-0005-0000-0000-0000FD670000}"/>
    <cellStyle name="Separador de milhares 3 7 5 2" xfId="26620" xr:uid="{00000000-0005-0000-0000-0000FE670000}"/>
    <cellStyle name="Separador de milhares_x0001_ 3 7 5 2" xfId="26621" xr:uid="{00000000-0005-0000-0000-0000FF670000}"/>
    <cellStyle name="Separador de milhares 3 7 5 2 2" xfId="57256" xr:uid="{2E630726-C439-47E9-A856-27DD25CFF352}"/>
    <cellStyle name="Separador de milhares_x0001_ 3 7 5 2 2" xfId="57257" xr:uid="{28C9E9C3-C054-4962-97A6-2452B1025917}"/>
    <cellStyle name="Separador de milhares 3 7 5 3" xfId="57254" xr:uid="{38F914E9-A9B2-4C34-AD01-4FB766728F6B}"/>
    <cellStyle name="Separador de milhares_x0001_ 3 7 5 3" xfId="57255" xr:uid="{4DE935CB-D34A-45FE-B674-19CFFDD724CA}"/>
    <cellStyle name="Separador de milhares 3 7 6" xfId="26622" xr:uid="{00000000-0005-0000-0000-000000680000}"/>
    <cellStyle name="Separador de milhares_x0001_ 3 7 6" xfId="26623" xr:uid="{00000000-0005-0000-0000-000001680000}"/>
    <cellStyle name="Separador de milhares 3 7 6 2" xfId="57258" xr:uid="{D4256804-1DF5-420B-9D15-B34E4A3712CC}"/>
    <cellStyle name="Separador de milhares_x0001_ 3 7 6 2" xfId="57259" xr:uid="{E3843ECB-1967-486C-AA46-FC2BA862EB35}"/>
    <cellStyle name="Separador de milhares 3 7 7" xfId="26624" xr:uid="{00000000-0005-0000-0000-000002680000}"/>
    <cellStyle name="Separador de milhares_x0001_ 3 7 7" xfId="26625" xr:uid="{00000000-0005-0000-0000-000003680000}"/>
    <cellStyle name="Separador de milhares 3 7 7 2" xfId="57260" xr:uid="{F39D0AFC-562B-4DA4-A665-7E0114ADDECD}"/>
    <cellStyle name="Separador de milhares_x0001_ 3 7 7 2" xfId="57261" xr:uid="{2BE9FAA1-7244-49B6-9237-403D82D0660E}"/>
    <cellStyle name="Separador de milhares 3 7 7 3" xfId="26626" xr:uid="{00000000-0005-0000-0000-000004680000}"/>
    <cellStyle name="Separador de milhares 3 7 7 3 2" xfId="57262" xr:uid="{1394D694-E4D8-4AFC-9B85-70AF82F32A2E}"/>
    <cellStyle name="Separador de milhares 3 7 8" xfId="26627" xr:uid="{00000000-0005-0000-0000-000005680000}"/>
    <cellStyle name="Separador de milhares_x0001_ 3 7 8" xfId="26628" xr:uid="{00000000-0005-0000-0000-000006680000}"/>
    <cellStyle name="Separador de milhares 3 7 8 2" xfId="57263" xr:uid="{B571853B-BDAE-457B-8265-03361AA7B02C}"/>
    <cellStyle name="Separador de milhares_x0001_ 3 7 8 2" xfId="57264" xr:uid="{750DB2AB-BCEE-47F5-8787-B7177B65CC87}"/>
    <cellStyle name="Separador de milhares 3 7 9" xfId="26629" xr:uid="{00000000-0005-0000-0000-000007680000}"/>
    <cellStyle name="Separador de milhares_x0001_ 3 7 9" xfId="26630" xr:uid="{00000000-0005-0000-0000-000008680000}"/>
    <cellStyle name="Separador de milhares 3 7 9 2" xfId="57265" xr:uid="{55600E5F-805E-4BA1-A91E-BC06379A589A}"/>
    <cellStyle name="Separador de milhares_x0001_ 3 7 9 2" xfId="57266" xr:uid="{2D49C14D-0A26-439E-B9E2-C9EFB99A5973}"/>
    <cellStyle name="Separador de milhares 3 8" xfId="26631" xr:uid="{00000000-0005-0000-0000-000009680000}"/>
    <cellStyle name="Separador de milhares_x0001_ 3 8" xfId="26632" xr:uid="{00000000-0005-0000-0000-00000A680000}"/>
    <cellStyle name="Separador de milhares 3 8 10" xfId="57267" xr:uid="{95CF336A-911F-4254-9DE0-3A879B3171E5}"/>
    <cellStyle name="Separador de milhares_x0001_ 3 8 10" xfId="57268" xr:uid="{98BFE07D-4AA7-47CA-AADF-A9FBEB5C4D87}"/>
    <cellStyle name="Separador de milhares 3 8 2" xfId="26633" xr:uid="{00000000-0005-0000-0000-00000B680000}"/>
    <cellStyle name="Separador de milhares_x0001_ 3 8 2" xfId="26634" xr:uid="{00000000-0005-0000-0000-00000C680000}"/>
    <cellStyle name="Separador de milhares 3 8 2 2" xfId="26635" xr:uid="{00000000-0005-0000-0000-00000D680000}"/>
    <cellStyle name="Separador de milhares_x0001_ 3 8 2 2" xfId="26636" xr:uid="{00000000-0005-0000-0000-00000E680000}"/>
    <cellStyle name="Separador de milhares 3 8 2 2 2" xfId="57271" xr:uid="{ED2C91EE-3535-4FCD-8DEC-0562BA962606}"/>
    <cellStyle name="Separador de milhares_x0001_ 3 8 2 2 2" xfId="57272" xr:uid="{4C55E712-C96F-4984-AD53-483F56A9CD1C}"/>
    <cellStyle name="Separador de milhares 3 8 2 3" xfId="57269" xr:uid="{568E79D0-473B-4CA8-AE54-996B1CB26111}"/>
    <cellStyle name="Separador de milhares_x0001_ 3 8 2 3" xfId="57270" xr:uid="{321BA81D-D1F7-464C-B5B1-18DE0C7BA5E6}"/>
    <cellStyle name="Separador de milhares 3 8 3" xfId="26637" xr:uid="{00000000-0005-0000-0000-00000F680000}"/>
    <cellStyle name="Separador de milhares_x0001_ 3 8 3" xfId="26638" xr:uid="{00000000-0005-0000-0000-000010680000}"/>
    <cellStyle name="Separador de milhares 3 8 3 2" xfId="26639" xr:uid="{00000000-0005-0000-0000-000011680000}"/>
    <cellStyle name="Separador de milhares_x0001_ 3 8 3 2" xfId="26640" xr:uid="{00000000-0005-0000-0000-000012680000}"/>
    <cellStyle name="Separador de milhares 3 8 3 2 2" xfId="57275" xr:uid="{EDE5DE37-F49E-4554-B2C6-8981167C90D0}"/>
    <cellStyle name="Separador de milhares_x0001_ 3 8 3 2 2" xfId="57276" xr:uid="{23AD40DF-DB56-4B22-897B-EFB620CC3599}"/>
    <cellStyle name="Separador de milhares 3 8 3 3" xfId="57273" xr:uid="{7FE788F5-D096-4132-B1B9-54AB3FB3B70C}"/>
    <cellStyle name="Separador de milhares_x0001_ 3 8 3 3" xfId="57274" xr:uid="{6D930B4B-9420-45FF-ABAD-57B8987674B3}"/>
    <cellStyle name="Separador de milhares 3 8 4" xfId="26641" xr:uid="{00000000-0005-0000-0000-000013680000}"/>
    <cellStyle name="Separador de milhares_x0001_ 3 8 4" xfId="26642" xr:uid="{00000000-0005-0000-0000-000014680000}"/>
    <cellStyle name="Separador de milhares 3 8 4 2" xfId="26643" xr:uid="{00000000-0005-0000-0000-000015680000}"/>
    <cellStyle name="Separador de milhares_x0001_ 3 8 4 2" xfId="26644" xr:uid="{00000000-0005-0000-0000-000016680000}"/>
    <cellStyle name="Separador de milhares 3 8 4 2 2" xfId="57279" xr:uid="{AD38FB2B-2FD3-4D75-BE5B-04BAF87E36C3}"/>
    <cellStyle name="Separador de milhares_x0001_ 3 8 4 2 2" xfId="57280" xr:uid="{04114E44-43B7-40E1-9523-A7BDB848B686}"/>
    <cellStyle name="Separador de milhares 3 8 4 3" xfId="57277" xr:uid="{2234FBB7-8E2A-425E-A562-B97B06C1E1DB}"/>
    <cellStyle name="Separador de milhares_x0001_ 3 8 4 3" xfId="57278" xr:uid="{BB594B58-2781-4092-99FD-36403713129D}"/>
    <cellStyle name="Separador de milhares 3 8 5" xfId="26645" xr:uid="{00000000-0005-0000-0000-000017680000}"/>
    <cellStyle name="Separador de milhares_x0001_ 3 8 5" xfId="26646" xr:uid="{00000000-0005-0000-0000-000018680000}"/>
    <cellStyle name="Separador de milhares 3 8 5 2" xfId="26647" xr:uid="{00000000-0005-0000-0000-000019680000}"/>
    <cellStyle name="Separador de milhares_x0001_ 3 8 5 2" xfId="26648" xr:uid="{00000000-0005-0000-0000-00001A680000}"/>
    <cellStyle name="Separador de milhares 3 8 5 2 2" xfId="57283" xr:uid="{FB608A43-C314-46AD-97D1-38A5A1AA17DB}"/>
    <cellStyle name="Separador de milhares_x0001_ 3 8 5 2 2" xfId="57284" xr:uid="{4E5245BD-435F-4CD1-AFA4-D91661AB8B4C}"/>
    <cellStyle name="Separador de milhares 3 8 5 3" xfId="57281" xr:uid="{4262582B-BBDB-46CE-B9C7-3BCD59831861}"/>
    <cellStyle name="Separador de milhares_x0001_ 3 8 5 3" xfId="57282" xr:uid="{AF5792FE-8621-4C69-B596-946F86D9A575}"/>
    <cellStyle name="Separador de milhares 3 8 6" xfId="26649" xr:uid="{00000000-0005-0000-0000-00001B680000}"/>
    <cellStyle name="Separador de milhares_x0001_ 3 8 6" xfId="26650" xr:uid="{00000000-0005-0000-0000-00001C680000}"/>
    <cellStyle name="Separador de milhares 3 8 6 2" xfId="57285" xr:uid="{05AA151A-6251-482D-8CDF-7F29E2F7AE0C}"/>
    <cellStyle name="Separador de milhares_x0001_ 3 8 6 2" xfId="57286" xr:uid="{4C541E89-3229-47DC-A298-8A5C2854B859}"/>
    <cellStyle name="Separador de milhares 3 8 7" xfId="26651" xr:uid="{00000000-0005-0000-0000-00001D680000}"/>
    <cellStyle name="Separador de milhares_x0001_ 3 8 7" xfId="26652" xr:uid="{00000000-0005-0000-0000-00001E680000}"/>
    <cellStyle name="Separador de milhares 3 8 7 2" xfId="57287" xr:uid="{DF23E7DE-AC09-480A-B27B-A3B48A466423}"/>
    <cellStyle name="Separador de milhares_x0001_ 3 8 7 2" xfId="57288" xr:uid="{7825C6D8-F9C7-445B-846E-D62E5C02FEE5}"/>
    <cellStyle name="Separador de milhares 3 8 7 3" xfId="26653" xr:uid="{00000000-0005-0000-0000-00001F680000}"/>
    <cellStyle name="Separador de milhares 3 8 7 3 2" xfId="57289" xr:uid="{ACA9FFC4-12C9-4103-B0F0-AEC806DAE225}"/>
    <cellStyle name="Separador de milhares 3 8 8" xfId="26654" xr:uid="{00000000-0005-0000-0000-000020680000}"/>
    <cellStyle name="Separador de milhares_x0001_ 3 8 8" xfId="26655" xr:uid="{00000000-0005-0000-0000-000021680000}"/>
    <cellStyle name="Separador de milhares 3 8 8 2" xfId="57290" xr:uid="{DACAE8B6-1C08-48E6-96E5-22130D66D091}"/>
    <cellStyle name="Separador de milhares_x0001_ 3 8 8 2" xfId="57291" xr:uid="{09D6AD43-BACB-44AD-A2FB-EA5EF40F3CDB}"/>
    <cellStyle name="Separador de milhares 3 8 9" xfId="26656" xr:uid="{00000000-0005-0000-0000-000022680000}"/>
    <cellStyle name="Separador de milhares_x0001_ 3 8 9" xfId="26657" xr:uid="{00000000-0005-0000-0000-000023680000}"/>
    <cellStyle name="Separador de milhares 3 8 9 2" xfId="57292" xr:uid="{C64999A8-06F1-45C5-86FC-E5C206C142BD}"/>
    <cellStyle name="Separador de milhares_x0001_ 3 8 9 2" xfId="57293" xr:uid="{666E59BA-4365-41E0-9625-5238887FE15E}"/>
    <cellStyle name="Separador de milhares 3 9" xfId="26658" xr:uid="{00000000-0005-0000-0000-000024680000}"/>
    <cellStyle name="Separador de milhares_x0001_ 3 9" xfId="26659" xr:uid="{00000000-0005-0000-0000-000025680000}"/>
    <cellStyle name="Separador de milhares 3 9 10" xfId="57294" xr:uid="{D7F635FA-2C97-4591-BB1C-CF58677F7153}"/>
    <cellStyle name="Separador de milhares_x0001_ 3 9 10" xfId="57295" xr:uid="{D5056502-8DF2-4601-9E6E-15062EE940E3}"/>
    <cellStyle name="Separador de milhares 3 9 2" xfId="26660" xr:uid="{00000000-0005-0000-0000-000026680000}"/>
    <cellStyle name="Separador de milhares_x0001_ 3 9 2" xfId="26661" xr:uid="{00000000-0005-0000-0000-000027680000}"/>
    <cellStyle name="Separador de milhares 3 9 2 2" xfId="26662" xr:uid="{00000000-0005-0000-0000-000028680000}"/>
    <cellStyle name="Separador de milhares_x0001_ 3 9 2 2" xfId="26663" xr:uid="{00000000-0005-0000-0000-000029680000}"/>
    <cellStyle name="Separador de milhares 3 9 2 2 2" xfId="57298" xr:uid="{22AA6A93-3673-4811-833F-BB62A177B679}"/>
    <cellStyle name="Separador de milhares_x0001_ 3 9 2 2 2" xfId="57299" xr:uid="{FCB9203A-CD44-45EC-AF31-D971DF7ECFB6}"/>
    <cellStyle name="Separador de milhares 3 9 2 3" xfId="57296" xr:uid="{947FD25A-44A9-4F46-A739-398BD8C9F010}"/>
    <cellStyle name="Separador de milhares_x0001_ 3 9 2 3" xfId="57297" xr:uid="{C9FD3BAE-F54C-4A46-A01A-FEC3E79AF399}"/>
    <cellStyle name="Separador de milhares 3 9 3" xfId="26664" xr:uid="{00000000-0005-0000-0000-00002A680000}"/>
    <cellStyle name="Separador de milhares_x0001_ 3 9 3" xfId="26665" xr:uid="{00000000-0005-0000-0000-00002B680000}"/>
    <cellStyle name="Separador de milhares 3 9 3 2" xfId="26666" xr:uid="{00000000-0005-0000-0000-00002C680000}"/>
    <cellStyle name="Separador de milhares_x0001_ 3 9 3 2" xfId="26667" xr:uid="{00000000-0005-0000-0000-00002D680000}"/>
    <cellStyle name="Separador de milhares 3 9 3 2 2" xfId="57302" xr:uid="{81F08232-138F-4BDC-8C65-A4F5A8FA2FE4}"/>
    <cellStyle name="Separador de milhares_x0001_ 3 9 3 2 2" xfId="57303" xr:uid="{D85D214A-584E-4515-8041-3391E27AF65E}"/>
    <cellStyle name="Separador de milhares 3 9 3 3" xfId="57300" xr:uid="{5E906ECD-A833-4ECE-8AF7-90E00AFDD533}"/>
    <cellStyle name="Separador de milhares_x0001_ 3 9 3 3" xfId="57301" xr:uid="{F07065E5-C45A-4C53-B682-1DA1C535F69D}"/>
    <cellStyle name="Separador de milhares 3 9 4" xfId="26668" xr:uid="{00000000-0005-0000-0000-00002E680000}"/>
    <cellStyle name="Separador de milhares_x0001_ 3 9 4" xfId="26669" xr:uid="{00000000-0005-0000-0000-00002F680000}"/>
    <cellStyle name="Separador de milhares 3 9 4 2" xfId="26670" xr:uid="{00000000-0005-0000-0000-000030680000}"/>
    <cellStyle name="Separador de milhares_x0001_ 3 9 4 2" xfId="26671" xr:uid="{00000000-0005-0000-0000-000031680000}"/>
    <cellStyle name="Separador de milhares 3 9 4 2 2" xfId="57306" xr:uid="{5654ED6E-689C-4721-ABA5-57938166C327}"/>
    <cellStyle name="Separador de milhares_x0001_ 3 9 4 2 2" xfId="57307" xr:uid="{63D2FA9B-C7F1-47A6-B4D5-07A0B538A863}"/>
    <cellStyle name="Separador de milhares 3 9 4 3" xfId="57304" xr:uid="{26D9EBF2-4787-4B3C-A27E-34A0B93BC9A9}"/>
    <cellStyle name="Separador de milhares_x0001_ 3 9 4 3" xfId="57305" xr:uid="{FDBA35F4-44E8-499B-B6DC-C4A14E199FF9}"/>
    <cellStyle name="Separador de milhares 3 9 5" xfId="26672" xr:uid="{00000000-0005-0000-0000-000032680000}"/>
    <cellStyle name="Separador de milhares_x0001_ 3 9 5" xfId="26673" xr:uid="{00000000-0005-0000-0000-000033680000}"/>
    <cellStyle name="Separador de milhares 3 9 5 2" xfId="26674" xr:uid="{00000000-0005-0000-0000-000034680000}"/>
    <cellStyle name="Separador de milhares_x0001_ 3 9 5 2" xfId="26675" xr:uid="{00000000-0005-0000-0000-000035680000}"/>
    <cellStyle name="Separador de milhares 3 9 5 2 2" xfId="57310" xr:uid="{AC1E6105-929F-4F00-B04D-9A5A2A776AA0}"/>
    <cellStyle name="Separador de milhares_x0001_ 3 9 5 2 2" xfId="57311" xr:uid="{90644B37-5CD9-4F21-8249-B15A6ADF818E}"/>
    <cellStyle name="Separador de milhares 3 9 5 3" xfId="57308" xr:uid="{89136260-4D52-4352-82CD-BF577324C076}"/>
    <cellStyle name="Separador de milhares_x0001_ 3 9 5 3" xfId="57309" xr:uid="{0E8FE8A4-5AB2-42C4-82DF-9501D9009D7B}"/>
    <cellStyle name="Separador de milhares 3 9 6" xfId="26676" xr:uid="{00000000-0005-0000-0000-000036680000}"/>
    <cellStyle name="Separador de milhares_x0001_ 3 9 6" xfId="26677" xr:uid="{00000000-0005-0000-0000-000037680000}"/>
    <cellStyle name="Separador de milhares 3 9 6 2" xfId="57312" xr:uid="{E1B750BB-16EC-4FCA-A6AB-DFAB2F526BA9}"/>
    <cellStyle name="Separador de milhares_x0001_ 3 9 6 2" xfId="57313" xr:uid="{906D0DB2-BE63-4298-A75F-2F9902FB6A00}"/>
    <cellStyle name="Separador de milhares 3 9 7" xfId="26678" xr:uid="{00000000-0005-0000-0000-000038680000}"/>
    <cellStyle name="Separador de milhares_x0001_ 3 9 7" xfId="26679" xr:uid="{00000000-0005-0000-0000-000039680000}"/>
    <cellStyle name="Separador de milhares 3 9 7 2" xfId="57314" xr:uid="{46EA6790-831E-4531-AC6D-5A112BC51968}"/>
    <cellStyle name="Separador de milhares_x0001_ 3 9 7 2" xfId="57315" xr:uid="{2C232328-5864-48F2-B5A8-1F18B3F0D74E}"/>
    <cellStyle name="Separador de milhares 3 9 7 3" xfId="26680" xr:uid="{00000000-0005-0000-0000-00003A680000}"/>
    <cellStyle name="Separador de milhares 3 9 7 3 2" xfId="57316" xr:uid="{23BB8100-8BEF-4484-B44D-07F2C139743E}"/>
    <cellStyle name="Separador de milhares 3 9 8" xfId="26681" xr:uid="{00000000-0005-0000-0000-00003B680000}"/>
    <cellStyle name="Separador de milhares_x0001_ 3 9 8" xfId="26682" xr:uid="{00000000-0005-0000-0000-00003C680000}"/>
    <cellStyle name="Separador de milhares 3 9 8 2" xfId="57317" xr:uid="{5A4FD1AD-CF85-48CB-8AF0-581F934C5A53}"/>
    <cellStyle name="Separador de milhares_x0001_ 3 9 8 2" xfId="57318" xr:uid="{AFC406C0-4581-47E4-A622-225987ACA35C}"/>
    <cellStyle name="Separador de milhares 3 9 9" xfId="26683" xr:uid="{00000000-0005-0000-0000-00003D680000}"/>
    <cellStyle name="Separador de milhares_x0001_ 3 9 9" xfId="26684" xr:uid="{00000000-0005-0000-0000-00003E680000}"/>
    <cellStyle name="Separador de milhares 3 9 9 2" xfId="57319" xr:uid="{9CB50F56-F83D-468F-ADF3-BB9DC09D02E9}"/>
    <cellStyle name="Separador de milhares_x0001_ 3 9 9 2" xfId="57320" xr:uid="{D6465CB4-4BC1-483B-98AB-3E6CEB8039AA}"/>
    <cellStyle name="Separador de milhares 30" xfId="26685" xr:uid="{00000000-0005-0000-0000-00003F680000}"/>
    <cellStyle name="Separador de milhares_x0001_ 30" xfId="50334" xr:uid="{EE58683D-0679-4C17-99C3-468BE15094F7}"/>
    <cellStyle name="Separador de milhares 30 2" xfId="26686" xr:uid="{00000000-0005-0000-0000-000040680000}"/>
    <cellStyle name="Separador de milhares 30 2 2" xfId="26687" xr:uid="{00000000-0005-0000-0000-000041680000}"/>
    <cellStyle name="Separador de milhares 30 2 2 2" xfId="26688" xr:uid="{00000000-0005-0000-0000-000042680000}"/>
    <cellStyle name="Separador de milhares 30 2 2 2 2" xfId="57324" xr:uid="{6166BF7C-57CD-4AC9-BEB0-D44FD2E05FD7}"/>
    <cellStyle name="Separador de milhares 30 2 2 3" xfId="57323" xr:uid="{459CB6C2-9BB8-4F6E-95E2-EAD9E804F794}"/>
    <cellStyle name="Separador de milhares 30 2 3" xfId="26689" xr:uid="{00000000-0005-0000-0000-000043680000}"/>
    <cellStyle name="Separador de milhares 30 2 3 2" xfId="26690" xr:uid="{00000000-0005-0000-0000-000044680000}"/>
    <cellStyle name="Separador de milhares 30 2 3 2 2" xfId="57326" xr:uid="{A15DEB92-C24F-4B46-BB21-5842EF6F6817}"/>
    <cellStyle name="Separador de milhares 30 2 3 3" xfId="57325" xr:uid="{7BFE9B76-B3E8-472D-9327-A4E9A9798DFA}"/>
    <cellStyle name="Separador de milhares 30 2 4" xfId="26691" xr:uid="{00000000-0005-0000-0000-000045680000}"/>
    <cellStyle name="Separador de milhares 30 2 4 2" xfId="57327" xr:uid="{E7ABE310-03EC-4813-A154-694CD79A7619}"/>
    <cellStyle name="Separador de milhares 30 2 5" xfId="26692" xr:uid="{00000000-0005-0000-0000-000046680000}"/>
    <cellStyle name="Separador de milhares 30 2 5 2" xfId="26693" xr:uid="{00000000-0005-0000-0000-000047680000}"/>
    <cellStyle name="Separador de milhares 30 2 5 2 2" xfId="57329" xr:uid="{0DB99EBD-E6E2-441B-B115-1168F6BA931E}"/>
    <cellStyle name="Separador de milhares 30 2 5 3" xfId="57328" xr:uid="{EB2815C4-F17C-4F4C-BBFC-D7511B94189C}"/>
    <cellStyle name="Separador de milhares 30 2 6" xfId="26694" xr:uid="{00000000-0005-0000-0000-000048680000}"/>
    <cellStyle name="Separador de milhares 30 2 6 2" xfId="57330" xr:uid="{17BD9BC9-7F0A-4130-B0BF-4FF0B00DDE47}"/>
    <cellStyle name="Separador de milhares 30 2 7" xfId="57322" xr:uid="{7EA28A35-6E66-4D7C-A9ED-9B1453DB4563}"/>
    <cellStyle name="Separador de milhares 30 3" xfId="26695" xr:uid="{00000000-0005-0000-0000-000049680000}"/>
    <cellStyle name="Separador de milhares 30 3 2" xfId="26696" xr:uid="{00000000-0005-0000-0000-00004A680000}"/>
    <cellStyle name="Separador de milhares 30 3 2 2" xfId="26697" xr:uid="{00000000-0005-0000-0000-00004B680000}"/>
    <cellStyle name="Separador de milhares 30 3 2 2 2" xfId="57333" xr:uid="{C0D5AF84-C612-4F35-A4AD-DE5BE8DB6E9B}"/>
    <cellStyle name="Separador de milhares 30 3 2 3" xfId="57332" xr:uid="{460B4A28-A717-43A0-ACE1-CB273FB2DE63}"/>
    <cellStyle name="Separador de milhares 30 3 3" xfId="26698" xr:uid="{00000000-0005-0000-0000-00004C680000}"/>
    <cellStyle name="Separador de milhares 30 3 3 2" xfId="26699" xr:uid="{00000000-0005-0000-0000-00004D680000}"/>
    <cellStyle name="Separador de milhares 30 3 3 2 2" xfId="57335" xr:uid="{53F40E17-856C-450C-AD3E-FA0CD872BEF4}"/>
    <cellStyle name="Separador de milhares 30 3 3 3" xfId="57334" xr:uid="{7C3EBE53-2B6B-456E-91E9-F25AFBE22269}"/>
    <cellStyle name="Separador de milhares 30 3 4" xfId="26700" xr:uid="{00000000-0005-0000-0000-00004E680000}"/>
    <cellStyle name="Separador de milhares 30 3 4 2" xfId="57336" xr:uid="{C7C99A51-7B42-4526-B9CD-BBEF2D5575FC}"/>
    <cellStyle name="Separador de milhares 30 3 5" xfId="26701" xr:uid="{00000000-0005-0000-0000-00004F680000}"/>
    <cellStyle name="Separador de milhares 30 3 5 2" xfId="57337" xr:uid="{D0DADAEF-2952-4E0E-8542-5556F797EEAB}"/>
    <cellStyle name="Separador de milhares 30 3 6" xfId="26702" xr:uid="{00000000-0005-0000-0000-000050680000}"/>
    <cellStyle name="Separador de milhares 30 3 6 2" xfId="57338" xr:uid="{2443DBAE-354C-43F5-80E4-F080823C4369}"/>
    <cellStyle name="Separador de milhares 30 3 7" xfId="57331" xr:uid="{267E4723-0DC5-4411-890F-CE277E6DA3E6}"/>
    <cellStyle name="Separador de milhares 30 4" xfId="26703" xr:uid="{00000000-0005-0000-0000-000051680000}"/>
    <cellStyle name="Separador de milhares 30 4 2" xfId="26704" xr:uid="{00000000-0005-0000-0000-000052680000}"/>
    <cellStyle name="Separador de milhares 30 4 2 2" xfId="57340" xr:uid="{FBEDC385-09F2-42F7-A73F-ACAEEA41C518}"/>
    <cellStyle name="Separador de milhares 30 4 3" xfId="57339" xr:uid="{D4FED6BE-3BCD-41F4-84FE-F0F6BBED4482}"/>
    <cellStyle name="Separador de milhares 30 5" xfId="26705" xr:uid="{00000000-0005-0000-0000-000053680000}"/>
    <cellStyle name="Separador de milhares 30 5 2" xfId="26706" xr:uid="{00000000-0005-0000-0000-000054680000}"/>
    <cellStyle name="Separador de milhares 30 5 2 2" xfId="57342" xr:uid="{DA961B83-BA5D-431B-9534-77436C81A4C3}"/>
    <cellStyle name="Separador de milhares 30 5 3" xfId="57341" xr:uid="{5107D467-7BA1-43B3-BDE8-DA02298C3C68}"/>
    <cellStyle name="Separador de milhares 30 6" xfId="26707" xr:uid="{00000000-0005-0000-0000-000055680000}"/>
    <cellStyle name="Separador de milhares 30 6 2" xfId="57343" xr:uid="{41ADF1D5-570B-4B4B-9616-DA2CBDEADE85}"/>
    <cellStyle name="Separador de milhares 30 7" xfId="26708" xr:uid="{00000000-0005-0000-0000-000056680000}"/>
    <cellStyle name="Separador de milhares 30 7 2" xfId="26709" xr:uid="{00000000-0005-0000-0000-000057680000}"/>
    <cellStyle name="Separador de milhares 30 7 2 2" xfId="57345" xr:uid="{70A457EE-63E0-4830-947D-37329A997622}"/>
    <cellStyle name="Separador de milhares 30 7 3" xfId="57344" xr:uid="{BB5BEA70-EE60-4D07-8827-1F41C64F07B1}"/>
    <cellStyle name="Separador de milhares 30 8" xfId="26710" xr:uid="{00000000-0005-0000-0000-000058680000}"/>
    <cellStyle name="Separador de milhares 30 8 2" xfId="57346" xr:uid="{33402913-E8A0-44CA-9F12-E5AE0C5B9397}"/>
    <cellStyle name="Separador de milhares 30 9" xfId="57321" xr:uid="{61739153-E15F-4D8C-9B50-ABE60B960076}"/>
    <cellStyle name="Separador de milhares 31" xfId="26711" xr:uid="{00000000-0005-0000-0000-000059680000}"/>
    <cellStyle name="Separador de milhares 31 2" xfId="26712" xr:uid="{00000000-0005-0000-0000-00005A680000}"/>
    <cellStyle name="Separador de milhares 31 2 2" xfId="26713" xr:uid="{00000000-0005-0000-0000-00005B680000}"/>
    <cellStyle name="Separador de milhares 31 2 2 2" xfId="26714" xr:uid="{00000000-0005-0000-0000-00005C680000}"/>
    <cellStyle name="Separador de milhares 31 2 2 2 2" xfId="57350" xr:uid="{16C1DAA9-7303-4291-B387-C969F0B4B994}"/>
    <cellStyle name="Separador de milhares 31 2 2 3" xfId="57349" xr:uid="{3425E77A-C266-4C29-AB37-30E730BAA7EB}"/>
    <cellStyle name="Separador de milhares 31 2 3" xfId="26715" xr:uid="{00000000-0005-0000-0000-00005D680000}"/>
    <cellStyle name="Separador de milhares 31 2 3 2" xfId="26716" xr:uid="{00000000-0005-0000-0000-00005E680000}"/>
    <cellStyle name="Separador de milhares 31 2 3 2 2" xfId="57352" xr:uid="{DE2236CB-EC02-4D5E-B604-FDD56412E9E5}"/>
    <cellStyle name="Separador de milhares 31 2 3 3" xfId="57351" xr:uid="{7630B939-D067-49C0-B997-0362CDC271DE}"/>
    <cellStyle name="Separador de milhares 31 2 4" xfId="26717" xr:uid="{00000000-0005-0000-0000-00005F680000}"/>
    <cellStyle name="Separador de milhares 31 2 4 2" xfId="57353" xr:uid="{9147A5F8-B2B3-46AB-8437-86721303BDED}"/>
    <cellStyle name="Separador de milhares 31 2 5" xfId="26718" xr:uid="{00000000-0005-0000-0000-000060680000}"/>
    <cellStyle name="Separador de milhares 31 2 5 2" xfId="26719" xr:uid="{00000000-0005-0000-0000-000061680000}"/>
    <cellStyle name="Separador de milhares 31 2 5 2 2" xfId="57355" xr:uid="{3E3B9A96-58D6-48A1-ABC7-6B23BD079729}"/>
    <cellStyle name="Separador de milhares 31 2 5 3" xfId="57354" xr:uid="{6A96DEE9-6ED1-495B-9376-CC10137FB24E}"/>
    <cellStyle name="Separador de milhares 31 2 6" xfId="26720" xr:uid="{00000000-0005-0000-0000-000062680000}"/>
    <cellStyle name="Separador de milhares 31 2 6 2" xfId="57356" xr:uid="{95194E42-FAD4-453F-AD83-E0E81A7942CC}"/>
    <cellStyle name="Separador de milhares 31 2 7" xfId="57348" xr:uid="{ACA22925-5173-42F8-B7E6-C0B786553368}"/>
    <cellStyle name="Separador de milhares 31 3" xfId="26721" xr:uid="{00000000-0005-0000-0000-000063680000}"/>
    <cellStyle name="Separador de milhares 31 3 2" xfId="26722" xr:uid="{00000000-0005-0000-0000-000064680000}"/>
    <cellStyle name="Separador de milhares 31 3 2 2" xfId="26723" xr:uid="{00000000-0005-0000-0000-000065680000}"/>
    <cellStyle name="Separador de milhares 31 3 2 2 2" xfId="57359" xr:uid="{7DE0BC46-80D3-4081-9C24-49D41D7C3919}"/>
    <cellStyle name="Separador de milhares 31 3 2 3" xfId="57358" xr:uid="{BEA4EFAD-4A7F-4103-8EB9-E99E12BCB275}"/>
    <cellStyle name="Separador de milhares 31 3 3" xfId="26724" xr:uid="{00000000-0005-0000-0000-000066680000}"/>
    <cellStyle name="Separador de milhares 31 3 3 2" xfId="26725" xr:uid="{00000000-0005-0000-0000-000067680000}"/>
    <cellStyle name="Separador de milhares 31 3 3 2 2" xfId="57361" xr:uid="{3020275A-3F0B-4DD4-9906-D9E3EF2862E6}"/>
    <cellStyle name="Separador de milhares 31 3 3 3" xfId="57360" xr:uid="{B762B277-6850-4E19-B767-9BFC2F3FA4F1}"/>
    <cellStyle name="Separador de milhares 31 3 4" xfId="26726" xr:uid="{00000000-0005-0000-0000-000068680000}"/>
    <cellStyle name="Separador de milhares 31 3 4 2" xfId="57362" xr:uid="{8E121B90-71E5-46F5-98C0-D49003635F56}"/>
    <cellStyle name="Separador de milhares 31 3 5" xfId="26727" xr:uid="{00000000-0005-0000-0000-000069680000}"/>
    <cellStyle name="Separador de milhares 31 3 5 2" xfId="57363" xr:uid="{76C18BF5-69F8-4238-9658-16F2562FBF6B}"/>
    <cellStyle name="Separador de milhares 31 3 6" xfId="26728" xr:uid="{00000000-0005-0000-0000-00006A680000}"/>
    <cellStyle name="Separador de milhares 31 3 6 2" xfId="57364" xr:uid="{4744A613-A11A-4FFF-88A9-769D57B6A191}"/>
    <cellStyle name="Separador de milhares 31 3 7" xfId="57357" xr:uid="{42585169-2BD9-4CF7-8AA5-AD0AB0F0BA89}"/>
    <cellStyle name="Separador de milhares 31 4" xfId="26729" xr:uid="{00000000-0005-0000-0000-00006B680000}"/>
    <cellStyle name="Separador de milhares 31 4 2" xfId="26730" xr:uid="{00000000-0005-0000-0000-00006C680000}"/>
    <cellStyle name="Separador de milhares 31 4 2 2" xfId="57366" xr:uid="{A685B538-AE35-4E05-A600-6367F98CADF8}"/>
    <cellStyle name="Separador de milhares 31 4 3" xfId="57365" xr:uid="{7B2F82DB-E9D6-4BC2-8EF0-3A70ABB040A5}"/>
    <cellStyle name="Separador de milhares 31 5" xfId="26731" xr:uid="{00000000-0005-0000-0000-00006D680000}"/>
    <cellStyle name="Separador de milhares 31 5 2" xfId="26732" xr:uid="{00000000-0005-0000-0000-00006E680000}"/>
    <cellStyle name="Separador de milhares 31 5 2 2" xfId="57368" xr:uid="{46D0F1A3-50AC-4B24-B8B4-E346CFB4BCF8}"/>
    <cellStyle name="Separador de milhares 31 5 3" xfId="57367" xr:uid="{923B8902-CA2E-4D65-B698-E7150610ADE6}"/>
    <cellStyle name="Separador de milhares 31 6" xfId="26733" xr:uid="{00000000-0005-0000-0000-00006F680000}"/>
    <cellStyle name="Separador de milhares 31 6 2" xfId="57369" xr:uid="{6CBF2BA9-ED82-4194-ADCD-B52095694177}"/>
    <cellStyle name="Separador de milhares 31 7" xfId="26734" xr:uid="{00000000-0005-0000-0000-000070680000}"/>
    <cellStyle name="Separador de milhares 31 7 2" xfId="26735" xr:uid="{00000000-0005-0000-0000-000071680000}"/>
    <cellStyle name="Separador de milhares 31 7 2 2" xfId="57371" xr:uid="{C3FD7892-41CD-47C0-9425-5DB91B0E5BA3}"/>
    <cellStyle name="Separador de milhares 31 7 3" xfId="57370" xr:uid="{76988BB9-B8C3-4B9D-B81C-C75F9B3C0C21}"/>
    <cellStyle name="Separador de milhares 31 8" xfId="26736" xr:uid="{00000000-0005-0000-0000-000072680000}"/>
    <cellStyle name="Separador de milhares 31 8 2" xfId="57372" xr:uid="{15F49F24-C3E3-46E2-81A2-74A8200A3BC5}"/>
    <cellStyle name="Separador de milhares 31 9" xfId="57347" xr:uid="{8E225781-EFBA-4D16-9F2A-C6A27D0CE6E9}"/>
    <cellStyle name="Separador de milhares 32" xfId="26737" xr:uid="{00000000-0005-0000-0000-000073680000}"/>
    <cellStyle name="Separador de milhares 32 2" xfId="26738" xr:uid="{00000000-0005-0000-0000-000074680000}"/>
    <cellStyle name="Separador de milhares 32 2 2" xfId="26739" xr:uid="{00000000-0005-0000-0000-000075680000}"/>
    <cellStyle name="Separador de milhares 32 2 2 2" xfId="26740" xr:uid="{00000000-0005-0000-0000-000076680000}"/>
    <cellStyle name="Separador de milhares 32 2 2 2 2" xfId="57376" xr:uid="{69982CBA-CC07-4255-8E0A-D842562A955E}"/>
    <cellStyle name="Separador de milhares 32 2 2 3" xfId="57375" xr:uid="{045EBC40-2D4C-418F-9D4D-94C0A7583F6C}"/>
    <cellStyle name="Separador de milhares 32 2 3" xfId="26741" xr:uid="{00000000-0005-0000-0000-000077680000}"/>
    <cellStyle name="Separador de milhares 32 2 3 2" xfId="26742" xr:uid="{00000000-0005-0000-0000-000078680000}"/>
    <cellStyle name="Separador de milhares 32 2 3 2 2" xfId="57378" xr:uid="{281853D0-5D9C-46E3-86A7-3781A0185AF4}"/>
    <cellStyle name="Separador de milhares 32 2 3 3" xfId="57377" xr:uid="{0CA623B6-3843-4064-AA07-53FB43946CFF}"/>
    <cellStyle name="Separador de milhares 32 2 4" xfId="26743" xr:uid="{00000000-0005-0000-0000-000079680000}"/>
    <cellStyle name="Separador de milhares 32 2 4 2" xfId="57379" xr:uid="{80FF74CE-9BC7-4929-B7DF-67B2F426BE44}"/>
    <cellStyle name="Separador de milhares 32 2 5" xfId="26744" xr:uid="{00000000-0005-0000-0000-00007A680000}"/>
    <cellStyle name="Separador de milhares 32 2 5 2" xfId="26745" xr:uid="{00000000-0005-0000-0000-00007B680000}"/>
    <cellStyle name="Separador de milhares 32 2 5 2 2" xfId="57381" xr:uid="{6EDBC554-3608-4194-95A3-24E4E2674C80}"/>
    <cellStyle name="Separador de milhares 32 2 5 3" xfId="57380" xr:uid="{7EB01843-1E5A-4562-AE5A-DA494DE9ABFD}"/>
    <cellStyle name="Separador de milhares 32 2 6" xfId="26746" xr:uid="{00000000-0005-0000-0000-00007C680000}"/>
    <cellStyle name="Separador de milhares 32 2 6 2" xfId="57382" xr:uid="{8E361742-0E60-42A4-AFDD-8164D916C817}"/>
    <cellStyle name="Separador de milhares 32 2 7" xfId="57374" xr:uid="{B2DB827C-0F99-4CB6-BB29-35E8EC28D652}"/>
    <cellStyle name="Separador de milhares 32 3" xfId="26747" xr:uid="{00000000-0005-0000-0000-00007D680000}"/>
    <cellStyle name="Separador de milhares 32 3 2" xfId="26748" xr:uid="{00000000-0005-0000-0000-00007E680000}"/>
    <cellStyle name="Separador de milhares 32 3 2 2" xfId="26749" xr:uid="{00000000-0005-0000-0000-00007F680000}"/>
    <cellStyle name="Separador de milhares 32 3 2 2 2" xfId="57385" xr:uid="{652E0AEC-C522-4C39-8606-1C0C3861A87E}"/>
    <cellStyle name="Separador de milhares 32 3 2 3" xfId="57384" xr:uid="{DF645047-A6FC-4474-BE68-020523EB9BE8}"/>
    <cellStyle name="Separador de milhares 32 3 3" xfId="26750" xr:uid="{00000000-0005-0000-0000-000080680000}"/>
    <cellStyle name="Separador de milhares 32 3 3 2" xfId="26751" xr:uid="{00000000-0005-0000-0000-000081680000}"/>
    <cellStyle name="Separador de milhares 32 3 3 2 2" xfId="57387" xr:uid="{C483D553-9FFC-46FF-95F5-A1B17DC16021}"/>
    <cellStyle name="Separador de milhares 32 3 3 3" xfId="57386" xr:uid="{B0BC295A-ED61-43E4-88A2-B08934218AD0}"/>
    <cellStyle name="Separador de milhares 32 3 4" xfId="26752" xr:uid="{00000000-0005-0000-0000-000082680000}"/>
    <cellStyle name="Separador de milhares 32 3 4 2" xfId="57388" xr:uid="{5786B078-55E4-403D-9EA1-A1FA6D3CB47A}"/>
    <cellStyle name="Separador de milhares 32 3 5" xfId="26753" xr:uid="{00000000-0005-0000-0000-000083680000}"/>
    <cellStyle name="Separador de milhares 32 3 5 2" xfId="57389" xr:uid="{807D6B45-52AC-49FA-82A9-01ED0E9AEAFD}"/>
    <cellStyle name="Separador de milhares 32 3 6" xfId="26754" xr:uid="{00000000-0005-0000-0000-000084680000}"/>
    <cellStyle name="Separador de milhares 32 3 6 2" xfId="57390" xr:uid="{CCBF140F-BBD0-4E79-BA41-13A4CF35081F}"/>
    <cellStyle name="Separador de milhares 32 3 7" xfId="57383" xr:uid="{BC523BC5-4C69-413F-A5BF-204E48E81F10}"/>
    <cellStyle name="Separador de milhares 32 4" xfId="26755" xr:uid="{00000000-0005-0000-0000-000085680000}"/>
    <cellStyle name="Separador de milhares 32 4 2" xfId="26756" xr:uid="{00000000-0005-0000-0000-000086680000}"/>
    <cellStyle name="Separador de milhares 32 4 2 2" xfId="57392" xr:uid="{E302E8B5-28CA-41AE-8364-D56A70B4C683}"/>
    <cellStyle name="Separador de milhares 32 4 3" xfId="57391" xr:uid="{E72EC62E-FB43-465D-9617-E6F8155CE3EA}"/>
    <cellStyle name="Separador de milhares 32 5" xfId="26757" xr:uid="{00000000-0005-0000-0000-000087680000}"/>
    <cellStyle name="Separador de milhares 32 5 2" xfId="26758" xr:uid="{00000000-0005-0000-0000-000088680000}"/>
    <cellStyle name="Separador de milhares 32 5 2 2" xfId="57394" xr:uid="{5E07AF07-2163-4C0A-AD6F-6CA9BD98F3DC}"/>
    <cellStyle name="Separador de milhares 32 5 3" xfId="57393" xr:uid="{664C051D-328A-44D5-9B31-DD074E75F8E9}"/>
    <cellStyle name="Separador de milhares 32 6" xfId="26759" xr:uid="{00000000-0005-0000-0000-000089680000}"/>
    <cellStyle name="Separador de milhares 32 6 2" xfId="57395" xr:uid="{FB605DF3-BBA9-477B-BF1F-E1BFCA38417F}"/>
    <cellStyle name="Separador de milhares 32 7" xfId="26760" xr:uid="{00000000-0005-0000-0000-00008A680000}"/>
    <cellStyle name="Separador de milhares 32 7 2" xfId="26761" xr:uid="{00000000-0005-0000-0000-00008B680000}"/>
    <cellStyle name="Separador de milhares 32 7 2 2" xfId="57397" xr:uid="{44B22CD5-ECF6-421E-93A4-D335FCD66F10}"/>
    <cellStyle name="Separador de milhares 32 7 3" xfId="57396" xr:uid="{953201C8-5087-4B21-B740-3E048CE02498}"/>
    <cellStyle name="Separador de milhares 32 8" xfId="26762" xr:uid="{00000000-0005-0000-0000-00008C680000}"/>
    <cellStyle name="Separador de milhares 32 8 2" xfId="57398" xr:uid="{D398F729-96F4-4D36-8E5B-7E683F779F08}"/>
    <cellStyle name="Separador de milhares 32 9" xfId="57373" xr:uid="{4E630515-3BE5-46A5-B08A-62BBA3B94D0D}"/>
    <cellStyle name="Separador de milhares 33" xfId="26763" xr:uid="{00000000-0005-0000-0000-00008D680000}"/>
    <cellStyle name="Separador de milhares 33 2" xfId="26764" xr:uid="{00000000-0005-0000-0000-00008E680000}"/>
    <cellStyle name="Separador de milhares 33 2 2" xfId="26765" xr:uid="{00000000-0005-0000-0000-00008F680000}"/>
    <cellStyle name="Separador de milhares 33 2 2 2" xfId="26766" xr:uid="{00000000-0005-0000-0000-000090680000}"/>
    <cellStyle name="Separador de milhares 33 2 2 2 2" xfId="57402" xr:uid="{19806418-BD5B-43B2-8586-157083FCA4EF}"/>
    <cellStyle name="Separador de milhares 33 2 2 3" xfId="57401" xr:uid="{E7091039-DF13-42B7-87E3-8EFB3AC05DB7}"/>
    <cellStyle name="Separador de milhares 33 2 3" xfId="26767" xr:uid="{00000000-0005-0000-0000-000091680000}"/>
    <cellStyle name="Separador de milhares 33 2 3 2" xfId="26768" xr:uid="{00000000-0005-0000-0000-000092680000}"/>
    <cellStyle name="Separador de milhares 33 2 3 2 2" xfId="57404" xr:uid="{09852E12-B53E-4AAE-89C0-EBF0020B8109}"/>
    <cellStyle name="Separador de milhares 33 2 3 3" xfId="57403" xr:uid="{423148B0-F344-4DC1-9CFA-787AE96B16E4}"/>
    <cellStyle name="Separador de milhares 33 2 4" xfId="26769" xr:uid="{00000000-0005-0000-0000-000093680000}"/>
    <cellStyle name="Separador de milhares 33 2 4 2" xfId="57405" xr:uid="{7CEB08C5-FB47-43B8-97C5-4C5C74730459}"/>
    <cellStyle name="Separador de milhares 33 2 5" xfId="26770" xr:uid="{00000000-0005-0000-0000-000094680000}"/>
    <cellStyle name="Separador de milhares 33 2 5 2" xfId="26771" xr:uid="{00000000-0005-0000-0000-000095680000}"/>
    <cellStyle name="Separador de milhares 33 2 5 2 2" xfId="57407" xr:uid="{9F1CF672-9EF5-4B44-B3B7-B364E58CFF63}"/>
    <cellStyle name="Separador de milhares 33 2 5 3" xfId="57406" xr:uid="{A2FB7D9B-8EC5-4F5E-BBB5-03B81C7DF73C}"/>
    <cellStyle name="Separador de milhares 33 2 6" xfId="26772" xr:uid="{00000000-0005-0000-0000-000096680000}"/>
    <cellStyle name="Separador de milhares 33 2 6 2" xfId="57408" xr:uid="{FFBB323A-ECA3-4D87-8489-50EDA84DA1E4}"/>
    <cellStyle name="Separador de milhares 33 2 7" xfId="57400" xr:uid="{E45D1526-10C1-4072-A479-79E1B1CFB9D5}"/>
    <cellStyle name="Separador de milhares 33 3" xfId="26773" xr:uid="{00000000-0005-0000-0000-000097680000}"/>
    <cellStyle name="Separador de milhares 33 3 2" xfId="26774" xr:uid="{00000000-0005-0000-0000-000098680000}"/>
    <cellStyle name="Separador de milhares 33 3 2 2" xfId="26775" xr:uid="{00000000-0005-0000-0000-000099680000}"/>
    <cellStyle name="Separador de milhares 33 3 2 2 2" xfId="57411" xr:uid="{EDC82899-6F53-491D-8422-5DA07208E977}"/>
    <cellStyle name="Separador de milhares 33 3 2 3" xfId="57410" xr:uid="{96DE454C-FE00-45AA-AFAF-B4614E260BE0}"/>
    <cellStyle name="Separador de milhares 33 3 3" xfId="26776" xr:uid="{00000000-0005-0000-0000-00009A680000}"/>
    <cellStyle name="Separador de milhares 33 3 3 2" xfId="26777" xr:uid="{00000000-0005-0000-0000-00009B680000}"/>
    <cellStyle name="Separador de milhares 33 3 3 2 2" xfId="57413" xr:uid="{382F0298-2635-46F4-B8C0-117B38536391}"/>
    <cellStyle name="Separador de milhares 33 3 3 3" xfId="57412" xr:uid="{75AFDF13-A2EC-4754-B11F-EA2133B02289}"/>
    <cellStyle name="Separador de milhares 33 3 4" xfId="26778" xr:uid="{00000000-0005-0000-0000-00009C680000}"/>
    <cellStyle name="Separador de milhares 33 3 4 2" xfId="57414" xr:uid="{D94965EC-C38C-4A32-8C82-D376A4196BA0}"/>
    <cellStyle name="Separador de milhares 33 3 5" xfId="26779" xr:uid="{00000000-0005-0000-0000-00009D680000}"/>
    <cellStyle name="Separador de milhares 33 3 5 2" xfId="57415" xr:uid="{D17A4E6F-BD76-4218-BF31-85569473893D}"/>
    <cellStyle name="Separador de milhares 33 3 6" xfId="26780" xr:uid="{00000000-0005-0000-0000-00009E680000}"/>
    <cellStyle name="Separador de milhares 33 3 6 2" xfId="57416" xr:uid="{78A66566-3F6F-4A95-A5DD-62C349310060}"/>
    <cellStyle name="Separador de milhares 33 3 7" xfId="57409" xr:uid="{D55D21F1-2577-4D17-9746-8029AE76B672}"/>
    <cellStyle name="Separador de milhares 33 4" xfId="26781" xr:uid="{00000000-0005-0000-0000-00009F680000}"/>
    <cellStyle name="Separador de milhares 33 4 2" xfId="26782" xr:uid="{00000000-0005-0000-0000-0000A0680000}"/>
    <cellStyle name="Separador de milhares 33 4 2 2" xfId="57418" xr:uid="{E745CECF-1F8E-49F2-95BD-6AE833A2F5B8}"/>
    <cellStyle name="Separador de milhares 33 4 3" xfId="57417" xr:uid="{F8B998FA-E8CD-455D-9021-B952D3295E66}"/>
    <cellStyle name="Separador de milhares 33 5" xfId="26783" xr:uid="{00000000-0005-0000-0000-0000A1680000}"/>
    <cellStyle name="Separador de milhares 33 5 2" xfId="26784" xr:uid="{00000000-0005-0000-0000-0000A2680000}"/>
    <cellStyle name="Separador de milhares 33 5 2 2" xfId="57420" xr:uid="{BA11E2CA-B9FC-4DCA-9546-0C0C053134DB}"/>
    <cellStyle name="Separador de milhares 33 5 3" xfId="57419" xr:uid="{3CCCA311-A61E-4C04-AB17-C94209482FF2}"/>
    <cellStyle name="Separador de milhares 33 6" xfId="26785" xr:uid="{00000000-0005-0000-0000-0000A3680000}"/>
    <cellStyle name="Separador de milhares 33 6 2" xfId="57421" xr:uid="{A911FADA-0CDA-4866-BD9F-AF75C1C809DD}"/>
    <cellStyle name="Separador de milhares 33 7" xfId="26786" xr:uid="{00000000-0005-0000-0000-0000A4680000}"/>
    <cellStyle name="Separador de milhares 33 7 2" xfId="26787" xr:uid="{00000000-0005-0000-0000-0000A5680000}"/>
    <cellStyle name="Separador de milhares 33 7 2 2" xfId="57423" xr:uid="{137E5DEB-8DAD-40F9-BC52-D6264573B055}"/>
    <cellStyle name="Separador de milhares 33 7 3" xfId="57422" xr:uid="{B24193BF-D142-4A8D-A443-414A47AEE8C6}"/>
    <cellStyle name="Separador de milhares 33 8" xfId="26788" xr:uid="{00000000-0005-0000-0000-0000A6680000}"/>
    <cellStyle name="Separador de milhares 33 8 2" xfId="57424" xr:uid="{5BB3A207-BD75-4B28-A582-916783A13849}"/>
    <cellStyle name="Separador de milhares 33 9" xfId="57399" xr:uid="{18AF0096-1692-401E-9A67-34AE3D561EDF}"/>
    <cellStyle name="Separador de milhares 34" xfId="26789" xr:uid="{00000000-0005-0000-0000-0000A7680000}"/>
    <cellStyle name="Separador de milhares 34 2" xfId="26790" xr:uid="{00000000-0005-0000-0000-0000A8680000}"/>
    <cellStyle name="Separador de milhares 34 2 2" xfId="26791" xr:uid="{00000000-0005-0000-0000-0000A9680000}"/>
    <cellStyle name="Separador de milhares 34 2 2 2" xfId="26792" xr:uid="{00000000-0005-0000-0000-0000AA680000}"/>
    <cellStyle name="Separador de milhares 34 2 2 2 2" xfId="57428" xr:uid="{79A1C5F3-DE57-4A14-B2E7-877F040CA285}"/>
    <cellStyle name="Separador de milhares 34 2 2 3" xfId="57427" xr:uid="{4086FE42-1A96-4E4A-B74F-720549F52B09}"/>
    <cellStyle name="Separador de milhares 34 2 3" xfId="26793" xr:uid="{00000000-0005-0000-0000-0000AB680000}"/>
    <cellStyle name="Separador de milhares 34 2 3 2" xfId="26794" xr:uid="{00000000-0005-0000-0000-0000AC680000}"/>
    <cellStyle name="Separador de milhares 34 2 3 2 2" xfId="57430" xr:uid="{4F2734DF-B767-40CE-B35F-B66D1CF75472}"/>
    <cellStyle name="Separador de milhares 34 2 3 3" xfId="57429" xr:uid="{F6FBC7D4-A296-436E-9932-9ACE39E63B7C}"/>
    <cellStyle name="Separador de milhares 34 2 4" xfId="26795" xr:uid="{00000000-0005-0000-0000-0000AD680000}"/>
    <cellStyle name="Separador de milhares 34 2 4 2" xfId="57431" xr:uid="{71500F1B-25B8-4DC7-A010-ADBEF4342EAC}"/>
    <cellStyle name="Separador de milhares 34 2 5" xfId="26796" xr:uid="{00000000-0005-0000-0000-0000AE680000}"/>
    <cellStyle name="Separador de milhares 34 2 5 2" xfId="26797" xr:uid="{00000000-0005-0000-0000-0000AF680000}"/>
    <cellStyle name="Separador de milhares 34 2 5 2 2" xfId="57433" xr:uid="{2254AE5A-746A-4107-AA1F-6348CE51A311}"/>
    <cellStyle name="Separador de milhares 34 2 5 3" xfId="57432" xr:uid="{E1E66C79-7840-4AAA-9BEF-091F73B2AB6A}"/>
    <cellStyle name="Separador de milhares 34 2 6" xfId="26798" xr:uid="{00000000-0005-0000-0000-0000B0680000}"/>
    <cellStyle name="Separador de milhares 34 2 6 2" xfId="57434" xr:uid="{8F43E240-9397-4072-B5E7-F6AF6059BDB4}"/>
    <cellStyle name="Separador de milhares 34 2 7" xfId="57426" xr:uid="{919F4D55-F593-4A08-B253-BE8DB800412B}"/>
    <cellStyle name="Separador de milhares 34 3" xfId="26799" xr:uid="{00000000-0005-0000-0000-0000B1680000}"/>
    <cellStyle name="Separador de milhares 34 3 2" xfId="26800" xr:uid="{00000000-0005-0000-0000-0000B2680000}"/>
    <cellStyle name="Separador de milhares 34 3 2 2" xfId="26801" xr:uid="{00000000-0005-0000-0000-0000B3680000}"/>
    <cellStyle name="Separador de milhares 34 3 2 2 2" xfId="57437" xr:uid="{182F4D57-14AE-4B9F-AC5A-195AF45BAC62}"/>
    <cellStyle name="Separador de milhares 34 3 2 3" xfId="57436" xr:uid="{B6B28ED9-9800-42B2-B792-A23D171B0881}"/>
    <cellStyle name="Separador de milhares 34 3 3" xfId="26802" xr:uid="{00000000-0005-0000-0000-0000B4680000}"/>
    <cellStyle name="Separador de milhares 34 3 3 2" xfId="26803" xr:uid="{00000000-0005-0000-0000-0000B5680000}"/>
    <cellStyle name="Separador de milhares 34 3 3 2 2" xfId="57439" xr:uid="{A50A4866-230D-41BE-828A-BE810BF6F18A}"/>
    <cellStyle name="Separador de milhares 34 3 3 3" xfId="57438" xr:uid="{4F758348-A7FD-474D-BC42-CECF0B6FC2F2}"/>
    <cellStyle name="Separador de milhares 34 3 4" xfId="26804" xr:uid="{00000000-0005-0000-0000-0000B6680000}"/>
    <cellStyle name="Separador de milhares 34 3 4 2" xfId="57440" xr:uid="{3173FA01-86AE-40C2-BF29-0197FD5A3B1E}"/>
    <cellStyle name="Separador de milhares 34 3 5" xfId="26805" xr:uid="{00000000-0005-0000-0000-0000B7680000}"/>
    <cellStyle name="Separador de milhares 34 3 5 2" xfId="57441" xr:uid="{36D47217-C607-44E6-99C8-8E6A00B25CC4}"/>
    <cellStyle name="Separador de milhares 34 3 6" xfId="26806" xr:uid="{00000000-0005-0000-0000-0000B8680000}"/>
    <cellStyle name="Separador de milhares 34 3 6 2" xfId="57442" xr:uid="{948CFD15-670F-40DB-A669-CDF5BAADAE2D}"/>
    <cellStyle name="Separador de milhares 34 3 7" xfId="57435" xr:uid="{17FB7B1D-60B0-46FF-A303-AF2CB66109B8}"/>
    <cellStyle name="Separador de milhares 34 4" xfId="26807" xr:uid="{00000000-0005-0000-0000-0000B9680000}"/>
    <cellStyle name="Separador de milhares 34 4 2" xfId="26808" xr:uid="{00000000-0005-0000-0000-0000BA680000}"/>
    <cellStyle name="Separador de milhares 34 4 2 2" xfId="57444" xr:uid="{B58080F9-4EDC-4673-A8D5-15BB4C8A01A4}"/>
    <cellStyle name="Separador de milhares 34 4 3" xfId="57443" xr:uid="{6535DF1F-B71B-4256-8D22-EB0B8005E9E0}"/>
    <cellStyle name="Separador de milhares 34 5" xfId="26809" xr:uid="{00000000-0005-0000-0000-0000BB680000}"/>
    <cellStyle name="Separador de milhares 34 5 2" xfId="26810" xr:uid="{00000000-0005-0000-0000-0000BC680000}"/>
    <cellStyle name="Separador de milhares 34 5 2 2" xfId="57446" xr:uid="{C1755CE2-9C84-43CD-856F-CF0AB6E7F775}"/>
    <cellStyle name="Separador de milhares 34 5 3" xfId="57445" xr:uid="{98EE8F9A-7AA8-4676-B656-6D602326A536}"/>
    <cellStyle name="Separador de milhares 34 6" xfId="26811" xr:uid="{00000000-0005-0000-0000-0000BD680000}"/>
    <cellStyle name="Separador de milhares 34 6 2" xfId="57447" xr:uid="{D6A2EADD-EA2F-4B72-B911-5B81B4CE9033}"/>
    <cellStyle name="Separador de milhares 34 7" xfId="26812" xr:uid="{00000000-0005-0000-0000-0000BE680000}"/>
    <cellStyle name="Separador de milhares 34 7 2" xfId="26813" xr:uid="{00000000-0005-0000-0000-0000BF680000}"/>
    <cellStyle name="Separador de milhares 34 7 2 2" xfId="57449" xr:uid="{0ACCC8FF-5891-4485-B73A-3B23F558AC3E}"/>
    <cellStyle name="Separador de milhares 34 7 3" xfId="57448" xr:uid="{B9FD70FD-8BF0-41D6-A8B6-5CADF7CE7C9B}"/>
    <cellStyle name="Separador de milhares 34 8" xfId="26814" xr:uid="{00000000-0005-0000-0000-0000C0680000}"/>
    <cellStyle name="Separador de milhares 34 8 2" xfId="57450" xr:uid="{5830842E-33A3-4518-AF47-F009447CCAFE}"/>
    <cellStyle name="Separador de milhares 34 9" xfId="57425" xr:uid="{11AA91A6-5987-4A56-97CC-683399FC0464}"/>
    <cellStyle name="Separador de milhares 35" xfId="26815" xr:uid="{00000000-0005-0000-0000-0000C1680000}"/>
    <cellStyle name="Separador de milhares 35 2" xfId="26816" xr:uid="{00000000-0005-0000-0000-0000C2680000}"/>
    <cellStyle name="Separador de milhares 35 2 2" xfId="26817" xr:uid="{00000000-0005-0000-0000-0000C3680000}"/>
    <cellStyle name="Separador de milhares 35 2 2 2" xfId="26818" xr:uid="{00000000-0005-0000-0000-0000C4680000}"/>
    <cellStyle name="Separador de milhares 35 2 2 2 2" xfId="57454" xr:uid="{187BDCB5-7270-4A1F-9102-E1D6E4489589}"/>
    <cellStyle name="Separador de milhares 35 2 2 3" xfId="57453" xr:uid="{6C04A715-96DB-45C7-8763-FA441606DA8B}"/>
    <cellStyle name="Separador de milhares 35 2 3" xfId="26819" xr:uid="{00000000-0005-0000-0000-0000C5680000}"/>
    <cellStyle name="Separador de milhares 35 2 3 2" xfId="26820" xr:uid="{00000000-0005-0000-0000-0000C6680000}"/>
    <cellStyle name="Separador de milhares 35 2 3 2 2" xfId="57456" xr:uid="{A2F28D55-2477-4ECF-BD81-A7C50712A9CA}"/>
    <cellStyle name="Separador de milhares 35 2 3 3" xfId="57455" xr:uid="{3CADB41A-1B74-42BB-886C-E5445E92B2CF}"/>
    <cellStyle name="Separador de milhares 35 2 4" xfId="26821" xr:uid="{00000000-0005-0000-0000-0000C7680000}"/>
    <cellStyle name="Separador de milhares 35 2 4 2" xfId="57457" xr:uid="{06212327-6EC5-4A0C-961B-1D1D9F5C298F}"/>
    <cellStyle name="Separador de milhares 35 2 5" xfId="26822" xr:uid="{00000000-0005-0000-0000-0000C8680000}"/>
    <cellStyle name="Separador de milhares 35 2 5 2" xfId="26823" xr:uid="{00000000-0005-0000-0000-0000C9680000}"/>
    <cellStyle name="Separador de milhares 35 2 5 2 2" xfId="57459" xr:uid="{5D5A6BF0-492A-482A-9ED9-1F2D8E475517}"/>
    <cellStyle name="Separador de milhares 35 2 5 3" xfId="57458" xr:uid="{58B165FC-B77C-473F-B746-A5AF0D2D755B}"/>
    <cellStyle name="Separador de milhares 35 2 6" xfId="26824" xr:uid="{00000000-0005-0000-0000-0000CA680000}"/>
    <cellStyle name="Separador de milhares 35 2 6 2" xfId="57460" xr:uid="{4B886150-AF5E-46D1-8530-A2C72194F71E}"/>
    <cellStyle name="Separador de milhares 35 2 7" xfId="57452" xr:uid="{180FDCA3-2B32-493B-9435-9F59CB37BE43}"/>
    <cellStyle name="Separador de milhares 35 3" xfId="26825" xr:uid="{00000000-0005-0000-0000-0000CB680000}"/>
    <cellStyle name="Separador de milhares 35 3 2" xfId="26826" xr:uid="{00000000-0005-0000-0000-0000CC680000}"/>
    <cellStyle name="Separador de milhares 35 3 2 2" xfId="26827" xr:uid="{00000000-0005-0000-0000-0000CD680000}"/>
    <cellStyle name="Separador de milhares 35 3 2 2 2" xfId="57463" xr:uid="{5F5BCD19-C01A-4BE7-9043-62A9DED88933}"/>
    <cellStyle name="Separador de milhares 35 3 2 3" xfId="57462" xr:uid="{DC308E5E-1181-4E40-86F3-A0C35217AB43}"/>
    <cellStyle name="Separador de milhares 35 3 3" xfId="26828" xr:uid="{00000000-0005-0000-0000-0000CE680000}"/>
    <cellStyle name="Separador de milhares 35 3 3 2" xfId="26829" xr:uid="{00000000-0005-0000-0000-0000CF680000}"/>
    <cellStyle name="Separador de milhares 35 3 3 2 2" xfId="57465" xr:uid="{202AAFF2-5544-4F94-81AD-D811CBE4867B}"/>
    <cellStyle name="Separador de milhares 35 3 3 3" xfId="57464" xr:uid="{2C14DC24-CD50-41F3-9C6C-2504C21E617B}"/>
    <cellStyle name="Separador de milhares 35 3 4" xfId="26830" xr:uid="{00000000-0005-0000-0000-0000D0680000}"/>
    <cellStyle name="Separador de milhares 35 3 4 2" xfId="57466" xr:uid="{564C7D9F-A6AA-452F-9B5E-821CB4C7FDD9}"/>
    <cellStyle name="Separador de milhares 35 3 5" xfId="26831" xr:uid="{00000000-0005-0000-0000-0000D1680000}"/>
    <cellStyle name="Separador de milhares 35 3 5 2" xfId="57467" xr:uid="{351D740C-6D5F-4D8D-8BAB-2EFE4CBCFD8F}"/>
    <cellStyle name="Separador de milhares 35 3 6" xfId="26832" xr:uid="{00000000-0005-0000-0000-0000D2680000}"/>
    <cellStyle name="Separador de milhares 35 3 6 2" xfId="57468" xr:uid="{28C0C4FF-5929-46F4-9FF9-AE2590AA2D1C}"/>
    <cellStyle name="Separador de milhares 35 3 7" xfId="57461" xr:uid="{9FD185E6-9C57-4188-B1F5-E9DD7ED094C0}"/>
    <cellStyle name="Separador de milhares 35 4" xfId="26833" xr:uid="{00000000-0005-0000-0000-0000D3680000}"/>
    <cellStyle name="Separador de milhares 35 4 2" xfId="26834" xr:uid="{00000000-0005-0000-0000-0000D4680000}"/>
    <cellStyle name="Separador de milhares 35 4 2 2" xfId="57470" xr:uid="{407BE500-D37F-4532-A5E0-176BA845012C}"/>
    <cellStyle name="Separador de milhares 35 4 3" xfId="57469" xr:uid="{177F3D33-D9FC-49A4-9255-3DC19C9E7035}"/>
    <cellStyle name="Separador de milhares 35 5" xfId="26835" xr:uid="{00000000-0005-0000-0000-0000D5680000}"/>
    <cellStyle name="Separador de milhares 35 5 2" xfId="26836" xr:uid="{00000000-0005-0000-0000-0000D6680000}"/>
    <cellStyle name="Separador de milhares 35 5 2 2" xfId="57472" xr:uid="{7028CCBA-847C-47A0-8A8E-BF42CD63E6C2}"/>
    <cellStyle name="Separador de milhares 35 5 3" xfId="57471" xr:uid="{DA9A640F-3062-4077-93B1-64A3479ECA07}"/>
    <cellStyle name="Separador de milhares 35 6" xfId="26837" xr:uid="{00000000-0005-0000-0000-0000D7680000}"/>
    <cellStyle name="Separador de milhares 35 6 2" xfId="57473" xr:uid="{58E53100-CBF9-4CD4-8742-35A47EEEC8D6}"/>
    <cellStyle name="Separador de milhares 35 7" xfId="26838" xr:uid="{00000000-0005-0000-0000-0000D8680000}"/>
    <cellStyle name="Separador de milhares 35 7 2" xfId="26839" xr:uid="{00000000-0005-0000-0000-0000D9680000}"/>
    <cellStyle name="Separador de milhares 35 7 2 2" xfId="57475" xr:uid="{570414CE-DAAB-4A0B-9EA5-75F923646301}"/>
    <cellStyle name="Separador de milhares 35 7 3" xfId="57474" xr:uid="{8BC28A45-4B51-4E70-9BA9-1FD0E3EB06CB}"/>
    <cellStyle name="Separador de milhares 35 8" xfId="26840" xr:uid="{00000000-0005-0000-0000-0000DA680000}"/>
    <cellStyle name="Separador de milhares 35 8 2" xfId="57476" xr:uid="{76D58E58-2E8B-491F-8874-F38ACC782082}"/>
    <cellStyle name="Separador de milhares 35 9" xfId="57451" xr:uid="{7CA9EDCB-CDD5-41DB-895A-04B384CF2F64}"/>
    <cellStyle name="Separador de milhares 36" xfId="26841" xr:uid="{00000000-0005-0000-0000-0000DB680000}"/>
    <cellStyle name="Separador de milhares 36 2" xfId="26842" xr:uid="{00000000-0005-0000-0000-0000DC680000}"/>
    <cellStyle name="Separador de milhares 36 2 2" xfId="26843" xr:uid="{00000000-0005-0000-0000-0000DD680000}"/>
    <cellStyle name="Separador de milhares 36 2 2 2" xfId="26844" xr:uid="{00000000-0005-0000-0000-0000DE680000}"/>
    <cellStyle name="Separador de milhares 36 2 2 2 2" xfId="57480" xr:uid="{F94F57A1-8CF3-4C2C-A163-E231B2ECB646}"/>
    <cellStyle name="Separador de milhares 36 2 2 3" xfId="57479" xr:uid="{27E6FAB3-EF99-4BC5-9DD2-8C8368C146E5}"/>
    <cellStyle name="Separador de milhares 36 2 3" xfId="26845" xr:uid="{00000000-0005-0000-0000-0000DF680000}"/>
    <cellStyle name="Separador de milhares 36 2 3 2" xfId="26846" xr:uid="{00000000-0005-0000-0000-0000E0680000}"/>
    <cellStyle name="Separador de milhares 36 2 3 2 2" xfId="57482" xr:uid="{2792B03D-8C11-4771-8DEE-9D23F6771AE5}"/>
    <cellStyle name="Separador de milhares 36 2 3 3" xfId="57481" xr:uid="{40263BE7-2C92-4DC5-85F8-9B6FB789E0F2}"/>
    <cellStyle name="Separador de milhares 36 2 4" xfId="26847" xr:uid="{00000000-0005-0000-0000-0000E1680000}"/>
    <cellStyle name="Separador de milhares 36 2 4 2" xfId="57483" xr:uid="{D0CEB518-A19E-42BB-89E2-C72F2230429C}"/>
    <cellStyle name="Separador de milhares 36 2 5" xfId="26848" xr:uid="{00000000-0005-0000-0000-0000E2680000}"/>
    <cellStyle name="Separador de milhares 36 2 5 2" xfId="26849" xr:uid="{00000000-0005-0000-0000-0000E3680000}"/>
    <cellStyle name="Separador de milhares 36 2 5 2 2" xfId="57485" xr:uid="{EE5FC0D4-81CD-478A-A5AF-73199C24F56D}"/>
    <cellStyle name="Separador de milhares 36 2 5 3" xfId="57484" xr:uid="{A8ED39BD-E60C-4556-9203-441F78D1DB52}"/>
    <cellStyle name="Separador de milhares 36 2 6" xfId="26850" xr:uid="{00000000-0005-0000-0000-0000E4680000}"/>
    <cellStyle name="Separador de milhares 36 2 6 2" xfId="57486" xr:uid="{507B93FE-B5F8-4E01-B1D0-6419BA60BE3A}"/>
    <cellStyle name="Separador de milhares 36 2 7" xfId="57478" xr:uid="{D0A5397F-6012-4AA6-B849-7C3CCE07CA60}"/>
    <cellStyle name="Separador de milhares 36 3" xfId="26851" xr:uid="{00000000-0005-0000-0000-0000E5680000}"/>
    <cellStyle name="Separador de milhares 36 3 2" xfId="26852" xr:uid="{00000000-0005-0000-0000-0000E6680000}"/>
    <cellStyle name="Separador de milhares 36 3 2 2" xfId="26853" xr:uid="{00000000-0005-0000-0000-0000E7680000}"/>
    <cellStyle name="Separador de milhares 36 3 2 2 2" xfId="57489" xr:uid="{82C058EA-4303-4A4B-8D65-2B21358A6BF6}"/>
    <cellStyle name="Separador de milhares 36 3 2 3" xfId="57488" xr:uid="{8B9B1402-2B94-4316-896A-A1D9F769BEAF}"/>
    <cellStyle name="Separador de milhares 36 3 3" xfId="26854" xr:uid="{00000000-0005-0000-0000-0000E8680000}"/>
    <cellStyle name="Separador de milhares 36 3 3 2" xfId="26855" xr:uid="{00000000-0005-0000-0000-0000E9680000}"/>
    <cellStyle name="Separador de milhares 36 3 3 2 2" xfId="57491" xr:uid="{F38DA7BE-7621-4B96-A0EC-75600DBB2D31}"/>
    <cellStyle name="Separador de milhares 36 3 3 3" xfId="57490" xr:uid="{1E2E6AA1-09BE-4FEA-8B83-D23A41B73683}"/>
    <cellStyle name="Separador de milhares 36 3 4" xfId="26856" xr:uid="{00000000-0005-0000-0000-0000EA680000}"/>
    <cellStyle name="Separador de milhares 36 3 4 2" xfId="57492" xr:uid="{9405D0E5-D263-4A2B-BCC6-A438CA736128}"/>
    <cellStyle name="Separador de milhares 36 3 5" xfId="26857" xr:uid="{00000000-0005-0000-0000-0000EB680000}"/>
    <cellStyle name="Separador de milhares 36 3 5 2" xfId="57493" xr:uid="{92AD2074-9029-4198-85C8-4E7082C3D666}"/>
    <cellStyle name="Separador de milhares 36 3 6" xfId="26858" xr:uid="{00000000-0005-0000-0000-0000EC680000}"/>
    <cellStyle name="Separador de milhares 36 3 6 2" xfId="57494" xr:uid="{065A6E38-691C-429D-AB65-A6DC08196F58}"/>
    <cellStyle name="Separador de milhares 36 3 7" xfId="57487" xr:uid="{355B71C5-E893-48A1-AA3B-DA98DC46BB3B}"/>
    <cellStyle name="Separador de milhares 36 4" xfId="26859" xr:uid="{00000000-0005-0000-0000-0000ED680000}"/>
    <cellStyle name="Separador de milhares 36 4 2" xfId="26860" xr:uid="{00000000-0005-0000-0000-0000EE680000}"/>
    <cellStyle name="Separador de milhares 36 4 2 2" xfId="57496" xr:uid="{5C3CFD37-03C4-44E3-B082-4B232A6D686B}"/>
    <cellStyle name="Separador de milhares 36 4 3" xfId="57495" xr:uid="{EA6D21EB-7789-42BE-A304-C69A51150B53}"/>
    <cellStyle name="Separador de milhares 36 5" xfId="26861" xr:uid="{00000000-0005-0000-0000-0000EF680000}"/>
    <cellStyle name="Separador de milhares 36 5 2" xfId="26862" xr:uid="{00000000-0005-0000-0000-0000F0680000}"/>
    <cellStyle name="Separador de milhares 36 5 2 2" xfId="57498" xr:uid="{A11B7541-8F76-4E85-BE72-BD8C58E8FC74}"/>
    <cellStyle name="Separador de milhares 36 5 3" xfId="57497" xr:uid="{8CF7C0BB-95A1-4FC0-9BDA-64F1CC302CAC}"/>
    <cellStyle name="Separador de milhares 36 6" xfId="26863" xr:uid="{00000000-0005-0000-0000-0000F1680000}"/>
    <cellStyle name="Separador de milhares 36 6 2" xfId="57499" xr:uid="{55B2C781-6DE5-463B-BD84-A5B2E9609A84}"/>
    <cellStyle name="Separador de milhares 36 7" xfId="26864" xr:uid="{00000000-0005-0000-0000-0000F2680000}"/>
    <cellStyle name="Separador de milhares 36 7 2" xfId="26865" xr:uid="{00000000-0005-0000-0000-0000F3680000}"/>
    <cellStyle name="Separador de milhares 36 7 2 2" xfId="57501" xr:uid="{EBEA19BD-882E-4D81-B77B-5D2B26FE67D5}"/>
    <cellStyle name="Separador de milhares 36 7 3" xfId="57500" xr:uid="{7FEE9290-851A-43B9-9486-D28AFF6D5EC1}"/>
    <cellStyle name="Separador de milhares 36 8" xfId="26866" xr:uid="{00000000-0005-0000-0000-0000F4680000}"/>
    <cellStyle name="Separador de milhares 36 8 2" xfId="57502" xr:uid="{ED5FFBB1-1AA1-4360-AAF2-9EB232955E02}"/>
    <cellStyle name="Separador de milhares 36 9" xfId="57477" xr:uid="{1B3E9072-71D6-465C-86DB-62954865784F}"/>
    <cellStyle name="Separador de milhares 37" xfId="26867" xr:uid="{00000000-0005-0000-0000-0000F5680000}"/>
    <cellStyle name="Separador de milhares 37 2" xfId="26868" xr:uid="{00000000-0005-0000-0000-0000F6680000}"/>
    <cellStyle name="Separador de milhares 37 2 2" xfId="26869" xr:uid="{00000000-0005-0000-0000-0000F7680000}"/>
    <cellStyle name="Separador de milhares 37 2 2 2" xfId="26870" xr:uid="{00000000-0005-0000-0000-0000F8680000}"/>
    <cellStyle name="Separador de milhares 37 2 2 2 2" xfId="57506" xr:uid="{7B258332-6F78-4EB6-9112-03B96402DA0B}"/>
    <cellStyle name="Separador de milhares 37 2 2 3" xfId="57505" xr:uid="{0961DD0D-073B-4920-8FC9-81361727E86D}"/>
    <cellStyle name="Separador de milhares 37 2 3" xfId="26871" xr:uid="{00000000-0005-0000-0000-0000F9680000}"/>
    <cellStyle name="Separador de milhares 37 2 3 2" xfId="26872" xr:uid="{00000000-0005-0000-0000-0000FA680000}"/>
    <cellStyle name="Separador de milhares 37 2 3 2 2" xfId="57508" xr:uid="{77BB3F38-EC9F-468A-A9E9-024A9BC00C5C}"/>
    <cellStyle name="Separador de milhares 37 2 3 3" xfId="57507" xr:uid="{83DF5007-3932-4E3C-8192-5EE91CC08445}"/>
    <cellStyle name="Separador de milhares 37 2 4" xfId="26873" xr:uid="{00000000-0005-0000-0000-0000FB680000}"/>
    <cellStyle name="Separador de milhares 37 2 4 2" xfId="57509" xr:uid="{17AEC60E-4949-4D23-B1D1-CDBEA53AD70A}"/>
    <cellStyle name="Separador de milhares 37 2 5" xfId="26874" xr:uid="{00000000-0005-0000-0000-0000FC680000}"/>
    <cellStyle name="Separador de milhares 37 2 5 2" xfId="26875" xr:uid="{00000000-0005-0000-0000-0000FD680000}"/>
    <cellStyle name="Separador de milhares 37 2 5 2 2" xfId="57511" xr:uid="{DE1A01A1-8394-4EEE-8012-A835E72887F1}"/>
    <cellStyle name="Separador de milhares 37 2 5 3" xfId="57510" xr:uid="{0611DAAC-7B1F-40F0-805D-F5172BAF8B2A}"/>
    <cellStyle name="Separador de milhares 37 2 6" xfId="26876" xr:uid="{00000000-0005-0000-0000-0000FE680000}"/>
    <cellStyle name="Separador de milhares 37 2 6 2" xfId="57512" xr:uid="{AF445FD1-EFBC-4FE7-BA11-5180CB9A784C}"/>
    <cellStyle name="Separador de milhares 37 2 7" xfId="57504" xr:uid="{44975B97-9951-4758-8CC1-B0419BF36B0E}"/>
    <cellStyle name="Separador de milhares 37 3" xfId="26877" xr:uid="{00000000-0005-0000-0000-0000FF680000}"/>
    <cellStyle name="Separador de milhares 37 3 2" xfId="26878" xr:uid="{00000000-0005-0000-0000-000000690000}"/>
    <cellStyle name="Separador de milhares 37 3 2 2" xfId="26879" xr:uid="{00000000-0005-0000-0000-000001690000}"/>
    <cellStyle name="Separador de milhares 37 3 2 2 2" xfId="57515" xr:uid="{FF9E634A-4A3F-4297-BEBF-3B5BEA8884C6}"/>
    <cellStyle name="Separador de milhares 37 3 2 3" xfId="57514" xr:uid="{6FD330C9-70A0-47CB-9CCF-DE6EE2B197D1}"/>
    <cellStyle name="Separador de milhares 37 3 3" xfId="26880" xr:uid="{00000000-0005-0000-0000-000002690000}"/>
    <cellStyle name="Separador de milhares 37 3 3 2" xfId="26881" xr:uid="{00000000-0005-0000-0000-000003690000}"/>
    <cellStyle name="Separador de milhares 37 3 3 2 2" xfId="57517" xr:uid="{A35102D7-2EFD-47ED-AFE3-0760D56D0522}"/>
    <cellStyle name="Separador de milhares 37 3 3 3" xfId="57516" xr:uid="{D0892D25-3342-46CA-8A2A-931D671DC2EE}"/>
    <cellStyle name="Separador de milhares 37 3 4" xfId="26882" xr:uid="{00000000-0005-0000-0000-000004690000}"/>
    <cellStyle name="Separador de milhares 37 3 4 2" xfId="57518" xr:uid="{AF0A43D4-2E6E-4DCE-A470-8D6BCDBDB9D9}"/>
    <cellStyle name="Separador de milhares 37 3 5" xfId="26883" xr:uid="{00000000-0005-0000-0000-000005690000}"/>
    <cellStyle name="Separador de milhares 37 3 5 2" xfId="57519" xr:uid="{F712F86A-5274-4DBD-BAFB-4C54219B8BB4}"/>
    <cellStyle name="Separador de milhares 37 3 6" xfId="26884" xr:uid="{00000000-0005-0000-0000-000006690000}"/>
    <cellStyle name="Separador de milhares 37 3 6 2" xfId="57520" xr:uid="{4B0BA15E-5316-4DAB-8B36-ADE655F869CB}"/>
    <cellStyle name="Separador de milhares 37 3 7" xfId="57513" xr:uid="{D08E19D2-4898-4D93-AD09-A958B0696893}"/>
    <cellStyle name="Separador de milhares 37 4" xfId="26885" xr:uid="{00000000-0005-0000-0000-000007690000}"/>
    <cellStyle name="Separador de milhares 37 4 2" xfId="26886" xr:uid="{00000000-0005-0000-0000-000008690000}"/>
    <cellStyle name="Separador de milhares 37 4 2 2" xfId="57522" xr:uid="{DB6278A7-6E52-42C8-A706-B15E9F3CA6B0}"/>
    <cellStyle name="Separador de milhares 37 4 3" xfId="57521" xr:uid="{83331946-705B-4174-8D22-E0D2F085643C}"/>
    <cellStyle name="Separador de milhares 37 5" xfId="26887" xr:uid="{00000000-0005-0000-0000-000009690000}"/>
    <cellStyle name="Separador de milhares 37 5 2" xfId="26888" xr:uid="{00000000-0005-0000-0000-00000A690000}"/>
    <cellStyle name="Separador de milhares 37 5 2 2" xfId="57524" xr:uid="{53B1D61B-CF1D-467C-A324-9F6270572288}"/>
    <cellStyle name="Separador de milhares 37 5 3" xfId="57523" xr:uid="{218A8275-627A-49FD-BBD1-F263AC685076}"/>
    <cellStyle name="Separador de milhares 37 6" xfId="26889" xr:uid="{00000000-0005-0000-0000-00000B690000}"/>
    <cellStyle name="Separador de milhares 37 6 2" xfId="57525" xr:uid="{19D24E72-DA30-4413-990D-C08648AB0CA6}"/>
    <cellStyle name="Separador de milhares 37 7" xfId="26890" xr:uid="{00000000-0005-0000-0000-00000C690000}"/>
    <cellStyle name="Separador de milhares 37 7 2" xfId="26891" xr:uid="{00000000-0005-0000-0000-00000D690000}"/>
    <cellStyle name="Separador de milhares 37 7 2 2" xfId="57527" xr:uid="{C72B2C40-A109-49F1-A734-5BD80B63014B}"/>
    <cellStyle name="Separador de milhares 37 7 3" xfId="57526" xr:uid="{D65B2C5E-E7BE-43B2-BCAE-A580D9EB4605}"/>
    <cellStyle name="Separador de milhares 37 8" xfId="26892" xr:uid="{00000000-0005-0000-0000-00000E690000}"/>
    <cellStyle name="Separador de milhares 37 8 2" xfId="57528" xr:uid="{0AB528F5-C25E-4AEA-A776-F1282A26262B}"/>
    <cellStyle name="Separador de milhares 37 9" xfId="57503" xr:uid="{B0799968-2CB3-4C4C-9539-0CDA281F853D}"/>
    <cellStyle name="Separador de milhares 38" xfId="26893" xr:uid="{00000000-0005-0000-0000-00000F690000}"/>
    <cellStyle name="Separador de milhares 38 2" xfId="26894" xr:uid="{00000000-0005-0000-0000-000010690000}"/>
    <cellStyle name="Separador de milhares 38 2 2" xfId="26895" xr:uid="{00000000-0005-0000-0000-000011690000}"/>
    <cellStyle name="Separador de milhares 38 2 2 2" xfId="26896" xr:uid="{00000000-0005-0000-0000-000012690000}"/>
    <cellStyle name="Separador de milhares 38 2 2 2 2" xfId="57532" xr:uid="{CAAB10D4-FA7F-4531-83A6-D07D4B0D0EC1}"/>
    <cellStyle name="Separador de milhares 38 2 2 3" xfId="57531" xr:uid="{947B3E70-55BA-4592-9F8F-942B23FF9AFA}"/>
    <cellStyle name="Separador de milhares 38 2 3" xfId="26897" xr:uid="{00000000-0005-0000-0000-000013690000}"/>
    <cellStyle name="Separador de milhares 38 2 3 2" xfId="26898" xr:uid="{00000000-0005-0000-0000-000014690000}"/>
    <cellStyle name="Separador de milhares 38 2 3 2 2" xfId="57534" xr:uid="{50F3B32F-85AD-446C-B8F4-C2CEECF9EADE}"/>
    <cellStyle name="Separador de milhares 38 2 3 3" xfId="57533" xr:uid="{229132FE-E838-462C-BE76-CE0DD98B2C33}"/>
    <cellStyle name="Separador de milhares 38 2 4" xfId="26899" xr:uid="{00000000-0005-0000-0000-000015690000}"/>
    <cellStyle name="Separador de milhares 38 2 4 2" xfId="57535" xr:uid="{1E72BB0A-7066-43A9-8785-4F15255E53D3}"/>
    <cellStyle name="Separador de milhares 38 2 5" xfId="26900" xr:uid="{00000000-0005-0000-0000-000016690000}"/>
    <cellStyle name="Separador de milhares 38 2 5 2" xfId="26901" xr:uid="{00000000-0005-0000-0000-000017690000}"/>
    <cellStyle name="Separador de milhares 38 2 5 2 2" xfId="57537" xr:uid="{30767D0D-AF7F-45A6-9449-032870B6F001}"/>
    <cellStyle name="Separador de milhares 38 2 5 3" xfId="57536" xr:uid="{BAA37A0B-7EEF-402F-A98F-317FD719949B}"/>
    <cellStyle name="Separador de milhares 38 2 6" xfId="26902" xr:uid="{00000000-0005-0000-0000-000018690000}"/>
    <cellStyle name="Separador de milhares 38 2 6 2" xfId="57538" xr:uid="{254D810C-5056-48E1-8B1D-044306C85D90}"/>
    <cellStyle name="Separador de milhares 38 2 7" xfId="57530" xr:uid="{1FA0212A-BF06-4813-BE74-8BC74466EBE7}"/>
    <cellStyle name="Separador de milhares 38 3" xfId="26903" xr:uid="{00000000-0005-0000-0000-000019690000}"/>
    <cellStyle name="Separador de milhares 38 3 2" xfId="26904" xr:uid="{00000000-0005-0000-0000-00001A690000}"/>
    <cellStyle name="Separador de milhares 38 3 2 2" xfId="26905" xr:uid="{00000000-0005-0000-0000-00001B690000}"/>
    <cellStyle name="Separador de milhares 38 3 2 2 2" xfId="57541" xr:uid="{EBD32EF9-678F-45C3-A1BF-40A9896C246D}"/>
    <cellStyle name="Separador de milhares 38 3 2 3" xfId="57540" xr:uid="{D8372225-C175-49B3-B798-F3F77709FB0A}"/>
    <cellStyle name="Separador de milhares 38 3 3" xfId="26906" xr:uid="{00000000-0005-0000-0000-00001C690000}"/>
    <cellStyle name="Separador de milhares 38 3 3 2" xfId="26907" xr:uid="{00000000-0005-0000-0000-00001D690000}"/>
    <cellStyle name="Separador de milhares 38 3 3 2 2" xfId="57543" xr:uid="{7DFBD9A5-26F9-450B-BC71-F67C40E66903}"/>
    <cellStyle name="Separador de milhares 38 3 3 3" xfId="57542" xr:uid="{6C46AB5B-ADE5-474C-B299-47A01D0FAF88}"/>
    <cellStyle name="Separador de milhares 38 3 4" xfId="26908" xr:uid="{00000000-0005-0000-0000-00001E690000}"/>
    <cellStyle name="Separador de milhares 38 3 4 2" xfId="57544" xr:uid="{002B31EB-A3DF-490E-B2F5-D689CDF690BB}"/>
    <cellStyle name="Separador de milhares 38 3 5" xfId="26909" xr:uid="{00000000-0005-0000-0000-00001F690000}"/>
    <cellStyle name="Separador de milhares 38 3 5 2" xfId="57545" xr:uid="{9C050054-EC54-4374-B0FA-0C2492B7E8C9}"/>
    <cellStyle name="Separador de milhares 38 3 6" xfId="26910" xr:uid="{00000000-0005-0000-0000-000020690000}"/>
    <cellStyle name="Separador de milhares 38 3 6 2" xfId="57546" xr:uid="{40F99E25-C38C-456F-8DB7-A0362F19E783}"/>
    <cellStyle name="Separador de milhares 38 3 7" xfId="57539" xr:uid="{A42D73F2-8AFF-42DF-BC34-5A752D3ED118}"/>
    <cellStyle name="Separador de milhares 38 4" xfId="26911" xr:uid="{00000000-0005-0000-0000-000021690000}"/>
    <cellStyle name="Separador de milhares 38 4 2" xfId="26912" xr:uid="{00000000-0005-0000-0000-000022690000}"/>
    <cellStyle name="Separador de milhares 38 4 2 2" xfId="57548" xr:uid="{ECC31AA4-DECE-4558-9850-430664932805}"/>
    <cellStyle name="Separador de milhares 38 4 3" xfId="57547" xr:uid="{EE6864CB-47AA-47AF-BC26-9BDC74A614B1}"/>
    <cellStyle name="Separador de milhares 38 5" xfId="26913" xr:uid="{00000000-0005-0000-0000-000023690000}"/>
    <cellStyle name="Separador de milhares 38 5 2" xfId="26914" xr:uid="{00000000-0005-0000-0000-000024690000}"/>
    <cellStyle name="Separador de milhares 38 5 2 2" xfId="57550" xr:uid="{C45880CB-DAF1-46E6-BBF0-F58DEF860BDA}"/>
    <cellStyle name="Separador de milhares 38 5 3" xfId="57549" xr:uid="{878299B5-EB84-494A-BFC5-9E8BB8DCC8F8}"/>
    <cellStyle name="Separador de milhares 38 6" xfId="26915" xr:uid="{00000000-0005-0000-0000-000025690000}"/>
    <cellStyle name="Separador de milhares 38 6 2" xfId="57551" xr:uid="{BB394E69-7FA5-41F9-B23D-5BB9E81DA8BA}"/>
    <cellStyle name="Separador de milhares 38 7" xfId="26916" xr:uid="{00000000-0005-0000-0000-000026690000}"/>
    <cellStyle name="Separador de milhares 38 7 2" xfId="26917" xr:uid="{00000000-0005-0000-0000-000027690000}"/>
    <cellStyle name="Separador de milhares 38 7 2 2" xfId="57553" xr:uid="{25B1B5BC-E1E2-438C-8738-039FFB1AD2A7}"/>
    <cellStyle name="Separador de milhares 38 7 3" xfId="57552" xr:uid="{C39F04B9-5694-49CA-A891-D40E2F64163C}"/>
    <cellStyle name="Separador de milhares 38 8" xfId="26918" xr:uid="{00000000-0005-0000-0000-000028690000}"/>
    <cellStyle name="Separador de milhares 38 8 2" xfId="57554" xr:uid="{5D7966A6-7CA5-4828-B627-C21846B9851C}"/>
    <cellStyle name="Separador de milhares 38 9" xfId="57529" xr:uid="{007BB5D0-C3FF-48AE-81DF-3B52C2A94DF6}"/>
    <cellStyle name="Separador de milhares 39" xfId="26919" xr:uid="{00000000-0005-0000-0000-000029690000}"/>
    <cellStyle name="Separador de milhares 39 2" xfId="26920" xr:uid="{00000000-0005-0000-0000-00002A690000}"/>
    <cellStyle name="Separador de milhares 39 2 2" xfId="26921" xr:uid="{00000000-0005-0000-0000-00002B690000}"/>
    <cellStyle name="Separador de milhares 39 2 2 2" xfId="26922" xr:uid="{00000000-0005-0000-0000-00002C690000}"/>
    <cellStyle name="Separador de milhares 39 2 2 2 2" xfId="57558" xr:uid="{3880146B-0CC0-4D86-A585-AE952D39CFA2}"/>
    <cellStyle name="Separador de milhares 39 2 2 3" xfId="57557" xr:uid="{4C635554-C93C-4314-B1FA-6AD99AE84FB7}"/>
    <cellStyle name="Separador de milhares 39 2 3" xfId="26923" xr:uid="{00000000-0005-0000-0000-00002D690000}"/>
    <cellStyle name="Separador de milhares 39 2 3 2" xfId="26924" xr:uid="{00000000-0005-0000-0000-00002E690000}"/>
    <cellStyle name="Separador de milhares 39 2 3 2 2" xfId="57560" xr:uid="{5FDEB223-8928-4821-806F-95E204491BF5}"/>
    <cellStyle name="Separador de milhares 39 2 3 3" xfId="57559" xr:uid="{DED3ECC4-FD47-4D3C-BFDD-99826F2301D4}"/>
    <cellStyle name="Separador de milhares 39 2 4" xfId="26925" xr:uid="{00000000-0005-0000-0000-00002F690000}"/>
    <cellStyle name="Separador de milhares 39 2 4 2" xfId="57561" xr:uid="{E95F8C84-71AF-49D8-9471-660984BE33B8}"/>
    <cellStyle name="Separador de milhares 39 2 5" xfId="26926" xr:uid="{00000000-0005-0000-0000-000030690000}"/>
    <cellStyle name="Separador de milhares 39 2 5 2" xfId="26927" xr:uid="{00000000-0005-0000-0000-000031690000}"/>
    <cellStyle name="Separador de milhares 39 2 5 2 2" xfId="57563" xr:uid="{AB320BCE-ADF8-47C4-95D0-E6A6D96F0C09}"/>
    <cellStyle name="Separador de milhares 39 2 5 3" xfId="57562" xr:uid="{A56D4A41-C2EF-4C9A-AB4D-63E37455C475}"/>
    <cellStyle name="Separador de milhares 39 2 6" xfId="26928" xr:uid="{00000000-0005-0000-0000-000032690000}"/>
    <cellStyle name="Separador de milhares 39 2 6 2" xfId="57564" xr:uid="{9CBCD26F-DBAD-4DF3-910C-DCA037760686}"/>
    <cellStyle name="Separador de milhares 39 2 7" xfId="57556" xr:uid="{0150B8BA-2CD4-4F36-A142-EE1DA7A826D9}"/>
    <cellStyle name="Separador de milhares 39 3" xfId="26929" xr:uid="{00000000-0005-0000-0000-000033690000}"/>
    <cellStyle name="Separador de milhares 39 3 2" xfId="26930" xr:uid="{00000000-0005-0000-0000-000034690000}"/>
    <cellStyle name="Separador de milhares 39 3 2 2" xfId="26931" xr:uid="{00000000-0005-0000-0000-000035690000}"/>
    <cellStyle name="Separador de milhares 39 3 2 2 2" xfId="57567" xr:uid="{4243895F-9C35-402E-A6E8-599C9A140C42}"/>
    <cellStyle name="Separador de milhares 39 3 2 3" xfId="57566" xr:uid="{B873F0EA-5247-40E7-AAB9-65597B92D8F1}"/>
    <cellStyle name="Separador de milhares 39 3 3" xfId="26932" xr:uid="{00000000-0005-0000-0000-000036690000}"/>
    <cellStyle name="Separador de milhares 39 3 3 2" xfId="26933" xr:uid="{00000000-0005-0000-0000-000037690000}"/>
    <cellStyle name="Separador de milhares 39 3 3 2 2" xfId="57569" xr:uid="{6938BFDC-8763-4554-B774-4F5807B66138}"/>
    <cellStyle name="Separador de milhares 39 3 3 3" xfId="57568" xr:uid="{F184C742-CB00-49A4-BAC5-C9CB1A46128B}"/>
    <cellStyle name="Separador de milhares 39 3 4" xfId="26934" xr:uid="{00000000-0005-0000-0000-000038690000}"/>
    <cellStyle name="Separador de milhares 39 3 4 2" xfId="57570" xr:uid="{0F0AF519-AC23-4EF1-8580-84BEF1181096}"/>
    <cellStyle name="Separador de milhares 39 3 5" xfId="26935" xr:uid="{00000000-0005-0000-0000-000039690000}"/>
    <cellStyle name="Separador de milhares 39 3 5 2" xfId="57571" xr:uid="{23B64249-32CA-46AD-8086-974E813CEF4A}"/>
    <cellStyle name="Separador de milhares 39 3 6" xfId="26936" xr:uid="{00000000-0005-0000-0000-00003A690000}"/>
    <cellStyle name="Separador de milhares 39 3 6 2" xfId="57572" xr:uid="{6AE9E1EA-A22F-4B06-9468-D65974432D0D}"/>
    <cellStyle name="Separador de milhares 39 3 7" xfId="57565" xr:uid="{B85AABB1-2E2A-4F5A-A6F2-D784A75BF147}"/>
    <cellStyle name="Separador de milhares 39 4" xfId="26937" xr:uid="{00000000-0005-0000-0000-00003B690000}"/>
    <cellStyle name="Separador de milhares 39 4 2" xfId="26938" xr:uid="{00000000-0005-0000-0000-00003C690000}"/>
    <cellStyle name="Separador de milhares 39 4 2 2" xfId="57574" xr:uid="{49CAEB9B-B87C-4E1C-B4D2-79EA9BAC7E4F}"/>
    <cellStyle name="Separador de milhares 39 4 3" xfId="57573" xr:uid="{53B9D966-68EE-47E3-B34A-F22562EF9FAC}"/>
    <cellStyle name="Separador de milhares 39 5" xfId="26939" xr:uid="{00000000-0005-0000-0000-00003D690000}"/>
    <cellStyle name="Separador de milhares 39 5 2" xfId="26940" xr:uid="{00000000-0005-0000-0000-00003E690000}"/>
    <cellStyle name="Separador de milhares 39 5 2 2" xfId="57576" xr:uid="{6C5C1D80-869A-4CFD-AFCC-A52E7347AF3B}"/>
    <cellStyle name="Separador de milhares 39 5 3" xfId="57575" xr:uid="{0C2B2CBB-F096-4F53-8A0D-5A6293AE7ADA}"/>
    <cellStyle name="Separador de milhares 39 6" xfId="26941" xr:uid="{00000000-0005-0000-0000-00003F690000}"/>
    <cellStyle name="Separador de milhares 39 6 2" xfId="57577" xr:uid="{5C330780-5659-4C3C-8F8E-77F3D6BC561B}"/>
    <cellStyle name="Separador de milhares 39 7" xfId="26942" xr:uid="{00000000-0005-0000-0000-000040690000}"/>
    <cellStyle name="Separador de milhares 39 7 2" xfId="26943" xr:uid="{00000000-0005-0000-0000-000041690000}"/>
    <cellStyle name="Separador de milhares 39 7 2 2" xfId="57579" xr:uid="{80DFD1A0-1975-40CD-A928-A1A5966AA4FF}"/>
    <cellStyle name="Separador de milhares 39 7 3" xfId="57578" xr:uid="{A5F7054E-E3BD-40CA-9AD1-FBBAAD7855F8}"/>
    <cellStyle name="Separador de milhares 39 8" xfId="26944" xr:uid="{00000000-0005-0000-0000-000042690000}"/>
    <cellStyle name="Separador de milhares 39 8 2" xfId="57580" xr:uid="{5EBC1A08-B2E5-4E09-91BC-A334BFAC004B}"/>
    <cellStyle name="Separador de milhares 39 9" xfId="57555" xr:uid="{A16BA064-CB93-4EAF-B3B6-BABFE92E19E5}"/>
    <cellStyle name="Separador de milhares 4" xfId="26945" xr:uid="{00000000-0005-0000-0000-000043690000}"/>
    <cellStyle name="Separador de milhares_x0001_ 4" xfId="26946" xr:uid="{00000000-0005-0000-0000-000044690000}"/>
    <cellStyle name="Separador de milhares 4 10" xfId="26947" xr:uid="{00000000-0005-0000-0000-000045690000}"/>
    <cellStyle name="Separador de milhares_x0001_ 4 10" xfId="26948" xr:uid="{00000000-0005-0000-0000-000046690000}"/>
    <cellStyle name="Separador de milhares 4 10 10" xfId="57583" xr:uid="{FE460A3E-2D24-46B5-832C-26C3C949D8CF}"/>
    <cellStyle name="Separador de milhares 4 10 2" xfId="26949" xr:uid="{00000000-0005-0000-0000-000047690000}"/>
    <cellStyle name="Separador de milhares_x0001_ 4 10 2" xfId="26950" xr:uid="{00000000-0005-0000-0000-000048690000}"/>
    <cellStyle name="Separador de milhares 4 10 2 2" xfId="26951" xr:uid="{00000000-0005-0000-0000-000049690000}"/>
    <cellStyle name="Separador de milhares_x0001_ 4 10 2 2" xfId="57586" xr:uid="{531447AC-5C64-4D02-BB25-A7AA1AF662C1}"/>
    <cellStyle name="Separador de milhares 4 10 2 2 2" xfId="57587" xr:uid="{C70B5DE1-240D-4C38-9682-FEB1656A79F1}"/>
    <cellStyle name="Separador de milhares 4 10 2 3" xfId="57585" xr:uid="{7A2A04CE-C974-4D33-8308-96E6818C5ADB}"/>
    <cellStyle name="Separador de milhares 4 10 3" xfId="26952" xr:uid="{00000000-0005-0000-0000-00004A690000}"/>
    <cellStyle name="Separador de milhares_x0001_ 4 10 3" xfId="57584" xr:uid="{B63C5552-4FF3-4837-A185-3B88D5E0C856}"/>
    <cellStyle name="Separador de milhares 4 10 3 2" xfId="26953" xr:uid="{00000000-0005-0000-0000-00004B690000}"/>
    <cellStyle name="Separador de milhares 4 10 3 2 2" xfId="57589" xr:uid="{58AAA05E-6EBA-4BF2-8EB1-070F63265C7C}"/>
    <cellStyle name="Separador de milhares 4 10 3 3" xfId="57588" xr:uid="{323B288F-10CC-42E9-99D0-930BE1A0E686}"/>
    <cellStyle name="Separador de milhares 4 10 4" xfId="26954" xr:uid="{00000000-0005-0000-0000-00004C690000}"/>
    <cellStyle name="Separador de milhares 4 10 4 2" xfId="26955" xr:uid="{00000000-0005-0000-0000-00004D690000}"/>
    <cellStyle name="Separador de milhares 4 10 4 2 2" xfId="57591" xr:uid="{D38AE77A-E4F1-44CF-8BCE-DE22AA7062E9}"/>
    <cellStyle name="Separador de milhares 4 10 4 3" xfId="57590" xr:uid="{96C30048-E97F-481A-B361-D6D96E9896BC}"/>
    <cellStyle name="Separador de milhares 4 10 5" xfId="26956" xr:uid="{00000000-0005-0000-0000-00004E690000}"/>
    <cellStyle name="Separador de milhares 4 10 5 2" xfId="26957" xr:uid="{00000000-0005-0000-0000-00004F690000}"/>
    <cellStyle name="Separador de milhares 4 10 5 2 2" xfId="57593" xr:uid="{76D428D0-39DB-4860-8C06-94762A5870B1}"/>
    <cellStyle name="Separador de milhares 4 10 5 3" xfId="57592" xr:uid="{C2E06335-3E7F-4CE2-B827-60F1669B4D82}"/>
    <cellStyle name="Separador de milhares 4 10 6" xfId="26958" xr:uid="{00000000-0005-0000-0000-000050690000}"/>
    <cellStyle name="Separador de milhares 4 10 6 2" xfId="57594" xr:uid="{BAD3599A-461F-4A60-8623-2029DB628E07}"/>
    <cellStyle name="Separador de milhares 4 10 7" xfId="26959" xr:uid="{00000000-0005-0000-0000-000051690000}"/>
    <cellStyle name="Separador de milhares 4 10 7 2" xfId="57595" xr:uid="{2B2F7220-17B4-4434-B979-3D2F7F1F277F}"/>
    <cellStyle name="Separador de milhares 4 10 7 3" xfId="26960" xr:uid="{00000000-0005-0000-0000-000052690000}"/>
    <cellStyle name="Separador de milhares 4 10 7 3 2" xfId="57596" xr:uid="{652E127E-4AF3-4B24-9FB5-7FC12C3E6098}"/>
    <cellStyle name="Separador de milhares 4 10 8" xfId="26961" xr:uid="{00000000-0005-0000-0000-000053690000}"/>
    <cellStyle name="Separador de milhares 4 10 8 2" xfId="57597" xr:uid="{512B139E-8A9A-4237-989F-99AA3E061E9E}"/>
    <cellStyle name="Separador de milhares 4 10 9" xfId="26962" xr:uid="{00000000-0005-0000-0000-000054690000}"/>
    <cellStyle name="Separador de milhares 4 10 9 2" xfId="57598" xr:uid="{877A9335-39A8-40C1-AC94-6D0A5F2130DC}"/>
    <cellStyle name="Separador de milhares 4 11" xfId="26963" xr:uid="{00000000-0005-0000-0000-000055690000}"/>
    <cellStyle name="Separador de milhares_x0001_ 4 11" xfId="26964" xr:uid="{00000000-0005-0000-0000-000056690000}"/>
    <cellStyle name="Separador de milhares 4 11 2" xfId="26965" xr:uid="{00000000-0005-0000-0000-000057690000}"/>
    <cellStyle name="Separador de milhares_x0001_ 4 11 2" xfId="26966" xr:uid="{00000000-0005-0000-0000-000058690000}"/>
    <cellStyle name="Separador de milhares 4 11 2 2" xfId="26967" xr:uid="{00000000-0005-0000-0000-000059690000}"/>
    <cellStyle name="Separador de milhares_x0001_ 4 11 2 2" xfId="57602" xr:uid="{A33F14A8-936A-4E9C-A6C9-1F4007AF2286}"/>
    <cellStyle name="Separador de milhares 4 11 2 2 2" xfId="57603" xr:uid="{1279B563-FB7F-42CD-9550-CEB80B94DE2A}"/>
    <cellStyle name="Separador de milhares 4 11 2 3" xfId="57601" xr:uid="{72DC84F6-FD33-467F-9530-3CEB9905F7BC}"/>
    <cellStyle name="Separador de milhares 4 11 3" xfId="26968" xr:uid="{00000000-0005-0000-0000-00005A690000}"/>
    <cellStyle name="Separador de milhares_x0001_ 4 11 3" xfId="57600" xr:uid="{8B9C8EE3-6826-4E24-A43D-03F1833E22A8}"/>
    <cellStyle name="Separador de milhares 4 11 3 2" xfId="26969" xr:uid="{00000000-0005-0000-0000-00005B690000}"/>
    <cellStyle name="Separador de milhares 4 11 3 2 2" xfId="57605" xr:uid="{67F65E73-D96F-4455-ADF9-C0B4B7DB18C4}"/>
    <cellStyle name="Separador de milhares 4 11 3 3" xfId="57604" xr:uid="{A53DDE0B-DA8C-4F38-B53D-BD0607D853F9}"/>
    <cellStyle name="Separador de milhares 4 11 4" xfId="26970" xr:uid="{00000000-0005-0000-0000-00005C690000}"/>
    <cellStyle name="Separador de milhares 4 11 4 2" xfId="26971" xr:uid="{00000000-0005-0000-0000-00005D690000}"/>
    <cellStyle name="Separador de milhares 4 11 4 2 2" xfId="57607" xr:uid="{6B2BC31F-8BFD-4841-BE07-7D91853C8C3F}"/>
    <cellStyle name="Separador de milhares 4 11 4 3" xfId="57606" xr:uid="{D498D620-1DBF-4630-88D7-2CEFCD7B4355}"/>
    <cellStyle name="Separador de milhares 4 11 5" xfId="26972" xr:uid="{00000000-0005-0000-0000-00005E690000}"/>
    <cellStyle name="Separador de milhares 4 11 5 2" xfId="57608" xr:uid="{B851178F-325F-4813-B7E8-150630528A19}"/>
    <cellStyle name="Separador de milhares 4 11 6" xfId="26973" xr:uid="{00000000-0005-0000-0000-00005F690000}"/>
    <cellStyle name="Separador de milhares 4 11 6 2" xfId="57609" xr:uid="{0C2CE82C-6BF3-4538-A176-7468631995C3}"/>
    <cellStyle name="Separador de milhares 4 11 6 3" xfId="26974" xr:uid="{00000000-0005-0000-0000-000060690000}"/>
    <cellStyle name="Separador de milhares 4 11 6 3 2" xfId="57610" xr:uid="{27BF722D-08E1-48A9-9438-21FB5CA6C6F8}"/>
    <cellStyle name="Separador de milhares 4 11 7" xfId="26975" xr:uid="{00000000-0005-0000-0000-000061690000}"/>
    <cellStyle name="Separador de milhares 4 11 7 2" xfId="57611" xr:uid="{FC41D59F-E538-41CF-A46F-0C4BF1F5AC0C}"/>
    <cellStyle name="Separador de milhares 4 11 8" xfId="26976" xr:uid="{00000000-0005-0000-0000-000062690000}"/>
    <cellStyle name="Separador de milhares 4 11 8 2" xfId="57612" xr:uid="{630D9926-CC95-4D92-8858-3581610E44E3}"/>
    <cellStyle name="Separador de milhares 4 11 9" xfId="57599" xr:uid="{46802A93-8779-479C-81D5-ADB3B26601E9}"/>
    <cellStyle name="Separador de milhares 4 12" xfId="26977" xr:uid="{00000000-0005-0000-0000-000063690000}"/>
    <cellStyle name="Separador de milhares_x0001_ 4 12" xfId="26978" xr:uid="{00000000-0005-0000-0000-000064690000}"/>
    <cellStyle name="Separador de milhares 4 12 2" xfId="26979" xr:uid="{00000000-0005-0000-0000-000065690000}"/>
    <cellStyle name="Separador de milhares_x0001_ 4 12 2" xfId="26980" xr:uid="{00000000-0005-0000-0000-000066690000}"/>
    <cellStyle name="Separador de milhares 4 12 2 2" xfId="26981" xr:uid="{00000000-0005-0000-0000-000067690000}"/>
    <cellStyle name="Separador de milhares_x0001_ 4 12 2 2" xfId="57616" xr:uid="{5CD15957-4405-4864-BE2A-2293B4A9B331}"/>
    <cellStyle name="Separador de milhares 4 12 2 2 2" xfId="57617" xr:uid="{82A1ADAE-4E1B-4757-A193-37356B70202B}"/>
    <cellStyle name="Separador de milhares 4 12 2 3" xfId="57615" xr:uid="{3E360D4E-FC19-484A-B414-A742EADC061B}"/>
    <cellStyle name="Separador de milhares 4 12 3" xfId="26982" xr:uid="{00000000-0005-0000-0000-000068690000}"/>
    <cellStyle name="Separador de milhares_x0001_ 4 12 3" xfId="57614" xr:uid="{FC8972FD-C946-49D4-917A-FAD6BCDCC9B4}"/>
    <cellStyle name="Separador de milhares 4 12 3 2" xfId="26983" xr:uid="{00000000-0005-0000-0000-000069690000}"/>
    <cellStyle name="Separador de milhares 4 12 3 2 2" xfId="57619" xr:uid="{B34D7631-0983-4F8E-9A38-71A358709177}"/>
    <cellStyle name="Separador de milhares 4 12 3 3" xfId="57618" xr:uid="{86F3FDE8-5634-4029-9B09-0C6BDF81FA59}"/>
    <cellStyle name="Separador de milhares 4 12 4" xfId="26984" xr:uid="{00000000-0005-0000-0000-00006A690000}"/>
    <cellStyle name="Separador de milhares 4 12 4 2" xfId="26985" xr:uid="{00000000-0005-0000-0000-00006B690000}"/>
    <cellStyle name="Separador de milhares 4 12 4 2 2" xfId="57621" xr:uid="{32A8DCAD-16ED-48F6-9F0D-71F06680CE5C}"/>
    <cellStyle name="Separador de milhares 4 12 4 3" xfId="57620" xr:uid="{8C3CE408-F51C-4A77-9760-821EED658618}"/>
    <cellStyle name="Separador de milhares 4 12 5" xfId="26986" xr:uid="{00000000-0005-0000-0000-00006C690000}"/>
    <cellStyle name="Separador de milhares 4 12 5 2" xfId="57622" xr:uid="{E0A3F653-B619-42B0-A5D3-6677D647B787}"/>
    <cellStyle name="Separador de milhares 4 12 6" xfId="26987" xr:uid="{00000000-0005-0000-0000-00006D690000}"/>
    <cellStyle name="Separador de milhares 4 12 6 2" xfId="57623" xr:uid="{5F9E6B4C-47A1-4AD4-996B-39948429A6DB}"/>
    <cellStyle name="Separador de milhares 4 12 6 3" xfId="26988" xr:uid="{00000000-0005-0000-0000-00006E690000}"/>
    <cellStyle name="Separador de milhares 4 12 6 3 2" xfId="57624" xr:uid="{526409B2-67D4-4C92-8C1E-210CD454F992}"/>
    <cellStyle name="Separador de milhares 4 12 7" xfId="26989" xr:uid="{00000000-0005-0000-0000-00006F690000}"/>
    <cellStyle name="Separador de milhares 4 12 7 2" xfId="57625" xr:uid="{B69EA3AE-9739-47DD-8709-AABB44209AA7}"/>
    <cellStyle name="Separador de milhares 4 12 8" xfId="26990" xr:uid="{00000000-0005-0000-0000-000070690000}"/>
    <cellStyle name="Separador de milhares 4 12 8 2" xfId="57626" xr:uid="{BAEE7998-01B6-4B25-AEAC-7845BA3BB868}"/>
    <cellStyle name="Separador de milhares 4 12 9" xfId="57613" xr:uid="{3AB3E993-BA52-4E88-9837-B89CD706D3A6}"/>
    <cellStyle name="Separador de milhares 4 13" xfId="26991" xr:uid="{00000000-0005-0000-0000-000071690000}"/>
    <cellStyle name="Separador de milhares_x0001_ 4 13" xfId="26992" xr:uid="{00000000-0005-0000-0000-000072690000}"/>
    <cellStyle name="Separador de milhares 4 13 2" xfId="26993" xr:uid="{00000000-0005-0000-0000-000073690000}"/>
    <cellStyle name="Separador de milhares_x0001_ 4 13 2" xfId="26994" xr:uid="{00000000-0005-0000-0000-000074690000}"/>
    <cellStyle name="Separador de milhares 4 13 2 2" xfId="26995" xr:uid="{00000000-0005-0000-0000-000075690000}"/>
    <cellStyle name="Separador de milhares_x0001_ 4 13 2 2" xfId="57630" xr:uid="{975C351A-633C-4C18-82D1-FBBC2318AF7D}"/>
    <cellStyle name="Separador de milhares 4 13 2 2 2" xfId="57631" xr:uid="{F91B0C59-70ED-4FF2-AB4E-DEFAB80F5B23}"/>
    <cellStyle name="Separador de milhares 4 13 2 3" xfId="57629" xr:uid="{72C50B35-B2AD-4C15-B2E1-395C6F4F5173}"/>
    <cellStyle name="Separador de milhares 4 13 3" xfId="26996" xr:uid="{00000000-0005-0000-0000-000076690000}"/>
    <cellStyle name="Separador de milhares_x0001_ 4 13 3" xfId="57628" xr:uid="{91B18F9B-27D9-4E19-BE8F-EEA7CD97D229}"/>
    <cellStyle name="Separador de milhares 4 13 3 2" xfId="26997" xr:uid="{00000000-0005-0000-0000-000077690000}"/>
    <cellStyle name="Separador de milhares 4 13 3 2 2" xfId="57633" xr:uid="{13D56210-9BDB-49FA-8701-24AE789F6D27}"/>
    <cellStyle name="Separador de milhares 4 13 3 3" xfId="57632" xr:uid="{C55CE090-4B2E-4762-8002-17A6A8C13298}"/>
    <cellStyle name="Separador de milhares 4 13 4" xfId="26998" xr:uid="{00000000-0005-0000-0000-000078690000}"/>
    <cellStyle name="Separador de milhares 4 13 4 2" xfId="57634" xr:uid="{19FA41AB-C39C-497F-845E-E1C088C1604F}"/>
    <cellStyle name="Separador de milhares 4 13 5" xfId="26999" xr:uid="{00000000-0005-0000-0000-000079690000}"/>
    <cellStyle name="Separador de milhares 4 13 5 2" xfId="57635" xr:uid="{DD7155B7-5839-46DD-8808-4636EC8155AC}"/>
    <cellStyle name="Separador de milhares 4 13 5 3" xfId="27000" xr:uid="{00000000-0005-0000-0000-00007A690000}"/>
    <cellStyle name="Separador de milhares 4 13 5 3 2" xfId="57636" xr:uid="{02693B49-5C9B-46F4-AA7E-7273912C9864}"/>
    <cellStyle name="Separador de milhares 4 13 6" xfId="27001" xr:uid="{00000000-0005-0000-0000-00007B690000}"/>
    <cellStyle name="Separador de milhares 4 13 6 2" xfId="57637" xr:uid="{566D3DF3-7946-407A-8142-24EDB45AE0C9}"/>
    <cellStyle name="Separador de milhares 4 13 7" xfId="27002" xr:uid="{00000000-0005-0000-0000-00007C690000}"/>
    <cellStyle name="Separador de milhares 4 13 7 2" xfId="57638" xr:uid="{00976C10-5491-4DF5-A788-B79A9D4AFDF1}"/>
    <cellStyle name="Separador de milhares 4 13 8" xfId="57627" xr:uid="{138D2D04-1B23-4C69-BA5D-87C5E1CC7E13}"/>
    <cellStyle name="Separador de milhares 4 14" xfId="27003" xr:uid="{00000000-0005-0000-0000-00007D690000}"/>
    <cellStyle name="Separador de milhares_x0001_ 4 14" xfId="27004" xr:uid="{00000000-0005-0000-0000-00007E690000}"/>
    <cellStyle name="Separador de milhares 4 14 2" xfId="27005" xr:uid="{00000000-0005-0000-0000-00007F690000}"/>
    <cellStyle name="Separador de milhares_x0001_ 4 14 2" xfId="57640" xr:uid="{5FF79AEF-B0C4-42D7-AD67-201E23A03129}"/>
    <cellStyle name="Separador de milhares 4 14 2 2" xfId="27006" xr:uid="{00000000-0005-0000-0000-000080690000}"/>
    <cellStyle name="Separador de milhares 4 14 2 2 2" xfId="57642" xr:uid="{6D6BC459-7EE2-4DE0-A73E-B70384AE3CE4}"/>
    <cellStyle name="Separador de milhares 4 14 2 3" xfId="57641" xr:uid="{D8107FCB-AC20-4560-8A73-1F804BC4BDBD}"/>
    <cellStyle name="Separador de milhares 4 14 3" xfId="27007" xr:uid="{00000000-0005-0000-0000-000081690000}"/>
    <cellStyle name="Separador de milhares 4 14 3 2" xfId="27008" xr:uid="{00000000-0005-0000-0000-000082690000}"/>
    <cellStyle name="Separador de milhares 4 14 3 2 2" xfId="57644" xr:uid="{B7FDFB63-4DBA-47C0-8898-2DB98FE26929}"/>
    <cellStyle name="Separador de milhares 4 14 3 3" xfId="57643" xr:uid="{8665CF6C-9AD3-4198-AE03-FD89B4F0812E}"/>
    <cellStyle name="Separador de milhares 4 14 4" xfId="27009" xr:uid="{00000000-0005-0000-0000-000083690000}"/>
    <cellStyle name="Separador de milhares 4 14 4 2" xfId="57645" xr:uid="{5E8F9813-2A42-4286-9F8B-A19AAF925FED}"/>
    <cellStyle name="Separador de milhares 4 14 5" xfId="27010" xr:uid="{00000000-0005-0000-0000-000084690000}"/>
    <cellStyle name="Separador de milhares 4 14 5 2" xfId="57646" xr:uid="{ED3FA93C-0276-4340-A93C-431F1508FEBC}"/>
    <cellStyle name="Separador de milhares 4 14 5 3" xfId="27011" xr:uid="{00000000-0005-0000-0000-000085690000}"/>
    <cellStyle name="Separador de milhares 4 14 5 3 2" xfId="57647" xr:uid="{4C169F48-9394-47B3-9CBF-14FB99934DEC}"/>
    <cellStyle name="Separador de milhares 4 14 6" xfId="27012" xr:uid="{00000000-0005-0000-0000-000086690000}"/>
    <cellStyle name="Separador de milhares 4 14 6 2" xfId="57648" xr:uid="{38ED0F72-1183-4111-B6DD-D68136328CB9}"/>
    <cellStyle name="Separador de milhares 4 14 7" xfId="27013" xr:uid="{00000000-0005-0000-0000-000087690000}"/>
    <cellStyle name="Separador de milhares 4 14 7 2" xfId="57649" xr:uid="{2881E6FE-E18B-4D17-B046-AA5B9ADB1D2E}"/>
    <cellStyle name="Separador de milhares 4 14 8" xfId="57639" xr:uid="{1E021D03-A46D-4738-B954-AC668368229E}"/>
    <cellStyle name="Separador de milhares 4 15" xfId="27014" xr:uid="{00000000-0005-0000-0000-000088690000}"/>
    <cellStyle name="Separador de milhares_x0001_ 4 15" xfId="27015" xr:uid="{00000000-0005-0000-0000-000089690000}"/>
    <cellStyle name="Separador de milhares 4 15 2" xfId="27016" xr:uid="{00000000-0005-0000-0000-00008A690000}"/>
    <cellStyle name="Separador de milhares_x0001_ 4 15 2" xfId="57651" xr:uid="{E2D691E8-1BC2-4FE7-980D-9763C4A5DF8D}"/>
    <cellStyle name="Separador de milhares 4 15 2 2" xfId="27017" xr:uid="{00000000-0005-0000-0000-00008B690000}"/>
    <cellStyle name="Separador de milhares 4 15 2 2 2" xfId="57653" xr:uid="{514444E6-280F-4842-8085-842DA433C054}"/>
    <cellStyle name="Separador de milhares 4 15 2 3" xfId="57652" xr:uid="{8EEA304B-BC26-4E94-AFF2-E403BA511FE4}"/>
    <cellStyle name="Separador de milhares 4 15 3" xfId="27018" xr:uid="{00000000-0005-0000-0000-00008C690000}"/>
    <cellStyle name="Separador de milhares_x0001_ 4 15 3" xfId="27019" xr:uid="{00000000-0005-0000-0000-00008D690000}"/>
    <cellStyle name="Separador de milhares 4 15 3 2" xfId="27020" xr:uid="{00000000-0005-0000-0000-00008E690000}"/>
    <cellStyle name="Separador de milhares_x0001_ 4 15 3 2" xfId="57655" xr:uid="{96ABE680-B6F5-4F32-8962-90A62F81FA2E}"/>
    <cellStyle name="Separador de milhares 4 15 3 2 2" xfId="57656" xr:uid="{A708F80F-EECB-4592-9794-73E2027C4BB4}"/>
    <cellStyle name="Separador de milhares 4 15 3 3" xfId="57654" xr:uid="{4A8CBD3F-0CA6-4404-B4C4-33F743F64D6E}"/>
    <cellStyle name="Separador de milhares 4 15 4" xfId="27021" xr:uid="{00000000-0005-0000-0000-00008F690000}"/>
    <cellStyle name="Separador de milhares 4 15 4 2" xfId="57657" xr:uid="{E94F6CC2-1BDA-4DE5-8733-C1AD7B041B78}"/>
    <cellStyle name="Separador de milhares 4 15 5" xfId="27022" xr:uid="{00000000-0005-0000-0000-000090690000}"/>
    <cellStyle name="Separador de milhares 4 15 5 2" xfId="27023" xr:uid="{00000000-0005-0000-0000-000091690000}"/>
    <cellStyle name="Separador de milhares 4 15 5 2 2" xfId="57659" xr:uid="{3AB318BE-900B-4B30-B0AE-C0A60111F432}"/>
    <cellStyle name="Separador de milhares 4 15 5 3" xfId="57658" xr:uid="{B6225B9E-E2DA-4274-91FE-CBD54FA5159E}"/>
    <cellStyle name="Separador de milhares 4 15 6" xfId="27024" xr:uid="{00000000-0005-0000-0000-000092690000}"/>
    <cellStyle name="Separador de milhares 4 15 6 2" xfId="57660" xr:uid="{6E2BBFE7-0751-4F64-BE60-DA05AA2C9BC2}"/>
    <cellStyle name="Separador de milhares 4 15 7" xfId="57650" xr:uid="{D70C7A2E-6A5D-475E-A743-241410A9623B}"/>
    <cellStyle name="Separador de milhares 4 16" xfId="27025" xr:uid="{00000000-0005-0000-0000-000093690000}"/>
    <cellStyle name="Separador de milhares_x0001_ 4 16" xfId="27026" xr:uid="{00000000-0005-0000-0000-000094690000}"/>
    <cellStyle name="Separador de milhares 4 16 2" xfId="27027" xr:uid="{00000000-0005-0000-0000-000095690000}"/>
    <cellStyle name="Separador de milhares_x0001_ 4 16 2" xfId="57662" xr:uid="{B6A2EFBA-3E0E-4471-993B-79CE6FA501A0}"/>
    <cellStyle name="Separador de milhares 4 16 2 2" xfId="27028" xr:uid="{00000000-0005-0000-0000-000096690000}"/>
    <cellStyle name="Separador de milhares 4 16 2 2 2" xfId="57664" xr:uid="{273A925D-8024-4A34-841A-1A0A2CD45E2C}"/>
    <cellStyle name="Separador de milhares 4 16 2 3" xfId="57663" xr:uid="{D8F6BF93-CE1D-40B2-A0E1-EAFF0772DC4A}"/>
    <cellStyle name="Separador de milhares 4 16 3" xfId="27029" xr:uid="{00000000-0005-0000-0000-000097690000}"/>
    <cellStyle name="Separador de milhares 4 16 3 2" xfId="27030" xr:uid="{00000000-0005-0000-0000-000098690000}"/>
    <cellStyle name="Separador de milhares 4 16 3 2 2" xfId="57666" xr:uid="{27FE111C-B7A3-4EA2-925A-C7B20A03DC7D}"/>
    <cellStyle name="Separador de milhares 4 16 3 3" xfId="57665" xr:uid="{82BD2C83-96C0-44D8-90C3-427D0EF75EA8}"/>
    <cellStyle name="Separador de milhares 4 16 4" xfId="27031" xr:uid="{00000000-0005-0000-0000-000099690000}"/>
    <cellStyle name="Separador de milhares 4 16 4 2" xfId="57667" xr:uid="{9A167933-33C6-4544-A411-5A5FB41EC5B0}"/>
    <cellStyle name="Separador de milhares 4 16 5" xfId="27032" xr:uid="{00000000-0005-0000-0000-00009A690000}"/>
    <cellStyle name="Separador de milhares 4 16 5 2" xfId="27033" xr:uid="{00000000-0005-0000-0000-00009B690000}"/>
    <cellStyle name="Separador de milhares 4 16 5 2 2" xfId="57669" xr:uid="{67BDB4A9-C998-41A5-83A3-26F7F32765F9}"/>
    <cellStyle name="Separador de milhares 4 16 5 3" xfId="57668" xr:uid="{C155764F-B226-445E-BD4E-F291EBD0C92D}"/>
    <cellStyle name="Separador de milhares 4 16 6" xfId="27034" xr:uid="{00000000-0005-0000-0000-00009C690000}"/>
    <cellStyle name="Separador de milhares 4 16 6 2" xfId="57670" xr:uid="{A407AD11-1F42-45F4-BBA4-3E3D35A5CE34}"/>
    <cellStyle name="Separador de milhares 4 16 7" xfId="57661" xr:uid="{0C5B8EB7-213A-49B1-BA93-A903FED8766E}"/>
    <cellStyle name="Separador de milhares 4 17" xfId="27035" xr:uid="{00000000-0005-0000-0000-00009D690000}"/>
    <cellStyle name="Separador de milhares_x0001_ 4 17" xfId="27036" xr:uid="{00000000-0005-0000-0000-00009E690000}"/>
    <cellStyle name="Separador de milhares 4 17 2" xfId="27037" xr:uid="{00000000-0005-0000-0000-00009F690000}"/>
    <cellStyle name="Separador de milhares_x0001_ 4 17 2" xfId="57672" xr:uid="{F3F19BC6-EAD1-44BA-8D82-5942EA19C7B7}"/>
    <cellStyle name="Separador de milhares 4 17 2 2" xfId="27038" xr:uid="{00000000-0005-0000-0000-0000A0690000}"/>
    <cellStyle name="Separador de milhares 4 17 2 2 2" xfId="57674" xr:uid="{3D5B58EE-74C6-4CC8-A80F-E849B81C2C8E}"/>
    <cellStyle name="Separador de milhares 4 17 2 3" xfId="57673" xr:uid="{C19E03A5-5BBB-4DDF-84A9-0913D5B3D5F2}"/>
    <cellStyle name="Separador de milhares 4 17 3" xfId="27039" xr:uid="{00000000-0005-0000-0000-0000A1690000}"/>
    <cellStyle name="Separador de milhares 4 17 3 2" xfId="27040" xr:uid="{00000000-0005-0000-0000-0000A2690000}"/>
    <cellStyle name="Separador de milhares 4 17 3 2 2" xfId="57676" xr:uid="{F2F1A902-E32B-4AAF-B97C-C69A9C97EB32}"/>
    <cellStyle name="Separador de milhares 4 17 3 3" xfId="57675" xr:uid="{49410183-A0A0-4694-B118-0CF0D335BF2D}"/>
    <cellStyle name="Separador de milhares 4 17 4" xfId="27041" xr:uid="{00000000-0005-0000-0000-0000A3690000}"/>
    <cellStyle name="Separador de milhares 4 17 4 2" xfId="57677" xr:uid="{3469301F-09B1-4B46-90FE-E24F12528263}"/>
    <cellStyle name="Separador de milhares 4 17 5" xfId="27042" xr:uid="{00000000-0005-0000-0000-0000A4690000}"/>
    <cellStyle name="Separador de milhares 4 17 5 2" xfId="27043" xr:uid="{00000000-0005-0000-0000-0000A5690000}"/>
    <cellStyle name="Separador de milhares 4 17 5 2 2" xfId="57679" xr:uid="{127C6922-5DA8-405A-9020-F599533E2363}"/>
    <cellStyle name="Separador de milhares 4 17 5 3" xfId="57678" xr:uid="{227E6286-4307-4C13-B10C-4D9B94B0F7E5}"/>
    <cellStyle name="Separador de milhares 4 17 6" xfId="27044" xr:uid="{00000000-0005-0000-0000-0000A6690000}"/>
    <cellStyle name="Separador de milhares 4 17 6 2" xfId="57680" xr:uid="{DDD48F42-7D2E-44D8-9806-360154F272FC}"/>
    <cellStyle name="Separador de milhares 4 17 7" xfId="57671" xr:uid="{490D4DB5-C862-485F-9588-AAA31CDCDED9}"/>
    <cellStyle name="Separador de milhares 4 18" xfId="27045" xr:uid="{00000000-0005-0000-0000-0000A7690000}"/>
    <cellStyle name="Separador de milhares_x0001_ 4 18" xfId="57582" xr:uid="{768939F9-B678-40F3-8022-7E2FA32CE650}"/>
    <cellStyle name="Separador de milhares 4 18 2" xfId="27046" xr:uid="{00000000-0005-0000-0000-0000A8690000}"/>
    <cellStyle name="Separador de milhares 4 18 2 2" xfId="27047" xr:uid="{00000000-0005-0000-0000-0000A9690000}"/>
    <cellStyle name="Separador de milhares 4 18 2 2 2" xfId="57683" xr:uid="{9355AA05-AAD6-4715-8F87-8E7DFFBBEE45}"/>
    <cellStyle name="Separador de milhares 4 18 2 3" xfId="57682" xr:uid="{CB2F7212-0DD4-4D59-A518-E5D543A76CFD}"/>
    <cellStyle name="Separador de milhares 4 18 3" xfId="27048" xr:uid="{00000000-0005-0000-0000-0000AA690000}"/>
    <cellStyle name="Separador de milhares 4 18 3 2" xfId="27049" xr:uid="{00000000-0005-0000-0000-0000AB690000}"/>
    <cellStyle name="Separador de milhares 4 18 3 2 2" xfId="57685" xr:uid="{A0A77CE9-DC5E-4F06-B88D-4FC79A6C5A13}"/>
    <cellStyle name="Separador de milhares 4 18 3 3" xfId="57684" xr:uid="{3F656B9A-7D43-4278-9610-B04DB9AB8C3E}"/>
    <cellStyle name="Separador de milhares 4 18 4" xfId="27050" xr:uid="{00000000-0005-0000-0000-0000AC690000}"/>
    <cellStyle name="Separador de milhares 4 18 4 2" xfId="57686" xr:uid="{BDD5F2E7-B4F3-4122-B43A-D25256BAC124}"/>
    <cellStyle name="Separador de milhares 4 18 5" xfId="27051" xr:uid="{00000000-0005-0000-0000-0000AD690000}"/>
    <cellStyle name="Separador de milhares 4 18 5 2" xfId="27052" xr:uid="{00000000-0005-0000-0000-0000AE690000}"/>
    <cellStyle name="Separador de milhares 4 18 5 2 2" xfId="57688" xr:uid="{B982B9FC-EE96-4090-A4B1-FD4FFE507E6F}"/>
    <cellStyle name="Separador de milhares 4 18 5 3" xfId="57687" xr:uid="{B8DCFDEC-E07D-4CF3-942E-12091E480EB1}"/>
    <cellStyle name="Separador de milhares 4 18 6" xfId="27053" xr:uid="{00000000-0005-0000-0000-0000AF690000}"/>
    <cellStyle name="Separador de milhares 4 18 6 2" xfId="57689" xr:uid="{DCA85414-E259-4986-B712-5BC5F5DCDF28}"/>
    <cellStyle name="Separador de milhares 4 18 7" xfId="57681" xr:uid="{0496619B-3193-476B-B937-B679744B1F8B}"/>
    <cellStyle name="Separador de milhares 4 19" xfId="27054" xr:uid="{00000000-0005-0000-0000-0000B0690000}"/>
    <cellStyle name="Separador de milhares 4 19 2" xfId="27055" xr:uid="{00000000-0005-0000-0000-0000B1690000}"/>
    <cellStyle name="Separador de milhares 4 19 2 2" xfId="27056" xr:uid="{00000000-0005-0000-0000-0000B2690000}"/>
    <cellStyle name="Separador de milhares 4 19 2 2 2" xfId="57692" xr:uid="{4168C2E3-B5FC-443B-ABB9-CAB59800BAAD}"/>
    <cellStyle name="Separador de milhares 4 19 2 3" xfId="57691" xr:uid="{3889EC4C-DF0F-43EB-85C9-8118EE23C70E}"/>
    <cellStyle name="Separador de milhares 4 19 3" xfId="27057" xr:uid="{00000000-0005-0000-0000-0000B3690000}"/>
    <cellStyle name="Separador de milhares 4 19 3 2" xfId="27058" xr:uid="{00000000-0005-0000-0000-0000B4690000}"/>
    <cellStyle name="Separador de milhares 4 19 3 2 2" xfId="57694" xr:uid="{6B63C34E-482C-42D8-B7F2-485515BED690}"/>
    <cellStyle name="Separador de milhares 4 19 3 3" xfId="57693" xr:uid="{067BB049-42E4-489B-98CA-84D3C2847458}"/>
    <cellStyle name="Separador de milhares 4 19 4" xfId="27059" xr:uid="{00000000-0005-0000-0000-0000B5690000}"/>
    <cellStyle name="Separador de milhares 4 19 4 2" xfId="57695" xr:uid="{B71728F3-9D8A-4C9F-AB18-C4714CAC7F33}"/>
    <cellStyle name="Separador de milhares 4 19 5" xfId="27060" xr:uid="{00000000-0005-0000-0000-0000B6690000}"/>
    <cellStyle name="Separador de milhares 4 19 5 2" xfId="27061" xr:uid="{00000000-0005-0000-0000-0000B7690000}"/>
    <cellStyle name="Separador de milhares 4 19 5 2 2" xfId="57697" xr:uid="{B9BAA57A-F7B0-40BF-9933-3D97937727A6}"/>
    <cellStyle name="Separador de milhares 4 19 5 3" xfId="57696" xr:uid="{68FFE657-7F8F-47FB-916F-E4050A81DC65}"/>
    <cellStyle name="Separador de milhares 4 19 6" xfId="27062" xr:uid="{00000000-0005-0000-0000-0000B8690000}"/>
    <cellStyle name="Separador de milhares 4 19 6 2" xfId="57698" xr:uid="{E7EDA625-2773-4AD4-99FE-C62F0250AE2D}"/>
    <cellStyle name="Separador de milhares 4 19 7" xfId="57690" xr:uid="{BE151C33-AFFE-4645-8AFD-B6A8DE79FBC4}"/>
    <cellStyle name="Separador de milhares 4 2" xfId="27063" xr:uid="{00000000-0005-0000-0000-0000B9690000}"/>
    <cellStyle name="Separador de milhares_x0001_ 4 2" xfId="27064" xr:uid="{00000000-0005-0000-0000-0000BA690000}"/>
    <cellStyle name="Separador de milhares 4 2 10" xfId="57699" xr:uid="{EF8ECF72-7AB4-4D2C-90ED-FDEB363594EE}"/>
    <cellStyle name="Separador de milhares_x0001_ 4 2 10" xfId="57700" xr:uid="{D1777BFD-DD16-42C1-A024-37211A89382E}"/>
    <cellStyle name="Separador de milhares 4 2 2" xfId="27065" xr:uid="{00000000-0005-0000-0000-0000BB690000}"/>
    <cellStyle name="Separador de milhares_x0001_ 4 2 2" xfId="27066" xr:uid="{00000000-0005-0000-0000-0000BC690000}"/>
    <cellStyle name="Separador de milhares 4 2 2 2" xfId="27067" xr:uid="{00000000-0005-0000-0000-0000BD690000}"/>
    <cellStyle name="Separador de milhares_x0001_ 4 2 2 2" xfId="27068" xr:uid="{00000000-0005-0000-0000-0000BE690000}"/>
    <cellStyle name="Separador de milhares 4 2 2 2 2" xfId="57703" xr:uid="{4646381A-01AB-4554-AE6A-AE92C2C52F78}"/>
    <cellStyle name="Separador de milhares_x0001_ 4 2 2 2 2" xfId="57704" xr:uid="{B44AF5B4-D2FA-4598-93E4-ABDF81AF5DD6}"/>
    <cellStyle name="Separador de milhares 4 2 2 3" xfId="57701" xr:uid="{3DE3040A-78C3-41B0-91DD-871E92598C01}"/>
    <cellStyle name="Separador de milhares_x0001_ 4 2 2 3" xfId="57702" xr:uid="{F7F1640C-09DC-40FD-BEFB-D9A35A4E3AED}"/>
    <cellStyle name="Separador de milhares 4 2 3" xfId="27069" xr:uid="{00000000-0005-0000-0000-0000BF690000}"/>
    <cellStyle name="Separador de milhares_x0001_ 4 2 3" xfId="27070" xr:uid="{00000000-0005-0000-0000-0000C0690000}"/>
    <cellStyle name="Separador de milhares 4 2 3 2" xfId="27071" xr:uid="{00000000-0005-0000-0000-0000C1690000}"/>
    <cellStyle name="Separador de milhares_x0001_ 4 2 3 2" xfId="27072" xr:uid="{00000000-0005-0000-0000-0000C2690000}"/>
    <cellStyle name="Separador de milhares 4 2 3 2 2" xfId="57707" xr:uid="{9C73E7D1-5998-40BE-87D2-8C56D04BDF2F}"/>
    <cellStyle name="Separador de milhares_x0001_ 4 2 3 2 2" xfId="57708" xr:uid="{4A1F4B97-7DED-4552-B535-DA906FC06406}"/>
    <cellStyle name="Separador de milhares 4 2 3 3" xfId="57705" xr:uid="{F4051B97-CC98-4A60-B873-A14067052C3B}"/>
    <cellStyle name="Separador de milhares_x0001_ 4 2 3 3" xfId="57706" xr:uid="{89737CB5-5DFB-41A9-B8BE-4773AA11AADC}"/>
    <cellStyle name="Separador de milhares 4 2 4" xfId="27073" xr:uid="{00000000-0005-0000-0000-0000C3690000}"/>
    <cellStyle name="Separador de milhares_x0001_ 4 2 4" xfId="27074" xr:uid="{00000000-0005-0000-0000-0000C4690000}"/>
    <cellStyle name="Separador de milhares 4 2 4 2" xfId="27075" xr:uid="{00000000-0005-0000-0000-0000C5690000}"/>
    <cellStyle name="Separador de milhares_x0001_ 4 2 4 2" xfId="27076" xr:uid="{00000000-0005-0000-0000-0000C6690000}"/>
    <cellStyle name="Separador de milhares 4 2 4 2 2" xfId="57711" xr:uid="{BB79ACEB-807B-409E-B5CA-5D671FF12984}"/>
    <cellStyle name="Separador de milhares_x0001_ 4 2 4 2 2" xfId="57712" xr:uid="{7AB440A0-78FF-4EC2-AB92-A417A7FA5830}"/>
    <cellStyle name="Separador de milhares 4 2 4 3" xfId="57709" xr:uid="{01A4B356-F1FB-431E-B1EC-D802434382C3}"/>
    <cellStyle name="Separador de milhares_x0001_ 4 2 4 3" xfId="57710" xr:uid="{A80DCC39-005F-4D8E-A22A-BA8AA3D5ECBD}"/>
    <cellStyle name="Separador de milhares 4 2 5" xfId="27077" xr:uid="{00000000-0005-0000-0000-0000C7690000}"/>
    <cellStyle name="Separador de milhares_x0001_ 4 2 5" xfId="27078" xr:uid="{00000000-0005-0000-0000-0000C8690000}"/>
    <cellStyle name="Separador de milhares 4 2 5 2" xfId="27079" xr:uid="{00000000-0005-0000-0000-0000C9690000}"/>
    <cellStyle name="Separador de milhares_x0001_ 4 2 5 2" xfId="27080" xr:uid="{00000000-0005-0000-0000-0000CA690000}"/>
    <cellStyle name="Separador de milhares 4 2 5 2 2" xfId="57715" xr:uid="{11540C80-E5B6-4A71-98D4-B78F4C00959B}"/>
    <cellStyle name="Separador de milhares_x0001_ 4 2 5 2 2" xfId="57716" xr:uid="{BA701407-437A-43BE-95B4-8364A9AB399F}"/>
    <cellStyle name="Separador de milhares 4 2 5 3" xfId="57713" xr:uid="{E37013FA-82AF-4483-B15B-54FA2BA90365}"/>
    <cellStyle name="Separador de milhares_x0001_ 4 2 5 3" xfId="57714" xr:uid="{46F8DA6E-4636-4E58-8876-B47D5C9EB05E}"/>
    <cellStyle name="Separador de milhares 4 2 6" xfId="27081" xr:uid="{00000000-0005-0000-0000-0000CB690000}"/>
    <cellStyle name="Separador de milhares_x0001_ 4 2 6" xfId="27082" xr:uid="{00000000-0005-0000-0000-0000CC690000}"/>
    <cellStyle name="Separador de milhares 4 2 6 2" xfId="57717" xr:uid="{34E747CF-E411-4D44-BFBC-3B39884C0733}"/>
    <cellStyle name="Separador de milhares_x0001_ 4 2 6 2" xfId="57718" xr:uid="{8DB3E752-8489-47BC-B0CA-57D22C39DF86}"/>
    <cellStyle name="Separador de milhares 4 2 7" xfId="27083" xr:uid="{00000000-0005-0000-0000-0000CD690000}"/>
    <cellStyle name="Separador de milhares_x0001_ 4 2 7" xfId="27084" xr:uid="{00000000-0005-0000-0000-0000CE690000}"/>
    <cellStyle name="Separador de milhares 4 2 7 2" xfId="57719" xr:uid="{FD3B818B-DEE1-4509-8783-3BD89C617186}"/>
    <cellStyle name="Separador de milhares_x0001_ 4 2 7 2" xfId="57720" xr:uid="{A4DD0209-B7E8-4F76-88E2-3F3E9B340366}"/>
    <cellStyle name="Separador de milhares 4 2 7 3" xfId="27085" xr:uid="{00000000-0005-0000-0000-0000CF690000}"/>
    <cellStyle name="Separador de milhares 4 2 7 3 2" xfId="57721" xr:uid="{CDAF16C3-A8DA-4AA5-B9A8-132807438ACA}"/>
    <cellStyle name="Separador de milhares 4 2 8" xfId="27086" xr:uid="{00000000-0005-0000-0000-0000D0690000}"/>
    <cellStyle name="Separador de milhares_x0001_ 4 2 8" xfId="27087" xr:uid="{00000000-0005-0000-0000-0000D1690000}"/>
    <cellStyle name="Separador de milhares 4 2 8 2" xfId="57722" xr:uid="{0BB619B1-83A5-4DE7-A7D9-BF1F02BC111D}"/>
    <cellStyle name="Separador de milhares_x0001_ 4 2 8 2" xfId="57723" xr:uid="{5BEDFA48-9644-429A-9B82-75DA3A9258B4}"/>
    <cellStyle name="Separador de milhares 4 2 9" xfId="27088" xr:uid="{00000000-0005-0000-0000-0000D2690000}"/>
    <cellStyle name="Separador de milhares_x0001_ 4 2 9" xfId="27089" xr:uid="{00000000-0005-0000-0000-0000D3690000}"/>
    <cellStyle name="Separador de milhares 4 2 9 2" xfId="57724" xr:uid="{5FBF67C2-4C19-4A51-83B1-61C42054A6A8}"/>
    <cellStyle name="Separador de milhares_x0001_ 4 2 9 2" xfId="57725" xr:uid="{15C171C3-C177-4C5B-A46F-471B52EFD266}"/>
    <cellStyle name="Separador de milhares 4 20" xfId="27090" xr:uid="{00000000-0005-0000-0000-0000D4690000}"/>
    <cellStyle name="Separador de milhares 4 20 2" xfId="27091" xr:uid="{00000000-0005-0000-0000-0000D5690000}"/>
    <cellStyle name="Separador de milhares 4 20 2 2" xfId="27092" xr:uid="{00000000-0005-0000-0000-0000D6690000}"/>
    <cellStyle name="Separador de milhares 4 20 2 2 2" xfId="57728" xr:uid="{6F2A9A0A-49A2-43AF-888C-77B701F6D0D6}"/>
    <cellStyle name="Separador de milhares 4 20 2 3" xfId="57727" xr:uid="{A9F4923D-917B-473A-BA85-A5F71DD91F7B}"/>
    <cellStyle name="Separador de milhares 4 20 3" xfId="27093" xr:uid="{00000000-0005-0000-0000-0000D7690000}"/>
    <cellStyle name="Separador de milhares 4 20 3 2" xfId="27094" xr:uid="{00000000-0005-0000-0000-0000D8690000}"/>
    <cellStyle name="Separador de milhares 4 20 3 2 2" xfId="57730" xr:uid="{6828016B-BF66-4C7D-89FA-997B7C6C7BFC}"/>
    <cellStyle name="Separador de milhares 4 20 3 3" xfId="57729" xr:uid="{7B8B62F9-9C99-4DC4-8546-ADD569271973}"/>
    <cellStyle name="Separador de milhares 4 20 4" xfId="27095" xr:uid="{00000000-0005-0000-0000-0000D9690000}"/>
    <cellStyle name="Separador de milhares 4 20 4 2" xfId="57731" xr:uid="{82C2FD82-1D9F-4012-9659-8B5EBC83E913}"/>
    <cellStyle name="Separador de milhares 4 20 5" xfId="27096" xr:uid="{00000000-0005-0000-0000-0000DA690000}"/>
    <cellStyle name="Separador de milhares 4 20 5 2" xfId="27097" xr:uid="{00000000-0005-0000-0000-0000DB690000}"/>
    <cellStyle name="Separador de milhares 4 20 5 2 2" xfId="57733" xr:uid="{7A686E11-785B-4CAB-9E29-F14E1E595AE3}"/>
    <cellStyle name="Separador de milhares 4 20 5 3" xfId="57732" xr:uid="{B7F67F0A-3387-490B-9AA6-475E2D0BD75D}"/>
    <cellStyle name="Separador de milhares 4 20 6" xfId="27098" xr:uid="{00000000-0005-0000-0000-0000DC690000}"/>
    <cellStyle name="Separador de milhares 4 20 6 2" xfId="57734" xr:uid="{2DCC3905-B1B4-424A-A9CE-A4460AE1E9E4}"/>
    <cellStyle name="Separador de milhares 4 20 7" xfId="57726" xr:uid="{D9C0AC67-9DB3-4A5C-8FA1-7B6A634F149F}"/>
    <cellStyle name="Separador de milhares 4 21" xfId="27099" xr:uid="{00000000-0005-0000-0000-0000DD690000}"/>
    <cellStyle name="Separador de milhares 4 21 2" xfId="27100" xr:uid="{00000000-0005-0000-0000-0000DE690000}"/>
    <cellStyle name="Separador de milhares 4 21 2 2" xfId="27101" xr:uid="{00000000-0005-0000-0000-0000DF690000}"/>
    <cellStyle name="Separador de milhares 4 21 2 2 2" xfId="57737" xr:uid="{C7B8ED44-3C32-40F4-9F14-CD1F415B2D8F}"/>
    <cellStyle name="Separador de milhares 4 21 2 3" xfId="57736" xr:uid="{D2896D55-45FC-4E87-B178-FA5DAECAF4BC}"/>
    <cellStyle name="Separador de milhares 4 21 3" xfId="27102" xr:uid="{00000000-0005-0000-0000-0000E0690000}"/>
    <cellStyle name="Separador de milhares 4 21 3 2" xfId="27103" xr:uid="{00000000-0005-0000-0000-0000E1690000}"/>
    <cellStyle name="Separador de milhares 4 21 3 2 2" xfId="57739" xr:uid="{6CABA63B-9B93-4C25-B1F9-9611E69F3015}"/>
    <cellStyle name="Separador de milhares 4 21 3 3" xfId="57738" xr:uid="{A266AC3C-9D78-4B76-A567-CBEB92FD2961}"/>
    <cellStyle name="Separador de milhares 4 21 4" xfId="27104" xr:uid="{00000000-0005-0000-0000-0000E2690000}"/>
    <cellStyle name="Separador de milhares 4 21 4 2" xfId="57740" xr:uid="{7D6CB93E-AB29-48F5-8B77-AD0BC3F45994}"/>
    <cellStyle name="Separador de milhares 4 21 5" xfId="27105" xr:uid="{00000000-0005-0000-0000-0000E3690000}"/>
    <cellStyle name="Separador de milhares 4 21 5 2" xfId="27106" xr:uid="{00000000-0005-0000-0000-0000E4690000}"/>
    <cellStyle name="Separador de milhares 4 21 5 2 2" xfId="57742" xr:uid="{FF4E904A-A322-451C-969F-3C575293C2E8}"/>
    <cellStyle name="Separador de milhares 4 21 5 3" xfId="57741" xr:uid="{BF97CB10-7D35-4A92-8F79-6939CC9EC970}"/>
    <cellStyle name="Separador de milhares 4 21 6" xfId="27107" xr:uid="{00000000-0005-0000-0000-0000E5690000}"/>
    <cellStyle name="Separador de milhares 4 21 6 2" xfId="57743" xr:uid="{2DD355C0-B2AB-4CDE-A7BB-394AA59804BC}"/>
    <cellStyle name="Separador de milhares 4 21 7" xfId="57735" xr:uid="{D09E4A44-314A-4B99-B639-BD86A91F6F6C}"/>
    <cellStyle name="Separador de milhares 4 22" xfId="27108" xr:uid="{00000000-0005-0000-0000-0000E6690000}"/>
    <cellStyle name="Separador de milhares 4 22 2" xfId="27109" xr:uid="{00000000-0005-0000-0000-0000E7690000}"/>
    <cellStyle name="Separador de milhares 4 22 2 2" xfId="27110" xr:uid="{00000000-0005-0000-0000-0000E8690000}"/>
    <cellStyle name="Separador de milhares 4 22 2 2 2" xfId="57746" xr:uid="{93817B94-0476-48A3-914B-728E676DA303}"/>
    <cellStyle name="Separador de milhares 4 22 2 3" xfId="57745" xr:uid="{515A61B8-EE34-49D0-9C37-A8ADFA15342A}"/>
    <cellStyle name="Separador de milhares 4 22 3" xfId="27111" xr:uid="{00000000-0005-0000-0000-0000E9690000}"/>
    <cellStyle name="Separador de milhares 4 22 3 2" xfId="27112" xr:uid="{00000000-0005-0000-0000-0000EA690000}"/>
    <cellStyle name="Separador de milhares 4 22 3 2 2" xfId="57748" xr:uid="{B2C07205-4444-48D2-BAA5-70DD5DAE6D34}"/>
    <cellStyle name="Separador de milhares 4 22 3 3" xfId="57747" xr:uid="{E5D60FE4-8050-4BB0-A1C6-2E89FC7BED58}"/>
    <cellStyle name="Separador de milhares 4 22 4" xfId="27113" xr:uid="{00000000-0005-0000-0000-0000EB690000}"/>
    <cellStyle name="Separador de milhares 4 22 4 2" xfId="57749" xr:uid="{7FA2B297-7C2F-42D3-B447-0B709120E822}"/>
    <cellStyle name="Separador de milhares 4 22 5" xfId="27114" xr:uid="{00000000-0005-0000-0000-0000EC690000}"/>
    <cellStyle name="Separador de milhares 4 22 5 2" xfId="27115" xr:uid="{00000000-0005-0000-0000-0000ED690000}"/>
    <cellStyle name="Separador de milhares 4 22 5 2 2" xfId="57751" xr:uid="{13E1F59A-CCD1-4F95-B457-2CEF6E0FFB37}"/>
    <cellStyle name="Separador de milhares 4 22 5 3" xfId="57750" xr:uid="{D964C8F2-122B-4A5C-9ED3-5986639572E6}"/>
    <cellStyle name="Separador de milhares 4 22 6" xfId="27116" xr:uid="{00000000-0005-0000-0000-0000EE690000}"/>
    <cellStyle name="Separador de milhares 4 22 6 2" xfId="57752" xr:uid="{CE1564B8-6D10-43B3-A74A-5556AAF38A36}"/>
    <cellStyle name="Separador de milhares 4 22 7" xfId="57744" xr:uid="{449A5DB5-CB3C-4C46-A4D7-518FC85F3242}"/>
    <cellStyle name="Separador de milhares 4 23" xfId="27117" xr:uid="{00000000-0005-0000-0000-0000EF690000}"/>
    <cellStyle name="Separador de milhares 4 23 2" xfId="27118" xr:uid="{00000000-0005-0000-0000-0000F0690000}"/>
    <cellStyle name="Separador de milhares 4 23 2 2" xfId="27119" xr:uid="{00000000-0005-0000-0000-0000F1690000}"/>
    <cellStyle name="Separador de milhares 4 23 2 2 2" xfId="57755" xr:uid="{9ADD58E6-0186-459B-989E-7182AD77EDDA}"/>
    <cellStyle name="Separador de milhares 4 23 2 3" xfId="57754" xr:uid="{64094CE2-2894-4754-892C-7504402CD405}"/>
    <cellStyle name="Separador de milhares 4 23 3" xfId="27120" xr:uid="{00000000-0005-0000-0000-0000F2690000}"/>
    <cellStyle name="Separador de milhares 4 23 3 2" xfId="27121" xr:uid="{00000000-0005-0000-0000-0000F3690000}"/>
    <cellStyle name="Separador de milhares 4 23 3 2 2" xfId="57757" xr:uid="{116A4B84-D05A-4BEE-B23C-E1F095C428F0}"/>
    <cellStyle name="Separador de milhares 4 23 3 3" xfId="57756" xr:uid="{9B599701-4279-46B2-ADB0-87594FE3808D}"/>
    <cellStyle name="Separador de milhares 4 23 4" xfId="27122" xr:uid="{00000000-0005-0000-0000-0000F4690000}"/>
    <cellStyle name="Separador de milhares 4 23 4 2" xfId="57758" xr:uid="{FF85E1C7-61FB-49B7-A6C4-EFC613197F41}"/>
    <cellStyle name="Separador de milhares 4 23 5" xfId="27123" xr:uid="{00000000-0005-0000-0000-0000F5690000}"/>
    <cellStyle name="Separador de milhares 4 23 5 2" xfId="27124" xr:uid="{00000000-0005-0000-0000-0000F6690000}"/>
    <cellStyle name="Separador de milhares 4 23 5 2 2" xfId="57760" xr:uid="{82ECD40F-2DBA-4D32-A737-E0207EF762E8}"/>
    <cellStyle name="Separador de milhares 4 23 5 3" xfId="57759" xr:uid="{2025E1DB-7130-40FB-8C73-6B4A4546A0EC}"/>
    <cellStyle name="Separador de milhares 4 23 6" xfId="27125" xr:uid="{00000000-0005-0000-0000-0000F7690000}"/>
    <cellStyle name="Separador de milhares 4 23 6 2" xfId="57761" xr:uid="{A621BB9C-E483-4BFE-A6AC-D89D0516D4DD}"/>
    <cellStyle name="Separador de milhares 4 23 7" xfId="57753" xr:uid="{A68C3D81-886B-405A-BAFC-42449D3EC450}"/>
    <cellStyle name="Separador de milhares 4 24" xfId="27126" xr:uid="{00000000-0005-0000-0000-0000F8690000}"/>
    <cellStyle name="Separador de milhares 4 24 2" xfId="27127" xr:uid="{00000000-0005-0000-0000-0000F9690000}"/>
    <cellStyle name="Separador de milhares 4 24 2 2" xfId="27128" xr:uid="{00000000-0005-0000-0000-0000FA690000}"/>
    <cellStyle name="Separador de milhares 4 24 2 2 2" xfId="57764" xr:uid="{2862D890-9231-46E6-AF99-975A032610A3}"/>
    <cellStyle name="Separador de milhares 4 24 2 3" xfId="57763" xr:uid="{ACCE87CC-D2F6-4BB3-A432-4B0A0F7ECA09}"/>
    <cellStyle name="Separador de milhares 4 24 3" xfId="27129" xr:uid="{00000000-0005-0000-0000-0000FB690000}"/>
    <cellStyle name="Separador de milhares 4 24 3 2" xfId="27130" xr:uid="{00000000-0005-0000-0000-0000FC690000}"/>
    <cellStyle name="Separador de milhares 4 24 3 2 2" xfId="57766" xr:uid="{0616BDD3-8A82-48B2-825F-04AA7978FABF}"/>
    <cellStyle name="Separador de milhares 4 24 3 3" xfId="57765" xr:uid="{4E8A3B0C-0973-4FF1-855E-4498A9B1B703}"/>
    <cellStyle name="Separador de milhares 4 24 4" xfId="27131" xr:uid="{00000000-0005-0000-0000-0000FD690000}"/>
    <cellStyle name="Separador de milhares 4 24 4 2" xfId="57767" xr:uid="{D02F396E-93DB-4EF6-B598-BFB134FD1E80}"/>
    <cellStyle name="Separador de milhares 4 24 5" xfId="27132" xr:uid="{00000000-0005-0000-0000-0000FE690000}"/>
    <cellStyle name="Separador de milhares 4 24 5 2" xfId="27133" xr:uid="{00000000-0005-0000-0000-0000FF690000}"/>
    <cellStyle name="Separador de milhares 4 24 5 2 2" xfId="57769" xr:uid="{467B7BEF-9255-4A7B-BCA0-43C6275BAE3F}"/>
    <cellStyle name="Separador de milhares 4 24 5 3" xfId="57768" xr:uid="{F37F6720-9849-453D-96EF-71DCA43E5AAF}"/>
    <cellStyle name="Separador de milhares 4 24 6" xfId="27134" xr:uid="{00000000-0005-0000-0000-0000006A0000}"/>
    <cellStyle name="Separador de milhares 4 24 6 2" xfId="57770" xr:uid="{B1B779C6-D408-4DBA-84FA-17933FE89499}"/>
    <cellStyle name="Separador de milhares 4 24 7" xfId="57762" xr:uid="{081A11EF-85A3-4B2A-BBB5-ED8AF43045FC}"/>
    <cellStyle name="Separador de milhares 4 25" xfId="27135" xr:uid="{00000000-0005-0000-0000-0000016A0000}"/>
    <cellStyle name="Separador de milhares 4 25 2" xfId="27136" xr:uid="{00000000-0005-0000-0000-0000026A0000}"/>
    <cellStyle name="Separador de milhares 4 25 2 2" xfId="27137" xr:uid="{00000000-0005-0000-0000-0000036A0000}"/>
    <cellStyle name="Separador de milhares 4 25 2 2 2" xfId="57773" xr:uid="{3FC05DD3-9BF7-48C4-B49E-6F2AF7B81990}"/>
    <cellStyle name="Separador de milhares 4 25 2 3" xfId="57772" xr:uid="{0F73ABB5-CDFC-4C09-A08B-CA4F6235BAB4}"/>
    <cellStyle name="Separador de milhares 4 25 3" xfId="27138" xr:uid="{00000000-0005-0000-0000-0000046A0000}"/>
    <cellStyle name="Separador de milhares 4 25 3 2" xfId="27139" xr:uid="{00000000-0005-0000-0000-0000056A0000}"/>
    <cellStyle name="Separador de milhares 4 25 3 2 2" xfId="57775" xr:uid="{D13A07D2-0A46-4BAB-8F3A-26B2BFEFD0CA}"/>
    <cellStyle name="Separador de milhares 4 25 3 3" xfId="57774" xr:uid="{8AF70FFD-00D9-4A29-AE03-707D079D42E6}"/>
    <cellStyle name="Separador de milhares 4 25 4" xfId="27140" xr:uid="{00000000-0005-0000-0000-0000066A0000}"/>
    <cellStyle name="Separador de milhares 4 25 4 2" xfId="57776" xr:uid="{F2E88D46-6580-4281-BC12-B5B8B99092F8}"/>
    <cellStyle name="Separador de milhares 4 25 5" xfId="27141" xr:uid="{00000000-0005-0000-0000-0000076A0000}"/>
    <cellStyle name="Separador de milhares 4 25 5 2" xfId="27142" xr:uid="{00000000-0005-0000-0000-0000086A0000}"/>
    <cellStyle name="Separador de milhares 4 25 5 2 2" xfId="57778" xr:uid="{204AC55C-BF5E-4B52-B9EF-0D5E17BECD16}"/>
    <cellStyle name="Separador de milhares 4 25 5 3" xfId="57777" xr:uid="{3C482C14-595B-4AE2-B751-00D1419FAB17}"/>
    <cellStyle name="Separador de milhares 4 25 6" xfId="27143" xr:uid="{00000000-0005-0000-0000-0000096A0000}"/>
    <cellStyle name="Separador de milhares 4 25 6 2" xfId="57779" xr:uid="{F1C01BF1-7661-4719-AB23-7E8988262FC8}"/>
    <cellStyle name="Separador de milhares 4 25 7" xfId="57771" xr:uid="{88B9D247-AE60-49F8-8780-3796D746E63E}"/>
    <cellStyle name="Separador de milhares 4 26" xfId="27144" xr:uid="{00000000-0005-0000-0000-00000A6A0000}"/>
    <cellStyle name="Separador de milhares 4 26 2" xfId="27145" xr:uid="{00000000-0005-0000-0000-00000B6A0000}"/>
    <cellStyle name="Separador de milhares 4 26 2 2" xfId="27146" xr:uid="{00000000-0005-0000-0000-00000C6A0000}"/>
    <cellStyle name="Separador de milhares 4 26 2 2 2" xfId="57782" xr:uid="{9E99753B-5F5F-4EE0-BF02-9354F11D86B2}"/>
    <cellStyle name="Separador de milhares 4 26 2 3" xfId="57781" xr:uid="{61474108-113E-494D-BCB4-97777DBDDB55}"/>
    <cellStyle name="Separador de milhares 4 26 3" xfId="27147" xr:uid="{00000000-0005-0000-0000-00000D6A0000}"/>
    <cellStyle name="Separador de milhares 4 26 3 2" xfId="27148" xr:uid="{00000000-0005-0000-0000-00000E6A0000}"/>
    <cellStyle name="Separador de milhares 4 26 3 2 2" xfId="57784" xr:uid="{5294A7A7-7C4F-4F3D-AA82-1EDE47228FD8}"/>
    <cellStyle name="Separador de milhares 4 26 3 3" xfId="57783" xr:uid="{B6571DB7-7C6D-40C0-98C5-FB32FBC30F85}"/>
    <cellStyle name="Separador de milhares 4 26 4" xfId="27149" xr:uid="{00000000-0005-0000-0000-00000F6A0000}"/>
    <cellStyle name="Separador de milhares 4 26 4 2" xfId="57785" xr:uid="{E10FF404-990F-4B45-9BA8-FDAFA3925327}"/>
    <cellStyle name="Separador de milhares 4 26 5" xfId="27150" xr:uid="{00000000-0005-0000-0000-0000106A0000}"/>
    <cellStyle name="Separador de milhares 4 26 5 2" xfId="27151" xr:uid="{00000000-0005-0000-0000-0000116A0000}"/>
    <cellStyle name="Separador de milhares 4 26 5 2 2" xfId="57787" xr:uid="{9E8FC69C-145A-4908-AF5C-C0366D707ADB}"/>
    <cellStyle name="Separador de milhares 4 26 5 3" xfId="57786" xr:uid="{DD9A90B5-33FC-46F9-BE23-C6C65F0D92DE}"/>
    <cellStyle name="Separador de milhares 4 26 6" xfId="27152" xr:uid="{00000000-0005-0000-0000-0000126A0000}"/>
    <cellStyle name="Separador de milhares 4 26 6 2" xfId="57788" xr:uid="{A9B8006A-BAC0-41B7-BFD3-B1DD78C68343}"/>
    <cellStyle name="Separador de milhares 4 26 7" xfId="57780" xr:uid="{4BDF871C-DA70-4C69-B2CD-9C9EB688616C}"/>
    <cellStyle name="Separador de milhares 4 27" xfId="27153" xr:uid="{00000000-0005-0000-0000-0000136A0000}"/>
    <cellStyle name="Separador de milhares 4 27 2" xfId="27154" xr:uid="{00000000-0005-0000-0000-0000146A0000}"/>
    <cellStyle name="Separador de milhares 4 27 2 2" xfId="27155" xr:uid="{00000000-0005-0000-0000-0000156A0000}"/>
    <cellStyle name="Separador de milhares 4 27 2 2 2" xfId="57791" xr:uid="{FDF49BB1-0838-4DC7-BE35-9C8CB5FA4CD3}"/>
    <cellStyle name="Separador de milhares 4 27 2 3" xfId="57790" xr:uid="{071735E6-DEB6-4514-9EFE-D8D1D32BF0D8}"/>
    <cellStyle name="Separador de milhares 4 27 3" xfId="27156" xr:uid="{00000000-0005-0000-0000-0000166A0000}"/>
    <cellStyle name="Separador de milhares 4 27 3 2" xfId="27157" xr:uid="{00000000-0005-0000-0000-0000176A0000}"/>
    <cellStyle name="Separador de milhares 4 27 3 2 2" xfId="57793" xr:uid="{A03FEAAE-A51A-45B3-95D1-386B95CD5404}"/>
    <cellStyle name="Separador de milhares 4 27 3 3" xfId="57792" xr:uid="{E88A1E3C-E6CF-4E35-B349-7721BB65B255}"/>
    <cellStyle name="Separador de milhares 4 27 4" xfId="27158" xr:uid="{00000000-0005-0000-0000-0000186A0000}"/>
    <cellStyle name="Separador de milhares 4 27 4 2" xfId="57794" xr:uid="{CFEE06D1-95BC-4737-B43C-FCE8B7F6E565}"/>
    <cellStyle name="Separador de milhares 4 27 5" xfId="27159" xr:uid="{00000000-0005-0000-0000-0000196A0000}"/>
    <cellStyle name="Separador de milhares 4 27 5 2" xfId="27160" xr:uid="{00000000-0005-0000-0000-00001A6A0000}"/>
    <cellStyle name="Separador de milhares 4 27 5 2 2" xfId="57796" xr:uid="{C32F1629-EBFA-4E31-A106-A66D2C35D4E4}"/>
    <cellStyle name="Separador de milhares 4 27 5 3" xfId="57795" xr:uid="{FB0F56BF-5B60-446D-B1DE-24E5AE82CC1C}"/>
    <cellStyle name="Separador de milhares 4 27 6" xfId="27161" xr:uid="{00000000-0005-0000-0000-00001B6A0000}"/>
    <cellStyle name="Separador de milhares 4 27 6 2" xfId="57797" xr:uid="{0B0734CD-0EB7-4BDB-9938-93CE1FF2CEBD}"/>
    <cellStyle name="Separador de milhares 4 27 7" xfId="57789" xr:uid="{43C2F693-CFE4-4F69-A782-053DCD2FA283}"/>
    <cellStyle name="Separador de milhares 4 28" xfId="27162" xr:uid="{00000000-0005-0000-0000-00001C6A0000}"/>
    <cellStyle name="Separador de milhares 4 28 2" xfId="27163" xr:uid="{00000000-0005-0000-0000-00001D6A0000}"/>
    <cellStyle name="Separador de milhares 4 28 2 2" xfId="27164" xr:uid="{00000000-0005-0000-0000-00001E6A0000}"/>
    <cellStyle name="Separador de milhares 4 28 2 2 2" xfId="57800" xr:uid="{183B03D8-163F-4A31-A888-2BCDF8ADD03D}"/>
    <cellStyle name="Separador de milhares 4 28 2 3" xfId="57799" xr:uid="{57DDA2B0-E7E5-47CA-8129-AA5CB72FDFC6}"/>
    <cellStyle name="Separador de milhares 4 28 3" xfId="27165" xr:uid="{00000000-0005-0000-0000-00001F6A0000}"/>
    <cellStyle name="Separador de milhares 4 28 3 2" xfId="27166" xr:uid="{00000000-0005-0000-0000-0000206A0000}"/>
    <cellStyle name="Separador de milhares 4 28 3 2 2" xfId="57802" xr:uid="{67A4E353-1D5D-4FAC-96D6-7A05363236C5}"/>
    <cellStyle name="Separador de milhares 4 28 3 3" xfId="57801" xr:uid="{BE29D6D1-6422-42EC-8581-4677FD3D14F9}"/>
    <cellStyle name="Separador de milhares 4 28 4" xfId="27167" xr:uid="{00000000-0005-0000-0000-0000216A0000}"/>
    <cellStyle name="Separador de milhares 4 28 4 2" xfId="57803" xr:uid="{1AAE95B8-B7E3-4E05-9428-F5BA644C97EE}"/>
    <cellStyle name="Separador de milhares 4 28 5" xfId="27168" xr:uid="{00000000-0005-0000-0000-0000226A0000}"/>
    <cellStyle name="Separador de milhares 4 28 5 2" xfId="27169" xr:uid="{00000000-0005-0000-0000-0000236A0000}"/>
    <cellStyle name="Separador de milhares 4 28 5 2 2" xfId="57805" xr:uid="{D7D5D8F6-694A-4325-9407-75CF5EF8F1F7}"/>
    <cellStyle name="Separador de milhares 4 28 5 3" xfId="57804" xr:uid="{9FCE1C7C-5877-468B-9F35-7BEF45C37AB0}"/>
    <cellStyle name="Separador de milhares 4 28 6" xfId="27170" xr:uid="{00000000-0005-0000-0000-0000246A0000}"/>
    <cellStyle name="Separador de milhares 4 28 6 2" xfId="57806" xr:uid="{E8A1A116-BD96-46B1-9C47-6186D33206BC}"/>
    <cellStyle name="Separador de milhares 4 28 7" xfId="57798" xr:uid="{A04D07A1-3666-4DF3-A53C-05EC7014E83D}"/>
    <cellStyle name="Separador de milhares 4 29" xfId="27171" xr:uid="{00000000-0005-0000-0000-0000256A0000}"/>
    <cellStyle name="Separador de milhares 4 29 2" xfId="27172" xr:uid="{00000000-0005-0000-0000-0000266A0000}"/>
    <cellStyle name="Separador de milhares 4 29 2 2" xfId="27173" xr:uid="{00000000-0005-0000-0000-0000276A0000}"/>
    <cellStyle name="Separador de milhares 4 29 2 2 2" xfId="57809" xr:uid="{B739BEEF-3C02-4EFD-BA8C-BEEFBC646205}"/>
    <cellStyle name="Separador de milhares 4 29 2 3" xfId="57808" xr:uid="{4949FEF4-D266-4115-86EB-9F51AE46DEF4}"/>
    <cellStyle name="Separador de milhares 4 29 3" xfId="27174" xr:uid="{00000000-0005-0000-0000-0000286A0000}"/>
    <cellStyle name="Separador de milhares 4 29 3 2" xfId="27175" xr:uid="{00000000-0005-0000-0000-0000296A0000}"/>
    <cellStyle name="Separador de milhares 4 29 3 2 2" xfId="57811" xr:uid="{EB01C02E-CA2C-42C7-A229-B80F68BE72E8}"/>
    <cellStyle name="Separador de milhares 4 29 3 3" xfId="57810" xr:uid="{22E873E9-AF3D-4E03-BD02-D9F768694A01}"/>
    <cellStyle name="Separador de milhares 4 29 4" xfId="27176" xr:uid="{00000000-0005-0000-0000-00002A6A0000}"/>
    <cellStyle name="Separador de milhares 4 29 4 2" xfId="57812" xr:uid="{9E0FECD1-2914-4A79-9624-9B3DB83F13A2}"/>
    <cellStyle name="Separador de milhares 4 29 5" xfId="27177" xr:uid="{00000000-0005-0000-0000-00002B6A0000}"/>
    <cellStyle name="Separador de milhares 4 29 5 2" xfId="27178" xr:uid="{00000000-0005-0000-0000-00002C6A0000}"/>
    <cellStyle name="Separador de milhares 4 29 5 2 2" xfId="57814" xr:uid="{D577B92E-A10F-458D-B84D-2ECECBF6C186}"/>
    <cellStyle name="Separador de milhares 4 29 5 3" xfId="57813" xr:uid="{7F321C77-374D-4686-99E9-AE63839D9CDC}"/>
    <cellStyle name="Separador de milhares 4 29 6" xfId="27179" xr:uid="{00000000-0005-0000-0000-00002D6A0000}"/>
    <cellStyle name="Separador de milhares 4 29 6 2" xfId="57815" xr:uid="{CFEF3CD7-B4EA-4604-B2B7-4D30FA608AE4}"/>
    <cellStyle name="Separador de milhares 4 29 7" xfId="57807" xr:uid="{5E8E5387-FCCE-49D5-B49F-0C02F19BE6B3}"/>
    <cellStyle name="Separador de milhares 4 3" xfId="27180" xr:uid="{00000000-0005-0000-0000-00002E6A0000}"/>
    <cellStyle name="Separador de milhares_x0001_ 4 3" xfId="27181" xr:uid="{00000000-0005-0000-0000-00002F6A0000}"/>
    <cellStyle name="Separador de milhares 4 3 10" xfId="57816" xr:uid="{7A3F5237-B8E3-4322-AA68-20742D6AD746}"/>
    <cellStyle name="Separador de milhares_x0001_ 4 3 10" xfId="57817" xr:uid="{96D54C63-B3D3-4083-892D-A00FA709B2DD}"/>
    <cellStyle name="Separador de milhares 4 3 2" xfId="27182" xr:uid="{00000000-0005-0000-0000-0000306A0000}"/>
    <cellStyle name="Separador de milhares_x0001_ 4 3 2" xfId="27183" xr:uid="{00000000-0005-0000-0000-0000316A0000}"/>
    <cellStyle name="Separador de milhares 4 3 2 2" xfId="27184" xr:uid="{00000000-0005-0000-0000-0000326A0000}"/>
    <cellStyle name="Separador de milhares_x0001_ 4 3 2 2" xfId="27185" xr:uid="{00000000-0005-0000-0000-0000336A0000}"/>
    <cellStyle name="Separador de milhares 4 3 2 2 2" xfId="57820" xr:uid="{D9D89053-8436-4638-A580-D518D3F306FB}"/>
    <cellStyle name="Separador de milhares_x0001_ 4 3 2 2 2" xfId="57821" xr:uid="{434111D2-1FA7-414D-9999-B11EBAEFDA80}"/>
    <cellStyle name="Separador de milhares 4 3 2 3" xfId="57818" xr:uid="{5390662A-70EF-42E7-9304-5E6DF0CF8284}"/>
    <cellStyle name="Separador de milhares_x0001_ 4 3 2 3" xfId="57819" xr:uid="{974D271F-C6F7-45E9-9CFA-69579A76D2BC}"/>
    <cellStyle name="Separador de milhares 4 3 3" xfId="27186" xr:uid="{00000000-0005-0000-0000-0000346A0000}"/>
    <cellStyle name="Separador de milhares_x0001_ 4 3 3" xfId="27187" xr:uid="{00000000-0005-0000-0000-0000356A0000}"/>
    <cellStyle name="Separador de milhares 4 3 3 2" xfId="27188" xr:uid="{00000000-0005-0000-0000-0000366A0000}"/>
    <cellStyle name="Separador de milhares_x0001_ 4 3 3 2" xfId="27189" xr:uid="{00000000-0005-0000-0000-0000376A0000}"/>
    <cellStyle name="Separador de milhares 4 3 3 2 2" xfId="57824" xr:uid="{731A0E1B-A5CB-474E-9373-89E82073BF22}"/>
    <cellStyle name="Separador de milhares_x0001_ 4 3 3 2 2" xfId="57825" xr:uid="{87E3E72B-5299-4810-9D89-784CF50D0FED}"/>
    <cellStyle name="Separador de milhares 4 3 3 3" xfId="57822" xr:uid="{20F33D4C-9EA0-45CD-8A88-B436502E71CF}"/>
    <cellStyle name="Separador de milhares_x0001_ 4 3 3 3" xfId="57823" xr:uid="{8C96D189-76D0-4FFC-AEE0-1AA23EA4DE32}"/>
    <cellStyle name="Separador de milhares 4 3 4" xfId="27190" xr:uid="{00000000-0005-0000-0000-0000386A0000}"/>
    <cellStyle name="Separador de milhares_x0001_ 4 3 4" xfId="27191" xr:uid="{00000000-0005-0000-0000-0000396A0000}"/>
    <cellStyle name="Separador de milhares 4 3 4 2" xfId="27192" xr:uid="{00000000-0005-0000-0000-00003A6A0000}"/>
    <cellStyle name="Separador de milhares_x0001_ 4 3 4 2" xfId="27193" xr:uid="{00000000-0005-0000-0000-00003B6A0000}"/>
    <cellStyle name="Separador de milhares 4 3 4 2 2" xfId="57828" xr:uid="{BD33DD6E-0B6E-4474-AC64-88360FBE48E1}"/>
    <cellStyle name="Separador de milhares_x0001_ 4 3 4 2 2" xfId="57829" xr:uid="{6B3E6F33-EF50-4952-92FD-7872D2611D85}"/>
    <cellStyle name="Separador de milhares 4 3 4 3" xfId="57826" xr:uid="{D5272600-CB01-4777-A8FC-3A7535BE7906}"/>
    <cellStyle name="Separador de milhares_x0001_ 4 3 4 3" xfId="57827" xr:uid="{FC2DE289-E163-472B-AE0B-4F6A55DC924D}"/>
    <cellStyle name="Separador de milhares 4 3 5" xfId="27194" xr:uid="{00000000-0005-0000-0000-00003C6A0000}"/>
    <cellStyle name="Separador de milhares_x0001_ 4 3 5" xfId="27195" xr:uid="{00000000-0005-0000-0000-00003D6A0000}"/>
    <cellStyle name="Separador de milhares 4 3 5 2" xfId="27196" xr:uid="{00000000-0005-0000-0000-00003E6A0000}"/>
    <cellStyle name="Separador de milhares_x0001_ 4 3 5 2" xfId="27197" xr:uid="{00000000-0005-0000-0000-00003F6A0000}"/>
    <cellStyle name="Separador de milhares 4 3 5 2 2" xfId="57832" xr:uid="{82175442-8F33-49FB-A3A0-7F63CCA2A17F}"/>
    <cellStyle name="Separador de milhares_x0001_ 4 3 5 2 2" xfId="57833" xr:uid="{DCFCC2F7-E256-43A4-B9E2-183240EC1C60}"/>
    <cellStyle name="Separador de milhares 4 3 5 3" xfId="57830" xr:uid="{70FBF428-C7C2-4DDD-8315-1900BE750286}"/>
    <cellStyle name="Separador de milhares_x0001_ 4 3 5 3" xfId="57831" xr:uid="{7827067C-C61E-499C-80B5-846A445B9403}"/>
    <cellStyle name="Separador de milhares 4 3 6" xfId="27198" xr:uid="{00000000-0005-0000-0000-0000406A0000}"/>
    <cellStyle name="Separador de milhares_x0001_ 4 3 6" xfId="27199" xr:uid="{00000000-0005-0000-0000-0000416A0000}"/>
    <cellStyle name="Separador de milhares 4 3 6 2" xfId="57834" xr:uid="{866C57FE-AD32-45F4-A88F-B27F5167F896}"/>
    <cellStyle name="Separador de milhares_x0001_ 4 3 6 2" xfId="57835" xr:uid="{A35BC838-2082-4D64-A1E8-13939CE08331}"/>
    <cellStyle name="Separador de milhares 4 3 7" xfId="27200" xr:uid="{00000000-0005-0000-0000-0000426A0000}"/>
    <cellStyle name="Separador de milhares_x0001_ 4 3 7" xfId="27201" xr:uid="{00000000-0005-0000-0000-0000436A0000}"/>
    <cellStyle name="Separador de milhares 4 3 7 2" xfId="57836" xr:uid="{98F7D259-2C57-48BE-90F3-094FD1F8A893}"/>
    <cellStyle name="Separador de milhares_x0001_ 4 3 7 2" xfId="57837" xr:uid="{6C6442DE-052F-4B28-A84E-516DCB958895}"/>
    <cellStyle name="Separador de milhares 4 3 7 3" xfId="27202" xr:uid="{00000000-0005-0000-0000-0000446A0000}"/>
    <cellStyle name="Separador de milhares 4 3 7 3 2" xfId="57838" xr:uid="{3F9EC71E-29EC-47A2-8746-6E4F7B4DBF22}"/>
    <cellStyle name="Separador de milhares 4 3 8" xfId="27203" xr:uid="{00000000-0005-0000-0000-0000456A0000}"/>
    <cellStyle name="Separador de milhares_x0001_ 4 3 8" xfId="27204" xr:uid="{00000000-0005-0000-0000-0000466A0000}"/>
    <cellStyle name="Separador de milhares 4 3 8 2" xfId="57839" xr:uid="{8EAEAA46-7C95-4858-AB31-7E05CA19F0C6}"/>
    <cellStyle name="Separador de milhares_x0001_ 4 3 8 2" xfId="57840" xr:uid="{051053B6-001E-4587-8F0E-2D0CF34DA4B9}"/>
    <cellStyle name="Separador de milhares 4 3 9" xfId="27205" xr:uid="{00000000-0005-0000-0000-0000476A0000}"/>
    <cellStyle name="Separador de milhares_x0001_ 4 3 9" xfId="27206" xr:uid="{00000000-0005-0000-0000-0000486A0000}"/>
    <cellStyle name="Separador de milhares 4 3 9 2" xfId="57841" xr:uid="{0F3DBB07-E351-4320-BF8A-61001CD54EE0}"/>
    <cellStyle name="Separador de milhares_x0001_ 4 3 9 2" xfId="57842" xr:uid="{88FDDD90-468E-48F4-8503-225396126C2C}"/>
    <cellStyle name="Separador de milhares 4 30" xfId="27207" xr:uid="{00000000-0005-0000-0000-0000496A0000}"/>
    <cellStyle name="Separador de milhares 4 30 2" xfId="27208" xr:uid="{00000000-0005-0000-0000-00004A6A0000}"/>
    <cellStyle name="Separador de milhares 4 30 2 2" xfId="27209" xr:uid="{00000000-0005-0000-0000-00004B6A0000}"/>
    <cellStyle name="Separador de milhares 4 30 2 2 2" xfId="57845" xr:uid="{F2F28FBE-34A9-4506-A1F1-54A8A3100330}"/>
    <cellStyle name="Separador de milhares 4 30 2 3" xfId="57844" xr:uid="{DC53F6EE-881F-4F28-B2A1-6CA53CB82095}"/>
    <cellStyle name="Separador de milhares 4 30 3" xfId="27210" xr:uid="{00000000-0005-0000-0000-00004C6A0000}"/>
    <cellStyle name="Separador de milhares 4 30 3 2" xfId="27211" xr:uid="{00000000-0005-0000-0000-00004D6A0000}"/>
    <cellStyle name="Separador de milhares 4 30 3 2 2" xfId="57847" xr:uid="{A378C8A8-C417-45E3-BE08-963E20EAB7C1}"/>
    <cellStyle name="Separador de milhares 4 30 3 3" xfId="57846" xr:uid="{FEC7EBA0-9007-45FC-9B6F-CEA2F937AB78}"/>
    <cellStyle name="Separador de milhares 4 30 4" xfId="27212" xr:uid="{00000000-0005-0000-0000-00004E6A0000}"/>
    <cellStyle name="Separador de milhares 4 30 4 2" xfId="57848" xr:uid="{5C4022F9-4F04-4343-883C-64681ACEBA8B}"/>
    <cellStyle name="Separador de milhares 4 30 5" xfId="27213" xr:uid="{00000000-0005-0000-0000-00004F6A0000}"/>
    <cellStyle name="Separador de milhares 4 30 5 2" xfId="27214" xr:uid="{00000000-0005-0000-0000-0000506A0000}"/>
    <cellStyle name="Separador de milhares 4 30 5 2 2" xfId="57850" xr:uid="{D63EC805-AAC0-4316-BCEB-B2DEA35BBBA7}"/>
    <cellStyle name="Separador de milhares 4 30 5 3" xfId="57849" xr:uid="{583EFA41-E026-45E4-AD1E-A613BEC7D67E}"/>
    <cellStyle name="Separador de milhares 4 30 6" xfId="27215" xr:uid="{00000000-0005-0000-0000-0000516A0000}"/>
    <cellStyle name="Separador de milhares 4 30 6 2" xfId="57851" xr:uid="{8E2C3E71-FA09-4858-8479-758C0161E73A}"/>
    <cellStyle name="Separador de milhares 4 30 7" xfId="57843" xr:uid="{C395B034-F1A1-4AA6-BDA8-8D897194F8EC}"/>
    <cellStyle name="Separador de milhares 4 31" xfId="27216" xr:uid="{00000000-0005-0000-0000-0000526A0000}"/>
    <cellStyle name="Separador de milhares 4 31 2" xfId="27217" xr:uid="{00000000-0005-0000-0000-0000536A0000}"/>
    <cellStyle name="Separador de milhares 4 31 2 2" xfId="27218" xr:uid="{00000000-0005-0000-0000-0000546A0000}"/>
    <cellStyle name="Separador de milhares 4 31 2 2 2" xfId="57854" xr:uid="{AED514E0-AEA6-470C-AC11-449F0500A20E}"/>
    <cellStyle name="Separador de milhares 4 31 2 3" xfId="57853" xr:uid="{EE4848DB-128D-4EDC-889E-4A703B1BD69D}"/>
    <cellStyle name="Separador de milhares 4 31 3" xfId="27219" xr:uid="{00000000-0005-0000-0000-0000556A0000}"/>
    <cellStyle name="Separador de milhares 4 31 3 2" xfId="27220" xr:uid="{00000000-0005-0000-0000-0000566A0000}"/>
    <cellStyle name="Separador de milhares 4 31 3 2 2" xfId="57856" xr:uid="{E86C7877-069A-40F7-87E4-5962CA9C5E87}"/>
    <cellStyle name="Separador de milhares 4 31 3 3" xfId="57855" xr:uid="{66FE2634-A70B-4496-8C11-D0308BD85F36}"/>
    <cellStyle name="Separador de milhares 4 31 4" xfId="27221" xr:uid="{00000000-0005-0000-0000-0000576A0000}"/>
    <cellStyle name="Separador de milhares 4 31 4 2" xfId="57857" xr:uid="{7F658309-1ECE-4ADB-9786-1B496260311B}"/>
    <cellStyle name="Separador de milhares 4 31 5" xfId="27222" xr:uid="{00000000-0005-0000-0000-0000586A0000}"/>
    <cellStyle name="Separador de milhares 4 31 5 2" xfId="27223" xr:uid="{00000000-0005-0000-0000-0000596A0000}"/>
    <cellStyle name="Separador de milhares 4 31 5 2 2" xfId="57859" xr:uid="{9B432815-66AC-4FA2-90B7-68AAC58BF0BD}"/>
    <cellStyle name="Separador de milhares 4 31 5 3" xfId="57858" xr:uid="{B4891D5B-E178-4680-94C5-31326E775E91}"/>
    <cellStyle name="Separador de milhares 4 31 6" xfId="27224" xr:uid="{00000000-0005-0000-0000-00005A6A0000}"/>
    <cellStyle name="Separador de milhares 4 31 6 2" xfId="57860" xr:uid="{59D4C386-D533-4097-8319-3BCC2C71D005}"/>
    <cellStyle name="Separador de milhares 4 31 7" xfId="57852" xr:uid="{85958C07-67E6-41D4-B14D-1594D49DB0A0}"/>
    <cellStyle name="Separador de milhares 4 32" xfId="27225" xr:uid="{00000000-0005-0000-0000-00005B6A0000}"/>
    <cellStyle name="Separador de milhares 4 32 2" xfId="27226" xr:uid="{00000000-0005-0000-0000-00005C6A0000}"/>
    <cellStyle name="Separador de milhares 4 32 2 2" xfId="27227" xr:uid="{00000000-0005-0000-0000-00005D6A0000}"/>
    <cellStyle name="Separador de milhares 4 32 2 2 2" xfId="57863" xr:uid="{3A671E9A-2776-403D-B7D4-791C6C019966}"/>
    <cellStyle name="Separador de milhares 4 32 2 3" xfId="57862" xr:uid="{1D648785-E281-4A1D-B3C4-AF587D51143A}"/>
    <cellStyle name="Separador de milhares 4 32 3" xfId="27228" xr:uid="{00000000-0005-0000-0000-00005E6A0000}"/>
    <cellStyle name="Separador de milhares 4 32 3 2" xfId="27229" xr:uid="{00000000-0005-0000-0000-00005F6A0000}"/>
    <cellStyle name="Separador de milhares 4 32 3 2 2" xfId="57865" xr:uid="{62813B1B-08F6-42B6-B0BE-DC452D4E38F1}"/>
    <cellStyle name="Separador de milhares 4 32 3 3" xfId="57864" xr:uid="{6E121E93-88E3-4144-848D-0E5EE099ABFE}"/>
    <cellStyle name="Separador de milhares 4 32 4" xfId="27230" xr:uid="{00000000-0005-0000-0000-0000606A0000}"/>
    <cellStyle name="Separador de milhares 4 32 4 2" xfId="57866" xr:uid="{36E72A8A-8B35-46B1-8A32-4C6291137965}"/>
    <cellStyle name="Separador de milhares 4 32 5" xfId="27231" xr:uid="{00000000-0005-0000-0000-0000616A0000}"/>
    <cellStyle name="Separador de milhares 4 32 5 2" xfId="57867" xr:uid="{5F67AD65-E400-4A72-B195-DD132496ECB1}"/>
    <cellStyle name="Separador de milhares 4 32 6" xfId="27232" xr:uid="{00000000-0005-0000-0000-0000626A0000}"/>
    <cellStyle name="Separador de milhares 4 32 6 2" xfId="57868" xr:uid="{46EFDE64-16E3-490C-9B6E-7D04694F488C}"/>
    <cellStyle name="Separador de milhares 4 32 7" xfId="57861" xr:uid="{821B9E4E-D297-4C17-9E18-7D9468865ED7}"/>
    <cellStyle name="Separador de milhares 4 33" xfId="27233" xr:uid="{00000000-0005-0000-0000-0000636A0000}"/>
    <cellStyle name="Separador de milhares 4 33 2" xfId="27234" xr:uid="{00000000-0005-0000-0000-0000646A0000}"/>
    <cellStyle name="Separador de milhares 4 33 2 2" xfId="27235" xr:uid="{00000000-0005-0000-0000-0000656A0000}"/>
    <cellStyle name="Separador de milhares 4 33 2 2 2" xfId="57871" xr:uid="{7CD630D3-3431-4FE6-930B-C6AF6286B5D5}"/>
    <cellStyle name="Separador de milhares 4 33 2 3" xfId="57870" xr:uid="{BF613756-9808-48A6-8A31-C94715E9C51B}"/>
    <cellStyle name="Separador de milhares 4 33 3" xfId="27236" xr:uid="{00000000-0005-0000-0000-0000666A0000}"/>
    <cellStyle name="Separador de milhares 4 33 3 2" xfId="27237" xr:uid="{00000000-0005-0000-0000-0000676A0000}"/>
    <cellStyle name="Separador de milhares 4 33 3 2 2" xfId="57873" xr:uid="{3F2A861D-3FEB-4C7E-B2D6-1F08078CDAF6}"/>
    <cellStyle name="Separador de milhares 4 33 3 3" xfId="57872" xr:uid="{50B00D7E-8099-49EE-A5EF-7541E068A48B}"/>
    <cellStyle name="Separador de milhares 4 33 4" xfId="27238" xr:uid="{00000000-0005-0000-0000-0000686A0000}"/>
    <cellStyle name="Separador de milhares 4 33 4 2" xfId="57874" xr:uid="{26675876-0D00-4CF4-AD8C-29B0AD7F7E10}"/>
    <cellStyle name="Separador de milhares 4 33 5" xfId="27239" xr:uid="{00000000-0005-0000-0000-0000696A0000}"/>
    <cellStyle name="Separador de milhares 4 33 5 2" xfId="57875" xr:uid="{63933C56-F493-4000-B0ED-08B42BA02227}"/>
    <cellStyle name="Separador de milhares 4 33 6" xfId="27240" xr:uid="{00000000-0005-0000-0000-00006A6A0000}"/>
    <cellStyle name="Separador de milhares 4 33 6 2" xfId="57876" xr:uid="{7043F10C-585D-4B39-ADB4-0845584A5942}"/>
    <cellStyle name="Separador de milhares 4 33 7" xfId="57869" xr:uid="{7113DBBC-EA6C-43E2-8454-ECDCC9CB21C7}"/>
    <cellStyle name="Separador de milhares 4 34" xfId="27241" xr:uid="{00000000-0005-0000-0000-00006B6A0000}"/>
    <cellStyle name="Separador de milhares 4 34 2" xfId="27242" xr:uid="{00000000-0005-0000-0000-00006C6A0000}"/>
    <cellStyle name="Separador de milhares 4 34 2 2" xfId="27243" xr:uid="{00000000-0005-0000-0000-00006D6A0000}"/>
    <cellStyle name="Separador de milhares 4 34 2 2 2" xfId="57879" xr:uid="{FFD27F6F-A510-4878-ABA5-1B3D99FE5B79}"/>
    <cellStyle name="Separador de milhares 4 34 2 3" xfId="57878" xr:uid="{635112DC-535D-4B28-AB6E-0DD199EF2D23}"/>
    <cellStyle name="Separador de milhares 4 34 3" xfId="27244" xr:uid="{00000000-0005-0000-0000-00006E6A0000}"/>
    <cellStyle name="Separador de milhares 4 34 3 2" xfId="27245" xr:uid="{00000000-0005-0000-0000-00006F6A0000}"/>
    <cellStyle name="Separador de milhares 4 34 3 2 2" xfId="57881" xr:uid="{C86B07FE-6620-4D83-876E-48518EC63FF9}"/>
    <cellStyle name="Separador de milhares 4 34 3 3" xfId="57880" xr:uid="{34CF2CF9-13A7-4D44-9BB6-A9D8A9BA114C}"/>
    <cellStyle name="Separador de milhares 4 34 4" xfId="27246" xr:uid="{00000000-0005-0000-0000-0000706A0000}"/>
    <cellStyle name="Separador de milhares 4 34 4 2" xfId="57882" xr:uid="{625F319B-0764-498D-AD66-553182F443E8}"/>
    <cellStyle name="Separador de milhares 4 34 5" xfId="27247" xr:uid="{00000000-0005-0000-0000-0000716A0000}"/>
    <cellStyle name="Separador de milhares 4 34 5 2" xfId="57883" xr:uid="{4E35A89D-2AE7-43B4-A033-794872D57614}"/>
    <cellStyle name="Separador de milhares 4 34 6" xfId="27248" xr:uid="{00000000-0005-0000-0000-0000726A0000}"/>
    <cellStyle name="Separador de milhares 4 34 6 2" xfId="57884" xr:uid="{30041FC8-8DE5-4D08-9EB7-5537FDEAABC8}"/>
    <cellStyle name="Separador de milhares 4 34 7" xfId="57877" xr:uid="{488AD639-55B3-4F9E-81E9-8F31829EB4F5}"/>
    <cellStyle name="Separador de milhares 4 35" xfId="27249" xr:uid="{00000000-0005-0000-0000-0000736A0000}"/>
    <cellStyle name="Separador de milhares 4 35 2" xfId="27250" xr:uid="{00000000-0005-0000-0000-0000746A0000}"/>
    <cellStyle name="Separador de milhares 4 35 2 2" xfId="27251" xr:uid="{00000000-0005-0000-0000-0000756A0000}"/>
    <cellStyle name="Separador de milhares 4 35 2 2 2" xfId="57887" xr:uid="{E7CB2A7B-4217-48B3-BB5A-8234502E5E88}"/>
    <cellStyle name="Separador de milhares 4 35 2 3" xfId="57886" xr:uid="{B66F9BC0-2064-4056-8366-2F1490FC1F2C}"/>
    <cellStyle name="Separador de milhares 4 35 3" xfId="27252" xr:uid="{00000000-0005-0000-0000-0000766A0000}"/>
    <cellStyle name="Separador de milhares 4 35 3 2" xfId="27253" xr:uid="{00000000-0005-0000-0000-0000776A0000}"/>
    <cellStyle name="Separador de milhares 4 35 3 2 2" xfId="57889" xr:uid="{87E4089E-22DE-49E6-9962-182A618E6D77}"/>
    <cellStyle name="Separador de milhares 4 35 3 3" xfId="57888" xr:uid="{A3D2DA23-9F38-4A92-9216-2CFA3343E706}"/>
    <cellStyle name="Separador de milhares 4 35 4" xfId="27254" xr:uid="{00000000-0005-0000-0000-0000786A0000}"/>
    <cellStyle name="Separador de milhares 4 35 4 2" xfId="57890" xr:uid="{5752CC97-04A8-467E-9582-4A8943A4F60B}"/>
    <cellStyle name="Separador de milhares 4 35 5" xfId="27255" xr:uid="{00000000-0005-0000-0000-0000796A0000}"/>
    <cellStyle name="Separador de milhares 4 35 5 2" xfId="57891" xr:uid="{8817E932-4261-42EA-BA78-75790FA2929D}"/>
    <cellStyle name="Separador de milhares 4 35 6" xfId="27256" xr:uid="{00000000-0005-0000-0000-00007A6A0000}"/>
    <cellStyle name="Separador de milhares 4 35 6 2" xfId="57892" xr:uid="{AA27EC7E-FC90-4024-BD0F-5E497715B585}"/>
    <cellStyle name="Separador de milhares 4 35 7" xfId="57885" xr:uid="{8CA78E6E-6AD3-4114-B52A-F4B2E5E4CED4}"/>
    <cellStyle name="Separador de milhares 4 36" xfId="27257" xr:uid="{00000000-0005-0000-0000-00007B6A0000}"/>
    <cellStyle name="Separador de milhares 4 36 2" xfId="27258" xr:uid="{00000000-0005-0000-0000-00007C6A0000}"/>
    <cellStyle name="Separador de milhares 4 36 2 2" xfId="27259" xr:uid="{00000000-0005-0000-0000-00007D6A0000}"/>
    <cellStyle name="Separador de milhares 4 36 2 2 2" xfId="57895" xr:uid="{82EBE869-6E6E-4B47-A145-C520B1B4C9A4}"/>
    <cellStyle name="Separador de milhares 4 36 2 3" xfId="57894" xr:uid="{E8FB5F0A-43C3-4F77-9B1C-C9A5ED2447A1}"/>
    <cellStyle name="Separador de milhares 4 36 3" xfId="27260" xr:uid="{00000000-0005-0000-0000-00007E6A0000}"/>
    <cellStyle name="Separador de milhares 4 36 3 2" xfId="27261" xr:uid="{00000000-0005-0000-0000-00007F6A0000}"/>
    <cellStyle name="Separador de milhares 4 36 3 2 2" xfId="57897" xr:uid="{531BB94E-A05D-4171-A8B4-3928ED1C9CCE}"/>
    <cellStyle name="Separador de milhares 4 36 3 3" xfId="57896" xr:uid="{5B942AFE-1F51-4E99-A7CF-AD07843A2D31}"/>
    <cellStyle name="Separador de milhares 4 36 4" xfId="27262" xr:uid="{00000000-0005-0000-0000-0000806A0000}"/>
    <cellStyle name="Separador de milhares 4 36 4 2" xfId="57898" xr:uid="{BF94F2E9-16F0-4B69-ABDA-098C0614B046}"/>
    <cellStyle name="Separador de milhares 4 36 5" xfId="27263" xr:uid="{00000000-0005-0000-0000-0000816A0000}"/>
    <cellStyle name="Separador de milhares 4 36 5 2" xfId="57899" xr:uid="{6F2C16DF-6E84-440E-81E4-146211EAF9DA}"/>
    <cellStyle name="Separador de milhares 4 36 6" xfId="27264" xr:uid="{00000000-0005-0000-0000-0000826A0000}"/>
    <cellStyle name="Separador de milhares 4 36 6 2" xfId="57900" xr:uid="{5E7ED35A-3A41-4345-85AD-B5D947FC004D}"/>
    <cellStyle name="Separador de milhares 4 36 7" xfId="57893" xr:uid="{704FFAA8-C303-45B1-95A1-1F1CDD2DEFF3}"/>
    <cellStyle name="Separador de milhares 4 37" xfId="27265" xr:uid="{00000000-0005-0000-0000-0000836A0000}"/>
    <cellStyle name="Separador de milhares 4 37 2" xfId="27266" xr:uid="{00000000-0005-0000-0000-0000846A0000}"/>
    <cellStyle name="Separador de milhares 4 37 2 2" xfId="27267" xr:uid="{00000000-0005-0000-0000-0000856A0000}"/>
    <cellStyle name="Separador de milhares 4 37 2 2 2" xfId="57903" xr:uid="{86B4E0EA-64F6-4FC9-B87D-DF3E524F1151}"/>
    <cellStyle name="Separador de milhares 4 37 2 3" xfId="57902" xr:uid="{1444D7BC-8472-4BD9-A4A4-31115A878676}"/>
    <cellStyle name="Separador de milhares 4 37 3" xfId="27268" xr:uid="{00000000-0005-0000-0000-0000866A0000}"/>
    <cellStyle name="Separador de milhares 4 37 3 2" xfId="27269" xr:uid="{00000000-0005-0000-0000-0000876A0000}"/>
    <cellStyle name="Separador de milhares 4 37 3 2 2" xfId="57905" xr:uid="{43C50904-67E4-43CB-B5F8-6998707CC8E5}"/>
    <cellStyle name="Separador de milhares 4 37 3 3" xfId="57904" xr:uid="{90102F5A-2EBE-42CF-BC1C-2337A4655308}"/>
    <cellStyle name="Separador de milhares 4 37 4" xfId="27270" xr:uid="{00000000-0005-0000-0000-0000886A0000}"/>
    <cellStyle name="Separador de milhares 4 37 4 2" xfId="57906" xr:uid="{D2FF31D1-F2DA-494E-A664-8645E993B64B}"/>
    <cellStyle name="Separador de milhares 4 37 5" xfId="27271" xr:uid="{00000000-0005-0000-0000-0000896A0000}"/>
    <cellStyle name="Separador de milhares 4 37 5 2" xfId="57907" xr:uid="{0B10E5B6-6930-459F-9DD8-E134112EF783}"/>
    <cellStyle name="Separador de milhares 4 37 6" xfId="27272" xr:uid="{00000000-0005-0000-0000-00008A6A0000}"/>
    <cellStyle name="Separador de milhares 4 37 6 2" xfId="57908" xr:uid="{E1AEB3E7-217B-4BDC-8265-271E39EB91B2}"/>
    <cellStyle name="Separador de milhares 4 37 7" xfId="57901" xr:uid="{1BBDBADC-946F-47FA-B530-505E77955187}"/>
    <cellStyle name="Separador de milhares 4 38" xfId="27273" xr:uid="{00000000-0005-0000-0000-00008B6A0000}"/>
    <cellStyle name="Separador de milhares 4 38 2" xfId="27274" xr:uid="{00000000-0005-0000-0000-00008C6A0000}"/>
    <cellStyle name="Separador de milhares 4 38 2 2" xfId="27275" xr:uid="{00000000-0005-0000-0000-00008D6A0000}"/>
    <cellStyle name="Separador de milhares 4 38 2 2 2" xfId="57911" xr:uid="{C191FAAB-E31A-4B35-B6D3-8466777961F1}"/>
    <cellStyle name="Separador de milhares 4 38 2 3" xfId="57910" xr:uid="{6518F6EC-AE28-4A18-8B49-FF0DEACABC0E}"/>
    <cellStyle name="Separador de milhares 4 38 3" xfId="27276" xr:uid="{00000000-0005-0000-0000-00008E6A0000}"/>
    <cellStyle name="Separador de milhares 4 38 3 2" xfId="27277" xr:uid="{00000000-0005-0000-0000-00008F6A0000}"/>
    <cellStyle name="Separador de milhares 4 38 3 2 2" xfId="57913" xr:uid="{0AFCC787-A5F5-4477-B66B-8855C1438870}"/>
    <cellStyle name="Separador de milhares 4 38 3 3" xfId="57912" xr:uid="{82D6769C-6EB6-4848-AA8E-E8575FD56D3C}"/>
    <cellStyle name="Separador de milhares 4 38 4" xfId="27278" xr:uid="{00000000-0005-0000-0000-0000906A0000}"/>
    <cellStyle name="Separador de milhares 4 38 4 2" xfId="57914" xr:uid="{F56112F3-639B-4101-987F-8B55CD059081}"/>
    <cellStyle name="Separador de milhares 4 38 5" xfId="27279" xr:uid="{00000000-0005-0000-0000-0000916A0000}"/>
    <cellStyle name="Separador de milhares 4 38 5 2" xfId="57915" xr:uid="{AB92E0A8-81F6-479A-94D8-A8BC52875B88}"/>
    <cellStyle name="Separador de milhares 4 38 6" xfId="27280" xr:uid="{00000000-0005-0000-0000-0000926A0000}"/>
    <cellStyle name="Separador de milhares 4 38 6 2" xfId="57916" xr:uid="{CDA0D763-064C-45F0-BA96-55F07CFFEFC8}"/>
    <cellStyle name="Separador de milhares 4 38 7" xfId="57909" xr:uid="{4B6F3AD7-4518-4F52-B6B4-B055C0651AFD}"/>
    <cellStyle name="Separador de milhares 4 39" xfId="27281" xr:uid="{00000000-0005-0000-0000-0000936A0000}"/>
    <cellStyle name="Separador de milhares 4 39 2" xfId="27282" xr:uid="{00000000-0005-0000-0000-0000946A0000}"/>
    <cellStyle name="Separador de milhares 4 39 2 2" xfId="27283" xr:uid="{00000000-0005-0000-0000-0000956A0000}"/>
    <cellStyle name="Separador de milhares 4 39 2 2 2" xfId="57919" xr:uid="{C2C816B9-CEF4-4031-B1D1-00140395C15D}"/>
    <cellStyle name="Separador de milhares 4 39 2 3" xfId="57918" xr:uid="{BD62A6B7-E2B8-4C85-8869-1C361C3292A8}"/>
    <cellStyle name="Separador de milhares 4 39 3" xfId="27284" xr:uid="{00000000-0005-0000-0000-0000966A0000}"/>
    <cellStyle name="Separador de milhares 4 39 3 2" xfId="27285" xr:uid="{00000000-0005-0000-0000-0000976A0000}"/>
    <cellStyle name="Separador de milhares 4 39 3 2 2" xfId="57921" xr:uid="{8878FBC5-83E9-4FD3-AEC7-CF4C3B38A732}"/>
    <cellStyle name="Separador de milhares 4 39 3 3" xfId="57920" xr:uid="{EA9F4D18-77C3-4F87-BC03-A26D6846A7FA}"/>
    <cellStyle name="Separador de milhares 4 39 4" xfId="27286" xr:uid="{00000000-0005-0000-0000-0000986A0000}"/>
    <cellStyle name="Separador de milhares 4 39 4 2" xfId="57922" xr:uid="{741DC6D6-E2EC-49AA-A448-128A5F91B941}"/>
    <cellStyle name="Separador de milhares 4 39 5" xfId="27287" xr:uid="{00000000-0005-0000-0000-0000996A0000}"/>
    <cellStyle name="Separador de milhares 4 39 5 2" xfId="57923" xr:uid="{E4504061-36A0-414B-9436-C156C5557F1C}"/>
    <cellStyle name="Separador de milhares 4 39 6" xfId="27288" xr:uid="{00000000-0005-0000-0000-00009A6A0000}"/>
    <cellStyle name="Separador de milhares 4 39 6 2" xfId="57924" xr:uid="{F1D5FDC4-9295-4B94-973C-E7D4BC937B42}"/>
    <cellStyle name="Separador de milhares 4 39 7" xfId="57917" xr:uid="{F5240FB9-B68A-43FC-B65D-06FFE8C137FB}"/>
    <cellStyle name="Separador de milhares 4 4" xfId="27289" xr:uid="{00000000-0005-0000-0000-00009B6A0000}"/>
    <cellStyle name="Separador de milhares_x0001_ 4 4" xfId="27290" xr:uid="{00000000-0005-0000-0000-00009C6A0000}"/>
    <cellStyle name="Separador de milhares 4 4 10" xfId="57925" xr:uid="{3155C7D6-4924-4A74-AEA7-9F89BC7F9574}"/>
    <cellStyle name="Separador de milhares_x0001_ 4 4 10" xfId="57926" xr:uid="{B0670541-64CB-42F6-B2A0-588CF799227B}"/>
    <cellStyle name="Separador de milhares 4 4 2" xfId="27291" xr:uid="{00000000-0005-0000-0000-00009D6A0000}"/>
    <cellStyle name="Separador de milhares_x0001_ 4 4 2" xfId="27292" xr:uid="{00000000-0005-0000-0000-00009E6A0000}"/>
    <cellStyle name="Separador de milhares 4 4 2 2" xfId="27293" xr:uid="{00000000-0005-0000-0000-00009F6A0000}"/>
    <cellStyle name="Separador de milhares_x0001_ 4 4 2 2" xfId="27294" xr:uid="{00000000-0005-0000-0000-0000A06A0000}"/>
    <cellStyle name="Separador de milhares 4 4 2 2 2" xfId="57929" xr:uid="{C559DC29-9C24-447B-9397-09842A675CB7}"/>
    <cellStyle name="Separador de milhares_x0001_ 4 4 2 2 2" xfId="57930" xr:uid="{61F032BE-445E-4BD4-9477-F9B8B6DC1729}"/>
    <cellStyle name="Separador de milhares 4 4 2 3" xfId="57927" xr:uid="{9B228106-9090-4E3E-8DC5-F3DFE525AE7C}"/>
    <cellStyle name="Separador de milhares_x0001_ 4 4 2 3" xfId="57928" xr:uid="{E3D2FC92-C1C4-4746-9566-1A0D0F6A025D}"/>
    <cellStyle name="Separador de milhares 4 4 3" xfId="27295" xr:uid="{00000000-0005-0000-0000-0000A16A0000}"/>
    <cellStyle name="Separador de milhares_x0001_ 4 4 3" xfId="27296" xr:uid="{00000000-0005-0000-0000-0000A26A0000}"/>
    <cellStyle name="Separador de milhares 4 4 3 2" xfId="27297" xr:uid="{00000000-0005-0000-0000-0000A36A0000}"/>
    <cellStyle name="Separador de milhares_x0001_ 4 4 3 2" xfId="27298" xr:uid="{00000000-0005-0000-0000-0000A46A0000}"/>
    <cellStyle name="Separador de milhares 4 4 3 2 2" xfId="57933" xr:uid="{29E0E4CA-22E6-4DFC-B46C-0FBF83DA7671}"/>
    <cellStyle name="Separador de milhares_x0001_ 4 4 3 2 2" xfId="57934" xr:uid="{E3ACFD8A-C93A-44EF-9C5A-F69F25FD77B2}"/>
    <cellStyle name="Separador de milhares 4 4 3 3" xfId="57931" xr:uid="{0F831F08-4783-48AF-841D-A3A15CA1E699}"/>
    <cellStyle name="Separador de milhares_x0001_ 4 4 3 3" xfId="57932" xr:uid="{490076F6-43F2-41D1-BD5E-373994076F64}"/>
    <cellStyle name="Separador de milhares 4 4 4" xfId="27299" xr:uid="{00000000-0005-0000-0000-0000A56A0000}"/>
    <cellStyle name="Separador de milhares_x0001_ 4 4 4" xfId="27300" xr:uid="{00000000-0005-0000-0000-0000A66A0000}"/>
    <cellStyle name="Separador de milhares 4 4 4 2" xfId="27301" xr:uid="{00000000-0005-0000-0000-0000A76A0000}"/>
    <cellStyle name="Separador de milhares_x0001_ 4 4 4 2" xfId="27302" xr:uid="{00000000-0005-0000-0000-0000A86A0000}"/>
    <cellStyle name="Separador de milhares 4 4 4 2 2" xfId="57937" xr:uid="{4721A36E-7C19-4C62-96A6-FFA95108A390}"/>
    <cellStyle name="Separador de milhares_x0001_ 4 4 4 2 2" xfId="57938" xr:uid="{8E584BE1-147E-410C-B62F-A46B361DFA7A}"/>
    <cellStyle name="Separador de milhares 4 4 4 3" xfId="57935" xr:uid="{9C9AE8FB-79D3-4518-B693-B9AAAE26E60D}"/>
    <cellStyle name="Separador de milhares_x0001_ 4 4 4 3" xfId="57936" xr:uid="{649E5820-3CA5-4173-AD29-09C0605F24C4}"/>
    <cellStyle name="Separador de milhares 4 4 5" xfId="27303" xr:uid="{00000000-0005-0000-0000-0000A96A0000}"/>
    <cellStyle name="Separador de milhares_x0001_ 4 4 5" xfId="27304" xr:uid="{00000000-0005-0000-0000-0000AA6A0000}"/>
    <cellStyle name="Separador de milhares 4 4 5 2" xfId="27305" xr:uid="{00000000-0005-0000-0000-0000AB6A0000}"/>
    <cellStyle name="Separador de milhares_x0001_ 4 4 5 2" xfId="27306" xr:uid="{00000000-0005-0000-0000-0000AC6A0000}"/>
    <cellStyle name="Separador de milhares 4 4 5 2 2" xfId="57941" xr:uid="{EF05ED52-B201-4487-B22A-43365EE0E66D}"/>
    <cellStyle name="Separador de milhares_x0001_ 4 4 5 2 2" xfId="57942" xr:uid="{A30B030E-796D-4F98-8E64-9D0500346BB5}"/>
    <cellStyle name="Separador de milhares 4 4 5 3" xfId="57939" xr:uid="{E2A199C9-25E6-4B32-BFA9-891FDF775817}"/>
    <cellStyle name="Separador de milhares_x0001_ 4 4 5 3" xfId="57940" xr:uid="{A418C57B-EEBD-4C79-9898-48917CB00D39}"/>
    <cellStyle name="Separador de milhares 4 4 6" xfId="27307" xr:uid="{00000000-0005-0000-0000-0000AD6A0000}"/>
    <cellStyle name="Separador de milhares_x0001_ 4 4 6" xfId="27308" xr:uid="{00000000-0005-0000-0000-0000AE6A0000}"/>
    <cellStyle name="Separador de milhares 4 4 6 2" xfId="57943" xr:uid="{60BFCD28-77CB-46B2-9CDF-4847EB7D30F4}"/>
    <cellStyle name="Separador de milhares_x0001_ 4 4 6 2" xfId="57944" xr:uid="{D85BE230-745B-4636-B0A6-EEFAD910FDDD}"/>
    <cellStyle name="Separador de milhares 4 4 7" xfId="27309" xr:uid="{00000000-0005-0000-0000-0000AF6A0000}"/>
    <cellStyle name="Separador de milhares_x0001_ 4 4 7" xfId="27310" xr:uid="{00000000-0005-0000-0000-0000B06A0000}"/>
    <cellStyle name="Separador de milhares 4 4 7 2" xfId="57945" xr:uid="{E2BF7AF4-BBA0-44B8-BFDB-E7F214462DBB}"/>
    <cellStyle name="Separador de milhares_x0001_ 4 4 7 2" xfId="57946" xr:uid="{7E6355C6-5776-41FC-ACC5-0A10FD456878}"/>
    <cellStyle name="Separador de milhares 4 4 7 3" xfId="27311" xr:uid="{00000000-0005-0000-0000-0000B16A0000}"/>
    <cellStyle name="Separador de milhares 4 4 7 3 2" xfId="57947" xr:uid="{E4D87629-F0E0-4770-A5BA-E16795AE9B27}"/>
    <cellStyle name="Separador de milhares 4 4 8" xfId="27312" xr:uid="{00000000-0005-0000-0000-0000B26A0000}"/>
    <cellStyle name="Separador de milhares_x0001_ 4 4 8" xfId="27313" xr:uid="{00000000-0005-0000-0000-0000B36A0000}"/>
    <cellStyle name="Separador de milhares 4 4 8 2" xfId="57948" xr:uid="{578ADBA9-813F-4E06-953C-129D124E86DF}"/>
    <cellStyle name="Separador de milhares_x0001_ 4 4 8 2" xfId="57949" xr:uid="{692B010E-D645-4FB2-B82C-ECADBC17B067}"/>
    <cellStyle name="Separador de milhares 4 4 9" xfId="27314" xr:uid="{00000000-0005-0000-0000-0000B46A0000}"/>
    <cellStyle name="Separador de milhares_x0001_ 4 4 9" xfId="27315" xr:uid="{00000000-0005-0000-0000-0000B56A0000}"/>
    <cellStyle name="Separador de milhares 4 4 9 2" xfId="57950" xr:uid="{D9E6FBD6-4264-4107-BFCD-03F2C15445DB}"/>
    <cellStyle name="Separador de milhares_x0001_ 4 4 9 2" xfId="57951" xr:uid="{3C4857A7-1847-4154-9B23-D2A964EE5969}"/>
    <cellStyle name="Separador de milhares 4 40" xfId="27316" xr:uid="{00000000-0005-0000-0000-0000B66A0000}"/>
    <cellStyle name="Separador de milhares 4 40 2" xfId="27317" xr:uid="{00000000-0005-0000-0000-0000B76A0000}"/>
    <cellStyle name="Separador de milhares 4 40 2 2" xfId="57953" xr:uid="{B0FD3178-579A-42AC-9C67-9FBC99D54CC4}"/>
    <cellStyle name="Separador de milhares 4 40 3" xfId="57952" xr:uid="{9B324EE1-1826-4749-AE0B-D77F9C489FC7}"/>
    <cellStyle name="Separador de milhares 4 41" xfId="27318" xr:uid="{00000000-0005-0000-0000-0000B86A0000}"/>
    <cellStyle name="Separador de milhares 4 41 2" xfId="27319" xr:uid="{00000000-0005-0000-0000-0000B96A0000}"/>
    <cellStyle name="Separador de milhares 4 41 2 2" xfId="57955" xr:uid="{1E1DB4F3-224E-4592-938B-4D8B68B6EC82}"/>
    <cellStyle name="Separador de milhares 4 41 3" xfId="57954" xr:uid="{AE6A9EBC-9643-42B8-96B7-32912B429ADC}"/>
    <cellStyle name="Separador de milhares 4 42" xfId="27320" xr:uid="{00000000-0005-0000-0000-0000BA6A0000}"/>
    <cellStyle name="Separador de milhares 4 42 2" xfId="27321" xr:uid="{00000000-0005-0000-0000-0000BB6A0000}"/>
    <cellStyle name="Separador de milhares 4 42 2 2" xfId="57957" xr:uid="{2A4ED78C-9FD1-4A60-AF3D-C663C2707F84}"/>
    <cellStyle name="Separador de milhares 4 42 3" xfId="57956" xr:uid="{4AF3A70C-1883-48A1-BBC5-5C5F047BCFDA}"/>
    <cellStyle name="Separador de milhares 4 43" xfId="27322" xr:uid="{00000000-0005-0000-0000-0000BC6A0000}"/>
    <cellStyle name="Separador de milhares 4 43 2" xfId="27323" xr:uid="{00000000-0005-0000-0000-0000BD6A0000}"/>
    <cellStyle name="Separador de milhares 4 43 2 2" xfId="57959" xr:uid="{E5C229CE-530F-48A0-B1EE-A9F727DEDD89}"/>
    <cellStyle name="Separador de milhares 4 43 3" xfId="57958" xr:uid="{6449F72E-E1B2-4287-AD56-B1E0E0D17346}"/>
    <cellStyle name="Separador de milhares 4 44" xfId="27324" xr:uid="{00000000-0005-0000-0000-0000BE6A0000}"/>
    <cellStyle name="Separador de milhares 4 44 2" xfId="57960" xr:uid="{7A589A72-95EB-4D06-A6F1-BD4FD2A4CD82}"/>
    <cellStyle name="Separador de milhares 4 45" xfId="27325" xr:uid="{00000000-0005-0000-0000-0000BF6A0000}"/>
    <cellStyle name="Separador de milhares 4 45 2" xfId="57961" xr:uid="{E8D21CF5-B9E5-49EA-93E6-28135A6C66DD}"/>
    <cellStyle name="Separador de milhares 4 45 3" xfId="27326" xr:uid="{00000000-0005-0000-0000-0000C06A0000}"/>
    <cellStyle name="Separador de milhares 4 45 3 2" xfId="57962" xr:uid="{9EC2A6F5-160D-49A8-9FFD-3A43E18BCF9D}"/>
    <cellStyle name="Separador de milhares 4 46" xfId="27327" xr:uid="{00000000-0005-0000-0000-0000C16A0000}"/>
    <cellStyle name="Separador de milhares 4 46 2" xfId="57963" xr:uid="{1A984F36-72A8-42DF-815B-32B5BBDB1D10}"/>
    <cellStyle name="Separador de milhares 4 47" xfId="27328" xr:uid="{00000000-0005-0000-0000-0000C26A0000}"/>
    <cellStyle name="Separador de milhares 4 47 2" xfId="57964" xr:uid="{0B991532-5B12-41EB-9AFD-1E1E0768A93B}"/>
    <cellStyle name="Separador de milhares 4 48" xfId="57581" xr:uid="{2881414A-B155-4A67-8C54-1222A8E1D57E}"/>
    <cellStyle name="Separador de milhares 4 5" xfId="27329" xr:uid="{00000000-0005-0000-0000-0000C36A0000}"/>
    <cellStyle name="Separador de milhares_x0001_ 4 5" xfId="27330" xr:uid="{00000000-0005-0000-0000-0000C46A0000}"/>
    <cellStyle name="Separador de milhares 4 5 10" xfId="57965" xr:uid="{8744B801-A871-45F5-9E9B-D97D4B3F8127}"/>
    <cellStyle name="Separador de milhares_x0001_ 4 5 10" xfId="57966" xr:uid="{1C045BE7-BB37-4C0D-BAC3-DFD82CE90552}"/>
    <cellStyle name="Separador de milhares 4 5 2" xfId="27331" xr:uid="{00000000-0005-0000-0000-0000C56A0000}"/>
    <cellStyle name="Separador de milhares_x0001_ 4 5 2" xfId="27332" xr:uid="{00000000-0005-0000-0000-0000C66A0000}"/>
    <cellStyle name="Separador de milhares 4 5 2 2" xfId="27333" xr:uid="{00000000-0005-0000-0000-0000C76A0000}"/>
    <cellStyle name="Separador de milhares_x0001_ 4 5 2 2" xfId="27334" xr:uid="{00000000-0005-0000-0000-0000C86A0000}"/>
    <cellStyle name="Separador de milhares 4 5 2 2 2" xfId="57969" xr:uid="{B09E484A-F323-4C89-9389-C97A7DB3FFE0}"/>
    <cellStyle name="Separador de milhares_x0001_ 4 5 2 2 2" xfId="57970" xr:uid="{627D41CA-FFE9-4F09-883C-AB6BBD92C056}"/>
    <cellStyle name="Separador de milhares 4 5 2 3" xfId="57967" xr:uid="{79A4AFFC-6625-459E-AA3A-DD78D3AE69BF}"/>
    <cellStyle name="Separador de milhares_x0001_ 4 5 2 3" xfId="57968" xr:uid="{6F66C06F-1923-4948-813C-2205D8BA1D33}"/>
    <cellStyle name="Separador de milhares 4 5 3" xfId="27335" xr:uid="{00000000-0005-0000-0000-0000C96A0000}"/>
    <cellStyle name="Separador de milhares_x0001_ 4 5 3" xfId="27336" xr:uid="{00000000-0005-0000-0000-0000CA6A0000}"/>
    <cellStyle name="Separador de milhares 4 5 3 2" xfId="27337" xr:uid="{00000000-0005-0000-0000-0000CB6A0000}"/>
    <cellStyle name="Separador de milhares_x0001_ 4 5 3 2" xfId="27338" xr:uid="{00000000-0005-0000-0000-0000CC6A0000}"/>
    <cellStyle name="Separador de milhares 4 5 3 2 2" xfId="57973" xr:uid="{724E9C55-48CB-459D-A7B8-5745F9AFB156}"/>
    <cellStyle name="Separador de milhares_x0001_ 4 5 3 2 2" xfId="57974" xr:uid="{C40AD9FD-51B9-422A-8DEA-8C07DCACD227}"/>
    <cellStyle name="Separador de milhares 4 5 3 3" xfId="57971" xr:uid="{7D1B0801-BDAE-45B5-87E9-B745F2BA3EF9}"/>
    <cellStyle name="Separador de milhares_x0001_ 4 5 3 3" xfId="57972" xr:uid="{23B62B97-4050-4048-9A28-E78C6FB97B5B}"/>
    <cellStyle name="Separador de milhares 4 5 4" xfId="27339" xr:uid="{00000000-0005-0000-0000-0000CD6A0000}"/>
    <cellStyle name="Separador de milhares_x0001_ 4 5 4" xfId="27340" xr:uid="{00000000-0005-0000-0000-0000CE6A0000}"/>
    <cellStyle name="Separador de milhares 4 5 4 2" xfId="27341" xr:uid="{00000000-0005-0000-0000-0000CF6A0000}"/>
    <cellStyle name="Separador de milhares_x0001_ 4 5 4 2" xfId="27342" xr:uid="{00000000-0005-0000-0000-0000D06A0000}"/>
    <cellStyle name="Separador de milhares 4 5 4 2 2" xfId="57977" xr:uid="{2C8ED513-EF4D-4EB2-B366-32C07FF29170}"/>
    <cellStyle name="Separador de milhares_x0001_ 4 5 4 2 2" xfId="57978" xr:uid="{72CBA1F8-8D88-4835-BAD5-1096B21B3FB0}"/>
    <cellStyle name="Separador de milhares 4 5 4 3" xfId="57975" xr:uid="{B043A89D-86E8-4F82-A4D6-1C9615ECE867}"/>
    <cellStyle name="Separador de milhares_x0001_ 4 5 4 3" xfId="57976" xr:uid="{77D4A0C4-EE3F-4AD6-BA22-3977BADF2793}"/>
    <cellStyle name="Separador de milhares 4 5 5" xfId="27343" xr:uid="{00000000-0005-0000-0000-0000D16A0000}"/>
    <cellStyle name="Separador de milhares_x0001_ 4 5 5" xfId="27344" xr:uid="{00000000-0005-0000-0000-0000D26A0000}"/>
    <cellStyle name="Separador de milhares 4 5 5 2" xfId="27345" xr:uid="{00000000-0005-0000-0000-0000D36A0000}"/>
    <cellStyle name="Separador de milhares_x0001_ 4 5 5 2" xfId="27346" xr:uid="{00000000-0005-0000-0000-0000D46A0000}"/>
    <cellStyle name="Separador de milhares 4 5 5 2 2" xfId="57981" xr:uid="{B200D390-1320-4927-9329-31F16542889F}"/>
    <cellStyle name="Separador de milhares_x0001_ 4 5 5 2 2" xfId="57982" xr:uid="{FBC49211-1819-443E-837C-7CE0B385AC5E}"/>
    <cellStyle name="Separador de milhares 4 5 5 3" xfId="57979" xr:uid="{C7CF667F-8586-49D4-8F58-CFCCC944DBB3}"/>
    <cellStyle name="Separador de milhares_x0001_ 4 5 5 3" xfId="57980" xr:uid="{3DB9FD4B-95C7-4110-93EF-038A9DF3BCEC}"/>
    <cellStyle name="Separador de milhares 4 5 6" xfId="27347" xr:uid="{00000000-0005-0000-0000-0000D56A0000}"/>
    <cellStyle name="Separador de milhares_x0001_ 4 5 6" xfId="27348" xr:uid="{00000000-0005-0000-0000-0000D66A0000}"/>
    <cellStyle name="Separador de milhares 4 5 6 2" xfId="57983" xr:uid="{FE2CDA57-B729-4B09-9AA0-106998466901}"/>
    <cellStyle name="Separador de milhares_x0001_ 4 5 6 2" xfId="57984" xr:uid="{EC90A17E-9756-41D1-86FE-550790A9FD97}"/>
    <cellStyle name="Separador de milhares 4 5 7" xfId="27349" xr:uid="{00000000-0005-0000-0000-0000D76A0000}"/>
    <cellStyle name="Separador de milhares_x0001_ 4 5 7" xfId="27350" xr:uid="{00000000-0005-0000-0000-0000D86A0000}"/>
    <cellStyle name="Separador de milhares 4 5 7 2" xfId="57985" xr:uid="{393BEB07-62A4-4AB4-A4EB-B3DDA8AB24B9}"/>
    <cellStyle name="Separador de milhares_x0001_ 4 5 7 2" xfId="57986" xr:uid="{F46AF008-EDA3-40FE-960D-6E4E0B9B79EC}"/>
    <cellStyle name="Separador de milhares 4 5 7 3" xfId="27351" xr:uid="{00000000-0005-0000-0000-0000D96A0000}"/>
    <cellStyle name="Separador de milhares 4 5 7 3 2" xfId="57987" xr:uid="{46912B53-B2F0-4965-8AD3-D26B544260B1}"/>
    <cellStyle name="Separador de milhares 4 5 8" xfId="27352" xr:uid="{00000000-0005-0000-0000-0000DA6A0000}"/>
    <cellStyle name="Separador de milhares_x0001_ 4 5 8" xfId="27353" xr:uid="{00000000-0005-0000-0000-0000DB6A0000}"/>
    <cellStyle name="Separador de milhares 4 5 8 2" xfId="57988" xr:uid="{B72A3AF9-5888-4FA6-9E8F-FD84746C75E2}"/>
    <cellStyle name="Separador de milhares_x0001_ 4 5 8 2" xfId="57989" xr:uid="{3342C57D-F2C9-43B6-B3FA-04B44106417B}"/>
    <cellStyle name="Separador de milhares 4 5 9" xfId="27354" xr:uid="{00000000-0005-0000-0000-0000DC6A0000}"/>
    <cellStyle name="Separador de milhares_x0001_ 4 5 9" xfId="27355" xr:uid="{00000000-0005-0000-0000-0000DD6A0000}"/>
    <cellStyle name="Separador de milhares 4 5 9 2" xfId="57990" xr:uid="{D8D3B7B4-5DA3-4F6E-BEC9-F0CE77E27949}"/>
    <cellStyle name="Separador de milhares_x0001_ 4 5 9 2" xfId="57991" xr:uid="{CBB72317-1225-4FA7-AFAE-39097D8AA836}"/>
    <cellStyle name="Separador de milhares 4 6" xfId="27356" xr:uid="{00000000-0005-0000-0000-0000DE6A0000}"/>
    <cellStyle name="Separador de milhares_x0001_ 4 6" xfId="27357" xr:uid="{00000000-0005-0000-0000-0000DF6A0000}"/>
    <cellStyle name="Separador de milhares 4 6 10" xfId="57992" xr:uid="{5F181467-B49A-40C3-841B-5FCA7B0819AD}"/>
    <cellStyle name="Separador de milhares_x0001_ 4 6 10" xfId="57993" xr:uid="{51E35873-8ED2-4BBB-A58D-7F09C6AF4798}"/>
    <cellStyle name="Separador de milhares 4 6 2" xfId="27358" xr:uid="{00000000-0005-0000-0000-0000E06A0000}"/>
    <cellStyle name="Separador de milhares_x0001_ 4 6 2" xfId="27359" xr:uid="{00000000-0005-0000-0000-0000E16A0000}"/>
    <cellStyle name="Separador de milhares 4 6 2 2" xfId="27360" xr:uid="{00000000-0005-0000-0000-0000E26A0000}"/>
    <cellStyle name="Separador de milhares_x0001_ 4 6 2 2" xfId="27361" xr:uid="{00000000-0005-0000-0000-0000E36A0000}"/>
    <cellStyle name="Separador de milhares 4 6 2 2 2" xfId="57996" xr:uid="{4974F880-5C95-471C-99DB-07AD2CD0E8AD}"/>
    <cellStyle name="Separador de milhares_x0001_ 4 6 2 2 2" xfId="57997" xr:uid="{60C19155-4301-4284-A71B-9B9A5A4AD198}"/>
    <cellStyle name="Separador de milhares 4 6 2 3" xfId="57994" xr:uid="{9E9BA997-25BF-4A48-98F3-7DABA003F9D1}"/>
    <cellStyle name="Separador de milhares_x0001_ 4 6 2 3" xfId="57995" xr:uid="{87778076-FCFE-41C6-AFB0-9BC54B74F973}"/>
    <cellStyle name="Separador de milhares 4 6 3" xfId="27362" xr:uid="{00000000-0005-0000-0000-0000E46A0000}"/>
    <cellStyle name="Separador de milhares_x0001_ 4 6 3" xfId="27363" xr:uid="{00000000-0005-0000-0000-0000E56A0000}"/>
    <cellStyle name="Separador de milhares 4 6 3 2" xfId="27364" xr:uid="{00000000-0005-0000-0000-0000E66A0000}"/>
    <cellStyle name="Separador de milhares_x0001_ 4 6 3 2" xfId="27365" xr:uid="{00000000-0005-0000-0000-0000E76A0000}"/>
    <cellStyle name="Separador de milhares 4 6 3 2 2" xfId="58000" xr:uid="{097B7C1F-B795-455E-BDC5-D00C1F5DD014}"/>
    <cellStyle name="Separador de milhares_x0001_ 4 6 3 2 2" xfId="58001" xr:uid="{C2801C8A-A773-4437-839B-340A50D76162}"/>
    <cellStyle name="Separador de milhares 4 6 3 3" xfId="57998" xr:uid="{14D6F6CC-4F32-4A4D-82CA-8B5A2E52BABF}"/>
    <cellStyle name="Separador de milhares_x0001_ 4 6 3 3" xfId="57999" xr:uid="{8FD2AFC6-5E27-440A-91FD-8BA763894817}"/>
    <cellStyle name="Separador de milhares 4 6 4" xfId="27366" xr:uid="{00000000-0005-0000-0000-0000E86A0000}"/>
    <cellStyle name="Separador de milhares_x0001_ 4 6 4" xfId="27367" xr:uid="{00000000-0005-0000-0000-0000E96A0000}"/>
    <cellStyle name="Separador de milhares 4 6 4 2" xfId="27368" xr:uid="{00000000-0005-0000-0000-0000EA6A0000}"/>
    <cellStyle name="Separador de milhares_x0001_ 4 6 4 2" xfId="27369" xr:uid="{00000000-0005-0000-0000-0000EB6A0000}"/>
    <cellStyle name="Separador de milhares 4 6 4 2 2" xfId="58004" xr:uid="{C46DC364-A1D7-49A9-A3D5-DE1220422BE9}"/>
    <cellStyle name="Separador de milhares_x0001_ 4 6 4 2 2" xfId="58005" xr:uid="{A301CB9F-FAEB-497F-B832-C1DBCE404CA2}"/>
    <cellStyle name="Separador de milhares 4 6 4 3" xfId="58002" xr:uid="{4F2BCE89-9C43-4B9B-8823-FC8296EB5FAA}"/>
    <cellStyle name="Separador de milhares_x0001_ 4 6 4 3" xfId="58003" xr:uid="{F93FDE77-5F82-46D9-A61A-DF5A729B3DB2}"/>
    <cellStyle name="Separador de milhares 4 6 5" xfId="27370" xr:uid="{00000000-0005-0000-0000-0000EC6A0000}"/>
    <cellStyle name="Separador de milhares_x0001_ 4 6 5" xfId="27371" xr:uid="{00000000-0005-0000-0000-0000ED6A0000}"/>
    <cellStyle name="Separador de milhares 4 6 5 2" xfId="27372" xr:uid="{00000000-0005-0000-0000-0000EE6A0000}"/>
    <cellStyle name="Separador de milhares_x0001_ 4 6 5 2" xfId="27373" xr:uid="{00000000-0005-0000-0000-0000EF6A0000}"/>
    <cellStyle name="Separador de milhares 4 6 5 2 2" xfId="58008" xr:uid="{8CB83166-7CAC-4AF4-B3F3-BFE52565C0DE}"/>
    <cellStyle name="Separador de milhares_x0001_ 4 6 5 2 2" xfId="58009" xr:uid="{C70FD419-DCFD-4EBB-B385-FAD1BFD61917}"/>
    <cellStyle name="Separador de milhares 4 6 5 3" xfId="58006" xr:uid="{FA130B7E-FC8D-416A-BE85-24DF1E077A9E}"/>
    <cellStyle name="Separador de milhares_x0001_ 4 6 5 3" xfId="58007" xr:uid="{A1268E3C-2FFD-4EDB-9DFD-E41B0182ADF6}"/>
    <cellStyle name="Separador de milhares 4 6 6" xfId="27374" xr:uid="{00000000-0005-0000-0000-0000F06A0000}"/>
    <cellStyle name="Separador de milhares_x0001_ 4 6 6" xfId="27375" xr:uid="{00000000-0005-0000-0000-0000F16A0000}"/>
    <cellStyle name="Separador de milhares 4 6 6 2" xfId="58010" xr:uid="{8C2A1695-B838-4AEB-9300-883E3EA63211}"/>
    <cellStyle name="Separador de milhares_x0001_ 4 6 6 2" xfId="58011" xr:uid="{15D7A037-6842-457A-BA40-91DC21AED528}"/>
    <cellStyle name="Separador de milhares 4 6 7" xfId="27376" xr:uid="{00000000-0005-0000-0000-0000F26A0000}"/>
    <cellStyle name="Separador de milhares_x0001_ 4 6 7" xfId="27377" xr:uid="{00000000-0005-0000-0000-0000F36A0000}"/>
    <cellStyle name="Separador de milhares 4 6 7 2" xfId="58012" xr:uid="{544935D9-E6E4-4903-BE0F-439135DFD8E2}"/>
    <cellStyle name="Separador de milhares_x0001_ 4 6 7 2" xfId="58013" xr:uid="{E7DF5DE2-39CA-4EEC-A999-7E6738C72F5C}"/>
    <cellStyle name="Separador de milhares 4 6 7 3" xfId="27378" xr:uid="{00000000-0005-0000-0000-0000F46A0000}"/>
    <cellStyle name="Separador de milhares 4 6 7 3 2" xfId="58014" xr:uid="{CD692F00-4DF8-4EC4-89A9-E4732DDD0EAC}"/>
    <cellStyle name="Separador de milhares 4 6 8" xfId="27379" xr:uid="{00000000-0005-0000-0000-0000F56A0000}"/>
    <cellStyle name="Separador de milhares_x0001_ 4 6 8" xfId="27380" xr:uid="{00000000-0005-0000-0000-0000F66A0000}"/>
    <cellStyle name="Separador de milhares 4 6 8 2" xfId="58015" xr:uid="{6AC03CA5-256D-425C-AE83-C5576D826328}"/>
    <cellStyle name="Separador de milhares_x0001_ 4 6 8 2" xfId="58016" xr:uid="{3FB586BE-F999-4F2E-AC3C-ED81F40833DB}"/>
    <cellStyle name="Separador de milhares 4 6 9" xfId="27381" xr:uid="{00000000-0005-0000-0000-0000F76A0000}"/>
    <cellStyle name="Separador de milhares_x0001_ 4 6 9" xfId="27382" xr:uid="{00000000-0005-0000-0000-0000F86A0000}"/>
    <cellStyle name="Separador de milhares 4 6 9 2" xfId="58017" xr:uid="{828251BF-635F-4392-AF86-87EEBB533761}"/>
    <cellStyle name="Separador de milhares_x0001_ 4 6 9 2" xfId="58018" xr:uid="{7A222FC4-25A8-450B-B8A0-73CF12744D87}"/>
    <cellStyle name="Separador de milhares 4 7" xfId="27383" xr:uid="{00000000-0005-0000-0000-0000F96A0000}"/>
    <cellStyle name="Separador de milhares_x0001_ 4 7" xfId="27384" xr:uid="{00000000-0005-0000-0000-0000FA6A0000}"/>
    <cellStyle name="Separador de milhares 4 7 10" xfId="58019" xr:uid="{472BCACE-A531-42E4-964B-388AFE72A03A}"/>
    <cellStyle name="Separador de milhares_x0001_ 4 7 10" xfId="58020" xr:uid="{33A595A7-F573-4D05-9EA2-ED5F9C4EC4E6}"/>
    <cellStyle name="Separador de milhares 4 7 2" xfId="27385" xr:uid="{00000000-0005-0000-0000-0000FB6A0000}"/>
    <cellStyle name="Separador de milhares_x0001_ 4 7 2" xfId="27386" xr:uid="{00000000-0005-0000-0000-0000FC6A0000}"/>
    <cellStyle name="Separador de milhares 4 7 2 2" xfId="27387" xr:uid="{00000000-0005-0000-0000-0000FD6A0000}"/>
    <cellStyle name="Separador de milhares_x0001_ 4 7 2 2" xfId="27388" xr:uid="{00000000-0005-0000-0000-0000FE6A0000}"/>
    <cellStyle name="Separador de milhares 4 7 2 2 2" xfId="58023" xr:uid="{53D6E73C-2617-43F3-B8E9-6B6048109380}"/>
    <cellStyle name="Separador de milhares_x0001_ 4 7 2 2 2" xfId="58024" xr:uid="{EE14DA35-BB06-4908-96DD-1C04CCA74053}"/>
    <cellStyle name="Separador de milhares 4 7 2 3" xfId="58021" xr:uid="{4C9FD24C-5174-4ECF-913B-1FEF9EFB7F76}"/>
    <cellStyle name="Separador de milhares_x0001_ 4 7 2 3" xfId="58022" xr:uid="{C8FE9BBE-C5C5-4586-82C3-623471CE7FE8}"/>
    <cellStyle name="Separador de milhares 4 7 3" xfId="27389" xr:uid="{00000000-0005-0000-0000-0000FF6A0000}"/>
    <cellStyle name="Separador de milhares_x0001_ 4 7 3" xfId="27390" xr:uid="{00000000-0005-0000-0000-0000006B0000}"/>
    <cellStyle name="Separador de milhares 4 7 3 2" xfId="27391" xr:uid="{00000000-0005-0000-0000-0000016B0000}"/>
    <cellStyle name="Separador de milhares_x0001_ 4 7 3 2" xfId="27392" xr:uid="{00000000-0005-0000-0000-0000026B0000}"/>
    <cellStyle name="Separador de milhares 4 7 3 2 2" xfId="58027" xr:uid="{38475271-C31B-4321-A4D7-8DB180A13C12}"/>
    <cellStyle name="Separador de milhares_x0001_ 4 7 3 2 2" xfId="58028" xr:uid="{380CE6F6-E4C1-4DA9-9326-8A1245691357}"/>
    <cellStyle name="Separador de milhares 4 7 3 3" xfId="58025" xr:uid="{8001E55E-2FDB-40BC-9286-3435265567E0}"/>
    <cellStyle name="Separador de milhares_x0001_ 4 7 3 3" xfId="58026" xr:uid="{1E2379F7-0D71-472B-BBD8-0433B3A29EE8}"/>
    <cellStyle name="Separador de milhares 4 7 4" xfId="27393" xr:uid="{00000000-0005-0000-0000-0000036B0000}"/>
    <cellStyle name="Separador de milhares_x0001_ 4 7 4" xfId="27394" xr:uid="{00000000-0005-0000-0000-0000046B0000}"/>
    <cellStyle name="Separador de milhares 4 7 4 2" xfId="27395" xr:uid="{00000000-0005-0000-0000-0000056B0000}"/>
    <cellStyle name="Separador de milhares_x0001_ 4 7 4 2" xfId="27396" xr:uid="{00000000-0005-0000-0000-0000066B0000}"/>
    <cellStyle name="Separador de milhares 4 7 4 2 2" xfId="58031" xr:uid="{E95A0CEA-06AE-45B4-9900-D6A46800A922}"/>
    <cellStyle name="Separador de milhares_x0001_ 4 7 4 2 2" xfId="58032" xr:uid="{C235CC45-1E3E-4A81-8D47-A707860C19AA}"/>
    <cellStyle name="Separador de milhares 4 7 4 3" xfId="58029" xr:uid="{A2B6C18B-1AF2-4CF2-BDDB-3FF8CAA653E4}"/>
    <cellStyle name="Separador de milhares_x0001_ 4 7 4 3" xfId="58030" xr:uid="{F61FBB74-92EB-4EB4-8453-C80978CD6270}"/>
    <cellStyle name="Separador de milhares 4 7 5" xfId="27397" xr:uid="{00000000-0005-0000-0000-0000076B0000}"/>
    <cellStyle name="Separador de milhares_x0001_ 4 7 5" xfId="27398" xr:uid="{00000000-0005-0000-0000-0000086B0000}"/>
    <cellStyle name="Separador de milhares 4 7 5 2" xfId="27399" xr:uid="{00000000-0005-0000-0000-0000096B0000}"/>
    <cellStyle name="Separador de milhares_x0001_ 4 7 5 2" xfId="27400" xr:uid="{00000000-0005-0000-0000-00000A6B0000}"/>
    <cellStyle name="Separador de milhares 4 7 5 2 2" xfId="58035" xr:uid="{DC4A314D-A8E5-4BB5-B708-FCC17691A983}"/>
    <cellStyle name="Separador de milhares_x0001_ 4 7 5 2 2" xfId="58036" xr:uid="{B2A95852-3ABB-4843-97C4-294712076A35}"/>
    <cellStyle name="Separador de milhares 4 7 5 3" xfId="58033" xr:uid="{9FD2B007-AA03-41CC-A314-6E2BCBD209B8}"/>
    <cellStyle name="Separador de milhares_x0001_ 4 7 5 3" xfId="58034" xr:uid="{75E7B7CA-E208-499C-B34F-63B943D65352}"/>
    <cellStyle name="Separador de milhares 4 7 6" xfId="27401" xr:uid="{00000000-0005-0000-0000-00000B6B0000}"/>
    <cellStyle name="Separador de milhares_x0001_ 4 7 6" xfId="27402" xr:uid="{00000000-0005-0000-0000-00000C6B0000}"/>
    <cellStyle name="Separador de milhares 4 7 6 2" xfId="58037" xr:uid="{945B0F51-0EA5-4E88-8C3F-49111AA4F8D6}"/>
    <cellStyle name="Separador de milhares_x0001_ 4 7 6 2" xfId="58038" xr:uid="{715240E8-8A11-4051-9119-2871C83D290B}"/>
    <cellStyle name="Separador de milhares 4 7 7" xfId="27403" xr:uid="{00000000-0005-0000-0000-00000D6B0000}"/>
    <cellStyle name="Separador de milhares_x0001_ 4 7 7" xfId="27404" xr:uid="{00000000-0005-0000-0000-00000E6B0000}"/>
    <cellStyle name="Separador de milhares 4 7 7 2" xfId="58039" xr:uid="{181C2DC7-1349-4AB1-9A09-8E3EC182D321}"/>
    <cellStyle name="Separador de milhares_x0001_ 4 7 7 2" xfId="58040" xr:uid="{E5613859-C679-4533-8A75-ED8245B631F7}"/>
    <cellStyle name="Separador de milhares 4 7 7 3" xfId="27405" xr:uid="{00000000-0005-0000-0000-00000F6B0000}"/>
    <cellStyle name="Separador de milhares 4 7 7 3 2" xfId="58041" xr:uid="{2FAD528B-9B9C-4356-94C0-452A924DB6CA}"/>
    <cellStyle name="Separador de milhares 4 7 8" xfId="27406" xr:uid="{00000000-0005-0000-0000-0000106B0000}"/>
    <cellStyle name="Separador de milhares_x0001_ 4 7 8" xfId="27407" xr:uid="{00000000-0005-0000-0000-0000116B0000}"/>
    <cellStyle name="Separador de milhares 4 7 8 2" xfId="58042" xr:uid="{838CE87A-385A-4BEB-8EF3-D58D0057C128}"/>
    <cellStyle name="Separador de milhares_x0001_ 4 7 8 2" xfId="58043" xr:uid="{5F3DB982-1D7A-40E0-8B17-3F64656DE2F1}"/>
    <cellStyle name="Separador de milhares 4 7 9" xfId="27408" xr:uid="{00000000-0005-0000-0000-0000126B0000}"/>
    <cellStyle name="Separador de milhares_x0001_ 4 7 9" xfId="27409" xr:uid="{00000000-0005-0000-0000-0000136B0000}"/>
    <cellStyle name="Separador de milhares 4 7 9 2" xfId="58044" xr:uid="{9675BD97-7A69-4B08-90CA-FD82A3A01C8A}"/>
    <cellStyle name="Separador de milhares_x0001_ 4 7 9 2" xfId="58045" xr:uid="{3B4CC04D-D153-4A1A-A5E4-319AEB21B560}"/>
    <cellStyle name="Separador de milhares 4 8" xfId="27410" xr:uid="{00000000-0005-0000-0000-0000146B0000}"/>
    <cellStyle name="Separador de milhares_x0001_ 4 8" xfId="27411" xr:uid="{00000000-0005-0000-0000-0000156B0000}"/>
    <cellStyle name="Separador de milhares 4 8 10" xfId="58046" xr:uid="{31BFA58F-BBAE-4F5B-AB41-88F660ACFBD5}"/>
    <cellStyle name="Separador de milhares_x0001_ 4 8 10" xfId="58047" xr:uid="{CB0DB9D4-70D2-437E-8686-D4B4C6CE9D79}"/>
    <cellStyle name="Separador de milhares 4 8 2" xfId="27412" xr:uid="{00000000-0005-0000-0000-0000166B0000}"/>
    <cellStyle name="Separador de milhares_x0001_ 4 8 2" xfId="27413" xr:uid="{00000000-0005-0000-0000-0000176B0000}"/>
    <cellStyle name="Separador de milhares 4 8 2 2" xfId="27414" xr:uid="{00000000-0005-0000-0000-0000186B0000}"/>
    <cellStyle name="Separador de milhares_x0001_ 4 8 2 2" xfId="27415" xr:uid="{00000000-0005-0000-0000-0000196B0000}"/>
    <cellStyle name="Separador de milhares 4 8 2 2 2" xfId="58050" xr:uid="{7BEB876F-6963-4983-A20F-097F39482E6B}"/>
    <cellStyle name="Separador de milhares_x0001_ 4 8 2 2 2" xfId="58051" xr:uid="{0905E4F8-1EF5-4C96-BA25-C126C73139C0}"/>
    <cellStyle name="Separador de milhares 4 8 2 3" xfId="58048" xr:uid="{719A1E8D-E7BA-472D-83AB-BB831FA5C133}"/>
    <cellStyle name="Separador de milhares_x0001_ 4 8 2 3" xfId="58049" xr:uid="{03BC73C4-AE46-48F5-A553-005D907A3D3D}"/>
    <cellStyle name="Separador de milhares 4 8 3" xfId="27416" xr:uid="{00000000-0005-0000-0000-00001A6B0000}"/>
    <cellStyle name="Separador de milhares_x0001_ 4 8 3" xfId="27417" xr:uid="{00000000-0005-0000-0000-00001B6B0000}"/>
    <cellStyle name="Separador de milhares 4 8 3 2" xfId="27418" xr:uid="{00000000-0005-0000-0000-00001C6B0000}"/>
    <cellStyle name="Separador de milhares_x0001_ 4 8 3 2" xfId="27419" xr:uid="{00000000-0005-0000-0000-00001D6B0000}"/>
    <cellStyle name="Separador de milhares 4 8 3 2 2" xfId="58054" xr:uid="{9F79D965-3531-4A23-8E88-F944C9DA66AC}"/>
    <cellStyle name="Separador de milhares_x0001_ 4 8 3 2 2" xfId="58055" xr:uid="{8852D78C-27BC-46D8-99C0-9E032723D4FB}"/>
    <cellStyle name="Separador de milhares 4 8 3 3" xfId="58052" xr:uid="{DD80F1C3-A73E-4D3D-B597-A20004946C2D}"/>
    <cellStyle name="Separador de milhares_x0001_ 4 8 3 3" xfId="58053" xr:uid="{8C77E32E-FB69-4E82-BB9D-E4BDF9051B19}"/>
    <cellStyle name="Separador de milhares 4 8 4" xfId="27420" xr:uid="{00000000-0005-0000-0000-00001E6B0000}"/>
    <cellStyle name="Separador de milhares_x0001_ 4 8 4" xfId="27421" xr:uid="{00000000-0005-0000-0000-00001F6B0000}"/>
    <cellStyle name="Separador de milhares 4 8 4 2" xfId="27422" xr:uid="{00000000-0005-0000-0000-0000206B0000}"/>
    <cellStyle name="Separador de milhares_x0001_ 4 8 4 2" xfId="27423" xr:uid="{00000000-0005-0000-0000-0000216B0000}"/>
    <cellStyle name="Separador de milhares 4 8 4 2 2" xfId="58058" xr:uid="{964071F6-0F7E-48C0-911E-26A591FB947A}"/>
    <cellStyle name="Separador de milhares_x0001_ 4 8 4 2 2" xfId="58059" xr:uid="{BDD70088-6C3F-4F5C-9775-C0F9787EC1A0}"/>
    <cellStyle name="Separador de milhares 4 8 4 3" xfId="58056" xr:uid="{64B86385-36E9-4677-8571-2851E922BED1}"/>
    <cellStyle name="Separador de milhares_x0001_ 4 8 4 3" xfId="58057" xr:uid="{49BB4FB5-415D-4530-A59B-FE25F6DF1497}"/>
    <cellStyle name="Separador de milhares 4 8 5" xfId="27424" xr:uid="{00000000-0005-0000-0000-0000226B0000}"/>
    <cellStyle name="Separador de milhares_x0001_ 4 8 5" xfId="27425" xr:uid="{00000000-0005-0000-0000-0000236B0000}"/>
    <cellStyle name="Separador de milhares 4 8 5 2" xfId="27426" xr:uid="{00000000-0005-0000-0000-0000246B0000}"/>
    <cellStyle name="Separador de milhares_x0001_ 4 8 5 2" xfId="27427" xr:uid="{00000000-0005-0000-0000-0000256B0000}"/>
    <cellStyle name="Separador de milhares 4 8 5 2 2" xfId="58062" xr:uid="{1082F80C-D71C-49AA-AC71-EF6A435B79F2}"/>
    <cellStyle name="Separador de milhares_x0001_ 4 8 5 2 2" xfId="58063" xr:uid="{F66C4FD0-0C4F-42EA-9326-DB49CCD9EE74}"/>
    <cellStyle name="Separador de milhares 4 8 5 3" xfId="58060" xr:uid="{E75B05AB-1CBE-4EA4-8159-BB50E2E9C937}"/>
    <cellStyle name="Separador de milhares_x0001_ 4 8 5 3" xfId="58061" xr:uid="{E210495F-3255-44E8-8B73-86C19BD24CAB}"/>
    <cellStyle name="Separador de milhares 4 8 6" xfId="27428" xr:uid="{00000000-0005-0000-0000-0000266B0000}"/>
    <cellStyle name="Separador de milhares_x0001_ 4 8 6" xfId="27429" xr:uid="{00000000-0005-0000-0000-0000276B0000}"/>
    <cellStyle name="Separador de milhares 4 8 6 2" xfId="58064" xr:uid="{EEA1D97E-7372-4CFB-A317-3F3E64F01E9E}"/>
    <cellStyle name="Separador de milhares_x0001_ 4 8 6 2" xfId="58065" xr:uid="{2F876EA3-6EF4-4E1D-8509-F9641A75C541}"/>
    <cellStyle name="Separador de milhares 4 8 7" xfId="27430" xr:uid="{00000000-0005-0000-0000-0000286B0000}"/>
    <cellStyle name="Separador de milhares_x0001_ 4 8 7" xfId="27431" xr:uid="{00000000-0005-0000-0000-0000296B0000}"/>
    <cellStyle name="Separador de milhares 4 8 7 2" xfId="58066" xr:uid="{8F765F74-B1AC-4311-AB68-2B9013F626BF}"/>
    <cellStyle name="Separador de milhares_x0001_ 4 8 7 2" xfId="58067" xr:uid="{70BBDCA9-6F5C-4B8B-8DE5-3655321916E4}"/>
    <cellStyle name="Separador de milhares 4 8 7 3" xfId="27432" xr:uid="{00000000-0005-0000-0000-00002A6B0000}"/>
    <cellStyle name="Separador de milhares 4 8 7 3 2" xfId="58068" xr:uid="{16739CC5-4E93-43E1-9B9D-2149A0C7C392}"/>
    <cellStyle name="Separador de milhares 4 8 8" xfId="27433" xr:uid="{00000000-0005-0000-0000-00002B6B0000}"/>
    <cellStyle name="Separador de milhares_x0001_ 4 8 8" xfId="27434" xr:uid="{00000000-0005-0000-0000-00002C6B0000}"/>
    <cellStyle name="Separador de milhares 4 8 8 2" xfId="58069" xr:uid="{910903CB-E050-498E-BAEC-CA776EFF2FEB}"/>
    <cellStyle name="Separador de milhares_x0001_ 4 8 8 2" xfId="58070" xr:uid="{C54967CD-BCC2-4892-B54D-3904E593C72D}"/>
    <cellStyle name="Separador de milhares 4 8 9" xfId="27435" xr:uid="{00000000-0005-0000-0000-00002D6B0000}"/>
    <cellStyle name="Separador de milhares_x0001_ 4 8 9" xfId="27436" xr:uid="{00000000-0005-0000-0000-00002E6B0000}"/>
    <cellStyle name="Separador de milhares 4 8 9 2" xfId="58071" xr:uid="{9243C571-590B-4E72-A072-F37E19FCEA72}"/>
    <cellStyle name="Separador de milhares_x0001_ 4 8 9 2" xfId="58072" xr:uid="{104FBC95-1B84-4084-8D14-B539FF1980FE}"/>
    <cellStyle name="Separador de milhares 4 9" xfId="27437" xr:uid="{00000000-0005-0000-0000-00002F6B0000}"/>
    <cellStyle name="Separador de milhares_x0001_ 4 9" xfId="27438" xr:uid="{00000000-0005-0000-0000-0000306B0000}"/>
    <cellStyle name="Separador de milhares 4 9 10" xfId="58073" xr:uid="{1BD39D31-AE8B-4000-83BA-5DE0E92C8862}"/>
    <cellStyle name="Separador de milhares_x0001_ 4 9 10" xfId="58074" xr:uid="{96A145BC-4418-47DE-B12D-2CA0B102BECB}"/>
    <cellStyle name="Separador de milhares 4 9 2" xfId="27439" xr:uid="{00000000-0005-0000-0000-0000316B0000}"/>
    <cellStyle name="Separador de milhares_x0001_ 4 9 2" xfId="27440" xr:uid="{00000000-0005-0000-0000-0000326B0000}"/>
    <cellStyle name="Separador de milhares 4 9 2 2" xfId="27441" xr:uid="{00000000-0005-0000-0000-0000336B0000}"/>
    <cellStyle name="Separador de milhares_x0001_ 4 9 2 2" xfId="27442" xr:uid="{00000000-0005-0000-0000-0000346B0000}"/>
    <cellStyle name="Separador de milhares 4 9 2 2 2" xfId="58077" xr:uid="{00677FC5-146F-4096-8FC5-97CB3E84C888}"/>
    <cellStyle name="Separador de milhares_x0001_ 4 9 2 2 2" xfId="58078" xr:uid="{8C96E955-8D69-45CB-9300-51C2D2A28555}"/>
    <cellStyle name="Separador de milhares 4 9 2 3" xfId="58075" xr:uid="{EAB701CA-200D-4948-9A6A-C94002F03F96}"/>
    <cellStyle name="Separador de milhares_x0001_ 4 9 2 3" xfId="58076" xr:uid="{7389B690-3E6E-4976-8F3E-912AD0E257E2}"/>
    <cellStyle name="Separador de milhares 4 9 3" xfId="27443" xr:uid="{00000000-0005-0000-0000-0000356B0000}"/>
    <cellStyle name="Separador de milhares_x0001_ 4 9 3" xfId="27444" xr:uid="{00000000-0005-0000-0000-0000366B0000}"/>
    <cellStyle name="Separador de milhares 4 9 3 2" xfId="27445" xr:uid="{00000000-0005-0000-0000-0000376B0000}"/>
    <cellStyle name="Separador de milhares_x0001_ 4 9 3 2" xfId="27446" xr:uid="{00000000-0005-0000-0000-0000386B0000}"/>
    <cellStyle name="Separador de milhares 4 9 3 2 2" xfId="58081" xr:uid="{8EF83842-38FA-4101-A1E4-CDDF27588834}"/>
    <cellStyle name="Separador de milhares_x0001_ 4 9 3 2 2" xfId="58082" xr:uid="{2652365A-093B-45EC-969E-7573DBA216BC}"/>
    <cellStyle name="Separador de milhares 4 9 3 3" xfId="58079" xr:uid="{77D8F644-39CE-4276-8611-1ECF40E9F6D3}"/>
    <cellStyle name="Separador de milhares_x0001_ 4 9 3 3" xfId="58080" xr:uid="{13B81DD6-DD22-4472-92D6-BBA4B16C21CC}"/>
    <cellStyle name="Separador de milhares 4 9 4" xfId="27447" xr:uid="{00000000-0005-0000-0000-0000396B0000}"/>
    <cellStyle name="Separador de milhares_x0001_ 4 9 4" xfId="27448" xr:uid="{00000000-0005-0000-0000-00003A6B0000}"/>
    <cellStyle name="Separador de milhares 4 9 4 2" xfId="27449" xr:uid="{00000000-0005-0000-0000-00003B6B0000}"/>
    <cellStyle name="Separador de milhares_x0001_ 4 9 4 2" xfId="27450" xr:uid="{00000000-0005-0000-0000-00003C6B0000}"/>
    <cellStyle name="Separador de milhares 4 9 4 2 2" xfId="58085" xr:uid="{3DE091F5-6353-4535-B10B-9777C760B705}"/>
    <cellStyle name="Separador de milhares_x0001_ 4 9 4 2 2" xfId="58086" xr:uid="{0C000A30-1D7B-4B47-9FB2-352FB065A75A}"/>
    <cellStyle name="Separador de milhares 4 9 4 3" xfId="58083" xr:uid="{5CF7AD1B-C875-4F31-96F6-29D5868F9811}"/>
    <cellStyle name="Separador de milhares_x0001_ 4 9 4 3" xfId="58084" xr:uid="{933DE32D-648F-498C-AC57-F7B166033241}"/>
    <cellStyle name="Separador de milhares 4 9 5" xfId="27451" xr:uid="{00000000-0005-0000-0000-00003D6B0000}"/>
    <cellStyle name="Separador de milhares_x0001_ 4 9 5" xfId="27452" xr:uid="{00000000-0005-0000-0000-00003E6B0000}"/>
    <cellStyle name="Separador de milhares 4 9 5 2" xfId="27453" xr:uid="{00000000-0005-0000-0000-00003F6B0000}"/>
    <cellStyle name="Separador de milhares_x0001_ 4 9 5 2" xfId="27454" xr:uid="{00000000-0005-0000-0000-0000406B0000}"/>
    <cellStyle name="Separador de milhares 4 9 5 2 2" xfId="58089" xr:uid="{3845DB62-CCAA-46AB-8ED0-ED12DDD175A0}"/>
    <cellStyle name="Separador de milhares_x0001_ 4 9 5 2 2" xfId="58090" xr:uid="{A06DEF82-34E1-4E54-99FF-987F248F3FA1}"/>
    <cellStyle name="Separador de milhares 4 9 5 3" xfId="58087" xr:uid="{A6769735-73AB-49A7-A74F-D3C018E94901}"/>
    <cellStyle name="Separador de milhares_x0001_ 4 9 5 3" xfId="58088" xr:uid="{7E75665E-F8C3-467C-8845-38CF9D63E9EC}"/>
    <cellStyle name="Separador de milhares 4 9 6" xfId="27455" xr:uid="{00000000-0005-0000-0000-0000416B0000}"/>
    <cellStyle name="Separador de milhares_x0001_ 4 9 6" xfId="27456" xr:uid="{00000000-0005-0000-0000-0000426B0000}"/>
    <cellStyle name="Separador de milhares 4 9 6 2" xfId="58091" xr:uid="{8E5971D5-308C-43BF-9271-38D97A6190E4}"/>
    <cellStyle name="Separador de milhares_x0001_ 4 9 6 2" xfId="58092" xr:uid="{0CEADB97-CD91-4287-BFAD-57AEBD732377}"/>
    <cellStyle name="Separador de milhares 4 9 7" xfId="27457" xr:uid="{00000000-0005-0000-0000-0000436B0000}"/>
    <cellStyle name="Separador de milhares_x0001_ 4 9 7" xfId="27458" xr:uid="{00000000-0005-0000-0000-0000446B0000}"/>
    <cellStyle name="Separador de milhares 4 9 7 2" xfId="58093" xr:uid="{AF1C49FA-7008-4E5E-B860-EE0A9B1C4F58}"/>
    <cellStyle name="Separador de milhares_x0001_ 4 9 7 2" xfId="58094" xr:uid="{B3D29555-B584-4968-A1B2-F61BD4E226B7}"/>
    <cellStyle name="Separador de milhares 4 9 7 3" xfId="27459" xr:uid="{00000000-0005-0000-0000-0000456B0000}"/>
    <cellStyle name="Separador de milhares 4 9 7 3 2" xfId="58095" xr:uid="{A323DA04-AFBB-46FF-8288-5530F2310F2A}"/>
    <cellStyle name="Separador de milhares 4 9 8" xfId="27460" xr:uid="{00000000-0005-0000-0000-0000466B0000}"/>
    <cellStyle name="Separador de milhares_x0001_ 4 9 8" xfId="27461" xr:uid="{00000000-0005-0000-0000-0000476B0000}"/>
    <cellStyle name="Separador de milhares 4 9 8 2" xfId="58096" xr:uid="{42322DA0-C0BE-4E7B-8939-5D3EFC1AB89D}"/>
    <cellStyle name="Separador de milhares_x0001_ 4 9 8 2" xfId="58097" xr:uid="{BE265966-AFD5-4EF2-8B82-08A4DAD7FE31}"/>
    <cellStyle name="Separador de milhares 4 9 9" xfId="27462" xr:uid="{00000000-0005-0000-0000-0000486B0000}"/>
    <cellStyle name="Separador de milhares_x0001_ 4 9 9" xfId="27463" xr:uid="{00000000-0005-0000-0000-0000496B0000}"/>
    <cellStyle name="Separador de milhares 4 9 9 2" xfId="58098" xr:uid="{DD649FA9-8574-4C9A-B1AD-5E3193E3218A}"/>
    <cellStyle name="Separador de milhares_x0001_ 4 9 9 2" xfId="58099" xr:uid="{94F37DF3-0475-4F72-8D1C-C9C1381213C8}"/>
    <cellStyle name="Separador de milhares 40" xfId="27464" xr:uid="{00000000-0005-0000-0000-00004A6B0000}"/>
    <cellStyle name="Separador de milhares 40 2" xfId="27465" xr:uid="{00000000-0005-0000-0000-00004B6B0000}"/>
    <cellStyle name="Separador de milhares 40 2 2" xfId="27466" xr:uid="{00000000-0005-0000-0000-00004C6B0000}"/>
    <cellStyle name="Separador de milhares 40 2 2 2" xfId="27467" xr:uid="{00000000-0005-0000-0000-00004D6B0000}"/>
    <cellStyle name="Separador de milhares 40 2 2 2 2" xfId="58103" xr:uid="{738644C0-6A0D-4567-9F3F-239B8A135C87}"/>
    <cellStyle name="Separador de milhares 40 2 2 3" xfId="58102" xr:uid="{523AC6A5-B9F3-4D89-AA76-CED990B388CB}"/>
    <cellStyle name="Separador de milhares 40 2 3" xfId="27468" xr:uid="{00000000-0005-0000-0000-00004E6B0000}"/>
    <cellStyle name="Separador de milhares 40 2 3 2" xfId="27469" xr:uid="{00000000-0005-0000-0000-00004F6B0000}"/>
    <cellStyle name="Separador de milhares 40 2 3 2 2" xfId="58105" xr:uid="{13D574FA-59E8-4835-9D30-291FAF945996}"/>
    <cellStyle name="Separador de milhares 40 2 3 3" xfId="58104" xr:uid="{EF9816E5-F473-4E2B-B81B-E5E4697B49BD}"/>
    <cellStyle name="Separador de milhares 40 2 4" xfId="27470" xr:uid="{00000000-0005-0000-0000-0000506B0000}"/>
    <cellStyle name="Separador de milhares 40 2 4 2" xfId="58106" xr:uid="{97E342D6-2EFC-4E1D-8652-E967F7B47EB2}"/>
    <cellStyle name="Separador de milhares 40 2 5" xfId="27471" xr:uid="{00000000-0005-0000-0000-0000516B0000}"/>
    <cellStyle name="Separador de milhares 40 2 5 2" xfId="27472" xr:uid="{00000000-0005-0000-0000-0000526B0000}"/>
    <cellStyle name="Separador de milhares 40 2 5 2 2" xfId="58108" xr:uid="{98CDE37A-722B-49AC-8D6B-BB19242F6E51}"/>
    <cellStyle name="Separador de milhares 40 2 5 3" xfId="58107" xr:uid="{CC4E30D2-D85F-490F-9C0B-5F96D63F523B}"/>
    <cellStyle name="Separador de milhares 40 2 6" xfId="27473" xr:uid="{00000000-0005-0000-0000-0000536B0000}"/>
    <cellStyle name="Separador de milhares 40 2 6 2" xfId="58109" xr:uid="{ADE0E18A-E07F-4766-9BB1-862ED6F00B9B}"/>
    <cellStyle name="Separador de milhares 40 2 7" xfId="58101" xr:uid="{E32FA4C4-D168-4388-9001-7A9D6A4670D3}"/>
    <cellStyle name="Separador de milhares 40 3" xfId="27474" xr:uid="{00000000-0005-0000-0000-0000546B0000}"/>
    <cellStyle name="Separador de milhares 40 3 2" xfId="27475" xr:uid="{00000000-0005-0000-0000-0000556B0000}"/>
    <cellStyle name="Separador de milhares 40 3 2 2" xfId="27476" xr:uid="{00000000-0005-0000-0000-0000566B0000}"/>
    <cellStyle name="Separador de milhares 40 3 2 2 2" xfId="58112" xr:uid="{4754A709-14F2-498F-B693-8FF8A7C2C2A8}"/>
    <cellStyle name="Separador de milhares 40 3 2 3" xfId="58111" xr:uid="{4B557960-F303-4B71-B21A-070BAC54142C}"/>
    <cellStyle name="Separador de milhares 40 3 3" xfId="27477" xr:uid="{00000000-0005-0000-0000-0000576B0000}"/>
    <cellStyle name="Separador de milhares 40 3 3 2" xfId="27478" xr:uid="{00000000-0005-0000-0000-0000586B0000}"/>
    <cellStyle name="Separador de milhares 40 3 3 2 2" xfId="58114" xr:uid="{8BD43DCB-AA3E-408D-8F5D-A329EACBF2E0}"/>
    <cellStyle name="Separador de milhares 40 3 3 3" xfId="58113" xr:uid="{0C62E504-C85D-40F9-9548-573357FFD652}"/>
    <cellStyle name="Separador de milhares 40 3 4" xfId="27479" xr:uid="{00000000-0005-0000-0000-0000596B0000}"/>
    <cellStyle name="Separador de milhares 40 3 4 2" xfId="58115" xr:uid="{23298DF3-9D8D-4F7A-B987-8812C17D6154}"/>
    <cellStyle name="Separador de milhares 40 3 5" xfId="27480" xr:uid="{00000000-0005-0000-0000-00005A6B0000}"/>
    <cellStyle name="Separador de milhares 40 3 5 2" xfId="58116" xr:uid="{4AF3E942-5570-4C74-BDA1-B458C8E3247A}"/>
    <cellStyle name="Separador de milhares 40 3 6" xfId="27481" xr:uid="{00000000-0005-0000-0000-00005B6B0000}"/>
    <cellStyle name="Separador de milhares 40 3 6 2" xfId="58117" xr:uid="{975F2EA0-48E8-40D0-BA62-7AC17FB6E83F}"/>
    <cellStyle name="Separador de milhares 40 3 7" xfId="58110" xr:uid="{3A54F330-7CFB-4019-9F2F-06856B36BF52}"/>
    <cellStyle name="Separador de milhares 40 4" xfId="27482" xr:uid="{00000000-0005-0000-0000-00005C6B0000}"/>
    <cellStyle name="Separador de milhares 40 4 2" xfId="27483" xr:uid="{00000000-0005-0000-0000-00005D6B0000}"/>
    <cellStyle name="Separador de milhares 40 4 2 2" xfId="58119" xr:uid="{94CBA582-9338-4568-80AD-A6CDAB9844A9}"/>
    <cellStyle name="Separador de milhares 40 4 3" xfId="58118" xr:uid="{D2EAFE55-0CEC-44E4-812B-BC291341DDBF}"/>
    <cellStyle name="Separador de milhares 40 5" xfId="27484" xr:uid="{00000000-0005-0000-0000-00005E6B0000}"/>
    <cellStyle name="Separador de milhares 40 5 2" xfId="27485" xr:uid="{00000000-0005-0000-0000-00005F6B0000}"/>
    <cellStyle name="Separador de milhares 40 5 2 2" xfId="58121" xr:uid="{1AF6EE68-559B-40D4-8554-70E7783A869E}"/>
    <cellStyle name="Separador de milhares 40 5 3" xfId="58120" xr:uid="{8CFA5742-58C7-4B40-A6A5-A6538B726084}"/>
    <cellStyle name="Separador de milhares 40 6" xfId="27486" xr:uid="{00000000-0005-0000-0000-0000606B0000}"/>
    <cellStyle name="Separador de milhares 40 6 2" xfId="58122" xr:uid="{7D67B7E3-C7FF-442E-8A24-465872F06407}"/>
    <cellStyle name="Separador de milhares 40 7" xfId="27487" xr:uid="{00000000-0005-0000-0000-0000616B0000}"/>
    <cellStyle name="Separador de milhares 40 7 2" xfId="27488" xr:uid="{00000000-0005-0000-0000-0000626B0000}"/>
    <cellStyle name="Separador de milhares 40 7 2 2" xfId="58124" xr:uid="{DC343425-0F9C-4AC6-AD0C-32A9C2B0A0F8}"/>
    <cellStyle name="Separador de milhares 40 7 3" xfId="58123" xr:uid="{1059A2E9-EEDE-41BA-8D48-7D729DB7031C}"/>
    <cellStyle name="Separador de milhares 40 8" xfId="27489" xr:uid="{00000000-0005-0000-0000-0000636B0000}"/>
    <cellStyle name="Separador de milhares 40 8 2" xfId="58125" xr:uid="{2F7DC25E-9F68-4438-B80A-0C0BB5DB9E2C}"/>
    <cellStyle name="Separador de milhares 40 9" xfId="58100" xr:uid="{1E3C1D81-8B10-425D-BC07-B6E05B24721C}"/>
    <cellStyle name="Separador de milhares 41" xfId="27490" xr:uid="{00000000-0005-0000-0000-0000646B0000}"/>
    <cellStyle name="Separador de milhares 41 2" xfId="27491" xr:uid="{00000000-0005-0000-0000-0000656B0000}"/>
    <cellStyle name="Separador de milhares 41 2 2" xfId="27492" xr:uid="{00000000-0005-0000-0000-0000666B0000}"/>
    <cellStyle name="Separador de milhares 41 2 2 2" xfId="27493" xr:uid="{00000000-0005-0000-0000-0000676B0000}"/>
    <cellStyle name="Separador de milhares 41 2 2 2 2" xfId="58129" xr:uid="{1ED27C0F-F73F-4061-AA65-88C2EEA83CDD}"/>
    <cellStyle name="Separador de milhares 41 2 2 3" xfId="58128" xr:uid="{23E87043-D3AB-41A3-AE8C-8460BCE27E9B}"/>
    <cellStyle name="Separador de milhares 41 2 3" xfId="27494" xr:uid="{00000000-0005-0000-0000-0000686B0000}"/>
    <cellStyle name="Separador de milhares 41 2 3 2" xfId="27495" xr:uid="{00000000-0005-0000-0000-0000696B0000}"/>
    <cellStyle name="Separador de milhares 41 2 3 2 2" xfId="58131" xr:uid="{953FF2DE-A8ED-46B0-B88B-6F50D448240E}"/>
    <cellStyle name="Separador de milhares 41 2 3 3" xfId="58130" xr:uid="{3FBC8826-DAAA-4829-A095-7244AB5D4CB4}"/>
    <cellStyle name="Separador de milhares 41 2 4" xfId="27496" xr:uid="{00000000-0005-0000-0000-00006A6B0000}"/>
    <cellStyle name="Separador de milhares 41 2 4 2" xfId="58132" xr:uid="{58FDD8B7-9C8D-477B-A5B8-8226C560F943}"/>
    <cellStyle name="Separador de milhares 41 2 5" xfId="27497" xr:uid="{00000000-0005-0000-0000-00006B6B0000}"/>
    <cellStyle name="Separador de milhares 41 2 5 2" xfId="58133" xr:uid="{EF4ECF0D-03EA-4ECA-9D96-07FF388D5628}"/>
    <cellStyle name="Separador de milhares 41 2 6" xfId="27498" xr:uid="{00000000-0005-0000-0000-00006C6B0000}"/>
    <cellStyle name="Separador de milhares 41 2 6 2" xfId="58134" xr:uid="{9628240C-8D49-4D06-B0DB-FCC8795EDB8B}"/>
    <cellStyle name="Separador de milhares 41 2 7" xfId="58127" xr:uid="{4E00E552-DA4B-4688-9ABB-80446B4E8895}"/>
    <cellStyle name="Separador de milhares 41 3" xfId="27499" xr:uid="{00000000-0005-0000-0000-00006D6B0000}"/>
    <cellStyle name="Separador de milhares 41 3 2" xfId="27500" xr:uid="{00000000-0005-0000-0000-00006E6B0000}"/>
    <cellStyle name="Separador de milhares 41 3 2 2" xfId="58136" xr:uid="{3C7B265F-70A1-406D-9043-2E2513396D3B}"/>
    <cellStyle name="Separador de milhares 41 3 3" xfId="58135" xr:uid="{09D47571-BA95-46EB-A1B8-CE4F52C362D2}"/>
    <cellStyle name="Separador de milhares 41 4" xfId="27501" xr:uid="{00000000-0005-0000-0000-00006F6B0000}"/>
    <cellStyle name="Separador de milhares 41 4 2" xfId="27502" xr:uid="{00000000-0005-0000-0000-0000706B0000}"/>
    <cellStyle name="Separador de milhares 41 4 2 2" xfId="58138" xr:uid="{BBA0F953-0238-4A5D-B809-C51F65F7F176}"/>
    <cellStyle name="Separador de milhares 41 4 3" xfId="58137" xr:uid="{2A49695E-8A88-4705-B119-08ED97BF088F}"/>
    <cellStyle name="Separador de milhares 41 5" xfId="27503" xr:uid="{00000000-0005-0000-0000-0000716B0000}"/>
    <cellStyle name="Separador de milhares 41 5 2" xfId="58139" xr:uid="{80BF6226-264E-4D81-9704-698A64D3C5FE}"/>
    <cellStyle name="Separador de milhares 41 6" xfId="27504" xr:uid="{00000000-0005-0000-0000-0000726B0000}"/>
    <cellStyle name="Separador de milhares 41 6 2" xfId="27505" xr:uid="{00000000-0005-0000-0000-0000736B0000}"/>
    <cellStyle name="Separador de milhares 41 6 2 2" xfId="58141" xr:uid="{DF88940D-617B-44BB-A121-C2E297E746CD}"/>
    <cellStyle name="Separador de milhares 41 6 3" xfId="58140" xr:uid="{862FE68A-A2B9-48CF-B79F-E26D924FF967}"/>
    <cellStyle name="Separador de milhares 41 7" xfId="27506" xr:uid="{00000000-0005-0000-0000-0000746B0000}"/>
    <cellStyle name="Separador de milhares 41 7 2" xfId="58142" xr:uid="{6BCBD1AE-74DA-4FF1-9283-CA3AF411A99B}"/>
    <cellStyle name="Separador de milhares 41 8" xfId="58126" xr:uid="{F9839206-BC97-49DA-B4F0-CC7E03DF6FA3}"/>
    <cellStyle name="Separador de milhares 42" xfId="27507" xr:uid="{00000000-0005-0000-0000-0000756B0000}"/>
    <cellStyle name="Separador de milhares 42 2" xfId="27508" xr:uid="{00000000-0005-0000-0000-0000766B0000}"/>
    <cellStyle name="Separador de milhares 42 2 2" xfId="27509" xr:uid="{00000000-0005-0000-0000-0000776B0000}"/>
    <cellStyle name="Separador de milhares 42 2 2 2" xfId="27510" xr:uid="{00000000-0005-0000-0000-0000786B0000}"/>
    <cellStyle name="Separador de milhares 42 2 2 2 2" xfId="58146" xr:uid="{7A6F9F90-8ADB-488D-AD0E-1D4AEFE7DE1E}"/>
    <cellStyle name="Separador de milhares 42 2 2 3" xfId="58145" xr:uid="{FF346932-E945-4486-AC0E-25E112F0ADA8}"/>
    <cellStyle name="Separador de milhares 42 2 3" xfId="27511" xr:uid="{00000000-0005-0000-0000-0000796B0000}"/>
    <cellStyle name="Separador de milhares 42 2 3 2" xfId="27512" xr:uid="{00000000-0005-0000-0000-00007A6B0000}"/>
    <cellStyle name="Separador de milhares 42 2 3 2 2" xfId="58148" xr:uid="{C7E02886-8FF9-4930-9B3E-083E8A16B58F}"/>
    <cellStyle name="Separador de milhares 42 2 3 3" xfId="58147" xr:uid="{310206EF-826E-485A-A8C3-901663E2212F}"/>
    <cellStyle name="Separador de milhares 42 2 4" xfId="27513" xr:uid="{00000000-0005-0000-0000-00007B6B0000}"/>
    <cellStyle name="Separador de milhares 42 2 4 2" xfId="58149" xr:uid="{58E9748C-CC69-45C7-8F6D-BCB0F5E0B066}"/>
    <cellStyle name="Separador de milhares 42 2 5" xfId="27514" xr:uid="{00000000-0005-0000-0000-00007C6B0000}"/>
    <cellStyle name="Separador de milhares 42 2 5 2" xfId="58150" xr:uid="{502B694F-D9DE-4F05-96BA-52CA0ED30A09}"/>
    <cellStyle name="Separador de milhares 42 2 6" xfId="27515" xr:uid="{00000000-0005-0000-0000-00007D6B0000}"/>
    <cellStyle name="Separador de milhares 42 2 6 2" xfId="58151" xr:uid="{09716132-0D42-42A8-A875-104ADA661728}"/>
    <cellStyle name="Separador de milhares 42 2 7" xfId="58144" xr:uid="{78F6D1E1-0303-4EF0-9833-539431CC2D0F}"/>
    <cellStyle name="Separador de milhares 42 3" xfId="27516" xr:uid="{00000000-0005-0000-0000-00007E6B0000}"/>
    <cellStyle name="Separador de milhares 42 3 2" xfId="27517" xr:uid="{00000000-0005-0000-0000-00007F6B0000}"/>
    <cellStyle name="Separador de milhares 42 3 2 2" xfId="58153" xr:uid="{3327D993-FC70-4CBD-AC4A-254073DB00E0}"/>
    <cellStyle name="Separador de milhares 42 3 3" xfId="58152" xr:uid="{405B4C13-E63C-4BEC-BE34-01142C2D6309}"/>
    <cellStyle name="Separador de milhares 42 4" xfId="27518" xr:uid="{00000000-0005-0000-0000-0000806B0000}"/>
    <cellStyle name="Separador de milhares 42 4 2" xfId="27519" xr:uid="{00000000-0005-0000-0000-0000816B0000}"/>
    <cellStyle name="Separador de milhares 42 4 2 2" xfId="58155" xr:uid="{683B6945-A1D6-4963-BECC-374D46866FA6}"/>
    <cellStyle name="Separador de milhares 42 4 3" xfId="58154" xr:uid="{A629A915-B524-42B3-9EBC-4BF2B99BDE33}"/>
    <cellStyle name="Separador de milhares 42 5" xfId="27520" xr:uid="{00000000-0005-0000-0000-0000826B0000}"/>
    <cellStyle name="Separador de milhares 42 5 2" xfId="58156" xr:uid="{8C5CB333-36E7-48D6-8B91-D07B177E3CF7}"/>
    <cellStyle name="Separador de milhares 42 6" xfId="27521" xr:uid="{00000000-0005-0000-0000-0000836B0000}"/>
    <cellStyle name="Separador de milhares 42 6 2" xfId="27522" xr:uid="{00000000-0005-0000-0000-0000846B0000}"/>
    <cellStyle name="Separador de milhares 42 6 2 2" xfId="58158" xr:uid="{570BDB6D-5D9C-4CE9-8A50-DDB55B6D6456}"/>
    <cellStyle name="Separador de milhares 42 6 3" xfId="58157" xr:uid="{1D79E47D-06D0-4A7F-B6A7-561CEC2FB27C}"/>
    <cellStyle name="Separador de milhares 42 7" xfId="27523" xr:uid="{00000000-0005-0000-0000-0000856B0000}"/>
    <cellStyle name="Separador de milhares 42 7 2" xfId="58159" xr:uid="{910FE3A2-25D8-4679-B7D4-4C02D14EB820}"/>
    <cellStyle name="Separador de milhares 42 8" xfId="58143" xr:uid="{36E021DC-6827-492A-AF7F-76DFCB6E619E}"/>
    <cellStyle name="Separador de milhares 43" xfId="27524" xr:uid="{00000000-0005-0000-0000-0000866B0000}"/>
    <cellStyle name="Separador de milhares 43 2" xfId="27525" xr:uid="{00000000-0005-0000-0000-0000876B0000}"/>
    <cellStyle name="Separador de milhares 43 2 2" xfId="27526" xr:uid="{00000000-0005-0000-0000-0000886B0000}"/>
    <cellStyle name="Separador de milhares 43 2 2 2" xfId="27527" xr:uid="{00000000-0005-0000-0000-0000896B0000}"/>
    <cellStyle name="Separador de milhares 43 2 2 2 2" xfId="58163" xr:uid="{47F139B5-2649-47C5-892B-7641F13BB296}"/>
    <cellStyle name="Separador de milhares 43 2 2 3" xfId="58162" xr:uid="{A58FBE89-F4A1-41DC-A84C-27F77230BB2B}"/>
    <cellStyle name="Separador de milhares 43 2 3" xfId="27528" xr:uid="{00000000-0005-0000-0000-00008A6B0000}"/>
    <cellStyle name="Separador de milhares 43 2 3 2" xfId="27529" xr:uid="{00000000-0005-0000-0000-00008B6B0000}"/>
    <cellStyle name="Separador de milhares 43 2 3 2 2" xfId="58165" xr:uid="{288B84E0-617C-4DA8-A393-1472EA6554D2}"/>
    <cellStyle name="Separador de milhares 43 2 3 3" xfId="58164" xr:uid="{ABB2217F-D7E4-43E5-93EA-51794ED8D2E9}"/>
    <cellStyle name="Separador de milhares 43 2 4" xfId="27530" xr:uid="{00000000-0005-0000-0000-00008C6B0000}"/>
    <cellStyle name="Separador de milhares 43 2 4 2" xfId="58166" xr:uid="{0C85B673-4FF3-43C8-9D83-0C660AD9A969}"/>
    <cellStyle name="Separador de milhares 43 2 5" xfId="27531" xr:uid="{00000000-0005-0000-0000-00008D6B0000}"/>
    <cellStyle name="Separador de milhares 43 2 5 2" xfId="58167" xr:uid="{B072D933-BFF1-4094-A176-91BA20D77167}"/>
    <cellStyle name="Separador de milhares 43 2 6" xfId="27532" xr:uid="{00000000-0005-0000-0000-00008E6B0000}"/>
    <cellStyle name="Separador de milhares 43 2 6 2" xfId="58168" xr:uid="{E6C7FCCC-8333-4CCB-AE02-34451C3FA5F1}"/>
    <cellStyle name="Separador de milhares 43 2 7" xfId="58161" xr:uid="{65A439ED-5282-4935-A683-7593438E6E14}"/>
    <cellStyle name="Separador de milhares 43 3" xfId="27533" xr:uid="{00000000-0005-0000-0000-00008F6B0000}"/>
    <cellStyle name="Separador de milhares 43 3 2" xfId="27534" xr:uid="{00000000-0005-0000-0000-0000906B0000}"/>
    <cellStyle name="Separador de milhares 43 3 2 2" xfId="58170" xr:uid="{45A984DC-5DA1-41BB-A6F9-9A877486A6CE}"/>
    <cellStyle name="Separador de milhares 43 3 3" xfId="58169" xr:uid="{24895887-6C93-477C-B833-82840E67AFCE}"/>
    <cellStyle name="Separador de milhares 43 4" xfId="27535" xr:uid="{00000000-0005-0000-0000-0000916B0000}"/>
    <cellStyle name="Separador de milhares 43 4 2" xfId="27536" xr:uid="{00000000-0005-0000-0000-0000926B0000}"/>
    <cellStyle name="Separador de milhares 43 4 2 2" xfId="58172" xr:uid="{A169B2AB-B286-4B44-8467-77FEF70054D1}"/>
    <cellStyle name="Separador de milhares 43 4 3" xfId="58171" xr:uid="{7CAB0379-3697-4FC7-8262-11F3EDE02073}"/>
    <cellStyle name="Separador de milhares 43 5" xfId="27537" xr:uid="{00000000-0005-0000-0000-0000936B0000}"/>
    <cellStyle name="Separador de milhares 43 5 2" xfId="58173" xr:uid="{4D11606B-B723-4A0D-87F9-348AD101677B}"/>
    <cellStyle name="Separador de milhares 43 6" xfId="27538" xr:uid="{00000000-0005-0000-0000-0000946B0000}"/>
    <cellStyle name="Separador de milhares 43 6 2" xfId="27539" xr:uid="{00000000-0005-0000-0000-0000956B0000}"/>
    <cellStyle name="Separador de milhares 43 6 2 2" xfId="58175" xr:uid="{52ED7DA3-AC88-40F2-A7A3-1AA721B29B8C}"/>
    <cellStyle name="Separador de milhares 43 6 3" xfId="58174" xr:uid="{6090CBA8-BAD2-41BE-9532-F379E27E793A}"/>
    <cellStyle name="Separador de milhares 43 7" xfId="27540" xr:uid="{00000000-0005-0000-0000-0000966B0000}"/>
    <cellStyle name="Separador de milhares 43 7 2" xfId="58176" xr:uid="{38FE65CE-868F-4E79-9989-6F3259252E39}"/>
    <cellStyle name="Separador de milhares 43 8" xfId="58160" xr:uid="{E35489B7-04B1-48BE-9F1B-E0B03960816A}"/>
    <cellStyle name="Separador de milhares 44" xfId="27541" xr:uid="{00000000-0005-0000-0000-0000976B0000}"/>
    <cellStyle name="Separador de milhares 44 2" xfId="27542" xr:uid="{00000000-0005-0000-0000-0000986B0000}"/>
    <cellStyle name="Separador de milhares 44 2 2" xfId="27543" xr:uid="{00000000-0005-0000-0000-0000996B0000}"/>
    <cellStyle name="Separador de milhares 44 2 2 2" xfId="27544" xr:uid="{00000000-0005-0000-0000-00009A6B0000}"/>
    <cellStyle name="Separador de milhares 44 2 2 2 2" xfId="58180" xr:uid="{EE3FC077-1B2B-40BE-BB4F-E958FC17DC9B}"/>
    <cellStyle name="Separador de milhares 44 2 2 3" xfId="58179" xr:uid="{2C666770-6EF5-4087-8884-CF5F185343EB}"/>
    <cellStyle name="Separador de milhares 44 2 3" xfId="27545" xr:uid="{00000000-0005-0000-0000-00009B6B0000}"/>
    <cellStyle name="Separador de milhares 44 2 3 2" xfId="27546" xr:uid="{00000000-0005-0000-0000-00009C6B0000}"/>
    <cellStyle name="Separador de milhares 44 2 3 2 2" xfId="58182" xr:uid="{5FC48F04-D033-4CF5-AFCB-E361DCA4B852}"/>
    <cellStyle name="Separador de milhares 44 2 3 3" xfId="58181" xr:uid="{F7D9630E-CB8F-4A10-8974-678EE355B8C7}"/>
    <cellStyle name="Separador de milhares 44 2 4" xfId="27547" xr:uid="{00000000-0005-0000-0000-00009D6B0000}"/>
    <cellStyle name="Separador de milhares 44 2 4 2" xfId="58183" xr:uid="{C6C61D8E-8FD0-4637-A683-DF7F03586D69}"/>
    <cellStyle name="Separador de milhares 44 2 5" xfId="27548" xr:uid="{00000000-0005-0000-0000-00009E6B0000}"/>
    <cellStyle name="Separador de milhares 44 2 5 2" xfId="58184" xr:uid="{E22C906F-EBB0-4DE6-9287-30F0529ECE70}"/>
    <cellStyle name="Separador de milhares 44 2 6" xfId="27549" xr:uid="{00000000-0005-0000-0000-00009F6B0000}"/>
    <cellStyle name="Separador de milhares 44 2 6 2" xfId="58185" xr:uid="{B03CB4D8-13C5-4D9A-8E27-B359C00866CA}"/>
    <cellStyle name="Separador de milhares 44 2 7" xfId="58178" xr:uid="{35A06BBE-2A32-4495-B7F1-DF76B1A597A9}"/>
    <cellStyle name="Separador de milhares 44 3" xfId="27550" xr:uid="{00000000-0005-0000-0000-0000A06B0000}"/>
    <cellStyle name="Separador de milhares 44 3 2" xfId="27551" xr:uid="{00000000-0005-0000-0000-0000A16B0000}"/>
    <cellStyle name="Separador de milhares 44 3 2 2" xfId="58187" xr:uid="{ABC1E505-4070-4DE3-975D-514C48601BF5}"/>
    <cellStyle name="Separador de milhares 44 3 3" xfId="58186" xr:uid="{406DE3B6-10FF-4634-8CFD-21DD83237207}"/>
    <cellStyle name="Separador de milhares 44 4" xfId="27552" xr:uid="{00000000-0005-0000-0000-0000A26B0000}"/>
    <cellStyle name="Separador de milhares 44 4 2" xfId="27553" xr:uid="{00000000-0005-0000-0000-0000A36B0000}"/>
    <cellStyle name="Separador de milhares 44 4 2 2" xfId="58189" xr:uid="{C5DEDEFE-4B79-42E6-A524-FCD2E528EA5E}"/>
    <cellStyle name="Separador de milhares 44 4 3" xfId="58188" xr:uid="{922DC2F7-987D-468B-827B-6445589B2823}"/>
    <cellStyle name="Separador de milhares 44 5" xfId="27554" xr:uid="{00000000-0005-0000-0000-0000A46B0000}"/>
    <cellStyle name="Separador de milhares 44 5 2" xfId="58190" xr:uid="{B62A9C33-A6A3-4E7D-89A8-77492E9F651F}"/>
    <cellStyle name="Separador de milhares 44 6" xfId="27555" xr:uid="{00000000-0005-0000-0000-0000A56B0000}"/>
    <cellStyle name="Separador de milhares 44 6 2" xfId="27556" xr:uid="{00000000-0005-0000-0000-0000A66B0000}"/>
    <cellStyle name="Separador de milhares 44 6 2 2" xfId="58192" xr:uid="{5E0A724E-5607-4A6E-B861-B784FE9EBBFB}"/>
    <cellStyle name="Separador de milhares 44 6 3" xfId="58191" xr:uid="{23FA8873-E157-445A-AD69-B85FB7A525E2}"/>
    <cellStyle name="Separador de milhares 44 7" xfId="27557" xr:uid="{00000000-0005-0000-0000-0000A76B0000}"/>
    <cellStyle name="Separador de milhares 44 7 2" xfId="58193" xr:uid="{A27053DA-68FC-40EC-9393-275E51728439}"/>
    <cellStyle name="Separador de milhares 44 8" xfId="58177" xr:uid="{3F0BDEE5-97BC-4ACA-A0F0-85E649254664}"/>
    <cellStyle name="Separador de milhares 45" xfId="27558" xr:uid="{00000000-0005-0000-0000-0000A86B0000}"/>
    <cellStyle name="Separador de milhares 45 2" xfId="27559" xr:uid="{00000000-0005-0000-0000-0000A96B0000}"/>
    <cellStyle name="Separador de milhares 45 2 2" xfId="27560" xr:uid="{00000000-0005-0000-0000-0000AA6B0000}"/>
    <cellStyle name="Separador de milhares 45 2 2 2" xfId="27561" xr:uid="{00000000-0005-0000-0000-0000AB6B0000}"/>
    <cellStyle name="Separador de milhares 45 2 2 2 2" xfId="58197" xr:uid="{E0BB6DAF-60DA-4157-AC50-E338184C3D99}"/>
    <cellStyle name="Separador de milhares 45 2 2 3" xfId="58196" xr:uid="{F2335C2C-9B3B-4706-B69E-4CA0553CF1FA}"/>
    <cellStyle name="Separador de milhares 45 2 3" xfId="27562" xr:uid="{00000000-0005-0000-0000-0000AC6B0000}"/>
    <cellStyle name="Separador de milhares 45 2 3 2" xfId="27563" xr:uid="{00000000-0005-0000-0000-0000AD6B0000}"/>
    <cellStyle name="Separador de milhares 45 2 3 2 2" xfId="58199" xr:uid="{1551138A-2618-457B-8562-A2A497D03803}"/>
    <cellStyle name="Separador de milhares 45 2 3 3" xfId="58198" xr:uid="{E68DE860-5B33-49C5-8E06-4A803A4FC4A1}"/>
    <cellStyle name="Separador de milhares 45 2 4" xfId="27564" xr:uid="{00000000-0005-0000-0000-0000AE6B0000}"/>
    <cellStyle name="Separador de milhares 45 2 4 2" xfId="58200" xr:uid="{7B3112B4-BFC5-40E2-A8CC-C4113790261D}"/>
    <cellStyle name="Separador de milhares 45 2 5" xfId="27565" xr:uid="{00000000-0005-0000-0000-0000AF6B0000}"/>
    <cellStyle name="Separador de milhares 45 2 5 2" xfId="58201" xr:uid="{F024D2DC-5120-4C37-8EB1-B84B05781B1A}"/>
    <cellStyle name="Separador de milhares 45 2 6" xfId="27566" xr:uid="{00000000-0005-0000-0000-0000B06B0000}"/>
    <cellStyle name="Separador de milhares 45 2 6 2" xfId="58202" xr:uid="{FAF1CDDC-B4D8-4439-97C6-724218D15060}"/>
    <cellStyle name="Separador de milhares 45 2 7" xfId="58195" xr:uid="{EBA0AE3B-8CE5-44A8-938D-67FC704C6090}"/>
    <cellStyle name="Separador de milhares 45 3" xfId="27567" xr:uid="{00000000-0005-0000-0000-0000B16B0000}"/>
    <cellStyle name="Separador de milhares 45 3 2" xfId="27568" xr:uid="{00000000-0005-0000-0000-0000B26B0000}"/>
    <cellStyle name="Separador de milhares 45 3 2 2" xfId="58204" xr:uid="{8067835B-B7A7-4A09-AF22-8ED5A2F98FD1}"/>
    <cellStyle name="Separador de milhares 45 3 3" xfId="58203" xr:uid="{39819C32-8B7F-4DB0-8AB9-923817167133}"/>
    <cellStyle name="Separador de milhares 45 4" xfId="27569" xr:uid="{00000000-0005-0000-0000-0000B36B0000}"/>
    <cellStyle name="Separador de milhares 45 4 2" xfId="27570" xr:uid="{00000000-0005-0000-0000-0000B46B0000}"/>
    <cellStyle name="Separador de milhares 45 4 2 2" xfId="58206" xr:uid="{45A13A35-75A4-463A-BDDE-20D898EE5017}"/>
    <cellStyle name="Separador de milhares 45 4 3" xfId="58205" xr:uid="{6D48D693-55DA-40B1-A065-763B886A9AC5}"/>
    <cellStyle name="Separador de milhares 45 5" xfId="27571" xr:uid="{00000000-0005-0000-0000-0000B56B0000}"/>
    <cellStyle name="Separador de milhares 45 5 2" xfId="58207" xr:uid="{0D0BE5D9-57EA-4E85-BDC4-61C4B029179A}"/>
    <cellStyle name="Separador de milhares 45 6" xfId="27572" xr:uid="{00000000-0005-0000-0000-0000B66B0000}"/>
    <cellStyle name="Separador de milhares 45 6 2" xfId="27573" xr:uid="{00000000-0005-0000-0000-0000B76B0000}"/>
    <cellStyle name="Separador de milhares 45 6 2 2" xfId="58209" xr:uid="{4F535B63-7388-4057-B13F-310F1623BDAA}"/>
    <cellStyle name="Separador de milhares 45 6 3" xfId="58208" xr:uid="{FBBAAB54-55C6-4742-AEAA-D7BCD3E41A14}"/>
    <cellStyle name="Separador de milhares 45 7" xfId="27574" xr:uid="{00000000-0005-0000-0000-0000B86B0000}"/>
    <cellStyle name="Separador de milhares 45 7 2" xfId="58210" xr:uid="{0C55DB11-23C7-4E48-B30C-2CDD64097864}"/>
    <cellStyle name="Separador de milhares 45 8" xfId="58194" xr:uid="{83BB4C37-5853-4F1D-BB22-0895EA1A7717}"/>
    <cellStyle name="Separador de milhares 46" xfId="27575" xr:uid="{00000000-0005-0000-0000-0000B96B0000}"/>
    <cellStyle name="Separador de milhares 46 2" xfId="27576" xr:uid="{00000000-0005-0000-0000-0000BA6B0000}"/>
    <cellStyle name="Separador de milhares 46 2 2" xfId="27577" xr:uid="{00000000-0005-0000-0000-0000BB6B0000}"/>
    <cellStyle name="Separador de milhares 46 2 2 2" xfId="27578" xr:uid="{00000000-0005-0000-0000-0000BC6B0000}"/>
    <cellStyle name="Separador de milhares 46 2 2 2 2" xfId="58214" xr:uid="{C8506B1F-9EFB-4671-AF7D-ECAA96D8DEEB}"/>
    <cellStyle name="Separador de milhares 46 2 2 3" xfId="58213" xr:uid="{1B21DDA9-A3D5-426C-974F-7305DD6FF3C5}"/>
    <cellStyle name="Separador de milhares 46 2 3" xfId="27579" xr:uid="{00000000-0005-0000-0000-0000BD6B0000}"/>
    <cellStyle name="Separador de milhares 46 2 3 2" xfId="27580" xr:uid="{00000000-0005-0000-0000-0000BE6B0000}"/>
    <cellStyle name="Separador de milhares 46 2 3 2 2" xfId="58216" xr:uid="{D98C3109-C24E-4C9C-B2CF-A08FCE514FA5}"/>
    <cellStyle name="Separador de milhares 46 2 3 3" xfId="58215" xr:uid="{16024570-F89F-4894-855F-B003C15306EE}"/>
    <cellStyle name="Separador de milhares 46 2 4" xfId="27581" xr:uid="{00000000-0005-0000-0000-0000BF6B0000}"/>
    <cellStyle name="Separador de milhares 46 2 4 2" xfId="58217" xr:uid="{56DF37BA-0A89-42F9-8A0B-098DE4ABF7EB}"/>
    <cellStyle name="Separador de milhares 46 2 5" xfId="27582" xr:uid="{00000000-0005-0000-0000-0000C06B0000}"/>
    <cellStyle name="Separador de milhares 46 2 5 2" xfId="58218" xr:uid="{5D25EB47-52CF-45C8-83AB-36459365A4B2}"/>
    <cellStyle name="Separador de milhares 46 2 6" xfId="27583" xr:uid="{00000000-0005-0000-0000-0000C16B0000}"/>
    <cellStyle name="Separador de milhares 46 2 6 2" xfId="58219" xr:uid="{41F1D7C3-A8ED-46E4-89A4-0E610B88AA02}"/>
    <cellStyle name="Separador de milhares 46 2 7" xfId="58212" xr:uid="{3FF9AB00-A891-4E89-95B6-E5A818E0F7CC}"/>
    <cellStyle name="Separador de milhares 46 3" xfId="27584" xr:uid="{00000000-0005-0000-0000-0000C26B0000}"/>
    <cellStyle name="Separador de milhares 46 3 2" xfId="27585" xr:uid="{00000000-0005-0000-0000-0000C36B0000}"/>
    <cellStyle name="Separador de milhares 46 3 2 2" xfId="58221" xr:uid="{835D07CC-7F01-433D-AB38-D4AB3CD0C2B5}"/>
    <cellStyle name="Separador de milhares 46 3 3" xfId="58220" xr:uid="{C3377063-053F-478D-B2BC-5B8AB5231557}"/>
    <cellStyle name="Separador de milhares 46 4" xfId="27586" xr:uid="{00000000-0005-0000-0000-0000C46B0000}"/>
    <cellStyle name="Separador de milhares 46 4 2" xfId="27587" xr:uid="{00000000-0005-0000-0000-0000C56B0000}"/>
    <cellStyle name="Separador de milhares 46 4 2 2" xfId="58223" xr:uid="{DBB1D91E-B795-47B4-99A6-4DCF68C827FD}"/>
    <cellStyle name="Separador de milhares 46 4 3" xfId="58222" xr:uid="{64C480E8-47C8-41F5-8A4A-5838B69C7735}"/>
    <cellStyle name="Separador de milhares 46 5" xfId="27588" xr:uid="{00000000-0005-0000-0000-0000C66B0000}"/>
    <cellStyle name="Separador de milhares 46 5 2" xfId="58224" xr:uid="{C8AF42C8-462C-4797-92AF-655E7D530B21}"/>
    <cellStyle name="Separador de milhares 46 6" xfId="27589" xr:uid="{00000000-0005-0000-0000-0000C76B0000}"/>
    <cellStyle name="Separador de milhares 46 6 2" xfId="27590" xr:uid="{00000000-0005-0000-0000-0000C86B0000}"/>
    <cellStyle name="Separador de milhares 46 6 2 2" xfId="58226" xr:uid="{203FB7EB-A6E1-4F84-9EB9-EB689FD69D66}"/>
    <cellStyle name="Separador de milhares 46 6 3" xfId="58225" xr:uid="{4C96B070-32EC-47FE-8EE8-6FAD7F727E57}"/>
    <cellStyle name="Separador de milhares 46 7" xfId="27591" xr:uid="{00000000-0005-0000-0000-0000C96B0000}"/>
    <cellStyle name="Separador de milhares 46 7 2" xfId="58227" xr:uid="{ACC32C85-F625-4056-98AD-0F0B6E5FE04E}"/>
    <cellStyle name="Separador de milhares 46 8" xfId="58211" xr:uid="{5CC68755-3067-4B12-A3FA-B5DD76BE41EA}"/>
    <cellStyle name="Separador de milhares 47" xfId="27592" xr:uid="{00000000-0005-0000-0000-0000CA6B0000}"/>
    <cellStyle name="Separador de milhares 47 2" xfId="27593" xr:uid="{00000000-0005-0000-0000-0000CB6B0000}"/>
    <cellStyle name="Separador de milhares 47 2 2" xfId="27594" xr:uid="{00000000-0005-0000-0000-0000CC6B0000}"/>
    <cellStyle name="Separador de milhares 47 2 2 2" xfId="27595" xr:uid="{00000000-0005-0000-0000-0000CD6B0000}"/>
    <cellStyle name="Separador de milhares 47 2 2 2 2" xfId="58231" xr:uid="{0EA52E32-816E-4EC6-995D-7C24D9A5B9B3}"/>
    <cellStyle name="Separador de milhares 47 2 2 3" xfId="58230" xr:uid="{7B6EA40B-D41D-467F-8487-16F2BE5A664E}"/>
    <cellStyle name="Separador de milhares 47 2 3" xfId="27596" xr:uid="{00000000-0005-0000-0000-0000CE6B0000}"/>
    <cellStyle name="Separador de milhares 47 2 3 2" xfId="27597" xr:uid="{00000000-0005-0000-0000-0000CF6B0000}"/>
    <cellStyle name="Separador de milhares 47 2 3 2 2" xfId="58233" xr:uid="{BE5BABCF-D1F4-4E8E-99B5-45AA1ACE0529}"/>
    <cellStyle name="Separador de milhares 47 2 3 3" xfId="58232" xr:uid="{EAD12FCC-F553-4099-8DEF-D4451CBC03DC}"/>
    <cellStyle name="Separador de milhares 47 2 4" xfId="27598" xr:uid="{00000000-0005-0000-0000-0000D06B0000}"/>
    <cellStyle name="Separador de milhares 47 2 4 2" xfId="58234" xr:uid="{DBEC11AD-697D-4907-A746-780B5207C8CB}"/>
    <cellStyle name="Separador de milhares 47 2 5" xfId="27599" xr:uid="{00000000-0005-0000-0000-0000D16B0000}"/>
    <cellStyle name="Separador de milhares 47 2 5 2" xfId="58235" xr:uid="{18E94549-1957-4692-B9DF-8353F9CAB6AF}"/>
    <cellStyle name="Separador de milhares 47 2 6" xfId="27600" xr:uid="{00000000-0005-0000-0000-0000D26B0000}"/>
    <cellStyle name="Separador de milhares 47 2 6 2" xfId="58236" xr:uid="{BAB8827C-B73F-426B-8535-54A5F81EC5C6}"/>
    <cellStyle name="Separador de milhares 47 2 7" xfId="58229" xr:uid="{076DB123-41CA-475F-AAF6-20CA8E35A09E}"/>
    <cellStyle name="Separador de milhares 47 3" xfId="27601" xr:uid="{00000000-0005-0000-0000-0000D36B0000}"/>
    <cellStyle name="Separador de milhares 47 3 2" xfId="27602" xr:uid="{00000000-0005-0000-0000-0000D46B0000}"/>
    <cellStyle name="Separador de milhares 47 3 2 2" xfId="58238" xr:uid="{9E126A44-36AD-436C-ABAE-196D035153DE}"/>
    <cellStyle name="Separador de milhares 47 3 3" xfId="58237" xr:uid="{AE991B8B-E3A9-4C7E-A17F-B7B971515016}"/>
    <cellStyle name="Separador de milhares 47 4" xfId="27603" xr:uid="{00000000-0005-0000-0000-0000D56B0000}"/>
    <cellStyle name="Separador de milhares 47 4 2" xfId="27604" xr:uid="{00000000-0005-0000-0000-0000D66B0000}"/>
    <cellStyle name="Separador de milhares 47 4 2 2" xfId="58240" xr:uid="{A2DFA89B-8537-4BEF-B8D0-17BCF5D96DD6}"/>
    <cellStyle name="Separador de milhares 47 4 3" xfId="58239" xr:uid="{5EF7797B-73D2-4906-BB59-E2329A575A8D}"/>
    <cellStyle name="Separador de milhares 47 5" xfId="27605" xr:uid="{00000000-0005-0000-0000-0000D76B0000}"/>
    <cellStyle name="Separador de milhares 47 5 2" xfId="58241" xr:uid="{6F9EC3B7-81D3-4370-87BB-6A712C911FEF}"/>
    <cellStyle name="Separador de milhares 47 6" xfId="27606" xr:uid="{00000000-0005-0000-0000-0000D86B0000}"/>
    <cellStyle name="Separador de milhares 47 6 2" xfId="27607" xr:uid="{00000000-0005-0000-0000-0000D96B0000}"/>
    <cellStyle name="Separador de milhares 47 6 2 2" xfId="58243" xr:uid="{CF22C1C6-4F72-4347-856B-F267BE9A8142}"/>
    <cellStyle name="Separador de milhares 47 6 3" xfId="58242" xr:uid="{D75B7493-F70A-4E09-BF90-96FAC786B49E}"/>
    <cellStyle name="Separador de milhares 47 7" xfId="27608" xr:uid="{00000000-0005-0000-0000-0000DA6B0000}"/>
    <cellStyle name="Separador de milhares 47 7 2" xfId="58244" xr:uid="{3FF3C3B2-8757-4BDC-B087-378F6343B900}"/>
    <cellStyle name="Separador de milhares 47 8" xfId="58228" xr:uid="{ACB325E4-38DC-465A-9AEB-B578CC7E6013}"/>
    <cellStyle name="Separador de milhares 48" xfId="27609" xr:uid="{00000000-0005-0000-0000-0000DB6B0000}"/>
    <cellStyle name="Separador de milhares 48 2" xfId="27610" xr:uid="{00000000-0005-0000-0000-0000DC6B0000}"/>
    <cellStyle name="Separador de milhares 48 2 2" xfId="27611" xr:uid="{00000000-0005-0000-0000-0000DD6B0000}"/>
    <cellStyle name="Separador de milhares 48 2 2 2" xfId="27612" xr:uid="{00000000-0005-0000-0000-0000DE6B0000}"/>
    <cellStyle name="Separador de milhares 48 2 2 2 2" xfId="58248" xr:uid="{83771F46-4891-4B1F-83F8-CAD2A652F7DB}"/>
    <cellStyle name="Separador de milhares 48 2 2 3" xfId="58247" xr:uid="{62657394-EB4B-4CFD-A6F5-76D547A5E702}"/>
    <cellStyle name="Separador de milhares 48 2 3" xfId="27613" xr:uid="{00000000-0005-0000-0000-0000DF6B0000}"/>
    <cellStyle name="Separador de milhares 48 2 3 2" xfId="27614" xr:uid="{00000000-0005-0000-0000-0000E06B0000}"/>
    <cellStyle name="Separador de milhares 48 2 3 2 2" xfId="58250" xr:uid="{97C396DA-64C9-488B-B81F-7FD5E3C8B2B9}"/>
    <cellStyle name="Separador de milhares 48 2 3 3" xfId="58249" xr:uid="{FAA2858E-56D2-4356-9BE7-27564FE48861}"/>
    <cellStyle name="Separador de milhares 48 2 4" xfId="27615" xr:uid="{00000000-0005-0000-0000-0000E16B0000}"/>
    <cellStyle name="Separador de milhares 48 2 4 2" xfId="58251" xr:uid="{2A0BCA11-C470-4EB2-8476-8FE95E683426}"/>
    <cellStyle name="Separador de milhares 48 2 5" xfId="27616" xr:uid="{00000000-0005-0000-0000-0000E26B0000}"/>
    <cellStyle name="Separador de milhares 48 2 5 2" xfId="58252" xr:uid="{A178D587-79BC-498A-A019-48CBF0FF0B92}"/>
    <cellStyle name="Separador de milhares 48 2 6" xfId="27617" xr:uid="{00000000-0005-0000-0000-0000E36B0000}"/>
    <cellStyle name="Separador de milhares 48 2 6 2" xfId="58253" xr:uid="{28AC4802-4233-45EA-BF65-61C4DEB90558}"/>
    <cellStyle name="Separador de milhares 48 2 7" xfId="58246" xr:uid="{B56384D0-853F-46FA-9766-D4D89A2A967E}"/>
    <cellStyle name="Separador de milhares 48 3" xfId="27618" xr:uid="{00000000-0005-0000-0000-0000E46B0000}"/>
    <cellStyle name="Separador de milhares 48 3 2" xfId="27619" xr:uid="{00000000-0005-0000-0000-0000E56B0000}"/>
    <cellStyle name="Separador de milhares 48 3 2 2" xfId="58255" xr:uid="{483B08DC-7901-4C58-B38C-87CD42DFDC3F}"/>
    <cellStyle name="Separador de milhares 48 3 3" xfId="58254" xr:uid="{3D8D3C92-D260-438D-A980-26AE4185CEC2}"/>
    <cellStyle name="Separador de milhares 48 4" xfId="27620" xr:uid="{00000000-0005-0000-0000-0000E66B0000}"/>
    <cellStyle name="Separador de milhares 48 4 2" xfId="27621" xr:uid="{00000000-0005-0000-0000-0000E76B0000}"/>
    <cellStyle name="Separador de milhares 48 4 2 2" xfId="58257" xr:uid="{5F7817A5-92B4-4904-899A-8028F3007F02}"/>
    <cellStyle name="Separador de milhares 48 4 3" xfId="58256" xr:uid="{C91A71F5-B58C-4E3D-8DE1-F96BE07AC0A3}"/>
    <cellStyle name="Separador de milhares 48 5" xfId="27622" xr:uid="{00000000-0005-0000-0000-0000E86B0000}"/>
    <cellStyle name="Separador de milhares 48 5 2" xfId="58258" xr:uid="{265BEB37-8BCE-467C-8EB2-BE24CBF37D37}"/>
    <cellStyle name="Separador de milhares 48 6" xfId="27623" xr:uid="{00000000-0005-0000-0000-0000E96B0000}"/>
    <cellStyle name="Separador de milhares 48 6 2" xfId="27624" xr:uid="{00000000-0005-0000-0000-0000EA6B0000}"/>
    <cellStyle name="Separador de milhares 48 6 2 2" xfId="58260" xr:uid="{AA437205-4260-4683-8892-5FAE3D78E0FB}"/>
    <cellStyle name="Separador de milhares 48 6 3" xfId="58259" xr:uid="{B17B0EC5-D764-4CC3-806F-EF06A980DB1A}"/>
    <cellStyle name="Separador de milhares 48 7" xfId="27625" xr:uid="{00000000-0005-0000-0000-0000EB6B0000}"/>
    <cellStyle name="Separador de milhares 48 7 2" xfId="58261" xr:uid="{EEEA9204-1F7A-40F8-9380-005DAAF1D3AC}"/>
    <cellStyle name="Separador de milhares 48 8" xfId="58245" xr:uid="{7DA3E73C-876A-4559-91C8-08CF7392AF7C}"/>
    <cellStyle name="Separador de milhares 49" xfId="27626" xr:uid="{00000000-0005-0000-0000-0000EC6B0000}"/>
    <cellStyle name="Separador de milhares 49 2" xfId="27627" xr:uid="{00000000-0005-0000-0000-0000ED6B0000}"/>
    <cellStyle name="Separador de milhares 49 2 2" xfId="27628" xr:uid="{00000000-0005-0000-0000-0000EE6B0000}"/>
    <cellStyle name="Separador de milhares 49 2 2 2" xfId="27629" xr:uid="{00000000-0005-0000-0000-0000EF6B0000}"/>
    <cellStyle name="Separador de milhares 49 2 2 2 2" xfId="58265" xr:uid="{7150DDD7-1EB8-4FC8-BCB5-110E67173ABB}"/>
    <cellStyle name="Separador de milhares 49 2 2 3" xfId="58264" xr:uid="{728C19F4-CC57-44FE-97EC-57B24C0D7DB2}"/>
    <cellStyle name="Separador de milhares 49 2 3" xfId="27630" xr:uid="{00000000-0005-0000-0000-0000F06B0000}"/>
    <cellStyle name="Separador de milhares 49 2 3 2" xfId="27631" xr:uid="{00000000-0005-0000-0000-0000F16B0000}"/>
    <cellStyle name="Separador de milhares 49 2 3 2 2" xfId="58267" xr:uid="{654FC431-092F-4DF9-A951-261B00BC0E6A}"/>
    <cellStyle name="Separador de milhares 49 2 3 3" xfId="58266" xr:uid="{F5E056ED-23EC-47B2-A230-90F2ED480DD6}"/>
    <cellStyle name="Separador de milhares 49 2 4" xfId="27632" xr:uid="{00000000-0005-0000-0000-0000F26B0000}"/>
    <cellStyle name="Separador de milhares 49 2 4 2" xfId="58268" xr:uid="{52CE1A77-FA28-4C8B-BCCE-73FE41D4646C}"/>
    <cellStyle name="Separador de milhares 49 2 5" xfId="27633" xr:uid="{00000000-0005-0000-0000-0000F36B0000}"/>
    <cellStyle name="Separador de milhares 49 2 5 2" xfId="58269" xr:uid="{9685BE2E-D403-416D-BC32-BEC976D61058}"/>
    <cellStyle name="Separador de milhares 49 2 6" xfId="27634" xr:uid="{00000000-0005-0000-0000-0000F46B0000}"/>
    <cellStyle name="Separador de milhares 49 2 6 2" xfId="58270" xr:uid="{051FD1AA-A2C4-45FE-B617-B59952F1A379}"/>
    <cellStyle name="Separador de milhares 49 2 7" xfId="58263" xr:uid="{64BBF914-890A-4C0F-A914-16CFFAA7435A}"/>
    <cellStyle name="Separador de milhares 49 3" xfId="27635" xr:uid="{00000000-0005-0000-0000-0000F56B0000}"/>
    <cellStyle name="Separador de milhares 49 3 2" xfId="27636" xr:uid="{00000000-0005-0000-0000-0000F66B0000}"/>
    <cellStyle name="Separador de milhares 49 3 2 2" xfId="58272" xr:uid="{2A79F29B-E0D8-48B5-A2A5-E8B50170AF82}"/>
    <cellStyle name="Separador de milhares 49 3 3" xfId="58271" xr:uid="{9D292C13-BECF-40C3-ADB2-B2BFDFCFA1F7}"/>
    <cellStyle name="Separador de milhares 49 4" xfId="27637" xr:uid="{00000000-0005-0000-0000-0000F76B0000}"/>
    <cellStyle name="Separador de milhares 49 4 2" xfId="27638" xr:uid="{00000000-0005-0000-0000-0000F86B0000}"/>
    <cellStyle name="Separador de milhares 49 4 2 2" xfId="58274" xr:uid="{0A0C4F8C-208D-4576-930C-4E5ED04886F2}"/>
    <cellStyle name="Separador de milhares 49 4 3" xfId="58273" xr:uid="{7B75BE72-E4F1-421D-A0A4-B7BF9DE9A672}"/>
    <cellStyle name="Separador de milhares 49 5" xfId="27639" xr:uid="{00000000-0005-0000-0000-0000F96B0000}"/>
    <cellStyle name="Separador de milhares 49 5 2" xfId="58275" xr:uid="{9043915E-5661-49AF-876A-765F946822BE}"/>
    <cellStyle name="Separador de milhares 49 6" xfId="27640" xr:uid="{00000000-0005-0000-0000-0000FA6B0000}"/>
    <cellStyle name="Separador de milhares 49 6 2" xfId="27641" xr:uid="{00000000-0005-0000-0000-0000FB6B0000}"/>
    <cellStyle name="Separador de milhares 49 6 2 2" xfId="58277" xr:uid="{21C69D49-3158-44C4-BFD7-0B72A381CB4B}"/>
    <cellStyle name="Separador de milhares 49 6 3" xfId="58276" xr:uid="{D7355889-197D-4C94-83D7-A95DC7F40A93}"/>
    <cellStyle name="Separador de milhares 49 7" xfId="27642" xr:uid="{00000000-0005-0000-0000-0000FC6B0000}"/>
    <cellStyle name="Separador de milhares 49 7 2" xfId="58278" xr:uid="{C531E9A5-76B6-44C9-AA9F-0274D95B0B94}"/>
    <cellStyle name="Separador de milhares 49 8" xfId="58262" xr:uid="{32CB83CF-5701-4A04-8F00-2F2081CE9104}"/>
    <cellStyle name="Separador de milhares 5" xfId="27643" xr:uid="{00000000-0005-0000-0000-0000FD6B0000}"/>
    <cellStyle name="Separador de milhares_x0001_ 5" xfId="27644" xr:uid="{00000000-0005-0000-0000-0000FE6B0000}"/>
    <cellStyle name="Separador de milhares 5 10" xfId="27645" xr:uid="{00000000-0005-0000-0000-0000FF6B0000}"/>
    <cellStyle name="Separador de milhares_x0001_ 5 10" xfId="27646" xr:uid="{00000000-0005-0000-0000-0000006C0000}"/>
    <cellStyle name="Separador de milhares 5 10 10" xfId="58281" xr:uid="{83544555-7DD5-481F-8511-66E74730A641}"/>
    <cellStyle name="Separador de milhares 5 10 2" xfId="27647" xr:uid="{00000000-0005-0000-0000-0000016C0000}"/>
    <cellStyle name="Separador de milhares_x0001_ 5 10 2" xfId="27648" xr:uid="{00000000-0005-0000-0000-0000026C0000}"/>
    <cellStyle name="Separador de milhares 5 10 2 2" xfId="27649" xr:uid="{00000000-0005-0000-0000-0000036C0000}"/>
    <cellStyle name="Separador de milhares_x0001_ 5 10 2 2" xfId="58284" xr:uid="{0D739F0A-AE3D-47D8-855E-2593E1B0537B}"/>
    <cellStyle name="Separador de milhares 5 10 2 2 2" xfId="58285" xr:uid="{D6462D49-8633-4A0D-886F-4E1529CE63D0}"/>
    <cellStyle name="Separador de milhares 5 10 2 3" xfId="58283" xr:uid="{4C6D6E14-0838-4758-AB58-217BFB11B8D8}"/>
    <cellStyle name="Separador de milhares 5 10 3" xfId="27650" xr:uid="{00000000-0005-0000-0000-0000046C0000}"/>
    <cellStyle name="Separador de milhares_x0001_ 5 10 3" xfId="58282" xr:uid="{37F6F3BC-7E82-4A03-9035-EE0B71A13D15}"/>
    <cellStyle name="Separador de milhares 5 10 3 2" xfId="27651" xr:uid="{00000000-0005-0000-0000-0000056C0000}"/>
    <cellStyle name="Separador de milhares 5 10 3 2 2" xfId="58287" xr:uid="{0DF82669-FAD7-471C-BA3B-A13A9719CBCD}"/>
    <cellStyle name="Separador de milhares 5 10 3 3" xfId="58286" xr:uid="{4880F550-4046-4E69-A2D8-746A7A270B21}"/>
    <cellStyle name="Separador de milhares 5 10 4" xfId="27652" xr:uid="{00000000-0005-0000-0000-0000066C0000}"/>
    <cellStyle name="Separador de milhares 5 10 4 2" xfId="27653" xr:uid="{00000000-0005-0000-0000-0000076C0000}"/>
    <cellStyle name="Separador de milhares 5 10 4 2 2" xfId="58289" xr:uid="{46749017-1026-4F88-B9C8-5E4A82F2DD6C}"/>
    <cellStyle name="Separador de milhares 5 10 4 3" xfId="58288" xr:uid="{2E05BEB1-F71E-478A-96B3-1B368B5602A4}"/>
    <cellStyle name="Separador de milhares 5 10 5" xfId="27654" xr:uid="{00000000-0005-0000-0000-0000086C0000}"/>
    <cellStyle name="Separador de milhares 5 10 5 2" xfId="27655" xr:uid="{00000000-0005-0000-0000-0000096C0000}"/>
    <cellStyle name="Separador de milhares 5 10 5 2 2" xfId="58291" xr:uid="{AE3140CC-3B84-416B-9559-29C301D800D9}"/>
    <cellStyle name="Separador de milhares 5 10 5 3" xfId="58290" xr:uid="{B91E4448-96F5-4144-A5B6-DC6273D0E5A7}"/>
    <cellStyle name="Separador de milhares 5 10 6" xfId="27656" xr:uid="{00000000-0005-0000-0000-00000A6C0000}"/>
    <cellStyle name="Separador de milhares 5 10 6 2" xfId="58292" xr:uid="{6C7ECEBE-1B39-4776-9C4D-D57F61311BF5}"/>
    <cellStyle name="Separador de milhares 5 10 7" xfId="27657" xr:uid="{00000000-0005-0000-0000-00000B6C0000}"/>
    <cellStyle name="Separador de milhares 5 10 7 2" xfId="58293" xr:uid="{D3824E6B-481F-4044-9E51-643A953C6A5B}"/>
    <cellStyle name="Separador de milhares 5 10 7 3" xfId="27658" xr:uid="{00000000-0005-0000-0000-00000C6C0000}"/>
    <cellStyle name="Separador de milhares 5 10 7 3 2" xfId="58294" xr:uid="{56FF62C2-52C4-4372-BEEF-0F3743BD013C}"/>
    <cellStyle name="Separador de milhares 5 10 8" xfId="27659" xr:uid="{00000000-0005-0000-0000-00000D6C0000}"/>
    <cellStyle name="Separador de milhares 5 10 8 2" xfId="58295" xr:uid="{E03E3ADC-97CB-4FDB-AC78-20FE949DBBAF}"/>
    <cellStyle name="Separador de milhares 5 10 9" xfId="27660" xr:uid="{00000000-0005-0000-0000-00000E6C0000}"/>
    <cellStyle name="Separador de milhares 5 10 9 2" xfId="58296" xr:uid="{2A53E514-CAA7-4D1D-B54B-89EF24BBCA7D}"/>
    <cellStyle name="Separador de milhares 5 11" xfId="27661" xr:uid="{00000000-0005-0000-0000-00000F6C0000}"/>
    <cellStyle name="Separador de milhares_x0001_ 5 11" xfId="27662" xr:uid="{00000000-0005-0000-0000-0000106C0000}"/>
    <cellStyle name="Separador de milhares 5 11 2" xfId="27663" xr:uid="{00000000-0005-0000-0000-0000116C0000}"/>
    <cellStyle name="Separador de milhares_x0001_ 5 11 2" xfId="27664" xr:uid="{00000000-0005-0000-0000-0000126C0000}"/>
    <cellStyle name="Separador de milhares 5 11 2 2" xfId="27665" xr:uid="{00000000-0005-0000-0000-0000136C0000}"/>
    <cellStyle name="Separador de milhares_x0001_ 5 11 2 2" xfId="58300" xr:uid="{DC57CD86-B7FD-4224-8EB9-2CB9FCD467E6}"/>
    <cellStyle name="Separador de milhares 5 11 2 2 2" xfId="58301" xr:uid="{61246DD1-3223-4C63-9B35-B58C8E875240}"/>
    <cellStyle name="Separador de milhares 5 11 2 3" xfId="58299" xr:uid="{201E177D-915E-4074-88E2-99EFFA91638B}"/>
    <cellStyle name="Separador de milhares 5 11 3" xfId="27666" xr:uid="{00000000-0005-0000-0000-0000146C0000}"/>
    <cellStyle name="Separador de milhares_x0001_ 5 11 3" xfId="58298" xr:uid="{292BB83C-ABF9-4F79-98E2-7F91EEFF4701}"/>
    <cellStyle name="Separador de milhares 5 11 3 2" xfId="27667" xr:uid="{00000000-0005-0000-0000-0000156C0000}"/>
    <cellStyle name="Separador de milhares 5 11 3 2 2" xfId="58303" xr:uid="{0E68A003-4E0E-4DFD-805F-EEF6045BCCEC}"/>
    <cellStyle name="Separador de milhares 5 11 3 3" xfId="58302" xr:uid="{C98AC785-CF24-4FE6-BCAD-362D7BB01810}"/>
    <cellStyle name="Separador de milhares 5 11 4" xfId="27668" xr:uid="{00000000-0005-0000-0000-0000166C0000}"/>
    <cellStyle name="Separador de milhares 5 11 4 2" xfId="27669" xr:uid="{00000000-0005-0000-0000-0000176C0000}"/>
    <cellStyle name="Separador de milhares 5 11 4 2 2" xfId="58305" xr:uid="{4DE8A22B-F724-4CB2-9F9F-D6C1F1AE9FEC}"/>
    <cellStyle name="Separador de milhares 5 11 4 3" xfId="58304" xr:uid="{2DD3999E-662D-489F-9CA5-A52809D8F20E}"/>
    <cellStyle name="Separador de milhares 5 11 5" xfId="27670" xr:uid="{00000000-0005-0000-0000-0000186C0000}"/>
    <cellStyle name="Separador de milhares 5 11 5 2" xfId="58306" xr:uid="{1022F971-D744-450D-9D3C-D4992386CD01}"/>
    <cellStyle name="Separador de milhares 5 11 6" xfId="27671" xr:uid="{00000000-0005-0000-0000-0000196C0000}"/>
    <cellStyle name="Separador de milhares 5 11 6 2" xfId="58307" xr:uid="{8CBAF256-FF69-45E5-975C-E7557C9444F1}"/>
    <cellStyle name="Separador de milhares 5 11 6 3" xfId="27672" xr:uid="{00000000-0005-0000-0000-00001A6C0000}"/>
    <cellStyle name="Separador de milhares 5 11 6 3 2" xfId="58308" xr:uid="{1DE70646-72F0-41D2-BA7C-AB99510206F9}"/>
    <cellStyle name="Separador de milhares 5 11 7" xfId="27673" xr:uid="{00000000-0005-0000-0000-00001B6C0000}"/>
    <cellStyle name="Separador de milhares 5 11 7 2" xfId="58309" xr:uid="{59F583A0-422D-4792-A431-27091FF0C036}"/>
    <cellStyle name="Separador de milhares 5 11 8" xfId="27674" xr:uid="{00000000-0005-0000-0000-00001C6C0000}"/>
    <cellStyle name="Separador de milhares 5 11 8 2" xfId="58310" xr:uid="{BD7932B8-1E7D-4E28-9919-3E5BD46D8CED}"/>
    <cellStyle name="Separador de milhares 5 11 9" xfId="58297" xr:uid="{B192EED7-1DD1-47A7-AED4-1019C5CCF52C}"/>
    <cellStyle name="Separador de milhares 5 12" xfId="27675" xr:uid="{00000000-0005-0000-0000-00001D6C0000}"/>
    <cellStyle name="Separador de milhares_x0001_ 5 12" xfId="27676" xr:uid="{00000000-0005-0000-0000-00001E6C0000}"/>
    <cellStyle name="Separador de milhares 5 12 2" xfId="27677" xr:uid="{00000000-0005-0000-0000-00001F6C0000}"/>
    <cellStyle name="Separador de milhares_x0001_ 5 12 2" xfId="27678" xr:uid="{00000000-0005-0000-0000-0000206C0000}"/>
    <cellStyle name="Separador de milhares 5 12 2 2" xfId="27679" xr:uid="{00000000-0005-0000-0000-0000216C0000}"/>
    <cellStyle name="Separador de milhares_x0001_ 5 12 2 2" xfId="58314" xr:uid="{9656A814-026E-4B18-B75D-3BE522517744}"/>
    <cellStyle name="Separador de milhares 5 12 2 2 2" xfId="58315" xr:uid="{4E9C9F28-962C-4A0F-834D-5CC5602CE272}"/>
    <cellStyle name="Separador de milhares 5 12 2 3" xfId="58313" xr:uid="{127ED28C-24D2-4544-860F-BDC756101FD9}"/>
    <cellStyle name="Separador de milhares 5 12 3" xfId="27680" xr:uid="{00000000-0005-0000-0000-0000226C0000}"/>
    <cellStyle name="Separador de milhares_x0001_ 5 12 3" xfId="58312" xr:uid="{C809A4D4-0359-4788-8DA8-3084F55032FD}"/>
    <cellStyle name="Separador de milhares 5 12 3 2" xfId="27681" xr:uid="{00000000-0005-0000-0000-0000236C0000}"/>
    <cellStyle name="Separador de milhares 5 12 3 2 2" xfId="58317" xr:uid="{B6471B3D-FA2D-45E4-AC7A-C99E4CC4A751}"/>
    <cellStyle name="Separador de milhares 5 12 3 3" xfId="58316" xr:uid="{8A8C7D8A-37B8-4622-B217-5D96F12B78AD}"/>
    <cellStyle name="Separador de milhares 5 12 4" xfId="27682" xr:uid="{00000000-0005-0000-0000-0000246C0000}"/>
    <cellStyle name="Separador de milhares 5 12 4 2" xfId="27683" xr:uid="{00000000-0005-0000-0000-0000256C0000}"/>
    <cellStyle name="Separador de milhares 5 12 4 2 2" xfId="58319" xr:uid="{8B0C1900-AFE6-435C-8D5A-48242B8769BF}"/>
    <cellStyle name="Separador de milhares 5 12 4 3" xfId="58318" xr:uid="{90D04693-7042-4CDD-A9DE-51DA96DC2D9D}"/>
    <cellStyle name="Separador de milhares 5 12 5" xfId="27684" xr:uid="{00000000-0005-0000-0000-0000266C0000}"/>
    <cellStyle name="Separador de milhares 5 12 5 2" xfId="58320" xr:uid="{6E0619D4-335D-44C2-960B-FECE3909F13F}"/>
    <cellStyle name="Separador de milhares 5 12 6" xfId="27685" xr:uid="{00000000-0005-0000-0000-0000276C0000}"/>
    <cellStyle name="Separador de milhares 5 12 6 2" xfId="58321" xr:uid="{61E77E10-542A-4EE3-8A53-611415D60B07}"/>
    <cellStyle name="Separador de milhares 5 12 6 3" xfId="27686" xr:uid="{00000000-0005-0000-0000-0000286C0000}"/>
    <cellStyle name="Separador de milhares 5 12 6 3 2" xfId="58322" xr:uid="{1E59F32A-83B3-44BE-BE98-A6A2352FE373}"/>
    <cellStyle name="Separador de milhares 5 12 7" xfId="27687" xr:uid="{00000000-0005-0000-0000-0000296C0000}"/>
    <cellStyle name="Separador de milhares 5 12 7 2" xfId="58323" xr:uid="{8965147A-66DD-4A05-8C92-959102420F16}"/>
    <cellStyle name="Separador de milhares 5 12 8" xfId="27688" xr:uid="{00000000-0005-0000-0000-00002A6C0000}"/>
    <cellStyle name="Separador de milhares 5 12 8 2" xfId="58324" xr:uid="{64BD1AB7-E03C-4CC2-B869-A8113DBF4B81}"/>
    <cellStyle name="Separador de milhares 5 12 9" xfId="58311" xr:uid="{2FB49933-A4B8-434A-B55F-F0C8DCF85BD5}"/>
    <cellStyle name="Separador de milhares 5 13" xfId="27689" xr:uid="{00000000-0005-0000-0000-00002B6C0000}"/>
    <cellStyle name="Separador de milhares_x0001_ 5 13" xfId="27690" xr:uid="{00000000-0005-0000-0000-00002C6C0000}"/>
    <cellStyle name="Separador de milhares 5 13 2" xfId="27691" xr:uid="{00000000-0005-0000-0000-00002D6C0000}"/>
    <cellStyle name="Separador de milhares_x0001_ 5 13 2" xfId="27692" xr:uid="{00000000-0005-0000-0000-00002E6C0000}"/>
    <cellStyle name="Separador de milhares 5 13 2 2" xfId="27693" xr:uid="{00000000-0005-0000-0000-00002F6C0000}"/>
    <cellStyle name="Separador de milhares_x0001_ 5 13 2 2" xfId="58328" xr:uid="{AF8A1897-E2EB-4CB9-AB12-53DE39F45636}"/>
    <cellStyle name="Separador de milhares 5 13 2 2 2" xfId="58329" xr:uid="{39EFC89C-F442-4BC4-BC15-D437603F2019}"/>
    <cellStyle name="Separador de milhares 5 13 2 3" xfId="58327" xr:uid="{F0866544-1ADB-4DDA-90CA-FB868F740B75}"/>
    <cellStyle name="Separador de milhares 5 13 3" xfId="27694" xr:uid="{00000000-0005-0000-0000-0000306C0000}"/>
    <cellStyle name="Separador de milhares_x0001_ 5 13 3" xfId="58326" xr:uid="{D8EDAF10-4DB0-4EAE-9677-21CB9082D3BF}"/>
    <cellStyle name="Separador de milhares 5 13 3 2" xfId="27695" xr:uid="{00000000-0005-0000-0000-0000316C0000}"/>
    <cellStyle name="Separador de milhares 5 13 3 2 2" xfId="58331" xr:uid="{512E8826-DA20-46D1-9AE4-11A9E768F6A3}"/>
    <cellStyle name="Separador de milhares 5 13 3 3" xfId="58330" xr:uid="{877B9DA9-C9FC-4698-A65A-A1E7746609FF}"/>
    <cellStyle name="Separador de milhares 5 13 4" xfId="27696" xr:uid="{00000000-0005-0000-0000-0000326C0000}"/>
    <cellStyle name="Separador de milhares 5 13 4 2" xfId="58332" xr:uid="{312C8FE3-1646-45DD-9905-B358C50E9092}"/>
    <cellStyle name="Separador de milhares 5 13 5" xfId="27697" xr:uid="{00000000-0005-0000-0000-0000336C0000}"/>
    <cellStyle name="Separador de milhares 5 13 5 2" xfId="58333" xr:uid="{43D411DE-9D16-4EB4-B846-676A4CAF56F1}"/>
    <cellStyle name="Separador de milhares 5 13 5 3" xfId="27698" xr:uid="{00000000-0005-0000-0000-0000346C0000}"/>
    <cellStyle name="Separador de milhares 5 13 5 3 2" xfId="58334" xr:uid="{24ED157D-3228-4DE8-91D0-2C2A7EB3207A}"/>
    <cellStyle name="Separador de milhares 5 13 6" xfId="27699" xr:uid="{00000000-0005-0000-0000-0000356C0000}"/>
    <cellStyle name="Separador de milhares 5 13 6 2" xfId="58335" xr:uid="{50827B0A-D3F6-495A-8C79-28E22A583AED}"/>
    <cellStyle name="Separador de milhares 5 13 7" xfId="27700" xr:uid="{00000000-0005-0000-0000-0000366C0000}"/>
    <cellStyle name="Separador de milhares 5 13 7 2" xfId="58336" xr:uid="{8B9099EB-1518-4787-BD19-6B16DF445103}"/>
    <cellStyle name="Separador de milhares 5 13 8" xfId="58325" xr:uid="{05286112-2C1D-4333-9CDE-465C0B79530F}"/>
    <cellStyle name="Separador de milhares 5 14" xfId="27701" xr:uid="{00000000-0005-0000-0000-0000376C0000}"/>
    <cellStyle name="Separador de milhares_x0001_ 5 14" xfId="27702" xr:uid="{00000000-0005-0000-0000-0000386C0000}"/>
    <cellStyle name="Separador de milhares 5 14 2" xfId="27703" xr:uid="{00000000-0005-0000-0000-0000396C0000}"/>
    <cellStyle name="Separador de milhares_x0001_ 5 14 2" xfId="58338" xr:uid="{B1B12500-54F7-4F15-84D8-21A0675F3E26}"/>
    <cellStyle name="Separador de milhares 5 14 2 2" xfId="27704" xr:uid="{00000000-0005-0000-0000-00003A6C0000}"/>
    <cellStyle name="Separador de milhares 5 14 2 2 2" xfId="58340" xr:uid="{A5A8F831-158B-40F3-B861-9F919C1C01D9}"/>
    <cellStyle name="Separador de milhares 5 14 2 3" xfId="58339" xr:uid="{506B61DD-4604-4CD7-AB1F-50B209286C08}"/>
    <cellStyle name="Separador de milhares 5 14 3" xfId="27705" xr:uid="{00000000-0005-0000-0000-00003B6C0000}"/>
    <cellStyle name="Separador de milhares 5 14 3 2" xfId="27706" xr:uid="{00000000-0005-0000-0000-00003C6C0000}"/>
    <cellStyle name="Separador de milhares 5 14 3 2 2" xfId="58342" xr:uid="{9C948DC1-8200-4AEF-8513-044DE46FA172}"/>
    <cellStyle name="Separador de milhares 5 14 3 3" xfId="58341" xr:uid="{9D3530A4-7B73-4169-8779-75EAA1E34FFF}"/>
    <cellStyle name="Separador de milhares 5 14 4" xfId="27707" xr:uid="{00000000-0005-0000-0000-00003D6C0000}"/>
    <cellStyle name="Separador de milhares 5 14 4 2" xfId="58343" xr:uid="{B4BE893C-FD94-486A-976C-3567FE0D685D}"/>
    <cellStyle name="Separador de milhares 5 14 5" xfId="27708" xr:uid="{00000000-0005-0000-0000-00003E6C0000}"/>
    <cellStyle name="Separador de milhares 5 14 5 2" xfId="58344" xr:uid="{600160B6-634C-44BA-90C0-8961E9444909}"/>
    <cellStyle name="Separador de milhares 5 14 5 3" xfId="27709" xr:uid="{00000000-0005-0000-0000-00003F6C0000}"/>
    <cellStyle name="Separador de milhares 5 14 5 3 2" xfId="58345" xr:uid="{33045B27-E376-46F0-8B5F-BB976A38C5C1}"/>
    <cellStyle name="Separador de milhares 5 14 6" xfId="27710" xr:uid="{00000000-0005-0000-0000-0000406C0000}"/>
    <cellStyle name="Separador de milhares 5 14 6 2" xfId="58346" xr:uid="{8CCB817F-27CD-466F-890A-5DC55078CB4E}"/>
    <cellStyle name="Separador de milhares 5 14 7" xfId="27711" xr:uid="{00000000-0005-0000-0000-0000416C0000}"/>
    <cellStyle name="Separador de milhares 5 14 7 2" xfId="58347" xr:uid="{E079B795-D4AD-4FCA-9284-211349EA8BEF}"/>
    <cellStyle name="Separador de milhares 5 14 8" xfId="58337" xr:uid="{FF960E0D-83F7-4F5F-886B-A1DDA9C8A41D}"/>
    <cellStyle name="Separador de milhares 5 15" xfId="27712" xr:uid="{00000000-0005-0000-0000-0000426C0000}"/>
    <cellStyle name="Separador de milhares_x0001_ 5 15" xfId="27713" xr:uid="{00000000-0005-0000-0000-0000436C0000}"/>
    <cellStyle name="Separador de milhares 5 15 2" xfId="27714" xr:uid="{00000000-0005-0000-0000-0000446C0000}"/>
    <cellStyle name="Separador de milhares_x0001_ 5 15 2" xfId="58349" xr:uid="{C99E45D3-0909-4D61-8947-CB9019FE13BB}"/>
    <cellStyle name="Separador de milhares 5 15 2 2" xfId="27715" xr:uid="{00000000-0005-0000-0000-0000456C0000}"/>
    <cellStyle name="Separador de milhares 5 15 2 2 2" xfId="58351" xr:uid="{E85E0BA4-AF3A-4CA0-87A5-433093C807BC}"/>
    <cellStyle name="Separador de milhares 5 15 2 3" xfId="58350" xr:uid="{CE7174FD-CEAF-4A99-A6FC-1E9EE2453FF3}"/>
    <cellStyle name="Separador de milhares 5 15 3" xfId="27716" xr:uid="{00000000-0005-0000-0000-0000466C0000}"/>
    <cellStyle name="Separador de milhares_x0001_ 5 15 3" xfId="27717" xr:uid="{00000000-0005-0000-0000-0000476C0000}"/>
    <cellStyle name="Separador de milhares 5 15 3 2" xfId="27718" xr:uid="{00000000-0005-0000-0000-0000486C0000}"/>
    <cellStyle name="Separador de milhares_x0001_ 5 15 3 2" xfId="58353" xr:uid="{E89DA31D-5DFF-436F-B732-BEE32B1F8D67}"/>
    <cellStyle name="Separador de milhares 5 15 3 2 2" xfId="58354" xr:uid="{B025237A-6C39-4FE1-914A-FC2EEE9FC9F4}"/>
    <cellStyle name="Separador de milhares 5 15 3 3" xfId="58352" xr:uid="{10BA443E-3AA7-4AF4-AF86-EC1CEA637A9F}"/>
    <cellStyle name="Separador de milhares 5 15 4" xfId="27719" xr:uid="{00000000-0005-0000-0000-0000496C0000}"/>
    <cellStyle name="Separador de milhares 5 15 4 2" xfId="58355" xr:uid="{A26FC2A1-A5B7-41ED-97F1-38FF5458F815}"/>
    <cellStyle name="Separador de milhares 5 15 5" xfId="27720" xr:uid="{00000000-0005-0000-0000-00004A6C0000}"/>
    <cellStyle name="Separador de milhares 5 15 5 2" xfId="27721" xr:uid="{00000000-0005-0000-0000-00004B6C0000}"/>
    <cellStyle name="Separador de milhares 5 15 5 2 2" xfId="58357" xr:uid="{18750B97-C0E7-4F67-98EB-1267C90B0A85}"/>
    <cellStyle name="Separador de milhares 5 15 5 3" xfId="58356" xr:uid="{52C74C42-22BB-43BA-A8E5-79A8E0FD7AF5}"/>
    <cellStyle name="Separador de milhares 5 15 6" xfId="27722" xr:uid="{00000000-0005-0000-0000-00004C6C0000}"/>
    <cellStyle name="Separador de milhares 5 15 6 2" xfId="58358" xr:uid="{90EB6C4A-FBF6-4BFE-98B8-53138D87E43D}"/>
    <cellStyle name="Separador de milhares 5 15 7" xfId="58348" xr:uid="{F5A21298-9B72-418F-B16A-7649DD0B46ED}"/>
    <cellStyle name="Separador de milhares 5 16" xfId="27723" xr:uid="{00000000-0005-0000-0000-00004D6C0000}"/>
    <cellStyle name="Separador de milhares_x0001_ 5 16" xfId="27724" xr:uid="{00000000-0005-0000-0000-00004E6C0000}"/>
    <cellStyle name="Separador de milhares 5 16 2" xfId="27725" xr:uid="{00000000-0005-0000-0000-00004F6C0000}"/>
    <cellStyle name="Separador de milhares_x0001_ 5 16 2" xfId="58360" xr:uid="{65116D1F-A18F-48F3-A54A-17F97D3DCC92}"/>
    <cellStyle name="Separador de milhares 5 16 2 2" xfId="27726" xr:uid="{00000000-0005-0000-0000-0000506C0000}"/>
    <cellStyle name="Separador de milhares 5 16 2 2 2" xfId="58362" xr:uid="{BC5CF482-992E-4F4C-B9DD-345681829DD4}"/>
    <cellStyle name="Separador de milhares 5 16 2 3" xfId="58361" xr:uid="{22A083AE-878E-4FA9-AB85-CB39B5ECB666}"/>
    <cellStyle name="Separador de milhares 5 16 3" xfId="27727" xr:uid="{00000000-0005-0000-0000-0000516C0000}"/>
    <cellStyle name="Separador de milhares 5 16 3 2" xfId="27728" xr:uid="{00000000-0005-0000-0000-0000526C0000}"/>
    <cellStyle name="Separador de milhares 5 16 3 2 2" xfId="58364" xr:uid="{032A90CF-A7A1-406D-98F1-B851729D0066}"/>
    <cellStyle name="Separador de milhares 5 16 3 3" xfId="58363" xr:uid="{3A5DF91E-23C8-4288-8F11-F2962D22D415}"/>
    <cellStyle name="Separador de milhares 5 16 4" xfId="27729" xr:uid="{00000000-0005-0000-0000-0000536C0000}"/>
    <cellStyle name="Separador de milhares 5 16 4 2" xfId="58365" xr:uid="{8B685348-D216-4DAA-8DD8-484198D92D3B}"/>
    <cellStyle name="Separador de milhares 5 16 5" xfId="27730" xr:uid="{00000000-0005-0000-0000-0000546C0000}"/>
    <cellStyle name="Separador de milhares 5 16 5 2" xfId="27731" xr:uid="{00000000-0005-0000-0000-0000556C0000}"/>
    <cellStyle name="Separador de milhares 5 16 5 2 2" xfId="58367" xr:uid="{5DE4A581-5E8F-45E6-8762-4578340ED806}"/>
    <cellStyle name="Separador de milhares 5 16 5 3" xfId="58366" xr:uid="{CCBE698F-533A-415C-B305-AE4B64CEC7F5}"/>
    <cellStyle name="Separador de milhares 5 16 6" xfId="27732" xr:uid="{00000000-0005-0000-0000-0000566C0000}"/>
    <cellStyle name="Separador de milhares 5 16 6 2" xfId="58368" xr:uid="{2440D923-96C8-4774-AF9A-3745A99AD097}"/>
    <cellStyle name="Separador de milhares 5 16 7" xfId="58359" xr:uid="{70F848D3-8AF1-42C5-90B3-DCE38D944B51}"/>
    <cellStyle name="Separador de milhares 5 17" xfId="27733" xr:uid="{00000000-0005-0000-0000-0000576C0000}"/>
    <cellStyle name="Separador de milhares_x0001_ 5 17" xfId="27734" xr:uid="{00000000-0005-0000-0000-0000586C0000}"/>
    <cellStyle name="Separador de milhares 5 17 2" xfId="27735" xr:uid="{00000000-0005-0000-0000-0000596C0000}"/>
    <cellStyle name="Separador de milhares_x0001_ 5 17 2" xfId="58370" xr:uid="{EEE8EAC1-B247-491C-BDDF-6908DE0674F8}"/>
    <cellStyle name="Separador de milhares 5 17 2 2" xfId="27736" xr:uid="{00000000-0005-0000-0000-00005A6C0000}"/>
    <cellStyle name="Separador de milhares 5 17 2 2 2" xfId="58372" xr:uid="{F38560CC-AEF3-4FB1-9779-6AF77983F14E}"/>
    <cellStyle name="Separador de milhares 5 17 2 3" xfId="58371" xr:uid="{FE182C3B-18BE-4700-9BB8-8E7A01EBC401}"/>
    <cellStyle name="Separador de milhares 5 17 3" xfId="27737" xr:uid="{00000000-0005-0000-0000-00005B6C0000}"/>
    <cellStyle name="Separador de milhares 5 17 3 2" xfId="27738" xr:uid="{00000000-0005-0000-0000-00005C6C0000}"/>
    <cellStyle name="Separador de milhares 5 17 3 2 2" xfId="58374" xr:uid="{3AED6E9D-69C5-4696-A55E-A512A9D5060E}"/>
    <cellStyle name="Separador de milhares 5 17 3 3" xfId="58373" xr:uid="{CB6F6B50-AFF9-417A-8FBD-CBA908F53FDC}"/>
    <cellStyle name="Separador de milhares 5 17 4" xfId="27739" xr:uid="{00000000-0005-0000-0000-00005D6C0000}"/>
    <cellStyle name="Separador de milhares 5 17 4 2" xfId="58375" xr:uid="{563D5F6A-06BA-4405-9FC4-53CDF439B873}"/>
    <cellStyle name="Separador de milhares 5 17 5" xfId="27740" xr:uid="{00000000-0005-0000-0000-00005E6C0000}"/>
    <cellStyle name="Separador de milhares 5 17 5 2" xfId="27741" xr:uid="{00000000-0005-0000-0000-00005F6C0000}"/>
    <cellStyle name="Separador de milhares 5 17 5 2 2" xfId="58377" xr:uid="{767BDC4D-C14C-4410-8CB0-0E842ED83CC8}"/>
    <cellStyle name="Separador de milhares 5 17 5 3" xfId="58376" xr:uid="{0DDC6C97-2BFD-4916-83CF-DCEEC0F8C0F2}"/>
    <cellStyle name="Separador de milhares 5 17 6" xfId="27742" xr:uid="{00000000-0005-0000-0000-0000606C0000}"/>
    <cellStyle name="Separador de milhares 5 17 6 2" xfId="58378" xr:uid="{5B9033D2-585F-46DE-8555-AE2CDD7FE947}"/>
    <cellStyle name="Separador de milhares 5 17 7" xfId="58369" xr:uid="{580229DE-127C-44FB-B296-8A0B78801979}"/>
    <cellStyle name="Separador de milhares 5 18" xfId="27743" xr:uid="{00000000-0005-0000-0000-0000616C0000}"/>
    <cellStyle name="Separador de milhares_x0001_ 5 18" xfId="58280" xr:uid="{44C26E44-B25A-4673-91C9-EFA28CCA6AF0}"/>
    <cellStyle name="Separador de milhares 5 18 2" xfId="27744" xr:uid="{00000000-0005-0000-0000-0000626C0000}"/>
    <cellStyle name="Separador de milhares 5 18 2 2" xfId="27745" xr:uid="{00000000-0005-0000-0000-0000636C0000}"/>
    <cellStyle name="Separador de milhares 5 18 2 2 2" xfId="58381" xr:uid="{60086CED-BC36-420D-B949-4BD561B26A3F}"/>
    <cellStyle name="Separador de milhares 5 18 2 3" xfId="58380" xr:uid="{AA1B1EF9-2D13-477B-A96E-B1AA635ABD60}"/>
    <cellStyle name="Separador de milhares 5 18 3" xfId="27746" xr:uid="{00000000-0005-0000-0000-0000646C0000}"/>
    <cellStyle name="Separador de milhares 5 18 3 2" xfId="27747" xr:uid="{00000000-0005-0000-0000-0000656C0000}"/>
    <cellStyle name="Separador de milhares 5 18 3 2 2" xfId="58383" xr:uid="{EC7F9822-EFA0-4C06-8CB4-7BAA39BB92E8}"/>
    <cellStyle name="Separador de milhares 5 18 3 3" xfId="58382" xr:uid="{DD1675FA-0AFA-492F-B611-15A592F3203A}"/>
    <cellStyle name="Separador de milhares 5 18 4" xfId="27748" xr:uid="{00000000-0005-0000-0000-0000666C0000}"/>
    <cellStyle name="Separador de milhares 5 18 4 2" xfId="58384" xr:uid="{96424138-A1F1-45BC-B9D5-EEB27450F28F}"/>
    <cellStyle name="Separador de milhares 5 18 5" xfId="27749" xr:uid="{00000000-0005-0000-0000-0000676C0000}"/>
    <cellStyle name="Separador de milhares 5 18 5 2" xfId="27750" xr:uid="{00000000-0005-0000-0000-0000686C0000}"/>
    <cellStyle name="Separador de milhares 5 18 5 2 2" xfId="58386" xr:uid="{F2043EA6-C71F-4EAA-96FA-2E9DE32049F8}"/>
    <cellStyle name="Separador de milhares 5 18 5 3" xfId="58385" xr:uid="{0B7E90EF-3226-416D-9803-0C6CF02751C6}"/>
    <cellStyle name="Separador de milhares 5 18 6" xfId="27751" xr:uid="{00000000-0005-0000-0000-0000696C0000}"/>
    <cellStyle name="Separador de milhares 5 18 6 2" xfId="58387" xr:uid="{DD4CB9AE-8685-4A24-A478-3B434D206FDB}"/>
    <cellStyle name="Separador de milhares 5 18 7" xfId="58379" xr:uid="{C903667C-6C3D-4C66-B564-E8761597DE10}"/>
    <cellStyle name="Separador de milhares 5 19" xfId="27752" xr:uid="{00000000-0005-0000-0000-00006A6C0000}"/>
    <cellStyle name="Separador de milhares 5 19 2" xfId="27753" xr:uid="{00000000-0005-0000-0000-00006B6C0000}"/>
    <cellStyle name="Separador de milhares 5 19 2 2" xfId="27754" xr:uid="{00000000-0005-0000-0000-00006C6C0000}"/>
    <cellStyle name="Separador de milhares 5 19 2 2 2" xfId="58390" xr:uid="{4B5B9859-96E2-4857-A64D-D8CC6089D3DA}"/>
    <cellStyle name="Separador de milhares 5 19 2 3" xfId="58389" xr:uid="{FEA04AD0-3594-4ACE-B403-5BF91C398286}"/>
    <cellStyle name="Separador de milhares 5 19 3" xfId="27755" xr:uid="{00000000-0005-0000-0000-00006D6C0000}"/>
    <cellStyle name="Separador de milhares 5 19 3 2" xfId="27756" xr:uid="{00000000-0005-0000-0000-00006E6C0000}"/>
    <cellStyle name="Separador de milhares 5 19 3 2 2" xfId="58392" xr:uid="{00314DEE-E4C4-4E1F-803E-E56E0242544B}"/>
    <cellStyle name="Separador de milhares 5 19 3 3" xfId="58391" xr:uid="{5C6A4C43-879C-4754-9549-82606638BFA0}"/>
    <cellStyle name="Separador de milhares 5 19 4" xfId="27757" xr:uid="{00000000-0005-0000-0000-00006F6C0000}"/>
    <cellStyle name="Separador de milhares 5 19 4 2" xfId="58393" xr:uid="{EF490DF1-ACC8-4864-A352-73195A7C7B55}"/>
    <cellStyle name="Separador de milhares 5 19 5" xfId="27758" xr:uid="{00000000-0005-0000-0000-0000706C0000}"/>
    <cellStyle name="Separador de milhares 5 19 5 2" xfId="27759" xr:uid="{00000000-0005-0000-0000-0000716C0000}"/>
    <cellStyle name="Separador de milhares 5 19 5 2 2" xfId="58395" xr:uid="{50738359-CE26-4A8C-BEB0-78646C74951C}"/>
    <cellStyle name="Separador de milhares 5 19 5 3" xfId="58394" xr:uid="{CA876F8A-3478-45D2-BC9E-1C61538C86C0}"/>
    <cellStyle name="Separador de milhares 5 19 6" xfId="27760" xr:uid="{00000000-0005-0000-0000-0000726C0000}"/>
    <cellStyle name="Separador de milhares 5 19 6 2" xfId="58396" xr:uid="{EC1A5C6C-2203-4B67-ADA5-0FB32077BC79}"/>
    <cellStyle name="Separador de milhares 5 19 7" xfId="58388" xr:uid="{9BB489B5-7E9B-458F-899E-73CE4F329056}"/>
    <cellStyle name="Separador de milhares 5 2" xfId="27761" xr:uid="{00000000-0005-0000-0000-0000736C0000}"/>
    <cellStyle name="Separador de milhares_x0001_ 5 2" xfId="27762" xr:uid="{00000000-0005-0000-0000-0000746C0000}"/>
    <cellStyle name="Separador de milhares 5 2 10" xfId="58397" xr:uid="{BE33E584-C039-4C8B-8A53-860361214B42}"/>
    <cellStyle name="Separador de milhares_x0001_ 5 2 10" xfId="58398" xr:uid="{8FCCEF31-6FD6-45DF-B2D3-7650CF3B84F9}"/>
    <cellStyle name="Separador de milhares 5 2 2" xfId="27763" xr:uid="{00000000-0005-0000-0000-0000756C0000}"/>
    <cellStyle name="Separador de milhares_x0001_ 5 2 2" xfId="27764" xr:uid="{00000000-0005-0000-0000-0000766C0000}"/>
    <cellStyle name="Separador de milhares 5 2 2 2" xfId="27765" xr:uid="{00000000-0005-0000-0000-0000776C0000}"/>
    <cellStyle name="Separador de milhares_x0001_ 5 2 2 2" xfId="27766" xr:uid="{00000000-0005-0000-0000-0000786C0000}"/>
    <cellStyle name="Separador de milhares 5 2 2 2 2" xfId="58401" xr:uid="{A5122536-9219-4806-B453-D42C0F0A9900}"/>
    <cellStyle name="Separador de milhares_x0001_ 5 2 2 2 2" xfId="58402" xr:uid="{8E91D75C-A71C-417D-838C-9305A60F280A}"/>
    <cellStyle name="Separador de milhares 5 2 2 3" xfId="58399" xr:uid="{0DCC0F02-9287-4228-B334-7594F870F447}"/>
    <cellStyle name="Separador de milhares_x0001_ 5 2 2 3" xfId="58400" xr:uid="{8E761A13-E4AE-4A44-8FFA-54FD25BACD9D}"/>
    <cellStyle name="Separador de milhares 5 2 3" xfId="27767" xr:uid="{00000000-0005-0000-0000-0000796C0000}"/>
    <cellStyle name="Separador de milhares_x0001_ 5 2 3" xfId="27768" xr:uid="{00000000-0005-0000-0000-00007A6C0000}"/>
    <cellStyle name="Separador de milhares 5 2 3 2" xfId="27769" xr:uid="{00000000-0005-0000-0000-00007B6C0000}"/>
    <cellStyle name="Separador de milhares_x0001_ 5 2 3 2" xfId="27770" xr:uid="{00000000-0005-0000-0000-00007C6C0000}"/>
    <cellStyle name="Separador de milhares 5 2 3 2 2" xfId="58405" xr:uid="{FFED74E8-0A2D-4D34-A791-5129EFA160EA}"/>
    <cellStyle name="Separador de milhares_x0001_ 5 2 3 2 2" xfId="58406" xr:uid="{75207DED-4001-4E8F-BD81-2DCC97D90D34}"/>
    <cellStyle name="Separador de milhares 5 2 3 3" xfId="58403" xr:uid="{8DDF4539-ADAC-4DFE-B552-F2F5E7BE15F8}"/>
    <cellStyle name="Separador de milhares_x0001_ 5 2 3 3" xfId="58404" xr:uid="{8545A3B5-B459-4ED2-82B1-212AF277B1F8}"/>
    <cellStyle name="Separador de milhares 5 2 4" xfId="27771" xr:uid="{00000000-0005-0000-0000-00007D6C0000}"/>
    <cellStyle name="Separador de milhares_x0001_ 5 2 4" xfId="27772" xr:uid="{00000000-0005-0000-0000-00007E6C0000}"/>
    <cellStyle name="Separador de milhares 5 2 4 2" xfId="27773" xr:uid="{00000000-0005-0000-0000-00007F6C0000}"/>
    <cellStyle name="Separador de milhares_x0001_ 5 2 4 2" xfId="27774" xr:uid="{00000000-0005-0000-0000-0000806C0000}"/>
    <cellStyle name="Separador de milhares 5 2 4 2 2" xfId="58409" xr:uid="{27CCC6A0-ECDE-4F2F-A940-35D4A2BECF10}"/>
    <cellStyle name="Separador de milhares_x0001_ 5 2 4 2 2" xfId="58410" xr:uid="{B4BE9187-1B76-44D1-B71A-3F48EE20E803}"/>
    <cellStyle name="Separador de milhares 5 2 4 3" xfId="58407" xr:uid="{595C0A1B-0BE5-4CC1-AC3E-3BE44AA15DD6}"/>
    <cellStyle name="Separador de milhares_x0001_ 5 2 4 3" xfId="58408" xr:uid="{318E6967-F524-4E82-BD51-09B806B3EC38}"/>
    <cellStyle name="Separador de milhares 5 2 5" xfId="27775" xr:uid="{00000000-0005-0000-0000-0000816C0000}"/>
    <cellStyle name="Separador de milhares_x0001_ 5 2 5" xfId="27776" xr:uid="{00000000-0005-0000-0000-0000826C0000}"/>
    <cellStyle name="Separador de milhares 5 2 5 2" xfId="27777" xr:uid="{00000000-0005-0000-0000-0000836C0000}"/>
    <cellStyle name="Separador de milhares_x0001_ 5 2 5 2" xfId="27778" xr:uid="{00000000-0005-0000-0000-0000846C0000}"/>
    <cellStyle name="Separador de milhares 5 2 5 2 2" xfId="58413" xr:uid="{59EE1CD4-2427-419E-9FCE-F19956F2366F}"/>
    <cellStyle name="Separador de milhares_x0001_ 5 2 5 2 2" xfId="58414" xr:uid="{5BB52C2A-4EBD-4940-B26A-352AEFCC40CD}"/>
    <cellStyle name="Separador de milhares 5 2 5 3" xfId="58411" xr:uid="{60089490-4CD8-4EBB-828C-0E9B489A74D3}"/>
    <cellStyle name="Separador de milhares_x0001_ 5 2 5 3" xfId="58412" xr:uid="{2C633332-CD95-4240-A8F8-E5635C4D4647}"/>
    <cellStyle name="Separador de milhares 5 2 6" xfId="27779" xr:uid="{00000000-0005-0000-0000-0000856C0000}"/>
    <cellStyle name="Separador de milhares_x0001_ 5 2 6" xfId="27780" xr:uid="{00000000-0005-0000-0000-0000866C0000}"/>
    <cellStyle name="Separador de milhares 5 2 6 2" xfId="58415" xr:uid="{165A82CB-58EA-468E-A824-ED6E729EA476}"/>
    <cellStyle name="Separador de milhares_x0001_ 5 2 6 2" xfId="58416" xr:uid="{2703907D-67C0-415D-9616-CD4EFD926745}"/>
    <cellStyle name="Separador de milhares 5 2 7" xfId="27781" xr:uid="{00000000-0005-0000-0000-0000876C0000}"/>
    <cellStyle name="Separador de milhares_x0001_ 5 2 7" xfId="27782" xr:uid="{00000000-0005-0000-0000-0000886C0000}"/>
    <cellStyle name="Separador de milhares 5 2 7 2" xfId="58417" xr:uid="{068CABFA-3192-481D-B416-A9BEC420A20B}"/>
    <cellStyle name="Separador de milhares_x0001_ 5 2 7 2" xfId="58418" xr:uid="{44AAE849-CEBA-4F66-A785-B146DAE0A4F0}"/>
    <cellStyle name="Separador de milhares 5 2 7 3" xfId="27783" xr:uid="{00000000-0005-0000-0000-0000896C0000}"/>
    <cellStyle name="Separador de milhares 5 2 7 3 2" xfId="58419" xr:uid="{9AA679AF-D4A2-4E83-8778-67DC52C218CE}"/>
    <cellStyle name="Separador de milhares 5 2 8" xfId="27784" xr:uid="{00000000-0005-0000-0000-00008A6C0000}"/>
    <cellStyle name="Separador de milhares_x0001_ 5 2 8" xfId="27785" xr:uid="{00000000-0005-0000-0000-00008B6C0000}"/>
    <cellStyle name="Separador de milhares 5 2 8 2" xfId="58420" xr:uid="{A0AA840D-E80E-4DF2-9A3F-3353B3536AC9}"/>
    <cellStyle name="Separador de milhares_x0001_ 5 2 8 2" xfId="58421" xr:uid="{ADB3EB96-39F5-467D-B059-2538DCB7EAC7}"/>
    <cellStyle name="Separador de milhares 5 2 9" xfId="27786" xr:uid="{00000000-0005-0000-0000-00008C6C0000}"/>
    <cellStyle name="Separador de milhares_x0001_ 5 2 9" xfId="27787" xr:uid="{00000000-0005-0000-0000-00008D6C0000}"/>
    <cellStyle name="Separador de milhares 5 2 9 2" xfId="58422" xr:uid="{312B179E-6432-496E-A762-61383967753D}"/>
    <cellStyle name="Separador de milhares_x0001_ 5 2 9 2" xfId="58423" xr:uid="{83DC34E6-5C98-41E8-A109-FD9C0A1A130D}"/>
    <cellStyle name="Separador de milhares 5 20" xfId="27788" xr:uid="{00000000-0005-0000-0000-00008E6C0000}"/>
    <cellStyle name="Separador de milhares 5 20 2" xfId="27789" xr:uid="{00000000-0005-0000-0000-00008F6C0000}"/>
    <cellStyle name="Separador de milhares 5 20 2 2" xfId="27790" xr:uid="{00000000-0005-0000-0000-0000906C0000}"/>
    <cellStyle name="Separador de milhares 5 20 2 2 2" xfId="58426" xr:uid="{1FE4AD01-5704-4993-9297-62A1285A88F4}"/>
    <cellStyle name="Separador de milhares 5 20 2 3" xfId="58425" xr:uid="{0A81A31C-9427-483C-BC69-AF2CC0FF9AD6}"/>
    <cellStyle name="Separador de milhares 5 20 3" xfId="27791" xr:uid="{00000000-0005-0000-0000-0000916C0000}"/>
    <cellStyle name="Separador de milhares 5 20 3 2" xfId="27792" xr:uid="{00000000-0005-0000-0000-0000926C0000}"/>
    <cellStyle name="Separador de milhares 5 20 3 2 2" xfId="58428" xr:uid="{B5F27E29-A6D0-47AD-B599-3209574F3CC3}"/>
    <cellStyle name="Separador de milhares 5 20 3 3" xfId="58427" xr:uid="{73240A5D-5D9D-4089-BCFC-7D1F2DC7DA56}"/>
    <cellStyle name="Separador de milhares 5 20 4" xfId="27793" xr:uid="{00000000-0005-0000-0000-0000936C0000}"/>
    <cellStyle name="Separador de milhares 5 20 4 2" xfId="58429" xr:uid="{EB00D5B1-CEF3-445A-AD3D-9175AE25F621}"/>
    <cellStyle name="Separador de milhares 5 20 5" xfId="27794" xr:uid="{00000000-0005-0000-0000-0000946C0000}"/>
    <cellStyle name="Separador de milhares 5 20 5 2" xfId="27795" xr:uid="{00000000-0005-0000-0000-0000956C0000}"/>
    <cellStyle name="Separador de milhares 5 20 5 2 2" xfId="58431" xr:uid="{72DF06E0-8F37-47B5-A099-69F33C6B70B8}"/>
    <cellStyle name="Separador de milhares 5 20 5 3" xfId="58430" xr:uid="{BE39F869-36E7-478E-8C92-740CCB121C27}"/>
    <cellStyle name="Separador de milhares 5 20 6" xfId="27796" xr:uid="{00000000-0005-0000-0000-0000966C0000}"/>
    <cellStyle name="Separador de milhares 5 20 6 2" xfId="58432" xr:uid="{45AF4E7A-B617-4B9E-858F-5DB59F0CD4E6}"/>
    <cellStyle name="Separador de milhares 5 20 7" xfId="58424" xr:uid="{48F6A5D2-09E5-4F2B-B17C-D7446F1FFB18}"/>
    <cellStyle name="Separador de milhares 5 21" xfId="27797" xr:uid="{00000000-0005-0000-0000-0000976C0000}"/>
    <cellStyle name="Separador de milhares 5 21 2" xfId="27798" xr:uid="{00000000-0005-0000-0000-0000986C0000}"/>
    <cellStyle name="Separador de milhares 5 21 2 2" xfId="27799" xr:uid="{00000000-0005-0000-0000-0000996C0000}"/>
    <cellStyle name="Separador de milhares 5 21 2 2 2" xfId="58435" xr:uid="{459EFD93-AEBF-4437-BBCD-E1F82A80FF1C}"/>
    <cellStyle name="Separador de milhares 5 21 2 3" xfId="58434" xr:uid="{B70213DB-84C6-4A32-A0C6-CCDB48E4D140}"/>
    <cellStyle name="Separador de milhares 5 21 3" xfId="27800" xr:uid="{00000000-0005-0000-0000-00009A6C0000}"/>
    <cellStyle name="Separador de milhares 5 21 3 2" xfId="27801" xr:uid="{00000000-0005-0000-0000-00009B6C0000}"/>
    <cellStyle name="Separador de milhares 5 21 3 2 2" xfId="58437" xr:uid="{D19E8C21-AC07-4A8D-AD55-2F1A3757F15A}"/>
    <cellStyle name="Separador de milhares 5 21 3 3" xfId="58436" xr:uid="{495E7C33-3949-4906-B193-97B87C4DA91F}"/>
    <cellStyle name="Separador de milhares 5 21 4" xfId="27802" xr:uid="{00000000-0005-0000-0000-00009C6C0000}"/>
    <cellStyle name="Separador de milhares 5 21 4 2" xfId="58438" xr:uid="{537A9E2E-6573-4505-8E18-2B4FD968814F}"/>
    <cellStyle name="Separador de milhares 5 21 5" xfId="27803" xr:uid="{00000000-0005-0000-0000-00009D6C0000}"/>
    <cellStyle name="Separador de milhares 5 21 5 2" xfId="27804" xr:uid="{00000000-0005-0000-0000-00009E6C0000}"/>
    <cellStyle name="Separador de milhares 5 21 5 2 2" xfId="58440" xr:uid="{E4ECE717-444D-4E1A-B12C-ED5E577735B8}"/>
    <cellStyle name="Separador de milhares 5 21 5 3" xfId="58439" xr:uid="{7A1DA206-638E-4351-84D4-43A440507F9E}"/>
    <cellStyle name="Separador de milhares 5 21 6" xfId="27805" xr:uid="{00000000-0005-0000-0000-00009F6C0000}"/>
    <cellStyle name="Separador de milhares 5 21 6 2" xfId="58441" xr:uid="{4F880406-DCA3-41C2-B0E5-F52FD6501729}"/>
    <cellStyle name="Separador de milhares 5 21 7" xfId="58433" xr:uid="{14D233E4-0250-4CD4-9820-0DA77353394E}"/>
    <cellStyle name="Separador de milhares 5 22" xfId="27806" xr:uid="{00000000-0005-0000-0000-0000A06C0000}"/>
    <cellStyle name="Separador de milhares 5 22 2" xfId="27807" xr:uid="{00000000-0005-0000-0000-0000A16C0000}"/>
    <cellStyle name="Separador de milhares 5 22 2 2" xfId="27808" xr:uid="{00000000-0005-0000-0000-0000A26C0000}"/>
    <cellStyle name="Separador de milhares 5 22 2 2 2" xfId="58444" xr:uid="{FB4EECFD-AA37-4F4F-BDC6-D371930EF5D3}"/>
    <cellStyle name="Separador de milhares 5 22 2 3" xfId="58443" xr:uid="{2BE39966-9E35-4CA6-BD2E-E617DA2763B1}"/>
    <cellStyle name="Separador de milhares 5 22 3" xfId="27809" xr:uid="{00000000-0005-0000-0000-0000A36C0000}"/>
    <cellStyle name="Separador de milhares 5 22 3 2" xfId="27810" xr:uid="{00000000-0005-0000-0000-0000A46C0000}"/>
    <cellStyle name="Separador de milhares 5 22 3 2 2" xfId="58446" xr:uid="{56E06234-D95B-43D3-80F5-A7BD0281C29C}"/>
    <cellStyle name="Separador de milhares 5 22 3 3" xfId="58445" xr:uid="{4B9B0CDD-4109-43F5-9550-DC091C04978C}"/>
    <cellStyle name="Separador de milhares 5 22 4" xfId="27811" xr:uid="{00000000-0005-0000-0000-0000A56C0000}"/>
    <cellStyle name="Separador de milhares 5 22 4 2" xfId="58447" xr:uid="{545310E9-CEDA-4D47-B2C8-1300E7233939}"/>
    <cellStyle name="Separador de milhares 5 22 5" xfId="27812" xr:uid="{00000000-0005-0000-0000-0000A66C0000}"/>
    <cellStyle name="Separador de milhares 5 22 5 2" xfId="27813" xr:uid="{00000000-0005-0000-0000-0000A76C0000}"/>
    <cellStyle name="Separador de milhares 5 22 5 2 2" xfId="58449" xr:uid="{E2159474-4BD7-4BAA-A05F-B77D5B234321}"/>
    <cellStyle name="Separador de milhares 5 22 5 3" xfId="58448" xr:uid="{20930CFA-33A8-4361-AB95-FFE6670AFBE7}"/>
    <cellStyle name="Separador de milhares 5 22 6" xfId="27814" xr:uid="{00000000-0005-0000-0000-0000A86C0000}"/>
    <cellStyle name="Separador de milhares 5 22 6 2" xfId="58450" xr:uid="{E7FDB1B1-2071-4AA2-A515-CBD6BE00B8FD}"/>
    <cellStyle name="Separador de milhares 5 22 7" xfId="58442" xr:uid="{48856E7C-9550-437C-84F8-BB40BB8968EE}"/>
    <cellStyle name="Separador de milhares 5 23" xfId="27815" xr:uid="{00000000-0005-0000-0000-0000A96C0000}"/>
    <cellStyle name="Separador de milhares 5 23 2" xfId="27816" xr:uid="{00000000-0005-0000-0000-0000AA6C0000}"/>
    <cellStyle name="Separador de milhares 5 23 2 2" xfId="27817" xr:uid="{00000000-0005-0000-0000-0000AB6C0000}"/>
    <cellStyle name="Separador de milhares 5 23 2 2 2" xfId="58453" xr:uid="{45A28464-8AB6-4E13-A872-4ABED3C570EE}"/>
    <cellStyle name="Separador de milhares 5 23 2 3" xfId="58452" xr:uid="{82E812C7-26B5-4D89-A3E2-1926BB83EB84}"/>
    <cellStyle name="Separador de milhares 5 23 3" xfId="27818" xr:uid="{00000000-0005-0000-0000-0000AC6C0000}"/>
    <cellStyle name="Separador de milhares 5 23 3 2" xfId="27819" xr:uid="{00000000-0005-0000-0000-0000AD6C0000}"/>
    <cellStyle name="Separador de milhares 5 23 3 2 2" xfId="58455" xr:uid="{096C1290-B5C7-4B5A-AC06-3D2CCC67B41E}"/>
    <cellStyle name="Separador de milhares 5 23 3 3" xfId="58454" xr:uid="{1C6A679F-8231-4378-AA8D-797DEBF28413}"/>
    <cellStyle name="Separador de milhares 5 23 4" xfId="27820" xr:uid="{00000000-0005-0000-0000-0000AE6C0000}"/>
    <cellStyle name="Separador de milhares 5 23 4 2" xfId="58456" xr:uid="{111AC72E-2CB3-447A-AF7B-7CAB2D9F22AE}"/>
    <cellStyle name="Separador de milhares 5 23 5" xfId="27821" xr:uid="{00000000-0005-0000-0000-0000AF6C0000}"/>
    <cellStyle name="Separador de milhares 5 23 5 2" xfId="27822" xr:uid="{00000000-0005-0000-0000-0000B06C0000}"/>
    <cellStyle name="Separador de milhares 5 23 5 2 2" xfId="58458" xr:uid="{2D388C06-32A7-4CEE-9E9B-E9C9E21C564B}"/>
    <cellStyle name="Separador de milhares 5 23 5 3" xfId="58457" xr:uid="{8B9FC93D-87A3-4C19-B095-09A6A96092DC}"/>
    <cellStyle name="Separador de milhares 5 23 6" xfId="27823" xr:uid="{00000000-0005-0000-0000-0000B16C0000}"/>
    <cellStyle name="Separador de milhares 5 23 6 2" xfId="58459" xr:uid="{D73D3324-1CB7-45B9-A383-CE9D34D13D44}"/>
    <cellStyle name="Separador de milhares 5 23 7" xfId="58451" xr:uid="{6431FE66-9384-47BA-9AC1-FB47D156FECF}"/>
    <cellStyle name="Separador de milhares 5 24" xfId="27824" xr:uid="{00000000-0005-0000-0000-0000B26C0000}"/>
    <cellStyle name="Separador de milhares 5 24 2" xfId="27825" xr:uid="{00000000-0005-0000-0000-0000B36C0000}"/>
    <cellStyle name="Separador de milhares 5 24 2 2" xfId="27826" xr:uid="{00000000-0005-0000-0000-0000B46C0000}"/>
    <cellStyle name="Separador de milhares 5 24 2 2 2" xfId="58462" xr:uid="{584D3845-A4B2-4840-9246-B0877412E169}"/>
    <cellStyle name="Separador de milhares 5 24 2 3" xfId="58461" xr:uid="{E26F1906-1265-44A2-A405-D68D836DCE9E}"/>
    <cellStyle name="Separador de milhares 5 24 3" xfId="27827" xr:uid="{00000000-0005-0000-0000-0000B56C0000}"/>
    <cellStyle name="Separador de milhares 5 24 3 2" xfId="27828" xr:uid="{00000000-0005-0000-0000-0000B66C0000}"/>
    <cellStyle name="Separador de milhares 5 24 3 2 2" xfId="58464" xr:uid="{2976CF8A-AA4E-4107-ACBC-E26991768A99}"/>
    <cellStyle name="Separador de milhares 5 24 3 3" xfId="58463" xr:uid="{D57F594D-18F2-474A-B5E1-5861921B4A67}"/>
    <cellStyle name="Separador de milhares 5 24 4" xfId="27829" xr:uid="{00000000-0005-0000-0000-0000B76C0000}"/>
    <cellStyle name="Separador de milhares 5 24 4 2" xfId="58465" xr:uid="{3E938A4F-C337-4163-AB47-5DC77D54351C}"/>
    <cellStyle name="Separador de milhares 5 24 5" xfId="27830" xr:uid="{00000000-0005-0000-0000-0000B86C0000}"/>
    <cellStyle name="Separador de milhares 5 24 5 2" xfId="27831" xr:uid="{00000000-0005-0000-0000-0000B96C0000}"/>
    <cellStyle name="Separador de milhares 5 24 5 2 2" xfId="58467" xr:uid="{A08A08A8-C309-4975-838A-F9BADB05CB0B}"/>
    <cellStyle name="Separador de milhares 5 24 5 3" xfId="58466" xr:uid="{E7C494DE-4C76-488D-BEC2-DE33907E4C88}"/>
    <cellStyle name="Separador de milhares 5 24 6" xfId="27832" xr:uid="{00000000-0005-0000-0000-0000BA6C0000}"/>
    <cellStyle name="Separador de milhares 5 24 6 2" xfId="58468" xr:uid="{19C67117-2256-43CC-9AF5-F703F3129D86}"/>
    <cellStyle name="Separador de milhares 5 24 7" xfId="58460" xr:uid="{E987C99B-24EA-4DB2-A512-60B37DB91F0B}"/>
    <cellStyle name="Separador de milhares 5 25" xfId="27833" xr:uid="{00000000-0005-0000-0000-0000BB6C0000}"/>
    <cellStyle name="Separador de milhares 5 25 2" xfId="27834" xr:uid="{00000000-0005-0000-0000-0000BC6C0000}"/>
    <cellStyle name="Separador de milhares 5 25 2 2" xfId="27835" xr:uid="{00000000-0005-0000-0000-0000BD6C0000}"/>
    <cellStyle name="Separador de milhares 5 25 2 2 2" xfId="58471" xr:uid="{7F080D7C-54C7-418D-88D6-8BEB2B580337}"/>
    <cellStyle name="Separador de milhares 5 25 2 3" xfId="58470" xr:uid="{0322997E-CD99-41BB-8F4A-96694C25E0BA}"/>
    <cellStyle name="Separador de milhares 5 25 3" xfId="27836" xr:uid="{00000000-0005-0000-0000-0000BE6C0000}"/>
    <cellStyle name="Separador de milhares 5 25 3 2" xfId="27837" xr:uid="{00000000-0005-0000-0000-0000BF6C0000}"/>
    <cellStyle name="Separador de milhares 5 25 3 2 2" xfId="58473" xr:uid="{9CA2B242-FBF8-43B5-9B0C-21211288895B}"/>
    <cellStyle name="Separador de milhares 5 25 3 3" xfId="58472" xr:uid="{702F5A30-9235-4D0D-B887-4898C4677658}"/>
    <cellStyle name="Separador de milhares 5 25 4" xfId="27838" xr:uid="{00000000-0005-0000-0000-0000C06C0000}"/>
    <cellStyle name="Separador de milhares 5 25 4 2" xfId="58474" xr:uid="{23AE58C5-156F-45F9-B86F-0E2483C1524F}"/>
    <cellStyle name="Separador de milhares 5 25 5" xfId="27839" xr:uid="{00000000-0005-0000-0000-0000C16C0000}"/>
    <cellStyle name="Separador de milhares 5 25 5 2" xfId="27840" xr:uid="{00000000-0005-0000-0000-0000C26C0000}"/>
    <cellStyle name="Separador de milhares 5 25 5 2 2" xfId="58476" xr:uid="{66D267DA-A833-4199-9301-A93A65B4BBCC}"/>
    <cellStyle name="Separador de milhares 5 25 5 3" xfId="58475" xr:uid="{A5A0CFD8-9476-4012-9276-BFA8C1985E82}"/>
    <cellStyle name="Separador de milhares 5 25 6" xfId="27841" xr:uid="{00000000-0005-0000-0000-0000C36C0000}"/>
    <cellStyle name="Separador de milhares 5 25 6 2" xfId="58477" xr:uid="{6D26DD67-811A-4402-BA77-5E7CC646B4F5}"/>
    <cellStyle name="Separador de milhares 5 25 7" xfId="58469" xr:uid="{FE39EE8E-C0D7-4C09-A60A-7F7C1210E498}"/>
    <cellStyle name="Separador de milhares 5 26" xfId="27842" xr:uid="{00000000-0005-0000-0000-0000C46C0000}"/>
    <cellStyle name="Separador de milhares 5 26 2" xfId="27843" xr:uid="{00000000-0005-0000-0000-0000C56C0000}"/>
    <cellStyle name="Separador de milhares 5 26 2 2" xfId="27844" xr:uid="{00000000-0005-0000-0000-0000C66C0000}"/>
    <cellStyle name="Separador de milhares 5 26 2 2 2" xfId="58480" xr:uid="{90D52289-1AD9-4F19-948D-582BDC43E374}"/>
    <cellStyle name="Separador de milhares 5 26 2 3" xfId="58479" xr:uid="{DF055D2C-8610-411E-8014-369D3A24A420}"/>
    <cellStyle name="Separador de milhares 5 26 3" xfId="27845" xr:uid="{00000000-0005-0000-0000-0000C76C0000}"/>
    <cellStyle name="Separador de milhares 5 26 3 2" xfId="27846" xr:uid="{00000000-0005-0000-0000-0000C86C0000}"/>
    <cellStyle name="Separador de milhares 5 26 3 2 2" xfId="58482" xr:uid="{4BEE9E13-8644-45DF-8594-ACAA099EB133}"/>
    <cellStyle name="Separador de milhares 5 26 3 3" xfId="58481" xr:uid="{DF1B26AF-CF06-4F6C-A4ED-DF19AC1F81E8}"/>
    <cellStyle name="Separador de milhares 5 26 4" xfId="27847" xr:uid="{00000000-0005-0000-0000-0000C96C0000}"/>
    <cellStyle name="Separador de milhares 5 26 4 2" xfId="58483" xr:uid="{C9264A0E-07FF-4E1C-B6FF-575CF213DB68}"/>
    <cellStyle name="Separador de milhares 5 26 5" xfId="27848" xr:uid="{00000000-0005-0000-0000-0000CA6C0000}"/>
    <cellStyle name="Separador de milhares 5 26 5 2" xfId="27849" xr:uid="{00000000-0005-0000-0000-0000CB6C0000}"/>
    <cellStyle name="Separador de milhares 5 26 5 2 2" xfId="58485" xr:uid="{0BAE30A5-83E6-43E2-8B5B-57851101598D}"/>
    <cellStyle name="Separador de milhares 5 26 5 3" xfId="58484" xr:uid="{109FE738-84C6-49E3-B4E8-96C9A05BC0D9}"/>
    <cellStyle name="Separador de milhares 5 26 6" xfId="27850" xr:uid="{00000000-0005-0000-0000-0000CC6C0000}"/>
    <cellStyle name="Separador de milhares 5 26 6 2" xfId="58486" xr:uid="{306954C4-7123-43FB-B4F3-3D30456333A4}"/>
    <cellStyle name="Separador de milhares 5 26 7" xfId="58478" xr:uid="{47E93E73-CB8D-4AB6-9084-8948F8A73511}"/>
    <cellStyle name="Separador de milhares 5 27" xfId="27851" xr:uid="{00000000-0005-0000-0000-0000CD6C0000}"/>
    <cellStyle name="Separador de milhares 5 27 2" xfId="27852" xr:uid="{00000000-0005-0000-0000-0000CE6C0000}"/>
    <cellStyle name="Separador de milhares 5 27 2 2" xfId="27853" xr:uid="{00000000-0005-0000-0000-0000CF6C0000}"/>
    <cellStyle name="Separador de milhares 5 27 2 2 2" xfId="58489" xr:uid="{E23E87CC-B5EC-4C21-ADD5-E3834E2D84B5}"/>
    <cellStyle name="Separador de milhares 5 27 2 3" xfId="58488" xr:uid="{D8559E71-4286-4F22-9BFF-C21B38787F58}"/>
    <cellStyle name="Separador de milhares 5 27 3" xfId="27854" xr:uid="{00000000-0005-0000-0000-0000D06C0000}"/>
    <cellStyle name="Separador de milhares 5 27 3 2" xfId="27855" xr:uid="{00000000-0005-0000-0000-0000D16C0000}"/>
    <cellStyle name="Separador de milhares 5 27 3 2 2" xfId="58491" xr:uid="{9FCEBD4E-4F6E-4D52-A83E-8946999CA87F}"/>
    <cellStyle name="Separador de milhares 5 27 3 3" xfId="58490" xr:uid="{2A3BDEBD-3C46-4550-BE26-0740EA1049B0}"/>
    <cellStyle name="Separador de milhares 5 27 4" xfId="27856" xr:uid="{00000000-0005-0000-0000-0000D26C0000}"/>
    <cellStyle name="Separador de milhares 5 27 4 2" xfId="58492" xr:uid="{7B07DDEC-26FD-401F-BE58-51A69A4C6CA5}"/>
    <cellStyle name="Separador de milhares 5 27 5" xfId="27857" xr:uid="{00000000-0005-0000-0000-0000D36C0000}"/>
    <cellStyle name="Separador de milhares 5 27 5 2" xfId="27858" xr:uid="{00000000-0005-0000-0000-0000D46C0000}"/>
    <cellStyle name="Separador de milhares 5 27 5 2 2" xfId="58494" xr:uid="{D52DC282-49CE-4204-BA40-E90AA03BD9E8}"/>
    <cellStyle name="Separador de milhares 5 27 5 3" xfId="58493" xr:uid="{585F23BA-C070-417E-8284-AC55C81C9129}"/>
    <cellStyle name="Separador de milhares 5 27 6" xfId="27859" xr:uid="{00000000-0005-0000-0000-0000D56C0000}"/>
    <cellStyle name="Separador de milhares 5 27 6 2" xfId="58495" xr:uid="{5827422D-FD4D-4E6B-9776-F73DC996082E}"/>
    <cellStyle name="Separador de milhares 5 27 7" xfId="58487" xr:uid="{9048F322-DEC4-4C6A-9EBB-C6694DF0CD75}"/>
    <cellStyle name="Separador de milhares 5 28" xfId="27860" xr:uid="{00000000-0005-0000-0000-0000D66C0000}"/>
    <cellStyle name="Separador de milhares 5 28 2" xfId="27861" xr:uid="{00000000-0005-0000-0000-0000D76C0000}"/>
    <cellStyle name="Separador de milhares 5 28 2 2" xfId="27862" xr:uid="{00000000-0005-0000-0000-0000D86C0000}"/>
    <cellStyle name="Separador de milhares 5 28 2 2 2" xfId="58498" xr:uid="{24AE44C1-79DD-4995-B030-641B238321A9}"/>
    <cellStyle name="Separador de milhares 5 28 2 3" xfId="58497" xr:uid="{2A3CB83C-6021-4E40-B90D-B04609400C35}"/>
    <cellStyle name="Separador de milhares 5 28 3" xfId="27863" xr:uid="{00000000-0005-0000-0000-0000D96C0000}"/>
    <cellStyle name="Separador de milhares 5 28 3 2" xfId="27864" xr:uid="{00000000-0005-0000-0000-0000DA6C0000}"/>
    <cellStyle name="Separador de milhares 5 28 3 2 2" xfId="58500" xr:uid="{C993FB0D-2A2F-4AEA-BA34-21F142F96DB0}"/>
    <cellStyle name="Separador de milhares 5 28 3 3" xfId="58499" xr:uid="{03FBC298-E5D5-4017-8DA9-6799759AE694}"/>
    <cellStyle name="Separador de milhares 5 28 4" xfId="27865" xr:uid="{00000000-0005-0000-0000-0000DB6C0000}"/>
    <cellStyle name="Separador de milhares 5 28 4 2" xfId="58501" xr:uid="{9D099A19-E543-4C7C-A76F-3AEA89A2ED8E}"/>
    <cellStyle name="Separador de milhares 5 28 5" xfId="27866" xr:uid="{00000000-0005-0000-0000-0000DC6C0000}"/>
    <cellStyle name="Separador de milhares 5 28 5 2" xfId="27867" xr:uid="{00000000-0005-0000-0000-0000DD6C0000}"/>
    <cellStyle name="Separador de milhares 5 28 5 2 2" xfId="58503" xr:uid="{E37D619A-E25E-41E1-B344-A1F01A44AA89}"/>
    <cellStyle name="Separador de milhares 5 28 5 3" xfId="58502" xr:uid="{2A4CF3E5-4C1C-4AAE-B73A-A2A6FA8DCBB5}"/>
    <cellStyle name="Separador de milhares 5 28 6" xfId="27868" xr:uid="{00000000-0005-0000-0000-0000DE6C0000}"/>
    <cellStyle name="Separador de milhares 5 28 6 2" xfId="58504" xr:uid="{E3285CD7-166C-4A06-AB3A-3B26BF98F2D3}"/>
    <cellStyle name="Separador de milhares 5 28 7" xfId="58496" xr:uid="{705F0A9A-8DFB-479B-9005-6CFCD841E2D2}"/>
    <cellStyle name="Separador de milhares 5 29" xfId="27869" xr:uid="{00000000-0005-0000-0000-0000DF6C0000}"/>
    <cellStyle name="Separador de milhares 5 29 2" xfId="27870" xr:uid="{00000000-0005-0000-0000-0000E06C0000}"/>
    <cellStyle name="Separador de milhares 5 29 2 2" xfId="27871" xr:uid="{00000000-0005-0000-0000-0000E16C0000}"/>
    <cellStyle name="Separador de milhares 5 29 2 2 2" xfId="58507" xr:uid="{DE49F5B1-B71F-4B20-9C04-7566846FA39B}"/>
    <cellStyle name="Separador de milhares 5 29 2 3" xfId="58506" xr:uid="{C5EFE786-174B-4D87-8453-A0DA6BE408F9}"/>
    <cellStyle name="Separador de milhares 5 29 3" xfId="27872" xr:uid="{00000000-0005-0000-0000-0000E26C0000}"/>
    <cellStyle name="Separador de milhares 5 29 3 2" xfId="27873" xr:uid="{00000000-0005-0000-0000-0000E36C0000}"/>
    <cellStyle name="Separador de milhares 5 29 3 2 2" xfId="58509" xr:uid="{37857C17-AF09-4524-A339-8D23CC6FD63F}"/>
    <cellStyle name="Separador de milhares 5 29 3 3" xfId="58508" xr:uid="{E378386C-A5BD-4A6B-A8AA-B689D4683CA3}"/>
    <cellStyle name="Separador de milhares 5 29 4" xfId="27874" xr:uid="{00000000-0005-0000-0000-0000E46C0000}"/>
    <cellStyle name="Separador de milhares 5 29 4 2" xfId="58510" xr:uid="{108C4C65-0795-4A68-AA74-C2B9B59AF9C7}"/>
    <cellStyle name="Separador de milhares 5 29 5" xfId="27875" xr:uid="{00000000-0005-0000-0000-0000E56C0000}"/>
    <cellStyle name="Separador de milhares 5 29 5 2" xfId="58511" xr:uid="{96C73AD8-DFE2-44FF-9C3A-A1AC7C53B35E}"/>
    <cellStyle name="Separador de milhares 5 29 6" xfId="27876" xr:uid="{00000000-0005-0000-0000-0000E66C0000}"/>
    <cellStyle name="Separador de milhares 5 29 6 2" xfId="58512" xr:uid="{934666B5-03D6-4A69-85E3-B940FEC945F4}"/>
    <cellStyle name="Separador de milhares 5 29 7" xfId="58505" xr:uid="{B545BE1E-4F81-4BB5-8D57-404F7FF5719E}"/>
    <cellStyle name="Separador de milhares 5 3" xfId="27877" xr:uid="{00000000-0005-0000-0000-0000E76C0000}"/>
    <cellStyle name="Separador de milhares_x0001_ 5 3" xfId="27878" xr:uid="{00000000-0005-0000-0000-0000E86C0000}"/>
    <cellStyle name="Separador de milhares 5 3 10" xfId="58513" xr:uid="{C8F60D4C-9A50-47A6-A9A3-BBCA5C4994C4}"/>
    <cellStyle name="Separador de milhares_x0001_ 5 3 10" xfId="58514" xr:uid="{55B10E33-5CC0-4108-AF19-CE475F6C86E7}"/>
    <cellStyle name="Separador de milhares 5 3 2" xfId="27879" xr:uid="{00000000-0005-0000-0000-0000E96C0000}"/>
    <cellStyle name="Separador de milhares_x0001_ 5 3 2" xfId="27880" xr:uid="{00000000-0005-0000-0000-0000EA6C0000}"/>
    <cellStyle name="Separador de milhares 5 3 2 2" xfId="27881" xr:uid="{00000000-0005-0000-0000-0000EB6C0000}"/>
    <cellStyle name="Separador de milhares_x0001_ 5 3 2 2" xfId="27882" xr:uid="{00000000-0005-0000-0000-0000EC6C0000}"/>
    <cellStyle name="Separador de milhares 5 3 2 2 2" xfId="58517" xr:uid="{5D672DDD-7E86-42D5-8047-5D5A39BD7EA5}"/>
    <cellStyle name="Separador de milhares_x0001_ 5 3 2 2 2" xfId="58518" xr:uid="{595626F3-2D70-470C-8A97-63075FD29AFD}"/>
    <cellStyle name="Separador de milhares 5 3 2 3" xfId="58515" xr:uid="{E74A4EE6-B4DF-4000-A56E-870DCEB2F613}"/>
    <cellStyle name="Separador de milhares_x0001_ 5 3 2 3" xfId="58516" xr:uid="{5CADDAEF-32A7-44FE-A4B3-1110BECD8BB3}"/>
    <cellStyle name="Separador de milhares 5 3 3" xfId="27883" xr:uid="{00000000-0005-0000-0000-0000ED6C0000}"/>
    <cellStyle name="Separador de milhares_x0001_ 5 3 3" xfId="27884" xr:uid="{00000000-0005-0000-0000-0000EE6C0000}"/>
    <cellStyle name="Separador de milhares 5 3 3 2" xfId="27885" xr:uid="{00000000-0005-0000-0000-0000EF6C0000}"/>
    <cellStyle name="Separador de milhares_x0001_ 5 3 3 2" xfId="27886" xr:uid="{00000000-0005-0000-0000-0000F06C0000}"/>
    <cellStyle name="Separador de milhares 5 3 3 2 2" xfId="58521" xr:uid="{4CCB99DA-7BE6-43E6-AC21-FC23188C303E}"/>
    <cellStyle name="Separador de milhares_x0001_ 5 3 3 2 2" xfId="58522" xr:uid="{1BD1FF41-B875-494F-8B55-FFD03B4A1A1F}"/>
    <cellStyle name="Separador de milhares 5 3 3 3" xfId="58519" xr:uid="{DCF8C3B5-3D6D-454F-9355-D0FF58B05230}"/>
    <cellStyle name="Separador de milhares_x0001_ 5 3 3 3" xfId="58520" xr:uid="{DA3C2B28-B37D-4F4C-AEC9-AC4F8360A740}"/>
    <cellStyle name="Separador de milhares 5 3 4" xfId="27887" xr:uid="{00000000-0005-0000-0000-0000F16C0000}"/>
    <cellStyle name="Separador de milhares_x0001_ 5 3 4" xfId="27888" xr:uid="{00000000-0005-0000-0000-0000F26C0000}"/>
    <cellStyle name="Separador de milhares 5 3 4 2" xfId="27889" xr:uid="{00000000-0005-0000-0000-0000F36C0000}"/>
    <cellStyle name="Separador de milhares_x0001_ 5 3 4 2" xfId="27890" xr:uid="{00000000-0005-0000-0000-0000F46C0000}"/>
    <cellStyle name="Separador de milhares 5 3 4 2 2" xfId="58525" xr:uid="{8E3303B0-C2EF-4245-A9B9-420C4B83F102}"/>
    <cellStyle name="Separador de milhares_x0001_ 5 3 4 2 2" xfId="58526" xr:uid="{34336755-5530-4C42-B91C-64EC8F8797E7}"/>
    <cellStyle name="Separador de milhares 5 3 4 3" xfId="58523" xr:uid="{98B50E17-9A10-46EE-B7FF-79355FA10625}"/>
    <cellStyle name="Separador de milhares_x0001_ 5 3 4 3" xfId="58524" xr:uid="{AA4A9EAC-4C90-4304-954E-736F90C6B0E9}"/>
    <cellStyle name="Separador de milhares 5 3 5" xfId="27891" xr:uid="{00000000-0005-0000-0000-0000F56C0000}"/>
    <cellStyle name="Separador de milhares_x0001_ 5 3 5" xfId="27892" xr:uid="{00000000-0005-0000-0000-0000F66C0000}"/>
    <cellStyle name="Separador de milhares 5 3 5 2" xfId="27893" xr:uid="{00000000-0005-0000-0000-0000F76C0000}"/>
    <cellStyle name="Separador de milhares_x0001_ 5 3 5 2" xfId="27894" xr:uid="{00000000-0005-0000-0000-0000F86C0000}"/>
    <cellStyle name="Separador de milhares 5 3 5 2 2" xfId="58529" xr:uid="{CF95004C-8DE3-4C4F-88C8-E0EA633B7D2D}"/>
    <cellStyle name="Separador de milhares_x0001_ 5 3 5 2 2" xfId="58530" xr:uid="{303630F1-D1F7-41C6-A35E-A2FC24E50357}"/>
    <cellStyle name="Separador de milhares 5 3 5 3" xfId="58527" xr:uid="{C18055B0-02DB-4680-98AB-E08C90003192}"/>
    <cellStyle name="Separador de milhares_x0001_ 5 3 5 3" xfId="58528" xr:uid="{9EC3D770-4408-4DCD-BF2C-937E68986B74}"/>
    <cellStyle name="Separador de milhares 5 3 6" xfId="27895" xr:uid="{00000000-0005-0000-0000-0000F96C0000}"/>
    <cellStyle name="Separador de milhares_x0001_ 5 3 6" xfId="27896" xr:uid="{00000000-0005-0000-0000-0000FA6C0000}"/>
    <cellStyle name="Separador de milhares 5 3 6 2" xfId="58531" xr:uid="{87A21CA8-BE02-40E3-B097-76ED2563009D}"/>
    <cellStyle name="Separador de milhares_x0001_ 5 3 6 2" xfId="58532" xr:uid="{6CF33A71-CDB3-45B1-94D1-9BC0B8E4C843}"/>
    <cellStyle name="Separador de milhares 5 3 7" xfId="27897" xr:uid="{00000000-0005-0000-0000-0000FB6C0000}"/>
    <cellStyle name="Separador de milhares_x0001_ 5 3 7" xfId="27898" xr:uid="{00000000-0005-0000-0000-0000FC6C0000}"/>
    <cellStyle name="Separador de milhares 5 3 7 2" xfId="58533" xr:uid="{580CCE4B-8D97-43D9-B637-5A88EAA9F770}"/>
    <cellStyle name="Separador de milhares_x0001_ 5 3 7 2" xfId="58534" xr:uid="{91F6F586-8962-4F0A-B631-75F184C63579}"/>
    <cellStyle name="Separador de milhares 5 3 7 3" xfId="27899" xr:uid="{00000000-0005-0000-0000-0000FD6C0000}"/>
    <cellStyle name="Separador de milhares 5 3 7 3 2" xfId="58535" xr:uid="{9702B78B-4D54-47F8-9A84-C3F3D90C497E}"/>
    <cellStyle name="Separador de milhares 5 3 8" xfId="27900" xr:uid="{00000000-0005-0000-0000-0000FE6C0000}"/>
    <cellStyle name="Separador de milhares_x0001_ 5 3 8" xfId="27901" xr:uid="{00000000-0005-0000-0000-0000FF6C0000}"/>
    <cellStyle name="Separador de milhares 5 3 8 2" xfId="58536" xr:uid="{C3A412D9-2C6E-4445-92D6-051C7E3C3114}"/>
    <cellStyle name="Separador de milhares_x0001_ 5 3 8 2" xfId="58537" xr:uid="{B7CC644C-6DDF-431E-9DC8-390053D50318}"/>
    <cellStyle name="Separador de milhares 5 3 9" xfId="27902" xr:uid="{00000000-0005-0000-0000-0000006D0000}"/>
    <cellStyle name="Separador de milhares_x0001_ 5 3 9" xfId="27903" xr:uid="{00000000-0005-0000-0000-0000016D0000}"/>
    <cellStyle name="Separador de milhares 5 3 9 2" xfId="58538" xr:uid="{4441F4AA-F176-45DE-85BE-8A46F285D37E}"/>
    <cellStyle name="Separador de milhares_x0001_ 5 3 9 2" xfId="58539" xr:uid="{8D1B08E4-CCDF-4A8E-AB2A-C885C85BDB51}"/>
    <cellStyle name="Separador de milhares 5 30" xfId="27904" xr:uid="{00000000-0005-0000-0000-0000026D0000}"/>
    <cellStyle name="Separador de milhares 5 30 2" xfId="27905" xr:uid="{00000000-0005-0000-0000-0000036D0000}"/>
    <cellStyle name="Separador de milhares 5 30 2 2" xfId="27906" xr:uid="{00000000-0005-0000-0000-0000046D0000}"/>
    <cellStyle name="Separador de milhares 5 30 2 2 2" xfId="58542" xr:uid="{35F6F7B9-5E8C-4C3A-80BB-7A4EA1B0D6AD}"/>
    <cellStyle name="Separador de milhares 5 30 2 3" xfId="58541" xr:uid="{2086FD83-9B41-442E-BD84-38B6D00DB7AC}"/>
    <cellStyle name="Separador de milhares 5 30 3" xfId="27907" xr:uid="{00000000-0005-0000-0000-0000056D0000}"/>
    <cellStyle name="Separador de milhares 5 30 3 2" xfId="27908" xr:uid="{00000000-0005-0000-0000-0000066D0000}"/>
    <cellStyle name="Separador de milhares 5 30 3 2 2" xfId="58544" xr:uid="{268D90CD-79D1-46AC-93B8-BE1DC997D9F0}"/>
    <cellStyle name="Separador de milhares 5 30 3 3" xfId="58543" xr:uid="{0DC5AB74-0F8B-43B7-8AF4-871E27867BAA}"/>
    <cellStyle name="Separador de milhares 5 30 4" xfId="27909" xr:uid="{00000000-0005-0000-0000-0000076D0000}"/>
    <cellStyle name="Separador de milhares 5 30 4 2" xfId="58545" xr:uid="{048885A6-63D8-461B-9D3F-337E749B4D68}"/>
    <cellStyle name="Separador de milhares 5 30 5" xfId="27910" xr:uid="{00000000-0005-0000-0000-0000086D0000}"/>
    <cellStyle name="Separador de milhares 5 30 5 2" xfId="58546" xr:uid="{6473699C-3868-46AC-A762-17B05F927DA9}"/>
    <cellStyle name="Separador de milhares 5 30 6" xfId="27911" xr:uid="{00000000-0005-0000-0000-0000096D0000}"/>
    <cellStyle name="Separador de milhares 5 30 6 2" xfId="58547" xr:uid="{D36E335E-4195-4D83-9AE0-AB1238341FD8}"/>
    <cellStyle name="Separador de milhares 5 30 7" xfId="58540" xr:uid="{B06CFEF4-679E-4F36-B5E9-860F2C42E99D}"/>
    <cellStyle name="Separador de milhares 5 31" xfId="27912" xr:uid="{00000000-0005-0000-0000-00000A6D0000}"/>
    <cellStyle name="Separador de milhares 5 31 2" xfId="27913" xr:uid="{00000000-0005-0000-0000-00000B6D0000}"/>
    <cellStyle name="Separador de milhares 5 31 2 2" xfId="27914" xr:uid="{00000000-0005-0000-0000-00000C6D0000}"/>
    <cellStyle name="Separador de milhares 5 31 2 2 2" xfId="58550" xr:uid="{B1C45251-DBC1-4E0D-921C-C8BECE587434}"/>
    <cellStyle name="Separador de milhares 5 31 2 3" xfId="58549" xr:uid="{264FC4F5-210E-42C8-B3F6-31E2D251D402}"/>
    <cellStyle name="Separador de milhares 5 31 3" xfId="27915" xr:uid="{00000000-0005-0000-0000-00000D6D0000}"/>
    <cellStyle name="Separador de milhares 5 31 3 2" xfId="27916" xr:uid="{00000000-0005-0000-0000-00000E6D0000}"/>
    <cellStyle name="Separador de milhares 5 31 3 2 2" xfId="58552" xr:uid="{9EBCF4E0-1EA5-45C5-AA92-EB8A22C572FB}"/>
    <cellStyle name="Separador de milhares 5 31 3 3" xfId="58551" xr:uid="{3DF81770-E38D-4517-A942-80DAF0BF440F}"/>
    <cellStyle name="Separador de milhares 5 31 4" xfId="27917" xr:uid="{00000000-0005-0000-0000-00000F6D0000}"/>
    <cellStyle name="Separador de milhares 5 31 4 2" xfId="58553" xr:uid="{C4FBE444-6C10-42F1-A8B8-0451BC253EE1}"/>
    <cellStyle name="Separador de milhares 5 31 5" xfId="27918" xr:uid="{00000000-0005-0000-0000-0000106D0000}"/>
    <cellStyle name="Separador de milhares 5 31 5 2" xfId="58554" xr:uid="{DECA5E0F-EAA7-4AE5-B0B4-39CB91FD0F31}"/>
    <cellStyle name="Separador de milhares 5 31 6" xfId="27919" xr:uid="{00000000-0005-0000-0000-0000116D0000}"/>
    <cellStyle name="Separador de milhares 5 31 6 2" xfId="58555" xr:uid="{0DD89CFF-D243-454E-A09E-444D5D74B409}"/>
    <cellStyle name="Separador de milhares 5 31 7" xfId="58548" xr:uid="{27357502-1E28-4E55-B101-562F333DDEEA}"/>
    <cellStyle name="Separador de milhares 5 32" xfId="27920" xr:uid="{00000000-0005-0000-0000-0000126D0000}"/>
    <cellStyle name="Separador de milhares 5 32 2" xfId="27921" xr:uid="{00000000-0005-0000-0000-0000136D0000}"/>
    <cellStyle name="Separador de milhares 5 32 2 2" xfId="27922" xr:uid="{00000000-0005-0000-0000-0000146D0000}"/>
    <cellStyle name="Separador de milhares 5 32 2 2 2" xfId="58558" xr:uid="{B820B9DA-D938-4BC7-B1DE-3EF34525A3A4}"/>
    <cellStyle name="Separador de milhares 5 32 2 3" xfId="58557" xr:uid="{1B968CA7-BBFF-4D39-9D23-46FE1641CD69}"/>
    <cellStyle name="Separador de milhares 5 32 3" xfId="27923" xr:uid="{00000000-0005-0000-0000-0000156D0000}"/>
    <cellStyle name="Separador de milhares 5 32 3 2" xfId="27924" xr:uid="{00000000-0005-0000-0000-0000166D0000}"/>
    <cellStyle name="Separador de milhares 5 32 3 2 2" xfId="58560" xr:uid="{BC6B12F4-C49D-4A27-A471-B32243FA75E1}"/>
    <cellStyle name="Separador de milhares 5 32 3 3" xfId="58559" xr:uid="{3BB77C65-9AAB-41B6-B55C-21A838DD124E}"/>
    <cellStyle name="Separador de milhares 5 32 4" xfId="27925" xr:uid="{00000000-0005-0000-0000-0000176D0000}"/>
    <cellStyle name="Separador de milhares 5 32 4 2" xfId="58561" xr:uid="{670DDCFE-8139-4148-A339-FF6F5DD74129}"/>
    <cellStyle name="Separador de milhares 5 32 5" xfId="27926" xr:uid="{00000000-0005-0000-0000-0000186D0000}"/>
    <cellStyle name="Separador de milhares 5 32 5 2" xfId="58562" xr:uid="{C97E4C68-65FA-4747-AFA2-4C8423D5F67C}"/>
    <cellStyle name="Separador de milhares 5 32 6" xfId="27927" xr:uid="{00000000-0005-0000-0000-0000196D0000}"/>
    <cellStyle name="Separador de milhares 5 32 6 2" xfId="58563" xr:uid="{8616CA94-F73E-441E-844D-2EF8355FB06B}"/>
    <cellStyle name="Separador de milhares 5 32 7" xfId="58556" xr:uid="{861EEFE8-C6DA-499E-87B4-EBC7A3B41642}"/>
    <cellStyle name="Separador de milhares 5 33" xfId="27928" xr:uid="{00000000-0005-0000-0000-00001A6D0000}"/>
    <cellStyle name="Separador de milhares 5 33 2" xfId="27929" xr:uid="{00000000-0005-0000-0000-00001B6D0000}"/>
    <cellStyle name="Separador de milhares 5 33 2 2" xfId="27930" xr:uid="{00000000-0005-0000-0000-00001C6D0000}"/>
    <cellStyle name="Separador de milhares 5 33 2 2 2" xfId="58566" xr:uid="{9F211AAA-0290-4579-B924-35663918A7E6}"/>
    <cellStyle name="Separador de milhares 5 33 2 3" xfId="58565" xr:uid="{F1B1770C-8AA5-46CC-867C-689675C03E06}"/>
    <cellStyle name="Separador de milhares 5 33 3" xfId="27931" xr:uid="{00000000-0005-0000-0000-00001D6D0000}"/>
    <cellStyle name="Separador de milhares 5 33 3 2" xfId="27932" xr:uid="{00000000-0005-0000-0000-00001E6D0000}"/>
    <cellStyle name="Separador de milhares 5 33 3 2 2" xfId="58568" xr:uid="{A4990E87-2D57-4B0C-A348-72DF7AAB5A5D}"/>
    <cellStyle name="Separador de milhares 5 33 3 3" xfId="58567" xr:uid="{B43EA7E9-44CC-454D-9C4D-84383FC1530B}"/>
    <cellStyle name="Separador de milhares 5 33 4" xfId="27933" xr:uid="{00000000-0005-0000-0000-00001F6D0000}"/>
    <cellStyle name="Separador de milhares 5 33 4 2" xfId="58569" xr:uid="{04DEA30D-43F3-461F-8FE0-BF974D0C26D6}"/>
    <cellStyle name="Separador de milhares 5 33 5" xfId="27934" xr:uid="{00000000-0005-0000-0000-0000206D0000}"/>
    <cellStyle name="Separador de milhares 5 33 5 2" xfId="58570" xr:uid="{47044F3B-AF29-45AB-8351-238A9317EFE3}"/>
    <cellStyle name="Separador de milhares 5 33 6" xfId="27935" xr:uid="{00000000-0005-0000-0000-0000216D0000}"/>
    <cellStyle name="Separador de milhares 5 33 6 2" xfId="58571" xr:uid="{F1CD922E-364E-4591-82F0-E2281F566C2C}"/>
    <cellStyle name="Separador de milhares 5 33 7" xfId="58564" xr:uid="{2D808CE6-F545-4F97-BD45-EEF88BB1419D}"/>
    <cellStyle name="Separador de milhares 5 34" xfId="27936" xr:uid="{00000000-0005-0000-0000-0000226D0000}"/>
    <cellStyle name="Separador de milhares 5 34 2" xfId="27937" xr:uid="{00000000-0005-0000-0000-0000236D0000}"/>
    <cellStyle name="Separador de milhares 5 34 2 2" xfId="27938" xr:uid="{00000000-0005-0000-0000-0000246D0000}"/>
    <cellStyle name="Separador de milhares 5 34 2 2 2" xfId="58574" xr:uid="{3C153C34-5591-4FCF-8F5D-C3A221113708}"/>
    <cellStyle name="Separador de milhares 5 34 2 3" xfId="58573" xr:uid="{69E9FAE4-6AA9-42E6-AC30-4619F3297636}"/>
    <cellStyle name="Separador de milhares 5 34 3" xfId="27939" xr:uid="{00000000-0005-0000-0000-0000256D0000}"/>
    <cellStyle name="Separador de milhares 5 34 3 2" xfId="27940" xr:uid="{00000000-0005-0000-0000-0000266D0000}"/>
    <cellStyle name="Separador de milhares 5 34 3 2 2" xfId="58576" xr:uid="{DE6CDD2B-A3F9-4A16-BBFF-61A350385516}"/>
    <cellStyle name="Separador de milhares 5 34 3 3" xfId="58575" xr:uid="{7D37B525-C5BB-4F08-BE9D-B92A6EE2C286}"/>
    <cellStyle name="Separador de milhares 5 34 4" xfId="27941" xr:uid="{00000000-0005-0000-0000-0000276D0000}"/>
    <cellStyle name="Separador de milhares 5 34 4 2" xfId="58577" xr:uid="{602712A0-8CA9-486E-9AE2-50765F438DA6}"/>
    <cellStyle name="Separador de milhares 5 34 5" xfId="27942" xr:uid="{00000000-0005-0000-0000-0000286D0000}"/>
    <cellStyle name="Separador de milhares 5 34 5 2" xfId="58578" xr:uid="{FFA8BBD1-EAED-48B4-90DF-F079660C6306}"/>
    <cellStyle name="Separador de milhares 5 34 6" xfId="27943" xr:uid="{00000000-0005-0000-0000-0000296D0000}"/>
    <cellStyle name="Separador de milhares 5 34 6 2" xfId="58579" xr:uid="{97C29C4A-5DD5-4C91-A64F-AB92FFB21953}"/>
    <cellStyle name="Separador de milhares 5 34 7" xfId="58572" xr:uid="{137C043A-E621-4641-9F82-C0624901BA23}"/>
    <cellStyle name="Separador de milhares 5 35" xfId="27944" xr:uid="{00000000-0005-0000-0000-00002A6D0000}"/>
    <cellStyle name="Separador de milhares 5 35 2" xfId="27945" xr:uid="{00000000-0005-0000-0000-00002B6D0000}"/>
    <cellStyle name="Separador de milhares 5 35 2 2" xfId="27946" xr:uid="{00000000-0005-0000-0000-00002C6D0000}"/>
    <cellStyle name="Separador de milhares 5 35 2 2 2" xfId="58582" xr:uid="{540D1DE7-5171-4661-82A1-E8118D76BE42}"/>
    <cellStyle name="Separador de milhares 5 35 2 3" xfId="58581" xr:uid="{82F13F5B-52B6-4CFB-AB18-8CDEF33AE76E}"/>
    <cellStyle name="Separador de milhares 5 35 3" xfId="27947" xr:uid="{00000000-0005-0000-0000-00002D6D0000}"/>
    <cellStyle name="Separador de milhares 5 35 3 2" xfId="27948" xr:uid="{00000000-0005-0000-0000-00002E6D0000}"/>
    <cellStyle name="Separador de milhares 5 35 3 2 2" xfId="58584" xr:uid="{1D292A3C-3269-48A7-B3A6-4DA9B4EF80A7}"/>
    <cellStyle name="Separador de milhares 5 35 3 3" xfId="58583" xr:uid="{7C72CA2C-DDD2-4891-83A2-64ACC920DAE2}"/>
    <cellStyle name="Separador de milhares 5 35 4" xfId="27949" xr:uid="{00000000-0005-0000-0000-00002F6D0000}"/>
    <cellStyle name="Separador de milhares 5 35 4 2" xfId="58585" xr:uid="{9526D697-E890-4379-8D72-CF644D280BC0}"/>
    <cellStyle name="Separador de milhares 5 35 5" xfId="27950" xr:uid="{00000000-0005-0000-0000-0000306D0000}"/>
    <cellStyle name="Separador de milhares 5 35 5 2" xfId="58586" xr:uid="{1AE960DF-DE2E-4ADF-B662-18AC01A063D5}"/>
    <cellStyle name="Separador de milhares 5 35 6" xfId="27951" xr:uid="{00000000-0005-0000-0000-0000316D0000}"/>
    <cellStyle name="Separador de milhares 5 35 6 2" xfId="58587" xr:uid="{C65787B8-0A0D-42DB-93D7-73325E72B743}"/>
    <cellStyle name="Separador de milhares 5 35 7" xfId="58580" xr:uid="{2F3E6194-41CF-4617-B95E-CC69FEB6D220}"/>
    <cellStyle name="Separador de milhares 5 36" xfId="27952" xr:uid="{00000000-0005-0000-0000-0000326D0000}"/>
    <cellStyle name="Separador de milhares 5 36 2" xfId="27953" xr:uid="{00000000-0005-0000-0000-0000336D0000}"/>
    <cellStyle name="Separador de milhares 5 36 2 2" xfId="27954" xr:uid="{00000000-0005-0000-0000-0000346D0000}"/>
    <cellStyle name="Separador de milhares 5 36 2 2 2" xfId="58590" xr:uid="{90FA6179-E474-40AD-AFB9-26C360333110}"/>
    <cellStyle name="Separador de milhares 5 36 2 3" xfId="58589" xr:uid="{C29D6536-CB53-486E-8251-4521E9616E68}"/>
    <cellStyle name="Separador de milhares 5 36 3" xfId="27955" xr:uid="{00000000-0005-0000-0000-0000356D0000}"/>
    <cellStyle name="Separador de milhares 5 36 3 2" xfId="27956" xr:uid="{00000000-0005-0000-0000-0000366D0000}"/>
    <cellStyle name="Separador de milhares 5 36 3 2 2" xfId="58592" xr:uid="{D5C1C39C-2423-411E-B8F5-2AD0EB4AF88D}"/>
    <cellStyle name="Separador de milhares 5 36 3 3" xfId="58591" xr:uid="{E3E54355-4EA6-4320-88AB-D394EA25EAE4}"/>
    <cellStyle name="Separador de milhares 5 36 4" xfId="27957" xr:uid="{00000000-0005-0000-0000-0000376D0000}"/>
    <cellStyle name="Separador de milhares 5 36 4 2" xfId="58593" xr:uid="{513E8784-87DF-450E-92ED-CEC29EC55533}"/>
    <cellStyle name="Separador de milhares 5 36 5" xfId="27958" xr:uid="{00000000-0005-0000-0000-0000386D0000}"/>
    <cellStyle name="Separador de milhares 5 36 5 2" xfId="58594" xr:uid="{05703971-005F-4FB7-B7A9-B9C8B88AB333}"/>
    <cellStyle name="Separador de milhares 5 36 6" xfId="27959" xr:uid="{00000000-0005-0000-0000-0000396D0000}"/>
    <cellStyle name="Separador de milhares 5 36 6 2" xfId="58595" xr:uid="{DD949941-05ED-4F14-97C9-9464853CA7CF}"/>
    <cellStyle name="Separador de milhares 5 36 7" xfId="58588" xr:uid="{3CB13A33-1610-4148-9C89-A3A9442DE79F}"/>
    <cellStyle name="Separador de milhares 5 37" xfId="27960" xr:uid="{00000000-0005-0000-0000-00003A6D0000}"/>
    <cellStyle name="Separador de milhares 5 37 2" xfId="27961" xr:uid="{00000000-0005-0000-0000-00003B6D0000}"/>
    <cellStyle name="Separador de milhares 5 37 2 2" xfId="58597" xr:uid="{ED4DEAA7-1C10-48A6-A0AB-64159A498043}"/>
    <cellStyle name="Separador de milhares 5 37 3" xfId="58596" xr:uid="{5BADA228-CA8C-4772-B327-996D2B0F279B}"/>
    <cellStyle name="Separador de milhares 5 38" xfId="27962" xr:uid="{00000000-0005-0000-0000-00003C6D0000}"/>
    <cellStyle name="Separador de milhares 5 38 2" xfId="27963" xr:uid="{00000000-0005-0000-0000-00003D6D0000}"/>
    <cellStyle name="Separador de milhares 5 38 2 2" xfId="58599" xr:uid="{DFFE8C8A-3FF0-4030-87A2-5E9C11734566}"/>
    <cellStyle name="Separador de milhares 5 38 3" xfId="58598" xr:uid="{B9ADAAF8-4E9F-4805-86D6-AE75BE9140D5}"/>
    <cellStyle name="Separador de milhares 5 39" xfId="27964" xr:uid="{00000000-0005-0000-0000-00003E6D0000}"/>
    <cellStyle name="Separador de milhares 5 39 2" xfId="27965" xr:uid="{00000000-0005-0000-0000-00003F6D0000}"/>
    <cellStyle name="Separador de milhares 5 39 2 2" xfId="58601" xr:uid="{BC6F64C5-1500-44F0-AA10-67D58E2FC402}"/>
    <cellStyle name="Separador de milhares 5 39 3" xfId="58600" xr:uid="{D1B81BF3-A7E5-4ACA-98EC-45CCAE115C0D}"/>
    <cellStyle name="Separador de milhares 5 4" xfId="27966" xr:uid="{00000000-0005-0000-0000-0000406D0000}"/>
    <cellStyle name="Separador de milhares_x0001_ 5 4" xfId="27967" xr:uid="{00000000-0005-0000-0000-0000416D0000}"/>
    <cellStyle name="Separador de milhares 5 4 10" xfId="58602" xr:uid="{4A8E487A-C39A-4B65-A43E-32A7157BA4E8}"/>
    <cellStyle name="Separador de milhares_x0001_ 5 4 10" xfId="58603" xr:uid="{C4CBDE97-F0AE-46CD-A026-D687BEB7905C}"/>
    <cellStyle name="Separador de milhares 5 4 2" xfId="27968" xr:uid="{00000000-0005-0000-0000-0000426D0000}"/>
    <cellStyle name="Separador de milhares_x0001_ 5 4 2" xfId="27969" xr:uid="{00000000-0005-0000-0000-0000436D0000}"/>
    <cellStyle name="Separador de milhares 5 4 2 2" xfId="27970" xr:uid="{00000000-0005-0000-0000-0000446D0000}"/>
    <cellStyle name="Separador de milhares_x0001_ 5 4 2 2" xfId="27971" xr:uid="{00000000-0005-0000-0000-0000456D0000}"/>
    <cellStyle name="Separador de milhares 5 4 2 2 2" xfId="58606" xr:uid="{B5F67E59-76B1-49AB-AA8F-F51903D919FE}"/>
    <cellStyle name="Separador de milhares_x0001_ 5 4 2 2 2" xfId="58607" xr:uid="{5B80AB04-1004-44FA-9F2E-FD09BA0D3F80}"/>
    <cellStyle name="Separador de milhares 5 4 2 3" xfId="58604" xr:uid="{BC7FBC62-742F-4851-A04B-EAA849ED94C9}"/>
    <cellStyle name="Separador de milhares_x0001_ 5 4 2 3" xfId="58605" xr:uid="{B1B1FE3C-B5F0-4C53-88B2-84ED65EFEF07}"/>
    <cellStyle name="Separador de milhares 5 4 3" xfId="27972" xr:uid="{00000000-0005-0000-0000-0000466D0000}"/>
    <cellStyle name="Separador de milhares_x0001_ 5 4 3" xfId="27973" xr:uid="{00000000-0005-0000-0000-0000476D0000}"/>
    <cellStyle name="Separador de milhares 5 4 3 2" xfId="27974" xr:uid="{00000000-0005-0000-0000-0000486D0000}"/>
    <cellStyle name="Separador de milhares_x0001_ 5 4 3 2" xfId="27975" xr:uid="{00000000-0005-0000-0000-0000496D0000}"/>
    <cellStyle name="Separador de milhares 5 4 3 2 2" xfId="58610" xr:uid="{932D54DD-B4E9-4CE7-AD0A-B1DA11BD20DB}"/>
    <cellStyle name="Separador de milhares_x0001_ 5 4 3 2 2" xfId="58611" xr:uid="{1CF8D1D1-9CDC-4597-AFEF-8D020B3A155C}"/>
    <cellStyle name="Separador de milhares 5 4 3 3" xfId="58608" xr:uid="{6D9A111C-E687-4EB3-B1DD-9C56382B2E38}"/>
    <cellStyle name="Separador de milhares_x0001_ 5 4 3 3" xfId="58609" xr:uid="{F41D4F7B-78F4-4367-850E-D9BA3AAAB003}"/>
    <cellStyle name="Separador de milhares 5 4 4" xfId="27976" xr:uid="{00000000-0005-0000-0000-00004A6D0000}"/>
    <cellStyle name="Separador de milhares_x0001_ 5 4 4" xfId="27977" xr:uid="{00000000-0005-0000-0000-00004B6D0000}"/>
    <cellStyle name="Separador de milhares 5 4 4 2" xfId="27978" xr:uid="{00000000-0005-0000-0000-00004C6D0000}"/>
    <cellStyle name="Separador de milhares_x0001_ 5 4 4 2" xfId="27979" xr:uid="{00000000-0005-0000-0000-00004D6D0000}"/>
    <cellStyle name="Separador de milhares 5 4 4 2 2" xfId="58614" xr:uid="{86C62554-3D59-4FC9-BE77-98F060DCB292}"/>
    <cellStyle name="Separador de milhares_x0001_ 5 4 4 2 2" xfId="58615" xr:uid="{E01CFC83-6092-4B55-A168-1E4CC4265F6C}"/>
    <cellStyle name="Separador de milhares 5 4 4 3" xfId="58612" xr:uid="{B418475A-385A-4CCA-A834-64A210EA0065}"/>
    <cellStyle name="Separador de milhares_x0001_ 5 4 4 3" xfId="58613" xr:uid="{8247BB31-ADAE-4CEB-A23A-55FCBAA50D7F}"/>
    <cellStyle name="Separador de milhares 5 4 5" xfId="27980" xr:uid="{00000000-0005-0000-0000-00004E6D0000}"/>
    <cellStyle name="Separador de milhares_x0001_ 5 4 5" xfId="27981" xr:uid="{00000000-0005-0000-0000-00004F6D0000}"/>
    <cellStyle name="Separador de milhares 5 4 5 2" xfId="27982" xr:uid="{00000000-0005-0000-0000-0000506D0000}"/>
    <cellStyle name="Separador de milhares_x0001_ 5 4 5 2" xfId="27983" xr:uid="{00000000-0005-0000-0000-0000516D0000}"/>
    <cellStyle name="Separador de milhares 5 4 5 2 2" xfId="58618" xr:uid="{8E43F122-7CB8-43E4-A878-8EB455D7902D}"/>
    <cellStyle name="Separador de milhares_x0001_ 5 4 5 2 2" xfId="58619" xr:uid="{0169EFFC-B314-4985-AD3C-953EB88D2A3C}"/>
    <cellStyle name="Separador de milhares 5 4 5 3" xfId="58616" xr:uid="{22C45BE4-01E2-4304-AE94-6D012A3953AD}"/>
    <cellStyle name="Separador de milhares_x0001_ 5 4 5 3" xfId="58617" xr:uid="{D931A495-C901-42F9-A157-8569E6EE65F6}"/>
    <cellStyle name="Separador de milhares 5 4 6" xfId="27984" xr:uid="{00000000-0005-0000-0000-0000526D0000}"/>
    <cellStyle name="Separador de milhares_x0001_ 5 4 6" xfId="27985" xr:uid="{00000000-0005-0000-0000-0000536D0000}"/>
    <cellStyle name="Separador de milhares 5 4 6 2" xfId="58620" xr:uid="{D361D8DF-F1EF-40E0-9311-4023D150357B}"/>
    <cellStyle name="Separador de milhares_x0001_ 5 4 6 2" xfId="58621" xr:uid="{850CDC5B-862C-4F72-A640-DF0C2DBF8DF1}"/>
    <cellStyle name="Separador de milhares 5 4 7" xfId="27986" xr:uid="{00000000-0005-0000-0000-0000546D0000}"/>
    <cellStyle name="Separador de milhares_x0001_ 5 4 7" xfId="27987" xr:uid="{00000000-0005-0000-0000-0000556D0000}"/>
    <cellStyle name="Separador de milhares 5 4 7 2" xfId="58622" xr:uid="{2651B638-150F-4EF5-8D9D-CA13CB650266}"/>
    <cellStyle name="Separador de milhares_x0001_ 5 4 7 2" xfId="58623" xr:uid="{B0D7C928-F91A-4361-B50B-FAF97BA77454}"/>
    <cellStyle name="Separador de milhares 5 4 7 3" xfId="27988" xr:uid="{00000000-0005-0000-0000-0000566D0000}"/>
    <cellStyle name="Separador de milhares 5 4 7 3 2" xfId="58624" xr:uid="{345B0297-3365-4006-939D-5CBEC9E6C156}"/>
    <cellStyle name="Separador de milhares 5 4 8" xfId="27989" xr:uid="{00000000-0005-0000-0000-0000576D0000}"/>
    <cellStyle name="Separador de milhares_x0001_ 5 4 8" xfId="27990" xr:uid="{00000000-0005-0000-0000-0000586D0000}"/>
    <cellStyle name="Separador de milhares 5 4 8 2" xfId="58625" xr:uid="{0DD6FFB9-388E-4F26-948B-24DFCC0B7E57}"/>
    <cellStyle name="Separador de milhares_x0001_ 5 4 8 2" xfId="58626" xr:uid="{6969D989-2702-433C-9F7B-E0EB32DD23CA}"/>
    <cellStyle name="Separador de milhares 5 4 9" xfId="27991" xr:uid="{00000000-0005-0000-0000-0000596D0000}"/>
    <cellStyle name="Separador de milhares_x0001_ 5 4 9" xfId="27992" xr:uid="{00000000-0005-0000-0000-00005A6D0000}"/>
    <cellStyle name="Separador de milhares 5 4 9 2" xfId="58627" xr:uid="{8474059C-B15D-418E-8896-FDD6028FE645}"/>
    <cellStyle name="Separador de milhares_x0001_ 5 4 9 2" xfId="58628" xr:uid="{00CE2D76-7B08-4ACF-9877-8890E9FE39E4}"/>
    <cellStyle name="Separador de milhares 5 40" xfId="27993" xr:uid="{00000000-0005-0000-0000-00005B6D0000}"/>
    <cellStyle name="Separador de milhares 5 40 2" xfId="27994" xr:uid="{00000000-0005-0000-0000-00005C6D0000}"/>
    <cellStyle name="Separador de milhares 5 40 2 2" xfId="58630" xr:uid="{B5DF6F70-31BA-4A4D-9797-F762077AF782}"/>
    <cellStyle name="Separador de milhares 5 40 3" xfId="58629" xr:uid="{BD22B80A-9C1C-404F-B241-76D0E0C591FD}"/>
    <cellStyle name="Separador de milhares 5 41" xfId="27995" xr:uid="{00000000-0005-0000-0000-00005D6D0000}"/>
    <cellStyle name="Separador de milhares 5 41 2" xfId="58631" xr:uid="{ABC27EB6-A557-4567-87B2-4203A0A1556E}"/>
    <cellStyle name="Separador de milhares 5 42" xfId="27996" xr:uid="{00000000-0005-0000-0000-00005E6D0000}"/>
    <cellStyle name="Separador de milhares 5 42 2" xfId="58632" xr:uid="{10317C43-898D-4359-89CA-A3A0FDF01B0D}"/>
    <cellStyle name="Separador de milhares 5 42 3" xfId="27997" xr:uid="{00000000-0005-0000-0000-00005F6D0000}"/>
    <cellStyle name="Separador de milhares 5 42 3 2" xfId="58633" xr:uid="{9CDCB8A7-057D-4EA9-8028-303D06DE9970}"/>
    <cellStyle name="Separador de milhares 5 43" xfId="27998" xr:uid="{00000000-0005-0000-0000-0000606D0000}"/>
    <cellStyle name="Separador de milhares 5 43 2" xfId="58634" xr:uid="{26131E9A-9F64-4F88-A89E-7E6E363B4080}"/>
    <cellStyle name="Separador de milhares 5 44" xfId="27999" xr:uid="{00000000-0005-0000-0000-0000616D0000}"/>
    <cellStyle name="Separador de milhares 5 44 2" xfId="58635" xr:uid="{F1773C2E-7A45-4704-A674-55CACE34813F}"/>
    <cellStyle name="Separador de milhares 5 45" xfId="58279" xr:uid="{7DEF2B4A-C19D-4CCA-9A5C-CBB307CDE353}"/>
    <cellStyle name="Separador de milhares 5 5" xfId="28000" xr:uid="{00000000-0005-0000-0000-0000626D0000}"/>
    <cellStyle name="Separador de milhares_x0001_ 5 5" xfId="28001" xr:uid="{00000000-0005-0000-0000-0000636D0000}"/>
    <cellStyle name="Separador de milhares 5 5 10" xfId="58636" xr:uid="{1F8AB011-61E5-4CB8-BA97-D7265D4E3E94}"/>
    <cellStyle name="Separador de milhares_x0001_ 5 5 10" xfId="58637" xr:uid="{BACDB491-243C-4EFD-9BAF-A54D4FC027F4}"/>
    <cellStyle name="Separador de milhares 5 5 2" xfId="28002" xr:uid="{00000000-0005-0000-0000-0000646D0000}"/>
    <cellStyle name="Separador de milhares_x0001_ 5 5 2" xfId="28003" xr:uid="{00000000-0005-0000-0000-0000656D0000}"/>
    <cellStyle name="Separador de milhares 5 5 2 2" xfId="28004" xr:uid="{00000000-0005-0000-0000-0000666D0000}"/>
    <cellStyle name="Separador de milhares_x0001_ 5 5 2 2" xfId="28005" xr:uid="{00000000-0005-0000-0000-0000676D0000}"/>
    <cellStyle name="Separador de milhares 5 5 2 2 2" xfId="58640" xr:uid="{281DA0FF-F3F5-4B5B-89C7-8281D91560FE}"/>
    <cellStyle name="Separador de milhares_x0001_ 5 5 2 2 2" xfId="58641" xr:uid="{CC0CFFAD-7F27-42CB-8EC4-E226D27AF819}"/>
    <cellStyle name="Separador de milhares 5 5 2 3" xfId="58638" xr:uid="{332AEBA7-B265-4817-AE6A-D701D1EB2537}"/>
    <cellStyle name="Separador de milhares_x0001_ 5 5 2 3" xfId="58639" xr:uid="{EFFE2BD2-3333-4A99-81B9-7E44A18541C6}"/>
    <cellStyle name="Separador de milhares 5 5 3" xfId="28006" xr:uid="{00000000-0005-0000-0000-0000686D0000}"/>
    <cellStyle name="Separador de milhares_x0001_ 5 5 3" xfId="28007" xr:uid="{00000000-0005-0000-0000-0000696D0000}"/>
    <cellStyle name="Separador de milhares 5 5 3 2" xfId="28008" xr:uid="{00000000-0005-0000-0000-00006A6D0000}"/>
    <cellStyle name="Separador de milhares_x0001_ 5 5 3 2" xfId="28009" xr:uid="{00000000-0005-0000-0000-00006B6D0000}"/>
    <cellStyle name="Separador de milhares 5 5 3 2 2" xfId="58644" xr:uid="{78622D7A-2E27-4D05-910C-DED759FE7B7C}"/>
    <cellStyle name="Separador de milhares_x0001_ 5 5 3 2 2" xfId="58645" xr:uid="{A7252F47-72DB-4DB0-BE90-73AC993680DC}"/>
    <cellStyle name="Separador de milhares 5 5 3 3" xfId="58642" xr:uid="{48281A02-57CD-4E56-AF8A-42A280AEC836}"/>
    <cellStyle name="Separador de milhares_x0001_ 5 5 3 3" xfId="58643" xr:uid="{C4859B9C-A4FE-4491-A318-1F427F45F270}"/>
    <cellStyle name="Separador de milhares 5 5 4" xfId="28010" xr:uid="{00000000-0005-0000-0000-00006C6D0000}"/>
    <cellStyle name="Separador de milhares_x0001_ 5 5 4" xfId="28011" xr:uid="{00000000-0005-0000-0000-00006D6D0000}"/>
    <cellStyle name="Separador de milhares 5 5 4 2" xfId="28012" xr:uid="{00000000-0005-0000-0000-00006E6D0000}"/>
    <cellStyle name="Separador de milhares_x0001_ 5 5 4 2" xfId="28013" xr:uid="{00000000-0005-0000-0000-00006F6D0000}"/>
    <cellStyle name="Separador de milhares 5 5 4 2 2" xfId="58648" xr:uid="{69D8C2B7-EAD1-4F6F-B803-76B85862F651}"/>
    <cellStyle name="Separador de milhares_x0001_ 5 5 4 2 2" xfId="58649" xr:uid="{DC1DDA48-9C20-47FC-8C04-5C1F20FC915D}"/>
    <cellStyle name="Separador de milhares 5 5 4 3" xfId="58646" xr:uid="{212E94C4-4D2A-4D99-91E5-BDAA380457F2}"/>
    <cellStyle name="Separador de milhares_x0001_ 5 5 4 3" xfId="58647" xr:uid="{4A6F00C5-DA4E-48F4-8C03-D4E655A78AD2}"/>
    <cellStyle name="Separador de milhares 5 5 5" xfId="28014" xr:uid="{00000000-0005-0000-0000-0000706D0000}"/>
    <cellStyle name="Separador de milhares_x0001_ 5 5 5" xfId="28015" xr:uid="{00000000-0005-0000-0000-0000716D0000}"/>
    <cellStyle name="Separador de milhares 5 5 5 2" xfId="28016" xr:uid="{00000000-0005-0000-0000-0000726D0000}"/>
    <cellStyle name="Separador de milhares_x0001_ 5 5 5 2" xfId="28017" xr:uid="{00000000-0005-0000-0000-0000736D0000}"/>
    <cellStyle name="Separador de milhares 5 5 5 2 2" xfId="58652" xr:uid="{5281DC45-0862-4122-A117-113207591E68}"/>
    <cellStyle name="Separador de milhares_x0001_ 5 5 5 2 2" xfId="58653" xr:uid="{5A103029-2BCE-407F-9E75-8F762633D7B4}"/>
    <cellStyle name="Separador de milhares 5 5 5 3" xfId="58650" xr:uid="{350C54BD-F0E7-4E30-ABCD-93AC5A5CD524}"/>
    <cellStyle name="Separador de milhares_x0001_ 5 5 5 3" xfId="58651" xr:uid="{5AD712A4-A8B5-4D6C-849A-6BB6687E0FF5}"/>
    <cellStyle name="Separador de milhares 5 5 6" xfId="28018" xr:uid="{00000000-0005-0000-0000-0000746D0000}"/>
    <cellStyle name="Separador de milhares_x0001_ 5 5 6" xfId="28019" xr:uid="{00000000-0005-0000-0000-0000756D0000}"/>
    <cellStyle name="Separador de milhares 5 5 6 2" xfId="58654" xr:uid="{2E785A56-B99D-44F7-B7F1-629D6BC1E943}"/>
    <cellStyle name="Separador de milhares_x0001_ 5 5 6 2" xfId="58655" xr:uid="{9D3D2B87-4032-47E1-9625-092B7FF52AF9}"/>
    <cellStyle name="Separador de milhares 5 5 7" xfId="28020" xr:uid="{00000000-0005-0000-0000-0000766D0000}"/>
    <cellStyle name="Separador de milhares_x0001_ 5 5 7" xfId="28021" xr:uid="{00000000-0005-0000-0000-0000776D0000}"/>
    <cellStyle name="Separador de milhares 5 5 7 2" xfId="58656" xr:uid="{743D3E9A-BDB1-4BA3-8DC7-56885E785678}"/>
    <cellStyle name="Separador de milhares_x0001_ 5 5 7 2" xfId="58657" xr:uid="{014F8234-14B3-4D5A-9C9F-33CB59EB67F0}"/>
    <cellStyle name="Separador de milhares 5 5 7 3" xfId="28022" xr:uid="{00000000-0005-0000-0000-0000786D0000}"/>
    <cellStyle name="Separador de milhares 5 5 7 3 2" xfId="58658" xr:uid="{1AB56C8C-D3A9-4037-9A2A-7D5F8874C647}"/>
    <cellStyle name="Separador de milhares 5 5 8" xfId="28023" xr:uid="{00000000-0005-0000-0000-0000796D0000}"/>
    <cellStyle name="Separador de milhares_x0001_ 5 5 8" xfId="28024" xr:uid="{00000000-0005-0000-0000-00007A6D0000}"/>
    <cellStyle name="Separador de milhares 5 5 8 2" xfId="58659" xr:uid="{BF6836A0-8217-4160-93B7-0A98B3873E45}"/>
    <cellStyle name="Separador de milhares_x0001_ 5 5 8 2" xfId="58660" xr:uid="{33256A88-B97F-4384-ABDD-E6F6EA81D45D}"/>
    <cellStyle name="Separador de milhares 5 5 9" xfId="28025" xr:uid="{00000000-0005-0000-0000-00007B6D0000}"/>
    <cellStyle name="Separador de milhares_x0001_ 5 5 9" xfId="28026" xr:uid="{00000000-0005-0000-0000-00007C6D0000}"/>
    <cellStyle name="Separador de milhares 5 5 9 2" xfId="58661" xr:uid="{2E334480-2CCE-4706-80E4-050FD6BAFEB3}"/>
    <cellStyle name="Separador de milhares_x0001_ 5 5 9 2" xfId="58662" xr:uid="{B4EF2861-6102-4CEF-BA14-19B5D8C4869F}"/>
    <cellStyle name="Separador de milhares 5 6" xfId="28027" xr:uid="{00000000-0005-0000-0000-00007D6D0000}"/>
    <cellStyle name="Separador de milhares_x0001_ 5 6" xfId="28028" xr:uid="{00000000-0005-0000-0000-00007E6D0000}"/>
    <cellStyle name="Separador de milhares 5 6 10" xfId="58663" xr:uid="{E53467D5-41CD-4056-B3C8-83DF7C140DF1}"/>
    <cellStyle name="Separador de milhares_x0001_ 5 6 10" xfId="58664" xr:uid="{CA08F233-F164-4EF8-AE12-A588CAA2F6A5}"/>
    <cellStyle name="Separador de milhares 5 6 2" xfId="28029" xr:uid="{00000000-0005-0000-0000-00007F6D0000}"/>
    <cellStyle name="Separador de milhares_x0001_ 5 6 2" xfId="28030" xr:uid="{00000000-0005-0000-0000-0000806D0000}"/>
    <cellStyle name="Separador de milhares 5 6 2 2" xfId="28031" xr:uid="{00000000-0005-0000-0000-0000816D0000}"/>
    <cellStyle name="Separador de milhares_x0001_ 5 6 2 2" xfId="28032" xr:uid="{00000000-0005-0000-0000-0000826D0000}"/>
    <cellStyle name="Separador de milhares 5 6 2 2 2" xfId="58667" xr:uid="{32CE66AC-7838-423A-A6DD-6D9F4D775418}"/>
    <cellStyle name="Separador de milhares_x0001_ 5 6 2 2 2" xfId="58668" xr:uid="{A1A67D66-B877-4AE1-B483-C52800704022}"/>
    <cellStyle name="Separador de milhares 5 6 2 3" xfId="58665" xr:uid="{2ED896FE-635A-49E1-BC1D-065FFE1F7B05}"/>
    <cellStyle name="Separador de milhares_x0001_ 5 6 2 3" xfId="58666" xr:uid="{2C4B9F93-C07C-4E68-9824-23E018687E46}"/>
    <cellStyle name="Separador de milhares 5 6 3" xfId="28033" xr:uid="{00000000-0005-0000-0000-0000836D0000}"/>
    <cellStyle name="Separador de milhares_x0001_ 5 6 3" xfId="28034" xr:uid="{00000000-0005-0000-0000-0000846D0000}"/>
    <cellStyle name="Separador de milhares 5 6 3 2" xfId="28035" xr:uid="{00000000-0005-0000-0000-0000856D0000}"/>
    <cellStyle name="Separador de milhares_x0001_ 5 6 3 2" xfId="28036" xr:uid="{00000000-0005-0000-0000-0000866D0000}"/>
    <cellStyle name="Separador de milhares 5 6 3 2 2" xfId="58671" xr:uid="{D4A11019-249C-45A2-A0B3-721F580CDBF5}"/>
    <cellStyle name="Separador de milhares_x0001_ 5 6 3 2 2" xfId="58672" xr:uid="{EF87E2D2-8B76-43C8-A690-73B8E315EDB2}"/>
    <cellStyle name="Separador de milhares 5 6 3 3" xfId="58669" xr:uid="{B2426352-CDDF-4CF8-9F0E-FEFAE10D3F93}"/>
    <cellStyle name="Separador de milhares_x0001_ 5 6 3 3" xfId="58670" xr:uid="{742DC25D-AC01-4DB4-AD3F-152AC96CACC8}"/>
    <cellStyle name="Separador de milhares 5 6 4" xfId="28037" xr:uid="{00000000-0005-0000-0000-0000876D0000}"/>
    <cellStyle name="Separador de milhares_x0001_ 5 6 4" xfId="28038" xr:uid="{00000000-0005-0000-0000-0000886D0000}"/>
    <cellStyle name="Separador de milhares 5 6 4 2" xfId="28039" xr:uid="{00000000-0005-0000-0000-0000896D0000}"/>
    <cellStyle name="Separador de milhares_x0001_ 5 6 4 2" xfId="28040" xr:uid="{00000000-0005-0000-0000-00008A6D0000}"/>
    <cellStyle name="Separador de milhares 5 6 4 2 2" xfId="58675" xr:uid="{273DB668-71BA-4DBC-B78C-2489BB79B2D7}"/>
    <cellStyle name="Separador de milhares_x0001_ 5 6 4 2 2" xfId="58676" xr:uid="{05A9CAF3-2D0B-47A9-B318-58C04488B2E9}"/>
    <cellStyle name="Separador de milhares 5 6 4 3" xfId="58673" xr:uid="{0A44D485-B606-4F35-A617-7DEBE1560896}"/>
    <cellStyle name="Separador de milhares_x0001_ 5 6 4 3" xfId="58674" xr:uid="{C4B1E6D8-D8EF-401C-8027-A9F627DF19A4}"/>
    <cellStyle name="Separador de milhares 5 6 5" xfId="28041" xr:uid="{00000000-0005-0000-0000-00008B6D0000}"/>
    <cellStyle name="Separador de milhares_x0001_ 5 6 5" xfId="28042" xr:uid="{00000000-0005-0000-0000-00008C6D0000}"/>
    <cellStyle name="Separador de milhares 5 6 5 2" xfId="28043" xr:uid="{00000000-0005-0000-0000-00008D6D0000}"/>
    <cellStyle name="Separador de milhares_x0001_ 5 6 5 2" xfId="28044" xr:uid="{00000000-0005-0000-0000-00008E6D0000}"/>
    <cellStyle name="Separador de milhares 5 6 5 2 2" xfId="58679" xr:uid="{39E2417D-3B22-4161-87AC-47E1B53D5B1A}"/>
    <cellStyle name="Separador de milhares_x0001_ 5 6 5 2 2" xfId="58680" xr:uid="{CCCC8347-3EA3-4965-962A-56152C5AD378}"/>
    <cellStyle name="Separador de milhares 5 6 5 3" xfId="58677" xr:uid="{053ED5E9-407D-43D5-A696-380EF292AD9A}"/>
    <cellStyle name="Separador de milhares_x0001_ 5 6 5 3" xfId="58678" xr:uid="{EAD68F9B-EA4E-428D-82EE-2156A4F18574}"/>
    <cellStyle name="Separador de milhares 5 6 6" xfId="28045" xr:uid="{00000000-0005-0000-0000-00008F6D0000}"/>
    <cellStyle name="Separador de milhares_x0001_ 5 6 6" xfId="28046" xr:uid="{00000000-0005-0000-0000-0000906D0000}"/>
    <cellStyle name="Separador de milhares 5 6 6 2" xfId="58681" xr:uid="{968EAAFF-02FA-49E3-A306-9DAF20B3E7F0}"/>
    <cellStyle name="Separador de milhares_x0001_ 5 6 6 2" xfId="58682" xr:uid="{483F4654-1307-4B41-AD8C-ABE8BF4D27E7}"/>
    <cellStyle name="Separador de milhares 5 6 7" xfId="28047" xr:uid="{00000000-0005-0000-0000-0000916D0000}"/>
    <cellStyle name="Separador de milhares_x0001_ 5 6 7" xfId="28048" xr:uid="{00000000-0005-0000-0000-0000926D0000}"/>
    <cellStyle name="Separador de milhares 5 6 7 2" xfId="58683" xr:uid="{C24002A0-7F0D-4590-BD56-0658AF8276AB}"/>
    <cellStyle name="Separador de milhares_x0001_ 5 6 7 2" xfId="58684" xr:uid="{052CDF89-3589-489F-8C46-C27EA24CC09A}"/>
    <cellStyle name="Separador de milhares 5 6 7 3" xfId="28049" xr:uid="{00000000-0005-0000-0000-0000936D0000}"/>
    <cellStyle name="Separador de milhares 5 6 7 3 2" xfId="58685" xr:uid="{30178561-3E27-4808-9F63-7310ABE9020B}"/>
    <cellStyle name="Separador de milhares 5 6 8" xfId="28050" xr:uid="{00000000-0005-0000-0000-0000946D0000}"/>
    <cellStyle name="Separador de milhares_x0001_ 5 6 8" xfId="28051" xr:uid="{00000000-0005-0000-0000-0000956D0000}"/>
    <cellStyle name="Separador de milhares 5 6 8 2" xfId="58686" xr:uid="{43D97AEB-A153-49FB-B493-12255B4750DE}"/>
    <cellStyle name="Separador de milhares_x0001_ 5 6 8 2" xfId="58687" xr:uid="{83F5583B-99D1-46C4-AF9E-ED2510436A02}"/>
    <cellStyle name="Separador de milhares 5 6 9" xfId="28052" xr:uid="{00000000-0005-0000-0000-0000966D0000}"/>
    <cellStyle name="Separador de milhares_x0001_ 5 6 9" xfId="28053" xr:uid="{00000000-0005-0000-0000-0000976D0000}"/>
    <cellStyle name="Separador de milhares 5 6 9 2" xfId="58688" xr:uid="{E7506AE5-AD2F-42D9-8CA7-83616DDC172B}"/>
    <cellStyle name="Separador de milhares_x0001_ 5 6 9 2" xfId="58689" xr:uid="{8FEF8B16-F8DC-451F-8951-391CD8A33036}"/>
    <cellStyle name="Separador de milhares 5 7" xfId="28054" xr:uid="{00000000-0005-0000-0000-0000986D0000}"/>
    <cellStyle name="Separador de milhares_x0001_ 5 7" xfId="28055" xr:uid="{00000000-0005-0000-0000-0000996D0000}"/>
    <cellStyle name="Separador de milhares 5 7 10" xfId="58690" xr:uid="{A815610C-E316-4D44-85F7-65B041203FB6}"/>
    <cellStyle name="Separador de milhares_x0001_ 5 7 10" xfId="58691" xr:uid="{B0A0C960-124E-4BB5-BD5C-8261EEF9BAE1}"/>
    <cellStyle name="Separador de milhares 5 7 2" xfId="28056" xr:uid="{00000000-0005-0000-0000-00009A6D0000}"/>
    <cellStyle name="Separador de milhares_x0001_ 5 7 2" xfId="28057" xr:uid="{00000000-0005-0000-0000-00009B6D0000}"/>
    <cellStyle name="Separador de milhares 5 7 2 2" xfId="28058" xr:uid="{00000000-0005-0000-0000-00009C6D0000}"/>
    <cellStyle name="Separador de milhares_x0001_ 5 7 2 2" xfId="28059" xr:uid="{00000000-0005-0000-0000-00009D6D0000}"/>
    <cellStyle name="Separador de milhares 5 7 2 2 2" xfId="58694" xr:uid="{C87B0AE3-ACC8-4703-8C5F-B50949012C6C}"/>
    <cellStyle name="Separador de milhares_x0001_ 5 7 2 2 2" xfId="58695" xr:uid="{5F4C4659-A9E8-49DD-B157-62E1AEB580EF}"/>
    <cellStyle name="Separador de milhares 5 7 2 3" xfId="58692" xr:uid="{8F512CAF-707F-4DDF-BE19-EE7A71B1CC95}"/>
    <cellStyle name="Separador de milhares_x0001_ 5 7 2 3" xfId="58693" xr:uid="{4C1105E8-47B7-436B-9B07-7CF3ED6222F6}"/>
    <cellStyle name="Separador de milhares 5 7 3" xfId="28060" xr:uid="{00000000-0005-0000-0000-00009E6D0000}"/>
    <cellStyle name="Separador de milhares_x0001_ 5 7 3" xfId="28061" xr:uid="{00000000-0005-0000-0000-00009F6D0000}"/>
    <cellStyle name="Separador de milhares 5 7 3 2" xfId="28062" xr:uid="{00000000-0005-0000-0000-0000A06D0000}"/>
    <cellStyle name="Separador de milhares_x0001_ 5 7 3 2" xfId="28063" xr:uid="{00000000-0005-0000-0000-0000A16D0000}"/>
    <cellStyle name="Separador de milhares 5 7 3 2 2" xfId="58698" xr:uid="{600FAB62-4234-45A6-8987-1748C5B23782}"/>
    <cellStyle name="Separador de milhares_x0001_ 5 7 3 2 2" xfId="58699" xr:uid="{DC602C2A-BE8D-4669-94F6-3281835743E9}"/>
    <cellStyle name="Separador de milhares 5 7 3 3" xfId="58696" xr:uid="{F4D9E638-7297-4C05-A414-E9EA10856D98}"/>
    <cellStyle name="Separador de milhares_x0001_ 5 7 3 3" xfId="58697" xr:uid="{127350ED-234B-4B25-A8FF-EC4CBEF7B5D2}"/>
    <cellStyle name="Separador de milhares 5 7 4" xfId="28064" xr:uid="{00000000-0005-0000-0000-0000A26D0000}"/>
    <cellStyle name="Separador de milhares_x0001_ 5 7 4" xfId="28065" xr:uid="{00000000-0005-0000-0000-0000A36D0000}"/>
    <cellStyle name="Separador de milhares 5 7 4 2" xfId="28066" xr:uid="{00000000-0005-0000-0000-0000A46D0000}"/>
    <cellStyle name="Separador de milhares_x0001_ 5 7 4 2" xfId="28067" xr:uid="{00000000-0005-0000-0000-0000A56D0000}"/>
    <cellStyle name="Separador de milhares 5 7 4 2 2" xfId="58702" xr:uid="{CFBF06BE-03D8-4106-AFA8-D8553FB3C7FE}"/>
    <cellStyle name="Separador de milhares_x0001_ 5 7 4 2 2" xfId="58703" xr:uid="{A27D2261-170F-4A25-9B59-CC3DCFF6D239}"/>
    <cellStyle name="Separador de milhares 5 7 4 3" xfId="58700" xr:uid="{049B0C85-13ED-446F-BFAE-DB0D1DBEF046}"/>
    <cellStyle name="Separador de milhares_x0001_ 5 7 4 3" xfId="58701" xr:uid="{5FAD720F-9102-45A6-8692-732F366DFDE0}"/>
    <cellStyle name="Separador de milhares 5 7 5" xfId="28068" xr:uid="{00000000-0005-0000-0000-0000A66D0000}"/>
    <cellStyle name="Separador de milhares_x0001_ 5 7 5" xfId="28069" xr:uid="{00000000-0005-0000-0000-0000A76D0000}"/>
    <cellStyle name="Separador de milhares 5 7 5 2" xfId="28070" xr:uid="{00000000-0005-0000-0000-0000A86D0000}"/>
    <cellStyle name="Separador de milhares_x0001_ 5 7 5 2" xfId="28071" xr:uid="{00000000-0005-0000-0000-0000A96D0000}"/>
    <cellStyle name="Separador de milhares 5 7 5 2 2" xfId="58706" xr:uid="{B4389FD3-2086-4ADC-8961-219172D6DC36}"/>
    <cellStyle name="Separador de milhares_x0001_ 5 7 5 2 2" xfId="58707" xr:uid="{0A7C9C93-AE3D-43B1-84D5-EEED27D32AFE}"/>
    <cellStyle name="Separador de milhares 5 7 5 3" xfId="58704" xr:uid="{A2FD052E-8163-4990-9096-206F81A93E99}"/>
    <cellStyle name="Separador de milhares_x0001_ 5 7 5 3" xfId="58705" xr:uid="{BBE1074B-EA5E-4AB8-B01C-7E79C797150F}"/>
    <cellStyle name="Separador de milhares 5 7 6" xfId="28072" xr:uid="{00000000-0005-0000-0000-0000AA6D0000}"/>
    <cellStyle name="Separador de milhares_x0001_ 5 7 6" xfId="28073" xr:uid="{00000000-0005-0000-0000-0000AB6D0000}"/>
    <cellStyle name="Separador de milhares 5 7 6 2" xfId="58708" xr:uid="{813B1DE3-7F0A-4704-9D23-727012BDEF45}"/>
    <cellStyle name="Separador de milhares_x0001_ 5 7 6 2" xfId="58709" xr:uid="{DEB79157-2C22-452B-9AAC-5B8E728B4F2A}"/>
    <cellStyle name="Separador de milhares 5 7 7" xfId="28074" xr:uid="{00000000-0005-0000-0000-0000AC6D0000}"/>
    <cellStyle name="Separador de milhares_x0001_ 5 7 7" xfId="28075" xr:uid="{00000000-0005-0000-0000-0000AD6D0000}"/>
    <cellStyle name="Separador de milhares 5 7 7 2" xfId="58710" xr:uid="{D973BFF2-B895-493E-AF08-9952EB2D3B4E}"/>
    <cellStyle name="Separador de milhares_x0001_ 5 7 7 2" xfId="58711" xr:uid="{B50DB7CD-CF9E-4622-B35F-98E33FDFB27A}"/>
    <cellStyle name="Separador de milhares 5 7 7 3" xfId="28076" xr:uid="{00000000-0005-0000-0000-0000AE6D0000}"/>
    <cellStyle name="Separador de milhares 5 7 7 3 2" xfId="58712" xr:uid="{43D0C567-2F58-43CD-80E1-4D365CD2425A}"/>
    <cellStyle name="Separador de milhares 5 7 8" xfId="28077" xr:uid="{00000000-0005-0000-0000-0000AF6D0000}"/>
    <cellStyle name="Separador de milhares_x0001_ 5 7 8" xfId="28078" xr:uid="{00000000-0005-0000-0000-0000B06D0000}"/>
    <cellStyle name="Separador de milhares 5 7 8 2" xfId="58713" xr:uid="{CB9C72D0-DCD6-491E-BA1A-9ECDFA45BBB1}"/>
    <cellStyle name="Separador de milhares_x0001_ 5 7 8 2" xfId="58714" xr:uid="{7A68BAF7-C2E4-4CAF-B492-AF09642F16FA}"/>
    <cellStyle name="Separador de milhares 5 7 9" xfId="28079" xr:uid="{00000000-0005-0000-0000-0000B16D0000}"/>
    <cellStyle name="Separador de milhares_x0001_ 5 7 9" xfId="28080" xr:uid="{00000000-0005-0000-0000-0000B26D0000}"/>
    <cellStyle name="Separador de milhares 5 7 9 2" xfId="58715" xr:uid="{8461012E-7295-476E-946A-289E6BE7F21F}"/>
    <cellStyle name="Separador de milhares_x0001_ 5 7 9 2" xfId="58716" xr:uid="{1C0CD379-5D07-4CB8-A5A3-57EBC6944EE5}"/>
    <cellStyle name="Separador de milhares 5 8" xfId="28081" xr:uid="{00000000-0005-0000-0000-0000B36D0000}"/>
    <cellStyle name="Separador de milhares_x0001_ 5 8" xfId="28082" xr:uid="{00000000-0005-0000-0000-0000B46D0000}"/>
    <cellStyle name="Separador de milhares 5 8 10" xfId="58717" xr:uid="{D695394F-CED4-4C17-B2C4-5FE7571AE846}"/>
    <cellStyle name="Separador de milhares_x0001_ 5 8 10" xfId="58718" xr:uid="{623FF1C6-809E-463C-B839-C83FCF0B49D6}"/>
    <cellStyle name="Separador de milhares 5 8 2" xfId="28083" xr:uid="{00000000-0005-0000-0000-0000B56D0000}"/>
    <cellStyle name="Separador de milhares_x0001_ 5 8 2" xfId="28084" xr:uid="{00000000-0005-0000-0000-0000B66D0000}"/>
    <cellStyle name="Separador de milhares 5 8 2 2" xfId="28085" xr:uid="{00000000-0005-0000-0000-0000B76D0000}"/>
    <cellStyle name="Separador de milhares_x0001_ 5 8 2 2" xfId="28086" xr:uid="{00000000-0005-0000-0000-0000B86D0000}"/>
    <cellStyle name="Separador de milhares 5 8 2 2 2" xfId="58721" xr:uid="{B6E0DA7F-82E2-4801-8973-4D5BEEDC57C5}"/>
    <cellStyle name="Separador de milhares_x0001_ 5 8 2 2 2" xfId="58722" xr:uid="{4F4F6895-0515-453F-83C7-F4AE9297EDD1}"/>
    <cellStyle name="Separador de milhares 5 8 2 3" xfId="58719" xr:uid="{5294088C-BA84-4EA0-A455-66F0F8522A8A}"/>
    <cellStyle name="Separador de milhares_x0001_ 5 8 2 3" xfId="58720" xr:uid="{5A6A4C3B-300C-4F2D-89C1-CAE90AC6D5A8}"/>
    <cellStyle name="Separador de milhares 5 8 3" xfId="28087" xr:uid="{00000000-0005-0000-0000-0000B96D0000}"/>
    <cellStyle name="Separador de milhares_x0001_ 5 8 3" xfId="28088" xr:uid="{00000000-0005-0000-0000-0000BA6D0000}"/>
    <cellStyle name="Separador de milhares 5 8 3 2" xfId="28089" xr:uid="{00000000-0005-0000-0000-0000BB6D0000}"/>
    <cellStyle name="Separador de milhares_x0001_ 5 8 3 2" xfId="28090" xr:uid="{00000000-0005-0000-0000-0000BC6D0000}"/>
    <cellStyle name="Separador de milhares 5 8 3 2 2" xfId="58725" xr:uid="{A9E8B19A-81F5-48B8-8460-690F46640829}"/>
    <cellStyle name="Separador de milhares_x0001_ 5 8 3 2 2" xfId="58726" xr:uid="{C1BEB853-CF52-4731-A80B-CACAB60CE371}"/>
    <cellStyle name="Separador de milhares 5 8 3 3" xfId="58723" xr:uid="{5596343A-BF04-47DD-8E35-7056DD2B1628}"/>
    <cellStyle name="Separador de milhares_x0001_ 5 8 3 3" xfId="58724" xr:uid="{4C4D5E80-B0F9-4876-974C-7745E60F3ED0}"/>
    <cellStyle name="Separador de milhares 5 8 4" xfId="28091" xr:uid="{00000000-0005-0000-0000-0000BD6D0000}"/>
    <cellStyle name="Separador de milhares_x0001_ 5 8 4" xfId="28092" xr:uid="{00000000-0005-0000-0000-0000BE6D0000}"/>
    <cellStyle name="Separador de milhares 5 8 4 2" xfId="28093" xr:uid="{00000000-0005-0000-0000-0000BF6D0000}"/>
    <cellStyle name="Separador de milhares_x0001_ 5 8 4 2" xfId="28094" xr:uid="{00000000-0005-0000-0000-0000C06D0000}"/>
    <cellStyle name="Separador de milhares 5 8 4 2 2" xfId="58729" xr:uid="{A41064E7-3B6F-4668-940B-AAF2DC7A84D0}"/>
    <cellStyle name="Separador de milhares_x0001_ 5 8 4 2 2" xfId="58730" xr:uid="{0C2CD53B-258E-4ED2-AFCE-917257982A22}"/>
    <cellStyle name="Separador de milhares 5 8 4 3" xfId="58727" xr:uid="{1D0ECB6F-F94F-4257-BF7B-5095D612C125}"/>
    <cellStyle name="Separador de milhares_x0001_ 5 8 4 3" xfId="58728" xr:uid="{DAE39A5E-2734-43E8-BC8E-0B5E4F87AF0D}"/>
    <cellStyle name="Separador de milhares 5 8 5" xfId="28095" xr:uid="{00000000-0005-0000-0000-0000C16D0000}"/>
    <cellStyle name="Separador de milhares_x0001_ 5 8 5" xfId="28096" xr:uid="{00000000-0005-0000-0000-0000C26D0000}"/>
    <cellStyle name="Separador de milhares 5 8 5 2" xfId="28097" xr:uid="{00000000-0005-0000-0000-0000C36D0000}"/>
    <cellStyle name="Separador de milhares_x0001_ 5 8 5 2" xfId="28098" xr:uid="{00000000-0005-0000-0000-0000C46D0000}"/>
    <cellStyle name="Separador de milhares 5 8 5 2 2" xfId="58733" xr:uid="{E8E10EC7-F777-4D78-830D-24F1A94AC00E}"/>
    <cellStyle name="Separador de milhares_x0001_ 5 8 5 2 2" xfId="58734" xr:uid="{2214FD90-6C79-4DE6-ACBA-123269A6B4FA}"/>
    <cellStyle name="Separador de milhares 5 8 5 3" xfId="58731" xr:uid="{2644A7C6-2DAC-4666-A77D-34E3EB0D17E3}"/>
    <cellStyle name="Separador de milhares_x0001_ 5 8 5 3" xfId="58732" xr:uid="{F5CF9843-89C3-4D43-91F8-8E55F419B16D}"/>
    <cellStyle name="Separador de milhares 5 8 6" xfId="28099" xr:uid="{00000000-0005-0000-0000-0000C56D0000}"/>
    <cellStyle name="Separador de milhares_x0001_ 5 8 6" xfId="28100" xr:uid="{00000000-0005-0000-0000-0000C66D0000}"/>
    <cellStyle name="Separador de milhares 5 8 6 2" xfId="58735" xr:uid="{731CDB9D-D14A-4639-A947-D468BF5F634B}"/>
    <cellStyle name="Separador de milhares_x0001_ 5 8 6 2" xfId="58736" xr:uid="{99F42233-F07C-42A8-86D1-9FA1ED36733B}"/>
    <cellStyle name="Separador de milhares 5 8 7" xfId="28101" xr:uid="{00000000-0005-0000-0000-0000C76D0000}"/>
    <cellStyle name="Separador de milhares_x0001_ 5 8 7" xfId="28102" xr:uid="{00000000-0005-0000-0000-0000C86D0000}"/>
    <cellStyle name="Separador de milhares 5 8 7 2" xfId="58737" xr:uid="{94D4BAC3-9ACC-4B61-9E4D-F35405C2320F}"/>
    <cellStyle name="Separador de milhares_x0001_ 5 8 7 2" xfId="58738" xr:uid="{C3589909-95DE-45E1-ADF7-0303E8CB4284}"/>
    <cellStyle name="Separador de milhares 5 8 7 3" xfId="28103" xr:uid="{00000000-0005-0000-0000-0000C96D0000}"/>
    <cellStyle name="Separador de milhares 5 8 7 3 2" xfId="58739" xr:uid="{3906102C-A54B-438E-8B8D-BC1C51D08190}"/>
    <cellStyle name="Separador de milhares 5 8 8" xfId="28104" xr:uid="{00000000-0005-0000-0000-0000CA6D0000}"/>
    <cellStyle name="Separador de milhares_x0001_ 5 8 8" xfId="28105" xr:uid="{00000000-0005-0000-0000-0000CB6D0000}"/>
    <cellStyle name="Separador de milhares 5 8 8 2" xfId="58740" xr:uid="{7E1E55C3-E15B-47B3-B072-5F4D774F2792}"/>
    <cellStyle name="Separador de milhares_x0001_ 5 8 8 2" xfId="58741" xr:uid="{DD5518AD-566B-4E94-99A6-B77EA12E750A}"/>
    <cellStyle name="Separador de milhares 5 8 9" xfId="28106" xr:uid="{00000000-0005-0000-0000-0000CC6D0000}"/>
    <cellStyle name="Separador de milhares_x0001_ 5 8 9" xfId="28107" xr:uid="{00000000-0005-0000-0000-0000CD6D0000}"/>
    <cellStyle name="Separador de milhares 5 8 9 2" xfId="58742" xr:uid="{55417C70-48E2-4CD7-83C9-1534970BE4B6}"/>
    <cellStyle name="Separador de milhares_x0001_ 5 8 9 2" xfId="58743" xr:uid="{5A2061A4-37D6-4B8F-95F3-5AF8671D2E51}"/>
    <cellStyle name="Separador de milhares 5 9" xfId="28108" xr:uid="{00000000-0005-0000-0000-0000CE6D0000}"/>
    <cellStyle name="Separador de milhares_x0001_ 5 9" xfId="28109" xr:uid="{00000000-0005-0000-0000-0000CF6D0000}"/>
    <cellStyle name="Separador de milhares 5 9 10" xfId="58744" xr:uid="{4F64BFE1-174E-44B4-9D39-D9BDCCB95530}"/>
    <cellStyle name="Separador de milhares_x0001_ 5 9 10" xfId="58745" xr:uid="{E5D69429-4FF0-4692-97B4-6AF70AB992CE}"/>
    <cellStyle name="Separador de milhares 5 9 2" xfId="28110" xr:uid="{00000000-0005-0000-0000-0000D06D0000}"/>
    <cellStyle name="Separador de milhares_x0001_ 5 9 2" xfId="28111" xr:uid="{00000000-0005-0000-0000-0000D16D0000}"/>
    <cellStyle name="Separador de milhares 5 9 2 2" xfId="28112" xr:uid="{00000000-0005-0000-0000-0000D26D0000}"/>
    <cellStyle name="Separador de milhares_x0001_ 5 9 2 2" xfId="28113" xr:uid="{00000000-0005-0000-0000-0000D36D0000}"/>
    <cellStyle name="Separador de milhares 5 9 2 2 2" xfId="58748" xr:uid="{20088A63-BA59-495F-BDCB-AACAD202979D}"/>
    <cellStyle name="Separador de milhares_x0001_ 5 9 2 2 2" xfId="58749" xr:uid="{A00D847A-77A8-42F7-BBA0-DCA3187891DE}"/>
    <cellStyle name="Separador de milhares 5 9 2 3" xfId="58746" xr:uid="{8EE28CA2-6BA8-4805-93D4-E50FAF4C220A}"/>
    <cellStyle name="Separador de milhares_x0001_ 5 9 2 3" xfId="58747" xr:uid="{92AB3055-69EB-4284-A6E4-82ED6896BB6D}"/>
    <cellStyle name="Separador de milhares 5 9 3" xfId="28114" xr:uid="{00000000-0005-0000-0000-0000D46D0000}"/>
    <cellStyle name="Separador de milhares_x0001_ 5 9 3" xfId="28115" xr:uid="{00000000-0005-0000-0000-0000D56D0000}"/>
    <cellStyle name="Separador de milhares 5 9 3 2" xfId="28116" xr:uid="{00000000-0005-0000-0000-0000D66D0000}"/>
    <cellStyle name="Separador de milhares_x0001_ 5 9 3 2" xfId="28117" xr:uid="{00000000-0005-0000-0000-0000D76D0000}"/>
    <cellStyle name="Separador de milhares 5 9 3 2 2" xfId="58752" xr:uid="{6D98BFA8-85AD-4F43-B209-38358D113F5B}"/>
    <cellStyle name="Separador de milhares_x0001_ 5 9 3 2 2" xfId="58753" xr:uid="{539E3BB1-6C0F-4E3E-A3FF-333E967446DE}"/>
    <cellStyle name="Separador de milhares 5 9 3 3" xfId="58750" xr:uid="{10316558-FB19-4F0A-B14F-E3D56473B30E}"/>
    <cellStyle name="Separador de milhares_x0001_ 5 9 3 3" xfId="58751" xr:uid="{93C055FA-9A18-4FCD-A6BE-C277DBCD8038}"/>
    <cellStyle name="Separador de milhares 5 9 4" xfId="28118" xr:uid="{00000000-0005-0000-0000-0000D86D0000}"/>
    <cellStyle name="Separador de milhares_x0001_ 5 9 4" xfId="28119" xr:uid="{00000000-0005-0000-0000-0000D96D0000}"/>
    <cellStyle name="Separador de milhares 5 9 4 2" xfId="28120" xr:uid="{00000000-0005-0000-0000-0000DA6D0000}"/>
    <cellStyle name="Separador de milhares_x0001_ 5 9 4 2" xfId="28121" xr:uid="{00000000-0005-0000-0000-0000DB6D0000}"/>
    <cellStyle name="Separador de milhares 5 9 4 2 2" xfId="58756" xr:uid="{86572E33-E4E0-4022-8320-B48AD3EC6114}"/>
    <cellStyle name="Separador de milhares_x0001_ 5 9 4 2 2" xfId="58757" xr:uid="{3A5D44FA-6009-4747-8C33-B0717AD6F592}"/>
    <cellStyle name="Separador de milhares 5 9 4 3" xfId="58754" xr:uid="{BFC04CC8-8052-461A-8CA1-FAAA978D3B30}"/>
    <cellStyle name="Separador de milhares_x0001_ 5 9 4 3" xfId="58755" xr:uid="{9EC7FCA0-258E-424A-85D4-A3C9DE446B44}"/>
    <cellStyle name="Separador de milhares 5 9 5" xfId="28122" xr:uid="{00000000-0005-0000-0000-0000DC6D0000}"/>
    <cellStyle name="Separador de milhares_x0001_ 5 9 5" xfId="28123" xr:uid="{00000000-0005-0000-0000-0000DD6D0000}"/>
    <cellStyle name="Separador de milhares 5 9 5 2" xfId="28124" xr:uid="{00000000-0005-0000-0000-0000DE6D0000}"/>
    <cellStyle name="Separador de milhares_x0001_ 5 9 5 2" xfId="28125" xr:uid="{00000000-0005-0000-0000-0000DF6D0000}"/>
    <cellStyle name="Separador de milhares 5 9 5 2 2" xfId="58760" xr:uid="{486EFBF3-3164-4019-A294-A7181B445816}"/>
    <cellStyle name="Separador de milhares_x0001_ 5 9 5 2 2" xfId="58761" xr:uid="{BDD3F05B-5C7D-4CE5-A2CD-8BAAB3AFD1DA}"/>
    <cellStyle name="Separador de milhares 5 9 5 3" xfId="58758" xr:uid="{44971452-8AB2-4DE9-87FD-BA80082E53B7}"/>
    <cellStyle name="Separador de milhares_x0001_ 5 9 5 3" xfId="58759" xr:uid="{F2665DE2-7BCF-4044-BE9C-BDDEDA1B88B7}"/>
    <cellStyle name="Separador de milhares 5 9 6" xfId="28126" xr:uid="{00000000-0005-0000-0000-0000E06D0000}"/>
    <cellStyle name="Separador de milhares_x0001_ 5 9 6" xfId="28127" xr:uid="{00000000-0005-0000-0000-0000E16D0000}"/>
    <cellStyle name="Separador de milhares 5 9 6 2" xfId="58762" xr:uid="{26BE82C2-1B5F-4A72-8CD1-9CDBCCA3521C}"/>
    <cellStyle name="Separador de milhares_x0001_ 5 9 6 2" xfId="58763" xr:uid="{9681B870-B5A8-42B9-AE28-022714942982}"/>
    <cellStyle name="Separador de milhares 5 9 7" xfId="28128" xr:uid="{00000000-0005-0000-0000-0000E26D0000}"/>
    <cellStyle name="Separador de milhares_x0001_ 5 9 7" xfId="28129" xr:uid="{00000000-0005-0000-0000-0000E36D0000}"/>
    <cellStyle name="Separador de milhares 5 9 7 2" xfId="58764" xr:uid="{13325DBA-CCF7-4AA0-8536-290FBAA45DBA}"/>
    <cellStyle name="Separador de milhares_x0001_ 5 9 7 2" xfId="58765" xr:uid="{8B8712A4-EF7B-4613-98EE-8C76742C4DBB}"/>
    <cellStyle name="Separador de milhares 5 9 7 3" xfId="28130" xr:uid="{00000000-0005-0000-0000-0000E46D0000}"/>
    <cellStyle name="Separador de milhares 5 9 7 3 2" xfId="58766" xr:uid="{708F61B0-5B48-4A07-AD0A-B04B556CA012}"/>
    <cellStyle name="Separador de milhares 5 9 8" xfId="28131" xr:uid="{00000000-0005-0000-0000-0000E56D0000}"/>
    <cellStyle name="Separador de milhares_x0001_ 5 9 8" xfId="28132" xr:uid="{00000000-0005-0000-0000-0000E66D0000}"/>
    <cellStyle name="Separador de milhares 5 9 8 2" xfId="58767" xr:uid="{4DBE89E8-EB13-40A6-95BD-99A6A23E6872}"/>
    <cellStyle name="Separador de milhares_x0001_ 5 9 8 2" xfId="58768" xr:uid="{5DB82290-4596-4CD6-9437-5C3F56B09726}"/>
    <cellStyle name="Separador de milhares 5 9 9" xfId="28133" xr:uid="{00000000-0005-0000-0000-0000E76D0000}"/>
    <cellStyle name="Separador de milhares_x0001_ 5 9 9" xfId="28134" xr:uid="{00000000-0005-0000-0000-0000E86D0000}"/>
    <cellStyle name="Separador de milhares 5 9 9 2" xfId="58769" xr:uid="{97FD9B19-1401-4CFB-9405-7FE5F7A7DC0B}"/>
    <cellStyle name="Separador de milhares_x0001_ 5 9 9 2" xfId="58770" xr:uid="{15A7F1CB-F836-4767-B71F-137B97DA5809}"/>
    <cellStyle name="Separador de milhares 50" xfId="28135" xr:uid="{00000000-0005-0000-0000-0000E96D0000}"/>
    <cellStyle name="Separador de milhares 50 2" xfId="28136" xr:uid="{00000000-0005-0000-0000-0000EA6D0000}"/>
    <cellStyle name="Separador de milhares 50 2 2" xfId="28137" xr:uid="{00000000-0005-0000-0000-0000EB6D0000}"/>
    <cellStyle name="Separador de milhares 50 2 2 2" xfId="28138" xr:uid="{00000000-0005-0000-0000-0000EC6D0000}"/>
    <cellStyle name="Separador de milhares 50 2 2 2 2" xfId="58774" xr:uid="{C47695D5-8A8B-46C6-885B-E38671249738}"/>
    <cellStyle name="Separador de milhares 50 2 2 3" xfId="58773" xr:uid="{3ED2D6A8-A977-47E2-95EB-DCC9AA672C38}"/>
    <cellStyle name="Separador de milhares 50 2 3" xfId="28139" xr:uid="{00000000-0005-0000-0000-0000ED6D0000}"/>
    <cellStyle name="Separador de milhares 50 2 3 2" xfId="28140" xr:uid="{00000000-0005-0000-0000-0000EE6D0000}"/>
    <cellStyle name="Separador de milhares 50 2 3 2 2" xfId="58776" xr:uid="{319B721C-F3FD-46D2-B174-2B9DF00F2E1A}"/>
    <cellStyle name="Separador de milhares 50 2 3 3" xfId="58775" xr:uid="{332087B2-3DE8-44E7-A4AC-D9D099755097}"/>
    <cellStyle name="Separador de milhares 50 2 4" xfId="28141" xr:uid="{00000000-0005-0000-0000-0000EF6D0000}"/>
    <cellStyle name="Separador de milhares 50 2 4 2" xfId="58777" xr:uid="{09DBC36D-0355-44F2-8F9B-2DE0C7D52053}"/>
    <cellStyle name="Separador de milhares 50 2 5" xfId="28142" xr:uid="{00000000-0005-0000-0000-0000F06D0000}"/>
    <cellStyle name="Separador de milhares 50 2 5 2" xfId="58778" xr:uid="{9367471F-6F02-4392-972D-1C3B65921141}"/>
    <cellStyle name="Separador de milhares 50 2 6" xfId="28143" xr:uid="{00000000-0005-0000-0000-0000F16D0000}"/>
    <cellStyle name="Separador de milhares 50 2 6 2" xfId="58779" xr:uid="{CA0BC1DF-1215-4C71-AB44-17FFEB8CCCC8}"/>
    <cellStyle name="Separador de milhares 50 2 7" xfId="58772" xr:uid="{A9ACA4C0-96C2-47CD-89F1-9BE79428CD69}"/>
    <cellStyle name="Separador de milhares 50 3" xfId="28144" xr:uid="{00000000-0005-0000-0000-0000F26D0000}"/>
    <cellStyle name="Separador de milhares 50 3 2" xfId="28145" xr:uid="{00000000-0005-0000-0000-0000F36D0000}"/>
    <cellStyle name="Separador de milhares 50 3 2 2" xfId="58781" xr:uid="{CD66E334-62A3-44B4-BD4C-CCD82AC08119}"/>
    <cellStyle name="Separador de milhares 50 3 3" xfId="58780" xr:uid="{C53A8D2A-CC1F-4CA6-9302-248D3E935547}"/>
    <cellStyle name="Separador de milhares 50 4" xfId="28146" xr:uid="{00000000-0005-0000-0000-0000F46D0000}"/>
    <cellStyle name="Separador de milhares 50 4 2" xfId="28147" xr:uid="{00000000-0005-0000-0000-0000F56D0000}"/>
    <cellStyle name="Separador de milhares 50 4 2 2" xfId="58783" xr:uid="{BA3CA9A5-E76D-45FF-9866-D3D432DF3703}"/>
    <cellStyle name="Separador de milhares 50 4 3" xfId="58782" xr:uid="{26224AA0-409B-409E-B453-6400C06EF336}"/>
    <cellStyle name="Separador de milhares 50 5" xfId="28148" xr:uid="{00000000-0005-0000-0000-0000F66D0000}"/>
    <cellStyle name="Separador de milhares 50 5 2" xfId="58784" xr:uid="{84A12C98-4059-464C-A4D8-ED9B9BD0A847}"/>
    <cellStyle name="Separador de milhares 50 6" xfId="28149" xr:uid="{00000000-0005-0000-0000-0000F76D0000}"/>
    <cellStyle name="Separador de milhares 50 6 2" xfId="28150" xr:uid="{00000000-0005-0000-0000-0000F86D0000}"/>
    <cellStyle name="Separador de milhares 50 6 2 2" xfId="58786" xr:uid="{4CCAAF3F-6AAE-4BB2-9C69-8F2A082F4EC8}"/>
    <cellStyle name="Separador de milhares 50 6 3" xfId="58785" xr:uid="{C148409A-31E0-4F42-9873-D2DCD7488EB9}"/>
    <cellStyle name="Separador de milhares 50 7" xfId="28151" xr:uid="{00000000-0005-0000-0000-0000F96D0000}"/>
    <cellStyle name="Separador de milhares 50 7 2" xfId="58787" xr:uid="{C0D75BF3-2215-413A-BBDF-9BB38619F59C}"/>
    <cellStyle name="Separador de milhares 50 8" xfId="58771" xr:uid="{7720D033-377B-4DA6-AE36-5EDD57944A86}"/>
    <cellStyle name="Separador de milhares 51" xfId="28152" xr:uid="{00000000-0005-0000-0000-0000FA6D0000}"/>
    <cellStyle name="Separador de milhares 51 2" xfId="28153" xr:uid="{00000000-0005-0000-0000-0000FB6D0000}"/>
    <cellStyle name="Separador de milhares 51 2 2" xfId="28154" xr:uid="{00000000-0005-0000-0000-0000FC6D0000}"/>
    <cellStyle name="Separador de milhares 51 2 2 2" xfId="28155" xr:uid="{00000000-0005-0000-0000-0000FD6D0000}"/>
    <cellStyle name="Separador de milhares 51 2 2 2 2" xfId="58791" xr:uid="{54031585-7DE7-4917-9AAE-9977A6EF80CF}"/>
    <cellStyle name="Separador de milhares 51 2 2 3" xfId="58790" xr:uid="{9439D190-0148-455A-8C73-E65F9E861D68}"/>
    <cellStyle name="Separador de milhares 51 2 3" xfId="28156" xr:uid="{00000000-0005-0000-0000-0000FE6D0000}"/>
    <cellStyle name="Separador de milhares 51 2 3 2" xfId="28157" xr:uid="{00000000-0005-0000-0000-0000FF6D0000}"/>
    <cellStyle name="Separador de milhares 51 2 3 2 2" xfId="58793" xr:uid="{7320C7F2-C58D-451D-ABDE-B5153C68CC16}"/>
    <cellStyle name="Separador de milhares 51 2 3 3" xfId="58792" xr:uid="{C1DFF5C0-6645-4569-BE3E-7F93EF4BA03F}"/>
    <cellStyle name="Separador de milhares 51 2 4" xfId="28158" xr:uid="{00000000-0005-0000-0000-0000006E0000}"/>
    <cellStyle name="Separador de milhares 51 2 4 2" xfId="58794" xr:uid="{37C34AAB-5CA4-4A44-8B6C-37A188629342}"/>
    <cellStyle name="Separador de milhares 51 2 5" xfId="28159" xr:uid="{00000000-0005-0000-0000-0000016E0000}"/>
    <cellStyle name="Separador de milhares 51 2 5 2" xfId="58795" xr:uid="{EF0BD592-E035-4DB0-8ED3-923B185C26E1}"/>
    <cellStyle name="Separador de milhares 51 2 6" xfId="28160" xr:uid="{00000000-0005-0000-0000-0000026E0000}"/>
    <cellStyle name="Separador de milhares 51 2 6 2" xfId="58796" xr:uid="{BAB4820E-2FE3-485F-BDD9-681F9EE9C9FF}"/>
    <cellStyle name="Separador de milhares 51 2 7" xfId="58789" xr:uid="{1ED3FC80-05E9-41AF-8C5E-ED11172335BE}"/>
    <cellStyle name="Separador de milhares 51 3" xfId="28161" xr:uid="{00000000-0005-0000-0000-0000036E0000}"/>
    <cellStyle name="Separador de milhares 51 3 2" xfId="28162" xr:uid="{00000000-0005-0000-0000-0000046E0000}"/>
    <cellStyle name="Separador de milhares 51 3 2 2" xfId="58798" xr:uid="{465E5AE0-A2CB-4B7F-A4F4-3167895A2B69}"/>
    <cellStyle name="Separador de milhares 51 3 3" xfId="58797" xr:uid="{B3EBF400-34C7-40D7-88A9-7423268BCCD6}"/>
    <cellStyle name="Separador de milhares 51 4" xfId="28163" xr:uid="{00000000-0005-0000-0000-0000056E0000}"/>
    <cellStyle name="Separador de milhares 51 4 2" xfId="28164" xr:uid="{00000000-0005-0000-0000-0000066E0000}"/>
    <cellStyle name="Separador de milhares 51 4 2 2" xfId="58800" xr:uid="{345447F9-3C13-400E-B078-0E25C1E2218D}"/>
    <cellStyle name="Separador de milhares 51 4 3" xfId="58799" xr:uid="{3A96B422-DDF4-4666-98E8-FD0B294F4039}"/>
    <cellStyle name="Separador de milhares 51 5" xfId="28165" xr:uid="{00000000-0005-0000-0000-0000076E0000}"/>
    <cellStyle name="Separador de milhares 51 5 2" xfId="58801" xr:uid="{E74C7FCF-B0A3-4DBD-B646-6C0BAFF98C5E}"/>
    <cellStyle name="Separador de milhares 51 6" xfId="28166" xr:uid="{00000000-0005-0000-0000-0000086E0000}"/>
    <cellStyle name="Separador de milhares 51 6 2" xfId="28167" xr:uid="{00000000-0005-0000-0000-0000096E0000}"/>
    <cellStyle name="Separador de milhares 51 6 2 2" xfId="58803" xr:uid="{913FD8D0-F033-4FB6-81EB-46923044B20D}"/>
    <cellStyle name="Separador de milhares 51 6 3" xfId="58802" xr:uid="{2B2508A2-6DE4-432A-B666-8CB3FA6D9CC3}"/>
    <cellStyle name="Separador de milhares 51 7" xfId="28168" xr:uid="{00000000-0005-0000-0000-00000A6E0000}"/>
    <cellStyle name="Separador de milhares 51 7 2" xfId="58804" xr:uid="{43BD54BD-E916-4205-B95A-1FF4F3C85853}"/>
    <cellStyle name="Separador de milhares 51 8" xfId="58788" xr:uid="{1E45F6CF-2CED-479E-B6BB-6640AC48CBD1}"/>
    <cellStyle name="Separador de milhares 52" xfId="28169" xr:uid="{00000000-0005-0000-0000-00000B6E0000}"/>
    <cellStyle name="Separador de milhares 52 2" xfId="28170" xr:uid="{00000000-0005-0000-0000-00000C6E0000}"/>
    <cellStyle name="Separador de milhares 52 2 2" xfId="28171" xr:uid="{00000000-0005-0000-0000-00000D6E0000}"/>
    <cellStyle name="Separador de milhares 52 2 2 2" xfId="28172" xr:uid="{00000000-0005-0000-0000-00000E6E0000}"/>
    <cellStyle name="Separador de milhares 52 2 2 2 2" xfId="58808" xr:uid="{60848E73-15DD-41C9-BD7E-4A61B94A9FBF}"/>
    <cellStyle name="Separador de milhares 52 2 2 3" xfId="58807" xr:uid="{F89F9B10-0E62-41CF-AFDE-33E138C4967C}"/>
    <cellStyle name="Separador de milhares 52 2 3" xfId="28173" xr:uid="{00000000-0005-0000-0000-00000F6E0000}"/>
    <cellStyle name="Separador de milhares 52 2 3 2" xfId="28174" xr:uid="{00000000-0005-0000-0000-0000106E0000}"/>
    <cellStyle name="Separador de milhares 52 2 3 2 2" xfId="58810" xr:uid="{78D0FA08-A977-4666-BC27-01468D6034DF}"/>
    <cellStyle name="Separador de milhares 52 2 3 3" xfId="58809" xr:uid="{E51B49E1-DB25-4B42-8015-1450C6789EFC}"/>
    <cellStyle name="Separador de milhares 52 2 4" xfId="28175" xr:uid="{00000000-0005-0000-0000-0000116E0000}"/>
    <cellStyle name="Separador de milhares 52 2 4 2" xfId="58811" xr:uid="{3EFC6CCD-B672-40B4-B0C8-DEE27726D569}"/>
    <cellStyle name="Separador de milhares 52 2 5" xfId="28176" xr:uid="{00000000-0005-0000-0000-0000126E0000}"/>
    <cellStyle name="Separador de milhares 52 2 5 2" xfId="58812" xr:uid="{204B78CA-7340-4A82-9DDD-99097606F674}"/>
    <cellStyle name="Separador de milhares 52 2 6" xfId="28177" xr:uid="{00000000-0005-0000-0000-0000136E0000}"/>
    <cellStyle name="Separador de milhares 52 2 6 2" xfId="58813" xr:uid="{346F57E8-4D12-4C32-A266-C4FB544F3823}"/>
    <cellStyle name="Separador de milhares 52 2 7" xfId="58806" xr:uid="{95EB9860-8C3B-4D62-927B-DC37EAA0BA93}"/>
    <cellStyle name="Separador de milhares 52 3" xfId="28178" xr:uid="{00000000-0005-0000-0000-0000146E0000}"/>
    <cellStyle name="Separador de milhares 52 3 2" xfId="28179" xr:uid="{00000000-0005-0000-0000-0000156E0000}"/>
    <cellStyle name="Separador de milhares 52 3 2 2" xfId="58815" xr:uid="{7AEB80B9-3096-4F4A-8244-476CDAB35212}"/>
    <cellStyle name="Separador de milhares 52 3 3" xfId="58814" xr:uid="{111674CF-F867-4308-811C-E6C0286CABA4}"/>
    <cellStyle name="Separador de milhares 52 4" xfId="28180" xr:uid="{00000000-0005-0000-0000-0000166E0000}"/>
    <cellStyle name="Separador de milhares 52 4 2" xfId="28181" xr:uid="{00000000-0005-0000-0000-0000176E0000}"/>
    <cellStyle name="Separador de milhares 52 4 2 2" xfId="58817" xr:uid="{1CEE3C26-6E2A-4ED7-A6E4-B90292B633C3}"/>
    <cellStyle name="Separador de milhares 52 4 3" xfId="58816" xr:uid="{B8C04A3F-9E55-40C5-938E-11525AB62B1A}"/>
    <cellStyle name="Separador de milhares 52 5" xfId="28182" xr:uid="{00000000-0005-0000-0000-0000186E0000}"/>
    <cellStyle name="Separador de milhares 52 5 2" xfId="58818" xr:uid="{39BAE54E-B1B9-4E9D-85D7-EA40FA544D7D}"/>
    <cellStyle name="Separador de milhares 52 6" xfId="28183" xr:uid="{00000000-0005-0000-0000-0000196E0000}"/>
    <cellStyle name="Separador de milhares 52 6 2" xfId="28184" xr:uid="{00000000-0005-0000-0000-00001A6E0000}"/>
    <cellStyle name="Separador de milhares 52 6 2 2" xfId="58820" xr:uid="{411AAFD4-34B1-41CE-8A4B-7EB612387C49}"/>
    <cellStyle name="Separador de milhares 52 6 3" xfId="58819" xr:uid="{E4276DB9-3145-40FF-B6C9-655FC8085C56}"/>
    <cellStyle name="Separador de milhares 52 7" xfId="28185" xr:uid="{00000000-0005-0000-0000-00001B6E0000}"/>
    <cellStyle name="Separador de milhares 52 7 2" xfId="58821" xr:uid="{E629E617-585E-4CA0-9039-8F2DCD31DEA5}"/>
    <cellStyle name="Separador de milhares 52 8" xfId="58805" xr:uid="{8AB83B5C-BBA1-4B0D-938F-CBC69C88BDDA}"/>
    <cellStyle name="Separador de milhares 53" xfId="28186" xr:uid="{00000000-0005-0000-0000-00001C6E0000}"/>
    <cellStyle name="Separador de milhares 53 2" xfId="28187" xr:uid="{00000000-0005-0000-0000-00001D6E0000}"/>
    <cellStyle name="Separador de milhares 53 2 2" xfId="28188" xr:uid="{00000000-0005-0000-0000-00001E6E0000}"/>
    <cellStyle name="Separador de milhares 53 2 2 2" xfId="28189" xr:uid="{00000000-0005-0000-0000-00001F6E0000}"/>
    <cellStyle name="Separador de milhares 53 2 2 2 2" xfId="58825" xr:uid="{2CFC9EA0-03C6-4196-8C6E-5AE6297DF94A}"/>
    <cellStyle name="Separador de milhares 53 2 2 3" xfId="58824" xr:uid="{DF84FCF9-2068-40F2-832E-1475EC944862}"/>
    <cellStyle name="Separador de milhares 53 2 3" xfId="28190" xr:uid="{00000000-0005-0000-0000-0000206E0000}"/>
    <cellStyle name="Separador de milhares 53 2 3 2" xfId="28191" xr:uid="{00000000-0005-0000-0000-0000216E0000}"/>
    <cellStyle name="Separador de milhares 53 2 3 2 2" xfId="58827" xr:uid="{76ABADE8-A7A8-475E-88F9-4962BE01BE45}"/>
    <cellStyle name="Separador de milhares 53 2 3 3" xfId="58826" xr:uid="{3BC705D7-C7B3-46BC-8A55-6A7A03EFA435}"/>
    <cellStyle name="Separador de milhares 53 2 4" xfId="28192" xr:uid="{00000000-0005-0000-0000-0000226E0000}"/>
    <cellStyle name="Separador de milhares 53 2 4 2" xfId="58828" xr:uid="{71C7C2C4-F3E8-405E-96CC-5DF362A0F915}"/>
    <cellStyle name="Separador de milhares 53 2 5" xfId="28193" xr:uid="{00000000-0005-0000-0000-0000236E0000}"/>
    <cellStyle name="Separador de milhares 53 2 5 2" xfId="58829" xr:uid="{6345DCCA-7708-43B4-BE71-5169A201D9AB}"/>
    <cellStyle name="Separador de milhares 53 2 6" xfId="28194" xr:uid="{00000000-0005-0000-0000-0000246E0000}"/>
    <cellStyle name="Separador de milhares 53 2 6 2" xfId="58830" xr:uid="{F94BC923-ECA3-487C-A4D2-0220F7FC0AA6}"/>
    <cellStyle name="Separador de milhares 53 2 7" xfId="58823" xr:uid="{5D3722DC-6DB1-4BCE-BFA7-CFE621CE73C7}"/>
    <cellStyle name="Separador de milhares 53 3" xfId="28195" xr:uid="{00000000-0005-0000-0000-0000256E0000}"/>
    <cellStyle name="Separador de milhares 53 3 2" xfId="28196" xr:uid="{00000000-0005-0000-0000-0000266E0000}"/>
    <cellStyle name="Separador de milhares 53 3 2 2" xfId="58832" xr:uid="{25EF8FC6-0B8E-4E34-9F1D-54B20AD050E6}"/>
    <cellStyle name="Separador de milhares 53 3 3" xfId="58831" xr:uid="{1205D289-F375-460B-907E-01B6E0BFCD53}"/>
    <cellStyle name="Separador de milhares 53 4" xfId="28197" xr:uid="{00000000-0005-0000-0000-0000276E0000}"/>
    <cellStyle name="Separador de milhares 53 4 2" xfId="28198" xr:uid="{00000000-0005-0000-0000-0000286E0000}"/>
    <cellStyle name="Separador de milhares 53 4 2 2" xfId="58834" xr:uid="{291450F1-DF7E-44DE-B976-CEE053AC2CDE}"/>
    <cellStyle name="Separador de milhares 53 4 3" xfId="58833" xr:uid="{C371C218-8AEA-4BB5-AF3B-F6F0C857F8F2}"/>
    <cellStyle name="Separador de milhares 53 5" xfId="28199" xr:uid="{00000000-0005-0000-0000-0000296E0000}"/>
    <cellStyle name="Separador de milhares 53 5 2" xfId="58835" xr:uid="{D230A33D-E395-4996-B869-E8E89535D4AE}"/>
    <cellStyle name="Separador de milhares 53 6" xfId="28200" xr:uid="{00000000-0005-0000-0000-00002A6E0000}"/>
    <cellStyle name="Separador de milhares 53 6 2" xfId="28201" xr:uid="{00000000-0005-0000-0000-00002B6E0000}"/>
    <cellStyle name="Separador de milhares 53 6 2 2" xfId="58837" xr:uid="{8D8453E3-721C-4C6A-8AE2-33C6A1599989}"/>
    <cellStyle name="Separador de milhares 53 6 3" xfId="58836" xr:uid="{8E01767A-D8AF-4B39-A493-62C0B9D14645}"/>
    <cellStyle name="Separador de milhares 53 7" xfId="28202" xr:uid="{00000000-0005-0000-0000-00002C6E0000}"/>
    <cellStyle name="Separador de milhares 53 7 2" xfId="58838" xr:uid="{E79A1E54-C020-4BDD-B34A-01911DD8AC90}"/>
    <cellStyle name="Separador de milhares 53 8" xfId="58822" xr:uid="{C9AA85B7-21E0-4716-8F70-C15A06ABFF47}"/>
    <cellStyle name="Separador de milhares 54" xfId="28203" xr:uid="{00000000-0005-0000-0000-00002D6E0000}"/>
    <cellStyle name="Separador de milhares 54 2" xfId="28204" xr:uid="{00000000-0005-0000-0000-00002E6E0000}"/>
    <cellStyle name="Separador de milhares 54 2 2" xfId="28205" xr:uid="{00000000-0005-0000-0000-00002F6E0000}"/>
    <cellStyle name="Separador de milhares 54 2 2 2" xfId="28206" xr:uid="{00000000-0005-0000-0000-0000306E0000}"/>
    <cellStyle name="Separador de milhares 54 2 2 2 2" xfId="58842" xr:uid="{2B0BA852-2BEC-4E4D-A7A4-BE31003410F6}"/>
    <cellStyle name="Separador de milhares 54 2 2 3" xfId="58841" xr:uid="{B0618CF9-839F-4BC5-8E55-297EB8726A3E}"/>
    <cellStyle name="Separador de milhares 54 2 3" xfId="28207" xr:uid="{00000000-0005-0000-0000-0000316E0000}"/>
    <cellStyle name="Separador de milhares 54 2 3 2" xfId="28208" xr:uid="{00000000-0005-0000-0000-0000326E0000}"/>
    <cellStyle name="Separador de milhares 54 2 3 2 2" xfId="58844" xr:uid="{8CF1E242-4EE3-4EA5-BCEA-8F6FB7DFBEA7}"/>
    <cellStyle name="Separador de milhares 54 2 3 3" xfId="58843" xr:uid="{F7E71B8F-043A-4E60-A0FF-203071E0CEF1}"/>
    <cellStyle name="Separador de milhares 54 2 4" xfId="28209" xr:uid="{00000000-0005-0000-0000-0000336E0000}"/>
    <cellStyle name="Separador de milhares 54 2 4 2" xfId="58845" xr:uid="{5C07A6F6-C431-4F13-8066-CFDF70CD5C4E}"/>
    <cellStyle name="Separador de milhares 54 2 5" xfId="28210" xr:uid="{00000000-0005-0000-0000-0000346E0000}"/>
    <cellStyle name="Separador de milhares 54 2 5 2" xfId="58846" xr:uid="{0923820E-361A-4B32-9DE2-1075524A4464}"/>
    <cellStyle name="Separador de milhares 54 2 6" xfId="28211" xr:uid="{00000000-0005-0000-0000-0000356E0000}"/>
    <cellStyle name="Separador de milhares 54 2 6 2" xfId="58847" xr:uid="{992F1DD7-0E17-4747-8E55-9A4ABC6E3A40}"/>
    <cellStyle name="Separador de milhares 54 2 7" xfId="58840" xr:uid="{48168FD8-D066-422F-B459-47936AE36539}"/>
    <cellStyle name="Separador de milhares 54 3" xfId="28212" xr:uid="{00000000-0005-0000-0000-0000366E0000}"/>
    <cellStyle name="Separador de milhares 54 3 2" xfId="28213" xr:uid="{00000000-0005-0000-0000-0000376E0000}"/>
    <cellStyle name="Separador de milhares 54 3 2 2" xfId="58849" xr:uid="{4487713D-A6DF-4F3E-A8EA-323DB2CB4E26}"/>
    <cellStyle name="Separador de milhares 54 3 3" xfId="58848" xr:uid="{9E4E737B-68AF-4569-BF9F-ED06DB2F1A19}"/>
    <cellStyle name="Separador de milhares 54 4" xfId="28214" xr:uid="{00000000-0005-0000-0000-0000386E0000}"/>
    <cellStyle name="Separador de milhares 54 4 2" xfId="28215" xr:uid="{00000000-0005-0000-0000-0000396E0000}"/>
    <cellStyle name="Separador de milhares 54 4 2 2" xfId="58851" xr:uid="{E28389DA-92AD-40D4-8C75-24693F28BD85}"/>
    <cellStyle name="Separador de milhares 54 4 3" xfId="58850" xr:uid="{4304423A-095A-4296-B94A-FDFA9E3653E7}"/>
    <cellStyle name="Separador de milhares 54 5" xfId="28216" xr:uid="{00000000-0005-0000-0000-00003A6E0000}"/>
    <cellStyle name="Separador de milhares 54 5 2" xfId="58852" xr:uid="{564E45B9-4ADC-4EAE-A0C8-61B99AF0F908}"/>
    <cellStyle name="Separador de milhares 54 6" xfId="28217" xr:uid="{00000000-0005-0000-0000-00003B6E0000}"/>
    <cellStyle name="Separador de milhares 54 6 2" xfId="28218" xr:uid="{00000000-0005-0000-0000-00003C6E0000}"/>
    <cellStyle name="Separador de milhares 54 6 2 2" xfId="58854" xr:uid="{7A978F35-0AC7-4294-B501-F098ABDDAC4D}"/>
    <cellStyle name="Separador de milhares 54 6 3" xfId="58853" xr:uid="{65117B17-6670-48A3-9211-C86CCBB32AFB}"/>
    <cellStyle name="Separador de milhares 54 7" xfId="28219" xr:uid="{00000000-0005-0000-0000-00003D6E0000}"/>
    <cellStyle name="Separador de milhares 54 7 2" xfId="58855" xr:uid="{F58CDDE6-405C-4715-B24D-D91B1576EBE7}"/>
    <cellStyle name="Separador de milhares 54 8" xfId="58839" xr:uid="{9AC34C84-EA0A-48B4-9620-DC916657C9B4}"/>
    <cellStyle name="Separador de milhares 55" xfId="28220" xr:uid="{00000000-0005-0000-0000-00003E6E0000}"/>
    <cellStyle name="Separador de milhares 55 2" xfId="28221" xr:uid="{00000000-0005-0000-0000-00003F6E0000}"/>
    <cellStyle name="Separador de milhares 55 2 2" xfId="28222" xr:uid="{00000000-0005-0000-0000-0000406E0000}"/>
    <cellStyle name="Separador de milhares 55 2 2 2" xfId="28223" xr:uid="{00000000-0005-0000-0000-0000416E0000}"/>
    <cellStyle name="Separador de milhares 55 2 2 2 2" xfId="58859" xr:uid="{DF3D8B0F-11AF-4FB2-B2BF-24F9C64DD501}"/>
    <cellStyle name="Separador de milhares 55 2 2 3" xfId="58858" xr:uid="{3E772D6B-1078-485D-9982-DDC027E2882C}"/>
    <cellStyle name="Separador de milhares 55 2 3" xfId="28224" xr:uid="{00000000-0005-0000-0000-0000426E0000}"/>
    <cellStyle name="Separador de milhares 55 2 3 2" xfId="28225" xr:uid="{00000000-0005-0000-0000-0000436E0000}"/>
    <cellStyle name="Separador de milhares 55 2 3 2 2" xfId="58861" xr:uid="{C9AE6335-3215-4AD6-BE3B-EFBCEFEEA83F}"/>
    <cellStyle name="Separador de milhares 55 2 3 3" xfId="58860" xr:uid="{C70430A6-1FF0-41C4-B347-2490172C6AB8}"/>
    <cellStyle name="Separador de milhares 55 2 4" xfId="28226" xr:uid="{00000000-0005-0000-0000-0000446E0000}"/>
    <cellStyle name="Separador de milhares 55 2 4 2" xfId="58862" xr:uid="{9F1FAB45-DC83-4B34-94D8-B5B2E661CBDD}"/>
    <cellStyle name="Separador de milhares 55 2 5" xfId="28227" xr:uid="{00000000-0005-0000-0000-0000456E0000}"/>
    <cellStyle name="Separador de milhares 55 2 5 2" xfId="58863" xr:uid="{902A76F8-01D5-4CFF-9467-9F61F15636C5}"/>
    <cellStyle name="Separador de milhares 55 2 6" xfId="28228" xr:uid="{00000000-0005-0000-0000-0000466E0000}"/>
    <cellStyle name="Separador de milhares 55 2 6 2" xfId="58864" xr:uid="{92D8AC75-0424-4346-A08A-3851A3A838F5}"/>
    <cellStyle name="Separador de milhares 55 2 7" xfId="58857" xr:uid="{56811ADA-595E-4071-B4A8-730E130AAE34}"/>
    <cellStyle name="Separador de milhares 55 3" xfId="28229" xr:uid="{00000000-0005-0000-0000-0000476E0000}"/>
    <cellStyle name="Separador de milhares 55 3 2" xfId="28230" xr:uid="{00000000-0005-0000-0000-0000486E0000}"/>
    <cellStyle name="Separador de milhares 55 3 2 2" xfId="58866" xr:uid="{35129EEC-7EDE-4EA5-A2E1-C6BA926C543E}"/>
    <cellStyle name="Separador de milhares 55 3 3" xfId="58865" xr:uid="{0EBB468E-63DF-49F8-AA8D-1450FBF0A84C}"/>
    <cellStyle name="Separador de milhares 55 4" xfId="28231" xr:uid="{00000000-0005-0000-0000-0000496E0000}"/>
    <cellStyle name="Separador de milhares 55 4 2" xfId="28232" xr:uid="{00000000-0005-0000-0000-00004A6E0000}"/>
    <cellStyle name="Separador de milhares 55 4 2 2" xfId="58868" xr:uid="{6A1DA047-FCD7-49DC-AAF4-1FA696266E78}"/>
    <cellStyle name="Separador de milhares 55 4 3" xfId="58867" xr:uid="{DEFB782C-7BBD-4227-882D-8C73E013E9DA}"/>
    <cellStyle name="Separador de milhares 55 5" xfId="28233" xr:uid="{00000000-0005-0000-0000-00004B6E0000}"/>
    <cellStyle name="Separador de milhares 55 5 2" xfId="58869" xr:uid="{264AA5BF-B902-43A4-A810-9244DAC580B0}"/>
    <cellStyle name="Separador de milhares 55 6" xfId="28234" xr:uid="{00000000-0005-0000-0000-00004C6E0000}"/>
    <cellStyle name="Separador de milhares 55 6 2" xfId="28235" xr:uid="{00000000-0005-0000-0000-00004D6E0000}"/>
    <cellStyle name="Separador de milhares 55 6 2 2" xfId="58871" xr:uid="{B4DF6CA2-92E1-4624-B65D-5416E656A38A}"/>
    <cellStyle name="Separador de milhares 55 6 3" xfId="58870" xr:uid="{DB20B3CC-F767-48B5-A344-B20583029866}"/>
    <cellStyle name="Separador de milhares 55 7" xfId="28236" xr:uid="{00000000-0005-0000-0000-00004E6E0000}"/>
    <cellStyle name="Separador de milhares 55 7 2" xfId="58872" xr:uid="{C744FB62-F854-42E2-81E5-4BC449E9727B}"/>
    <cellStyle name="Separador de milhares 55 8" xfId="58856" xr:uid="{DFEBB84C-064B-48FF-885F-1F1435F5D6B0}"/>
    <cellStyle name="Separador de milhares 56" xfId="28237" xr:uid="{00000000-0005-0000-0000-00004F6E0000}"/>
    <cellStyle name="Separador de milhares 56 2" xfId="28238" xr:uid="{00000000-0005-0000-0000-0000506E0000}"/>
    <cellStyle name="Separador de milhares 56 2 2" xfId="28239" xr:uid="{00000000-0005-0000-0000-0000516E0000}"/>
    <cellStyle name="Separador de milhares 56 2 2 2" xfId="28240" xr:uid="{00000000-0005-0000-0000-0000526E0000}"/>
    <cellStyle name="Separador de milhares 56 2 2 2 2" xfId="58876" xr:uid="{44729FD4-C949-434F-B3A2-58E1ABF345F5}"/>
    <cellStyle name="Separador de milhares 56 2 2 3" xfId="58875" xr:uid="{11E67FBB-9C53-42D4-9044-24064447D307}"/>
    <cellStyle name="Separador de milhares 56 2 3" xfId="28241" xr:uid="{00000000-0005-0000-0000-0000536E0000}"/>
    <cellStyle name="Separador de milhares 56 2 3 2" xfId="28242" xr:uid="{00000000-0005-0000-0000-0000546E0000}"/>
    <cellStyle name="Separador de milhares 56 2 3 2 2" xfId="58878" xr:uid="{AE53FBA8-D256-420C-9AB4-BFAA8D7D748F}"/>
    <cellStyle name="Separador de milhares 56 2 3 3" xfId="58877" xr:uid="{2959D239-6548-410F-A99B-78B6850D61D2}"/>
    <cellStyle name="Separador de milhares 56 2 4" xfId="28243" xr:uid="{00000000-0005-0000-0000-0000556E0000}"/>
    <cellStyle name="Separador de milhares 56 2 4 2" xfId="58879" xr:uid="{8AE338D7-B819-49AF-B075-D778257F2728}"/>
    <cellStyle name="Separador de milhares 56 2 5" xfId="28244" xr:uid="{00000000-0005-0000-0000-0000566E0000}"/>
    <cellStyle name="Separador de milhares 56 2 5 2" xfId="58880" xr:uid="{48EF0005-10D5-422C-ABBC-26695E18B23B}"/>
    <cellStyle name="Separador de milhares 56 2 6" xfId="28245" xr:uid="{00000000-0005-0000-0000-0000576E0000}"/>
    <cellStyle name="Separador de milhares 56 2 6 2" xfId="58881" xr:uid="{E8E3ED25-1D10-4080-BB9F-C3B814A3715E}"/>
    <cellStyle name="Separador de milhares 56 2 7" xfId="58874" xr:uid="{DB33005E-A680-42BE-949C-45E8A5D185B6}"/>
    <cellStyle name="Separador de milhares 56 3" xfId="28246" xr:uid="{00000000-0005-0000-0000-0000586E0000}"/>
    <cellStyle name="Separador de milhares 56 3 2" xfId="28247" xr:uid="{00000000-0005-0000-0000-0000596E0000}"/>
    <cellStyle name="Separador de milhares 56 3 2 2" xfId="58883" xr:uid="{3EADB58C-3CCE-4D37-AA65-1A5094BB20E8}"/>
    <cellStyle name="Separador de milhares 56 3 3" xfId="58882" xr:uid="{F6AA4D3E-BAA4-4629-A0B7-0E94F0AAD991}"/>
    <cellStyle name="Separador de milhares 56 4" xfId="28248" xr:uid="{00000000-0005-0000-0000-00005A6E0000}"/>
    <cellStyle name="Separador de milhares 56 4 2" xfId="28249" xr:uid="{00000000-0005-0000-0000-00005B6E0000}"/>
    <cellStyle name="Separador de milhares 56 4 2 2" xfId="58885" xr:uid="{BF91841B-83A8-46DA-95B2-3FCCF9F76BA5}"/>
    <cellStyle name="Separador de milhares 56 4 3" xfId="58884" xr:uid="{8EC705F3-516D-4916-BE30-CA9B1FCF2015}"/>
    <cellStyle name="Separador de milhares 56 5" xfId="28250" xr:uid="{00000000-0005-0000-0000-00005C6E0000}"/>
    <cellStyle name="Separador de milhares 56 5 2" xfId="58886" xr:uid="{B9121E08-A82C-4942-A57F-BFE322D6F07E}"/>
    <cellStyle name="Separador de milhares 56 6" xfId="28251" xr:uid="{00000000-0005-0000-0000-00005D6E0000}"/>
    <cellStyle name="Separador de milhares 56 6 2" xfId="28252" xr:uid="{00000000-0005-0000-0000-00005E6E0000}"/>
    <cellStyle name="Separador de milhares 56 6 2 2" xfId="58888" xr:uid="{BE2EB767-2744-4422-BBF7-61BC19981E39}"/>
    <cellStyle name="Separador de milhares 56 6 3" xfId="58887" xr:uid="{129F0D51-D728-4B58-8495-9BF977D9EA14}"/>
    <cellStyle name="Separador de milhares 56 7" xfId="28253" xr:uid="{00000000-0005-0000-0000-00005F6E0000}"/>
    <cellStyle name="Separador de milhares 56 7 2" xfId="58889" xr:uid="{3BB2548F-27C0-4EB1-AF8C-04ED10D3C923}"/>
    <cellStyle name="Separador de milhares 56 8" xfId="58873" xr:uid="{160FFAB0-7FEB-4BFE-A31D-A9D780352426}"/>
    <cellStyle name="Separador de milhares 57" xfId="28254" xr:uid="{00000000-0005-0000-0000-0000606E0000}"/>
    <cellStyle name="Separador de milhares 57 2" xfId="28255" xr:uid="{00000000-0005-0000-0000-0000616E0000}"/>
    <cellStyle name="Separador de milhares 57 2 2" xfId="28256" xr:uid="{00000000-0005-0000-0000-0000626E0000}"/>
    <cellStyle name="Separador de milhares 57 2 2 2" xfId="28257" xr:uid="{00000000-0005-0000-0000-0000636E0000}"/>
    <cellStyle name="Separador de milhares 57 2 2 2 2" xfId="58893" xr:uid="{2738DE2B-6A4F-4ACA-A3B8-D00262DAEA3A}"/>
    <cellStyle name="Separador de milhares 57 2 2 3" xfId="58892" xr:uid="{C71EDF3D-2ADF-4FDD-85F5-399034C760EA}"/>
    <cellStyle name="Separador de milhares 57 2 3" xfId="28258" xr:uid="{00000000-0005-0000-0000-0000646E0000}"/>
    <cellStyle name="Separador de milhares 57 2 3 2" xfId="28259" xr:uid="{00000000-0005-0000-0000-0000656E0000}"/>
    <cellStyle name="Separador de milhares 57 2 3 2 2" xfId="58895" xr:uid="{91CD2817-1A6F-4F64-878A-E5C322994AE4}"/>
    <cellStyle name="Separador de milhares 57 2 3 3" xfId="58894" xr:uid="{60F81422-D97C-4A89-AE2E-66C5A1472A68}"/>
    <cellStyle name="Separador de milhares 57 2 4" xfId="28260" xr:uid="{00000000-0005-0000-0000-0000666E0000}"/>
    <cellStyle name="Separador de milhares 57 2 4 2" xfId="58896" xr:uid="{AB47978B-C57E-4259-8F40-9305E1C14200}"/>
    <cellStyle name="Separador de milhares 57 2 5" xfId="28261" xr:uid="{00000000-0005-0000-0000-0000676E0000}"/>
    <cellStyle name="Separador de milhares 57 2 5 2" xfId="58897" xr:uid="{72B19407-79BE-4D8C-BF4C-C218F6B3CC88}"/>
    <cellStyle name="Separador de milhares 57 2 6" xfId="28262" xr:uid="{00000000-0005-0000-0000-0000686E0000}"/>
    <cellStyle name="Separador de milhares 57 2 6 2" xfId="58898" xr:uid="{7263BE32-FD3D-4E5D-9B89-A3038AF27585}"/>
    <cellStyle name="Separador de milhares 57 2 7" xfId="58891" xr:uid="{98B3D991-66A5-44CB-BC92-D9B8DB1ABF05}"/>
    <cellStyle name="Separador de milhares 57 3" xfId="28263" xr:uid="{00000000-0005-0000-0000-0000696E0000}"/>
    <cellStyle name="Separador de milhares 57 3 2" xfId="28264" xr:uid="{00000000-0005-0000-0000-00006A6E0000}"/>
    <cellStyle name="Separador de milhares 57 3 2 2" xfId="58900" xr:uid="{73BA2D1A-EDD1-4DDA-A113-FCEB40D4BE34}"/>
    <cellStyle name="Separador de milhares 57 3 3" xfId="58899" xr:uid="{6374A50F-AD02-4632-91E6-5E1EA59EF17F}"/>
    <cellStyle name="Separador de milhares 57 4" xfId="28265" xr:uid="{00000000-0005-0000-0000-00006B6E0000}"/>
    <cellStyle name="Separador de milhares 57 4 2" xfId="28266" xr:uid="{00000000-0005-0000-0000-00006C6E0000}"/>
    <cellStyle name="Separador de milhares 57 4 2 2" xfId="58902" xr:uid="{3A168CFE-A2A4-45AD-BE02-84E4213412C6}"/>
    <cellStyle name="Separador de milhares 57 4 3" xfId="58901" xr:uid="{5EB33DDA-0D39-42BA-BBBA-07EF849498A0}"/>
    <cellStyle name="Separador de milhares 57 5" xfId="28267" xr:uid="{00000000-0005-0000-0000-00006D6E0000}"/>
    <cellStyle name="Separador de milhares 57 5 2" xfId="58903" xr:uid="{6CA64507-5EEB-489F-BCDE-BCDFA81BB59F}"/>
    <cellStyle name="Separador de milhares 57 6" xfId="28268" xr:uid="{00000000-0005-0000-0000-00006E6E0000}"/>
    <cellStyle name="Separador de milhares 57 6 2" xfId="28269" xr:uid="{00000000-0005-0000-0000-00006F6E0000}"/>
    <cellStyle name="Separador de milhares 57 6 2 2" xfId="58905" xr:uid="{97BE9902-239E-4B91-8458-60D368E44AF2}"/>
    <cellStyle name="Separador de milhares 57 6 3" xfId="58904" xr:uid="{28849669-D853-4BAE-A392-352C6BB60877}"/>
    <cellStyle name="Separador de milhares 57 7" xfId="28270" xr:uid="{00000000-0005-0000-0000-0000706E0000}"/>
    <cellStyle name="Separador de milhares 57 7 2" xfId="58906" xr:uid="{E9163D3E-767A-45BD-9236-FC31B01BAAE7}"/>
    <cellStyle name="Separador de milhares 57 8" xfId="58890" xr:uid="{F794C7E4-4664-49AF-8057-E486A7681A29}"/>
    <cellStyle name="Separador de milhares 58" xfId="28271" xr:uid="{00000000-0005-0000-0000-0000716E0000}"/>
    <cellStyle name="Separador de milhares 58 2" xfId="28272" xr:uid="{00000000-0005-0000-0000-0000726E0000}"/>
    <cellStyle name="Separador de milhares 58 2 2" xfId="28273" xr:uid="{00000000-0005-0000-0000-0000736E0000}"/>
    <cellStyle name="Separador de milhares 58 2 2 2" xfId="28274" xr:uid="{00000000-0005-0000-0000-0000746E0000}"/>
    <cellStyle name="Separador de milhares 58 2 2 2 2" xfId="58910" xr:uid="{089EC469-FD05-4352-AAB1-0930C185DF31}"/>
    <cellStyle name="Separador de milhares 58 2 2 3" xfId="58909" xr:uid="{5D9C83A8-8A06-471E-B92B-C092C98B5E73}"/>
    <cellStyle name="Separador de milhares 58 2 3" xfId="28275" xr:uid="{00000000-0005-0000-0000-0000756E0000}"/>
    <cellStyle name="Separador de milhares 58 2 3 2" xfId="28276" xr:uid="{00000000-0005-0000-0000-0000766E0000}"/>
    <cellStyle name="Separador de milhares 58 2 3 2 2" xfId="58912" xr:uid="{F6BE2E29-B751-4BF1-9A17-D1E447A9D914}"/>
    <cellStyle name="Separador de milhares 58 2 3 3" xfId="58911" xr:uid="{03FB1E13-E06F-4139-8C3E-58FB6C9C185F}"/>
    <cellStyle name="Separador de milhares 58 2 4" xfId="28277" xr:uid="{00000000-0005-0000-0000-0000776E0000}"/>
    <cellStyle name="Separador de milhares 58 2 4 2" xfId="58913" xr:uid="{67B79300-3E90-4FDE-A6B7-E1795F7E0541}"/>
    <cellStyle name="Separador de milhares 58 2 5" xfId="28278" xr:uid="{00000000-0005-0000-0000-0000786E0000}"/>
    <cellStyle name="Separador de milhares 58 2 5 2" xfId="58914" xr:uid="{AB48B44B-30FF-4CA1-BE58-47EE258170E9}"/>
    <cellStyle name="Separador de milhares 58 2 6" xfId="28279" xr:uid="{00000000-0005-0000-0000-0000796E0000}"/>
    <cellStyle name="Separador de milhares 58 2 6 2" xfId="58915" xr:uid="{F5B64ECD-367E-4327-AC51-9256E7C4BC10}"/>
    <cellStyle name="Separador de milhares 58 2 7" xfId="58908" xr:uid="{A1B5B836-0A32-4F0B-A0E8-A80EC0CA1C46}"/>
    <cellStyle name="Separador de milhares 58 3" xfId="28280" xr:uid="{00000000-0005-0000-0000-00007A6E0000}"/>
    <cellStyle name="Separador de milhares 58 3 2" xfId="28281" xr:uid="{00000000-0005-0000-0000-00007B6E0000}"/>
    <cellStyle name="Separador de milhares 58 3 2 2" xfId="58917" xr:uid="{50D7BFDA-F376-4AA5-9FF6-CC92C8888682}"/>
    <cellStyle name="Separador de milhares 58 3 3" xfId="58916" xr:uid="{C69B9D3F-1F2C-443D-8FA9-6C4C34B78823}"/>
    <cellStyle name="Separador de milhares 58 4" xfId="28282" xr:uid="{00000000-0005-0000-0000-00007C6E0000}"/>
    <cellStyle name="Separador de milhares 58 4 2" xfId="28283" xr:uid="{00000000-0005-0000-0000-00007D6E0000}"/>
    <cellStyle name="Separador de milhares 58 4 2 2" xfId="58919" xr:uid="{B3AC005C-680A-4C0E-AE34-0D66BAB65314}"/>
    <cellStyle name="Separador de milhares 58 4 3" xfId="58918" xr:uid="{43B6808F-E877-4FB2-9FC8-7B365FD5FBCB}"/>
    <cellStyle name="Separador de milhares 58 5" xfId="28284" xr:uid="{00000000-0005-0000-0000-00007E6E0000}"/>
    <cellStyle name="Separador de milhares 58 5 2" xfId="58920" xr:uid="{B4F2E7BD-DC05-4E55-B50B-2506FFF1B7C0}"/>
    <cellStyle name="Separador de milhares 58 6" xfId="28285" xr:uid="{00000000-0005-0000-0000-00007F6E0000}"/>
    <cellStyle name="Separador de milhares 58 6 2" xfId="28286" xr:uid="{00000000-0005-0000-0000-0000806E0000}"/>
    <cellStyle name="Separador de milhares 58 6 2 2" xfId="58922" xr:uid="{D4B54E2B-1FEF-4B92-A1AE-BC3E822021B4}"/>
    <cellStyle name="Separador de milhares 58 6 3" xfId="58921" xr:uid="{27B27BC9-4932-4284-8065-2FBD3467E6D7}"/>
    <cellStyle name="Separador de milhares 58 7" xfId="28287" xr:uid="{00000000-0005-0000-0000-0000816E0000}"/>
    <cellStyle name="Separador de milhares 58 7 2" xfId="58923" xr:uid="{8FA04B8E-4C5B-40C7-84C8-B4E15C062BC2}"/>
    <cellStyle name="Separador de milhares 58 8" xfId="58907" xr:uid="{627EB300-6FB5-49D3-940A-C50219D5708A}"/>
    <cellStyle name="Separador de milhares 59" xfId="28288" xr:uid="{00000000-0005-0000-0000-0000826E0000}"/>
    <cellStyle name="Separador de milhares 59 2" xfId="28289" xr:uid="{00000000-0005-0000-0000-0000836E0000}"/>
    <cellStyle name="Separador de milhares 59 2 2" xfId="28290" xr:uid="{00000000-0005-0000-0000-0000846E0000}"/>
    <cellStyle name="Separador de milhares 59 2 2 2" xfId="28291" xr:uid="{00000000-0005-0000-0000-0000856E0000}"/>
    <cellStyle name="Separador de milhares 59 2 2 2 2" xfId="58927" xr:uid="{8F5C1A45-3AA2-482D-B5DF-164AF8BD76DB}"/>
    <cellStyle name="Separador de milhares 59 2 2 3" xfId="58926" xr:uid="{8F1C2BBF-A019-4A23-8A6D-084B87539AF6}"/>
    <cellStyle name="Separador de milhares 59 2 3" xfId="28292" xr:uid="{00000000-0005-0000-0000-0000866E0000}"/>
    <cellStyle name="Separador de milhares 59 2 3 2" xfId="28293" xr:uid="{00000000-0005-0000-0000-0000876E0000}"/>
    <cellStyle name="Separador de milhares 59 2 3 2 2" xfId="58929" xr:uid="{B7585F59-766F-4C09-9E7C-581E9A67B640}"/>
    <cellStyle name="Separador de milhares 59 2 3 3" xfId="58928" xr:uid="{C5954D00-0B63-4F43-A46A-47329574C411}"/>
    <cellStyle name="Separador de milhares 59 2 4" xfId="28294" xr:uid="{00000000-0005-0000-0000-0000886E0000}"/>
    <cellStyle name="Separador de milhares 59 2 4 2" xfId="58930" xr:uid="{8F919063-0BBE-4493-BCAC-FF0F692C0BC7}"/>
    <cellStyle name="Separador de milhares 59 2 5" xfId="28295" xr:uid="{00000000-0005-0000-0000-0000896E0000}"/>
    <cellStyle name="Separador de milhares 59 2 5 2" xfId="58931" xr:uid="{386AB2A1-6FFE-4C68-9172-243FA7368663}"/>
    <cellStyle name="Separador de milhares 59 2 6" xfId="28296" xr:uid="{00000000-0005-0000-0000-00008A6E0000}"/>
    <cellStyle name="Separador de milhares 59 2 6 2" xfId="58932" xr:uid="{C0EC548F-C86B-4A44-8719-A24EDBE69C87}"/>
    <cellStyle name="Separador de milhares 59 2 7" xfId="58925" xr:uid="{AD9EC9DD-F771-4B46-A002-0D4158605480}"/>
    <cellStyle name="Separador de milhares 59 3" xfId="28297" xr:uid="{00000000-0005-0000-0000-00008B6E0000}"/>
    <cellStyle name="Separador de milhares 59 3 2" xfId="28298" xr:uid="{00000000-0005-0000-0000-00008C6E0000}"/>
    <cellStyle name="Separador de milhares 59 3 2 2" xfId="58934" xr:uid="{5DE001D5-7D1D-47D9-91F1-D849934CE93C}"/>
    <cellStyle name="Separador de milhares 59 3 3" xfId="58933" xr:uid="{A21EFC99-5783-45E7-916B-37483C0BA866}"/>
    <cellStyle name="Separador de milhares 59 4" xfId="28299" xr:uid="{00000000-0005-0000-0000-00008D6E0000}"/>
    <cellStyle name="Separador de milhares 59 4 2" xfId="28300" xr:uid="{00000000-0005-0000-0000-00008E6E0000}"/>
    <cellStyle name="Separador de milhares 59 4 2 2" xfId="58936" xr:uid="{6ED694C2-AC30-4ED2-A342-1E69037D61A9}"/>
    <cellStyle name="Separador de milhares 59 4 3" xfId="58935" xr:uid="{A58B4534-BBD4-4CFE-85E5-6FD025BD8DFF}"/>
    <cellStyle name="Separador de milhares 59 5" xfId="28301" xr:uid="{00000000-0005-0000-0000-00008F6E0000}"/>
    <cellStyle name="Separador de milhares 59 5 2" xfId="58937" xr:uid="{6ED4E018-4F54-4BC1-9BA0-4136AF5FEBEF}"/>
    <cellStyle name="Separador de milhares 59 6" xfId="28302" xr:uid="{00000000-0005-0000-0000-0000906E0000}"/>
    <cellStyle name="Separador de milhares 59 6 2" xfId="28303" xr:uid="{00000000-0005-0000-0000-0000916E0000}"/>
    <cellStyle name="Separador de milhares 59 6 2 2" xfId="58939" xr:uid="{671B61C4-0B26-4B7F-86E4-C3941B71E2D0}"/>
    <cellStyle name="Separador de milhares 59 6 3" xfId="58938" xr:uid="{85621A6E-E2B6-433E-A85E-57117519B018}"/>
    <cellStyle name="Separador de milhares 59 7" xfId="28304" xr:uid="{00000000-0005-0000-0000-0000926E0000}"/>
    <cellStyle name="Separador de milhares 59 7 2" xfId="58940" xr:uid="{5B268FC5-317C-41FD-AF6E-DFDD83D93D79}"/>
    <cellStyle name="Separador de milhares 59 8" xfId="58924" xr:uid="{E2E8BF88-CFEF-450F-8D95-53C003C9DFC3}"/>
    <cellStyle name="Separador de milhares 6" xfId="28305" xr:uid="{00000000-0005-0000-0000-0000936E0000}"/>
    <cellStyle name="Separador de milhares_x0001_ 6" xfId="28306" xr:uid="{00000000-0005-0000-0000-0000946E0000}"/>
    <cellStyle name="Separador de milhares 6 10" xfId="28307" xr:uid="{00000000-0005-0000-0000-0000956E0000}"/>
    <cellStyle name="Separador de milhares_x0001_ 6 10" xfId="28308" xr:uid="{00000000-0005-0000-0000-0000966E0000}"/>
    <cellStyle name="Separador de milhares 6 10 10" xfId="58943" xr:uid="{8934B2F5-3864-424A-8385-72BA112220A1}"/>
    <cellStyle name="Separador de milhares 6 10 2" xfId="28309" xr:uid="{00000000-0005-0000-0000-0000976E0000}"/>
    <cellStyle name="Separador de milhares_x0001_ 6 10 2" xfId="28310" xr:uid="{00000000-0005-0000-0000-0000986E0000}"/>
    <cellStyle name="Separador de milhares 6 10 2 2" xfId="28311" xr:uid="{00000000-0005-0000-0000-0000996E0000}"/>
    <cellStyle name="Separador de milhares_x0001_ 6 10 2 2" xfId="58946" xr:uid="{7C88D5B0-BA00-4DAD-B4B6-9463571C784F}"/>
    <cellStyle name="Separador de milhares 6 10 2 2 2" xfId="58947" xr:uid="{CFFA5970-06C7-44FF-960F-C9E052DED08D}"/>
    <cellStyle name="Separador de milhares 6 10 2 3" xfId="58945" xr:uid="{E56D5520-7CAE-4067-A290-398BD8EBAD11}"/>
    <cellStyle name="Separador de milhares 6 10 3" xfId="28312" xr:uid="{00000000-0005-0000-0000-00009A6E0000}"/>
    <cellStyle name="Separador de milhares_x0001_ 6 10 3" xfId="58944" xr:uid="{79E32C92-F61A-4C18-B8E8-79A73556AE6D}"/>
    <cellStyle name="Separador de milhares 6 10 3 2" xfId="28313" xr:uid="{00000000-0005-0000-0000-00009B6E0000}"/>
    <cellStyle name="Separador de milhares 6 10 3 2 2" xfId="58949" xr:uid="{9F16241B-4FA6-4056-8FD2-0A09CCD0325F}"/>
    <cellStyle name="Separador de milhares 6 10 3 3" xfId="58948" xr:uid="{3FE81C3F-62A5-4D7F-9A8F-9831300CDD2F}"/>
    <cellStyle name="Separador de milhares 6 10 4" xfId="28314" xr:uid="{00000000-0005-0000-0000-00009C6E0000}"/>
    <cellStyle name="Separador de milhares 6 10 4 2" xfId="28315" xr:uid="{00000000-0005-0000-0000-00009D6E0000}"/>
    <cellStyle name="Separador de milhares 6 10 4 2 2" xfId="58951" xr:uid="{D1E18E19-4BDC-4EFB-B248-3A73D9A5410D}"/>
    <cellStyle name="Separador de milhares 6 10 4 3" xfId="58950" xr:uid="{66252A6A-E2C2-46A5-9AB8-8272BD484EE5}"/>
    <cellStyle name="Separador de milhares 6 10 5" xfId="28316" xr:uid="{00000000-0005-0000-0000-00009E6E0000}"/>
    <cellStyle name="Separador de milhares 6 10 5 2" xfId="28317" xr:uid="{00000000-0005-0000-0000-00009F6E0000}"/>
    <cellStyle name="Separador de milhares 6 10 5 2 2" xfId="58953" xr:uid="{EA7E8B58-6FC9-4EEB-BC28-CE7B48BD735F}"/>
    <cellStyle name="Separador de milhares 6 10 5 3" xfId="58952" xr:uid="{0A39E02F-2A7E-4FC0-86B5-16EE782A3AE7}"/>
    <cellStyle name="Separador de milhares 6 10 6" xfId="28318" xr:uid="{00000000-0005-0000-0000-0000A06E0000}"/>
    <cellStyle name="Separador de milhares 6 10 6 2" xfId="58954" xr:uid="{E411C23B-DACE-4377-8D12-873A2D949502}"/>
    <cellStyle name="Separador de milhares 6 10 7" xfId="28319" xr:uid="{00000000-0005-0000-0000-0000A16E0000}"/>
    <cellStyle name="Separador de milhares 6 10 7 2" xfId="58955" xr:uid="{89BFC12F-6614-4900-A0EB-2C25298A869D}"/>
    <cellStyle name="Separador de milhares 6 10 7 3" xfId="28320" xr:uid="{00000000-0005-0000-0000-0000A26E0000}"/>
    <cellStyle name="Separador de milhares 6 10 7 3 2" xfId="58956" xr:uid="{336ABFA3-1399-4490-B575-FF89A0DC803E}"/>
    <cellStyle name="Separador de milhares 6 10 8" xfId="28321" xr:uid="{00000000-0005-0000-0000-0000A36E0000}"/>
    <cellStyle name="Separador de milhares 6 10 8 2" xfId="58957" xr:uid="{C217BC9E-4406-4885-B806-BFFEE94BFA3E}"/>
    <cellStyle name="Separador de milhares 6 10 9" xfId="28322" xr:uid="{00000000-0005-0000-0000-0000A46E0000}"/>
    <cellStyle name="Separador de milhares 6 10 9 2" xfId="58958" xr:uid="{D9395F71-0C17-46BC-B68D-1C153554073A}"/>
    <cellStyle name="Separador de milhares 6 11" xfId="28323" xr:uid="{00000000-0005-0000-0000-0000A56E0000}"/>
    <cellStyle name="Separador de milhares_x0001_ 6 11" xfId="28324" xr:uid="{00000000-0005-0000-0000-0000A66E0000}"/>
    <cellStyle name="Separador de milhares 6 11 2" xfId="28325" xr:uid="{00000000-0005-0000-0000-0000A76E0000}"/>
    <cellStyle name="Separador de milhares_x0001_ 6 11 2" xfId="28326" xr:uid="{00000000-0005-0000-0000-0000A86E0000}"/>
    <cellStyle name="Separador de milhares 6 11 2 2" xfId="28327" xr:uid="{00000000-0005-0000-0000-0000A96E0000}"/>
    <cellStyle name="Separador de milhares_x0001_ 6 11 2 2" xfId="58962" xr:uid="{43E192FF-0397-4068-8D54-99F812BC2237}"/>
    <cellStyle name="Separador de milhares 6 11 2 2 2" xfId="58963" xr:uid="{5B979AD4-D52E-462F-9EBA-661B2C7501A8}"/>
    <cellStyle name="Separador de milhares 6 11 2 3" xfId="58961" xr:uid="{10C9E35D-EA84-4A54-84D7-63B207408C93}"/>
    <cellStyle name="Separador de milhares 6 11 3" xfId="28328" xr:uid="{00000000-0005-0000-0000-0000AA6E0000}"/>
    <cellStyle name="Separador de milhares_x0001_ 6 11 3" xfId="58960" xr:uid="{9409562C-35F6-466A-AC41-AB69C2A2D6CC}"/>
    <cellStyle name="Separador de milhares 6 11 3 2" xfId="28329" xr:uid="{00000000-0005-0000-0000-0000AB6E0000}"/>
    <cellStyle name="Separador de milhares 6 11 3 2 2" xfId="58965" xr:uid="{BBE7342D-2393-4465-B6A8-A7BCDE05A1A0}"/>
    <cellStyle name="Separador de milhares 6 11 3 3" xfId="58964" xr:uid="{AB757373-59C2-43D9-B6D4-257227312278}"/>
    <cellStyle name="Separador de milhares 6 11 4" xfId="28330" xr:uid="{00000000-0005-0000-0000-0000AC6E0000}"/>
    <cellStyle name="Separador de milhares 6 11 4 2" xfId="28331" xr:uid="{00000000-0005-0000-0000-0000AD6E0000}"/>
    <cellStyle name="Separador de milhares 6 11 4 2 2" xfId="58967" xr:uid="{CD740E00-4A72-4019-8506-8DBA58DB407F}"/>
    <cellStyle name="Separador de milhares 6 11 4 3" xfId="58966" xr:uid="{559C5582-1E40-4E5B-86D3-533290CDE6A6}"/>
    <cellStyle name="Separador de milhares 6 11 5" xfId="28332" xr:uid="{00000000-0005-0000-0000-0000AE6E0000}"/>
    <cellStyle name="Separador de milhares 6 11 5 2" xfId="58968" xr:uid="{E7597B60-EA50-459E-9998-1E394759972E}"/>
    <cellStyle name="Separador de milhares 6 11 6" xfId="28333" xr:uid="{00000000-0005-0000-0000-0000AF6E0000}"/>
    <cellStyle name="Separador de milhares 6 11 6 2" xfId="58969" xr:uid="{6B33B41C-C4D8-448F-AE6B-12AA03DD5AF6}"/>
    <cellStyle name="Separador de milhares 6 11 6 3" xfId="28334" xr:uid="{00000000-0005-0000-0000-0000B06E0000}"/>
    <cellStyle name="Separador de milhares 6 11 6 3 2" xfId="58970" xr:uid="{76B06F3B-DE3C-4E9D-AA22-2651AD2188C1}"/>
    <cellStyle name="Separador de milhares 6 11 7" xfId="28335" xr:uid="{00000000-0005-0000-0000-0000B16E0000}"/>
    <cellStyle name="Separador de milhares 6 11 7 2" xfId="58971" xr:uid="{F60FE75B-74E4-48BC-AAC3-E11A211EF5BE}"/>
    <cellStyle name="Separador de milhares 6 11 8" xfId="28336" xr:uid="{00000000-0005-0000-0000-0000B26E0000}"/>
    <cellStyle name="Separador de milhares 6 11 8 2" xfId="58972" xr:uid="{22053373-41DA-462A-ACDA-37BD32F4D315}"/>
    <cellStyle name="Separador de milhares 6 11 9" xfId="58959" xr:uid="{8F0C88D1-6362-4396-9BD4-AE97ECF140D8}"/>
    <cellStyle name="Separador de milhares 6 12" xfId="28337" xr:uid="{00000000-0005-0000-0000-0000B36E0000}"/>
    <cellStyle name="Separador de milhares_x0001_ 6 12" xfId="28338" xr:uid="{00000000-0005-0000-0000-0000B46E0000}"/>
    <cellStyle name="Separador de milhares 6 12 2" xfId="28339" xr:uid="{00000000-0005-0000-0000-0000B56E0000}"/>
    <cellStyle name="Separador de milhares_x0001_ 6 12 2" xfId="28340" xr:uid="{00000000-0005-0000-0000-0000B66E0000}"/>
    <cellStyle name="Separador de milhares 6 12 2 2" xfId="28341" xr:uid="{00000000-0005-0000-0000-0000B76E0000}"/>
    <cellStyle name="Separador de milhares_x0001_ 6 12 2 2" xfId="58976" xr:uid="{E04AB5DE-AB3E-4CB7-A25F-2592022E5E69}"/>
    <cellStyle name="Separador de milhares 6 12 2 2 2" xfId="58977" xr:uid="{D6BE8537-3C7A-44CF-889A-C3EC79286D40}"/>
    <cellStyle name="Separador de milhares 6 12 2 3" xfId="58975" xr:uid="{41DFA9F6-476C-43E6-9652-B79BE27E94FB}"/>
    <cellStyle name="Separador de milhares 6 12 3" xfId="28342" xr:uid="{00000000-0005-0000-0000-0000B86E0000}"/>
    <cellStyle name="Separador de milhares_x0001_ 6 12 3" xfId="58974" xr:uid="{BEB1BFF3-32D8-416B-A4FA-9622C05579D0}"/>
    <cellStyle name="Separador de milhares 6 12 3 2" xfId="28343" xr:uid="{00000000-0005-0000-0000-0000B96E0000}"/>
    <cellStyle name="Separador de milhares 6 12 3 2 2" xfId="58979" xr:uid="{ECBFB74E-995D-4F45-890E-E44554DF8278}"/>
    <cellStyle name="Separador de milhares 6 12 3 3" xfId="58978" xr:uid="{30E75A7E-08E3-492D-AE4B-0CAE643F084F}"/>
    <cellStyle name="Separador de milhares 6 12 4" xfId="28344" xr:uid="{00000000-0005-0000-0000-0000BA6E0000}"/>
    <cellStyle name="Separador de milhares 6 12 4 2" xfId="28345" xr:uid="{00000000-0005-0000-0000-0000BB6E0000}"/>
    <cellStyle name="Separador de milhares 6 12 4 2 2" xfId="58981" xr:uid="{CF159684-57B6-4A9A-971B-E4703D25C46A}"/>
    <cellStyle name="Separador de milhares 6 12 4 3" xfId="58980" xr:uid="{7203C2B6-62D9-4182-B8E8-45BB83CE8914}"/>
    <cellStyle name="Separador de milhares 6 12 5" xfId="28346" xr:uid="{00000000-0005-0000-0000-0000BC6E0000}"/>
    <cellStyle name="Separador de milhares 6 12 5 2" xfId="58982" xr:uid="{6C59276E-782D-4123-A9CE-1F9E9A3FFC11}"/>
    <cellStyle name="Separador de milhares 6 12 6" xfId="28347" xr:uid="{00000000-0005-0000-0000-0000BD6E0000}"/>
    <cellStyle name="Separador de milhares 6 12 6 2" xfId="58983" xr:uid="{C0C56EC3-B10C-4BB1-B94B-1660E8BC25CC}"/>
    <cellStyle name="Separador de milhares 6 12 6 3" xfId="28348" xr:uid="{00000000-0005-0000-0000-0000BE6E0000}"/>
    <cellStyle name="Separador de milhares 6 12 6 3 2" xfId="58984" xr:uid="{2537E06F-90E9-419C-A558-0172CE9C4CBE}"/>
    <cellStyle name="Separador de milhares 6 12 7" xfId="28349" xr:uid="{00000000-0005-0000-0000-0000BF6E0000}"/>
    <cellStyle name="Separador de milhares 6 12 7 2" xfId="58985" xr:uid="{E17EBFC7-3204-4027-B59F-38CD65F0E900}"/>
    <cellStyle name="Separador de milhares 6 12 8" xfId="28350" xr:uid="{00000000-0005-0000-0000-0000C06E0000}"/>
    <cellStyle name="Separador de milhares 6 12 8 2" xfId="58986" xr:uid="{D0174838-6C6C-49E2-90A9-AB1F52B540A9}"/>
    <cellStyle name="Separador de milhares 6 12 9" xfId="58973" xr:uid="{800B3A08-69B7-4BAB-8B4F-654156C49535}"/>
    <cellStyle name="Separador de milhares 6 13" xfId="28351" xr:uid="{00000000-0005-0000-0000-0000C16E0000}"/>
    <cellStyle name="Separador de milhares_x0001_ 6 13" xfId="28352" xr:uid="{00000000-0005-0000-0000-0000C26E0000}"/>
    <cellStyle name="Separador de milhares 6 13 2" xfId="28353" xr:uid="{00000000-0005-0000-0000-0000C36E0000}"/>
    <cellStyle name="Separador de milhares_x0001_ 6 13 2" xfId="28354" xr:uid="{00000000-0005-0000-0000-0000C46E0000}"/>
    <cellStyle name="Separador de milhares 6 13 2 2" xfId="28355" xr:uid="{00000000-0005-0000-0000-0000C56E0000}"/>
    <cellStyle name="Separador de milhares_x0001_ 6 13 2 2" xfId="58990" xr:uid="{458C7363-5B34-4ABB-BC67-B69CE8A4D5B6}"/>
    <cellStyle name="Separador de milhares 6 13 2 2 2" xfId="58991" xr:uid="{0B0A6633-C001-430B-8E79-3B8CD8F2BE4C}"/>
    <cellStyle name="Separador de milhares 6 13 2 3" xfId="58989" xr:uid="{E21C2BAF-FE2D-49BF-A6D4-88999F2074D8}"/>
    <cellStyle name="Separador de milhares 6 13 3" xfId="28356" xr:uid="{00000000-0005-0000-0000-0000C66E0000}"/>
    <cellStyle name="Separador de milhares_x0001_ 6 13 3" xfId="58988" xr:uid="{B930CC22-11A7-4BED-8A0D-57D3E2670207}"/>
    <cellStyle name="Separador de milhares 6 13 3 2" xfId="28357" xr:uid="{00000000-0005-0000-0000-0000C76E0000}"/>
    <cellStyle name="Separador de milhares 6 13 3 2 2" xfId="58993" xr:uid="{F1A197B0-A6B1-48ED-839E-748896B2F566}"/>
    <cellStyle name="Separador de milhares 6 13 3 3" xfId="58992" xr:uid="{1BD40CD2-5363-47F2-AE63-D031EB588AF6}"/>
    <cellStyle name="Separador de milhares 6 13 4" xfId="28358" xr:uid="{00000000-0005-0000-0000-0000C86E0000}"/>
    <cellStyle name="Separador de milhares 6 13 4 2" xfId="58994" xr:uid="{DF2ED284-9363-4D68-8C67-1EB37228C9D8}"/>
    <cellStyle name="Separador de milhares 6 13 5" xfId="28359" xr:uid="{00000000-0005-0000-0000-0000C96E0000}"/>
    <cellStyle name="Separador de milhares 6 13 5 2" xfId="58995" xr:uid="{402A3865-D423-4564-9BE8-190E14E62A67}"/>
    <cellStyle name="Separador de milhares 6 13 5 3" xfId="28360" xr:uid="{00000000-0005-0000-0000-0000CA6E0000}"/>
    <cellStyle name="Separador de milhares 6 13 5 3 2" xfId="58996" xr:uid="{4AD9BD9C-C6EB-4CD4-9313-19FB18E97314}"/>
    <cellStyle name="Separador de milhares 6 13 6" xfId="28361" xr:uid="{00000000-0005-0000-0000-0000CB6E0000}"/>
    <cellStyle name="Separador de milhares 6 13 6 2" xfId="58997" xr:uid="{39295B7D-4D76-491B-8DC5-FE97638A0A0D}"/>
    <cellStyle name="Separador de milhares 6 13 7" xfId="28362" xr:uid="{00000000-0005-0000-0000-0000CC6E0000}"/>
    <cellStyle name="Separador de milhares 6 13 7 2" xfId="58998" xr:uid="{E12FCEE6-0AAC-4F60-8F23-437A45EC9963}"/>
    <cellStyle name="Separador de milhares 6 13 8" xfId="58987" xr:uid="{C2C56FA4-EC34-43E8-AC14-6979FB30B190}"/>
    <cellStyle name="Separador de milhares 6 14" xfId="28363" xr:uid="{00000000-0005-0000-0000-0000CD6E0000}"/>
    <cellStyle name="Separador de milhares_x0001_ 6 14" xfId="28364" xr:uid="{00000000-0005-0000-0000-0000CE6E0000}"/>
    <cellStyle name="Separador de milhares 6 14 2" xfId="28365" xr:uid="{00000000-0005-0000-0000-0000CF6E0000}"/>
    <cellStyle name="Separador de milhares_x0001_ 6 14 2" xfId="59000" xr:uid="{A252F25F-1512-4C39-A4CC-4ADA5DD6DE07}"/>
    <cellStyle name="Separador de milhares 6 14 2 2" xfId="28366" xr:uid="{00000000-0005-0000-0000-0000D06E0000}"/>
    <cellStyle name="Separador de milhares 6 14 2 2 2" xfId="59002" xr:uid="{BA169D30-30E9-4C74-8439-39AAF0AD7DED}"/>
    <cellStyle name="Separador de milhares 6 14 2 3" xfId="59001" xr:uid="{2A3276E2-E5A6-4F30-AB32-69CBD06E4A6C}"/>
    <cellStyle name="Separador de milhares 6 14 3" xfId="28367" xr:uid="{00000000-0005-0000-0000-0000D16E0000}"/>
    <cellStyle name="Separador de milhares 6 14 3 2" xfId="28368" xr:uid="{00000000-0005-0000-0000-0000D26E0000}"/>
    <cellStyle name="Separador de milhares 6 14 3 2 2" xfId="59004" xr:uid="{CA33B083-ADC1-4A4F-87A7-F469004E377A}"/>
    <cellStyle name="Separador de milhares 6 14 3 3" xfId="59003" xr:uid="{5253A9E9-A49F-4BBF-98DB-0990B84DEBAC}"/>
    <cellStyle name="Separador de milhares 6 14 4" xfId="28369" xr:uid="{00000000-0005-0000-0000-0000D36E0000}"/>
    <cellStyle name="Separador de milhares 6 14 4 2" xfId="59005" xr:uid="{2C15ED2B-AC0B-4079-96ED-4567C7616459}"/>
    <cellStyle name="Separador de milhares 6 14 5" xfId="28370" xr:uid="{00000000-0005-0000-0000-0000D46E0000}"/>
    <cellStyle name="Separador de milhares 6 14 5 2" xfId="59006" xr:uid="{A0A2EDEB-D909-4D81-B795-3F9FEA4A1DE0}"/>
    <cellStyle name="Separador de milhares 6 14 5 3" xfId="28371" xr:uid="{00000000-0005-0000-0000-0000D56E0000}"/>
    <cellStyle name="Separador de milhares 6 14 5 3 2" xfId="59007" xr:uid="{98DF468A-84C1-4085-B34A-CC836962A034}"/>
    <cellStyle name="Separador de milhares 6 14 6" xfId="28372" xr:uid="{00000000-0005-0000-0000-0000D66E0000}"/>
    <cellStyle name="Separador de milhares 6 14 6 2" xfId="59008" xr:uid="{A85CC64C-9AC9-4BFB-8C9B-AE4155770876}"/>
    <cellStyle name="Separador de milhares 6 14 7" xfId="28373" xr:uid="{00000000-0005-0000-0000-0000D76E0000}"/>
    <cellStyle name="Separador de milhares 6 14 7 2" xfId="59009" xr:uid="{EFCC30B8-E7DB-4FCC-B884-327359A358D5}"/>
    <cellStyle name="Separador de milhares 6 14 8" xfId="58999" xr:uid="{2D03C6CC-1E9B-4F83-8DE5-54D3D9E77910}"/>
    <cellStyle name="Separador de milhares 6 15" xfId="28374" xr:uid="{00000000-0005-0000-0000-0000D86E0000}"/>
    <cellStyle name="Separador de milhares_x0001_ 6 15" xfId="28375" xr:uid="{00000000-0005-0000-0000-0000D96E0000}"/>
    <cellStyle name="Separador de milhares 6 15 2" xfId="28376" xr:uid="{00000000-0005-0000-0000-0000DA6E0000}"/>
    <cellStyle name="Separador de milhares_x0001_ 6 15 2" xfId="59011" xr:uid="{85F66754-A610-4F9B-87B7-0F26B56BEF39}"/>
    <cellStyle name="Separador de milhares 6 15 2 2" xfId="28377" xr:uid="{00000000-0005-0000-0000-0000DB6E0000}"/>
    <cellStyle name="Separador de milhares 6 15 2 2 2" xfId="59013" xr:uid="{C2779431-36A0-41BE-ADA7-34F450E2863D}"/>
    <cellStyle name="Separador de milhares 6 15 2 3" xfId="59012" xr:uid="{854EBDEC-C8E3-4FCF-B36E-BA6ACB8B114C}"/>
    <cellStyle name="Separador de milhares 6 15 3" xfId="28378" xr:uid="{00000000-0005-0000-0000-0000DC6E0000}"/>
    <cellStyle name="Separador de milhares_x0001_ 6 15 3" xfId="28379" xr:uid="{00000000-0005-0000-0000-0000DD6E0000}"/>
    <cellStyle name="Separador de milhares 6 15 3 2" xfId="28380" xr:uid="{00000000-0005-0000-0000-0000DE6E0000}"/>
    <cellStyle name="Separador de milhares_x0001_ 6 15 3 2" xfId="59015" xr:uid="{8144D52B-E032-4AD8-8029-BFE36E3F16ED}"/>
    <cellStyle name="Separador de milhares 6 15 3 2 2" xfId="59016" xr:uid="{1FCD7F6A-578B-42E8-8206-748CE88F1CBB}"/>
    <cellStyle name="Separador de milhares 6 15 3 3" xfId="59014" xr:uid="{841EBA12-7ECD-4FD2-9414-510B2BEB90B1}"/>
    <cellStyle name="Separador de milhares 6 15 4" xfId="28381" xr:uid="{00000000-0005-0000-0000-0000DF6E0000}"/>
    <cellStyle name="Separador de milhares 6 15 4 2" xfId="59017" xr:uid="{84AF2FBB-6A0D-4ECA-8D19-DD18CE95F9BB}"/>
    <cellStyle name="Separador de milhares 6 15 5" xfId="28382" xr:uid="{00000000-0005-0000-0000-0000E06E0000}"/>
    <cellStyle name="Separador de milhares 6 15 5 2" xfId="28383" xr:uid="{00000000-0005-0000-0000-0000E16E0000}"/>
    <cellStyle name="Separador de milhares 6 15 5 2 2" xfId="59019" xr:uid="{337228AE-B63E-48B4-B6EB-F2D65F414D59}"/>
    <cellStyle name="Separador de milhares 6 15 5 3" xfId="59018" xr:uid="{ED8EEE76-019F-4D89-8876-F31AA70D6303}"/>
    <cellStyle name="Separador de milhares 6 15 6" xfId="28384" xr:uid="{00000000-0005-0000-0000-0000E26E0000}"/>
    <cellStyle name="Separador de milhares 6 15 6 2" xfId="59020" xr:uid="{5C8FC9AA-21DD-4401-A75E-89DDF53D4A11}"/>
    <cellStyle name="Separador de milhares 6 15 7" xfId="59010" xr:uid="{65F1F75F-435C-42C1-9E53-808B8C588348}"/>
    <cellStyle name="Separador de milhares 6 16" xfId="28385" xr:uid="{00000000-0005-0000-0000-0000E36E0000}"/>
    <cellStyle name="Separador de milhares_x0001_ 6 16" xfId="28386" xr:uid="{00000000-0005-0000-0000-0000E46E0000}"/>
    <cellStyle name="Separador de milhares 6 16 2" xfId="28387" xr:uid="{00000000-0005-0000-0000-0000E56E0000}"/>
    <cellStyle name="Separador de milhares_x0001_ 6 16 2" xfId="59022" xr:uid="{4742453B-5085-4FF5-9945-B56B5481FF99}"/>
    <cellStyle name="Separador de milhares 6 16 2 2" xfId="28388" xr:uid="{00000000-0005-0000-0000-0000E66E0000}"/>
    <cellStyle name="Separador de milhares 6 16 2 2 2" xfId="59024" xr:uid="{2131DC22-62DC-4DA7-BC52-37138D66C9CD}"/>
    <cellStyle name="Separador de milhares 6 16 2 3" xfId="59023" xr:uid="{9C597EF1-7091-4C7E-875D-203164FF5FEF}"/>
    <cellStyle name="Separador de milhares 6 16 3" xfId="28389" xr:uid="{00000000-0005-0000-0000-0000E76E0000}"/>
    <cellStyle name="Separador de milhares 6 16 3 2" xfId="28390" xr:uid="{00000000-0005-0000-0000-0000E86E0000}"/>
    <cellStyle name="Separador de milhares 6 16 3 2 2" xfId="59026" xr:uid="{52F26843-0F0D-4560-9238-6C670F764A8B}"/>
    <cellStyle name="Separador de milhares 6 16 3 3" xfId="59025" xr:uid="{9A507280-31AF-4ADE-BB55-952DF8239CFB}"/>
    <cellStyle name="Separador de milhares 6 16 4" xfId="28391" xr:uid="{00000000-0005-0000-0000-0000E96E0000}"/>
    <cellStyle name="Separador de milhares 6 16 4 2" xfId="59027" xr:uid="{71E6476C-5064-435C-B4D2-4B4A85EA5290}"/>
    <cellStyle name="Separador de milhares 6 16 5" xfId="28392" xr:uid="{00000000-0005-0000-0000-0000EA6E0000}"/>
    <cellStyle name="Separador de milhares 6 16 5 2" xfId="28393" xr:uid="{00000000-0005-0000-0000-0000EB6E0000}"/>
    <cellStyle name="Separador de milhares 6 16 5 2 2" xfId="59029" xr:uid="{BEDDB4D7-98FE-4552-8334-67D2666AFC75}"/>
    <cellStyle name="Separador de milhares 6 16 5 3" xfId="59028" xr:uid="{6D5D549F-29D2-4D48-B3D1-C32B7EA68C31}"/>
    <cellStyle name="Separador de milhares 6 16 6" xfId="28394" xr:uid="{00000000-0005-0000-0000-0000EC6E0000}"/>
    <cellStyle name="Separador de milhares 6 16 6 2" xfId="59030" xr:uid="{A61D9EEE-8A9E-48E1-8C40-D12B3284BD82}"/>
    <cellStyle name="Separador de milhares 6 16 7" xfId="59021" xr:uid="{0123A7A5-D5A1-464C-B6CF-C6C00729BDD8}"/>
    <cellStyle name="Separador de milhares 6 17" xfId="28395" xr:uid="{00000000-0005-0000-0000-0000ED6E0000}"/>
    <cellStyle name="Separador de milhares_x0001_ 6 17" xfId="28396" xr:uid="{00000000-0005-0000-0000-0000EE6E0000}"/>
    <cellStyle name="Separador de milhares 6 17 2" xfId="28397" xr:uid="{00000000-0005-0000-0000-0000EF6E0000}"/>
    <cellStyle name="Separador de milhares_x0001_ 6 17 2" xfId="59032" xr:uid="{645AE1A6-6D6B-4DEC-BB69-988ECC8F7210}"/>
    <cellStyle name="Separador de milhares 6 17 2 2" xfId="28398" xr:uid="{00000000-0005-0000-0000-0000F06E0000}"/>
    <cellStyle name="Separador de milhares 6 17 2 2 2" xfId="59034" xr:uid="{0D6C3080-A214-445E-9634-2FA41146666B}"/>
    <cellStyle name="Separador de milhares 6 17 2 3" xfId="59033" xr:uid="{B3710437-45B0-41CB-9E50-C3DC68483BE1}"/>
    <cellStyle name="Separador de milhares 6 17 3" xfId="28399" xr:uid="{00000000-0005-0000-0000-0000F16E0000}"/>
    <cellStyle name="Separador de milhares 6 17 3 2" xfId="28400" xr:uid="{00000000-0005-0000-0000-0000F26E0000}"/>
    <cellStyle name="Separador de milhares 6 17 3 2 2" xfId="59036" xr:uid="{2E8B45B2-12FF-47EB-893D-BB949A21C162}"/>
    <cellStyle name="Separador de milhares 6 17 3 3" xfId="59035" xr:uid="{4E0C544D-294F-441D-BEA7-4846F9A4EE92}"/>
    <cellStyle name="Separador de milhares 6 17 4" xfId="28401" xr:uid="{00000000-0005-0000-0000-0000F36E0000}"/>
    <cellStyle name="Separador de milhares 6 17 4 2" xfId="59037" xr:uid="{2E646CC3-1560-4F11-ADF2-DD5663D1C16D}"/>
    <cellStyle name="Separador de milhares 6 17 5" xfId="28402" xr:uid="{00000000-0005-0000-0000-0000F46E0000}"/>
    <cellStyle name="Separador de milhares 6 17 5 2" xfId="28403" xr:uid="{00000000-0005-0000-0000-0000F56E0000}"/>
    <cellStyle name="Separador de milhares 6 17 5 2 2" xfId="59039" xr:uid="{0616A171-4F6D-46A8-BE99-913B3CD52695}"/>
    <cellStyle name="Separador de milhares 6 17 5 3" xfId="59038" xr:uid="{51CED33B-70B2-4594-BF69-41EEC44D6251}"/>
    <cellStyle name="Separador de milhares 6 17 6" xfId="28404" xr:uid="{00000000-0005-0000-0000-0000F66E0000}"/>
    <cellStyle name="Separador de milhares 6 17 6 2" xfId="59040" xr:uid="{5F7017C4-4E63-4AAB-A16E-1F1642717BC3}"/>
    <cellStyle name="Separador de milhares 6 17 7" xfId="59031" xr:uid="{FB5DD240-519E-4D08-A3F2-1350924C6860}"/>
    <cellStyle name="Separador de milhares 6 18" xfId="28405" xr:uid="{00000000-0005-0000-0000-0000F76E0000}"/>
    <cellStyle name="Separador de milhares_x0001_ 6 18" xfId="58942" xr:uid="{6FFA6240-D4B5-4BF5-97CC-ACAE99D9C42A}"/>
    <cellStyle name="Separador de milhares 6 18 2" xfId="28406" xr:uid="{00000000-0005-0000-0000-0000F86E0000}"/>
    <cellStyle name="Separador de milhares 6 18 2 2" xfId="28407" xr:uid="{00000000-0005-0000-0000-0000F96E0000}"/>
    <cellStyle name="Separador de milhares 6 18 2 2 2" xfId="59043" xr:uid="{861CFEFC-7DF9-4864-9BC5-4486158C007A}"/>
    <cellStyle name="Separador de milhares 6 18 2 3" xfId="59042" xr:uid="{52854078-6899-4227-BA71-988AFE8748E2}"/>
    <cellStyle name="Separador de milhares 6 18 3" xfId="28408" xr:uid="{00000000-0005-0000-0000-0000FA6E0000}"/>
    <cellStyle name="Separador de milhares 6 18 3 2" xfId="28409" xr:uid="{00000000-0005-0000-0000-0000FB6E0000}"/>
    <cellStyle name="Separador de milhares 6 18 3 2 2" xfId="59045" xr:uid="{F373739A-65D3-452D-B7E3-A7C19388C8BA}"/>
    <cellStyle name="Separador de milhares 6 18 3 3" xfId="59044" xr:uid="{5EB7866B-D373-4D38-8703-C6AF545FFB87}"/>
    <cellStyle name="Separador de milhares 6 18 4" xfId="28410" xr:uid="{00000000-0005-0000-0000-0000FC6E0000}"/>
    <cellStyle name="Separador de milhares 6 18 4 2" xfId="59046" xr:uid="{27CCFF53-35ED-4BFA-9B26-2860AE0B2E73}"/>
    <cellStyle name="Separador de milhares 6 18 5" xfId="28411" xr:uid="{00000000-0005-0000-0000-0000FD6E0000}"/>
    <cellStyle name="Separador de milhares 6 18 5 2" xfId="28412" xr:uid="{00000000-0005-0000-0000-0000FE6E0000}"/>
    <cellStyle name="Separador de milhares 6 18 5 2 2" xfId="59048" xr:uid="{263B24FF-C6BA-424C-8D4C-3147547361F1}"/>
    <cellStyle name="Separador de milhares 6 18 5 3" xfId="59047" xr:uid="{2179473C-9E7E-4D05-A03E-F31ED6FD2030}"/>
    <cellStyle name="Separador de milhares 6 18 6" xfId="28413" xr:uid="{00000000-0005-0000-0000-0000FF6E0000}"/>
    <cellStyle name="Separador de milhares 6 18 6 2" xfId="59049" xr:uid="{FA175BBA-EBC1-415A-9EFF-9268982390C7}"/>
    <cellStyle name="Separador de milhares 6 18 7" xfId="59041" xr:uid="{0AEF47E4-DF88-4B58-B1F5-C72B60BD840E}"/>
    <cellStyle name="Separador de milhares 6 19" xfId="28414" xr:uid="{00000000-0005-0000-0000-0000006F0000}"/>
    <cellStyle name="Separador de milhares 6 19 2" xfId="28415" xr:uid="{00000000-0005-0000-0000-0000016F0000}"/>
    <cellStyle name="Separador de milhares 6 19 2 2" xfId="28416" xr:uid="{00000000-0005-0000-0000-0000026F0000}"/>
    <cellStyle name="Separador de milhares 6 19 2 2 2" xfId="59052" xr:uid="{322FBBAC-859E-4EB9-8155-82AA8EB1D07A}"/>
    <cellStyle name="Separador de milhares 6 19 2 3" xfId="59051" xr:uid="{8A86AD31-E7F6-49B4-87ED-4F7C08BB8256}"/>
    <cellStyle name="Separador de milhares 6 19 3" xfId="28417" xr:uid="{00000000-0005-0000-0000-0000036F0000}"/>
    <cellStyle name="Separador de milhares 6 19 3 2" xfId="28418" xr:uid="{00000000-0005-0000-0000-0000046F0000}"/>
    <cellStyle name="Separador de milhares 6 19 3 2 2" xfId="59054" xr:uid="{56E495BC-53FF-427F-B72F-3C1D86AF24F4}"/>
    <cellStyle name="Separador de milhares 6 19 3 3" xfId="59053" xr:uid="{1C054B6D-08CC-4446-8456-F3EFFD447F9E}"/>
    <cellStyle name="Separador de milhares 6 19 4" xfId="28419" xr:uid="{00000000-0005-0000-0000-0000056F0000}"/>
    <cellStyle name="Separador de milhares 6 19 4 2" xfId="59055" xr:uid="{BD87EA30-2608-49B6-B246-A2F97F96F76C}"/>
    <cellStyle name="Separador de milhares 6 19 5" xfId="28420" xr:uid="{00000000-0005-0000-0000-0000066F0000}"/>
    <cellStyle name="Separador de milhares 6 19 5 2" xfId="28421" xr:uid="{00000000-0005-0000-0000-0000076F0000}"/>
    <cellStyle name="Separador de milhares 6 19 5 2 2" xfId="59057" xr:uid="{94071D26-181F-4EF1-99E9-7163F8BE4B8A}"/>
    <cellStyle name="Separador de milhares 6 19 5 3" xfId="59056" xr:uid="{2CE255E1-7078-40CA-8BE9-94B973AB51AA}"/>
    <cellStyle name="Separador de milhares 6 19 6" xfId="28422" xr:uid="{00000000-0005-0000-0000-0000086F0000}"/>
    <cellStyle name="Separador de milhares 6 19 6 2" xfId="59058" xr:uid="{C5FB0E91-68F8-47BB-858C-779490EDE766}"/>
    <cellStyle name="Separador de milhares 6 19 7" xfId="59050" xr:uid="{B319FE92-D411-48B6-A10C-393392FC1FF7}"/>
    <cellStyle name="Separador de milhares 6 2" xfId="28423" xr:uid="{00000000-0005-0000-0000-0000096F0000}"/>
    <cellStyle name="Separador de milhares_x0001_ 6 2" xfId="28424" xr:uid="{00000000-0005-0000-0000-00000A6F0000}"/>
    <cellStyle name="Separador de milhares 6 2 10" xfId="59059" xr:uid="{EF665700-78FC-4D58-BE2D-49FDD34037AA}"/>
    <cellStyle name="Separador de milhares_x0001_ 6 2 10" xfId="59060" xr:uid="{1752B82D-FCEB-4B41-AF13-894C4EB1955E}"/>
    <cellStyle name="Separador de milhares 6 2 2" xfId="28425" xr:uid="{00000000-0005-0000-0000-00000B6F0000}"/>
    <cellStyle name="Separador de milhares_x0001_ 6 2 2" xfId="28426" xr:uid="{00000000-0005-0000-0000-00000C6F0000}"/>
    <cellStyle name="Separador de milhares 6 2 2 2" xfId="28427" xr:uid="{00000000-0005-0000-0000-00000D6F0000}"/>
    <cellStyle name="Separador de milhares_x0001_ 6 2 2 2" xfId="28428" xr:uid="{00000000-0005-0000-0000-00000E6F0000}"/>
    <cellStyle name="Separador de milhares 6 2 2 2 2" xfId="59063" xr:uid="{34D1279B-9E44-4180-AB20-E811C833FC5D}"/>
    <cellStyle name="Separador de milhares_x0001_ 6 2 2 2 2" xfId="59064" xr:uid="{4D5BB5DC-8685-46FF-8B83-62AF041F8607}"/>
    <cellStyle name="Separador de milhares 6 2 2 3" xfId="59061" xr:uid="{ECD15B4C-EA0C-4E96-9043-7CA6A2D3C20E}"/>
    <cellStyle name="Separador de milhares_x0001_ 6 2 2 3" xfId="59062" xr:uid="{9B6BEAC6-E5B1-4404-8CEF-54298606F638}"/>
    <cellStyle name="Separador de milhares 6 2 3" xfId="28429" xr:uid="{00000000-0005-0000-0000-00000F6F0000}"/>
    <cellStyle name="Separador de milhares_x0001_ 6 2 3" xfId="28430" xr:uid="{00000000-0005-0000-0000-0000106F0000}"/>
    <cellStyle name="Separador de milhares 6 2 3 2" xfId="28431" xr:uid="{00000000-0005-0000-0000-0000116F0000}"/>
    <cellStyle name="Separador de milhares_x0001_ 6 2 3 2" xfId="28432" xr:uid="{00000000-0005-0000-0000-0000126F0000}"/>
    <cellStyle name="Separador de milhares 6 2 3 2 2" xfId="59067" xr:uid="{E957564E-4773-4249-88F6-D17E8B595707}"/>
    <cellStyle name="Separador de milhares_x0001_ 6 2 3 2 2" xfId="59068" xr:uid="{776C37DE-18AD-46D6-B9BB-1C29AD76EEE5}"/>
    <cellStyle name="Separador de milhares 6 2 3 3" xfId="59065" xr:uid="{4EAEA6E4-72A3-4CB6-B7A4-99619CBD3BF8}"/>
    <cellStyle name="Separador de milhares_x0001_ 6 2 3 3" xfId="59066" xr:uid="{CF0215BC-FA83-4A06-A61B-5D956707D7FA}"/>
    <cellStyle name="Separador de milhares 6 2 4" xfId="28433" xr:uid="{00000000-0005-0000-0000-0000136F0000}"/>
    <cellStyle name="Separador de milhares_x0001_ 6 2 4" xfId="28434" xr:uid="{00000000-0005-0000-0000-0000146F0000}"/>
    <cellStyle name="Separador de milhares 6 2 4 2" xfId="28435" xr:uid="{00000000-0005-0000-0000-0000156F0000}"/>
    <cellStyle name="Separador de milhares_x0001_ 6 2 4 2" xfId="28436" xr:uid="{00000000-0005-0000-0000-0000166F0000}"/>
    <cellStyle name="Separador de milhares 6 2 4 2 2" xfId="59071" xr:uid="{3C24D5AD-05A1-4100-9083-544A3149C0FE}"/>
    <cellStyle name="Separador de milhares_x0001_ 6 2 4 2 2" xfId="59072" xr:uid="{A345024C-3975-4060-B8D6-D296132F76B4}"/>
    <cellStyle name="Separador de milhares 6 2 4 3" xfId="59069" xr:uid="{F5D46543-D4E5-4872-9F0F-1B19A862C2E7}"/>
    <cellStyle name="Separador de milhares_x0001_ 6 2 4 3" xfId="59070" xr:uid="{6C04369A-D98F-4004-8995-180029992536}"/>
    <cellStyle name="Separador de milhares 6 2 5" xfId="28437" xr:uid="{00000000-0005-0000-0000-0000176F0000}"/>
    <cellStyle name="Separador de milhares_x0001_ 6 2 5" xfId="28438" xr:uid="{00000000-0005-0000-0000-0000186F0000}"/>
    <cellStyle name="Separador de milhares 6 2 5 2" xfId="28439" xr:uid="{00000000-0005-0000-0000-0000196F0000}"/>
    <cellStyle name="Separador de milhares_x0001_ 6 2 5 2" xfId="28440" xr:uid="{00000000-0005-0000-0000-00001A6F0000}"/>
    <cellStyle name="Separador de milhares 6 2 5 2 2" xfId="59075" xr:uid="{12FA6D86-C48A-49CC-B2B8-9EF2EAAE13A9}"/>
    <cellStyle name="Separador de milhares_x0001_ 6 2 5 2 2" xfId="59076" xr:uid="{689A8E34-5C26-4B3D-B0B1-2E04A9790C76}"/>
    <cellStyle name="Separador de milhares 6 2 5 3" xfId="59073" xr:uid="{F6B838DE-1B3B-49BA-BC5A-C0B301983F15}"/>
    <cellStyle name="Separador de milhares_x0001_ 6 2 5 3" xfId="59074" xr:uid="{4FB6DB41-6817-4F07-A15D-6F94E9BAF5A0}"/>
    <cellStyle name="Separador de milhares 6 2 6" xfId="28441" xr:uid="{00000000-0005-0000-0000-00001B6F0000}"/>
    <cellStyle name="Separador de milhares_x0001_ 6 2 6" xfId="28442" xr:uid="{00000000-0005-0000-0000-00001C6F0000}"/>
    <cellStyle name="Separador de milhares 6 2 6 2" xfId="59077" xr:uid="{C5B7D7F0-832A-4CF8-83AF-6A972905282A}"/>
    <cellStyle name="Separador de milhares_x0001_ 6 2 6 2" xfId="59078" xr:uid="{48F6D01C-7583-4000-9E84-E41D026FE470}"/>
    <cellStyle name="Separador de milhares 6 2 7" xfId="28443" xr:uid="{00000000-0005-0000-0000-00001D6F0000}"/>
    <cellStyle name="Separador de milhares_x0001_ 6 2 7" xfId="28444" xr:uid="{00000000-0005-0000-0000-00001E6F0000}"/>
    <cellStyle name="Separador de milhares 6 2 7 2" xfId="59079" xr:uid="{D4D831A6-E2AD-4DCC-8443-E9B29C6CEDF3}"/>
    <cellStyle name="Separador de milhares_x0001_ 6 2 7 2" xfId="59080" xr:uid="{C7083D39-D8AA-43D6-9550-A5900964B2C8}"/>
    <cellStyle name="Separador de milhares 6 2 7 3" xfId="28445" xr:uid="{00000000-0005-0000-0000-00001F6F0000}"/>
    <cellStyle name="Separador de milhares 6 2 7 3 2" xfId="59081" xr:uid="{A2A44026-E0FD-4A66-AC8E-34BCBE4BB56D}"/>
    <cellStyle name="Separador de milhares 6 2 8" xfId="28446" xr:uid="{00000000-0005-0000-0000-0000206F0000}"/>
    <cellStyle name="Separador de milhares_x0001_ 6 2 8" xfId="28447" xr:uid="{00000000-0005-0000-0000-0000216F0000}"/>
    <cellStyle name="Separador de milhares 6 2 8 2" xfId="59082" xr:uid="{207FF2E0-059E-4636-A283-7CBFB442B2A8}"/>
    <cellStyle name="Separador de milhares_x0001_ 6 2 8 2" xfId="59083" xr:uid="{0EAAE691-CBA9-46CD-BCF4-02FA29CA0FA5}"/>
    <cellStyle name="Separador de milhares 6 2 9" xfId="28448" xr:uid="{00000000-0005-0000-0000-0000226F0000}"/>
    <cellStyle name="Separador de milhares_x0001_ 6 2 9" xfId="28449" xr:uid="{00000000-0005-0000-0000-0000236F0000}"/>
    <cellStyle name="Separador de milhares 6 2 9 2" xfId="59084" xr:uid="{F7C68B50-F0EF-40BC-9232-E84856A826A8}"/>
    <cellStyle name="Separador de milhares_x0001_ 6 2 9 2" xfId="59085" xr:uid="{41045B7E-9E61-4AD6-90CB-6A3681B2373C}"/>
    <cellStyle name="Separador de milhares 6 20" xfId="28450" xr:uid="{00000000-0005-0000-0000-0000246F0000}"/>
    <cellStyle name="Separador de milhares 6 20 2" xfId="28451" xr:uid="{00000000-0005-0000-0000-0000256F0000}"/>
    <cellStyle name="Separador de milhares 6 20 2 2" xfId="28452" xr:uid="{00000000-0005-0000-0000-0000266F0000}"/>
    <cellStyle name="Separador de milhares 6 20 2 2 2" xfId="59088" xr:uid="{E92EA851-590F-415C-97A8-88A95E33D900}"/>
    <cellStyle name="Separador de milhares 6 20 2 3" xfId="59087" xr:uid="{A44D4499-68B8-46ED-860E-B541EDB9E8AC}"/>
    <cellStyle name="Separador de milhares 6 20 3" xfId="28453" xr:uid="{00000000-0005-0000-0000-0000276F0000}"/>
    <cellStyle name="Separador de milhares 6 20 3 2" xfId="28454" xr:uid="{00000000-0005-0000-0000-0000286F0000}"/>
    <cellStyle name="Separador de milhares 6 20 3 2 2" xfId="59090" xr:uid="{1575DE82-C40C-4AA7-9440-68696419C643}"/>
    <cellStyle name="Separador de milhares 6 20 3 3" xfId="59089" xr:uid="{7253414C-9B49-4F8E-B259-138B065CA572}"/>
    <cellStyle name="Separador de milhares 6 20 4" xfId="28455" xr:uid="{00000000-0005-0000-0000-0000296F0000}"/>
    <cellStyle name="Separador de milhares 6 20 4 2" xfId="59091" xr:uid="{713C71F4-C4EB-4DB7-9930-89B21AFB5CAC}"/>
    <cellStyle name="Separador de milhares 6 20 5" xfId="28456" xr:uid="{00000000-0005-0000-0000-00002A6F0000}"/>
    <cellStyle name="Separador de milhares 6 20 5 2" xfId="28457" xr:uid="{00000000-0005-0000-0000-00002B6F0000}"/>
    <cellStyle name="Separador de milhares 6 20 5 2 2" xfId="59093" xr:uid="{A412A667-EACD-4056-94C0-6F19070AC508}"/>
    <cellStyle name="Separador de milhares 6 20 5 3" xfId="59092" xr:uid="{D88D4D21-DF42-4709-8C70-3CED558AA593}"/>
    <cellStyle name="Separador de milhares 6 20 6" xfId="28458" xr:uid="{00000000-0005-0000-0000-00002C6F0000}"/>
    <cellStyle name="Separador de milhares 6 20 6 2" xfId="59094" xr:uid="{83E61A02-B8A0-47CC-897D-9E215CEB532F}"/>
    <cellStyle name="Separador de milhares 6 20 7" xfId="59086" xr:uid="{BCB781E6-54DC-487F-A37E-F133196705E5}"/>
    <cellStyle name="Separador de milhares 6 21" xfId="28459" xr:uid="{00000000-0005-0000-0000-00002D6F0000}"/>
    <cellStyle name="Separador de milhares 6 21 2" xfId="28460" xr:uid="{00000000-0005-0000-0000-00002E6F0000}"/>
    <cellStyle name="Separador de milhares 6 21 2 2" xfId="28461" xr:uid="{00000000-0005-0000-0000-00002F6F0000}"/>
    <cellStyle name="Separador de milhares 6 21 2 2 2" xfId="59097" xr:uid="{AEA5459A-A4E5-4492-A4F7-A2FC8944831E}"/>
    <cellStyle name="Separador de milhares 6 21 2 3" xfId="59096" xr:uid="{7785E709-415E-4DA3-AD5C-0F87889F1BF3}"/>
    <cellStyle name="Separador de milhares 6 21 3" xfId="28462" xr:uid="{00000000-0005-0000-0000-0000306F0000}"/>
    <cellStyle name="Separador de milhares 6 21 3 2" xfId="28463" xr:uid="{00000000-0005-0000-0000-0000316F0000}"/>
    <cellStyle name="Separador de milhares 6 21 3 2 2" xfId="59099" xr:uid="{DF0DFFE3-6D5A-475F-B6D4-BDA16BE60EE0}"/>
    <cellStyle name="Separador de milhares 6 21 3 3" xfId="59098" xr:uid="{3749050C-6566-4F9A-AB0D-EEC153804768}"/>
    <cellStyle name="Separador de milhares 6 21 4" xfId="28464" xr:uid="{00000000-0005-0000-0000-0000326F0000}"/>
    <cellStyle name="Separador de milhares 6 21 4 2" xfId="59100" xr:uid="{4EE5445E-4197-49F3-B2D8-F8BB04AADC0B}"/>
    <cellStyle name="Separador de milhares 6 21 5" xfId="28465" xr:uid="{00000000-0005-0000-0000-0000336F0000}"/>
    <cellStyle name="Separador de milhares 6 21 5 2" xfId="28466" xr:uid="{00000000-0005-0000-0000-0000346F0000}"/>
    <cellStyle name="Separador de milhares 6 21 5 2 2" xfId="59102" xr:uid="{8E18EC5B-093A-4F84-9D82-3569626AF6D0}"/>
    <cellStyle name="Separador de milhares 6 21 5 3" xfId="59101" xr:uid="{1B4C0BFD-18CF-4D51-B66F-5ED91BB144C8}"/>
    <cellStyle name="Separador de milhares 6 21 6" xfId="28467" xr:uid="{00000000-0005-0000-0000-0000356F0000}"/>
    <cellStyle name="Separador de milhares 6 21 6 2" xfId="59103" xr:uid="{AA707790-9975-4286-B529-3A930F0A4A6F}"/>
    <cellStyle name="Separador de milhares 6 21 7" xfId="59095" xr:uid="{AA2730D0-136D-4DD7-9620-2C7F6B4510C6}"/>
    <cellStyle name="Separador de milhares 6 22" xfId="28468" xr:uid="{00000000-0005-0000-0000-0000366F0000}"/>
    <cellStyle name="Separador de milhares 6 22 2" xfId="28469" xr:uid="{00000000-0005-0000-0000-0000376F0000}"/>
    <cellStyle name="Separador de milhares 6 22 2 2" xfId="28470" xr:uid="{00000000-0005-0000-0000-0000386F0000}"/>
    <cellStyle name="Separador de milhares 6 22 2 2 2" xfId="59106" xr:uid="{FA027A28-D7AB-486B-B08B-F2431CB6F336}"/>
    <cellStyle name="Separador de milhares 6 22 2 3" xfId="59105" xr:uid="{46E0FF88-FC13-4DE1-BC22-7BE893814AEF}"/>
    <cellStyle name="Separador de milhares 6 22 3" xfId="28471" xr:uid="{00000000-0005-0000-0000-0000396F0000}"/>
    <cellStyle name="Separador de milhares 6 22 3 2" xfId="28472" xr:uid="{00000000-0005-0000-0000-00003A6F0000}"/>
    <cellStyle name="Separador de milhares 6 22 3 2 2" xfId="59108" xr:uid="{89717839-F276-47E7-8D08-EF3DB2CE3050}"/>
    <cellStyle name="Separador de milhares 6 22 3 3" xfId="59107" xr:uid="{03FF5307-BE67-4A0A-873C-8CED28824EB5}"/>
    <cellStyle name="Separador de milhares 6 22 4" xfId="28473" xr:uid="{00000000-0005-0000-0000-00003B6F0000}"/>
    <cellStyle name="Separador de milhares 6 22 4 2" xfId="59109" xr:uid="{20EE9DCC-E14B-484D-8C91-2D010823F4D3}"/>
    <cellStyle name="Separador de milhares 6 22 5" xfId="28474" xr:uid="{00000000-0005-0000-0000-00003C6F0000}"/>
    <cellStyle name="Separador de milhares 6 22 5 2" xfId="28475" xr:uid="{00000000-0005-0000-0000-00003D6F0000}"/>
    <cellStyle name="Separador de milhares 6 22 5 2 2" xfId="59111" xr:uid="{5A739E0D-B6F3-4BBB-A6B4-3AF5DB85810D}"/>
    <cellStyle name="Separador de milhares 6 22 5 3" xfId="59110" xr:uid="{FDF38A23-D9D7-4E1E-8331-5227626D3E37}"/>
    <cellStyle name="Separador de milhares 6 22 6" xfId="28476" xr:uid="{00000000-0005-0000-0000-00003E6F0000}"/>
    <cellStyle name="Separador de milhares 6 22 6 2" xfId="59112" xr:uid="{CA063FB1-1D96-4CDC-9159-A40F91F96FD0}"/>
    <cellStyle name="Separador de milhares 6 22 7" xfId="59104" xr:uid="{DF95D360-3096-4B7E-A2C8-9CF0E1A7209F}"/>
    <cellStyle name="Separador de milhares 6 23" xfId="28477" xr:uid="{00000000-0005-0000-0000-00003F6F0000}"/>
    <cellStyle name="Separador de milhares 6 23 2" xfId="28478" xr:uid="{00000000-0005-0000-0000-0000406F0000}"/>
    <cellStyle name="Separador de milhares 6 23 2 2" xfId="28479" xr:uid="{00000000-0005-0000-0000-0000416F0000}"/>
    <cellStyle name="Separador de milhares 6 23 2 2 2" xfId="59115" xr:uid="{43E8A57B-9342-493A-AF01-F811531F9227}"/>
    <cellStyle name="Separador de milhares 6 23 2 3" xfId="59114" xr:uid="{D9B97A21-199D-4D8A-863D-77AB2082FAC8}"/>
    <cellStyle name="Separador de milhares 6 23 3" xfId="28480" xr:uid="{00000000-0005-0000-0000-0000426F0000}"/>
    <cellStyle name="Separador de milhares 6 23 3 2" xfId="28481" xr:uid="{00000000-0005-0000-0000-0000436F0000}"/>
    <cellStyle name="Separador de milhares 6 23 3 2 2" xfId="59117" xr:uid="{95F52FCD-C3B3-4158-B3C8-9A33A13439D2}"/>
    <cellStyle name="Separador de milhares 6 23 3 3" xfId="59116" xr:uid="{776C344A-F8A1-4982-BD85-06498A8E260C}"/>
    <cellStyle name="Separador de milhares 6 23 4" xfId="28482" xr:uid="{00000000-0005-0000-0000-0000446F0000}"/>
    <cellStyle name="Separador de milhares 6 23 4 2" xfId="59118" xr:uid="{DCF1844C-938A-4D22-AE21-3136E4332195}"/>
    <cellStyle name="Separador de milhares 6 23 5" xfId="28483" xr:uid="{00000000-0005-0000-0000-0000456F0000}"/>
    <cellStyle name="Separador de milhares 6 23 5 2" xfId="28484" xr:uid="{00000000-0005-0000-0000-0000466F0000}"/>
    <cellStyle name="Separador de milhares 6 23 5 2 2" xfId="59120" xr:uid="{FD1BF13F-D1DD-4E62-89A9-84A1CBA3402C}"/>
    <cellStyle name="Separador de milhares 6 23 5 3" xfId="59119" xr:uid="{D1CA65D2-FB36-4F35-9B34-4CADE320F683}"/>
    <cellStyle name="Separador de milhares 6 23 6" xfId="28485" xr:uid="{00000000-0005-0000-0000-0000476F0000}"/>
    <cellStyle name="Separador de milhares 6 23 6 2" xfId="59121" xr:uid="{D7733EB2-E9AB-4B5C-B7A7-29D9B95813E1}"/>
    <cellStyle name="Separador de milhares 6 23 7" xfId="59113" xr:uid="{8267A1DD-F18C-4FD8-879A-858A7153E803}"/>
    <cellStyle name="Separador de milhares 6 24" xfId="28486" xr:uid="{00000000-0005-0000-0000-0000486F0000}"/>
    <cellStyle name="Separador de milhares 6 24 2" xfId="28487" xr:uid="{00000000-0005-0000-0000-0000496F0000}"/>
    <cellStyle name="Separador de milhares 6 24 2 2" xfId="28488" xr:uid="{00000000-0005-0000-0000-00004A6F0000}"/>
    <cellStyle name="Separador de milhares 6 24 2 2 2" xfId="59124" xr:uid="{FB238524-889B-4714-978A-7D511BE240FA}"/>
    <cellStyle name="Separador de milhares 6 24 2 3" xfId="59123" xr:uid="{4B4288E7-BA60-4311-B8C0-D537C7A68602}"/>
    <cellStyle name="Separador de milhares 6 24 3" xfId="28489" xr:uid="{00000000-0005-0000-0000-00004B6F0000}"/>
    <cellStyle name="Separador de milhares 6 24 3 2" xfId="28490" xr:uid="{00000000-0005-0000-0000-00004C6F0000}"/>
    <cellStyle name="Separador de milhares 6 24 3 2 2" xfId="59126" xr:uid="{1374344D-790E-4F24-AE41-ABBA75BE3E3B}"/>
    <cellStyle name="Separador de milhares 6 24 3 3" xfId="59125" xr:uid="{8DDD37CD-8514-4DF7-8EA5-7D20E38FFD40}"/>
    <cellStyle name="Separador de milhares 6 24 4" xfId="28491" xr:uid="{00000000-0005-0000-0000-00004D6F0000}"/>
    <cellStyle name="Separador de milhares 6 24 4 2" xfId="59127" xr:uid="{6E3A0AEE-031B-4669-A798-24DBE65DCBAA}"/>
    <cellStyle name="Separador de milhares 6 24 5" xfId="28492" xr:uid="{00000000-0005-0000-0000-00004E6F0000}"/>
    <cellStyle name="Separador de milhares 6 24 5 2" xfId="28493" xr:uid="{00000000-0005-0000-0000-00004F6F0000}"/>
    <cellStyle name="Separador de milhares 6 24 5 2 2" xfId="59129" xr:uid="{37E91944-7857-46BD-8CF6-E62D94F22812}"/>
    <cellStyle name="Separador de milhares 6 24 5 3" xfId="59128" xr:uid="{F651688A-40A5-45D3-AB32-E4C628791B76}"/>
    <cellStyle name="Separador de milhares 6 24 6" xfId="28494" xr:uid="{00000000-0005-0000-0000-0000506F0000}"/>
    <cellStyle name="Separador de milhares 6 24 6 2" xfId="59130" xr:uid="{21B66D41-0EFB-47C9-9B1E-4680D6EC32BA}"/>
    <cellStyle name="Separador de milhares 6 24 7" xfId="59122" xr:uid="{57724D15-687C-4B03-ACE1-EBD23AD1C03F}"/>
    <cellStyle name="Separador de milhares 6 25" xfId="28495" xr:uid="{00000000-0005-0000-0000-0000516F0000}"/>
    <cellStyle name="Separador de milhares 6 25 2" xfId="28496" xr:uid="{00000000-0005-0000-0000-0000526F0000}"/>
    <cellStyle name="Separador de milhares 6 25 2 2" xfId="28497" xr:uid="{00000000-0005-0000-0000-0000536F0000}"/>
    <cellStyle name="Separador de milhares 6 25 2 2 2" xfId="59133" xr:uid="{1879F155-984E-4BFC-8EFE-6D93F593F399}"/>
    <cellStyle name="Separador de milhares 6 25 2 3" xfId="59132" xr:uid="{8BDEAACC-4069-43FB-A7BC-09EC61E1C0E8}"/>
    <cellStyle name="Separador de milhares 6 25 3" xfId="28498" xr:uid="{00000000-0005-0000-0000-0000546F0000}"/>
    <cellStyle name="Separador de milhares 6 25 3 2" xfId="28499" xr:uid="{00000000-0005-0000-0000-0000556F0000}"/>
    <cellStyle name="Separador de milhares 6 25 3 2 2" xfId="59135" xr:uid="{7B1F9512-F689-465C-9673-CE6338C274CD}"/>
    <cellStyle name="Separador de milhares 6 25 3 3" xfId="59134" xr:uid="{FDA55416-4230-42A3-BA38-1075EDE01F89}"/>
    <cellStyle name="Separador de milhares 6 25 4" xfId="28500" xr:uid="{00000000-0005-0000-0000-0000566F0000}"/>
    <cellStyle name="Separador de milhares 6 25 4 2" xfId="59136" xr:uid="{3109B60F-34B1-432D-AF4E-D231ADE6CA9A}"/>
    <cellStyle name="Separador de milhares 6 25 5" xfId="28501" xr:uid="{00000000-0005-0000-0000-0000576F0000}"/>
    <cellStyle name="Separador de milhares 6 25 5 2" xfId="28502" xr:uid="{00000000-0005-0000-0000-0000586F0000}"/>
    <cellStyle name="Separador de milhares 6 25 5 2 2" xfId="59138" xr:uid="{6339925B-273B-4048-B21A-94A6792E21A8}"/>
    <cellStyle name="Separador de milhares 6 25 5 3" xfId="59137" xr:uid="{584D0040-494A-43CD-AD15-C7D2CB0F80CA}"/>
    <cellStyle name="Separador de milhares 6 25 6" xfId="28503" xr:uid="{00000000-0005-0000-0000-0000596F0000}"/>
    <cellStyle name="Separador de milhares 6 25 6 2" xfId="59139" xr:uid="{21386778-4D82-4F42-9D95-C28845BD9465}"/>
    <cellStyle name="Separador de milhares 6 25 7" xfId="59131" xr:uid="{2511DF42-1A8A-41C2-9E1F-8EA7DB087D23}"/>
    <cellStyle name="Separador de milhares 6 26" xfId="28504" xr:uid="{00000000-0005-0000-0000-00005A6F0000}"/>
    <cellStyle name="Separador de milhares 6 26 2" xfId="28505" xr:uid="{00000000-0005-0000-0000-00005B6F0000}"/>
    <cellStyle name="Separador de milhares 6 26 2 2" xfId="28506" xr:uid="{00000000-0005-0000-0000-00005C6F0000}"/>
    <cellStyle name="Separador de milhares 6 26 2 2 2" xfId="59142" xr:uid="{808CC731-E2F5-4782-AF79-C7E6AB9F2209}"/>
    <cellStyle name="Separador de milhares 6 26 2 3" xfId="59141" xr:uid="{C3A8F24C-9359-409E-95BB-FEE97C8DFCD3}"/>
    <cellStyle name="Separador de milhares 6 26 3" xfId="28507" xr:uid="{00000000-0005-0000-0000-00005D6F0000}"/>
    <cellStyle name="Separador de milhares 6 26 3 2" xfId="28508" xr:uid="{00000000-0005-0000-0000-00005E6F0000}"/>
    <cellStyle name="Separador de milhares 6 26 3 2 2" xfId="59144" xr:uid="{C438FF72-78DD-4203-AF96-C450FA8D6FD5}"/>
    <cellStyle name="Separador de milhares 6 26 3 3" xfId="59143" xr:uid="{BEBA69F4-CB23-463D-B1C1-48B36430D7F5}"/>
    <cellStyle name="Separador de milhares 6 26 4" xfId="28509" xr:uid="{00000000-0005-0000-0000-00005F6F0000}"/>
    <cellStyle name="Separador de milhares 6 26 4 2" xfId="59145" xr:uid="{0E3AA1E5-E75C-44A8-84CC-969648EE4193}"/>
    <cellStyle name="Separador de milhares 6 26 5" xfId="28510" xr:uid="{00000000-0005-0000-0000-0000606F0000}"/>
    <cellStyle name="Separador de milhares 6 26 5 2" xfId="28511" xr:uid="{00000000-0005-0000-0000-0000616F0000}"/>
    <cellStyle name="Separador de milhares 6 26 5 2 2" xfId="59147" xr:uid="{188D0FEA-E6EA-45CF-8DA9-F34545FFDC74}"/>
    <cellStyle name="Separador de milhares 6 26 5 3" xfId="59146" xr:uid="{967D7146-233C-4352-82CD-B702842AAF0B}"/>
    <cellStyle name="Separador de milhares 6 26 6" xfId="28512" xr:uid="{00000000-0005-0000-0000-0000626F0000}"/>
    <cellStyle name="Separador de milhares 6 26 6 2" xfId="59148" xr:uid="{A8EA3576-FC9D-412D-9C9E-4E2CE10F25EA}"/>
    <cellStyle name="Separador de milhares 6 26 7" xfId="59140" xr:uid="{0A5267C4-3EFC-446A-8F3A-6BBEEFB88A38}"/>
    <cellStyle name="Separador de milhares 6 27" xfId="28513" xr:uid="{00000000-0005-0000-0000-0000636F0000}"/>
    <cellStyle name="Separador de milhares 6 27 2" xfId="28514" xr:uid="{00000000-0005-0000-0000-0000646F0000}"/>
    <cellStyle name="Separador de milhares 6 27 2 2" xfId="28515" xr:uid="{00000000-0005-0000-0000-0000656F0000}"/>
    <cellStyle name="Separador de milhares 6 27 2 2 2" xfId="59151" xr:uid="{D2F9F6CC-5873-4D6F-B640-CBFBDF9784E9}"/>
    <cellStyle name="Separador de milhares 6 27 2 3" xfId="59150" xr:uid="{832B8BDD-72A0-4509-A0DA-2A67073975BA}"/>
    <cellStyle name="Separador de milhares 6 27 3" xfId="28516" xr:uid="{00000000-0005-0000-0000-0000666F0000}"/>
    <cellStyle name="Separador de milhares 6 27 3 2" xfId="28517" xr:uid="{00000000-0005-0000-0000-0000676F0000}"/>
    <cellStyle name="Separador de milhares 6 27 3 2 2" xfId="59153" xr:uid="{122EE6AC-F0DF-427A-B0F7-0059BB91B70B}"/>
    <cellStyle name="Separador de milhares 6 27 3 3" xfId="59152" xr:uid="{7ACBD073-FE98-4589-8F8C-AA0D22C25AB0}"/>
    <cellStyle name="Separador de milhares 6 27 4" xfId="28518" xr:uid="{00000000-0005-0000-0000-0000686F0000}"/>
    <cellStyle name="Separador de milhares 6 27 4 2" xfId="59154" xr:uid="{4A3D301B-8CC8-4D23-B8D6-F9092BC0C74D}"/>
    <cellStyle name="Separador de milhares 6 27 5" xfId="28519" xr:uid="{00000000-0005-0000-0000-0000696F0000}"/>
    <cellStyle name="Separador de milhares 6 27 5 2" xfId="28520" xr:uid="{00000000-0005-0000-0000-00006A6F0000}"/>
    <cellStyle name="Separador de milhares 6 27 5 2 2" xfId="59156" xr:uid="{AD99D62A-D16A-49EB-9454-951387CE6C71}"/>
    <cellStyle name="Separador de milhares 6 27 5 3" xfId="59155" xr:uid="{A712804B-833D-45DF-AB7F-ACD7E4B15BBD}"/>
    <cellStyle name="Separador de milhares 6 27 6" xfId="28521" xr:uid="{00000000-0005-0000-0000-00006B6F0000}"/>
    <cellStyle name="Separador de milhares 6 27 6 2" xfId="59157" xr:uid="{D2559938-D904-4302-BC60-E3B5ACD125EE}"/>
    <cellStyle name="Separador de milhares 6 27 7" xfId="59149" xr:uid="{4E99469C-8186-46F0-85B5-E505504EDF38}"/>
    <cellStyle name="Separador de milhares 6 28" xfId="28522" xr:uid="{00000000-0005-0000-0000-00006C6F0000}"/>
    <cellStyle name="Separador de milhares 6 28 2" xfId="28523" xr:uid="{00000000-0005-0000-0000-00006D6F0000}"/>
    <cellStyle name="Separador de milhares 6 28 2 2" xfId="28524" xr:uid="{00000000-0005-0000-0000-00006E6F0000}"/>
    <cellStyle name="Separador de milhares 6 28 2 2 2" xfId="59160" xr:uid="{79E8F02F-83B2-4C27-80A8-E5BCBAAC3DA8}"/>
    <cellStyle name="Separador de milhares 6 28 2 3" xfId="59159" xr:uid="{DC0D020B-B2AA-471D-A813-8602F92B8A2E}"/>
    <cellStyle name="Separador de milhares 6 28 3" xfId="28525" xr:uid="{00000000-0005-0000-0000-00006F6F0000}"/>
    <cellStyle name="Separador de milhares 6 28 3 2" xfId="28526" xr:uid="{00000000-0005-0000-0000-0000706F0000}"/>
    <cellStyle name="Separador de milhares 6 28 3 2 2" xfId="59162" xr:uid="{C0CEDABD-5264-4FFA-8FA6-3DF93C622C4A}"/>
    <cellStyle name="Separador de milhares 6 28 3 3" xfId="59161" xr:uid="{5AA1D0B5-A800-4833-B1FD-9B61E1D7301C}"/>
    <cellStyle name="Separador de milhares 6 28 4" xfId="28527" xr:uid="{00000000-0005-0000-0000-0000716F0000}"/>
    <cellStyle name="Separador de milhares 6 28 4 2" xfId="59163" xr:uid="{0E530619-8AC5-4013-9CCF-F52BF8998D5F}"/>
    <cellStyle name="Separador de milhares 6 28 5" xfId="28528" xr:uid="{00000000-0005-0000-0000-0000726F0000}"/>
    <cellStyle name="Separador de milhares 6 28 5 2" xfId="28529" xr:uid="{00000000-0005-0000-0000-0000736F0000}"/>
    <cellStyle name="Separador de milhares 6 28 5 2 2" xfId="59165" xr:uid="{D3CE076C-6F4B-4035-A0E9-6542BAFD0294}"/>
    <cellStyle name="Separador de milhares 6 28 5 3" xfId="59164" xr:uid="{00547AB9-11D5-4620-9703-AF2E4420E9A9}"/>
    <cellStyle name="Separador de milhares 6 28 6" xfId="28530" xr:uid="{00000000-0005-0000-0000-0000746F0000}"/>
    <cellStyle name="Separador de milhares 6 28 6 2" xfId="59166" xr:uid="{AF16770C-9AB2-4AFE-AD4F-585B0FAE880B}"/>
    <cellStyle name="Separador de milhares 6 28 7" xfId="59158" xr:uid="{8C184EEC-5431-4623-B6DA-8AACD1B7D9F3}"/>
    <cellStyle name="Separador de milhares 6 29" xfId="28531" xr:uid="{00000000-0005-0000-0000-0000756F0000}"/>
    <cellStyle name="Separador de milhares 6 29 2" xfId="28532" xr:uid="{00000000-0005-0000-0000-0000766F0000}"/>
    <cellStyle name="Separador de milhares 6 29 2 2" xfId="28533" xr:uid="{00000000-0005-0000-0000-0000776F0000}"/>
    <cellStyle name="Separador de milhares 6 29 2 2 2" xfId="59169" xr:uid="{56B102AA-29D9-4D63-A796-DE218F2BB402}"/>
    <cellStyle name="Separador de milhares 6 29 2 3" xfId="59168" xr:uid="{E747AAC4-1494-4BEA-BB26-0A41F1D76565}"/>
    <cellStyle name="Separador de milhares 6 29 3" xfId="28534" xr:uid="{00000000-0005-0000-0000-0000786F0000}"/>
    <cellStyle name="Separador de milhares 6 29 3 2" xfId="28535" xr:uid="{00000000-0005-0000-0000-0000796F0000}"/>
    <cellStyle name="Separador de milhares 6 29 3 2 2" xfId="59171" xr:uid="{E86BC20F-B5C6-44E4-A602-56893109964B}"/>
    <cellStyle name="Separador de milhares 6 29 3 3" xfId="59170" xr:uid="{6F1E739D-DF2C-4A47-BF4F-155CF3061B9B}"/>
    <cellStyle name="Separador de milhares 6 29 4" xfId="28536" xr:uid="{00000000-0005-0000-0000-00007A6F0000}"/>
    <cellStyle name="Separador de milhares 6 29 4 2" xfId="59172" xr:uid="{C3D549C2-F457-48D7-BDCF-0954945D27CC}"/>
    <cellStyle name="Separador de milhares 6 29 5" xfId="28537" xr:uid="{00000000-0005-0000-0000-00007B6F0000}"/>
    <cellStyle name="Separador de milhares 6 29 5 2" xfId="59173" xr:uid="{938BEE87-8500-4AC8-8B2B-3758BC6B910A}"/>
    <cellStyle name="Separador de milhares 6 29 6" xfId="28538" xr:uid="{00000000-0005-0000-0000-00007C6F0000}"/>
    <cellStyle name="Separador de milhares 6 29 6 2" xfId="59174" xr:uid="{B0C2E9F8-EF1E-431A-BDE7-750814D9B83B}"/>
    <cellStyle name="Separador de milhares 6 29 7" xfId="59167" xr:uid="{080CB28B-D956-4D9A-B8A5-20B68C88AA09}"/>
    <cellStyle name="Separador de milhares 6 3" xfId="28539" xr:uid="{00000000-0005-0000-0000-00007D6F0000}"/>
    <cellStyle name="Separador de milhares_x0001_ 6 3" xfId="28540" xr:uid="{00000000-0005-0000-0000-00007E6F0000}"/>
    <cellStyle name="Separador de milhares 6 3 10" xfId="59175" xr:uid="{ADEE9ED0-3BE5-4528-891C-E61F5343AB3F}"/>
    <cellStyle name="Separador de milhares_x0001_ 6 3 10" xfId="59176" xr:uid="{EEC47C28-F998-4389-B63A-D39D0E922A45}"/>
    <cellStyle name="Separador de milhares 6 3 2" xfId="28541" xr:uid="{00000000-0005-0000-0000-00007F6F0000}"/>
    <cellStyle name="Separador de milhares_x0001_ 6 3 2" xfId="28542" xr:uid="{00000000-0005-0000-0000-0000806F0000}"/>
    <cellStyle name="Separador de milhares 6 3 2 2" xfId="28543" xr:uid="{00000000-0005-0000-0000-0000816F0000}"/>
    <cellStyle name="Separador de milhares_x0001_ 6 3 2 2" xfId="28544" xr:uid="{00000000-0005-0000-0000-0000826F0000}"/>
    <cellStyle name="Separador de milhares 6 3 2 2 2" xfId="59179" xr:uid="{C13A9C00-B34C-4DAC-A7ED-05A36E7B1563}"/>
    <cellStyle name="Separador de milhares_x0001_ 6 3 2 2 2" xfId="59180" xr:uid="{134C9A35-AAF0-4CC4-B6DB-B8A988F03368}"/>
    <cellStyle name="Separador de milhares 6 3 2 3" xfId="59177" xr:uid="{96F0B7DE-DE1F-476F-8020-E02BF3E068F8}"/>
    <cellStyle name="Separador de milhares_x0001_ 6 3 2 3" xfId="59178" xr:uid="{060776AD-72AB-415D-B326-3D5A6396C484}"/>
    <cellStyle name="Separador de milhares 6 3 3" xfId="28545" xr:uid="{00000000-0005-0000-0000-0000836F0000}"/>
    <cellStyle name="Separador de milhares_x0001_ 6 3 3" xfId="28546" xr:uid="{00000000-0005-0000-0000-0000846F0000}"/>
    <cellStyle name="Separador de milhares 6 3 3 2" xfId="28547" xr:uid="{00000000-0005-0000-0000-0000856F0000}"/>
    <cellStyle name="Separador de milhares_x0001_ 6 3 3 2" xfId="28548" xr:uid="{00000000-0005-0000-0000-0000866F0000}"/>
    <cellStyle name="Separador de milhares 6 3 3 2 2" xfId="59183" xr:uid="{B7617875-D9DF-472B-BD7F-D9F5ABFFE50F}"/>
    <cellStyle name="Separador de milhares_x0001_ 6 3 3 2 2" xfId="59184" xr:uid="{A10FE2EB-CC8D-4D09-9168-74E7222B45F2}"/>
    <cellStyle name="Separador de milhares 6 3 3 3" xfId="59181" xr:uid="{FE30B7B6-1F34-475B-8DB2-553CD4B4B766}"/>
    <cellStyle name="Separador de milhares_x0001_ 6 3 3 3" xfId="59182" xr:uid="{77C197A9-FF0C-4170-8C76-A0465EDCD7EA}"/>
    <cellStyle name="Separador de milhares 6 3 4" xfId="28549" xr:uid="{00000000-0005-0000-0000-0000876F0000}"/>
    <cellStyle name="Separador de milhares_x0001_ 6 3 4" xfId="28550" xr:uid="{00000000-0005-0000-0000-0000886F0000}"/>
    <cellStyle name="Separador de milhares 6 3 4 2" xfId="28551" xr:uid="{00000000-0005-0000-0000-0000896F0000}"/>
    <cellStyle name="Separador de milhares_x0001_ 6 3 4 2" xfId="28552" xr:uid="{00000000-0005-0000-0000-00008A6F0000}"/>
    <cellStyle name="Separador de milhares 6 3 4 2 2" xfId="59187" xr:uid="{0798B5CD-CDF4-41EB-9F66-5DEA2E99B8DF}"/>
    <cellStyle name="Separador de milhares_x0001_ 6 3 4 2 2" xfId="59188" xr:uid="{0C4E2E75-1970-4A24-A5B8-9E6EA017B217}"/>
    <cellStyle name="Separador de milhares 6 3 4 3" xfId="59185" xr:uid="{CDB2746C-D172-4BDE-A8A8-63527D585F07}"/>
    <cellStyle name="Separador de milhares_x0001_ 6 3 4 3" xfId="59186" xr:uid="{D00EBFCB-2E3A-4D57-9B5F-DC58389A8ED7}"/>
    <cellStyle name="Separador de milhares 6 3 5" xfId="28553" xr:uid="{00000000-0005-0000-0000-00008B6F0000}"/>
    <cellStyle name="Separador de milhares_x0001_ 6 3 5" xfId="28554" xr:uid="{00000000-0005-0000-0000-00008C6F0000}"/>
    <cellStyle name="Separador de milhares 6 3 5 2" xfId="28555" xr:uid="{00000000-0005-0000-0000-00008D6F0000}"/>
    <cellStyle name="Separador de milhares_x0001_ 6 3 5 2" xfId="28556" xr:uid="{00000000-0005-0000-0000-00008E6F0000}"/>
    <cellStyle name="Separador de milhares 6 3 5 2 2" xfId="59191" xr:uid="{52E1B093-56CC-4628-98F8-78F69B01A2AE}"/>
    <cellStyle name="Separador de milhares_x0001_ 6 3 5 2 2" xfId="59192" xr:uid="{C2079225-0A5A-4CDA-9E29-9897F5BA4D4C}"/>
    <cellStyle name="Separador de milhares 6 3 5 3" xfId="59189" xr:uid="{2EE9A937-7324-4992-856F-1DED66184926}"/>
    <cellStyle name="Separador de milhares_x0001_ 6 3 5 3" xfId="59190" xr:uid="{8E599AAE-EAEC-41AB-ACC9-FBE3ADA7B119}"/>
    <cellStyle name="Separador de milhares 6 3 6" xfId="28557" xr:uid="{00000000-0005-0000-0000-00008F6F0000}"/>
    <cellStyle name="Separador de milhares_x0001_ 6 3 6" xfId="28558" xr:uid="{00000000-0005-0000-0000-0000906F0000}"/>
    <cellStyle name="Separador de milhares 6 3 6 2" xfId="59193" xr:uid="{BCAF9A6D-1611-482C-B3EE-B6A787365932}"/>
    <cellStyle name="Separador de milhares_x0001_ 6 3 6 2" xfId="59194" xr:uid="{E922D0EA-EA15-4324-9FEF-64271CDAEF4F}"/>
    <cellStyle name="Separador de milhares 6 3 7" xfId="28559" xr:uid="{00000000-0005-0000-0000-0000916F0000}"/>
    <cellStyle name="Separador de milhares_x0001_ 6 3 7" xfId="28560" xr:uid="{00000000-0005-0000-0000-0000926F0000}"/>
    <cellStyle name="Separador de milhares 6 3 7 2" xfId="59195" xr:uid="{52CF00E7-FA1F-4141-9A8B-CF5BD98D207D}"/>
    <cellStyle name="Separador de milhares_x0001_ 6 3 7 2" xfId="59196" xr:uid="{4117EB93-87F8-4D68-88C3-128FF0C1A97C}"/>
    <cellStyle name="Separador de milhares 6 3 7 3" xfId="28561" xr:uid="{00000000-0005-0000-0000-0000936F0000}"/>
    <cellStyle name="Separador de milhares 6 3 7 3 2" xfId="59197" xr:uid="{16C56E9E-D328-411E-AF64-DF6C71B66F0F}"/>
    <cellStyle name="Separador de milhares 6 3 8" xfId="28562" xr:uid="{00000000-0005-0000-0000-0000946F0000}"/>
    <cellStyle name="Separador de milhares_x0001_ 6 3 8" xfId="28563" xr:uid="{00000000-0005-0000-0000-0000956F0000}"/>
    <cellStyle name="Separador de milhares 6 3 8 2" xfId="59198" xr:uid="{35F4F438-4EBA-401F-905B-6588583E1FA3}"/>
    <cellStyle name="Separador de milhares_x0001_ 6 3 8 2" xfId="59199" xr:uid="{490D82CA-B228-40B7-8CC5-6610A6345B5D}"/>
    <cellStyle name="Separador de milhares 6 3 9" xfId="28564" xr:uid="{00000000-0005-0000-0000-0000966F0000}"/>
    <cellStyle name="Separador de milhares_x0001_ 6 3 9" xfId="28565" xr:uid="{00000000-0005-0000-0000-0000976F0000}"/>
    <cellStyle name="Separador de milhares 6 3 9 2" xfId="59200" xr:uid="{5896C221-0069-41D8-B7EC-7D0F38B9256B}"/>
    <cellStyle name="Separador de milhares_x0001_ 6 3 9 2" xfId="59201" xr:uid="{6D937653-5643-436B-A7EF-55B312741273}"/>
    <cellStyle name="Separador de milhares 6 30" xfId="28566" xr:uid="{00000000-0005-0000-0000-0000986F0000}"/>
    <cellStyle name="Separador de milhares 6 30 2" xfId="28567" xr:uid="{00000000-0005-0000-0000-0000996F0000}"/>
    <cellStyle name="Separador de milhares 6 30 2 2" xfId="28568" xr:uid="{00000000-0005-0000-0000-00009A6F0000}"/>
    <cellStyle name="Separador de milhares 6 30 2 2 2" xfId="59204" xr:uid="{093E7FB6-CDC4-477D-9021-491A9333B468}"/>
    <cellStyle name="Separador de milhares 6 30 2 3" xfId="59203" xr:uid="{847DFCA5-CA3E-487B-86BD-00CD1A90E6E6}"/>
    <cellStyle name="Separador de milhares 6 30 3" xfId="28569" xr:uid="{00000000-0005-0000-0000-00009B6F0000}"/>
    <cellStyle name="Separador de milhares 6 30 3 2" xfId="28570" xr:uid="{00000000-0005-0000-0000-00009C6F0000}"/>
    <cellStyle name="Separador de milhares 6 30 3 2 2" xfId="59206" xr:uid="{1A92B2D4-D412-455E-BE41-01367B118ABF}"/>
    <cellStyle name="Separador de milhares 6 30 3 3" xfId="59205" xr:uid="{0D67CDB3-57FC-48E3-B6B5-45BB835AC41D}"/>
    <cellStyle name="Separador de milhares 6 30 4" xfId="28571" xr:uid="{00000000-0005-0000-0000-00009D6F0000}"/>
    <cellStyle name="Separador de milhares 6 30 4 2" xfId="59207" xr:uid="{DCB5726C-6B66-438A-91D0-45B54945113E}"/>
    <cellStyle name="Separador de milhares 6 30 5" xfId="28572" xr:uid="{00000000-0005-0000-0000-00009E6F0000}"/>
    <cellStyle name="Separador de milhares 6 30 5 2" xfId="59208" xr:uid="{55CB9E91-90B1-425C-A153-A93E28167244}"/>
    <cellStyle name="Separador de milhares 6 30 6" xfId="28573" xr:uid="{00000000-0005-0000-0000-00009F6F0000}"/>
    <cellStyle name="Separador de milhares 6 30 6 2" xfId="59209" xr:uid="{B5A51A1D-1D61-4F0A-A4F2-EC9DF5B1C891}"/>
    <cellStyle name="Separador de milhares 6 30 7" xfId="59202" xr:uid="{EE714342-312E-423C-8648-A1656F677A69}"/>
    <cellStyle name="Separador de milhares 6 31" xfId="28574" xr:uid="{00000000-0005-0000-0000-0000A06F0000}"/>
    <cellStyle name="Separador de milhares 6 31 2" xfId="28575" xr:uid="{00000000-0005-0000-0000-0000A16F0000}"/>
    <cellStyle name="Separador de milhares 6 31 2 2" xfId="28576" xr:uid="{00000000-0005-0000-0000-0000A26F0000}"/>
    <cellStyle name="Separador de milhares 6 31 2 2 2" xfId="59212" xr:uid="{7F2EA2A1-109F-43B2-B123-247351B8851E}"/>
    <cellStyle name="Separador de milhares 6 31 2 3" xfId="59211" xr:uid="{348E2161-6E64-4727-9EA6-8159F57263C8}"/>
    <cellStyle name="Separador de milhares 6 31 3" xfId="28577" xr:uid="{00000000-0005-0000-0000-0000A36F0000}"/>
    <cellStyle name="Separador de milhares 6 31 3 2" xfId="28578" xr:uid="{00000000-0005-0000-0000-0000A46F0000}"/>
    <cellStyle name="Separador de milhares 6 31 3 2 2" xfId="59214" xr:uid="{8196D9EB-D2B3-42BB-A865-373893EBA01C}"/>
    <cellStyle name="Separador de milhares 6 31 3 3" xfId="59213" xr:uid="{34BB6B32-A259-48A4-ABD6-235B33B3ED43}"/>
    <cellStyle name="Separador de milhares 6 31 4" xfId="28579" xr:uid="{00000000-0005-0000-0000-0000A56F0000}"/>
    <cellStyle name="Separador de milhares 6 31 4 2" xfId="59215" xr:uid="{790C7852-A7A9-4632-B827-031A594D499A}"/>
    <cellStyle name="Separador de milhares 6 31 5" xfId="28580" xr:uid="{00000000-0005-0000-0000-0000A66F0000}"/>
    <cellStyle name="Separador de milhares 6 31 5 2" xfId="59216" xr:uid="{206789CC-E817-4806-AD54-870C600B0A02}"/>
    <cellStyle name="Separador de milhares 6 31 6" xfId="28581" xr:uid="{00000000-0005-0000-0000-0000A76F0000}"/>
    <cellStyle name="Separador de milhares 6 31 6 2" xfId="59217" xr:uid="{8E9E09AE-E364-430F-BF10-CA83F9556C4E}"/>
    <cellStyle name="Separador de milhares 6 31 7" xfId="59210" xr:uid="{27A5543A-5703-41E4-A6A2-511A3ACD0C42}"/>
    <cellStyle name="Separador de milhares 6 32" xfId="28582" xr:uid="{00000000-0005-0000-0000-0000A86F0000}"/>
    <cellStyle name="Separador de milhares 6 32 2" xfId="28583" xr:uid="{00000000-0005-0000-0000-0000A96F0000}"/>
    <cellStyle name="Separador de milhares 6 32 2 2" xfId="28584" xr:uid="{00000000-0005-0000-0000-0000AA6F0000}"/>
    <cellStyle name="Separador de milhares 6 32 2 2 2" xfId="59220" xr:uid="{D9FE9F7F-8DD5-4CB9-B3FB-0E7859C986D5}"/>
    <cellStyle name="Separador de milhares 6 32 2 3" xfId="59219" xr:uid="{38D65BB8-EC60-4EA3-850D-FAE36A7FB6A8}"/>
    <cellStyle name="Separador de milhares 6 32 3" xfId="28585" xr:uid="{00000000-0005-0000-0000-0000AB6F0000}"/>
    <cellStyle name="Separador de milhares 6 32 3 2" xfId="28586" xr:uid="{00000000-0005-0000-0000-0000AC6F0000}"/>
    <cellStyle name="Separador de milhares 6 32 3 2 2" xfId="59222" xr:uid="{F2FADE79-9C6C-4BA9-9274-3A18CA56AA13}"/>
    <cellStyle name="Separador de milhares 6 32 3 3" xfId="59221" xr:uid="{FB24E82C-BD96-4F9F-ADFA-4A7EEA2CDAA7}"/>
    <cellStyle name="Separador de milhares 6 32 4" xfId="28587" xr:uid="{00000000-0005-0000-0000-0000AD6F0000}"/>
    <cellStyle name="Separador de milhares 6 32 4 2" xfId="59223" xr:uid="{538151E7-AA28-4D4B-A82C-3922A2A96E17}"/>
    <cellStyle name="Separador de milhares 6 32 5" xfId="28588" xr:uid="{00000000-0005-0000-0000-0000AE6F0000}"/>
    <cellStyle name="Separador de milhares 6 32 5 2" xfId="59224" xr:uid="{47AD2751-FE60-4B49-9381-0CF53FD57277}"/>
    <cellStyle name="Separador de milhares 6 32 6" xfId="28589" xr:uid="{00000000-0005-0000-0000-0000AF6F0000}"/>
    <cellStyle name="Separador de milhares 6 32 6 2" xfId="59225" xr:uid="{5DD39E4F-809C-462D-893C-F84B291ABE5D}"/>
    <cellStyle name="Separador de milhares 6 32 7" xfId="59218" xr:uid="{8304E71B-071F-4251-A86E-34106A6686F1}"/>
    <cellStyle name="Separador de milhares 6 33" xfId="28590" xr:uid="{00000000-0005-0000-0000-0000B06F0000}"/>
    <cellStyle name="Separador de milhares 6 33 2" xfId="28591" xr:uid="{00000000-0005-0000-0000-0000B16F0000}"/>
    <cellStyle name="Separador de milhares 6 33 2 2" xfId="28592" xr:uid="{00000000-0005-0000-0000-0000B26F0000}"/>
    <cellStyle name="Separador de milhares 6 33 2 2 2" xfId="59228" xr:uid="{4B9D0B0E-1BE8-4A0E-971D-D47AD6E053B9}"/>
    <cellStyle name="Separador de milhares 6 33 2 3" xfId="59227" xr:uid="{05CE715B-5B07-4F10-80A8-0EDD79708FA8}"/>
    <cellStyle name="Separador de milhares 6 33 3" xfId="28593" xr:uid="{00000000-0005-0000-0000-0000B36F0000}"/>
    <cellStyle name="Separador de milhares 6 33 3 2" xfId="28594" xr:uid="{00000000-0005-0000-0000-0000B46F0000}"/>
    <cellStyle name="Separador de milhares 6 33 3 2 2" xfId="59230" xr:uid="{B4A6F3B8-E141-41CA-8852-77A34705FB26}"/>
    <cellStyle name="Separador de milhares 6 33 3 3" xfId="59229" xr:uid="{99DAC18F-80DA-4578-A641-29AF0E62526B}"/>
    <cellStyle name="Separador de milhares 6 33 4" xfId="28595" xr:uid="{00000000-0005-0000-0000-0000B56F0000}"/>
    <cellStyle name="Separador de milhares 6 33 4 2" xfId="59231" xr:uid="{152527F8-24C4-4585-972F-8E390F8DBD74}"/>
    <cellStyle name="Separador de milhares 6 33 5" xfId="28596" xr:uid="{00000000-0005-0000-0000-0000B66F0000}"/>
    <cellStyle name="Separador de milhares 6 33 5 2" xfId="59232" xr:uid="{5B484FEC-63D3-4A45-B0C7-0CC30FBDF805}"/>
    <cellStyle name="Separador de milhares 6 33 6" xfId="28597" xr:uid="{00000000-0005-0000-0000-0000B76F0000}"/>
    <cellStyle name="Separador de milhares 6 33 6 2" xfId="59233" xr:uid="{AB5F0776-BA70-494D-AC3D-FACEB84C56E1}"/>
    <cellStyle name="Separador de milhares 6 33 7" xfId="59226" xr:uid="{12666FFD-7AE2-4DDD-9F1F-45FE9A2EF150}"/>
    <cellStyle name="Separador de milhares 6 34" xfId="28598" xr:uid="{00000000-0005-0000-0000-0000B86F0000}"/>
    <cellStyle name="Separador de milhares 6 34 2" xfId="28599" xr:uid="{00000000-0005-0000-0000-0000B96F0000}"/>
    <cellStyle name="Separador de milhares 6 34 2 2" xfId="28600" xr:uid="{00000000-0005-0000-0000-0000BA6F0000}"/>
    <cellStyle name="Separador de milhares 6 34 2 2 2" xfId="59236" xr:uid="{B87E805C-3115-45CB-A378-70249FD7B364}"/>
    <cellStyle name="Separador de milhares 6 34 2 3" xfId="59235" xr:uid="{CB9ACCB2-3A36-43A2-A718-4508FA9C9531}"/>
    <cellStyle name="Separador de milhares 6 34 3" xfId="28601" xr:uid="{00000000-0005-0000-0000-0000BB6F0000}"/>
    <cellStyle name="Separador de milhares 6 34 3 2" xfId="28602" xr:uid="{00000000-0005-0000-0000-0000BC6F0000}"/>
    <cellStyle name="Separador de milhares 6 34 3 2 2" xfId="59238" xr:uid="{B3DBBB22-8D5E-4711-8FF9-CAD9544EEC43}"/>
    <cellStyle name="Separador de milhares 6 34 3 3" xfId="59237" xr:uid="{B557DD60-76B7-4D32-A117-BC8A1F4F385B}"/>
    <cellStyle name="Separador de milhares 6 34 4" xfId="28603" xr:uid="{00000000-0005-0000-0000-0000BD6F0000}"/>
    <cellStyle name="Separador de milhares 6 34 4 2" xfId="59239" xr:uid="{3359BA08-1A8A-43B7-BA44-8712FEEC5466}"/>
    <cellStyle name="Separador de milhares 6 34 5" xfId="28604" xr:uid="{00000000-0005-0000-0000-0000BE6F0000}"/>
    <cellStyle name="Separador de milhares 6 34 5 2" xfId="59240" xr:uid="{1651323F-176F-4C73-A53B-CFBAA19C4C91}"/>
    <cellStyle name="Separador de milhares 6 34 6" xfId="28605" xr:uid="{00000000-0005-0000-0000-0000BF6F0000}"/>
    <cellStyle name="Separador de milhares 6 34 6 2" xfId="59241" xr:uid="{CADF57EF-0AF2-461F-BE57-68BEBE99BE13}"/>
    <cellStyle name="Separador de milhares 6 34 7" xfId="59234" xr:uid="{0D666F48-7B85-4E1B-B57E-B8CFF90A3799}"/>
    <cellStyle name="Separador de milhares 6 35" xfId="28606" xr:uid="{00000000-0005-0000-0000-0000C06F0000}"/>
    <cellStyle name="Separador de milhares 6 35 2" xfId="28607" xr:uid="{00000000-0005-0000-0000-0000C16F0000}"/>
    <cellStyle name="Separador de milhares 6 35 2 2" xfId="28608" xr:uid="{00000000-0005-0000-0000-0000C26F0000}"/>
    <cellStyle name="Separador de milhares 6 35 2 2 2" xfId="59244" xr:uid="{20644AD5-BB26-4B7E-BBC0-14D72B684A42}"/>
    <cellStyle name="Separador de milhares 6 35 2 3" xfId="59243" xr:uid="{64BC6C14-E6A5-47D1-B88B-CFB059AC5357}"/>
    <cellStyle name="Separador de milhares 6 35 3" xfId="28609" xr:uid="{00000000-0005-0000-0000-0000C36F0000}"/>
    <cellStyle name="Separador de milhares 6 35 3 2" xfId="28610" xr:uid="{00000000-0005-0000-0000-0000C46F0000}"/>
    <cellStyle name="Separador de milhares 6 35 3 2 2" xfId="59246" xr:uid="{FF8DAA03-0338-4009-BBB5-C6CE0DE1698B}"/>
    <cellStyle name="Separador de milhares 6 35 3 3" xfId="59245" xr:uid="{17AC3EAA-03BD-40BC-B45C-6A86ADDD98D9}"/>
    <cellStyle name="Separador de milhares 6 35 4" xfId="28611" xr:uid="{00000000-0005-0000-0000-0000C56F0000}"/>
    <cellStyle name="Separador de milhares 6 35 4 2" xfId="59247" xr:uid="{0DED582D-C2A4-452E-8AEC-D01F93FA5160}"/>
    <cellStyle name="Separador de milhares 6 35 5" xfId="28612" xr:uid="{00000000-0005-0000-0000-0000C66F0000}"/>
    <cellStyle name="Separador de milhares 6 35 5 2" xfId="59248" xr:uid="{BC154999-D6B1-4C7C-A4F1-ECD827F82F33}"/>
    <cellStyle name="Separador de milhares 6 35 6" xfId="28613" xr:uid="{00000000-0005-0000-0000-0000C76F0000}"/>
    <cellStyle name="Separador de milhares 6 35 6 2" xfId="59249" xr:uid="{3603BD8E-BFD1-401D-A0FD-47DAB47B0996}"/>
    <cellStyle name="Separador de milhares 6 35 7" xfId="59242" xr:uid="{EA5DF750-DE98-4381-B0D6-8B74C8BD0603}"/>
    <cellStyle name="Separador de milhares 6 36" xfId="28614" xr:uid="{00000000-0005-0000-0000-0000C86F0000}"/>
    <cellStyle name="Separador de milhares 6 36 2" xfId="28615" xr:uid="{00000000-0005-0000-0000-0000C96F0000}"/>
    <cellStyle name="Separador de milhares 6 36 2 2" xfId="28616" xr:uid="{00000000-0005-0000-0000-0000CA6F0000}"/>
    <cellStyle name="Separador de milhares 6 36 2 2 2" xfId="59252" xr:uid="{604FE7AD-234C-4F68-8A98-B2EDEEFC4C6C}"/>
    <cellStyle name="Separador de milhares 6 36 2 3" xfId="59251" xr:uid="{219302E2-CCF9-4006-BBDF-746D3C507388}"/>
    <cellStyle name="Separador de milhares 6 36 3" xfId="28617" xr:uid="{00000000-0005-0000-0000-0000CB6F0000}"/>
    <cellStyle name="Separador de milhares 6 36 3 2" xfId="28618" xr:uid="{00000000-0005-0000-0000-0000CC6F0000}"/>
    <cellStyle name="Separador de milhares 6 36 3 2 2" xfId="59254" xr:uid="{FB6DF434-9062-440F-8B39-49AD176F8402}"/>
    <cellStyle name="Separador de milhares 6 36 3 3" xfId="59253" xr:uid="{B9B427E0-CED9-4430-AE3D-4DEBE5C12A51}"/>
    <cellStyle name="Separador de milhares 6 36 4" xfId="28619" xr:uid="{00000000-0005-0000-0000-0000CD6F0000}"/>
    <cellStyle name="Separador de milhares 6 36 4 2" xfId="59255" xr:uid="{CC7A8A8B-78B3-47A3-A613-12F28AF9A13A}"/>
    <cellStyle name="Separador de milhares 6 36 5" xfId="28620" xr:uid="{00000000-0005-0000-0000-0000CE6F0000}"/>
    <cellStyle name="Separador de milhares 6 36 5 2" xfId="59256" xr:uid="{53F0BFE5-3B2C-46A0-B77B-7BB81F409DE6}"/>
    <cellStyle name="Separador de milhares 6 36 6" xfId="28621" xr:uid="{00000000-0005-0000-0000-0000CF6F0000}"/>
    <cellStyle name="Separador de milhares 6 36 6 2" xfId="59257" xr:uid="{5FC6C5D4-70F4-404A-BA48-C64F7DC3E980}"/>
    <cellStyle name="Separador de milhares 6 36 7" xfId="59250" xr:uid="{03647D7A-9591-42F6-BF3C-A6D4655E6E1B}"/>
    <cellStyle name="Separador de milhares 6 37" xfId="28622" xr:uid="{00000000-0005-0000-0000-0000D06F0000}"/>
    <cellStyle name="Separador de milhares 6 37 2" xfId="28623" xr:uid="{00000000-0005-0000-0000-0000D16F0000}"/>
    <cellStyle name="Separador de milhares 6 37 2 2" xfId="59259" xr:uid="{B167642C-BC60-4494-8199-7DD047034BBB}"/>
    <cellStyle name="Separador de milhares 6 37 3" xfId="59258" xr:uid="{127CE93F-25C2-492E-82EE-84F9FACC5702}"/>
    <cellStyle name="Separador de milhares 6 38" xfId="28624" xr:uid="{00000000-0005-0000-0000-0000D26F0000}"/>
    <cellStyle name="Separador de milhares 6 38 2" xfId="28625" xr:uid="{00000000-0005-0000-0000-0000D36F0000}"/>
    <cellStyle name="Separador de milhares 6 38 2 2" xfId="59261" xr:uid="{AEC792A1-6F7F-40BF-84AD-33FEB3887A8B}"/>
    <cellStyle name="Separador de milhares 6 38 3" xfId="59260" xr:uid="{42FD312F-1D3F-414D-A039-27B01906DC8C}"/>
    <cellStyle name="Separador de milhares 6 39" xfId="28626" xr:uid="{00000000-0005-0000-0000-0000D46F0000}"/>
    <cellStyle name="Separador de milhares 6 39 2" xfId="28627" xr:uid="{00000000-0005-0000-0000-0000D56F0000}"/>
    <cellStyle name="Separador de milhares 6 39 2 2" xfId="59263" xr:uid="{1B9970F7-0583-4AE8-A09E-184A7A1C4BC4}"/>
    <cellStyle name="Separador de milhares 6 39 3" xfId="59262" xr:uid="{E1CB5A54-F46D-4BFE-BD87-87C8BD21BB49}"/>
    <cellStyle name="Separador de milhares 6 4" xfId="28628" xr:uid="{00000000-0005-0000-0000-0000D66F0000}"/>
    <cellStyle name="Separador de milhares_x0001_ 6 4" xfId="28629" xr:uid="{00000000-0005-0000-0000-0000D76F0000}"/>
    <cellStyle name="Separador de milhares 6 4 10" xfId="59264" xr:uid="{5721975E-1B62-4278-A0B8-225975EB6D62}"/>
    <cellStyle name="Separador de milhares_x0001_ 6 4 10" xfId="59265" xr:uid="{5BBD86D5-15BF-479E-B859-E74416B8A50E}"/>
    <cellStyle name="Separador de milhares 6 4 2" xfId="28630" xr:uid="{00000000-0005-0000-0000-0000D86F0000}"/>
    <cellStyle name="Separador de milhares_x0001_ 6 4 2" xfId="28631" xr:uid="{00000000-0005-0000-0000-0000D96F0000}"/>
    <cellStyle name="Separador de milhares 6 4 2 2" xfId="28632" xr:uid="{00000000-0005-0000-0000-0000DA6F0000}"/>
    <cellStyle name="Separador de milhares_x0001_ 6 4 2 2" xfId="28633" xr:uid="{00000000-0005-0000-0000-0000DB6F0000}"/>
    <cellStyle name="Separador de milhares 6 4 2 2 2" xfId="59268" xr:uid="{57CBB520-42CC-4E95-AAE5-4AADFA062996}"/>
    <cellStyle name="Separador de milhares_x0001_ 6 4 2 2 2" xfId="59269" xr:uid="{4B44AD01-0E9A-4E8D-A389-F3E775ECC0FA}"/>
    <cellStyle name="Separador de milhares 6 4 2 3" xfId="59266" xr:uid="{7C18F6AB-0E2B-425A-978C-79EDF3E965D2}"/>
    <cellStyle name="Separador de milhares_x0001_ 6 4 2 3" xfId="59267" xr:uid="{819945D3-B585-43D0-A9BD-5D05616281DD}"/>
    <cellStyle name="Separador de milhares 6 4 3" xfId="28634" xr:uid="{00000000-0005-0000-0000-0000DC6F0000}"/>
    <cellStyle name="Separador de milhares_x0001_ 6 4 3" xfId="28635" xr:uid="{00000000-0005-0000-0000-0000DD6F0000}"/>
    <cellStyle name="Separador de milhares 6 4 3 2" xfId="28636" xr:uid="{00000000-0005-0000-0000-0000DE6F0000}"/>
    <cellStyle name="Separador de milhares_x0001_ 6 4 3 2" xfId="28637" xr:uid="{00000000-0005-0000-0000-0000DF6F0000}"/>
    <cellStyle name="Separador de milhares 6 4 3 2 2" xfId="59272" xr:uid="{A10BA294-F3FD-4893-B878-73FE341017D5}"/>
    <cellStyle name="Separador de milhares_x0001_ 6 4 3 2 2" xfId="59273" xr:uid="{939EBB86-74ED-4E6D-9C30-DE811380206C}"/>
    <cellStyle name="Separador de milhares 6 4 3 3" xfId="59270" xr:uid="{33F3E81F-9597-45DC-B881-1AB5608CC16D}"/>
    <cellStyle name="Separador de milhares_x0001_ 6 4 3 3" xfId="59271" xr:uid="{FCE61508-3F70-4A36-B698-256497A76C98}"/>
    <cellStyle name="Separador de milhares 6 4 4" xfId="28638" xr:uid="{00000000-0005-0000-0000-0000E06F0000}"/>
    <cellStyle name="Separador de milhares_x0001_ 6 4 4" xfId="28639" xr:uid="{00000000-0005-0000-0000-0000E16F0000}"/>
    <cellStyle name="Separador de milhares 6 4 4 2" xfId="28640" xr:uid="{00000000-0005-0000-0000-0000E26F0000}"/>
    <cellStyle name="Separador de milhares_x0001_ 6 4 4 2" xfId="28641" xr:uid="{00000000-0005-0000-0000-0000E36F0000}"/>
    <cellStyle name="Separador de milhares 6 4 4 2 2" xfId="59276" xr:uid="{75EA86CE-C143-42CA-B2C1-DACB2C44E788}"/>
    <cellStyle name="Separador de milhares_x0001_ 6 4 4 2 2" xfId="59277" xr:uid="{8ACDA8A4-1F0E-4308-893B-D497AF63AE1D}"/>
    <cellStyle name="Separador de milhares 6 4 4 3" xfId="59274" xr:uid="{D2A37824-8480-4B7E-BC32-A3487B082297}"/>
    <cellStyle name="Separador de milhares_x0001_ 6 4 4 3" xfId="59275" xr:uid="{33B4FFF8-0505-4336-84D3-B956563234A3}"/>
    <cellStyle name="Separador de milhares 6 4 5" xfId="28642" xr:uid="{00000000-0005-0000-0000-0000E46F0000}"/>
    <cellStyle name="Separador de milhares_x0001_ 6 4 5" xfId="28643" xr:uid="{00000000-0005-0000-0000-0000E56F0000}"/>
    <cellStyle name="Separador de milhares 6 4 5 2" xfId="28644" xr:uid="{00000000-0005-0000-0000-0000E66F0000}"/>
    <cellStyle name="Separador de milhares_x0001_ 6 4 5 2" xfId="28645" xr:uid="{00000000-0005-0000-0000-0000E76F0000}"/>
    <cellStyle name="Separador de milhares 6 4 5 2 2" xfId="59280" xr:uid="{F3475104-B89F-4C92-BA98-04423FE999E2}"/>
    <cellStyle name="Separador de milhares_x0001_ 6 4 5 2 2" xfId="59281" xr:uid="{B68A2771-11FC-4A13-BD7F-19E8351B15AB}"/>
    <cellStyle name="Separador de milhares 6 4 5 3" xfId="59278" xr:uid="{0A8E6F87-5EF3-4E85-919A-D44959172C9E}"/>
    <cellStyle name="Separador de milhares_x0001_ 6 4 5 3" xfId="59279" xr:uid="{39E6ED45-E221-4577-B4F3-4500C05AC7A0}"/>
    <cellStyle name="Separador de milhares 6 4 6" xfId="28646" xr:uid="{00000000-0005-0000-0000-0000E86F0000}"/>
    <cellStyle name="Separador de milhares_x0001_ 6 4 6" xfId="28647" xr:uid="{00000000-0005-0000-0000-0000E96F0000}"/>
    <cellStyle name="Separador de milhares 6 4 6 2" xfId="59282" xr:uid="{5706FB34-E58C-492F-8453-256EEEF18ADD}"/>
    <cellStyle name="Separador de milhares_x0001_ 6 4 6 2" xfId="59283" xr:uid="{4B2E1CA5-0541-4526-A8E0-2E50ED66506A}"/>
    <cellStyle name="Separador de milhares 6 4 7" xfId="28648" xr:uid="{00000000-0005-0000-0000-0000EA6F0000}"/>
    <cellStyle name="Separador de milhares_x0001_ 6 4 7" xfId="28649" xr:uid="{00000000-0005-0000-0000-0000EB6F0000}"/>
    <cellStyle name="Separador de milhares 6 4 7 2" xfId="59284" xr:uid="{5A67F70D-ECA4-4BB8-94A9-A0B69CB405E7}"/>
    <cellStyle name="Separador de milhares_x0001_ 6 4 7 2" xfId="59285" xr:uid="{ABF75169-72A5-4C19-A5FD-B81C8D24A68F}"/>
    <cellStyle name="Separador de milhares 6 4 7 3" xfId="28650" xr:uid="{00000000-0005-0000-0000-0000EC6F0000}"/>
    <cellStyle name="Separador de milhares 6 4 7 3 2" xfId="59286" xr:uid="{520514BD-388D-489A-8685-BACEB7578DC2}"/>
    <cellStyle name="Separador de milhares 6 4 8" xfId="28651" xr:uid="{00000000-0005-0000-0000-0000ED6F0000}"/>
    <cellStyle name="Separador de milhares_x0001_ 6 4 8" xfId="28652" xr:uid="{00000000-0005-0000-0000-0000EE6F0000}"/>
    <cellStyle name="Separador de milhares 6 4 8 2" xfId="59287" xr:uid="{BB7C8820-552B-435E-8FD6-15374F2DAF78}"/>
    <cellStyle name="Separador de milhares_x0001_ 6 4 8 2" xfId="59288" xr:uid="{387F01E1-F5CE-41F1-A6F9-48D12437ABEB}"/>
    <cellStyle name="Separador de milhares 6 4 9" xfId="28653" xr:uid="{00000000-0005-0000-0000-0000EF6F0000}"/>
    <cellStyle name="Separador de milhares_x0001_ 6 4 9" xfId="28654" xr:uid="{00000000-0005-0000-0000-0000F06F0000}"/>
    <cellStyle name="Separador de milhares 6 4 9 2" xfId="59289" xr:uid="{B85B76B9-5445-4C5E-ADCB-35369D0246D8}"/>
    <cellStyle name="Separador de milhares_x0001_ 6 4 9 2" xfId="59290" xr:uid="{129E6A03-BE06-4872-AE85-A91C427970D0}"/>
    <cellStyle name="Separador de milhares 6 40" xfId="28655" xr:uid="{00000000-0005-0000-0000-0000F16F0000}"/>
    <cellStyle name="Separador de milhares 6 40 2" xfId="28656" xr:uid="{00000000-0005-0000-0000-0000F26F0000}"/>
    <cellStyle name="Separador de milhares 6 40 2 2" xfId="59292" xr:uid="{F6E93343-2660-40F9-AD84-A35D0592B9E3}"/>
    <cellStyle name="Separador de milhares 6 40 3" xfId="59291" xr:uid="{2BEFB705-EFA7-40AA-8C59-60F38E54A3E7}"/>
    <cellStyle name="Separador de milhares 6 41" xfId="28657" xr:uid="{00000000-0005-0000-0000-0000F36F0000}"/>
    <cellStyle name="Separador de milhares 6 41 2" xfId="59293" xr:uid="{63A272E5-BBCE-43A6-BE9A-20D2FADF50AB}"/>
    <cellStyle name="Separador de milhares 6 42" xfId="28658" xr:uid="{00000000-0005-0000-0000-0000F46F0000}"/>
    <cellStyle name="Separador de milhares 6 42 2" xfId="59294" xr:uid="{EAC53F66-2950-4AFE-9C12-BE22D983B93F}"/>
    <cellStyle name="Separador de milhares 6 42 3" xfId="28659" xr:uid="{00000000-0005-0000-0000-0000F56F0000}"/>
    <cellStyle name="Separador de milhares 6 42 3 2" xfId="59295" xr:uid="{B5A0F9E2-1A68-4EBE-92E4-A2C12C72B271}"/>
    <cellStyle name="Separador de milhares 6 43" xfId="28660" xr:uid="{00000000-0005-0000-0000-0000F66F0000}"/>
    <cellStyle name="Separador de milhares 6 43 2" xfId="59296" xr:uid="{CC4B05FF-AB7B-4792-8A85-F2BD498E0DA8}"/>
    <cellStyle name="Separador de milhares 6 44" xfId="28661" xr:uid="{00000000-0005-0000-0000-0000F76F0000}"/>
    <cellStyle name="Separador de milhares 6 44 2" xfId="59297" xr:uid="{1E81B280-E674-402E-A807-800C1AD7F8E3}"/>
    <cellStyle name="Separador de milhares 6 45" xfId="58941" xr:uid="{6C92BEE7-0710-4F53-B1CF-9533D716099F}"/>
    <cellStyle name="Separador de milhares 6 5" xfId="28662" xr:uid="{00000000-0005-0000-0000-0000F86F0000}"/>
    <cellStyle name="Separador de milhares_x0001_ 6 5" xfId="28663" xr:uid="{00000000-0005-0000-0000-0000F96F0000}"/>
    <cellStyle name="Separador de milhares 6 5 10" xfId="59298" xr:uid="{D99B3CF6-99D6-4F2F-BC27-422AA28633E5}"/>
    <cellStyle name="Separador de milhares_x0001_ 6 5 10" xfId="59299" xr:uid="{14A55EF8-F665-48CC-8DE1-C81796B3157D}"/>
    <cellStyle name="Separador de milhares 6 5 2" xfId="28664" xr:uid="{00000000-0005-0000-0000-0000FA6F0000}"/>
    <cellStyle name="Separador de milhares_x0001_ 6 5 2" xfId="28665" xr:uid="{00000000-0005-0000-0000-0000FB6F0000}"/>
    <cellStyle name="Separador de milhares 6 5 2 2" xfId="28666" xr:uid="{00000000-0005-0000-0000-0000FC6F0000}"/>
    <cellStyle name="Separador de milhares_x0001_ 6 5 2 2" xfId="28667" xr:uid="{00000000-0005-0000-0000-0000FD6F0000}"/>
    <cellStyle name="Separador de milhares 6 5 2 2 2" xfId="59302" xr:uid="{8AB294CF-E1AD-43CD-96E6-3FFE05978D1F}"/>
    <cellStyle name="Separador de milhares_x0001_ 6 5 2 2 2" xfId="59303" xr:uid="{98B8CC6C-BD00-4203-80E3-3B25097234C5}"/>
    <cellStyle name="Separador de milhares 6 5 2 3" xfId="59300" xr:uid="{CA088D75-5467-4EA7-A3F2-22633C09DD75}"/>
    <cellStyle name="Separador de milhares_x0001_ 6 5 2 3" xfId="59301" xr:uid="{7A4DFE7D-1C17-4E62-8CA2-0E799F28AC3E}"/>
    <cellStyle name="Separador de milhares 6 5 3" xfId="28668" xr:uid="{00000000-0005-0000-0000-0000FE6F0000}"/>
    <cellStyle name="Separador de milhares_x0001_ 6 5 3" xfId="28669" xr:uid="{00000000-0005-0000-0000-0000FF6F0000}"/>
    <cellStyle name="Separador de milhares 6 5 3 2" xfId="28670" xr:uid="{00000000-0005-0000-0000-000000700000}"/>
    <cellStyle name="Separador de milhares_x0001_ 6 5 3 2" xfId="28671" xr:uid="{00000000-0005-0000-0000-000001700000}"/>
    <cellStyle name="Separador de milhares 6 5 3 2 2" xfId="59306" xr:uid="{0955D287-EB29-4938-9CEE-2018D15E4E0E}"/>
    <cellStyle name="Separador de milhares_x0001_ 6 5 3 2 2" xfId="59307" xr:uid="{B3A94732-E862-43C5-A183-FFF3F517A395}"/>
    <cellStyle name="Separador de milhares 6 5 3 3" xfId="59304" xr:uid="{EF9051A4-E46A-4D6E-8DC3-201CE93D16DF}"/>
    <cellStyle name="Separador de milhares_x0001_ 6 5 3 3" xfId="59305" xr:uid="{40314B57-97C3-43D3-AE1C-7727C1A10F7E}"/>
    <cellStyle name="Separador de milhares 6 5 4" xfId="28672" xr:uid="{00000000-0005-0000-0000-000002700000}"/>
    <cellStyle name="Separador de milhares_x0001_ 6 5 4" xfId="28673" xr:uid="{00000000-0005-0000-0000-000003700000}"/>
    <cellStyle name="Separador de milhares 6 5 4 2" xfId="28674" xr:uid="{00000000-0005-0000-0000-000004700000}"/>
    <cellStyle name="Separador de milhares_x0001_ 6 5 4 2" xfId="28675" xr:uid="{00000000-0005-0000-0000-000005700000}"/>
    <cellStyle name="Separador de milhares 6 5 4 2 2" xfId="59310" xr:uid="{DD21431F-0827-45C6-BA9F-38725E5AFB98}"/>
    <cellStyle name="Separador de milhares_x0001_ 6 5 4 2 2" xfId="59311" xr:uid="{3668BF9E-E226-4524-B348-8607EAF94F55}"/>
    <cellStyle name="Separador de milhares 6 5 4 3" xfId="59308" xr:uid="{7389AB74-2C58-4167-9FD8-B1182CEA4828}"/>
    <cellStyle name="Separador de milhares_x0001_ 6 5 4 3" xfId="59309" xr:uid="{1AE45BE9-BC5B-4202-A079-FC3C0A1DAF87}"/>
    <cellStyle name="Separador de milhares 6 5 5" xfId="28676" xr:uid="{00000000-0005-0000-0000-000006700000}"/>
    <cellStyle name="Separador de milhares_x0001_ 6 5 5" xfId="28677" xr:uid="{00000000-0005-0000-0000-000007700000}"/>
    <cellStyle name="Separador de milhares 6 5 5 2" xfId="28678" xr:uid="{00000000-0005-0000-0000-000008700000}"/>
    <cellStyle name="Separador de milhares_x0001_ 6 5 5 2" xfId="28679" xr:uid="{00000000-0005-0000-0000-000009700000}"/>
    <cellStyle name="Separador de milhares 6 5 5 2 2" xfId="59314" xr:uid="{E3D531D5-00D9-4D39-BF81-290E789A7A27}"/>
    <cellStyle name="Separador de milhares_x0001_ 6 5 5 2 2" xfId="59315" xr:uid="{D1CA19E3-2274-4966-ABCA-39A2D647D5FA}"/>
    <cellStyle name="Separador de milhares 6 5 5 3" xfId="59312" xr:uid="{0964C882-327A-4660-9DCD-95F90A69DD5B}"/>
    <cellStyle name="Separador de milhares_x0001_ 6 5 5 3" xfId="59313" xr:uid="{0FEC9E04-C143-4382-962B-6D77E712DCEB}"/>
    <cellStyle name="Separador de milhares 6 5 6" xfId="28680" xr:uid="{00000000-0005-0000-0000-00000A700000}"/>
    <cellStyle name="Separador de milhares_x0001_ 6 5 6" xfId="28681" xr:uid="{00000000-0005-0000-0000-00000B700000}"/>
    <cellStyle name="Separador de milhares 6 5 6 2" xfId="59316" xr:uid="{0EBE00D8-B7B7-4626-9DD9-F46BA6C85E01}"/>
    <cellStyle name="Separador de milhares_x0001_ 6 5 6 2" xfId="59317" xr:uid="{775F9C58-3D46-41D3-8F9E-09435B67A25B}"/>
    <cellStyle name="Separador de milhares 6 5 7" xfId="28682" xr:uid="{00000000-0005-0000-0000-00000C700000}"/>
    <cellStyle name="Separador de milhares_x0001_ 6 5 7" xfId="28683" xr:uid="{00000000-0005-0000-0000-00000D700000}"/>
    <cellStyle name="Separador de milhares 6 5 7 2" xfId="59318" xr:uid="{FEB0D233-7BFA-4D07-A642-DA3C49DB1F7E}"/>
    <cellStyle name="Separador de milhares_x0001_ 6 5 7 2" xfId="59319" xr:uid="{C3DA6BA8-33B7-4465-9235-BF75116ED64A}"/>
    <cellStyle name="Separador de milhares 6 5 7 3" xfId="28684" xr:uid="{00000000-0005-0000-0000-00000E700000}"/>
    <cellStyle name="Separador de milhares 6 5 7 3 2" xfId="59320" xr:uid="{085686AE-DB16-4A19-8B1F-985B1B1EDA44}"/>
    <cellStyle name="Separador de milhares 6 5 8" xfId="28685" xr:uid="{00000000-0005-0000-0000-00000F700000}"/>
    <cellStyle name="Separador de milhares_x0001_ 6 5 8" xfId="28686" xr:uid="{00000000-0005-0000-0000-000010700000}"/>
    <cellStyle name="Separador de milhares 6 5 8 2" xfId="59321" xr:uid="{2E12935F-5FEF-4E11-97D0-EBFA0E265DC3}"/>
    <cellStyle name="Separador de milhares_x0001_ 6 5 8 2" xfId="59322" xr:uid="{59EF6233-EF3E-4722-B73E-7C011B51EB96}"/>
    <cellStyle name="Separador de milhares 6 5 9" xfId="28687" xr:uid="{00000000-0005-0000-0000-000011700000}"/>
    <cellStyle name="Separador de milhares_x0001_ 6 5 9" xfId="28688" xr:uid="{00000000-0005-0000-0000-000012700000}"/>
    <cellStyle name="Separador de milhares 6 5 9 2" xfId="59323" xr:uid="{E10FA470-8BF1-4F29-B890-D6FADA9C59FC}"/>
    <cellStyle name="Separador de milhares_x0001_ 6 5 9 2" xfId="59324" xr:uid="{3C9D598B-4EE0-447C-ACAA-5E4163CA1F60}"/>
    <cellStyle name="Separador de milhares 6 6" xfId="28689" xr:uid="{00000000-0005-0000-0000-000013700000}"/>
    <cellStyle name="Separador de milhares_x0001_ 6 6" xfId="28690" xr:uid="{00000000-0005-0000-0000-000014700000}"/>
    <cellStyle name="Separador de milhares 6 6 10" xfId="59325" xr:uid="{937FBB3B-AA51-43B4-BE76-6F8F4CA53751}"/>
    <cellStyle name="Separador de milhares_x0001_ 6 6 10" xfId="59326" xr:uid="{B23903A3-7A44-461B-826B-55379EC94A4E}"/>
    <cellStyle name="Separador de milhares 6 6 2" xfId="28691" xr:uid="{00000000-0005-0000-0000-000015700000}"/>
    <cellStyle name="Separador de milhares_x0001_ 6 6 2" xfId="28692" xr:uid="{00000000-0005-0000-0000-000016700000}"/>
    <cellStyle name="Separador de milhares 6 6 2 2" xfId="28693" xr:uid="{00000000-0005-0000-0000-000017700000}"/>
    <cellStyle name="Separador de milhares_x0001_ 6 6 2 2" xfId="28694" xr:uid="{00000000-0005-0000-0000-000018700000}"/>
    <cellStyle name="Separador de milhares 6 6 2 2 2" xfId="59329" xr:uid="{A49F6A83-13CA-4F59-82AD-95F9AC13A0E4}"/>
    <cellStyle name="Separador de milhares_x0001_ 6 6 2 2 2" xfId="59330" xr:uid="{04E31746-22CD-48ED-B290-416F06BE79D4}"/>
    <cellStyle name="Separador de milhares 6 6 2 3" xfId="59327" xr:uid="{AA29CB59-5A05-43B6-8F1C-917AB2C3CE72}"/>
    <cellStyle name="Separador de milhares_x0001_ 6 6 2 3" xfId="59328" xr:uid="{C315B906-C53B-4AD8-93D9-AFBA41630FB9}"/>
    <cellStyle name="Separador de milhares 6 6 3" xfId="28695" xr:uid="{00000000-0005-0000-0000-000019700000}"/>
    <cellStyle name="Separador de milhares_x0001_ 6 6 3" xfId="28696" xr:uid="{00000000-0005-0000-0000-00001A700000}"/>
    <cellStyle name="Separador de milhares 6 6 3 2" xfId="28697" xr:uid="{00000000-0005-0000-0000-00001B700000}"/>
    <cellStyle name="Separador de milhares_x0001_ 6 6 3 2" xfId="28698" xr:uid="{00000000-0005-0000-0000-00001C700000}"/>
    <cellStyle name="Separador de milhares 6 6 3 2 2" xfId="59333" xr:uid="{3F42DE0B-F965-4656-A23F-D416B9CA7C24}"/>
    <cellStyle name="Separador de milhares_x0001_ 6 6 3 2 2" xfId="59334" xr:uid="{A03F9BF7-3C6B-4BA0-A620-EBD8CE752233}"/>
    <cellStyle name="Separador de milhares 6 6 3 3" xfId="59331" xr:uid="{8799CB38-0E4D-4040-ADF5-E6EE7C98092E}"/>
    <cellStyle name="Separador de milhares_x0001_ 6 6 3 3" xfId="59332" xr:uid="{9C993548-EB6D-4B86-B9DC-67088A3A0121}"/>
    <cellStyle name="Separador de milhares 6 6 4" xfId="28699" xr:uid="{00000000-0005-0000-0000-00001D700000}"/>
    <cellStyle name="Separador de milhares_x0001_ 6 6 4" xfId="28700" xr:uid="{00000000-0005-0000-0000-00001E700000}"/>
    <cellStyle name="Separador de milhares 6 6 4 2" xfId="28701" xr:uid="{00000000-0005-0000-0000-00001F700000}"/>
    <cellStyle name="Separador de milhares_x0001_ 6 6 4 2" xfId="28702" xr:uid="{00000000-0005-0000-0000-000020700000}"/>
    <cellStyle name="Separador de milhares 6 6 4 2 2" xfId="59337" xr:uid="{F2E18DB0-0E03-4599-842B-D4153D3ABAFF}"/>
    <cellStyle name="Separador de milhares_x0001_ 6 6 4 2 2" xfId="59338" xr:uid="{765CB7F2-E435-49F8-ABB7-8BD67E209E2B}"/>
    <cellStyle name="Separador de milhares 6 6 4 3" xfId="59335" xr:uid="{AB5A007F-F515-4324-8C6D-689EC6E64C01}"/>
    <cellStyle name="Separador de milhares_x0001_ 6 6 4 3" xfId="59336" xr:uid="{10FEF484-F343-4AA7-A241-E1BD989D6813}"/>
    <cellStyle name="Separador de milhares 6 6 5" xfId="28703" xr:uid="{00000000-0005-0000-0000-000021700000}"/>
    <cellStyle name="Separador de milhares_x0001_ 6 6 5" xfId="28704" xr:uid="{00000000-0005-0000-0000-000022700000}"/>
    <cellStyle name="Separador de milhares 6 6 5 2" xfId="28705" xr:uid="{00000000-0005-0000-0000-000023700000}"/>
    <cellStyle name="Separador de milhares_x0001_ 6 6 5 2" xfId="28706" xr:uid="{00000000-0005-0000-0000-000024700000}"/>
    <cellStyle name="Separador de milhares 6 6 5 2 2" xfId="59341" xr:uid="{6C71D0B1-DCC3-4120-9193-BBFE5A9A8277}"/>
    <cellStyle name="Separador de milhares_x0001_ 6 6 5 2 2" xfId="59342" xr:uid="{44B75101-5059-45AD-BE40-EBDCFACA64C5}"/>
    <cellStyle name="Separador de milhares 6 6 5 3" xfId="59339" xr:uid="{649B7B81-BEDA-4BD9-B014-1F0E8D37939B}"/>
    <cellStyle name="Separador de milhares_x0001_ 6 6 5 3" xfId="59340" xr:uid="{6D804F76-63FC-4521-80D5-33B4E612FD34}"/>
    <cellStyle name="Separador de milhares 6 6 6" xfId="28707" xr:uid="{00000000-0005-0000-0000-000025700000}"/>
    <cellStyle name="Separador de milhares_x0001_ 6 6 6" xfId="28708" xr:uid="{00000000-0005-0000-0000-000026700000}"/>
    <cellStyle name="Separador de milhares 6 6 6 2" xfId="59343" xr:uid="{D501286F-B725-4CA3-8D13-924A79EEFB87}"/>
    <cellStyle name="Separador de milhares_x0001_ 6 6 6 2" xfId="59344" xr:uid="{61B2F953-C37B-4116-A736-D984845D883E}"/>
    <cellStyle name="Separador de milhares 6 6 7" xfId="28709" xr:uid="{00000000-0005-0000-0000-000027700000}"/>
    <cellStyle name="Separador de milhares_x0001_ 6 6 7" xfId="28710" xr:uid="{00000000-0005-0000-0000-000028700000}"/>
    <cellStyle name="Separador de milhares 6 6 7 2" xfId="59345" xr:uid="{64A0CFFC-435C-404B-9E09-0AD9D5F86AF0}"/>
    <cellStyle name="Separador de milhares_x0001_ 6 6 7 2" xfId="59346" xr:uid="{EFA5A995-F391-4859-920B-F66D78980B2A}"/>
    <cellStyle name="Separador de milhares 6 6 7 3" xfId="28711" xr:uid="{00000000-0005-0000-0000-000029700000}"/>
    <cellStyle name="Separador de milhares 6 6 7 3 2" xfId="59347" xr:uid="{95DA29F0-FC01-4649-98C7-3C8BBAAC0F11}"/>
    <cellStyle name="Separador de milhares 6 6 8" xfId="28712" xr:uid="{00000000-0005-0000-0000-00002A700000}"/>
    <cellStyle name="Separador de milhares_x0001_ 6 6 8" xfId="28713" xr:uid="{00000000-0005-0000-0000-00002B700000}"/>
    <cellStyle name="Separador de milhares 6 6 8 2" xfId="59348" xr:uid="{35DF407A-8190-46F9-9020-AAFFB4A83F9E}"/>
    <cellStyle name="Separador de milhares_x0001_ 6 6 8 2" xfId="59349" xr:uid="{E7C3779F-811D-4834-98F1-704D89458316}"/>
    <cellStyle name="Separador de milhares 6 6 9" xfId="28714" xr:uid="{00000000-0005-0000-0000-00002C700000}"/>
    <cellStyle name="Separador de milhares_x0001_ 6 6 9" xfId="28715" xr:uid="{00000000-0005-0000-0000-00002D700000}"/>
    <cellStyle name="Separador de milhares 6 6 9 2" xfId="59350" xr:uid="{D81721EB-F7F3-4CAC-8FF8-23E87DA150A1}"/>
    <cellStyle name="Separador de milhares_x0001_ 6 6 9 2" xfId="59351" xr:uid="{777F9237-D7B2-43E7-84F7-753223FDEC3C}"/>
    <cellStyle name="Separador de milhares 6 7" xfId="28716" xr:uid="{00000000-0005-0000-0000-00002E700000}"/>
    <cellStyle name="Separador de milhares_x0001_ 6 7" xfId="28717" xr:uid="{00000000-0005-0000-0000-00002F700000}"/>
    <cellStyle name="Separador de milhares 6 7 10" xfId="59352" xr:uid="{7B214091-ED84-49F1-BB52-E1A11D9BE126}"/>
    <cellStyle name="Separador de milhares_x0001_ 6 7 10" xfId="59353" xr:uid="{48DD15F3-AA2D-4968-8717-DCCF21798A2C}"/>
    <cellStyle name="Separador de milhares 6 7 2" xfId="28718" xr:uid="{00000000-0005-0000-0000-000030700000}"/>
    <cellStyle name="Separador de milhares_x0001_ 6 7 2" xfId="28719" xr:uid="{00000000-0005-0000-0000-000031700000}"/>
    <cellStyle name="Separador de milhares 6 7 2 2" xfId="28720" xr:uid="{00000000-0005-0000-0000-000032700000}"/>
    <cellStyle name="Separador de milhares_x0001_ 6 7 2 2" xfId="28721" xr:uid="{00000000-0005-0000-0000-000033700000}"/>
    <cellStyle name="Separador de milhares 6 7 2 2 2" xfId="59356" xr:uid="{7B1FBC00-691A-4068-BDC2-A4DE695B9A20}"/>
    <cellStyle name="Separador de milhares_x0001_ 6 7 2 2 2" xfId="59357" xr:uid="{5CA009BB-1515-4AEF-BCEF-1D19E126BEE8}"/>
    <cellStyle name="Separador de milhares 6 7 2 3" xfId="59354" xr:uid="{4A0A52EA-CD68-44FE-821D-71860617C6E7}"/>
    <cellStyle name="Separador de milhares_x0001_ 6 7 2 3" xfId="59355" xr:uid="{9CB90985-9376-42AE-8052-FF315F6CC1DF}"/>
    <cellStyle name="Separador de milhares 6 7 3" xfId="28722" xr:uid="{00000000-0005-0000-0000-000034700000}"/>
    <cellStyle name="Separador de milhares_x0001_ 6 7 3" xfId="28723" xr:uid="{00000000-0005-0000-0000-000035700000}"/>
    <cellStyle name="Separador de milhares 6 7 3 2" xfId="28724" xr:uid="{00000000-0005-0000-0000-000036700000}"/>
    <cellStyle name="Separador de milhares_x0001_ 6 7 3 2" xfId="28725" xr:uid="{00000000-0005-0000-0000-000037700000}"/>
    <cellStyle name="Separador de milhares 6 7 3 2 2" xfId="59360" xr:uid="{A89DD46C-DFFD-434E-8CB0-F200864961D9}"/>
    <cellStyle name="Separador de milhares_x0001_ 6 7 3 2 2" xfId="59361" xr:uid="{1E14BB17-6485-415B-8123-E24C67707793}"/>
    <cellStyle name="Separador de milhares 6 7 3 3" xfId="59358" xr:uid="{A128FDF1-DFF7-45BE-AA09-07CF2C1BBD54}"/>
    <cellStyle name="Separador de milhares_x0001_ 6 7 3 3" xfId="59359" xr:uid="{0BF45E7F-92D1-4784-9292-63B61E84A30C}"/>
    <cellStyle name="Separador de milhares 6 7 4" xfId="28726" xr:uid="{00000000-0005-0000-0000-000038700000}"/>
    <cellStyle name="Separador de milhares_x0001_ 6 7 4" xfId="28727" xr:uid="{00000000-0005-0000-0000-000039700000}"/>
    <cellStyle name="Separador de milhares 6 7 4 2" xfId="28728" xr:uid="{00000000-0005-0000-0000-00003A700000}"/>
    <cellStyle name="Separador de milhares_x0001_ 6 7 4 2" xfId="28729" xr:uid="{00000000-0005-0000-0000-00003B700000}"/>
    <cellStyle name="Separador de milhares 6 7 4 2 2" xfId="59364" xr:uid="{1A2989E3-1624-4D4F-AF25-8D1A115549BD}"/>
    <cellStyle name="Separador de milhares_x0001_ 6 7 4 2 2" xfId="59365" xr:uid="{D992AC26-341E-488B-A341-1161746ABE7A}"/>
    <cellStyle name="Separador de milhares 6 7 4 3" xfId="59362" xr:uid="{4AAD076C-3FCE-4E84-9C7A-A9B652C494D8}"/>
    <cellStyle name="Separador de milhares_x0001_ 6 7 4 3" xfId="59363" xr:uid="{2B8E7751-CF9F-4DAD-88AE-699E3E8170DE}"/>
    <cellStyle name="Separador de milhares 6 7 5" xfId="28730" xr:uid="{00000000-0005-0000-0000-00003C700000}"/>
    <cellStyle name="Separador de milhares_x0001_ 6 7 5" xfId="28731" xr:uid="{00000000-0005-0000-0000-00003D700000}"/>
    <cellStyle name="Separador de milhares 6 7 5 2" xfId="28732" xr:uid="{00000000-0005-0000-0000-00003E700000}"/>
    <cellStyle name="Separador de milhares_x0001_ 6 7 5 2" xfId="28733" xr:uid="{00000000-0005-0000-0000-00003F700000}"/>
    <cellStyle name="Separador de milhares 6 7 5 2 2" xfId="59368" xr:uid="{752FE4AF-28F0-4D34-BCD4-C57633748E49}"/>
    <cellStyle name="Separador de milhares_x0001_ 6 7 5 2 2" xfId="59369" xr:uid="{ADECEA30-2839-44C5-A135-ADB9B3AADC1D}"/>
    <cellStyle name="Separador de milhares 6 7 5 3" xfId="59366" xr:uid="{CAA31C38-0EF3-4D41-AD16-65DFC603BED5}"/>
    <cellStyle name="Separador de milhares_x0001_ 6 7 5 3" xfId="59367" xr:uid="{5563BFDF-6F25-4F9B-AD09-69C58B8050A2}"/>
    <cellStyle name="Separador de milhares 6 7 6" xfId="28734" xr:uid="{00000000-0005-0000-0000-000040700000}"/>
    <cellStyle name="Separador de milhares_x0001_ 6 7 6" xfId="28735" xr:uid="{00000000-0005-0000-0000-000041700000}"/>
    <cellStyle name="Separador de milhares 6 7 6 2" xfId="59370" xr:uid="{F893D4C1-FD59-402E-B996-CC6826159110}"/>
    <cellStyle name="Separador de milhares_x0001_ 6 7 6 2" xfId="59371" xr:uid="{561A93E2-B507-4EDC-8FC7-85FFC3916881}"/>
    <cellStyle name="Separador de milhares 6 7 7" xfId="28736" xr:uid="{00000000-0005-0000-0000-000042700000}"/>
    <cellStyle name="Separador de milhares_x0001_ 6 7 7" xfId="28737" xr:uid="{00000000-0005-0000-0000-000043700000}"/>
    <cellStyle name="Separador de milhares 6 7 7 2" xfId="59372" xr:uid="{1C0E99BF-0497-49C8-BA15-38D6175C57AC}"/>
    <cellStyle name="Separador de milhares_x0001_ 6 7 7 2" xfId="59373" xr:uid="{F7A55895-8E35-40CE-AC9A-09D1EB06FF95}"/>
    <cellStyle name="Separador de milhares 6 7 7 3" xfId="28738" xr:uid="{00000000-0005-0000-0000-000044700000}"/>
    <cellStyle name="Separador de milhares 6 7 7 3 2" xfId="59374" xr:uid="{C89A02AA-075A-4709-A980-177698732BA3}"/>
    <cellStyle name="Separador de milhares 6 7 8" xfId="28739" xr:uid="{00000000-0005-0000-0000-000045700000}"/>
    <cellStyle name="Separador de milhares_x0001_ 6 7 8" xfId="28740" xr:uid="{00000000-0005-0000-0000-000046700000}"/>
    <cellStyle name="Separador de milhares 6 7 8 2" xfId="59375" xr:uid="{7A32FE98-43DA-47B9-8240-494FF4A46694}"/>
    <cellStyle name="Separador de milhares_x0001_ 6 7 8 2" xfId="59376" xr:uid="{849A932D-0272-41C4-82D8-19199B38DFB7}"/>
    <cellStyle name="Separador de milhares 6 7 9" xfId="28741" xr:uid="{00000000-0005-0000-0000-000047700000}"/>
    <cellStyle name="Separador de milhares_x0001_ 6 7 9" xfId="28742" xr:uid="{00000000-0005-0000-0000-000048700000}"/>
    <cellStyle name="Separador de milhares 6 7 9 2" xfId="59377" xr:uid="{1DB354B7-B5DF-4C76-91A2-080F96F90364}"/>
    <cellStyle name="Separador de milhares_x0001_ 6 7 9 2" xfId="59378" xr:uid="{C5525361-393E-43FF-8968-C3099CE87B56}"/>
    <cellStyle name="Separador de milhares 6 8" xfId="28743" xr:uid="{00000000-0005-0000-0000-000049700000}"/>
    <cellStyle name="Separador de milhares_x0001_ 6 8" xfId="28744" xr:uid="{00000000-0005-0000-0000-00004A700000}"/>
    <cellStyle name="Separador de milhares 6 8 10" xfId="59379" xr:uid="{F35D459E-49B9-486B-86EB-5B782B5CBC58}"/>
    <cellStyle name="Separador de milhares_x0001_ 6 8 10" xfId="59380" xr:uid="{705A6CB9-E638-4FF3-A7EB-F562FCB5E80A}"/>
    <cellStyle name="Separador de milhares 6 8 2" xfId="28745" xr:uid="{00000000-0005-0000-0000-00004B700000}"/>
    <cellStyle name="Separador de milhares_x0001_ 6 8 2" xfId="28746" xr:uid="{00000000-0005-0000-0000-00004C700000}"/>
    <cellStyle name="Separador de milhares 6 8 2 2" xfId="28747" xr:uid="{00000000-0005-0000-0000-00004D700000}"/>
    <cellStyle name="Separador de milhares_x0001_ 6 8 2 2" xfId="28748" xr:uid="{00000000-0005-0000-0000-00004E700000}"/>
    <cellStyle name="Separador de milhares 6 8 2 2 2" xfId="59383" xr:uid="{73B1B9EE-5F85-43C1-8075-0285B0DDC2C5}"/>
    <cellStyle name="Separador de milhares_x0001_ 6 8 2 2 2" xfId="59384" xr:uid="{4F1A1907-B418-4490-ACC7-64635F853CF8}"/>
    <cellStyle name="Separador de milhares 6 8 2 3" xfId="59381" xr:uid="{159097F2-A0C6-4150-A204-15414A35A29D}"/>
    <cellStyle name="Separador de milhares_x0001_ 6 8 2 3" xfId="59382" xr:uid="{2D39666B-FE44-48B1-8828-4612B21CAB22}"/>
    <cellStyle name="Separador de milhares 6 8 3" xfId="28749" xr:uid="{00000000-0005-0000-0000-00004F700000}"/>
    <cellStyle name="Separador de milhares_x0001_ 6 8 3" xfId="28750" xr:uid="{00000000-0005-0000-0000-000050700000}"/>
    <cellStyle name="Separador de milhares 6 8 3 2" xfId="28751" xr:uid="{00000000-0005-0000-0000-000051700000}"/>
    <cellStyle name="Separador de milhares_x0001_ 6 8 3 2" xfId="28752" xr:uid="{00000000-0005-0000-0000-000052700000}"/>
    <cellStyle name="Separador de milhares 6 8 3 2 2" xfId="59387" xr:uid="{8B71967D-E906-4052-9471-87DEA1987E4F}"/>
    <cellStyle name="Separador de milhares_x0001_ 6 8 3 2 2" xfId="59388" xr:uid="{E4F7646B-BC1C-4A46-B6E1-F56B82AD9ACE}"/>
    <cellStyle name="Separador de milhares 6 8 3 3" xfId="59385" xr:uid="{90B1EAAE-4B09-422C-B522-AE263F717720}"/>
    <cellStyle name="Separador de milhares_x0001_ 6 8 3 3" xfId="59386" xr:uid="{244BF886-CFF0-476A-86B8-3E673BD49B45}"/>
    <cellStyle name="Separador de milhares 6 8 4" xfId="28753" xr:uid="{00000000-0005-0000-0000-000053700000}"/>
    <cellStyle name="Separador de milhares_x0001_ 6 8 4" xfId="28754" xr:uid="{00000000-0005-0000-0000-000054700000}"/>
    <cellStyle name="Separador de milhares 6 8 4 2" xfId="28755" xr:uid="{00000000-0005-0000-0000-000055700000}"/>
    <cellStyle name="Separador de milhares_x0001_ 6 8 4 2" xfId="28756" xr:uid="{00000000-0005-0000-0000-000056700000}"/>
    <cellStyle name="Separador de milhares 6 8 4 2 2" xfId="59391" xr:uid="{215805CF-C572-4B69-AC04-73E3425C6C86}"/>
    <cellStyle name="Separador de milhares_x0001_ 6 8 4 2 2" xfId="59392" xr:uid="{C79FF21B-CAFA-4A6B-A083-AED92B19A146}"/>
    <cellStyle name="Separador de milhares 6 8 4 3" xfId="59389" xr:uid="{0BD798F3-ED95-470C-8A55-461F49BB3805}"/>
    <cellStyle name="Separador de milhares_x0001_ 6 8 4 3" xfId="59390" xr:uid="{D384FBF1-B5E9-4098-925E-CDF064CD7AE2}"/>
    <cellStyle name="Separador de milhares 6 8 5" xfId="28757" xr:uid="{00000000-0005-0000-0000-000057700000}"/>
    <cellStyle name="Separador de milhares_x0001_ 6 8 5" xfId="28758" xr:uid="{00000000-0005-0000-0000-000058700000}"/>
    <cellStyle name="Separador de milhares 6 8 5 2" xfId="28759" xr:uid="{00000000-0005-0000-0000-000059700000}"/>
    <cellStyle name="Separador de milhares_x0001_ 6 8 5 2" xfId="28760" xr:uid="{00000000-0005-0000-0000-00005A700000}"/>
    <cellStyle name="Separador de milhares 6 8 5 2 2" xfId="59395" xr:uid="{11570EF3-218B-464F-9F2C-F2B6AB382C0C}"/>
    <cellStyle name="Separador de milhares_x0001_ 6 8 5 2 2" xfId="59396" xr:uid="{99C6354F-C75C-4702-AEFE-F978AFBFEDEC}"/>
    <cellStyle name="Separador de milhares 6 8 5 3" xfId="59393" xr:uid="{968B57CC-C289-4A27-9D2B-01166A138D57}"/>
    <cellStyle name="Separador de milhares_x0001_ 6 8 5 3" xfId="59394" xr:uid="{6FF22216-99ED-4D8B-8B91-6A43C2DD62B6}"/>
    <cellStyle name="Separador de milhares 6 8 6" xfId="28761" xr:uid="{00000000-0005-0000-0000-00005B700000}"/>
    <cellStyle name="Separador de milhares_x0001_ 6 8 6" xfId="28762" xr:uid="{00000000-0005-0000-0000-00005C700000}"/>
    <cellStyle name="Separador de milhares 6 8 6 2" xfId="59397" xr:uid="{DC874119-330B-4BA4-9421-D12A8260C492}"/>
    <cellStyle name="Separador de milhares_x0001_ 6 8 6 2" xfId="59398" xr:uid="{212EA094-E452-4295-ADED-BB683AE131B2}"/>
    <cellStyle name="Separador de milhares 6 8 7" xfId="28763" xr:uid="{00000000-0005-0000-0000-00005D700000}"/>
    <cellStyle name="Separador de milhares_x0001_ 6 8 7" xfId="28764" xr:uid="{00000000-0005-0000-0000-00005E700000}"/>
    <cellStyle name="Separador de milhares 6 8 7 2" xfId="59399" xr:uid="{E9E71B1E-AF86-4133-B57F-ABAC53FDB1A8}"/>
    <cellStyle name="Separador de milhares_x0001_ 6 8 7 2" xfId="59400" xr:uid="{4BFB26D4-75C8-432B-9409-20ED3BB92090}"/>
    <cellStyle name="Separador de milhares 6 8 7 3" xfId="28765" xr:uid="{00000000-0005-0000-0000-00005F700000}"/>
    <cellStyle name="Separador de milhares 6 8 7 3 2" xfId="59401" xr:uid="{168CCAA2-B0EF-46B8-81FB-854D89FFA343}"/>
    <cellStyle name="Separador de milhares 6 8 8" xfId="28766" xr:uid="{00000000-0005-0000-0000-000060700000}"/>
    <cellStyle name="Separador de milhares_x0001_ 6 8 8" xfId="28767" xr:uid="{00000000-0005-0000-0000-000061700000}"/>
    <cellStyle name="Separador de milhares 6 8 8 2" xfId="59402" xr:uid="{6A9E1911-D737-49BC-800B-3F9CC4B82B37}"/>
    <cellStyle name="Separador de milhares_x0001_ 6 8 8 2" xfId="59403" xr:uid="{0F90226B-D310-4A9D-8CB9-F564E6A27DA8}"/>
    <cellStyle name="Separador de milhares 6 8 9" xfId="28768" xr:uid="{00000000-0005-0000-0000-000062700000}"/>
    <cellStyle name="Separador de milhares_x0001_ 6 8 9" xfId="28769" xr:uid="{00000000-0005-0000-0000-000063700000}"/>
    <cellStyle name="Separador de milhares 6 8 9 2" xfId="59404" xr:uid="{8FC4BBD6-9C40-4C9C-8D9D-324F230E7A8F}"/>
    <cellStyle name="Separador de milhares_x0001_ 6 8 9 2" xfId="59405" xr:uid="{9E34954C-2801-49EB-AC5E-72A6709ADF51}"/>
    <cellStyle name="Separador de milhares 6 9" xfId="28770" xr:uid="{00000000-0005-0000-0000-000064700000}"/>
    <cellStyle name="Separador de milhares_x0001_ 6 9" xfId="28771" xr:uid="{00000000-0005-0000-0000-000065700000}"/>
    <cellStyle name="Separador de milhares 6 9 10" xfId="59406" xr:uid="{DD3AEF6D-AEF7-458E-9F03-D16EE1CD272C}"/>
    <cellStyle name="Separador de milhares_x0001_ 6 9 10" xfId="59407" xr:uid="{0BF54DE9-D321-4533-8FCC-D76E850005E2}"/>
    <cellStyle name="Separador de milhares 6 9 2" xfId="28772" xr:uid="{00000000-0005-0000-0000-000066700000}"/>
    <cellStyle name="Separador de milhares_x0001_ 6 9 2" xfId="28773" xr:uid="{00000000-0005-0000-0000-000067700000}"/>
    <cellStyle name="Separador de milhares 6 9 2 2" xfId="28774" xr:uid="{00000000-0005-0000-0000-000068700000}"/>
    <cellStyle name="Separador de milhares_x0001_ 6 9 2 2" xfId="28775" xr:uid="{00000000-0005-0000-0000-000069700000}"/>
    <cellStyle name="Separador de milhares 6 9 2 2 2" xfId="59410" xr:uid="{9A6DDEF5-D977-4FBC-BBC2-1B47CBC7196F}"/>
    <cellStyle name="Separador de milhares_x0001_ 6 9 2 2 2" xfId="59411" xr:uid="{DCCAE3C2-2AF9-4599-A68D-B897091344A1}"/>
    <cellStyle name="Separador de milhares 6 9 2 3" xfId="59408" xr:uid="{77BAC450-54DE-4725-ADE6-7FC95C083B37}"/>
    <cellStyle name="Separador de milhares_x0001_ 6 9 2 3" xfId="59409" xr:uid="{0A387BDB-DD64-4096-8745-CC2851263BCF}"/>
    <cellStyle name="Separador de milhares 6 9 3" xfId="28776" xr:uid="{00000000-0005-0000-0000-00006A700000}"/>
    <cellStyle name="Separador de milhares_x0001_ 6 9 3" xfId="28777" xr:uid="{00000000-0005-0000-0000-00006B700000}"/>
    <cellStyle name="Separador de milhares 6 9 3 2" xfId="28778" xr:uid="{00000000-0005-0000-0000-00006C700000}"/>
    <cellStyle name="Separador de milhares_x0001_ 6 9 3 2" xfId="28779" xr:uid="{00000000-0005-0000-0000-00006D700000}"/>
    <cellStyle name="Separador de milhares 6 9 3 2 2" xfId="59414" xr:uid="{41B98F86-367E-4B1C-A5BE-EF11D35BB884}"/>
    <cellStyle name="Separador de milhares_x0001_ 6 9 3 2 2" xfId="59415" xr:uid="{B0610400-3EA2-48D2-8654-3D11C016BA15}"/>
    <cellStyle name="Separador de milhares 6 9 3 3" xfId="59412" xr:uid="{338F3CAD-453C-4FA4-8409-C1740403A9DE}"/>
    <cellStyle name="Separador de milhares_x0001_ 6 9 3 3" xfId="59413" xr:uid="{6A2D94CA-B49B-4F41-9C14-661F7EE472D4}"/>
    <cellStyle name="Separador de milhares 6 9 4" xfId="28780" xr:uid="{00000000-0005-0000-0000-00006E700000}"/>
    <cellStyle name="Separador de milhares_x0001_ 6 9 4" xfId="28781" xr:uid="{00000000-0005-0000-0000-00006F700000}"/>
    <cellStyle name="Separador de milhares 6 9 4 2" xfId="28782" xr:uid="{00000000-0005-0000-0000-000070700000}"/>
    <cellStyle name="Separador de milhares_x0001_ 6 9 4 2" xfId="28783" xr:uid="{00000000-0005-0000-0000-000071700000}"/>
    <cellStyle name="Separador de milhares 6 9 4 2 2" xfId="59418" xr:uid="{8D84AB74-D8AB-4FCB-8D7B-FD41FC2BC6B5}"/>
    <cellStyle name="Separador de milhares_x0001_ 6 9 4 2 2" xfId="59419" xr:uid="{4664AC62-E4D7-4676-A7C8-C34038FA9900}"/>
    <cellStyle name="Separador de milhares 6 9 4 3" xfId="59416" xr:uid="{DE0E1598-D0BE-4206-B059-BD47E778F347}"/>
    <cellStyle name="Separador de milhares_x0001_ 6 9 4 3" xfId="59417" xr:uid="{3F86AFE7-3462-4D52-B541-F4E81CE638FE}"/>
    <cellStyle name="Separador de milhares 6 9 5" xfId="28784" xr:uid="{00000000-0005-0000-0000-000072700000}"/>
    <cellStyle name="Separador de milhares_x0001_ 6 9 5" xfId="28785" xr:uid="{00000000-0005-0000-0000-000073700000}"/>
    <cellStyle name="Separador de milhares 6 9 5 2" xfId="28786" xr:uid="{00000000-0005-0000-0000-000074700000}"/>
    <cellStyle name="Separador de milhares_x0001_ 6 9 5 2" xfId="28787" xr:uid="{00000000-0005-0000-0000-000075700000}"/>
    <cellStyle name="Separador de milhares 6 9 5 2 2" xfId="59422" xr:uid="{C7817693-54F7-4D64-B840-27002DCC25E8}"/>
    <cellStyle name="Separador de milhares_x0001_ 6 9 5 2 2" xfId="59423" xr:uid="{4C4EDAEE-E7A4-4967-86AF-6EF76D56A701}"/>
    <cellStyle name="Separador de milhares 6 9 5 3" xfId="59420" xr:uid="{3D55050E-5D23-4372-8942-A0B5639BB1EE}"/>
    <cellStyle name="Separador de milhares_x0001_ 6 9 5 3" xfId="59421" xr:uid="{99E08355-3822-47CF-BDC3-EF12561E6B5F}"/>
    <cellStyle name="Separador de milhares 6 9 6" xfId="28788" xr:uid="{00000000-0005-0000-0000-000076700000}"/>
    <cellStyle name="Separador de milhares_x0001_ 6 9 6" xfId="28789" xr:uid="{00000000-0005-0000-0000-000077700000}"/>
    <cellStyle name="Separador de milhares 6 9 6 2" xfId="59424" xr:uid="{FAA7C227-73C6-4201-8C0F-2C35887B3967}"/>
    <cellStyle name="Separador de milhares_x0001_ 6 9 6 2" xfId="59425" xr:uid="{05FA0F19-186D-478D-84EF-4DD2D8A0703D}"/>
    <cellStyle name="Separador de milhares 6 9 7" xfId="28790" xr:uid="{00000000-0005-0000-0000-000078700000}"/>
    <cellStyle name="Separador de milhares_x0001_ 6 9 7" xfId="28791" xr:uid="{00000000-0005-0000-0000-000079700000}"/>
    <cellStyle name="Separador de milhares 6 9 7 2" xfId="59426" xr:uid="{AEC0A108-DE63-4984-B384-AD419A752C86}"/>
    <cellStyle name="Separador de milhares_x0001_ 6 9 7 2" xfId="59427" xr:uid="{9B7C0628-0CAF-4472-99CD-24A5BB7209BC}"/>
    <cellStyle name="Separador de milhares 6 9 7 3" xfId="28792" xr:uid="{00000000-0005-0000-0000-00007A700000}"/>
    <cellStyle name="Separador de milhares 6 9 7 3 2" xfId="59428" xr:uid="{AFA2E122-B329-42E1-9707-55350C976207}"/>
    <cellStyle name="Separador de milhares 6 9 8" xfId="28793" xr:uid="{00000000-0005-0000-0000-00007B700000}"/>
    <cellStyle name="Separador de milhares_x0001_ 6 9 8" xfId="28794" xr:uid="{00000000-0005-0000-0000-00007C700000}"/>
    <cellStyle name="Separador de milhares 6 9 8 2" xfId="59429" xr:uid="{BE97C984-B430-4EAF-AFC9-3D8695A70D06}"/>
    <cellStyle name="Separador de milhares_x0001_ 6 9 8 2" xfId="59430" xr:uid="{0CA094B2-A3DC-47F2-9F2D-F2DDA0A95A1E}"/>
    <cellStyle name="Separador de milhares 6 9 9" xfId="28795" xr:uid="{00000000-0005-0000-0000-00007D700000}"/>
    <cellStyle name="Separador de milhares_x0001_ 6 9 9" xfId="28796" xr:uid="{00000000-0005-0000-0000-00007E700000}"/>
    <cellStyle name="Separador de milhares 6 9 9 2" xfId="59431" xr:uid="{86234397-A083-4EA2-8428-80DC7150E6A9}"/>
    <cellStyle name="Separador de milhares_x0001_ 6 9 9 2" xfId="59432" xr:uid="{DA16B7FA-C6BE-4B8A-9861-2CB3266B9ACC}"/>
    <cellStyle name="Separador de milhares 60" xfId="28797" xr:uid="{00000000-0005-0000-0000-00007F700000}"/>
    <cellStyle name="Separador de milhares 60 2" xfId="28798" xr:uid="{00000000-0005-0000-0000-000080700000}"/>
    <cellStyle name="Separador de milhares 60 2 2" xfId="28799" xr:uid="{00000000-0005-0000-0000-000081700000}"/>
    <cellStyle name="Separador de milhares 60 2 2 2" xfId="28800" xr:uid="{00000000-0005-0000-0000-000082700000}"/>
    <cellStyle name="Separador de milhares 60 2 2 2 2" xfId="59436" xr:uid="{EFAFD0F4-D9F1-42AC-915F-56C98A825D32}"/>
    <cellStyle name="Separador de milhares 60 2 2 3" xfId="59435" xr:uid="{E7D85A25-9A63-47CA-84A4-C9ED4E16357D}"/>
    <cellStyle name="Separador de milhares 60 2 3" xfId="28801" xr:uid="{00000000-0005-0000-0000-000083700000}"/>
    <cellStyle name="Separador de milhares 60 2 3 2" xfId="28802" xr:uid="{00000000-0005-0000-0000-000084700000}"/>
    <cellStyle name="Separador de milhares 60 2 3 2 2" xfId="59438" xr:uid="{304022F4-2B9D-4FBC-B156-D33D32ED017C}"/>
    <cellStyle name="Separador de milhares 60 2 3 3" xfId="59437" xr:uid="{7C1025BF-DABF-43C6-AF66-27BBCC5A6CB3}"/>
    <cellStyle name="Separador de milhares 60 2 4" xfId="28803" xr:uid="{00000000-0005-0000-0000-000085700000}"/>
    <cellStyle name="Separador de milhares 60 2 4 2" xfId="59439" xr:uid="{F148B464-7B91-47D8-B3FF-9AFBBC640798}"/>
    <cellStyle name="Separador de milhares 60 2 5" xfId="28804" xr:uid="{00000000-0005-0000-0000-000086700000}"/>
    <cellStyle name="Separador de milhares 60 2 5 2" xfId="59440" xr:uid="{C23E053C-2633-4B25-AB15-B6F705E7C5CB}"/>
    <cellStyle name="Separador de milhares 60 2 6" xfId="28805" xr:uid="{00000000-0005-0000-0000-000087700000}"/>
    <cellStyle name="Separador de milhares 60 2 6 2" xfId="59441" xr:uid="{5BFF7B3C-3235-408B-B5D2-FB54CEAE7EEC}"/>
    <cellStyle name="Separador de milhares 60 2 7" xfId="59434" xr:uid="{C5872101-BD59-46BD-93D9-4256443AB97E}"/>
    <cellStyle name="Separador de milhares 60 3" xfId="28806" xr:uid="{00000000-0005-0000-0000-000088700000}"/>
    <cellStyle name="Separador de milhares 60 3 2" xfId="28807" xr:uid="{00000000-0005-0000-0000-000089700000}"/>
    <cellStyle name="Separador de milhares 60 3 2 2" xfId="59443" xr:uid="{3E089D14-5D6F-4B5F-A2F0-E736E7423ACE}"/>
    <cellStyle name="Separador de milhares 60 3 3" xfId="59442" xr:uid="{54F145DA-96D8-43C0-AD83-8110F732861D}"/>
    <cellStyle name="Separador de milhares 60 4" xfId="28808" xr:uid="{00000000-0005-0000-0000-00008A700000}"/>
    <cellStyle name="Separador de milhares 60 4 2" xfId="28809" xr:uid="{00000000-0005-0000-0000-00008B700000}"/>
    <cellStyle name="Separador de milhares 60 4 2 2" xfId="59445" xr:uid="{2B96D5CF-330D-423B-96C4-2C4D699C6FDE}"/>
    <cellStyle name="Separador de milhares 60 4 3" xfId="59444" xr:uid="{CC152D9F-C402-4DA6-8B94-5D45A74A2C80}"/>
    <cellStyle name="Separador de milhares 60 5" xfId="28810" xr:uid="{00000000-0005-0000-0000-00008C700000}"/>
    <cellStyle name="Separador de milhares 60 5 2" xfId="59446" xr:uid="{FE329FCF-1B1E-4F77-B938-A5C4127869AE}"/>
    <cellStyle name="Separador de milhares 60 6" xfId="28811" xr:uid="{00000000-0005-0000-0000-00008D700000}"/>
    <cellStyle name="Separador de milhares 60 6 2" xfId="28812" xr:uid="{00000000-0005-0000-0000-00008E700000}"/>
    <cellStyle name="Separador de milhares 60 6 2 2" xfId="59448" xr:uid="{9AD7F2C0-6A11-456C-85F8-54E456DF0F9E}"/>
    <cellStyle name="Separador de milhares 60 6 3" xfId="59447" xr:uid="{A5A9FE1C-2C53-44DA-9DD8-A0C966E30C84}"/>
    <cellStyle name="Separador de milhares 60 7" xfId="28813" xr:uid="{00000000-0005-0000-0000-00008F700000}"/>
    <cellStyle name="Separador de milhares 60 7 2" xfId="59449" xr:uid="{19AF8A31-51FF-4A84-916F-3CF8F00CC523}"/>
    <cellStyle name="Separador de milhares 60 8" xfId="59433" xr:uid="{EF880A00-C125-4707-8CFC-8AA0A38E10D4}"/>
    <cellStyle name="Separador de milhares 61" xfId="28814" xr:uid="{00000000-0005-0000-0000-000090700000}"/>
    <cellStyle name="Separador de milhares 61 2" xfId="28815" xr:uid="{00000000-0005-0000-0000-000091700000}"/>
    <cellStyle name="Separador de milhares 61 2 2" xfId="28816" xr:uid="{00000000-0005-0000-0000-000092700000}"/>
    <cellStyle name="Separador de milhares 61 2 2 2" xfId="28817" xr:uid="{00000000-0005-0000-0000-000093700000}"/>
    <cellStyle name="Separador de milhares 61 2 2 2 2" xfId="59453" xr:uid="{F68651C9-3B95-4DA6-816A-15604EA97E00}"/>
    <cellStyle name="Separador de milhares 61 2 2 3" xfId="59452" xr:uid="{F04074B0-ECA8-48A0-8589-124DE2713E2A}"/>
    <cellStyle name="Separador de milhares 61 2 3" xfId="28818" xr:uid="{00000000-0005-0000-0000-000094700000}"/>
    <cellStyle name="Separador de milhares 61 2 3 2" xfId="28819" xr:uid="{00000000-0005-0000-0000-000095700000}"/>
    <cellStyle name="Separador de milhares 61 2 3 2 2" xfId="59455" xr:uid="{63F423DE-57C7-46F7-A342-5B8A70F2CBE7}"/>
    <cellStyle name="Separador de milhares 61 2 3 3" xfId="59454" xr:uid="{238FAFE4-5AC0-4E78-8F4A-901571ED1DE6}"/>
    <cellStyle name="Separador de milhares 61 2 4" xfId="28820" xr:uid="{00000000-0005-0000-0000-000096700000}"/>
    <cellStyle name="Separador de milhares 61 2 4 2" xfId="59456" xr:uid="{306BD2E9-3B58-4F81-BD46-CA6ADE2EBDF1}"/>
    <cellStyle name="Separador de milhares 61 2 5" xfId="28821" xr:uid="{00000000-0005-0000-0000-000097700000}"/>
    <cellStyle name="Separador de milhares 61 2 5 2" xfId="59457" xr:uid="{7ED5E8F1-EFB7-4312-8B24-284FEAC47EB1}"/>
    <cellStyle name="Separador de milhares 61 2 6" xfId="28822" xr:uid="{00000000-0005-0000-0000-000098700000}"/>
    <cellStyle name="Separador de milhares 61 2 6 2" xfId="59458" xr:uid="{DFBA393D-E7F3-4175-BAFF-72A3F0AF0434}"/>
    <cellStyle name="Separador de milhares 61 2 7" xfId="59451" xr:uid="{35FAE4EF-1D6F-46DD-9818-34CAC1CD89B9}"/>
    <cellStyle name="Separador de milhares 61 3" xfId="28823" xr:uid="{00000000-0005-0000-0000-000099700000}"/>
    <cellStyle name="Separador de milhares 61 3 2" xfId="28824" xr:uid="{00000000-0005-0000-0000-00009A700000}"/>
    <cellStyle name="Separador de milhares 61 3 2 2" xfId="59460" xr:uid="{A7927626-B5CC-40E8-BF1B-327DD100B49E}"/>
    <cellStyle name="Separador de milhares 61 3 3" xfId="59459" xr:uid="{5A01477B-6505-4431-A493-F6B22C973625}"/>
    <cellStyle name="Separador de milhares 61 4" xfId="28825" xr:uid="{00000000-0005-0000-0000-00009B700000}"/>
    <cellStyle name="Separador de milhares 61 4 2" xfId="28826" xr:uid="{00000000-0005-0000-0000-00009C700000}"/>
    <cellStyle name="Separador de milhares 61 4 2 2" xfId="59462" xr:uid="{183AE56B-B438-4515-ABA6-B8F1E78CF00F}"/>
    <cellStyle name="Separador de milhares 61 4 3" xfId="59461" xr:uid="{0C8BF85D-1B5E-4037-B04B-62EE65140118}"/>
    <cellStyle name="Separador de milhares 61 5" xfId="28827" xr:uid="{00000000-0005-0000-0000-00009D700000}"/>
    <cellStyle name="Separador de milhares 61 5 2" xfId="59463" xr:uid="{78B66640-8B11-4428-B6C6-AAADF158FA7D}"/>
    <cellStyle name="Separador de milhares 61 6" xfId="28828" xr:uid="{00000000-0005-0000-0000-00009E700000}"/>
    <cellStyle name="Separador de milhares 61 6 2" xfId="28829" xr:uid="{00000000-0005-0000-0000-00009F700000}"/>
    <cellStyle name="Separador de milhares 61 6 2 2" xfId="59465" xr:uid="{D251C9E0-7C1C-43D7-AFBC-BBB616F94802}"/>
    <cellStyle name="Separador de milhares 61 6 3" xfId="59464" xr:uid="{6223EF17-BFEF-4A12-B77D-86E8C8E71C4D}"/>
    <cellStyle name="Separador de milhares 61 7" xfId="28830" xr:uid="{00000000-0005-0000-0000-0000A0700000}"/>
    <cellStyle name="Separador de milhares 61 7 2" xfId="59466" xr:uid="{FBBB1ABB-A79A-4D8F-AA46-74D8D2A3E38B}"/>
    <cellStyle name="Separador de milhares 61 8" xfId="59450" xr:uid="{BAAECCE8-8836-4CEF-BC2D-0050F21E0E12}"/>
    <cellStyle name="Separador de milhares 62" xfId="28831" xr:uid="{00000000-0005-0000-0000-0000A1700000}"/>
    <cellStyle name="Separador de milhares 62 2" xfId="28832" xr:uid="{00000000-0005-0000-0000-0000A2700000}"/>
    <cellStyle name="Separador de milhares 62 2 2" xfId="28833" xr:uid="{00000000-0005-0000-0000-0000A3700000}"/>
    <cellStyle name="Separador de milhares 62 2 2 2" xfId="28834" xr:uid="{00000000-0005-0000-0000-0000A4700000}"/>
    <cellStyle name="Separador de milhares 62 2 2 2 2" xfId="59470" xr:uid="{F3933A96-0253-4109-8E10-153EEBA1D2E1}"/>
    <cellStyle name="Separador de milhares 62 2 2 3" xfId="59469" xr:uid="{F7A3F64E-875B-4FDA-B3C3-E26D873B8782}"/>
    <cellStyle name="Separador de milhares 62 2 3" xfId="28835" xr:uid="{00000000-0005-0000-0000-0000A5700000}"/>
    <cellStyle name="Separador de milhares 62 2 3 2" xfId="28836" xr:uid="{00000000-0005-0000-0000-0000A6700000}"/>
    <cellStyle name="Separador de milhares 62 2 3 2 2" xfId="59472" xr:uid="{CC62ED23-38E4-42B6-8DD1-EE2226CFB999}"/>
    <cellStyle name="Separador de milhares 62 2 3 3" xfId="59471" xr:uid="{D23568D1-54BD-4B5A-B2C3-1E08F8C9BDCE}"/>
    <cellStyle name="Separador de milhares 62 2 4" xfId="28837" xr:uid="{00000000-0005-0000-0000-0000A7700000}"/>
    <cellStyle name="Separador de milhares 62 2 4 2" xfId="59473" xr:uid="{631644ED-A513-4B1F-92DC-366F6F8CA04C}"/>
    <cellStyle name="Separador de milhares 62 2 5" xfId="28838" xr:uid="{00000000-0005-0000-0000-0000A8700000}"/>
    <cellStyle name="Separador de milhares 62 2 5 2" xfId="59474" xr:uid="{78138C3E-CFE9-470E-B4E5-57248E522D71}"/>
    <cellStyle name="Separador de milhares 62 2 6" xfId="28839" xr:uid="{00000000-0005-0000-0000-0000A9700000}"/>
    <cellStyle name="Separador de milhares 62 2 6 2" xfId="59475" xr:uid="{FE6EA458-0C5F-4F1C-8CD1-B2FB8C1D2020}"/>
    <cellStyle name="Separador de milhares 62 2 7" xfId="59468" xr:uid="{711A68D3-5953-4ED5-9A77-B69BECCAA8A4}"/>
    <cellStyle name="Separador de milhares 62 3" xfId="28840" xr:uid="{00000000-0005-0000-0000-0000AA700000}"/>
    <cellStyle name="Separador de milhares 62 3 2" xfId="28841" xr:uid="{00000000-0005-0000-0000-0000AB700000}"/>
    <cellStyle name="Separador de milhares 62 3 2 2" xfId="59477" xr:uid="{DB9EE672-5331-4C10-9C00-3CE3E8D9D97A}"/>
    <cellStyle name="Separador de milhares 62 3 3" xfId="59476" xr:uid="{1152A777-5979-473C-B09A-C397D5506F26}"/>
    <cellStyle name="Separador de milhares 62 4" xfId="28842" xr:uid="{00000000-0005-0000-0000-0000AC700000}"/>
    <cellStyle name="Separador de milhares 62 4 2" xfId="28843" xr:uid="{00000000-0005-0000-0000-0000AD700000}"/>
    <cellStyle name="Separador de milhares 62 4 2 2" xfId="59479" xr:uid="{D52929C3-520E-4174-88FD-9E376BA347F5}"/>
    <cellStyle name="Separador de milhares 62 4 3" xfId="59478" xr:uid="{17B782DF-05ED-4666-B481-AEEE34F8B8B7}"/>
    <cellStyle name="Separador de milhares 62 5" xfId="28844" xr:uid="{00000000-0005-0000-0000-0000AE700000}"/>
    <cellStyle name="Separador de milhares 62 5 2" xfId="59480" xr:uid="{AB147246-5A84-4DBB-B153-8805F2A98FFF}"/>
    <cellStyle name="Separador de milhares 62 6" xfId="28845" xr:uid="{00000000-0005-0000-0000-0000AF700000}"/>
    <cellStyle name="Separador de milhares 62 6 2" xfId="28846" xr:uid="{00000000-0005-0000-0000-0000B0700000}"/>
    <cellStyle name="Separador de milhares 62 6 2 2" xfId="59482" xr:uid="{6267CCC7-27D2-4572-8F9F-17A3C51D6DE0}"/>
    <cellStyle name="Separador de milhares 62 6 3" xfId="59481" xr:uid="{58179C11-2C50-438B-91FA-96314BFD1C2E}"/>
    <cellStyle name="Separador de milhares 62 7" xfId="28847" xr:uid="{00000000-0005-0000-0000-0000B1700000}"/>
    <cellStyle name="Separador de milhares 62 7 2" xfId="59483" xr:uid="{37D03DE6-C3BC-490B-BAB9-AE7FF7D4BF5F}"/>
    <cellStyle name="Separador de milhares 62 8" xfId="59467" xr:uid="{78299A84-E5EE-44F4-AC87-A935459DB52D}"/>
    <cellStyle name="Separador de milhares 63" xfId="28848" xr:uid="{00000000-0005-0000-0000-0000B2700000}"/>
    <cellStyle name="Separador de milhares 63 2" xfId="28849" xr:uid="{00000000-0005-0000-0000-0000B3700000}"/>
    <cellStyle name="Separador de milhares 63 2 2" xfId="28850" xr:uid="{00000000-0005-0000-0000-0000B4700000}"/>
    <cellStyle name="Separador de milhares 63 2 2 2" xfId="28851" xr:uid="{00000000-0005-0000-0000-0000B5700000}"/>
    <cellStyle name="Separador de milhares 63 2 2 2 2" xfId="59487" xr:uid="{5F16C32E-19C5-426B-A926-1815105C6A91}"/>
    <cellStyle name="Separador de milhares 63 2 2 3" xfId="59486" xr:uid="{DDD54C96-1D2B-43B6-A8BC-C3882333E516}"/>
    <cellStyle name="Separador de milhares 63 2 3" xfId="28852" xr:uid="{00000000-0005-0000-0000-0000B6700000}"/>
    <cellStyle name="Separador de milhares 63 2 3 2" xfId="28853" xr:uid="{00000000-0005-0000-0000-0000B7700000}"/>
    <cellStyle name="Separador de milhares 63 2 3 2 2" xfId="59489" xr:uid="{236BACBC-6CC3-4C40-B5B6-FC98D6E3E707}"/>
    <cellStyle name="Separador de milhares 63 2 3 3" xfId="59488" xr:uid="{761AD32B-6C52-4BC7-8B88-AAF8B4E7326E}"/>
    <cellStyle name="Separador de milhares 63 2 4" xfId="28854" xr:uid="{00000000-0005-0000-0000-0000B8700000}"/>
    <cellStyle name="Separador de milhares 63 2 4 2" xfId="59490" xr:uid="{3BE0E812-392F-46F1-9D2D-A1907B7958F9}"/>
    <cellStyle name="Separador de milhares 63 2 5" xfId="28855" xr:uid="{00000000-0005-0000-0000-0000B9700000}"/>
    <cellStyle name="Separador de milhares 63 2 5 2" xfId="59491" xr:uid="{D4BC7574-027B-4C81-8E4D-27686A4AD020}"/>
    <cellStyle name="Separador de milhares 63 2 6" xfId="28856" xr:uid="{00000000-0005-0000-0000-0000BA700000}"/>
    <cellStyle name="Separador de milhares 63 2 6 2" xfId="59492" xr:uid="{7ECC73C4-6EA5-4FDB-A092-46FB2A5ABAEC}"/>
    <cellStyle name="Separador de milhares 63 2 7" xfId="59485" xr:uid="{F3A6009F-515E-4002-998D-A749057FE710}"/>
    <cellStyle name="Separador de milhares 63 3" xfId="28857" xr:uid="{00000000-0005-0000-0000-0000BB700000}"/>
    <cellStyle name="Separador de milhares 63 3 2" xfId="28858" xr:uid="{00000000-0005-0000-0000-0000BC700000}"/>
    <cellStyle name="Separador de milhares 63 3 2 2" xfId="59494" xr:uid="{4D175AB5-2B9B-4677-A29B-0D85A539361C}"/>
    <cellStyle name="Separador de milhares 63 3 3" xfId="59493" xr:uid="{D843917C-8B60-4BB5-A498-91AE24DA847C}"/>
    <cellStyle name="Separador de milhares 63 4" xfId="28859" xr:uid="{00000000-0005-0000-0000-0000BD700000}"/>
    <cellStyle name="Separador de milhares 63 4 2" xfId="28860" xr:uid="{00000000-0005-0000-0000-0000BE700000}"/>
    <cellStyle name="Separador de milhares 63 4 2 2" xfId="59496" xr:uid="{0364EF23-5280-4C88-A6D5-E1DF21EA316A}"/>
    <cellStyle name="Separador de milhares 63 4 3" xfId="59495" xr:uid="{BB60F401-BB55-4743-8CE7-245FDBC0DC5D}"/>
    <cellStyle name="Separador de milhares 63 5" xfId="28861" xr:uid="{00000000-0005-0000-0000-0000BF700000}"/>
    <cellStyle name="Separador de milhares 63 5 2" xfId="59497" xr:uid="{217E1ADF-7D72-49D1-8683-92FC7A2B19CC}"/>
    <cellStyle name="Separador de milhares 63 6" xfId="28862" xr:uid="{00000000-0005-0000-0000-0000C0700000}"/>
    <cellStyle name="Separador de milhares 63 6 2" xfId="28863" xr:uid="{00000000-0005-0000-0000-0000C1700000}"/>
    <cellStyle name="Separador de milhares 63 6 2 2" xfId="59499" xr:uid="{6382AFD1-C7E8-4F07-8AA1-4A0180155FB7}"/>
    <cellStyle name="Separador de milhares 63 6 3" xfId="59498" xr:uid="{F14AB2F6-5611-46E3-A588-CC512BB617CD}"/>
    <cellStyle name="Separador de milhares 63 7" xfId="28864" xr:uid="{00000000-0005-0000-0000-0000C2700000}"/>
    <cellStyle name="Separador de milhares 63 7 2" xfId="59500" xr:uid="{99FD41E4-6485-4813-A60E-B69BCB5586BF}"/>
    <cellStyle name="Separador de milhares 63 8" xfId="59484" xr:uid="{9E89EC61-0333-48AF-925A-B339470D13D0}"/>
    <cellStyle name="Separador de milhares 64" xfId="28865" xr:uid="{00000000-0005-0000-0000-0000C3700000}"/>
    <cellStyle name="Separador de milhares 64 2" xfId="28866" xr:uid="{00000000-0005-0000-0000-0000C4700000}"/>
    <cellStyle name="Separador de milhares 64 2 2" xfId="28867" xr:uid="{00000000-0005-0000-0000-0000C5700000}"/>
    <cellStyle name="Separador de milhares 64 2 2 2" xfId="28868" xr:uid="{00000000-0005-0000-0000-0000C6700000}"/>
    <cellStyle name="Separador de milhares 64 2 2 2 2" xfId="59504" xr:uid="{EC292BC9-BEF7-4666-9145-8AB70DB89F87}"/>
    <cellStyle name="Separador de milhares 64 2 2 3" xfId="59503" xr:uid="{6E0FBF2B-D33D-4529-B339-22F4694C1CEC}"/>
    <cellStyle name="Separador de milhares 64 2 3" xfId="28869" xr:uid="{00000000-0005-0000-0000-0000C7700000}"/>
    <cellStyle name="Separador de milhares 64 2 3 2" xfId="28870" xr:uid="{00000000-0005-0000-0000-0000C8700000}"/>
    <cellStyle name="Separador de milhares 64 2 3 2 2" xfId="59506" xr:uid="{36D84295-A7C3-4D80-B702-1075C4C6144F}"/>
    <cellStyle name="Separador de milhares 64 2 3 3" xfId="59505" xr:uid="{A69B67F8-1ECF-4F66-B869-C06DF5292DA3}"/>
    <cellStyle name="Separador de milhares 64 2 4" xfId="28871" xr:uid="{00000000-0005-0000-0000-0000C9700000}"/>
    <cellStyle name="Separador de milhares 64 2 4 2" xfId="59507" xr:uid="{4C621BC7-D341-46D0-9E26-9876B1C21724}"/>
    <cellStyle name="Separador de milhares 64 2 5" xfId="28872" xr:uid="{00000000-0005-0000-0000-0000CA700000}"/>
    <cellStyle name="Separador de milhares 64 2 5 2" xfId="59508" xr:uid="{3B97E206-F89A-4656-904B-887CEC7AEF09}"/>
    <cellStyle name="Separador de milhares 64 2 6" xfId="28873" xr:uid="{00000000-0005-0000-0000-0000CB700000}"/>
    <cellStyle name="Separador de milhares 64 2 6 2" xfId="59509" xr:uid="{88FDC0A6-50DC-4C50-867C-E0FCADE8798F}"/>
    <cellStyle name="Separador de milhares 64 2 7" xfId="59502" xr:uid="{6FABFD65-550C-41C9-8BEF-2E9730C83D5F}"/>
    <cellStyle name="Separador de milhares 64 3" xfId="28874" xr:uid="{00000000-0005-0000-0000-0000CC700000}"/>
    <cellStyle name="Separador de milhares 64 3 2" xfId="28875" xr:uid="{00000000-0005-0000-0000-0000CD700000}"/>
    <cellStyle name="Separador de milhares 64 3 2 2" xfId="59511" xr:uid="{0EC45BE9-E4C8-4953-9401-3522247E241E}"/>
    <cellStyle name="Separador de milhares 64 3 3" xfId="59510" xr:uid="{6D7A2592-A5F3-4C5F-A3B8-74F04DBD737B}"/>
    <cellStyle name="Separador de milhares 64 4" xfId="28876" xr:uid="{00000000-0005-0000-0000-0000CE700000}"/>
    <cellStyle name="Separador de milhares 64 4 2" xfId="28877" xr:uid="{00000000-0005-0000-0000-0000CF700000}"/>
    <cellStyle name="Separador de milhares 64 4 2 2" xfId="59513" xr:uid="{F77A34F6-8A31-4C1F-97F4-10DDF0DE49EB}"/>
    <cellStyle name="Separador de milhares 64 4 3" xfId="59512" xr:uid="{F83508B5-69B6-44BB-933D-02F5A2FB7F8A}"/>
    <cellStyle name="Separador de milhares 64 5" xfId="28878" xr:uid="{00000000-0005-0000-0000-0000D0700000}"/>
    <cellStyle name="Separador de milhares 64 5 2" xfId="59514" xr:uid="{F35DD6C0-0FF6-4B04-A28F-B14298C2FBA5}"/>
    <cellStyle name="Separador de milhares 64 6" xfId="28879" xr:uid="{00000000-0005-0000-0000-0000D1700000}"/>
    <cellStyle name="Separador de milhares 64 6 2" xfId="28880" xr:uid="{00000000-0005-0000-0000-0000D2700000}"/>
    <cellStyle name="Separador de milhares 64 6 2 2" xfId="59516" xr:uid="{FBB68BF1-1401-40FD-91E6-53D841CDEF67}"/>
    <cellStyle name="Separador de milhares 64 6 3" xfId="59515" xr:uid="{158F7E86-4C6D-4500-98CC-D33116B1E0E0}"/>
    <cellStyle name="Separador de milhares 64 7" xfId="28881" xr:uid="{00000000-0005-0000-0000-0000D3700000}"/>
    <cellStyle name="Separador de milhares 64 7 2" xfId="59517" xr:uid="{F35DCA44-690F-49DA-97B6-3F7439D12D6A}"/>
    <cellStyle name="Separador de milhares 64 8" xfId="59501" xr:uid="{B15FBF1D-71F7-4EBD-8536-40B2E2AE9E2A}"/>
    <cellStyle name="Separador de milhares 65" xfId="28882" xr:uid="{00000000-0005-0000-0000-0000D4700000}"/>
    <cellStyle name="Separador de milhares 65 2" xfId="28883" xr:uid="{00000000-0005-0000-0000-0000D5700000}"/>
    <cellStyle name="Separador de milhares 65 2 2" xfId="28884" xr:uid="{00000000-0005-0000-0000-0000D6700000}"/>
    <cellStyle name="Separador de milhares 65 2 2 2" xfId="28885" xr:uid="{00000000-0005-0000-0000-0000D7700000}"/>
    <cellStyle name="Separador de milhares 65 2 2 2 2" xfId="59521" xr:uid="{9EF1D336-4F72-4FCC-9EB0-11F966BBA972}"/>
    <cellStyle name="Separador de milhares 65 2 2 3" xfId="59520" xr:uid="{E3CE7CF1-872B-4306-8E38-3FD7C415BEB9}"/>
    <cellStyle name="Separador de milhares 65 2 3" xfId="28886" xr:uid="{00000000-0005-0000-0000-0000D8700000}"/>
    <cellStyle name="Separador de milhares 65 2 3 2" xfId="28887" xr:uid="{00000000-0005-0000-0000-0000D9700000}"/>
    <cellStyle name="Separador de milhares 65 2 3 2 2" xfId="59523" xr:uid="{1C7D6A99-9B7E-4EB5-895C-329F5A92C627}"/>
    <cellStyle name="Separador de milhares 65 2 3 3" xfId="59522" xr:uid="{BE5A3B43-72B1-4EBD-9165-708D3263D0F7}"/>
    <cellStyle name="Separador de milhares 65 2 4" xfId="28888" xr:uid="{00000000-0005-0000-0000-0000DA700000}"/>
    <cellStyle name="Separador de milhares 65 2 4 2" xfId="59524" xr:uid="{A166CF1E-959F-4EA5-9DCB-5E4C32455C57}"/>
    <cellStyle name="Separador de milhares 65 2 5" xfId="28889" xr:uid="{00000000-0005-0000-0000-0000DB700000}"/>
    <cellStyle name="Separador de milhares 65 2 5 2" xfId="59525" xr:uid="{98776BB2-482F-4F38-8BA2-A9705493D3A8}"/>
    <cellStyle name="Separador de milhares 65 2 6" xfId="28890" xr:uid="{00000000-0005-0000-0000-0000DC700000}"/>
    <cellStyle name="Separador de milhares 65 2 6 2" xfId="59526" xr:uid="{21A5B514-336B-493D-B054-150F6AC103A8}"/>
    <cellStyle name="Separador de milhares 65 2 7" xfId="59519" xr:uid="{FCE5E4A1-2663-4691-9BA9-B591FF23B8D0}"/>
    <cellStyle name="Separador de milhares 65 3" xfId="28891" xr:uid="{00000000-0005-0000-0000-0000DD700000}"/>
    <cellStyle name="Separador de milhares 65 3 2" xfId="28892" xr:uid="{00000000-0005-0000-0000-0000DE700000}"/>
    <cellStyle name="Separador de milhares 65 3 2 2" xfId="59528" xr:uid="{C6BA4113-AE61-4213-88E5-912191929901}"/>
    <cellStyle name="Separador de milhares 65 3 3" xfId="59527" xr:uid="{C89AE1FA-8DFB-402F-868F-967CE2A1E70E}"/>
    <cellStyle name="Separador de milhares 65 4" xfId="28893" xr:uid="{00000000-0005-0000-0000-0000DF700000}"/>
    <cellStyle name="Separador de milhares 65 4 2" xfId="28894" xr:uid="{00000000-0005-0000-0000-0000E0700000}"/>
    <cellStyle name="Separador de milhares 65 4 2 2" xfId="59530" xr:uid="{68487B02-D196-4A49-B8AB-ED07B4B7A720}"/>
    <cellStyle name="Separador de milhares 65 4 3" xfId="59529" xr:uid="{9EFF4301-4966-4263-8C84-3254C4BB769B}"/>
    <cellStyle name="Separador de milhares 65 5" xfId="28895" xr:uid="{00000000-0005-0000-0000-0000E1700000}"/>
    <cellStyle name="Separador de milhares 65 5 2" xfId="59531" xr:uid="{893BDC4F-ABFD-49FA-911D-E326638F8C01}"/>
    <cellStyle name="Separador de milhares 65 6" xfId="28896" xr:uid="{00000000-0005-0000-0000-0000E2700000}"/>
    <cellStyle name="Separador de milhares 65 6 2" xfId="28897" xr:uid="{00000000-0005-0000-0000-0000E3700000}"/>
    <cellStyle name="Separador de milhares 65 6 2 2" xfId="59533" xr:uid="{A9FF65F5-A1C8-4F7B-A10D-3A04325AAF0F}"/>
    <cellStyle name="Separador de milhares 65 6 3" xfId="59532" xr:uid="{15AAC9E5-238F-4B27-932A-34498C97A0D5}"/>
    <cellStyle name="Separador de milhares 65 7" xfId="28898" xr:uid="{00000000-0005-0000-0000-0000E4700000}"/>
    <cellStyle name="Separador de milhares 65 7 2" xfId="59534" xr:uid="{6F9ED1DA-36AE-48ED-A0F3-F0D585737DC7}"/>
    <cellStyle name="Separador de milhares 65 8" xfId="59518" xr:uid="{BC1BEB01-72C6-40FF-B7E5-402F26A7C3C6}"/>
    <cellStyle name="Separador de milhares 66" xfId="28899" xr:uid="{00000000-0005-0000-0000-0000E5700000}"/>
    <cellStyle name="Separador de milhares 66 2" xfId="28900" xr:uid="{00000000-0005-0000-0000-0000E6700000}"/>
    <cellStyle name="Separador de milhares 66 2 2" xfId="28901" xr:uid="{00000000-0005-0000-0000-0000E7700000}"/>
    <cellStyle name="Separador de milhares 66 2 2 2" xfId="28902" xr:uid="{00000000-0005-0000-0000-0000E8700000}"/>
    <cellStyle name="Separador de milhares 66 2 2 2 2" xfId="59538" xr:uid="{1B233757-E28A-4362-9611-5F0616C09B31}"/>
    <cellStyle name="Separador de milhares 66 2 2 3" xfId="59537" xr:uid="{430BED44-0FD6-4A61-A7A1-CCDC3340F492}"/>
    <cellStyle name="Separador de milhares 66 2 3" xfId="28903" xr:uid="{00000000-0005-0000-0000-0000E9700000}"/>
    <cellStyle name="Separador de milhares 66 2 3 2" xfId="28904" xr:uid="{00000000-0005-0000-0000-0000EA700000}"/>
    <cellStyle name="Separador de milhares 66 2 3 2 2" xfId="59540" xr:uid="{F3ED57D1-C67B-4BA5-B8D8-52B7368F5133}"/>
    <cellStyle name="Separador de milhares 66 2 3 3" xfId="59539" xr:uid="{25358BC4-A75D-49C4-ADEF-DD800D9CA229}"/>
    <cellStyle name="Separador de milhares 66 2 4" xfId="28905" xr:uid="{00000000-0005-0000-0000-0000EB700000}"/>
    <cellStyle name="Separador de milhares 66 2 4 2" xfId="59541" xr:uid="{DC6216BE-38EA-4B4A-85D5-EBAA21095E03}"/>
    <cellStyle name="Separador de milhares 66 2 5" xfId="28906" xr:uid="{00000000-0005-0000-0000-0000EC700000}"/>
    <cellStyle name="Separador de milhares 66 2 5 2" xfId="59542" xr:uid="{6B765D85-5DE1-4A76-BAC9-EF87DC4E40C4}"/>
    <cellStyle name="Separador de milhares 66 2 6" xfId="28907" xr:uid="{00000000-0005-0000-0000-0000ED700000}"/>
    <cellStyle name="Separador de milhares 66 2 6 2" xfId="59543" xr:uid="{CF43D630-2978-428A-8690-14F32BF0FA78}"/>
    <cellStyle name="Separador de milhares 66 2 7" xfId="59536" xr:uid="{0DFE2C8A-7AAA-4938-BE24-689CC3AA5AC0}"/>
    <cellStyle name="Separador de milhares 66 3" xfId="28908" xr:uid="{00000000-0005-0000-0000-0000EE700000}"/>
    <cellStyle name="Separador de milhares 66 3 2" xfId="28909" xr:uid="{00000000-0005-0000-0000-0000EF700000}"/>
    <cellStyle name="Separador de milhares 66 3 2 2" xfId="59545" xr:uid="{2140A546-047A-4B50-A888-E07EA113F990}"/>
    <cellStyle name="Separador de milhares 66 3 3" xfId="59544" xr:uid="{23826B88-5F0C-434B-A13B-A748B09B8CF2}"/>
    <cellStyle name="Separador de milhares 66 4" xfId="28910" xr:uid="{00000000-0005-0000-0000-0000F0700000}"/>
    <cellStyle name="Separador de milhares 66 4 2" xfId="28911" xr:uid="{00000000-0005-0000-0000-0000F1700000}"/>
    <cellStyle name="Separador de milhares 66 4 2 2" xfId="59547" xr:uid="{62CC6416-6072-457E-973C-BA12D00BC5AC}"/>
    <cellStyle name="Separador de milhares 66 4 3" xfId="59546" xr:uid="{8EFCE210-BAD4-43F3-84E6-07471B479016}"/>
    <cellStyle name="Separador de milhares 66 5" xfId="28912" xr:uid="{00000000-0005-0000-0000-0000F2700000}"/>
    <cellStyle name="Separador de milhares 66 5 2" xfId="59548" xr:uid="{B9337296-9667-4BE5-BFE5-4A842D310EA1}"/>
    <cellStyle name="Separador de milhares 66 6" xfId="28913" xr:uid="{00000000-0005-0000-0000-0000F3700000}"/>
    <cellStyle name="Separador de milhares 66 6 2" xfId="28914" xr:uid="{00000000-0005-0000-0000-0000F4700000}"/>
    <cellStyle name="Separador de milhares 66 6 2 2" xfId="59550" xr:uid="{07D22020-B84D-4035-B1C4-303AA20D198E}"/>
    <cellStyle name="Separador de milhares 66 6 3" xfId="59549" xr:uid="{522EBCD4-C220-49AD-86F7-B7CFD620AFDC}"/>
    <cellStyle name="Separador de milhares 66 7" xfId="28915" xr:uid="{00000000-0005-0000-0000-0000F5700000}"/>
    <cellStyle name="Separador de milhares 66 7 2" xfId="59551" xr:uid="{38E8EB3B-654F-46D5-AEC3-197AB278DEA8}"/>
    <cellStyle name="Separador de milhares 66 8" xfId="59535" xr:uid="{8D4EFA23-AFA2-4660-963B-25B5D4E3F222}"/>
    <cellStyle name="Separador de milhares 67" xfId="28916" xr:uid="{00000000-0005-0000-0000-0000F6700000}"/>
    <cellStyle name="Separador de milhares 67 2" xfId="28917" xr:uid="{00000000-0005-0000-0000-0000F7700000}"/>
    <cellStyle name="Separador de milhares 67 2 2" xfId="28918" xr:uid="{00000000-0005-0000-0000-0000F8700000}"/>
    <cellStyle name="Separador de milhares 67 2 2 2" xfId="28919" xr:uid="{00000000-0005-0000-0000-0000F9700000}"/>
    <cellStyle name="Separador de milhares 67 2 2 2 2" xfId="59555" xr:uid="{7ACAD09E-E51A-46B6-AC69-DFDB744074D7}"/>
    <cellStyle name="Separador de milhares 67 2 2 3" xfId="59554" xr:uid="{0A43C245-E529-4F90-A4E4-4B61D57ED408}"/>
    <cellStyle name="Separador de milhares 67 2 3" xfId="28920" xr:uid="{00000000-0005-0000-0000-0000FA700000}"/>
    <cellStyle name="Separador de milhares 67 2 3 2" xfId="28921" xr:uid="{00000000-0005-0000-0000-0000FB700000}"/>
    <cellStyle name="Separador de milhares 67 2 3 2 2" xfId="59557" xr:uid="{5144977A-D159-4DE6-A3FA-6F91328BF051}"/>
    <cellStyle name="Separador de milhares 67 2 3 3" xfId="59556" xr:uid="{403ED2FE-F378-4E96-A75C-279DA8B163ED}"/>
    <cellStyle name="Separador de milhares 67 2 4" xfId="28922" xr:uid="{00000000-0005-0000-0000-0000FC700000}"/>
    <cellStyle name="Separador de milhares 67 2 4 2" xfId="59558" xr:uid="{5D7117E6-F157-40CF-AA4E-7AD8D7A68CCF}"/>
    <cellStyle name="Separador de milhares 67 2 5" xfId="28923" xr:uid="{00000000-0005-0000-0000-0000FD700000}"/>
    <cellStyle name="Separador de milhares 67 2 5 2" xfId="59559" xr:uid="{2095927D-E216-4C23-8643-67F9D3CC0AD3}"/>
    <cellStyle name="Separador de milhares 67 2 6" xfId="28924" xr:uid="{00000000-0005-0000-0000-0000FE700000}"/>
    <cellStyle name="Separador de milhares 67 2 6 2" xfId="59560" xr:uid="{E51C27B3-E797-4317-B19D-6277AFD440BA}"/>
    <cellStyle name="Separador de milhares 67 2 7" xfId="59553" xr:uid="{4EC7D6F8-661F-42AD-A84E-6A8409F2CF8B}"/>
    <cellStyle name="Separador de milhares 67 3" xfId="28925" xr:uid="{00000000-0005-0000-0000-0000FF700000}"/>
    <cellStyle name="Separador de milhares 67 3 2" xfId="28926" xr:uid="{00000000-0005-0000-0000-000000710000}"/>
    <cellStyle name="Separador de milhares 67 3 2 2" xfId="59562" xr:uid="{2A42680D-D4F6-42E6-B2FA-1731C330D9D3}"/>
    <cellStyle name="Separador de milhares 67 3 3" xfId="59561" xr:uid="{E4117F8E-2C81-4B7D-B29B-45EA74B83DF1}"/>
    <cellStyle name="Separador de milhares 67 4" xfId="28927" xr:uid="{00000000-0005-0000-0000-000001710000}"/>
    <cellStyle name="Separador de milhares 67 4 2" xfId="28928" xr:uid="{00000000-0005-0000-0000-000002710000}"/>
    <cellStyle name="Separador de milhares 67 4 2 2" xfId="59564" xr:uid="{52228C89-4ED4-4C73-9CC4-5C07258F8EC8}"/>
    <cellStyle name="Separador de milhares 67 4 3" xfId="59563" xr:uid="{FF6F9204-ABD9-4863-9CF7-0AC8E587BAEB}"/>
    <cellStyle name="Separador de milhares 67 5" xfId="28929" xr:uid="{00000000-0005-0000-0000-000003710000}"/>
    <cellStyle name="Separador de milhares 67 5 2" xfId="59565" xr:uid="{9687AAB4-3E67-4CC4-BF20-5ADF23FB40AD}"/>
    <cellStyle name="Separador de milhares 67 6" xfId="28930" xr:uid="{00000000-0005-0000-0000-000004710000}"/>
    <cellStyle name="Separador de milhares 67 6 2" xfId="28931" xr:uid="{00000000-0005-0000-0000-000005710000}"/>
    <cellStyle name="Separador de milhares 67 6 2 2" xfId="59567" xr:uid="{8DFED2D9-701E-46D0-A4DF-0944074BAA7D}"/>
    <cellStyle name="Separador de milhares 67 6 3" xfId="59566" xr:uid="{3B43C079-CBD0-46C3-AD15-265D6B56DE2F}"/>
    <cellStyle name="Separador de milhares 67 7" xfId="28932" xr:uid="{00000000-0005-0000-0000-000006710000}"/>
    <cellStyle name="Separador de milhares 67 7 2" xfId="59568" xr:uid="{7F04D4D3-3DB5-4B40-8121-1D2A8FB2518E}"/>
    <cellStyle name="Separador de milhares 67 8" xfId="59552" xr:uid="{FBBD3940-FC7F-4C87-89CA-6CAEF27B658D}"/>
    <cellStyle name="Separador de milhares 68" xfId="28933" xr:uid="{00000000-0005-0000-0000-000007710000}"/>
    <cellStyle name="Separador de milhares 68 2" xfId="28934" xr:uid="{00000000-0005-0000-0000-000008710000}"/>
    <cellStyle name="Separador de milhares 68 2 2" xfId="28935" xr:uid="{00000000-0005-0000-0000-000009710000}"/>
    <cellStyle name="Separador de milhares 68 2 2 2" xfId="28936" xr:uid="{00000000-0005-0000-0000-00000A710000}"/>
    <cellStyle name="Separador de milhares 68 2 2 2 2" xfId="59572" xr:uid="{02F0EC76-056C-48CB-8EB7-9A75B2D62AD1}"/>
    <cellStyle name="Separador de milhares 68 2 2 3" xfId="59571" xr:uid="{861617E5-6603-4CD9-A68A-7CB6F67F5B65}"/>
    <cellStyle name="Separador de milhares 68 2 3" xfId="28937" xr:uid="{00000000-0005-0000-0000-00000B710000}"/>
    <cellStyle name="Separador de milhares 68 2 3 2" xfId="28938" xr:uid="{00000000-0005-0000-0000-00000C710000}"/>
    <cellStyle name="Separador de milhares 68 2 3 2 2" xfId="59574" xr:uid="{FA09506F-4D7A-4B37-B947-798231F277FC}"/>
    <cellStyle name="Separador de milhares 68 2 3 3" xfId="59573" xr:uid="{F4AC5A74-2FCC-4821-B20F-480BD5CA913A}"/>
    <cellStyle name="Separador de milhares 68 2 4" xfId="28939" xr:uid="{00000000-0005-0000-0000-00000D710000}"/>
    <cellStyle name="Separador de milhares 68 2 4 2" xfId="59575" xr:uid="{C29F03BB-507A-49F7-B573-1D3258A519B8}"/>
    <cellStyle name="Separador de milhares 68 2 5" xfId="28940" xr:uid="{00000000-0005-0000-0000-00000E710000}"/>
    <cellStyle name="Separador de milhares 68 2 5 2" xfId="59576" xr:uid="{AA7F1EE6-472D-405B-825C-3B801EA4CC71}"/>
    <cellStyle name="Separador de milhares 68 2 6" xfId="28941" xr:uid="{00000000-0005-0000-0000-00000F710000}"/>
    <cellStyle name="Separador de milhares 68 2 6 2" xfId="59577" xr:uid="{4F610FED-B19A-4A45-BB01-A6EBEB5CB8DC}"/>
    <cellStyle name="Separador de milhares 68 2 7" xfId="59570" xr:uid="{810AF32E-1E24-4942-BB1E-96C4B35E7A84}"/>
    <cellStyle name="Separador de milhares 68 3" xfId="28942" xr:uid="{00000000-0005-0000-0000-000010710000}"/>
    <cellStyle name="Separador de milhares 68 3 2" xfId="28943" xr:uid="{00000000-0005-0000-0000-000011710000}"/>
    <cellStyle name="Separador de milhares 68 3 2 2" xfId="59579" xr:uid="{FA18ECBB-1849-424A-8686-E50687700A8E}"/>
    <cellStyle name="Separador de milhares 68 3 3" xfId="59578" xr:uid="{A60DECCE-31C3-4D9F-A2C5-EE690210D8A5}"/>
    <cellStyle name="Separador de milhares 68 4" xfId="28944" xr:uid="{00000000-0005-0000-0000-000012710000}"/>
    <cellStyle name="Separador de milhares 68 4 2" xfId="28945" xr:uid="{00000000-0005-0000-0000-000013710000}"/>
    <cellStyle name="Separador de milhares 68 4 2 2" xfId="59581" xr:uid="{CE1788E3-B252-4480-9EEF-E614F7568DF6}"/>
    <cellStyle name="Separador de milhares 68 4 3" xfId="59580" xr:uid="{F84031A0-6145-4A2E-BFE0-6BFA6B52FF6F}"/>
    <cellStyle name="Separador de milhares 68 5" xfId="28946" xr:uid="{00000000-0005-0000-0000-000014710000}"/>
    <cellStyle name="Separador de milhares 68 5 2" xfId="59582" xr:uid="{1BD15888-FA54-4A8C-B57E-0D1A7D6F6827}"/>
    <cellStyle name="Separador de milhares 68 6" xfId="28947" xr:uid="{00000000-0005-0000-0000-000015710000}"/>
    <cellStyle name="Separador de milhares 68 6 2" xfId="28948" xr:uid="{00000000-0005-0000-0000-000016710000}"/>
    <cellStyle name="Separador de milhares 68 6 2 2" xfId="59584" xr:uid="{2537C87B-8836-4DFE-B9F9-C812C9C81424}"/>
    <cellStyle name="Separador de milhares 68 6 3" xfId="59583" xr:uid="{79A8DED2-FE71-45F2-91A8-FC11B4447868}"/>
    <cellStyle name="Separador de milhares 68 7" xfId="28949" xr:uid="{00000000-0005-0000-0000-000017710000}"/>
    <cellStyle name="Separador de milhares 68 7 2" xfId="59585" xr:uid="{B57D1C32-4041-41E1-86F1-2BE33FC1CABF}"/>
    <cellStyle name="Separador de milhares 68 8" xfId="59569" xr:uid="{B4A1E804-8A9D-44E2-8D6B-F3021C7EF926}"/>
    <cellStyle name="Separador de milhares 69" xfId="28950" xr:uid="{00000000-0005-0000-0000-000018710000}"/>
    <cellStyle name="Separador de milhares 69 2" xfId="28951" xr:uid="{00000000-0005-0000-0000-000019710000}"/>
    <cellStyle name="Separador de milhares 69 2 2" xfId="28952" xr:uid="{00000000-0005-0000-0000-00001A710000}"/>
    <cellStyle name="Separador de milhares 69 2 2 2" xfId="28953" xr:uid="{00000000-0005-0000-0000-00001B710000}"/>
    <cellStyle name="Separador de milhares 69 2 2 2 2" xfId="59589" xr:uid="{BF8FAF5F-7CC0-4838-A4C9-31F266C7992C}"/>
    <cellStyle name="Separador de milhares 69 2 2 3" xfId="59588" xr:uid="{673C3639-6A4E-4B0F-BEC7-E9B272BD65EE}"/>
    <cellStyle name="Separador de milhares 69 2 3" xfId="28954" xr:uid="{00000000-0005-0000-0000-00001C710000}"/>
    <cellStyle name="Separador de milhares 69 2 3 2" xfId="28955" xr:uid="{00000000-0005-0000-0000-00001D710000}"/>
    <cellStyle name="Separador de milhares 69 2 3 2 2" xfId="59591" xr:uid="{2308C644-BF4D-4910-86B7-905B47B482B4}"/>
    <cellStyle name="Separador de milhares 69 2 3 3" xfId="59590" xr:uid="{8D0C204A-1938-4B3C-A3E7-333D122619C5}"/>
    <cellStyle name="Separador de milhares 69 2 4" xfId="28956" xr:uid="{00000000-0005-0000-0000-00001E710000}"/>
    <cellStyle name="Separador de milhares 69 2 4 2" xfId="59592" xr:uid="{D6F8F3DE-7E65-4D86-9D19-C3124686C641}"/>
    <cellStyle name="Separador de milhares 69 2 5" xfId="28957" xr:uid="{00000000-0005-0000-0000-00001F710000}"/>
    <cellStyle name="Separador de milhares 69 2 5 2" xfId="59593" xr:uid="{E4FF33A1-4A66-4262-B6D5-C2CC6E69A086}"/>
    <cellStyle name="Separador de milhares 69 2 6" xfId="28958" xr:uid="{00000000-0005-0000-0000-000020710000}"/>
    <cellStyle name="Separador de milhares 69 2 6 2" xfId="59594" xr:uid="{FA6737E7-5F61-4C29-B619-2C946014DC39}"/>
    <cellStyle name="Separador de milhares 69 2 7" xfId="59587" xr:uid="{7DCA946D-3574-4A11-A4D0-DC4D5F4B99EB}"/>
    <cellStyle name="Separador de milhares 69 3" xfId="28959" xr:uid="{00000000-0005-0000-0000-000021710000}"/>
    <cellStyle name="Separador de milhares 69 3 2" xfId="28960" xr:uid="{00000000-0005-0000-0000-000022710000}"/>
    <cellStyle name="Separador de milhares 69 3 2 2" xfId="59596" xr:uid="{2F7CD85F-2339-4D20-B4A5-9B3A25081E02}"/>
    <cellStyle name="Separador de milhares 69 3 3" xfId="59595" xr:uid="{AF4B1DEE-3F75-4317-88FC-A519AED462A6}"/>
    <cellStyle name="Separador de milhares 69 4" xfId="28961" xr:uid="{00000000-0005-0000-0000-000023710000}"/>
    <cellStyle name="Separador de milhares 69 4 2" xfId="28962" xr:uid="{00000000-0005-0000-0000-000024710000}"/>
    <cellStyle name="Separador de milhares 69 4 2 2" xfId="59598" xr:uid="{5B5615F6-E7EC-4823-ABAA-3271C45C9701}"/>
    <cellStyle name="Separador de milhares 69 4 3" xfId="59597" xr:uid="{7FD799BF-688F-4C7E-B716-9FEF2B9D925E}"/>
    <cellStyle name="Separador de milhares 69 5" xfId="28963" xr:uid="{00000000-0005-0000-0000-000025710000}"/>
    <cellStyle name="Separador de milhares 69 5 2" xfId="59599" xr:uid="{B7ADAA05-1ECE-44F4-ACD3-29FAE3888825}"/>
    <cellStyle name="Separador de milhares 69 6" xfId="28964" xr:uid="{00000000-0005-0000-0000-000026710000}"/>
    <cellStyle name="Separador de milhares 69 6 2" xfId="28965" xr:uid="{00000000-0005-0000-0000-000027710000}"/>
    <cellStyle name="Separador de milhares 69 6 2 2" xfId="59601" xr:uid="{D4BA87C8-8A56-4617-BCF8-41CCF2943754}"/>
    <cellStyle name="Separador de milhares 69 6 3" xfId="59600" xr:uid="{2E9DAE3A-FC40-45C9-8407-C62C6836ACE7}"/>
    <cellStyle name="Separador de milhares 69 7" xfId="28966" xr:uid="{00000000-0005-0000-0000-000028710000}"/>
    <cellStyle name="Separador de milhares 69 7 2" xfId="59602" xr:uid="{5670B282-DA1A-4352-9567-56AF856B971D}"/>
    <cellStyle name="Separador de milhares 69 8" xfId="59586" xr:uid="{460E8728-E0E7-40BD-9FAB-BACACC3282C2}"/>
    <cellStyle name="Separador de milhares 7" xfId="28967" xr:uid="{00000000-0005-0000-0000-000029710000}"/>
    <cellStyle name="Separador de milhares_x0001_ 7" xfId="28968" xr:uid="{00000000-0005-0000-0000-00002A710000}"/>
    <cellStyle name="Separador de milhares 7 10" xfId="28969" xr:uid="{00000000-0005-0000-0000-00002B710000}"/>
    <cellStyle name="Separador de milhares_x0001_ 7 10" xfId="28970" xr:uid="{00000000-0005-0000-0000-00002C710000}"/>
    <cellStyle name="Separador de milhares 7 10 10" xfId="59605" xr:uid="{32C0F46A-C383-4A53-AD4D-6BF8375CFBF1}"/>
    <cellStyle name="Separador de milhares 7 10 2" xfId="28971" xr:uid="{00000000-0005-0000-0000-00002D710000}"/>
    <cellStyle name="Separador de milhares_x0001_ 7 10 2" xfId="28972" xr:uid="{00000000-0005-0000-0000-00002E710000}"/>
    <cellStyle name="Separador de milhares 7 10 2 2" xfId="28973" xr:uid="{00000000-0005-0000-0000-00002F710000}"/>
    <cellStyle name="Separador de milhares_x0001_ 7 10 2 2" xfId="59608" xr:uid="{624937E9-7592-4904-9F92-2C31A7FFB4C4}"/>
    <cellStyle name="Separador de milhares 7 10 2 2 2" xfId="59609" xr:uid="{51FA478C-303F-4EDB-8426-67523F77DCEC}"/>
    <cellStyle name="Separador de milhares 7 10 2 3" xfId="59607" xr:uid="{0B53D95A-6135-4532-BDF0-7FA1B6610C3D}"/>
    <cellStyle name="Separador de milhares 7 10 3" xfId="28974" xr:uid="{00000000-0005-0000-0000-000030710000}"/>
    <cellStyle name="Separador de milhares_x0001_ 7 10 3" xfId="59606" xr:uid="{7629B4A0-7EE5-47B9-9501-C2C53725B0F7}"/>
    <cellStyle name="Separador de milhares 7 10 3 2" xfId="28975" xr:uid="{00000000-0005-0000-0000-000031710000}"/>
    <cellStyle name="Separador de milhares 7 10 3 2 2" xfId="59611" xr:uid="{11C0982A-A9B9-4FC9-96F4-B2FF7B105AE1}"/>
    <cellStyle name="Separador de milhares 7 10 3 3" xfId="59610" xr:uid="{E5586D63-A48A-4825-BFA0-CD6BD30ECF12}"/>
    <cellStyle name="Separador de milhares 7 10 4" xfId="28976" xr:uid="{00000000-0005-0000-0000-000032710000}"/>
    <cellStyle name="Separador de milhares 7 10 4 2" xfId="28977" xr:uid="{00000000-0005-0000-0000-000033710000}"/>
    <cellStyle name="Separador de milhares 7 10 4 2 2" xfId="59613" xr:uid="{9D6563C7-3F38-4844-A21B-89C95DE1DA55}"/>
    <cellStyle name="Separador de milhares 7 10 4 3" xfId="59612" xr:uid="{7006AEFA-0DA2-4ACD-8370-3BB7F776536D}"/>
    <cellStyle name="Separador de milhares 7 10 5" xfId="28978" xr:uid="{00000000-0005-0000-0000-000034710000}"/>
    <cellStyle name="Separador de milhares 7 10 5 2" xfId="28979" xr:uid="{00000000-0005-0000-0000-000035710000}"/>
    <cellStyle name="Separador de milhares 7 10 5 2 2" xfId="59615" xr:uid="{7D1A909F-0C64-4E39-8FB2-513586608C51}"/>
    <cellStyle name="Separador de milhares 7 10 5 3" xfId="59614" xr:uid="{91E912E7-BCA0-462E-803C-8DC6CFD7246C}"/>
    <cellStyle name="Separador de milhares 7 10 6" xfId="28980" xr:uid="{00000000-0005-0000-0000-000036710000}"/>
    <cellStyle name="Separador de milhares 7 10 6 2" xfId="59616" xr:uid="{F9DE833D-5108-4EB5-8185-81EE3DA7A4A6}"/>
    <cellStyle name="Separador de milhares 7 10 7" xfId="28981" xr:uid="{00000000-0005-0000-0000-000037710000}"/>
    <cellStyle name="Separador de milhares 7 10 7 2" xfId="59617" xr:uid="{AAD9FC5C-8309-4C27-9D2A-36F482BE64F1}"/>
    <cellStyle name="Separador de milhares 7 10 7 3" xfId="28982" xr:uid="{00000000-0005-0000-0000-000038710000}"/>
    <cellStyle name="Separador de milhares 7 10 7 3 2" xfId="59618" xr:uid="{9CF22EFE-AB5F-4E94-81C3-3A7267D789EF}"/>
    <cellStyle name="Separador de milhares 7 10 8" xfId="28983" xr:uid="{00000000-0005-0000-0000-000039710000}"/>
    <cellStyle name="Separador de milhares 7 10 8 2" xfId="59619" xr:uid="{1932A580-5191-4054-A83C-46841C164AC1}"/>
    <cellStyle name="Separador de milhares 7 10 9" xfId="28984" xr:uid="{00000000-0005-0000-0000-00003A710000}"/>
    <cellStyle name="Separador de milhares 7 10 9 2" xfId="59620" xr:uid="{EE2C7178-C9DB-4E84-8237-3911E2A99907}"/>
    <cellStyle name="Separador de milhares 7 11" xfId="28985" xr:uid="{00000000-0005-0000-0000-00003B710000}"/>
    <cellStyle name="Separador de milhares_x0001_ 7 11" xfId="28986" xr:uid="{00000000-0005-0000-0000-00003C710000}"/>
    <cellStyle name="Separador de milhares 7 11 2" xfId="28987" xr:uid="{00000000-0005-0000-0000-00003D710000}"/>
    <cellStyle name="Separador de milhares_x0001_ 7 11 2" xfId="28988" xr:uid="{00000000-0005-0000-0000-00003E710000}"/>
    <cellStyle name="Separador de milhares 7 11 2 2" xfId="28989" xr:uid="{00000000-0005-0000-0000-00003F710000}"/>
    <cellStyle name="Separador de milhares_x0001_ 7 11 2 2" xfId="59624" xr:uid="{E4FED2DA-989D-4C61-A140-9ED035F1CA3F}"/>
    <cellStyle name="Separador de milhares 7 11 2 2 2" xfId="59625" xr:uid="{170A4316-F1CC-4C76-8E0C-3F2AB7E8E020}"/>
    <cellStyle name="Separador de milhares 7 11 2 3" xfId="59623" xr:uid="{9DB69CF4-0F3A-494F-B353-DDD78EB29107}"/>
    <cellStyle name="Separador de milhares 7 11 3" xfId="28990" xr:uid="{00000000-0005-0000-0000-000040710000}"/>
    <cellStyle name="Separador de milhares_x0001_ 7 11 3" xfId="59622" xr:uid="{CB757329-CDC6-4AB4-A8AF-DA5FE392E1C6}"/>
    <cellStyle name="Separador de milhares 7 11 3 2" xfId="28991" xr:uid="{00000000-0005-0000-0000-000041710000}"/>
    <cellStyle name="Separador de milhares 7 11 3 2 2" xfId="59627" xr:uid="{6094CAA8-A237-4CD2-A540-99DDDFDCF727}"/>
    <cellStyle name="Separador de milhares 7 11 3 3" xfId="59626" xr:uid="{B50C3444-9868-4BD1-B26C-E1FA847D96F2}"/>
    <cellStyle name="Separador de milhares 7 11 4" xfId="28992" xr:uid="{00000000-0005-0000-0000-000042710000}"/>
    <cellStyle name="Separador de milhares 7 11 4 2" xfId="28993" xr:uid="{00000000-0005-0000-0000-000043710000}"/>
    <cellStyle name="Separador de milhares 7 11 4 2 2" xfId="59629" xr:uid="{7CE61693-0365-4B91-B241-6668996F685E}"/>
    <cellStyle name="Separador de milhares 7 11 4 3" xfId="59628" xr:uid="{EFBF07E4-ABE0-4A56-B5BF-FCE307630B10}"/>
    <cellStyle name="Separador de milhares 7 11 5" xfId="28994" xr:uid="{00000000-0005-0000-0000-000044710000}"/>
    <cellStyle name="Separador de milhares 7 11 5 2" xfId="59630" xr:uid="{CAA58F07-991E-4C1F-A3F3-3C75D9648FBE}"/>
    <cellStyle name="Separador de milhares 7 11 6" xfId="28995" xr:uid="{00000000-0005-0000-0000-000045710000}"/>
    <cellStyle name="Separador de milhares 7 11 6 2" xfId="59631" xr:uid="{B656B701-778E-46C7-A9E2-07FE92F58E64}"/>
    <cellStyle name="Separador de milhares 7 11 6 3" xfId="28996" xr:uid="{00000000-0005-0000-0000-000046710000}"/>
    <cellStyle name="Separador de milhares 7 11 6 3 2" xfId="59632" xr:uid="{333B24E1-ABC8-4B8E-B721-1920D5697EC3}"/>
    <cellStyle name="Separador de milhares 7 11 7" xfId="28997" xr:uid="{00000000-0005-0000-0000-000047710000}"/>
    <cellStyle name="Separador de milhares 7 11 7 2" xfId="59633" xr:uid="{FE4FC597-D0BF-4E2F-AFFD-9F7F4A27604B}"/>
    <cellStyle name="Separador de milhares 7 11 8" xfId="28998" xr:uid="{00000000-0005-0000-0000-000048710000}"/>
    <cellStyle name="Separador de milhares 7 11 8 2" xfId="59634" xr:uid="{C1FF9B51-3B33-4E24-A38F-C63ED675602C}"/>
    <cellStyle name="Separador de milhares 7 11 9" xfId="59621" xr:uid="{EFCEF917-516C-4116-9D1E-484D8EF21AC3}"/>
    <cellStyle name="Separador de milhares 7 12" xfId="28999" xr:uid="{00000000-0005-0000-0000-000049710000}"/>
    <cellStyle name="Separador de milhares_x0001_ 7 12" xfId="29000" xr:uid="{00000000-0005-0000-0000-00004A710000}"/>
    <cellStyle name="Separador de milhares 7 12 2" xfId="29001" xr:uid="{00000000-0005-0000-0000-00004B710000}"/>
    <cellStyle name="Separador de milhares_x0001_ 7 12 2" xfId="29002" xr:uid="{00000000-0005-0000-0000-00004C710000}"/>
    <cellStyle name="Separador de milhares 7 12 2 2" xfId="29003" xr:uid="{00000000-0005-0000-0000-00004D710000}"/>
    <cellStyle name="Separador de milhares_x0001_ 7 12 2 2" xfId="59638" xr:uid="{78357FEB-CEE8-4D03-A924-2EAC82137255}"/>
    <cellStyle name="Separador de milhares 7 12 2 2 2" xfId="59639" xr:uid="{149A259F-A343-4DE1-9F81-36B81521C16A}"/>
    <cellStyle name="Separador de milhares 7 12 2 3" xfId="59637" xr:uid="{0960C1D7-4025-45BA-9BAD-3ACF4EBE0E32}"/>
    <cellStyle name="Separador de milhares 7 12 3" xfId="29004" xr:uid="{00000000-0005-0000-0000-00004E710000}"/>
    <cellStyle name="Separador de milhares_x0001_ 7 12 3" xfId="59636" xr:uid="{88EF957C-7446-4CE3-9429-FBB296C224DE}"/>
    <cellStyle name="Separador de milhares 7 12 3 2" xfId="29005" xr:uid="{00000000-0005-0000-0000-00004F710000}"/>
    <cellStyle name="Separador de milhares 7 12 3 2 2" xfId="59641" xr:uid="{EAC97F7B-5E50-445F-8DC4-707DEDA344F6}"/>
    <cellStyle name="Separador de milhares 7 12 3 3" xfId="59640" xr:uid="{46456108-74D3-430D-9B62-A99EC27D215C}"/>
    <cellStyle name="Separador de milhares 7 12 4" xfId="29006" xr:uid="{00000000-0005-0000-0000-000050710000}"/>
    <cellStyle name="Separador de milhares 7 12 4 2" xfId="29007" xr:uid="{00000000-0005-0000-0000-000051710000}"/>
    <cellStyle name="Separador de milhares 7 12 4 2 2" xfId="59643" xr:uid="{90439B5F-4D5B-4588-8D38-9A1C7DB8AC3F}"/>
    <cellStyle name="Separador de milhares 7 12 4 3" xfId="59642" xr:uid="{5DCCA625-6E77-4AE4-B51A-89C75B5C9660}"/>
    <cellStyle name="Separador de milhares 7 12 5" xfId="29008" xr:uid="{00000000-0005-0000-0000-000052710000}"/>
    <cellStyle name="Separador de milhares 7 12 5 2" xfId="59644" xr:uid="{EAC40BF6-7C2A-4926-9055-7FA6F006C4C2}"/>
    <cellStyle name="Separador de milhares 7 12 6" xfId="29009" xr:uid="{00000000-0005-0000-0000-000053710000}"/>
    <cellStyle name="Separador de milhares 7 12 6 2" xfId="59645" xr:uid="{79E8AABD-62CA-4DB9-B925-C071040EF6B0}"/>
    <cellStyle name="Separador de milhares 7 12 6 3" xfId="29010" xr:uid="{00000000-0005-0000-0000-000054710000}"/>
    <cellStyle name="Separador de milhares 7 12 6 3 2" xfId="59646" xr:uid="{7FE787B5-722F-4D2B-9D62-465BFC6DC60A}"/>
    <cellStyle name="Separador de milhares 7 12 7" xfId="29011" xr:uid="{00000000-0005-0000-0000-000055710000}"/>
    <cellStyle name="Separador de milhares 7 12 7 2" xfId="59647" xr:uid="{3756653C-CD68-43E1-A02A-7C8A180588CD}"/>
    <cellStyle name="Separador de milhares 7 12 8" xfId="29012" xr:uid="{00000000-0005-0000-0000-000056710000}"/>
    <cellStyle name="Separador de milhares 7 12 8 2" xfId="59648" xr:uid="{B34D6E55-1108-46E3-8F19-1D4AF537D5B5}"/>
    <cellStyle name="Separador de milhares 7 12 9" xfId="59635" xr:uid="{32C52E50-4ACC-4276-B147-E2AC5D58746E}"/>
    <cellStyle name="Separador de milhares 7 13" xfId="29013" xr:uid="{00000000-0005-0000-0000-000057710000}"/>
    <cellStyle name="Separador de milhares_x0001_ 7 13" xfId="29014" xr:uid="{00000000-0005-0000-0000-000058710000}"/>
    <cellStyle name="Separador de milhares 7 13 2" xfId="29015" xr:uid="{00000000-0005-0000-0000-000059710000}"/>
    <cellStyle name="Separador de milhares_x0001_ 7 13 2" xfId="29016" xr:uid="{00000000-0005-0000-0000-00005A710000}"/>
    <cellStyle name="Separador de milhares 7 13 2 2" xfId="29017" xr:uid="{00000000-0005-0000-0000-00005B710000}"/>
    <cellStyle name="Separador de milhares_x0001_ 7 13 2 2" xfId="59652" xr:uid="{28D2C792-FFDA-46E3-81F4-A2046E25966C}"/>
    <cellStyle name="Separador de milhares 7 13 2 2 2" xfId="59653" xr:uid="{5AD2F773-770A-4B39-87A6-070CB3F49D57}"/>
    <cellStyle name="Separador de milhares 7 13 2 3" xfId="59651" xr:uid="{DAD5CC94-4B12-447F-85F5-BA49E360C0DA}"/>
    <cellStyle name="Separador de milhares 7 13 3" xfId="29018" xr:uid="{00000000-0005-0000-0000-00005C710000}"/>
    <cellStyle name="Separador de milhares_x0001_ 7 13 3" xfId="59650" xr:uid="{1EC435F0-7A64-4BEF-BF8F-3C9DF6485D32}"/>
    <cellStyle name="Separador de milhares 7 13 3 2" xfId="29019" xr:uid="{00000000-0005-0000-0000-00005D710000}"/>
    <cellStyle name="Separador de milhares 7 13 3 2 2" xfId="59655" xr:uid="{1F4A2310-4DE6-4F9C-B187-49A91EDEDD09}"/>
    <cellStyle name="Separador de milhares 7 13 3 3" xfId="59654" xr:uid="{9AA60566-95D1-46AB-94FF-7A5E647B5415}"/>
    <cellStyle name="Separador de milhares 7 13 4" xfId="29020" xr:uid="{00000000-0005-0000-0000-00005E710000}"/>
    <cellStyle name="Separador de milhares 7 13 4 2" xfId="59656" xr:uid="{7E43C210-C304-4D7A-BDE2-E3492BB7EB12}"/>
    <cellStyle name="Separador de milhares 7 13 5" xfId="29021" xr:uid="{00000000-0005-0000-0000-00005F710000}"/>
    <cellStyle name="Separador de milhares 7 13 5 2" xfId="59657" xr:uid="{9738D6EB-B509-479C-94ED-E48A3D493ED7}"/>
    <cellStyle name="Separador de milhares 7 13 5 3" xfId="29022" xr:uid="{00000000-0005-0000-0000-000060710000}"/>
    <cellStyle name="Separador de milhares 7 13 5 3 2" xfId="59658" xr:uid="{1E221445-A221-4F3B-9C2D-887C58EB5A19}"/>
    <cellStyle name="Separador de milhares 7 13 6" xfId="29023" xr:uid="{00000000-0005-0000-0000-000061710000}"/>
    <cellStyle name="Separador de milhares 7 13 6 2" xfId="59659" xr:uid="{C66604F3-ED02-426F-9534-A91A4E3A84E6}"/>
    <cellStyle name="Separador de milhares 7 13 7" xfId="29024" xr:uid="{00000000-0005-0000-0000-000062710000}"/>
    <cellStyle name="Separador de milhares 7 13 7 2" xfId="59660" xr:uid="{2273E7A2-2789-446F-997F-6A9A0A49E456}"/>
    <cellStyle name="Separador de milhares 7 13 8" xfId="59649" xr:uid="{C7959B33-DFAC-41B4-AAB0-6AF5F252FCA0}"/>
    <cellStyle name="Separador de milhares 7 14" xfId="29025" xr:uid="{00000000-0005-0000-0000-000063710000}"/>
    <cellStyle name="Separador de milhares_x0001_ 7 14" xfId="29026" xr:uid="{00000000-0005-0000-0000-000064710000}"/>
    <cellStyle name="Separador de milhares 7 14 2" xfId="29027" xr:uid="{00000000-0005-0000-0000-000065710000}"/>
    <cellStyle name="Separador de milhares_x0001_ 7 14 2" xfId="59662" xr:uid="{21A43186-B009-4A4A-B1CD-E1F889BC9076}"/>
    <cellStyle name="Separador de milhares 7 14 2 2" xfId="29028" xr:uid="{00000000-0005-0000-0000-000066710000}"/>
    <cellStyle name="Separador de milhares 7 14 2 2 2" xfId="59664" xr:uid="{ABD41018-ABE5-4DE0-8B80-C18BEFCFF80B}"/>
    <cellStyle name="Separador de milhares 7 14 2 3" xfId="59663" xr:uid="{CC30EFC6-A7F3-4B5A-88C6-BEB96051ED13}"/>
    <cellStyle name="Separador de milhares 7 14 3" xfId="29029" xr:uid="{00000000-0005-0000-0000-000067710000}"/>
    <cellStyle name="Separador de milhares 7 14 3 2" xfId="29030" xr:uid="{00000000-0005-0000-0000-000068710000}"/>
    <cellStyle name="Separador de milhares 7 14 3 2 2" xfId="59666" xr:uid="{5AC2DEAD-996A-48A1-86BB-7A7AB2A5E1B0}"/>
    <cellStyle name="Separador de milhares 7 14 3 3" xfId="59665" xr:uid="{726385B4-B54B-47A0-8D3B-AE933939398F}"/>
    <cellStyle name="Separador de milhares 7 14 4" xfId="29031" xr:uid="{00000000-0005-0000-0000-000069710000}"/>
    <cellStyle name="Separador de milhares 7 14 4 2" xfId="59667" xr:uid="{F8C7E09B-0446-41C8-8CCE-46945FD67B67}"/>
    <cellStyle name="Separador de milhares 7 14 5" xfId="29032" xr:uid="{00000000-0005-0000-0000-00006A710000}"/>
    <cellStyle name="Separador de milhares 7 14 5 2" xfId="59668" xr:uid="{14A7F43D-522C-4441-9033-34EEB6A2EECD}"/>
    <cellStyle name="Separador de milhares 7 14 5 3" xfId="29033" xr:uid="{00000000-0005-0000-0000-00006B710000}"/>
    <cellStyle name="Separador de milhares 7 14 5 3 2" xfId="59669" xr:uid="{EADF2E86-9604-4D81-8DA7-30A89DDD685F}"/>
    <cellStyle name="Separador de milhares 7 14 6" xfId="29034" xr:uid="{00000000-0005-0000-0000-00006C710000}"/>
    <cellStyle name="Separador de milhares 7 14 6 2" xfId="59670" xr:uid="{9303D64F-4416-41F5-8AA2-BFDBB09CA7C5}"/>
    <cellStyle name="Separador de milhares 7 14 7" xfId="29035" xr:uid="{00000000-0005-0000-0000-00006D710000}"/>
    <cellStyle name="Separador de milhares 7 14 7 2" xfId="59671" xr:uid="{CD2CD097-7AA9-43B0-9326-2DBEB893A117}"/>
    <cellStyle name="Separador de milhares 7 14 8" xfId="59661" xr:uid="{20AE7F66-9442-4889-8DAF-8A6D5090913D}"/>
    <cellStyle name="Separador de milhares 7 15" xfId="29036" xr:uid="{00000000-0005-0000-0000-00006E710000}"/>
    <cellStyle name="Separador de milhares_x0001_ 7 15" xfId="29037" xr:uid="{00000000-0005-0000-0000-00006F710000}"/>
    <cellStyle name="Separador de milhares 7 15 2" xfId="29038" xr:uid="{00000000-0005-0000-0000-000070710000}"/>
    <cellStyle name="Separador de milhares_x0001_ 7 15 2" xfId="59673" xr:uid="{F730B6ED-7F03-4B47-9D90-39A6091F9B9F}"/>
    <cellStyle name="Separador de milhares 7 15 2 2" xfId="29039" xr:uid="{00000000-0005-0000-0000-000071710000}"/>
    <cellStyle name="Separador de milhares 7 15 2 2 2" xfId="59675" xr:uid="{929D00E4-621D-40CE-BF51-A94C08762A3F}"/>
    <cellStyle name="Separador de milhares 7 15 2 3" xfId="59674" xr:uid="{481D7CAA-E2AB-4BCC-BF03-DDDE129CA5CB}"/>
    <cellStyle name="Separador de milhares 7 15 3" xfId="29040" xr:uid="{00000000-0005-0000-0000-000072710000}"/>
    <cellStyle name="Separador de milhares_x0001_ 7 15 3" xfId="29041" xr:uid="{00000000-0005-0000-0000-000073710000}"/>
    <cellStyle name="Separador de milhares 7 15 3 2" xfId="29042" xr:uid="{00000000-0005-0000-0000-000074710000}"/>
    <cellStyle name="Separador de milhares_x0001_ 7 15 3 2" xfId="59677" xr:uid="{729045A0-48DB-4953-BF74-D36307870078}"/>
    <cellStyle name="Separador de milhares 7 15 3 2 2" xfId="59678" xr:uid="{8B5891AB-B9D2-4AF0-AC6D-D624A23CE3C8}"/>
    <cellStyle name="Separador de milhares 7 15 3 3" xfId="59676" xr:uid="{B27B8A3C-B947-4109-A6DA-0DFA13441CA1}"/>
    <cellStyle name="Separador de milhares 7 15 4" xfId="29043" xr:uid="{00000000-0005-0000-0000-000075710000}"/>
    <cellStyle name="Separador de milhares 7 15 4 2" xfId="59679" xr:uid="{7D39EBA3-C908-4D73-855A-F6859614F36E}"/>
    <cellStyle name="Separador de milhares 7 15 5" xfId="29044" xr:uid="{00000000-0005-0000-0000-000076710000}"/>
    <cellStyle name="Separador de milhares 7 15 5 2" xfId="29045" xr:uid="{00000000-0005-0000-0000-000077710000}"/>
    <cellStyle name="Separador de milhares 7 15 5 2 2" xfId="59681" xr:uid="{962AB7E4-0A74-43E6-9506-8269DDDA9F49}"/>
    <cellStyle name="Separador de milhares 7 15 5 3" xfId="59680" xr:uid="{E5BF72B2-127B-426A-993C-F8900DECD7F5}"/>
    <cellStyle name="Separador de milhares 7 15 6" xfId="29046" xr:uid="{00000000-0005-0000-0000-000078710000}"/>
    <cellStyle name="Separador de milhares 7 15 6 2" xfId="59682" xr:uid="{9C584B98-798E-412A-869E-A2AFBB75E503}"/>
    <cellStyle name="Separador de milhares 7 15 7" xfId="59672" xr:uid="{532E5000-7393-4C85-942A-C928A29835F8}"/>
    <cellStyle name="Separador de milhares 7 16" xfId="29047" xr:uid="{00000000-0005-0000-0000-000079710000}"/>
    <cellStyle name="Separador de milhares_x0001_ 7 16" xfId="29048" xr:uid="{00000000-0005-0000-0000-00007A710000}"/>
    <cellStyle name="Separador de milhares 7 16 2" xfId="29049" xr:uid="{00000000-0005-0000-0000-00007B710000}"/>
    <cellStyle name="Separador de milhares_x0001_ 7 16 2" xfId="59684" xr:uid="{96ADFF4B-8281-4D1F-B59B-75C9B003ECE8}"/>
    <cellStyle name="Separador de milhares 7 16 2 2" xfId="29050" xr:uid="{00000000-0005-0000-0000-00007C710000}"/>
    <cellStyle name="Separador de milhares 7 16 2 2 2" xfId="59686" xr:uid="{EA5ABB24-D0FC-4511-80CE-E9493B6FEE44}"/>
    <cellStyle name="Separador de milhares 7 16 2 3" xfId="59685" xr:uid="{935D8757-9C25-4633-ABA4-8FF299711C41}"/>
    <cellStyle name="Separador de milhares 7 16 3" xfId="29051" xr:uid="{00000000-0005-0000-0000-00007D710000}"/>
    <cellStyle name="Separador de milhares 7 16 3 2" xfId="29052" xr:uid="{00000000-0005-0000-0000-00007E710000}"/>
    <cellStyle name="Separador de milhares 7 16 3 2 2" xfId="59688" xr:uid="{A9E059EF-0C1D-4384-9B7C-BDB2D259E054}"/>
    <cellStyle name="Separador de milhares 7 16 3 3" xfId="59687" xr:uid="{AE0B852B-46B1-46E9-BDEA-4EDAA657F0A6}"/>
    <cellStyle name="Separador de milhares 7 16 4" xfId="29053" xr:uid="{00000000-0005-0000-0000-00007F710000}"/>
    <cellStyle name="Separador de milhares 7 16 4 2" xfId="59689" xr:uid="{4C4C1452-5684-429E-9C6E-13EFB0523688}"/>
    <cellStyle name="Separador de milhares 7 16 5" xfId="29054" xr:uid="{00000000-0005-0000-0000-000080710000}"/>
    <cellStyle name="Separador de milhares 7 16 5 2" xfId="29055" xr:uid="{00000000-0005-0000-0000-000081710000}"/>
    <cellStyle name="Separador de milhares 7 16 5 2 2" xfId="59691" xr:uid="{EF707ACD-560C-4052-A7AA-8D4B410EA505}"/>
    <cellStyle name="Separador de milhares 7 16 5 3" xfId="59690" xr:uid="{F9C6BA50-445E-478F-992D-3A0CEE7F5483}"/>
    <cellStyle name="Separador de milhares 7 16 6" xfId="29056" xr:uid="{00000000-0005-0000-0000-000082710000}"/>
    <cellStyle name="Separador de milhares 7 16 6 2" xfId="59692" xr:uid="{CFE6528A-B3AC-4DA0-8CAF-ADB0EBF5AA9A}"/>
    <cellStyle name="Separador de milhares 7 16 7" xfId="59683" xr:uid="{57C59059-7005-4028-8DD2-6608155B570A}"/>
    <cellStyle name="Separador de milhares 7 17" xfId="29057" xr:uid="{00000000-0005-0000-0000-000083710000}"/>
    <cellStyle name="Separador de milhares_x0001_ 7 17" xfId="29058" xr:uid="{00000000-0005-0000-0000-000084710000}"/>
    <cellStyle name="Separador de milhares 7 17 2" xfId="29059" xr:uid="{00000000-0005-0000-0000-000085710000}"/>
    <cellStyle name="Separador de milhares_x0001_ 7 17 2" xfId="59694" xr:uid="{F913772C-065F-4B69-84FA-CD63C05941B0}"/>
    <cellStyle name="Separador de milhares 7 17 2 2" xfId="29060" xr:uid="{00000000-0005-0000-0000-000086710000}"/>
    <cellStyle name="Separador de milhares 7 17 2 2 2" xfId="59696" xr:uid="{49672C2C-C597-4FF1-8329-9EA3CE83902B}"/>
    <cellStyle name="Separador de milhares 7 17 2 3" xfId="59695" xr:uid="{8E3B4E06-0655-4F37-A304-8DC2E806A4D9}"/>
    <cellStyle name="Separador de milhares 7 17 3" xfId="29061" xr:uid="{00000000-0005-0000-0000-000087710000}"/>
    <cellStyle name="Separador de milhares 7 17 3 2" xfId="29062" xr:uid="{00000000-0005-0000-0000-000088710000}"/>
    <cellStyle name="Separador de milhares 7 17 3 2 2" xfId="59698" xr:uid="{CD0C8587-2D67-485B-82A8-3E3A873E04F4}"/>
    <cellStyle name="Separador de milhares 7 17 3 3" xfId="59697" xr:uid="{90930BCC-5D32-4F21-A412-4A30327DD4CA}"/>
    <cellStyle name="Separador de milhares 7 17 4" xfId="29063" xr:uid="{00000000-0005-0000-0000-000089710000}"/>
    <cellStyle name="Separador de milhares 7 17 4 2" xfId="59699" xr:uid="{EABDC288-7C85-4585-B55C-F2F4C966FB77}"/>
    <cellStyle name="Separador de milhares 7 17 5" xfId="29064" xr:uid="{00000000-0005-0000-0000-00008A710000}"/>
    <cellStyle name="Separador de milhares 7 17 5 2" xfId="29065" xr:uid="{00000000-0005-0000-0000-00008B710000}"/>
    <cellStyle name="Separador de milhares 7 17 5 2 2" xfId="59701" xr:uid="{BDDA1FA9-6A21-4FA4-8BD9-9332D655F021}"/>
    <cellStyle name="Separador de milhares 7 17 5 3" xfId="59700" xr:uid="{826663CF-4B54-4926-A5D6-EC6E18E14E4C}"/>
    <cellStyle name="Separador de milhares 7 17 6" xfId="29066" xr:uid="{00000000-0005-0000-0000-00008C710000}"/>
    <cellStyle name="Separador de milhares 7 17 6 2" xfId="59702" xr:uid="{78729FFB-D81E-4232-8FE2-A251BDC1E37B}"/>
    <cellStyle name="Separador de milhares 7 17 7" xfId="59693" xr:uid="{DA605C82-5617-4B88-A749-0D926B063379}"/>
    <cellStyle name="Separador de milhares 7 18" xfId="29067" xr:uid="{00000000-0005-0000-0000-00008D710000}"/>
    <cellStyle name="Separador de milhares_x0001_ 7 18" xfId="59604" xr:uid="{8D2440DA-4A2F-439E-97C6-EAEBC286A3B9}"/>
    <cellStyle name="Separador de milhares 7 18 2" xfId="29068" xr:uid="{00000000-0005-0000-0000-00008E710000}"/>
    <cellStyle name="Separador de milhares 7 18 2 2" xfId="29069" xr:uid="{00000000-0005-0000-0000-00008F710000}"/>
    <cellStyle name="Separador de milhares 7 18 2 2 2" xfId="59705" xr:uid="{807357FB-B47D-4F7C-8E92-8D0BB4991E09}"/>
    <cellStyle name="Separador de milhares 7 18 2 3" xfId="59704" xr:uid="{53674EA2-5054-477E-88AA-C435E9A543F5}"/>
    <cellStyle name="Separador de milhares 7 18 3" xfId="29070" xr:uid="{00000000-0005-0000-0000-000090710000}"/>
    <cellStyle name="Separador de milhares 7 18 3 2" xfId="29071" xr:uid="{00000000-0005-0000-0000-000091710000}"/>
    <cellStyle name="Separador de milhares 7 18 3 2 2" xfId="59707" xr:uid="{637CAE64-206B-449C-B7AA-685EC761817F}"/>
    <cellStyle name="Separador de milhares 7 18 3 3" xfId="59706" xr:uid="{42A4F568-FB54-4B84-85B3-7088A122E821}"/>
    <cellStyle name="Separador de milhares 7 18 4" xfId="29072" xr:uid="{00000000-0005-0000-0000-000092710000}"/>
    <cellStyle name="Separador de milhares 7 18 4 2" xfId="59708" xr:uid="{77F3EBD8-5693-4266-9DE8-A0014F2FB4D9}"/>
    <cellStyle name="Separador de milhares 7 18 5" xfId="29073" xr:uid="{00000000-0005-0000-0000-000093710000}"/>
    <cellStyle name="Separador de milhares 7 18 5 2" xfId="29074" xr:uid="{00000000-0005-0000-0000-000094710000}"/>
    <cellStyle name="Separador de milhares 7 18 5 2 2" xfId="59710" xr:uid="{89CC6B45-45D5-4759-A02A-85E3FC1CCF5D}"/>
    <cellStyle name="Separador de milhares 7 18 5 3" xfId="59709" xr:uid="{C2039C40-D42E-4580-8182-471437660DB7}"/>
    <cellStyle name="Separador de milhares 7 18 6" xfId="29075" xr:uid="{00000000-0005-0000-0000-000095710000}"/>
    <cellStyle name="Separador de milhares 7 18 6 2" xfId="59711" xr:uid="{B5240CB9-643C-4F9F-94AC-D302AEFCC38B}"/>
    <cellStyle name="Separador de milhares 7 18 7" xfId="59703" xr:uid="{D77A8C86-113D-431A-B449-F06DA887F5C2}"/>
    <cellStyle name="Separador de milhares 7 19" xfId="29076" xr:uid="{00000000-0005-0000-0000-000096710000}"/>
    <cellStyle name="Separador de milhares 7 19 2" xfId="29077" xr:uid="{00000000-0005-0000-0000-000097710000}"/>
    <cellStyle name="Separador de milhares 7 19 2 2" xfId="29078" xr:uid="{00000000-0005-0000-0000-000098710000}"/>
    <cellStyle name="Separador de milhares 7 19 2 2 2" xfId="59714" xr:uid="{0C505F99-A8A0-40CD-B87D-831009361529}"/>
    <cellStyle name="Separador de milhares 7 19 2 3" xfId="59713" xr:uid="{A9FB5FCB-A246-4F7C-B42E-330896E76E01}"/>
    <cellStyle name="Separador de milhares 7 19 3" xfId="29079" xr:uid="{00000000-0005-0000-0000-000099710000}"/>
    <cellStyle name="Separador de milhares 7 19 3 2" xfId="29080" xr:uid="{00000000-0005-0000-0000-00009A710000}"/>
    <cellStyle name="Separador de milhares 7 19 3 2 2" xfId="59716" xr:uid="{320F1469-8748-4BEE-9106-8AEFAF05071E}"/>
    <cellStyle name="Separador de milhares 7 19 3 3" xfId="59715" xr:uid="{E8A1D37D-BCEC-42AC-B30C-15EC1949BAF7}"/>
    <cellStyle name="Separador de milhares 7 19 4" xfId="29081" xr:uid="{00000000-0005-0000-0000-00009B710000}"/>
    <cellStyle name="Separador de milhares 7 19 4 2" xfId="59717" xr:uid="{AFFF5A6A-5BF3-421B-B2A9-AAC53B17F196}"/>
    <cellStyle name="Separador de milhares 7 19 5" xfId="29082" xr:uid="{00000000-0005-0000-0000-00009C710000}"/>
    <cellStyle name="Separador de milhares 7 19 5 2" xfId="29083" xr:uid="{00000000-0005-0000-0000-00009D710000}"/>
    <cellStyle name="Separador de milhares 7 19 5 2 2" xfId="59719" xr:uid="{282ABC07-FACE-4FA2-BF8A-6D5FF3DEA4F8}"/>
    <cellStyle name="Separador de milhares 7 19 5 3" xfId="59718" xr:uid="{E9ED0B4F-6FB5-4474-AF1F-E5C2AB2FAC04}"/>
    <cellStyle name="Separador de milhares 7 19 6" xfId="29084" xr:uid="{00000000-0005-0000-0000-00009E710000}"/>
    <cellStyle name="Separador de milhares 7 19 6 2" xfId="59720" xr:uid="{64240762-96C4-424A-9756-7B982E683B1C}"/>
    <cellStyle name="Separador de milhares 7 19 7" xfId="59712" xr:uid="{4EA1B2DB-7847-4F9C-AFC8-61D483177ECD}"/>
    <cellStyle name="Separador de milhares 7 2" xfId="29085" xr:uid="{00000000-0005-0000-0000-00009F710000}"/>
    <cellStyle name="Separador de milhares_x0001_ 7 2" xfId="29086" xr:uid="{00000000-0005-0000-0000-0000A0710000}"/>
    <cellStyle name="Separador de milhares 7 2 10" xfId="59721" xr:uid="{E931CE03-A1F0-4F99-A22A-E275001EC92A}"/>
    <cellStyle name="Separador de milhares_x0001_ 7 2 10" xfId="59722" xr:uid="{9E12AA8D-1791-4DFB-8A3E-A415CC5ECF60}"/>
    <cellStyle name="Separador de milhares 7 2 2" xfId="29087" xr:uid="{00000000-0005-0000-0000-0000A1710000}"/>
    <cellStyle name="Separador de milhares_x0001_ 7 2 2" xfId="29088" xr:uid="{00000000-0005-0000-0000-0000A2710000}"/>
    <cellStyle name="Separador de milhares 7 2 2 2" xfId="29089" xr:uid="{00000000-0005-0000-0000-0000A3710000}"/>
    <cellStyle name="Separador de milhares_x0001_ 7 2 2 2" xfId="29090" xr:uid="{00000000-0005-0000-0000-0000A4710000}"/>
    <cellStyle name="Separador de milhares 7 2 2 2 2" xfId="59725" xr:uid="{547C8B7E-8D02-4092-AACC-D018657D558F}"/>
    <cellStyle name="Separador de milhares_x0001_ 7 2 2 2 2" xfId="59726" xr:uid="{07E4E45B-2B93-454A-86C4-06A67EEB41AC}"/>
    <cellStyle name="Separador de milhares 7 2 2 3" xfId="59723" xr:uid="{3C56CBD1-9E9A-4862-AF4E-51B48CA78AEF}"/>
    <cellStyle name="Separador de milhares_x0001_ 7 2 2 3" xfId="59724" xr:uid="{2A282AAA-B200-4E4E-86BF-A9F334DE8B54}"/>
    <cellStyle name="Separador de milhares 7 2 3" xfId="29091" xr:uid="{00000000-0005-0000-0000-0000A5710000}"/>
    <cellStyle name="Separador de milhares_x0001_ 7 2 3" xfId="29092" xr:uid="{00000000-0005-0000-0000-0000A6710000}"/>
    <cellStyle name="Separador de milhares 7 2 3 2" xfId="29093" xr:uid="{00000000-0005-0000-0000-0000A7710000}"/>
    <cellStyle name="Separador de milhares_x0001_ 7 2 3 2" xfId="29094" xr:uid="{00000000-0005-0000-0000-0000A8710000}"/>
    <cellStyle name="Separador de milhares 7 2 3 2 2" xfId="59729" xr:uid="{2DF7D62D-B709-47F1-A4BB-4A88E785771D}"/>
    <cellStyle name="Separador de milhares_x0001_ 7 2 3 2 2" xfId="59730" xr:uid="{9F359CD8-101D-48D5-A2B0-B6EE39E9F527}"/>
    <cellStyle name="Separador de milhares 7 2 3 3" xfId="59727" xr:uid="{84924987-43BE-4BCB-9969-4A935E2F9C01}"/>
    <cellStyle name="Separador de milhares_x0001_ 7 2 3 3" xfId="59728" xr:uid="{4BBD6020-5625-457E-B1F9-5DD568F7F5D5}"/>
    <cellStyle name="Separador de milhares 7 2 4" xfId="29095" xr:uid="{00000000-0005-0000-0000-0000A9710000}"/>
    <cellStyle name="Separador de milhares_x0001_ 7 2 4" xfId="29096" xr:uid="{00000000-0005-0000-0000-0000AA710000}"/>
    <cellStyle name="Separador de milhares 7 2 4 2" xfId="29097" xr:uid="{00000000-0005-0000-0000-0000AB710000}"/>
    <cellStyle name="Separador de milhares_x0001_ 7 2 4 2" xfId="29098" xr:uid="{00000000-0005-0000-0000-0000AC710000}"/>
    <cellStyle name="Separador de milhares 7 2 4 2 2" xfId="59733" xr:uid="{F76CA67C-1D20-44CC-9D30-5A7F42EE9EC1}"/>
    <cellStyle name="Separador de milhares_x0001_ 7 2 4 2 2" xfId="59734" xr:uid="{8F0E831E-87C5-4CF3-81C2-477814E2BF74}"/>
    <cellStyle name="Separador de milhares 7 2 4 3" xfId="59731" xr:uid="{285AE869-2551-429E-97F5-03254489BBAB}"/>
    <cellStyle name="Separador de milhares_x0001_ 7 2 4 3" xfId="59732" xr:uid="{F85597CC-9DCA-4178-857E-2E7E5E2327CF}"/>
    <cellStyle name="Separador de milhares 7 2 5" xfId="29099" xr:uid="{00000000-0005-0000-0000-0000AD710000}"/>
    <cellStyle name="Separador de milhares_x0001_ 7 2 5" xfId="29100" xr:uid="{00000000-0005-0000-0000-0000AE710000}"/>
    <cellStyle name="Separador de milhares 7 2 5 2" xfId="29101" xr:uid="{00000000-0005-0000-0000-0000AF710000}"/>
    <cellStyle name="Separador de milhares_x0001_ 7 2 5 2" xfId="29102" xr:uid="{00000000-0005-0000-0000-0000B0710000}"/>
    <cellStyle name="Separador de milhares 7 2 5 2 2" xfId="59737" xr:uid="{F9B71419-4D41-4DC5-BB9D-9EB6C76AE603}"/>
    <cellStyle name="Separador de milhares_x0001_ 7 2 5 2 2" xfId="59738" xr:uid="{22859F10-E628-4E8F-942E-B0B25DDB5C96}"/>
    <cellStyle name="Separador de milhares 7 2 5 3" xfId="59735" xr:uid="{AFDE187C-C08A-404B-8966-51FF970D3B85}"/>
    <cellStyle name="Separador de milhares_x0001_ 7 2 5 3" xfId="59736" xr:uid="{20FFBC24-926B-425B-9306-13942A005C14}"/>
    <cellStyle name="Separador de milhares 7 2 6" xfId="29103" xr:uid="{00000000-0005-0000-0000-0000B1710000}"/>
    <cellStyle name="Separador de milhares_x0001_ 7 2 6" xfId="29104" xr:uid="{00000000-0005-0000-0000-0000B2710000}"/>
    <cellStyle name="Separador de milhares 7 2 6 2" xfId="59739" xr:uid="{42D35398-DF6D-453A-B3FE-305A8A914FD6}"/>
    <cellStyle name="Separador de milhares_x0001_ 7 2 6 2" xfId="59740" xr:uid="{48740565-A759-4F4C-8034-01E52B843395}"/>
    <cellStyle name="Separador de milhares 7 2 7" xfId="29105" xr:uid="{00000000-0005-0000-0000-0000B3710000}"/>
    <cellStyle name="Separador de milhares_x0001_ 7 2 7" xfId="29106" xr:uid="{00000000-0005-0000-0000-0000B4710000}"/>
    <cellStyle name="Separador de milhares 7 2 7 2" xfId="59741" xr:uid="{CA267E80-2C95-4482-BFD4-5760931722F3}"/>
    <cellStyle name="Separador de milhares_x0001_ 7 2 7 2" xfId="59742" xr:uid="{4F55924A-6A05-4E16-B1E4-B0C4DD238929}"/>
    <cellStyle name="Separador de milhares 7 2 7 3" xfId="29107" xr:uid="{00000000-0005-0000-0000-0000B5710000}"/>
    <cellStyle name="Separador de milhares 7 2 7 3 2" xfId="59743" xr:uid="{902E22FD-33B2-4646-AB33-B3DF59BBB331}"/>
    <cellStyle name="Separador de milhares 7 2 8" xfId="29108" xr:uid="{00000000-0005-0000-0000-0000B6710000}"/>
    <cellStyle name="Separador de milhares_x0001_ 7 2 8" xfId="29109" xr:uid="{00000000-0005-0000-0000-0000B7710000}"/>
    <cellStyle name="Separador de milhares 7 2 8 2" xfId="59744" xr:uid="{2C088FE5-F956-471C-8D26-8979F48D8F5E}"/>
    <cellStyle name="Separador de milhares_x0001_ 7 2 8 2" xfId="59745" xr:uid="{122497B1-5826-46C1-8D8E-0995AE5CC590}"/>
    <cellStyle name="Separador de milhares 7 2 9" xfId="29110" xr:uid="{00000000-0005-0000-0000-0000B8710000}"/>
    <cellStyle name="Separador de milhares_x0001_ 7 2 9" xfId="29111" xr:uid="{00000000-0005-0000-0000-0000B9710000}"/>
    <cellStyle name="Separador de milhares 7 2 9 2" xfId="59746" xr:uid="{7A47B6BA-4113-49B2-AECE-34FA694654E5}"/>
    <cellStyle name="Separador de milhares_x0001_ 7 2 9 2" xfId="59747" xr:uid="{8FEEB593-2786-49F1-A1B2-0B295E5C556E}"/>
    <cellStyle name="Separador de milhares 7 20" xfId="29112" xr:uid="{00000000-0005-0000-0000-0000BA710000}"/>
    <cellStyle name="Separador de milhares 7 20 2" xfId="29113" xr:uid="{00000000-0005-0000-0000-0000BB710000}"/>
    <cellStyle name="Separador de milhares 7 20 2 2" xfId="29114" xr:uid="{00000000-0005-0000-0000-0000BC710000}"/>
    <cellStyle name="Separador de milhares 7 20 2 2 2" xfId="59750" xr:uid="{D39D3519-C838-4807-BB9B-3B3C0733D3E8}"/>
    <cellStyle name="Separador de milhares 7 20 2 3" xfId="59749" xr:uid="{F341DE80-1AAC-43F7-954A-8E10642A8208}"/>
    <cellStyle name="Separador de milhares 7 20 3" xfId="29115" xr:uid="{00000000-0005-0000-0000-0000BD710000}"/>
    <cellStyle name="Separador de milhares 7 20 3 2" xfId="29116" xr:uid="{00000000-0005-0000-0000-0000BE710000}"/>
    <cellStyle name="Separador de milhares 7 20 3 2 2" xfId="59752" xr:uid="{2C8B633A-EB06-4544-8011-2774D15A6BA1}"/>
    <cellStyle name="Separador de milhares 7 20 3 3" xfId="59751" xr:uid="{DB88FD95-070E-409B-82C0-DA26FAED2E29}"/>
    <cellStyle name="Separador de milhares 7 20 4" xfId="29117" xr:uid="{00000000-0005-0000-0000-0000BF710000}"/>
    <cellStyle name="Separador de milhares 7 20 4 2" xfId="59753" xr:uid="{02C1D768-FDD2-44BF-8A1C-818EA6F7C516}"/>
    <cellStyle name="Separador de milhares 7 20 5" xfId="29118" xr:uid="{00000000-0005-0000-0000-0000C0710000}"/>
    <cellStyle name="Separador de milhares 7 20 5 2" xfId="29119" xr:uid="{00000000-0005-0000-0000-0000C1710000}"/>
    <cellStyle name="Separador de milhares 7 20 5 2 2" xfId="59755" xr:uid="{3869564C-BD1F-493B-A0C8-971CC1EBF9F9}"/>
    <cellStyle name="Separador de milhares 7 20 5 3" xfId="59754" xr:uid="{BCDD2534-555C-45B1-8432-147783092D89}"/>
    <cellStyle name="Separador de milhares 7 20 6" xfId="29120" xr:uid="{00000000-0005-0000-0000-0000C2710000}"/>
    <cellStyle name="Separador de milhares 7 20 6 2" xfId="59756" xr:uid="{19B8CA2D-B7A3-46C9-9342-B7ABE0F75639}"/>
    <cellStyle name="Separador de milhares 7 20 7" xfId="59748" xr:uid="{FBFFCCB0-AC72-41CA-B4C1-57F9B4B21551}"/>
    <cellStyle name="Separador de milhares 7 21" xfId="29121" xr:uid="{00000000-0005-0000-0000-0000C3710000}"/>
    <cellStyle name="Separador de milhares 7 21 2" xfId="29122" xr:uid="{00000000-0005-0000-0000-0000C4710000}"/>
    <cellStyle name="Separador de milhares 7 21 2 2" xfId="29123" xr:uid="{00000000-0005-0000-0000-0000C5710000}"/>
    <cellStyle name="Separador de milhares 7 21 2 2 2" xfId="59759" xr:uid="{A782AA06-9EDD-47FC-ACEC-7A0743948D8E}"/>
    <cellStyle name="Separador de milhares 7 21 2 3" xfId="59758" xr:uid="{1C92C3AD-ECD2-4B4C-B0EE-8780F4B21C09}"/>
    <cellStyle name="Separador de milhares 7 21 3" xfId="29124" xr:uid="{00000000-0005-0000-0000-0000C6710000}"/>
    <cellStyle name="Separador de milhares 7 21 3 2" xfId="29125" xr:uid="{00000000-0005-0000-0000-0000C7710000}"/>
    <cellStyle name="Separador de milhares 7 21 3 2 2" xfId="59761" xr:uid="{7F1F9462-74AD-4F99-9259-ADE6FA5B9CC2}"/>
    <cellStyle name="Separador de milhares 7 21 3 3" xfId="59760" xr:uid="{60FA4028-03D7-4C15-B7D8-F75EB33161A2}"/>
    <cellStyle name="Separador de milhares 7 21 4" xfId="29126" xr:uid="{00000000-0005-0000-0000-0000C8710000}"/>
    <cellStyle name="Separador de milhares 7 21 4 2" xfId="59762" xr:uid="{D7202143-AEFC-4552-AD0E-F513D01381A8}"/>
    <cellStyle name="Separador de milhares 7 21 5" xfId="29127" xr:uid="{00000000-0005-0000-0000-0000C9710000}"/>
    <cellStyle name="Separador de milhares 7 21 5 2" xfId="29128" xr:uid="{00000000-0005-0000-0000-0000CA710000}"/>
    <cellStyle name="Separador de milhares 7 21 5 2 2" xfId="59764" xr:uid="{9C48E550-55BE-4385-B3DD-B99BD0BC53F8}"/>
    <cellStyle name="Separador de milhares 7 21 5 3" xfId="59763" xr:uid="{9700B04A-3536-4DF4-9CEE-A3099E59F289}"/>
    <cellStyle name="Separador de milhares 7 21 6" xfId="29129" xr:uid="{00000000-0005-0000-0000-0000CB710000}"/>
    <cellStyle name="Separador de milhares 7 21 6 2" xfId="59765" xr:uid="{5D6585A0-6670-4897-872F-D13129FA004A}"/>
    <cellStyle name="Separador de milhares 7 21 7" xfId="59757" xr:uid="{AB6C624C-A69C-412C-ACEE-6B1BE4A3B650}"/>
    <cellStyle name="Separador de milhares 7 22" xfId="29130" xr:uid="{00000000-0005-0000-0000-0000CC710000}"/>
    <cellStyle name="Separador de milhares 7 22 2" xfId="29131" xr:uid="{00000000-0005-0000-0000-0000CD710000}"/>
    <cellStyle name="Separador de milhares 7 22 2 2" xfId="29132" xr:uid="{00000000-0005-0000-0000-0000CE710000}"/>
    <cellStyle name="Separador de milhares 7 22 2 2 2" xfId="59768" xr:uid="{80C27458-FA64-4317-89BC-81E1DEA2FFBD}"/>
    <cellStyle name="Separador de milhares 7 22 2 3" xfId="59767" xr:uid="{37115241-D559-4227-BBF8-9E687C7C6936}"/>
    <cellStyle name="Separador de milhares 7 22 3" xfId="29133" xr:uid="{00000000-0005-0000-0000-0000CF710000}"/>
    <cellStyle name="Separador de milhares 7 22 3 2" xfId="29134" xr:uid="{00000000-0005-0000-0000-0000D0710000}"/>
    <cellStyle name="Separador de milhares 7 22 3 2 2" xfId="59770" xr:uid="{A5022CA4-3528-4620-8803-452C0161BD85}"/>
    <cellStyle name="Separador de milhares 7 22 3 3" xfId="59769" xr:uid="{C6E2571B-3132-40B2-A6BB-1B6B977581BE}"/>
    <cellStyle name="Separador de milhares 7 22 4" xfId="29135" xr:uid="{00000000-0005-0000-0000-0000D1710000}"/>
    <cellStyle name="Separador de milhares 7 22 4 2" xfId="59771" xr:uid="{9563A6DE-D825-4217-9398-3AA005BCDD83}"/>
    <cellStyle name="Separador de milhares 7 22 5" xfId="29136" xr:uid="{00000000-0005-0000-0000-0000D2710000}"/>
    <cellStyle name="Separador de milhares 7 22 5 2" xfId="29137" xr:uid="{00000000-0005-0000-0000-0000D3710000}"/>
    <cellStyle name="Separador de milhares 7 22 5 2 2" xfId="59773" xr:uid="{708F7F85-3124-4829-B961-998C4F518869}"/>
    <cellStyle name="Separador de milhares 7 22 5 3" xfId="59772" xr:uid="{449F5A71-4B01-43F7-95B7-89572EDBDCD8}"/>
    <cellStyle name="Separador de milhares 7 22 6" xfId="29138" xr:uid="{00000000-0005-0000-0000-0000D4710000}"/>
    <cellStyle name="Separador de milhares 7 22 6 2" xfId="59774" xr:uid="{D6EC0EBE-A876-4BA3-91EB-B03039671E5A}"/>
    <cellStyle name="Separador de milhares 7 22 7" xfId="59766" xr:uid="{A64B8C1A-384E-4A53-A93F-0DC277B9B9C2}"/>
    <cellStyle name="Separador de milhares 7 23" xfId="29139" xr:uid="{00000000-0005-0000-0000-0000D5710000}"/>
    <cellStyle name="Separador de milhares 7 23 2" xfId="29140" xr:uid="{00000000-0005-0000-0000-0000D6710000}"/>
    <cellStyle name="Separador de milhares 7 23 2 2" xfId="29141" xr:uid="{00000000-0005-0000-0000-0000D7710000}"/>
    <cellStyle name="Separador de milhares 7 23 2 2 2" xfId="59777" xr:uid="{9A672BDF-26E1-442E-9389-D632B240952B}"/>
    <cellStyle name="Separador de milhares 7 23 2 3" xfId="59776" xr:uid="{EB74083A-9C5D-4EA1-AA18-280131B4F8E5}"/>
    <cellStyle name="Separador de milhares 7 23 3" xfId="29142" xr:uid="{00000000-0005-0000-0000-0000D8710000}"/>
    <cellStyle name="Separador de milhares 7 23 3 2" xfId="29143" xr:uid="{00000000-0005-0000-0000-0000D9710000}"/>
    <cellStyle name="Separador de milhares 7 23 3 2 2" xfId="59779" xr:uid="{267BA33D-C89A-470E-AC7F-BDC44F986F8F}"/>
    <cellStyle name="Separador de milhares 7 23 3 3" xfId="59778" xr:uid="{652B90DD-26A2-45C7-B3A1-BFC8F4176AB6}"/>
    <cellStyle name="Separador de milhares 7 23 4" xfId="29144" xr:uid="{00000000-0005-0000-0000-0000DA710000}"/>
    <cellStyle name="Separador de milhares 7 23 4 2" xfId="59780" xr:uid="{56449B1C-2506-473B-9887-9A8FD191A45B}"/>
    <cellStyle name="Separador de milhares 7 23 5" xfId="29145" xr:uid="{00000000-0005-0000-0000-0000DB710000}"/>
    <cellStyle name="Separador de milhares 7 23 5 2" xfId="29146" xr:uid="{00000000-0005-0000-0000-0000DC710000}"/>
    <cellStyle name="Separador de milhares 7 23 5 2 2" xfId="59782" xr:uid="{8C7C2CBD-3980-4D6E-84F8-BADCBE85F218}"/>
    <cellStyle name="Separador de milhares 7 23 5 3" xfId="59781" xr:uid="{C8CF7E77-DBDD-4A52-A3B2-372F94D15FF0}"/>
    <cellStyle name="Separador de milhares 7 23 6" xfId="29147" xr:uid="{00000000-0005-0000-0000-0000DD710000}"/>
    <cellStyle name="Separador de milhares 7 23 6 2" xfId="59783" xr:uid="{B8C44140-7915-4BBA-B13B-4CFC43564CCF}"/>
    <cellStyle name="Separador de milhares 7 23 7" xfId="59775" xr:uid="{85F21883-94CA-4D64-B9A7-4947EE02FB35}"/>
    <cellStyle name="Separador de milhares 7 24" xfId="29148" xr:uid="{00000000-0005-0000-0000-0000DE710000}"/>
    <cellStyle name="Separador de milhares 7 24 2" xfId="29149" xr:uid="{00000000-0005-0000-0000-0000DF710000}"/>
    <cellStyle name="Separador de milhares 7 24 2 2" xfId="29150" xr:uid="{00000000-0005-0000-0000-0000E0710000}"/>
    <cellStyle name="Separador de milhares 7 24 2 2 2" xfId="59786" xr:uid="{BD5D2DFE-8A2E-4721-8FAE-84CA8E1B9C36}"/>
    <cellStyle name="Separador de milhares 7 24 2 3" xfId="59785" xr:uid="{1A4754A7-2489-4B67-A36B-72912A6668DE}"/>
    <cellStyle name="Separador de milhares 7 24 3" xfId="29151" xr:uid="{00000000-0005-0000-0000-0000E1710000}"/>
    <cellStyle name="Separador de milhares 7 24 3 2" xfId="29152" xr:uid="{00000000-0005-0000-0000-0000E2710000}"/>
    <cellStyle name="Separador de milhares 7 24 3 2 2" xfId="59788" xr:uid="{E0778400-6B57-4A75-A0D2-D9E93F1CDC94}"/>
    <cellStyle name="Separador de milhares 7 24 3 3" xfId="59787" xr:uid="{9710F4BC-ECFD-48D2-B04D-F6C7BD9F9D23}"/>
    <cellStyle name="Separador de milhares 7 24 4" xfId="29153" xr:uid="{00000000-0005-0000-0000-0000E3710000}"/>
    <cellStyle name="Separador de milhares 7 24 4 2" xfId="59789" xr:uid="{20C684CA-64C7-41D9-B74C-2E7F92A5BB4A}"/>
    <cellStyle name="Separador de milhares 7 24 5" xfId="29154" xr:uid="{00000000-0005-0000-0000-0000E4710000}"/>
    <cellStyle name="Separador de milhares 7 24 5 2" xfId="29155" xr:uid="{00000000-0005-0000-0000-0000E5710000}"/>
    <cellStyle name="Separador de milhares 7 24 5 2 2" xfId="59791" xr:uid="{EC261FA4-F845-4326-9C8F-176610E6A0CC}"/>
    <cellStyle name="Separador de milhares 7 24 5 3" xfId="59790" xr:uid="{F0209EA7-02DF-4272-856F-0C3B7B8E65AA}"/>
    <cellStyle name="Separador de milhares 7 24 6" xfId="29156" xr:uid="{00000000-0005-0000-0000-0000E6710000}"/>
    <cellStyle name="Separador de milhares 7 24 6 2" xfId="59792" xr:uid="{28F7045A-7FEB-4544-B9EC-1AF3E5B6B43A}"/>
    <cellStyle name="Separador de milhares 7 24 7" xfId="59784" xr:uid="{A52A6719-EF22-4D02-A782-04C5ECD7611B}"/>
    <cellStyle name="Separador de milhares 7 25" xfId="29157" xr:uid="{00000000-0005-0000-0000-0000E7710000}"/>
    <cellStyle name="Separador de milhares 7 25 2" xfId="29158" xr:uid="{00000000-0005-0000-0000-0000E8710000}"/>
    <cellStyle name="Separador de milhares 7 25 2 2" xfId="29159" xr:uid="{00000000-0005-0000-0000-0000E9710000}"/>
    <cellStyle name="Separador de milhares 7 25 2 2 2" xfId="59795" xr:uid="{2EF8B415-E29F-4AAC-82FF-676629DA32F7}"/>
    <cellStyle name="Separador de milhares 7 25 2 3" xfId="59794" xr:uid="{B1C41A2C-A4DE-458B-B4B1-7D596DA15099}"/>
    <cellStyle name="Separador de milhares 7 25 3" xfId="29160" xr:uid="{00000000-0005-0000-0000-0000EA710000}"/>
    <cellStyle name="Separador de milhares 7 25 3 2" xfId="29161" xr:uid="{00000000-0005-0000-0000-0000EB710000}"/>
    <cellStyle name="Separador de milhares 7 25 3 2 2" xfId="59797" xr:uid="{31C3B778-7FA0-4221-BE97-BBB4E061CC22}"/>
    <cellStyle name="Separador de milhares 7 25 3 3" xfId="59796" xr:uid="{037B2E3F-E6C0-4EB4-801B-D52EDCD09E20}"/>
    <cellStyle name="Separador de milhares 7 25 4" xfId="29162" xr:uid="{00000000-0005-0000-0000-0000EC710000}"/>
    <cellStyle name="Separador de milhares 7 25 4 2" xfId="59798" xr:uid="{2B763D2E-4144-4FD4-AA9F-E873C75050D6}"/>
    <cellStyle name="Separador de milhares 7 25 5" xfId="29163" xr:uid="{00000000-0005-0000-0000-0000ED710000}"/>
    <cellStyle name="Separador de milhares 7 25 5 2" xfId="29164" xr:uid="{00000000-0005-0000-0000-0000EE710000}"/>
    <cellStyle name="Separador de milhares 7 25 5 2 2" xfId="59800" xr:uid="{E82A67CD-A072-4833-91B7-72237F875B24}"/>
    <cellStyle name="Separador de milhares 7 25 5 3" xfId="59799" xr:uid="{07A8E77F-01FD-444B-BA86-93C7FBDECC1F}"/>
    <cellStyle name="Separador de milhares 7 25 6" xfId="29165" xr:uid="{00000000-0005-0000-0000-0000EF710000}"/>
    <cellStyle name="Separador de milhares 7 25 6 2" xfId="59801" xr:uid="{F6520D22-3D61-4337-AD30-C0641D8CB992}"/>
    <cellStyle name="Separador de milhares 7 25 7" xfId="59793" xr:uid="{C902395A-9B98-4A1B-B8AF-6D3D0BBBDCD8}"/>
    <cellStyle name="Separador de milhares 7 26" xfId="29166" xr:uid="{00000000-0005-0000-0000-0000F0710000}"/>
    <cellStyle name="Separador de milhares 7 26 2" xfId="29167" xr:uid="{00000000-0005-0000-0000-0000F1710000}"/>
    <cellStyle name="Separador de milhares 7 26 2 2" xfId="29168" xr:uid="{00000000-0005-0000-0000-0000F2710000}"/>
    <cellStyle name="Separador de milhares 7 26 2 2 2" xfId="59804" xr:uid="{C7E9689A-28CC-461A-AA93-CAB834913C0E}"/>
    <cellStyle name="Separador de milhares 7 26 2 3" xfId="59803" xr:uid="{D43F69CD-FBF9-47C7-B162-1D4FE9189D18}"/>
    <cellStyle name="Separador de milhares 7 26 3" xfId="29169" xr:uid="{00000000-0005-0000-0000-0000F3710000}"/>
    <cellStyle name="Separador de milhares 7 26 3 2" xfId="29170" xr:uid="{00000000-0005-0000-0000-0000F4710000}"/>
    <cellStyle name="Separador de milhares 7 26 3 2 2" xfId="59806" xr:uid="{6EB4C26F-CAD5-4BE8-AA02-05618C479970}"/>
    <cellStyle name="Separador de milhares 7 26 3 3" xfId="59805" xr:uid="{CA2A2666-3D76-4E0B-872F-C78689A7A6D8}"/>
    <cellStyle name="Separador de milhares 7 26 4" xfId="29171" xr:uid="{00000000-0005-0000-0000-0000F5710000}"/>
    <cellStyle name="Separador de milhares 7 26 4 2" xfId="59807" xr:uid="{BE4104B0-44C5-419E-9C3B-C2BC6FFA0823}"/>
    <cellStyle name="Separador de milhares 7 26 5" xfId="29172" xr:uid="{00000000-0005-0000-0000-0000F6710000}"/>
    <cellStyle name="Separador de milhares 7 26 5 2" xfId="29173" xr:uid="{00000000-0005-0000-0000-0000F7710000}"/>
    <cellStyle name="Separador de milhares 7 26 5 2 2" xfId="59809" xr:uid="{B87B740D-D89B-48C0-ABE7-93AD8E731EA2}"/>
    <cellStyle name="Separador de milhares 7 26 5 3" xfId="59808" xr:uid="{6199FCEF-9FC9-4796-A9D7-526D3D0A5373}"/>
    <cellStyle name="Separador de milhares 7 26 6" xfId="29174" xr:uid="{00000000-0005-0000-0000-0000F8710000}"/>
    <cellStyle name="Separador de milhares 7 26 6 2" xfId="59810" xr:uid="{B46DAB41-D429-42DE-936C-5BC376002F36}"/>
    <cellStyle name="Separador de milhares 7 26 7" xfId="59802" xr:uid="{BB7B506E-F513-42F4-9572-4AAA54D66243}"/>
    <cellStyle name="Separador de milhares 7 27" xfId="29175" xr:uid="{00000000-0005-0000-0000-0000F9710000}"/>
    <cellStyle name="Separador de milhares 7 27 2" xfId="29176" xr:uid="{00000000-0005-0000-0000-0000FA710000}"/>
    <cellStyle name="Separador de milhares 7 27 2 2" xfId="29177" xr:uid="{00000000-0005-0000-0000-0000FB710000}"/>
    <cellStyle name="Separador de milhares 7 27 2 2 2" xfId="59813" xr:uid="{462036F1-1AD1-4706-BDAD-8959E612B3A8}"/>
    <cellStyle name="Separador de milhares 7 27 2 3" xfId="59812" xr:uid="{0AF5A3CF-764E-4BC4-8643-95866623C46A}"/>
    <cellStyle name="Separador de milhares 7 27 3" xfId="29178" xr:uid="{00000000-0005-0000-0000-0000FC710000}"/>
    <cellStyle name="Separador de milhares 7 27 3 2" xfId="29179" xr:uid="{00000000-0005-0000-0000-0000FD710000}"/>
    <cellStyle name="Separador de milhares 7 27 3 2 2" xfId="59815" xr:uid="{159ADA90-D6AE-456C-BF2E-E76F34C835AC}"/>
    <cellStyle name="Separador de milhares 7 27 3 3" xfId="59814" xr:uid="{DC29DFD8-E15C-45FC-BA0B-1BEC36B321CA}"/>
    <cellStyle name="Separador de milhares 7 27 4" xfId="29180" xr:uid="{00000000-0005-0000-0000-0000FE710000}"/>
    <cellStyle name="Separador de milhares 7 27 4 2" xfId="59816" xr:uid="{8534AF68-BC37-4124-B154-4D58D087EFAF}"/>
    <cellStyle name="Separador de milhares 7 27 5" xfId="29181" xr:uid="{00000000-0005-0000-0000-0000FF710000}"/>
    <cellStyle name="Separador de milhares 7 27 5 2" xfId="29182" xr:uid="{00000000-0005-0000-0000-000000720000}"/>
    <cellStyle name="Separador de milhares 7 27 5 2 2" xfId="59818" xr:uid="{40C5B19D-B959-4243-9204-DCA9746CFB0B}"/>
    <cellStyle name="Separador de milhares 7 27 5 3" xfId="59817" xr:uid="{012FE225-70EB-437A-8F9B-1D5CE952F736}"/>
    <cellStyle name="Separador de milhares 7 27 6" xfId="29183" xr:uid="{00000000-0005-0000-0000-000001720000}"/>
    <cellStyle name="Separador de milhares 7 27 6 2" xfId="59819" xr:uid="{C006F949-B45D-4136-97F1-0CCECBA7DE90}"/>
    <cellStyle name="Separador de milhares 7 27 7" xfId="59811" xr:uid="{6DE2AB74-41BA-478C-A459-CA5B6B22DADF}"/>
    <cellStyle name="Separador de milhares 7 28" xfId="29184" xr:uid="{00000000-0005-0000-0000-000002720000}"/>
    <cellStyle name="Separador de milhares 7 28 2" xfId="29185" xr:uid="{00000000-0005-0000-0000-000003720000}"/>
    <cellStyle name="Separador de milhares 7 28 2 2" xfId="29186" xr:uid="{00000000-0005-0000-0000-000004720000}"/>
    <cellStyle name="Separador de milhares 7 28 2 2 2" xfId="59822" xr:uid="{6C1556DD-0A17-473B-9793-2DB96DFD0D52}"/>
    <cellStyle name="Separador de milhares 7 28 2 3" xfId="59821" xr:uid="{F45D2FDA-2C32-4EAA-9C75-69321B95F76E}"/>
    <cellStyle name="Separador de milhares 7 28 3" xfId="29187" xr:uid="{00000000-0005-0000-0000-000005720000}"/>
    <cellStyle name="Separador de milhares 7 28 3 2" xfId="29188" xr:uid="{00000000-0005-0000-0000-000006720000}"/>
    <cellStyle name="Separador de milhares 7 28 3 2 2" xfId="59824" xr:uid="{089EEDF7-3059-4723-9F7A-7328994FF750}"/>
    <cellStyle name="Separador de milhares 7 28 3 3" xfId="59823" xr:uid="{79AE4FE4-6E6F-40E2-9565-90BC51303218}"/>
    <cellStyle name="Separador de milhares 7 28 4" xfId="29189" xr:uid="{00000000-0005-0000-0000-000007720000}"/>
    <cellStyle name="Separador de milhares 7 28 4 2" xfId="59825" xr:uid="{1AAC2897-FB29-43F7-A422-B457D3F87E29}"/>
    <cellStyle name="Separador de milhares 7 28 5" xfId="29190" xr:uid="{00000000-0005-0000-0000-000008720000}"/>
    <cellStyle name="Separador de milhares 7 28 5 2" xfId="29191" xr:uid="{00000000-0005-0000-0000-000009720000}"/>
    <cellStyle name="Separador de milhares 7 28 5 2 2" xfId="59827" xr:uid="{523859D9-FE81-4392-A1FD-53FF98F6B899}"/>
    <cellStyle name="Separador de milhares 7 28 5 3" xfId="59826" xr:uid="{6CA655A5-174B-49DF-9731-4CADEDBC172C}"/>
    <cellStyle name="Separador de milhares 7 28 6" xfId="29192" xr:uid="{00000000-0005-0000-0000-00000A720000}"/>
    <cellStyle name="Separador de milhares 7 28 6 2" xfId="59828" xr:uid="{97BDABA9-57D7-4120-88B7-3292E568E698}"/>
    <cellStyle name="Separador de milhares 7 28 7" xfId="59820" xr:uid="{C7D91098-B5DF-4AE1-AED4-48822AAEB4B1}"/>
    <cellStyle name="Separador de milhares 7 29" xfId="29193" xr:uid="{00000000-0005-0000-0000-00000B720000}"/>
    <cellStyle name="Separador de milhares 7 29 2" xfId="29194" xr:uid="{00000000-0005-0000-0000-00000C720000}"/>
    <cellStyle name="Separador de milhares 7 29 2 2" xfId="29195" xr:uid="{00000000-0005-0000-0000-00000D720000}"/>
    <cellStyle name="Separador de milhares 7 29 2 2 2" xfId="59831" xr:uid="{59E3FAC5-4744-43A5-BB5B-DB2B7AD7B46F}"/>
    <cellStyle name="Separador de milhares 7 29 2 3" xfId="59830" xr:uid="{FD5BFEEC-33F9-4843-ABE3-610840FCC421}"/>
    <cellStyle name="Separador de milhares 7 29 3" xfId="29196" xr:uid="{00000000-0005-0000-0000-00000E720000}"/>
    <cellStyle name="Separador de milhares 7 29 3 2" xfId="29197" xr:uid="{00000000-0005-0000-0000-00000F720000}"/>
    <cellStyle name="Separador de milhares 7 29 3 2 2" xfId="59833" xr:uid="{4CE3B95B-0F50-4125-854C-1DF5122EF7A5}"/>
    <cellStyle name="Separador de milhares 7 29 3 3" xfId="59832" xr:uid="{4D6ACC4F-2B92-408C-BEE8-82576A4FF9AD}"/>
    <cellStyle name="Separador de milhares 7 29 4" xfId="29198" xr:uid="{00000000-0005-0000-0000-000010720000}"/>
    <cellStyle name="Separador de milhares 7 29 4 2" xfId="59834" xr:uid="{3C20C1C7-F807-4F1E-97E5-4726D158BBFC}"/>
    <cellStyle name="Separador de milhares 7 29 5" xfId="29199" xr:uid="{00000000-0005-0000-0000-000011720000}"/>
    <cellStyle name="Separador de milhares 7 29 5 2" xfId="59835" xr:uid="{9FE660C4-5511-4755-8F2B-EDC4772B48D9}"/>
    <cellStyle name="Separador de milhares 7 29 6" xfId="29200" xr:uid="{00000000-0005-0000-0000-000012720000}"/>
    <cellStyle name="Separador de milhares 7 29 6 2" xfId="59836" xr:uid="{0118D952-99E4-4A6B-95F4-B855EB0D8C69}"/>
    <cellStyle name="Separador de milhares 7 29 7" xfId="59829" xr:uid="{0A630CDB-A4F5-441F-BB97-7F521BCF0B20}"/>
    <cellStyle name="Separador de milhares 7 3" xfId="29201" xr:uid="{00000000-0005-0000-0000-000013720000}"/>
    <cellStyle name="Separador de milhares_x0001_ 7 3" xfId="29202" xr:uid="{00000000-0005-0000-0000-000014720000}"/>
    <cellStyle name="Separador de milhares 7 3 10" xfId="59837" xr:uid="{232229C8-4346-4679-BA5F-D32BA7D1D4A6}"/>
    <cellStyle name="Separador de milhares_x0001_ 7 3 10" xfId="59838" xr:uid="{F112595A-4C2E-48D3-9CE1-8E2A153A861F}"/>
    <cellStyle name="Separador de milhares 7 3 2" xfId="29203" xr:uid="{00000000-0005-0000-0000-000015720000}"/>
    <cellStyle name="Separador de milhares_x0001_ 7 3 2" xfId="29204" xr:uid="{00000000-0005-0000-0000-000016720000}"/>
    <cellStyle name="Separador de milhares 7 3 2 2" xfId="29205" xr:uid="{00000000-0005-0000-0000-000017720000}"/>
    <cellStyle name="Separador de milhares_x0001_ 7 3 2 2" xfId="29206" xr:uid="{00000000-0005-0000-0000-000018720000}"/>
    <cellStyle name="Separador de milhares 7 3 2 2 2" xfId="59841" xr:uid="{1AF2EBFF-FBAD-446A-AA95-375D593D82FA}"/>
    <cellStyle name="Separador de milhares_x0001_ 7 3 2 2 2" xfId="59842" xr:uid="{1A4E0A16-3088-44D9-B24B-856CFB4A0650}"/>
    <cellStyle name="Separador de milhares 7 3 2 3" xfId="59839" xr:uid="{D3A35CE9-F3BF-4C48-AB8C-7BA1CBBFB45A}"/>
    <cellStyle name="Separador de milhares_x0001_ 7 3 2 3" xfId="59840" xr:uid="{7005B857-7813-41B7-A63B-2ABC3A0E09AE}"/>
    <cellStyle name="Separador de milhares 7 3 3" xfId="29207" xr:uid="{00000000-0005-0000-0000-000019720000}"/>
    <cellStyle name="Separador de milhares_x0001_ 7 3 3" xfId="29208" xr:uid="{00000000-0005-0000-0000-00001A720000}"/>
    <cellStyle name="Separador de milhares 7 3 3 2" xfId="29209" xr:uid="{00000000-0005-0000-0000-00001B720000}"/>
    <cellStyle name="Separador de milhares_x0001_ 7 3 3 2" xfId="29210" xr:uid="{00000000-0005-0000-0000-00001C720000}"/>
    <cellStyle name="Separador de milhares 7 3 3 2 2" xfId="59845" xr:uid="{5B02BBFA-78F2-40C7-86E2-166568FE41F8}"/>
    <cellStyle name="Separador de milhares_x0001_ 7 3 3 2 2" xfId="59846" xr:uid="{5AB09F74-CF49-469A-90E8-6CF1F6C2356A}"/>
    <cellStyle name="Separador de milhares 7 3 3 3" xfId="59843" xr:uid="{DB5EF000-1560-4CF6-A4A8-9230AD521A6D}"/>
    <cellStyle name="Separador de milhares_x0001_ 7 3 3 3" xfId="59844" xr:uid="{A52D983C-F695-4232-AD94-ED39D5B6EF4F}"/>
    <cellStyle name="Separador de milhares 7 3 4" xfId="29211" xr:uid="{00000000-0005-0000-0000-00001D720000}"/>
    <cellStyle name="Separador de milhares_x0001_ 7 3 4" xfId="29212" xr:uid="{00000000-0005-0000-0000-00001E720000}"/>
    <cellStyle name="Separador de milhares 7 3 4 2" xfId="29213" xr:uid="{00000000-0005-0000-0000-00001F720000}"/>
    <cellStyle name="Separador de milhares_x0001_ 7 3 4 2" xfId="29214" xr:uid="{00000000-0005-0000-0000-000020720000}"/>
    <cellStyle name="Separador de milhares 7 3 4 2 2" xfId="59849" xr:uid="{B184B4F5-51B7-442B-89DD-877CBE610235}"/>
    <cellStyle name="Separador de milhares_x0001_ 7 3 4 2 2" xfId="59850" xr:uid="{C32B6071-D5D3-4A9B-A853-17E33486707F}"/>
    <cellStyle name="Separador de milhares 7 3 4 3" xfId="59847" xr:uid="{B758D0D1-C698-4098-BEC5-6480D996C4D9}"/>
    <cellStyle name="Separador de milhares_x0001_ 7 3 4 3" xfId="59848" xr:uid="{A9E8D0B5-FFF4-4936-BEDA-16035E79064A}"/>
    <cellStyle name="Separador de milhares 7 3 5" xfId="29215" xr:uid="{00000000-0005-0000-0000-000021720000}"/>
    <cellStyle name="Separador de milhares_x0001_ 7 3 5" xfId="29216" xr:uid="{00000000-0005-0000-0000-000022720000}"/>
    <cellStyle name="Separador de milhares 7 3 5 2" xfId="29217" xr:uid="{00000000-0005-0000-0000-000023720000}"/>
    <cellStyle name="Separador de milhares_x0001_ 7 3 5 2" xfId="29218" xr:uid="{00000000-0005-0000-0000-000024720000}"/>
    <cellStyle name="Separador de milhares 7 3 5 2 2" xfId="59853" xr:uid="{347E59B4-8E86-4433-87BA-EF15919DA1B7}"/>
    <cellStyle name="Separador de milhares_x0001_ 7 3 5 2 2" xfId="59854" xr:uid="{68E076DC-FC39-4FC9-8A25-0B8F711A90DE}"/>
    <cellStyle name="Separador de milhares 7 3 5 3" xfId="59851" xr:uid="{19F0D588-93A1-442B-A47E-020A109852AE}"/>
    <cellStyle name="Separador de milhares_x0001_ 7 3 5 3" xfId="59852" xr:uid="{C26F18CE-8B24-473B-9777-B50411853006}"/>
    <cellStyle name="Separador de milhares 7 3 6" xfId="29219" xr:uid="{00000000-0005-0000-0000-000025720000}"/>
    <cellStyle name="Separador de milhares_x0001_ 7 3 6" xfId="29220" xr:uid="{00000000-0005-0000-0000-000026720000}"/>
    <cellStyle name="Separador de milhares 7 3 6 2" xfId="59855" xr:uid="{9E620A46-8730-4A8B-8C4D-2973893A01B0}"/>
    <cellStyle name="Separador de milhares_x0001_ 7 3 6 2" xfId="59856" xr:uid="{26D378C5-9260-4D25-9CBD-E170C5FABE7E}"/>
    <cellStyle name="Separador de milhares 7 3 7" xfId="29221" xr:uid="{00000000-0005-0000-0000-000027720000}"/>
    <cellStyle name="Separador de milhares_x0001_ 7 3 7" xfId="29222" xr:uid="{00000000-0005-0000-0000-000028720000}"/>
    <cellStyle name="Separador de milhares 7 3 7 2" xfId="59857" xr:uid="{4A30C5F4-B9F0-46F8-8FB4-2C90EE726CFA}"/>
    <cellStyle name="Separador de milhares_x0001_ 7 3 7 2" xfId="59858" xr:uid="{5080B43B-50A9-4FB8-85C9-89634C4D410B}"/>
    <cellStyle name="Separador de milhares 7 3 7 3" xfId="29223" xr:uid="{00000000-0005-0000-0000-000029720000}"/>
    <cellStyle name="Separador de milhares 7 3 7 3 2" xfId="59859" xr:uid="{02D55E21-47B5-4DD9-A6E2-8DC5CA583E71}"/>
    <cellStyle name="Separador de milhares 7 3 8" xfId="29224" xr:uid="{00000000-0005-0000-0000-00002A720000}"/>
    <cellStyle name="Separador de milhares_x0001_ 7 3 8" xfId="29225" xr:uid="{00000000-0005-0000-0000-00002B720000}"/>
    <cellStyle name="Separador de milhares 7 3 8 2" xfId="59860" xr:uid="{C7BA006C-19BD-41C4-B6D0-2543CD6D647D}"/>
    <cellStyle name="Separador de milhares_x0001_ 7 3 8 2" xfId="59861" xr:uid="{BDB3AFB2-993A-4758-9A81-A93FBC5F1052}"/>
    <cellStyle name="Separador de milhares 7 3 9" xfId="29226" xr:uid="{00000000-0005-0000-0000-00002C720000}"/>
    <cellStyle name="Separador de milhares_x0001_ 7 3 9" xfId="29227" xr:uid="{00000000-0005-0000-0000-00002D720000}"/>
    <cellStyle name="Separador de milhares 7 3 9 2" xfId="59862" xr:uid="{EC8F1EAA-F336-4581-B558-907968F8F513}"/>
    <cellStyle name="Separador de milhares_x0001_ 7 3 9 2" xfId="59863" xr:uid="{C851DD8F-89D2-43A8-8147-5B1FAD4E752D}"/>
    <cellStyle name="Separador de milhares 7 30" xfId="29228" xr:uid="{00000000-0005-0000-0000-00002E720000}"/>
    <cellStyle name="Separador de milhares 7 30 2" xfId="29229" xr:uid="{00000000-0005-0000-0000-00002F720000}"/>
    <cellStyle name="Separador de milhares 7 30 2 2" xfId="29230" xr:uid="{00000000-0005-0000-0000-000030720000}"/>
    <cellStyle name="Separador de milhares 7 30 2 2 2" xfId="59866" xr:uid="{A7C7BAB4-41FA-4C97-80DE-54241906FAB7}"/>
    <cellStyle name="Separador de milhares 7 30 2 3" xfId="59865" xr:uid="{D5889B72-D831-4B77-ADA6-D1E41502DBB3}"/>
    <cellStyle name="Separador de milhares 7 30 3" xfId="29231" xr:uid="{00000000-0005-0000-0000-000031720000}"/>
    <cellStyle name="Separador de milhares 7 30 3 2" xfId="29232" xr:uid="{00000000-0005-0000-0000-000032720000}"/>
    <cellStyle name="Separador de milhares 7 30 3 2 2" xfId="59868" xr:uid="{241E3A4B-7459-48FC-9DD3-6571E863C109}"/>
    <cellStyle name="Separador de milhares 7 30 3 3" xfId="59867" xr:uid="{D8B16106-E7C2-4585-B5C1-DA0C5AC31C3D}"/>
    <cellStyle name="Separador de milhares 7 30 4" xfId="29233" xr:uid="{00000000-0005-0000-0000-000033720000}"/>
    <cellStyle name="Separador de milhares 7 30 4 2" xfId="59869" xr:uid="{7CCA8C9E-B8CA-4CDE-A5A4-4F12C2ACE76A}"/>
    <cellStyle name="Separador de milhares 7 30 5" xfId="29234" xr:uid="{00000000-0005-0000-0000-000034720000}"/>
    <cellStyle name="Separador de milhares 7 30 5 2" xfId="59870" xr:uid="{D5435A3F-6E6A-4F8C-8A13-A86A35A6835C}"/>
    <cellStyle name="Separador de milhares 7 30 6" xfId="29235" xr:uid="{00000000-0005-0000-0000-000035720000}"/>
    <cellStyle name="Separador de milhares 7 30 6 2" xfId="59871" xr:uid="{C58795B8-356A-4CEA-911D-3E075290AC20}"/>
    <cellStyle name="Separador de milhares 7 30 7" xfId="59864" xr:uid="{3C532B12-490F-4D5D-B6CA-F425CEC33C78}"/>
    <cellStyle name="Separador de milhares 7 31" xfId="29236" xr:uid="{00000000-0005-0000-0000-000036720000}"/>
    <cellStyle name="Separador de milhares 7 31 2" xfId="29237" xr:uid="{00000000-0005-0000-0000-000037720000}"/>
    <cellStyle name="Separador de milhares 7 31 2 2" xfId="29238" xr:uid="{00000000-0005-0000-0000-000038720000}"/>
    <cellStyle name="Separador de milhares 7 31 2 2 2" xfId="59874" xr:uid="{FDD7B110-B4EB-4864-A78C-7CCB02EED2D0}"/>
    <cellStyle name="Separador de milhares 7 31 2 3" xfId="59873" xr:uid="{D999FA6C-7724-4C4D-8F22-3F0C9833DF0A}"/>
    <cellStyle name="Separador de milhares 7 31 3" xfId="29239" xr:uid="{00000000-0005-0000-0000-000039720000}"/>
    <cellStyle name="Separador de milhares 7 31 3 2" xfId="29240" xr:uid="{00000000-0005-0000-0000-00003A720000}"/>
    <cellStyle name="Separador de milhares 7 31 3 2 2" xfId="59876" xr:uid="{8A4A6EC9-8454-4FEC-A209-DA7DBB13EA67}"/>
    <cellStyle name="Separador de milhares 7 31 3 3" xfId="59875" xr:uid="{11BFA9B8-C912-48C2-AA35-FE38788E3926}"/>
    <cellStyle name="Separador de milhares 7 31 4" xfId="29241" xr:uid="{00000000-0005-0000-0000-00003B720000}"/>
    <cellStyle name="Separador de milhares 7 31 4 2" xfId="59877" xr:uid="{39E8E348-4311-42D5-B1EB-0C205D6E4ACB}"/>
    <cellStyle name="Separador de milhares 7 31 5" xfId="29242" xr:uid="{00000000-0005-0000-0000-00003C720000}"/>
    <cellStyle name="Separador de milhares 7 31 5 2" xfId="59878" xr:uid="{66C371B6-9E74-4D06-A15D-DB8DA0EE4891}"/>
    <cellStyle name="Separador de milhares 7 31 6" xfId="29243" xr:uid="{00000000-0005-0000-0000-00003D720000}"/>
    <cellStyle name="Separador de milhares 7 31 6 2" xfId="59879" xr:uid="{212871DA-D9A6-4A2B-8767-4134BC11B72C}"/>
    <cellStyle name="Separador de milhares 7 31 7" xfId="59872" xr:uid="{D6F1D505-3B1B-43FF-A1CB-F250A33A863F}"/>
    <cellStyle name="Separador de milhares 7 32" xfId="29244" xr:uid="{00000000-0005-0000-0000-00003E720000}"/>
    <cellStyle name="Separador de milhares 7 32 2" xfId="29245" xr:uid="{00000000-0005-0000-0000-00003F720000}"/>
    <cellStyle name="Separador de milhares 7 32 2 2" xfId="29246" xr:uid="{00000000-0005-0000-0000-000040720000}"/>
    <cellStyle name="Separador de milhares 7 32 2 2 2" xfId="59882" xr:uid="{CD2109E6-073F-4F76-A42D-6CC58D38F9FA}"/>
    <cellStyle name="Separador de milhares 7 32 2 3" xfId="59881" xr:uid="{9D6C372D-3347-433A-ADF9-05A69F7A5303}"/>
    <cellStyle name="Separador de milhares 7 32 3" xfId="29247" xr:uid="{00000000-0005-0000-0000-000041720000}"/>
    <cellStyle name="Separador de milhares 7 32 3 2" xfId="29248" xr:uid="{00000000-0005-0000-0000-000042720000}"/>
    <cellStyle name="Separador de milhares 7 32 3 2 2" xfId="59884" xr:uid="{85B31CE5-59FD-4188-945A-A22031EE94D5}"/>
    <cellStyle name="Separador de milhares 7 32 3 3" xfId="59883" xr:uid="{8BED43E3-F78E-4E32-A608-B4C829D38EEB}"/>
    <cellStyle name="Separador de milhares 7 32 4" xfId="29249" xr:uid="{00000000-0005-0000-0000-000043720000}"/>
    <cellStyle name="Separador de milhares 7 32 4 2" xfId="59885" xr:uid="{12AC6C7E-F4BA-4AD3-ABBD-C6330C9DFDC7}"/>
    <cellStyle name="Separador de milhares 7 32 5" xfId="29250" xr:uid="{00000000-0005-0000-0000-000044720000}"/>
    <cellStyle name="Separador de milhares 7 32 5 2" xfId="59886" xr:uid="{99398775-6B28-47CB-8F82-9B3A2BC4D2D9}"/>
    <cellStyle name="Separador de milhares 7 32 6" xfId="29251" xr:uid="{00000000-0005-0000-0000-000045720000}"/>
    <cellStyle name="Separador de milhares 7 32 6 2" xfId="59887" xr:uid="{DB751DCF-7B34-46F4-8B42-734738ABC055}"/>
    <cellStyle name="Separador de milhares 7 32 7" xfId="59880" xr:uid="{5EA11707-4DE2-4EC6-9949-B081B5CC24DF}"/>
    <cellStyle name="Separador de milhares 7 33" xfId="29252" xr:uid="{00000000-0005-0000-0000-000046720000}"/>
    <cellStyle name="Separador de milhares 7 33 2" xfId="29253" xr:uid="{00000000-0005-0000-0000-000047720000}"/>
    <cellStyle name="Separador de milhares 7 33 2 2" xfId="29254" xr:uid="{00000000-0005-0000-0000-000048720000}"/>
    <cellStyle name="Separador de milhares 7 33 2 2 2" xfId="59890" xr:uid="{0643B26C-279F-4B9E-927D-B4CBFE80B982}"/>
    <cellStyle name="Separador de milhares 7 33 2 3" xfId="59889" xr:uid="{03FB07D0-CD30-4ECB-A4F8-83A3529ACDDC}"/>
    <cellStyle name="Separador de milhares 7 33 3" xfId="29255" xr:uid="{00000000-0005-0000-0000-000049720000}"/>
    <cellStyle name="Separador de milhares 7 33 3 2" xfId="29256" xr:uid="{00000000-0005-0000-0000-00004A720000}"/>
    <cellStyle name="Separador de milhares 7 33 3 2 2" xfId="59892" xr:uid="{9E4E3E1D-10B5-45E6-8E0D-7CC632DD8B67}"/>
    <cellStyle name="Separador de milhares 7 33 3 3" xfId="59891" xr:uid="{5D517905-5F5B-491C-8BE5-98BA29E2E032}"/>
    <cellStyle name="Separador de milhares 7 33 4" xfId="29257" xr:uid="{00000000-0005-0000-0000-00004B720000}"/>
    <cellStyle name="Separador de milhares 7 33 4 2" xfId="59893" xr:uid="{411B8568-8270-48DF-A527-EFBD9D5FA38F}"/>
    <cellStyle name="Separador de milhares 7 33 5" xfId="29258" xr:uid="{00000000-0005-0000-0000-00004C720000}"/>
    <cellStyle name="Separador de milhares 7 33 5 2" xfId="59894" xr:uid="{BB5E739A-6947-493F-B537-EFDF242031B9}"/>
    <cellStyle name="Separador de milhares 7 33 6" xfId="29259" xr:uid="{00000000-0005-0000-0000-00004D720000}"/>
    <cellStyle name="Separador de milhares 7 33 6 2" xfId="59895" xr:uid="{3799E972-5540-4617-9432-179E1257FFED}"/>
    <cellStyle name="Separador de milhares 7 33 7" xfId="59888" xr:uid="{F219A218-DB3A-4417-87D7-1209FC416CFA}"/>
    <cellStyle name="Separador de milhares 7 34" xfId="29260" xr:uid="{00000000-0005-0000-0000-00004E720000}"/>
    <cellStyle name="Separador de milhares 7 34 2" xfId="29261" xr:uid="{00000000-0005-0000-0000-00004F720000}"/>
    <cellStyle name="Separador de milhares 7 34 2 2" xfId="29262" xr:uid="{00000000-0005-0000-0000-000050720000}"/>
    <cellStyle name="Separador de milhares 7 34 2 2 2" xfId="59898" xr:uid="{956A4747-A495-4916-B0AB-46B2E011C955}"/>
    <cellStyle name="Separador de milhares 7 34 2 3" xfId="59897" xr:uid="{3A03B7F4-973C-4970-9B40-0E410B9E5FD2}"/>
    <cellStyle name="Separador de milhares 7 34 3" xfId="29263" xr:uid="{00000000-0005-0000-0000-000051720000}"/>
    <cellStyle name="Separador de milhares 7 34 3 2" xfId="29264" xr:uid="{00000000-0005-0000-0000-000052720000}"/>
    <cellStyle name="Separador de milhares 7 34 3 2 2" xfId="59900" xr:uid="{E3EEAE54-9A0B-4A23-8736-0DA0458A8CF2}"/>
    <cellStyle name="Separador de milhares 7 34 3 3" xfId="59899" xr:uid="{21EC66C9-AB5A-4E9E-BA9F-143408FAFF27}"/>
    <cellStyle name="Separador de milhares 7 34 4" xfId="29265" xr:uid="{00000000-0005-0000-0000-000053720000}"/>
    <cellStyle name="Separador de milhares 7 34 4 2" xfId="59901" xr:uid="{0DB5A7D5-3F55-4D64-8F58-4C0C5B2E03AC}"/>
    <cellStyle name="Separador de milhares 7 34 5" xfId="29266" xr:uid="{00000000-0005-0000-0000-000054720000}"/>
    <cellStyle name="Separador de milhares 7 34 5 2" xfId="59902" xr:uid="{F5555C73-CC08-47B6-BDB6-D26654A80A6B}"/>
    <cellStyle name="Separador de milhares 7 34 6" xfId="29267" xr:uid="{00000000-0005-0000-0000-000055720000}"/>
    <cellStyle name="Separador de milhares 7 34 6 2" xfId="59903" xr:uid="{6E161736-AC7E-4CDB-94BD-778664B4F51D}"/>
    <cellStyle name="Separador de milhares 7 34 7" xfId="59896" xr:uid="{A2713F15-7820-43FF-873E-8DB450CF6A13}"/>
    <cellStyle name="Separador de milhares 7 35" xfId="29268" xr:uid="{00000000-0005-0000-0000-000056720000}"/>
    <cellStyle name="Separador de milhares 7 35 2" xfId="29269" xr:uid="{00000000-0005-0000-0000-000057720000}"/>
    <cellStyle name="Separador de milhares 7 35 2 2" xfId="29270" xr:uid="{00000000-0005-0000-0000-000058720000}"/>
    <cellStyle name="Separador de milhares 7 35 2 2 2" xfId="59906" xr:uid="{6D925CF3-2693-4DEF-9E22-2B2C8C6645F0}"/>
    <cellStyle name="Separador de milhares 7 35 2 3" xfId="59905" xr:uid="{6C630E05-FFFA-4097-A4E9-72893A5851AD}"/>
    <cellStyle name="Separador de milhares 7 35 3" xfId="29271" xr:uid="{00000000-0005-0000-0000-000059720000}"/>
    <cellStyle name="Separador de milhares 7 35 3 2" xfId="29272" xr:uid="{00000000-0005-0000-0000-00005A720000}"/>
    <cellStyle name="Separador de milhares 7 35 3 2 2" xfId="59908" xr:uid="{07167AF6-82E4-40FD-A374-8ED52C680BB0}"/>
    <cellStyle name="Separador de milhares 7 35 3 3" xfId="59907" xr:uid="{C0F5251D-1602-41AD-8720-177ED9E91B36}"/>
    <cellStyle name="Separador de milhares 7 35 4" xfId="29273" xr:uid="{00000000-0005-0000-0000-00005B720000}"/>
    <cellStyle name="Separador de milhares 7 35 4 2" xfId="59909" xr:uid="{242135B9-B07F-47CC-9E08-31B77E374397}"/>
    <cellStyle name="Separador de milhares 7 35 5" xfId="29274" xr:uid="{00000000-0005-0000-0000-00005C720000}"/>
    <cellStyle name="Separador de milhares 7 35 5 2" xfId="59910" xr:uid="{DBD7220B-CE45-426D-8D25-0C617EFB51C1}"/>
    <cellStyle name="Separador de milhares 7 35 6" xfId="29275" xr:uid="{00000000-0005-0000-0000-00005D720000}"/>
    <cellStyle name="Separador de milhares 7 35 6 2" xfId="59911" xr:uid="{CD68D9E9-7D3D-41F1-8FD4-07A92C7E9CAE}"/>
    <cellStyle name="Separador de milhares 7 35 7" xfId="59904" xr:uid="{80E2E248-88F2-453F-ADFF-EAA36D428A40}"/>
    <cellStyle name="Separador de milhares 7 36" xfId="29276" xr:uid="{00000000-0005-0000-0000-00005E720000}"/>
    <cellStyle name="Separador de milhares 7 36 2" xfId="29277" xr:uid="{00000000-0005-0000-0000-00005F720000}"/>
    <cellStyle name="Separador de milhares 7 36 2 2" xfId="29278" xr:uid="{00000000-0005-0000-0000-000060720000}"/>
    <cellStyle name="Separador de milhares 7 36 2 2 2" xfId="59914" xr:uid="{DB575392-9BD5-4628-9609-5860333E7CF8}"/>
    <cellStyle name="Separador de milhares 7 36 2 3" xfId="59913" xr:uid="{334AEE2B-1C05-42F0-92B3-ECF8AB025E63}"/>
    <cellStyle name="Separador de milhares 7 36 3" xfId="29279" xr:uid="{00000000-0005-0000-0000-000061720000}"/>
    <cellStyle name="Separador de milhares 7 36 3 2" xfId="29280" xr:uid="{00000000-0005-0000-0000-000062720000}"/>
    <cellStyle name="Separador de milhares 7 36 3 2 2" xfId="59916" xr:uid="{BF64E4AB-4F47-49C1-A353-3D6D833C9260}"/>
    <cellStyle name="Separador de milhares 7 36 3 3" xfId="59915" xr:uid="{399AE821-0D43-42F3-8686-702175400358}"/>
    <cellStyle name="Separador de milhares 7 36 4" xfId="29281" xr:uid="{00000000-0005-0000-0000-000063720000}"/>
    <cellStyle name="Separador de milhares 7 36 4 2" xfId="59917" xr:uid="{FF0D7354-40B5-483D-9528-443A80D293DA}"/>
    <cellStyle name="Separador de milhares 7 36 5" xfId="29282" xr:uid="{00000000-0005-0000-0000-000064720000}"/>
    <cellStyle name="Separador de milhares 7 36 5 2" xfId="59918" xr:uid="{91DAC558-D6CF-4B12-9A8D-FEC1AFC9BDF2}"/>
    <cellStyle name="Separador de milhares 7 36 6" xfId="29283" xr:uid="{00000000-0005-0000-0000-000065720000}"/>
    <cellStyle name="Separador de milhares 7 36 6 2" xfId="59919" xr:uid="{FE4A2686-EC4A-4694-9542-82F3066BCC88}"/>
    <cellStyle name="Separador de milhares 7 36 7" xfId="59912" xr:uid="{EEA18487-362F-4FF4-A03B-CCA353D46966}"/>
    <cellStyle name="Separador de milhares 7 37" xfId="29284" xr:uid="{00000000-0005-0000-0000-000066720000}"/>
    <cellStyle name="Separador de milhares 7 37 2" xfId="29285" xr:uid="{00000000-0005-0000-0000-000067720000}"/>
    <cellStyle name="Separador de milhares 7 37 2 2" xfId="59921" xr:uid="{425DAD47-B844-484C-8C6D-30B390550B22}"/>
    <cellStyle name="Separador de milhares 7 37 3" xfId="59920" xr:uid="{8BC21FCB-1779-49D6-8827-95DD3CC5D6CA}"/>
    <cellStyle name="Separador de milhares 7 38" xfId="29286" xr:uid="{00000000-0005-0000-0000-000068720000}"/>
    <cellStyle name="Separador de milhares 7 38 2" xfId="29287" xr:uid="{00000000-0005-0000-0000-000069720000}"/>
    <cellStyle name="Separador de milhares 7 38 2 2" xfId="59923" xr:uid="{58A17017-44C6-4980-9C17-C781CE19D936}"/>
    <cellStyle name="Separador de milhares 7 38 3" xfId="59922" xr:uid="{59F1DDE1-8190-4BAE-AA15-B9E3ADADA5BC}"/>
    <cellStyle name="Separador de milhares 7 39" xfId="29288" xr:uid="{00000000-0005-0000-0000-00006A720000}"/>
    <cellStyle name="Separador de milhares 7 39 2" xfId="29289" xr:uid="{00000000-0005-0000-0000-00006B720000}"/>
    <cellStyle name="Separador de milhares 7 39 2 2" xfId="59925" xr:uid="{58015C94-B554-4F8D-A3FF-A45C09B2B601}"/>
    <cellStyle name="Separador de milhares 7 39 3" xfId="59924" xr:uid="{43E6A0EF-ECFF-410A-BEF4-39D41834334C}"/>
    <cellStyle name="Separador de milhares 7 4" xfId="29290" xr:uid="{00000000-0005-0000-0000-00006C720000}"/>
    <cellStyle name="Separador de milhares_x0001_ 7 4" xfId="29291" xr:uid="{00000000-0005-0000-0000-00006D720000}"/>
    <cellStyle name="Separador de milhares 7 4 10" xfId="59926" xr:uid="{EF6B4E3E-603E-4FFA-AC6C-7D72B4537200}"/>
    <cellStyle name="Separador de milhares_x0001_ 7 4 10" xfId="59927" xr:uid="{131170D6-A7FC-4F16-8FB0-17FDBDEC9F72}"/>
    <cellStyle name="Separador de milhares 7 4 2" xfId="29292" xr:uid="{00000000-0005-0000-0000-00006E720000}"/>
    <cellStyle name="Separador de milhares_x0001_ 7 4 2" xfId="29293" xr:uid="{00000000-0005-0000-0000-00006F720000}"/>
    <cellStyle name="Separador de milhares 7 4 2 2" xfId="29294" xr:uid="{00000000-0005-0000-0000-000070720000}"/>
    <cellStyle name="Separador de milhares_x0001_ 7 4 2 2" xfId="29295" xr:uid="{00000000-0005-0000-0000-000071720000}"/>
    <cellStyle name="Separador de milhares 7 4 2 2 2" xfId="59930" xr:uid="{F5241B46-A9D9-4656-A79A-907E5DD98428}"/>
    <cellStyle name="Separador de milhares_x0001_ 7 4 2 2 2" xfId="59931" xr:uid="{FD19BEA2-AB55-4B02-80BF-CB879CD710FF}"/>
    <cellStyle name="Separador de milhares 7 4 2 3" xfId="59928" xr:uid="{6F3F03FF-2B1B-46BB-A278-1AB74B9D8B5B}"/>
    <cellStyle name="Separador de milhares_x0001_ 7 4 2 3" xfId="59929" xr:uid="{19E04354-7F74-4EC9-80AB-29322B063548}"/>
    <cellStyle name="Separador de milhares 7 4 3" xfId="29296" xr:uid="{00000000-0005-0000-0000-000072720000}"/>
    <cellStyle name="Separador de milhares_x0001_ 7 4 3" xfId="29297" xr:uid="{00000000-0005-0000-0000-000073720000}"/>
    <cellStyle name="Separador de milhares 7 4 3 2" xfId="29298" xr:uid="{00000000-0005-0000-0000-000074720000}"/>
    <cellStyle name="Separador de milhares_x0001_ 7 4 3 2" xfId="29299" xr:uid="{00000000-0005-0000-0000-000075720000}"/>
    <cellStyle name="Separador de milhares 7 4 3 2 2" xfId="59934" xr:uid="{F48F7C49-590F-4024-B0F7-F62EED1EDE4B}"/>
    <cellStyle name="Separador de milhares_x0001_ 7 4 3 2 2" xfId="59935" xr:uid="{8CC8D7AC-F53B-47E7-953B-160B0796C3A9}"/>
    <cellStyle name="Separador de milhares 7 4 3 3" xfId="59932" xr:uid="{04007D65-33AC-4F28-B01F-F0D95ACE9AB3}"/>
    <cellStyle name="Separador de milhares_x0001_ 7 4 3 3" xfId="59933" xr:uid="{55A317E3-D776-41C1-B967-94BA74AA26B4}"/>
    <cellStyle name="Separador de milhares 7 4 4" xfId="29300" xr:uid="{00000000-0005-0000-0000-000076720000}"/>
    <cellStyle name="Separador de milhares_x0001_ 7 4 4" xfId="29301" xr:uid="{00000000-0005-0000-0000-000077720000}"/>
    <cellStyle name="Separador de milhares 7 4 4 2" xfId="29302" xr:uid="{00000000-0005-0000-0000-000078720000}"/>
    <cellStyle name="Separador de milhares_x0001_ 7 4 4 2" xfId="29303" xr:uid="{00000000-0005-0000-0000-000079720000}"/>
    <cellStyle name="Separador de milhares 7 4 4 2 2" xfId="59938" xr:uid="{AFB0ED30-FB6B-485F-9C1A-3D43321D3DEC}"/>
    <cellStyle name="Separador de milhares_x0001_ 7 4 4 2 2" xfId="59939" xr:uid="{F3984E2F-C3A5-45A0-ADEB-C175998C5028}"/>
    <cellStyle name="Separador de milhares 7 4 4 3" xfId="59936" xr:uid="{F08ECB2C-9217-4420-8C46-3BCCA0E4265A}"/>
    <cellStyle name="Separador de milhares_x0001_ 7 4 4 3" xfId="59937" xr:uid="{8FE3FC1B-E324-48C8-9B0C-DA26C0C3339F}"/>
    <cellStyle name="Separador de milhares 7 4 5" xfId="29304" xr:uid="{00000000-0005-0000-0000-00007A720000}"/>
    <cellStyle name="Separador de milhares_x0001_ 7 4 5" xfId="29305" xr:uid="{00000000-0005-0000-0000-00007B720000}"/>
    <cellStyle name="Separador de milhares 7 4 5 2" xfId="29306" xr:uid="{00000000-0005-0000-0000-00007C720000}"/>
    <cellStyle name="Separador de milhares_x0001_ 7 4 5 2" xfId="29307" xr:uid="{00000000-0005-0000-0000-00007D720000}"/>
    <cellStyle name="Separador de milhares 7 4 5 2 2" xfId="59942" xr:uid="{D9CF039C-FC53-4585-AD52-522BA0300AD5}"/>
    <cellStyle name="Separador de milhares_x0001_ 7 4 5 2 2" xfId="59943" xr:uid="{AD339F56-9704-428B-A12F-5D643BC0A826}"/>
    <cellStyle name="Separador de milhares 7 4 5 3" xfId="59940" xr:uid="{DCDDE962-37FE-4DA6-81F5-710ECD977140}"/>
    <cellStyle name="Separador de milhares_x0001_ 7 4 5 3" xfId="59941" xr:uid="{EDC3D9FF-C4A8-4D29-9B5A-DEBEE85B2C7A}"/>
    <cellStyle name="Separador de milhares 7 4 6" xfId="29308" xr:uid="{00000000-0005-0000-0000-00007E720000}"/>
    <cellStyle name="Separador de milhares_x0001_ 7 4 6" xfId="29309" xr:uid="{00000000-0005-0000-0000-00007F720000}"/>
    <cellStyle name="Separador de milhares 7 4 6 2" xfId="59944" xr:uid="{C207950F-7DFE-42BB-A5AC-3A2524630DCE}"/>
    <cellStyle name="Separador de milhares_x0001_ 7 4 6 2" xfId="59945" xr:uid="{3D10AB77-54B1-4C96-B052-CD92F271D318}"/>
    <cellStyle name="Separador de milhares 7 4 7" xfId="29310" xr:uid="{00000000-0005-0000-0000-000080720000}"/>
    <cellStyle name="Separador de milhares_x0001_ 7 4 7" xfId="29311" xr:uid="{00000000-0005-0000-0000-000081720000}"/>
    <cellStyle name="Separador de milhares 7 4 7 2" xfId="59946" xr:uid="{D88ED625-2C37-4B38-BCCC-1906B5F7FD15}"/>
    <cellStyle name="Separador de milhares_x0001_ 7 4 7 2" xfId="59947" xr:uid="{030BCC51-6D8E-49D0-B08C-47548E2B2720}"/>
    <cellStyle name="Separador de milhares 7 4 7 3" xfId="29312" xr:uid="{00000000-0005-0000-0000-000082720000}"/>
    <cellStyle name="Separador de milhares 7 4 7 3 2" xfId="59948" xr:uid="{4B8BC989-F776-4D8B-8BA0-5487B81A73EE}"/>
    <cellStyle name="Separador de milhares 7 4 8" xfId="29313" xr:uid="{00000000-0005-0000-0000-000083720000}"/>
    <cellStyle name="Separador de milhares_x0001_ 7 4 8" xfId="29314" xr:uid="{00000000-0005-0000-0000-000084720000}"/>
    <cellStyle name="Separador de milhares 7 4 8 2" xfId="59949" xr:uid="{BFB06D14-B141-4108-8127-76D955E8A8DD}"/>
    <cellStyle name="Separador de milhares_x0001_ 7 4 8 2" xfId="59950" xr:uid="{9066D53F-C645-4964-BE17-FCB3DCE06280}"/>
    <cellStyle name="Separador de milhares 7 4 9" xfId="29315" xr:uid="{00000000-0005-0000-0000-000085720000}"/>
    <cellStyle name="Separador de milhares_x0001_ 7 4 9" xfId="29316" xr:uid="{00000000-0005-0000-0000-000086720000}"/>
    <cellStyle name="Separador de milhares 7 4 9 2" xfId="59951" xr:uid="{D00A844B-171A-40C5-BA82-8BE418049178}"/>
    <cellStyle name="Separador de milhares_x0001_ 7 4 9 2" xfId="59952" xr:uid="{7D43AE46-6095-449E-91DB-411E678E0D3D}"/>
    <cellStyle name="Separador de milhares 7 40" xfId="29317" xr:uid="{00000000-0005-0000-0000-000087720000}"/>
    <cellStyle name="Separador de milhares 7 40 2" xfId="29318" xr:uid="{00000000-0005-0000-0000-000088720000}"/>
    <cellStyle name="Separador de milhares 7 40 2 2" xfId="59954" xr:uid="{98CBC933-5784-4BAD-B0AE-E449339D85B3}"/>
    <cellStyle name="Separador de milhares 7 40 3" xfId="59953" xr:uid="{041A2751-A193-454A-8CD9-94190E93713B}"/>
    <cellStyle name="Separador de milhares 7 41" xfId="29319" xr:uid="{00000000-0005-0000-0000-000089720000}"/>
    <cellStyle name="Separador de milhares 7 41 2" xfId="59955" xr:uid="{5B646B42-D5F3-4121-8C63-BB6328275963}"/>
    <cellStyle name="Separador de milhares 7 42" xfId="29320" xr:uid="{00000000-0005-0000-0000-00008A720000}"/>
    <cellStyle name="Separador de milhares 7 42 2" xfId="59956" xr:uid="{FA037C93-B5D8-4967-AE22-5391FE08B3BE}"/>
    <cellStyle name="Separador de milhares 7 42 3" xfId="29321" xr:uid="{00000000-0005-0000-0000-00008B720000}"/>
    <cellStyle name="Separador de milhares 7 42 3 2" xfId="59957" xr:uid="{AFA47250-1381-48DA-B59C-5159ED2FA6D2}"/>
    <cellStyle name="Separador de milhares 7 43" xfId="29322" xr:uid="{00000000-0005-0000-0000-00008C720000}"/>
    <cellStyle name="Separador de milhares 7 43 2" xfId="59958" xr:uid="{13E1CC02-CEA3-4EC3-9633-F05C8A42F91C}"/>
    <cellStyle name="Separador de milhares 7 44" xfId="29323" xr:uid="{00000000-0005-0000-0000-00008D720000}"/>
    <cellStyle name="Separador de milhares 7 44 2" xfId="59959" xr:uid="{14FE63D3-D969-4910-95DA-7FBF5E923CCE}"/>
    <cellStyle name="Separador de milhares 7 45" xfId="59603" xr:uid="{C852AF86-7D78-4B6A-A1D1-9547F0832295}"/>
    <cellStyle name="Separador de milhares 7 5" xfId="29324" xr:uid="{00000000-0005-0000-0000-00008E720000}"/>
    <cellStyle name="Separador de milhares_x0001_ 7 5" xfId="29325" xr:uid="{00000000-0005-0000-0000-00008F720000}"/>
    <cellStyle name="Separador de milhares 7 5 10" xfId="59960" xr:uid="{3C031B60-96B2-4193-8CEB-E18B2853C404}"/>
    <cellStyle name="Separador de milhares_x0001_ 7 5 10" xfId="59961" xr:uid="{5D959730-8D69-4E3D-849E-31CAF34F33FA}"/>
    <cellStyle name="Separador de milhares 7 5 2" xfId="29326" xr:uid="{00000000-0005-0000-0000-000090720000}"/>
    <cellStyle name="Separador de milhares_x0001_ 7 5 2" xfId="29327" xr:uid="{00000000-0005-0000-0000-000091720000}"/>
    <cellStyle name="Separador de milhares 7 5 2 2" xfId="29328" xr:uid="{00000000-0005-0000-0000-000092720000}"/>
    <cellStyle name="Separador de milhares_x0001_ 7 5 2 2" xfId="29329" xr:uid="{00000000-0005-0000-0000-000093720000}"/>
    <cellStyle name="Separador de milhares 7 5 2 2 2" xfId="59964" xr:uid="{25741463-6910-47C4-9347-8148B5448255}"/>
    <cellStyle name="Separador de milhares_x0001_ 7 5 2 2 2" xfId="59965" xr:uid="{0ED8B57B-E246-44D0-A406-5B0882428515}"/>
    <cellStyle name="Separador de milhares 7 5 2 3" xfId="59962" xr:uid="{11C912F7-BCA2-4768-AB0B-13FCA594C540}"/>
    <cellStyle name="Separador de milhares_x0001_ 7 5 2 3" xfId="59963" xr:uid="{F36AE85D-EB98-41AC-A587-5C155196C260}"/>
    <cellStyle name="Separador de milhares 7 5 3" xfId="29330" xr:uid="{00000000-0005-0000-0000-000094720000}"/>
    <cellStyle name="Separador de milhares_x0001_ 7 5 3" xfId="29331" xr:uid="{00000000-0005-0000-0000-000095720000}"/>
    <cellStyle name="Separador de milhares 7 5 3 2" xfId="29332" xr:uid="{00000000-0005-0000-0000-000096720000}"/>
    <cellStyle name="Separador de milhares_x0001_ 7 5 3 2" xfId="29333" xr:uid="{00000000-0005-0000-0000-000097720000}"/>
    <cellStyle name="Separador de milhares 7 5 3 2 2" xfId="59968" xr:uid="{D3EE320A-FA78-471B-A8AC-226C2678C5C2}"/>
    <cellStyle name="Separador de milhares_x0001_ 7 5 3 2 2" xfId="59969" xr:uid="{003894E3-4AC4-47CE-95BC-0BCB1B74821E}"/>
    <cellStyle name="Separador de milhares 7 5 3 3" xfId="59966" xr:uid="{4C9C1892-4638-4D68-9736-9B61CE7714B5}"/>
    <cellStyle name="Separador de milhares_x0001_ 7 5 3 3" xfId="59967" xr:uid="{F39FBC49-912E-444D-B1FC-F2CC8A9ACA7F}"/>
    <cellStyle name="Separador de milhares 7 5 4" xfId="29334" xr:uid="{00000000-0005-0000-0000-000098720000}"/>
    <cellStyle name="Separador de milhares_x0001_ 7 5 4" xfId="29335" xr:uid="{00000000-0005-0000-0000-000099720000}"/>
    <cellStyle name="Separador de milhares 7 5 4 2" xfId="29336" xr:uid="{00000000-0005-0000-0000-00009A720000}"/>
    <cellStyle name="Separador de milhares_x0001_ 7 5 4 2" xfId="29337" xr:uid="{00000000-0005-0000-0000-00009B720000}"/>
    <cellStyle name="Separador de milhares 7 5 4 2 2" xfId="59972" xr:uid="{FA7E8E7D-2C32-490F-A10F-A836177A80F0}"/>
    <cellStyle name="Separador de milhares_x0001_ 7 5 4 2 2" xfId="59973" xr:uid="{1E7B4281-4138-4F61-89B0-C3F1D9F59E1C}"/>
    <cellStyle name="Separador de milhares 7 5 4 3" xfId="59970" xr:uid="{49E9F337-B18C-439D-9214-0A1F312CA317}"/>
    <cellStyle name="Separador de milhares_x0001_ 7 5 4 3" xfId="59971" xr:uid="{128A7157-6C2D-4601-8BB2-E6A8BE490663}"/>
    <cellStyle name="Separador de milhares 7 5 5" xfId="29338" xr:uid="{00000000-0005-0000-0000-00009C720000}"/>
    <cellStyle name="Separador de milhares_x0001_ 7 5 5" xfId="29339" xr:uid="{00000000-0005-0000-0000-00009D720000}"/>
    <cellStyle name="Separador de milhares 7 5 5 2" xfId="29340" xr:uid="{00000000-0005-0000-0000-00009E720000}"/>
    <cellStyle name="Separador de milhares_x0001_ 7 5 5 2" xfId="29341" xr:uid="{00000000-0005-0000-0000-00009F720000}"/>
    <cellStyle name="Separador de milhares 7 5 5 2 2" xfId="59976" xr:uid="{9265D638-76B0-4DEF-9373-2F7504BD1272}"/>
    <cellStyle name="Separador de milhares_x0001_ 7 5 5 2 2" xfId="59977" xr:uid="{977E94BE-3704-4B53-BEAB-3F349352AD10}"/>
    <cellStyle name="Separador de milhares 7 5 5 3" xfId="59974" xr:uid="{BD0FDD2E-BD41-4422-870F-C826D77277F5}"/>
    <cellStyle name="Separador de milhares_x0001_ 7 5 5 3" xfId="59975" xr:uid="{FB4003DF-BF0E-418E-BD8E-CF6DC9FAE056}"/>
    <cellStyle name="Separador de milhares 7 5 6" xfId="29342" xr:uid="{00000000-0005-0000-0000-0000A0720000}"/>
    <cellStyle name="Separador de milhares_x0001_ 7 5 6" xfId="29343" xr:uid="{00000000-0005-0000-0000-0000A1720000}"/>
    <cellStyle name="Separador de milhares 7 5 6 2" xfId="59978" xr:uid="{49436AC3-13BF-49E0-AF31-D97BD5EF14BE}"/>
    <cellStyle name="Separador de milhares_x0001_ 7 5 6 2" xfId="59979" xr:uid="{1C8BFFFB-D10D-4A77-A6DB-0D4216B39097}"/>
    <cellStyle name="Separador de milhares 7 5 7" xfId="29344" xr:uid="{00000000-0005-0000-0000-0000A2720000}"/>
    <cellStyle name="Separador de milhares_x0001_ 7 5 7" xfId="29345" xr:uid="{00000000-0005-0000-0000-0000A3720000}"/>
    <cellStyle name="Separador de milhares 7 5 7 2" xfId="59980" xr:uid="{591209DB-AED3-454C-9FF7-ECD27EEDFB14}"/>
    <cellStyle name="Separador de milhares_x0001_ 7 5 7 2" xfId="59981" xr:uid="{83DD2E35-A7E9-47D6-9EB9-E16D702D1EF4}"/>
    <cellStyle name="Separador de milhares 7 5 7 3" xfId="29346" xr:uid="{00000000-0005-0000-0000-0000A4720000}"/>
    <cellStyle name="Separador de milhares 7 5 7 3 2" xfId="59982" xr:uid="{467514FF-7EC8-4F1F-BECF-1ECF2F2095E4}"/>
    <cellStyle name="Separador de milhares 7 5 8" xfId="29347" xr:uid="{00000000-0005-0000-0000-0000A5720000}"/>
    <cellStyle name="Separador de milhares_x0001_ 7 5 8" xfId="29348" xr:uid="{00000000-0005-0000-0000-0000A6720000}"/>
    <cellStyle name="Separador de milhares 7 5 8 2" xfId="59983" xr:uid="{71D63BFB-E2DA-45FE-BFE0-2BE400E94902}"/>
    <cellStyle name="Separador de milhares_x0001_ 7 5 8 2" xfId="59984" xr:uid="{4E711D4F-F1C8-4C7B-AF76-4488D914F075}"/>
    <cellStyle name="Separador de milhares 7 5 9" xfId="29349" xr:uid="{00000000-0005-0000-0000-0000A7720000}"/>
    <cellStyle name="Separador de milhares_x0001_ 7 5 9" xfId="29350" xr:uid="{00000000-0005-0000-0000-0000A8720000}"/>
    <cellStyle name="Separador de milhares 7 5 9 2" xfId="59985" xr:uid="{47015532-DA7F-4BAC-B39D-6D61D11B2E46}"/>
    <cellStyle name="Separador de milhares_x0001_ 7 5 9 2" xfId="59986" xr:uid="{326FAB1D-E3CB-4119-92DC-CF7134046CE1}"/>
    <cellStyle name="Separador de milhares 7 6" xfId="29351" xr:uid="{00000000-0005-0000-0000-0000A9720000}"/>
    <cellStyle name="Separador de milhares_x0001_ 7 6" xfId="29352" xr:uid="{00000000-0005-0000-0000-0000AA720000}"/>
    <cellStyle name="Separador de milhares 7 6 10" xfId="59987" xr:uid="{021E3C9F-3CF8-4888-86AE-DB02E4CD322F}"/>
    <cellStyle name="Separador de milhares_x0001_ 7 6 10" xfId="59988" xr:uid="{D87DA50E-5B6B-42A0-997B-66C4E5F1C3A2}"/>
    <cellStyle name="Separador de milhares 7 6 2" xfId="29353" xr:uid="{00000000-0005-0000-0000-0000AB720000}"/>
    <cellStyle name="Separador de milhares_x0001_ 7 6 2" xfId="29354" xr:uid="{00000000-0005-0000-0000-0000AC720000}"/>
    <cellStyle name="Separador de milhares 7 6 2 2" xfId="29355" xr:uid="{00000000-0005-0000-0000-0000AD720000}"/>
    <cellStyle name="Separador de milhares_x0001_ 7 6 2 2" xfId="29356" xr:uid="{00000000-0005-0000-0000-0000AE720000}"/>
    <cellStyle name="Separador de milhares 7 6 2 2 2" xfId="59991" xr:uid="{CFBF4065-AA06-4628-8CE8-F2FCA4855541}"/>
    <cellStyle name="Separador de milhares_x0001_ 7 6 2 2 2" xfId="59992" xr:uid="{D4E221B5-4459-4E7D-900D-CFA15326DA8C}"/>
    <cellStyle name="Separador de milhares 7 6 2 3" xfId="59989" xr:uid="{EA326834-7F01-4013-A6BA-1BD2C4E55D1A}"/>
    <cellStyle name="Separador de milhares_x0001_ 7 6 2 3" xfId="59990" xr:uid="{4A21A895-2375-4A3B-A638-45856928C572}"/>
    <cellStyle name="Separador de milhares 7 6 3" xfId="29357" xr:uid="{00000000-0005-0000-0000-0000AF720000}"/>
    <cellStyle name="Separador de milhares_x0001_ 7 6 3" xfId="29358" xr:uid="{00000000-0005-0000-0000-0000B0720000}"/>
    <cellStyle name="Separador de milhares 7 6 3 2" xfId="29359" xr:uid="{00000000-0005-0000-0000-0000B1720000}"/>
    <cellStyle name="Separador de milhares_x0001_ 7 6 3 2" xfId="29360" xr:uid="{00000000-0005-0000-0000-0000B2720000}"/>
    <cellStyle name="Separador de milhares 7 6 3 2 2" xfId="59995" xr:uid="{30B10B8E-5D3F-4969-B749-3DCC2ED81156}"/>
    <cellStyle name="Separador de milhares_x0001_ 7 6 3 2 2" xfId="59996" xr:uid="{BFCECB8C-CF9B-4375-8947-4AA5F033A956}"/>
    <cellStyle name="Separador de milhares 7 6 3 3" xfId="59993" xr:uid="{3980E351-61A0-4DC3-A12E-07EBFEA2A09D}"/>
    <cellStyle name="Separador de milhares_x0001_ 7 6 3 3" xfId="59994" xr:uid="{45C8BC11-857A-4508-8044-FE17DFD9F6C6}"/>
    <cellStyle name="Separador de milhares 7 6 4" xfId="29361" xr:uid="{00000000-0005-0000-0000-0000B3720000}"/>
    <cellStyle name="Separador de milhares_x0001_ 7 6 4" xfId="29362" xr:uid="{00000000-0005-0000-0000-0000B4720000}"/>
    <cellStyle name="Separador de milhares 7 6 4 2" xfId="29363" xr:uid="{00000000-0005-0000-0000-0000B5720000}"/>
    <cellStyle name="Separador de milhares_x0001_ 7 6 4 2" xfId="29364" xr:uid="{00000000-0005-0000-0000-0000B6720000}"/>
    <cellStyle name="Separador de milhares 7 6 4 2 2" xfId="59999" xr:uid="{9D4B1534-D511-40E2-A2D8-3B9840588A98}"/>
    <cellStyle name="Separador de milhares_x0001_ 7 6 4 2 2" xfId="60000" xr:uid="{6D52AA9D-6980-4D1E-9D22-21365BB40460}"/>
    <cellStyle name="Separador de milhares 7 6 4 3" xfId="59997" xr:uid="{A3065C31-7A7D-489C-A9E2-CB13AC260645}"/>
    <cellStyle name="Separador de milhares_x0001_ 7 6 4 3" xfId="59998" xr:uid="{52687402-E7CB-4B0E-9741-1E3503EC2BA5}"/>
    <cellStyle name="Separador de milhares 7 6 5" xfId="29365" xr:uid="{00000000-0005-0000-0000-0000B7720000}"/>
    <cellStyle name="Separador de milhares_x0001_ 7 6 5" xfId="29366" xr:uid="{00000000-0005-0000-0000-0000B8720000}"/>
    <cellStyle name="Separador de milhares 7 6 5 2" xfId="29367" xr:uid="{00000000-0005-0000-0000-0000B9720000}"/>
    <cellStyle name="Separador de milhares_x0001_ 7 6 5 2" xfId="29368" xr:uid="{00000000-0005-0000-0000-0000BA720000}"/>
    <cellStyle name="Separador de milhares 7 6 5 2 2" xfId="60003" xr:uid="{B80D6B9A-6C48-4296-838D-665AA9446AC1}"/>
    <cellStyle name="Separador de milhares_x0001_ 7 6 5 2 2" xfId="60004" xr:uid="{A1BF239E-A09F-4438-98CB-7809C97B14A4}"/>
    <cellStyle name="Separador de milhares 7 6 5 3" xfId="60001" xr:uid="{AE20F347-86F2-4615-B2A1-92580685966C}"/>
    <cellStyle name="Separador de milhares_x0001_ 7 6 5 3" xfId="60002" xr:uid="{5DF7F725-E104-4A03-9411-68FA65F99A3F}"/>
    <cellStyle name="Separador de milhares 7 6 6" xfId="29369" xr:uid="{00000000-0005-0000-0000-0000BB720000}"/>
    <cellStyle name="Separador de milhares_x0001_ 7 6 6" xfId="29370" xr:uid="{00000000-0005-0000-0000-0000BC720000}"/>
    <cellStyle name="Separador de milhares 7 6 6 2" xfId="60005" xr:uid="{25ADAFFD-DD64-48E4-9CFC-C683DD78DC55}"/>
    <cellStyle name="Separador de milhares_x0001_ 7 6 6 2" xfId="60006" xr:uid="{C547F7B9-0183-4292-823F-9811275D6D80}"/>
    <cellStyle name="Separador de milhares 7 6 7" xfId="29371" xr:uid="{00000000-0005-0000-0000-0000BD720000}"/>
    <cellStyle name="Separador de milhares_x0001_ 7 6 7" xfId="29372" xr:uid="{00000000-0005-0000-0000-0000BE720000}"/>
    <cellStyle name="Separador de milhares 7 6 7 2" xfId="60007" xr:uid="{1DBED56F-2DC8-425B-84E5-36F99F03DDB5}"/>
    <cellStyle name="Separador de milhares_x0001_ 7 6 7 2" xfId="60008" xr:uid="{971704F4-B6BB-4835-80D5-58E44AE62D9E}"/>
    <cellStyle name="Separador de milhares 7 6 7 3" xfId="29373" xr:uid="{00000000-0005-0000-0000-0000BF720000}"/>
    <cellStyle name="Separador de milhares 7 6 7 3 2" xfId="60009" xr:uid="{3B0E8000-E81D-45F3-9D22-C4DAEB4ED370}"/>
    <cellStyle name="Separador de milhares 7 6 8" xfId="29374" xr:uid="{00000000-0005-0000-0000-0000C0720000}"/>
    <cellStyle name="Separador de milhares_x0001_ 7 6 8" xfId="29375" xr:uid="{00000000-0005-0000-0000-0000C1720000}"/>
    <cellStyle name="Separador de milhares 7 6 8 2" xfId="60010" xr:uid="{1B0DB076-1479-410E-BCB1-6004889F01E4}"/>
    <cellStyle name="Separador de milhares_x0001_ 7 6 8 2" xfId="60011" xr:uid="{290911B7-10B9-4F8D-8401-3E594BCFD387}"/>
    <cellStyle name="Separador de milhares 7 6 9" xfId="29376" xr:uid="{00000000-0005-0000-0000-0000C2720000}"/>
    <cellStyle name="Separador de milhares_x0001_ 7 6 9" xfId="29377" xr:uid="{00000000-0005-0000-0000-0000C3720000}"/>
    <cellStyle name="Separador de milhares 7 6 9 2" xfId="60012" xr:uid="{55370975-209B-4C89-AB18-626673F7ECE5}"/>
    <cellStyle name="Separador de milhares_x0001_ 7 6 9 2" xfId="60013" xr:uid="{CFD40A0D-CE4D-4B11-9011-B0D58BDF4F36}"/>
    <cellStyle name="Separador de milhares 7 7" xfId="29378" xr:uid="{00000000-0005-0000-0000-0000C4720000}"/>
    <cellStyle name="Separador de milhares_x0001_ 7 7" xfId="29379" xr:uid="{00000000-0005-0000-0000-0000C5720000}"/>
    <cellStyle name="Separador de milhares 7 7 10" xfId="60014" xr:uid="{90BC10E2-83FD-477B-9845-DA0D1E316830}"/>
    <cellStyle name="Separador de milhares_x0001_ 7 7 10" xfId="60015" xr:uid="{0C5F1D54-3849-463C-A3F3-89387741BB69}"/>
    <cellStyle name="Separador de milhares 7 7 2" xfId="29380" xr:uid="{00000000-0005-0000-0000-0000C6720000}"/>
    <cellStyle name="Separador de milhares_x0001_ 7 7 2" xfId="29381" xr:uid="{00000000-0005-0000-0000-0000C7720000}"/>
    <cellStyle name="Separador de milhares 7 7 2 2" xfId="29382" xr:uid="{00000000-0005-0000-0000-0000C8720000}"/>
    <cellStyle name="Separador de milhares_x0001_ 7 7 2 2" xfId="29383" xr:uid="{00000000-0005-0000-0000-0000C9720000}"/>
    <cellStyle name="Separador de milhares 7 7 2 2 2" xfId="60018" xr:uid="{54D7D828-968C-4F90-9461-9DBEB47E85D7}"/>
    <cellStyle name="Separador de milhares_x0001_ 7 7 2 2 2" xfId="60019" xr:uid="{E2E61091-3792-4CB3-B3EB-54AFB124C834}"/>
    <cellStyle name="Separador de milhares 7 7 2 3" xfId="60016" xr:uid="{288C7325-24C0-4AE6-9E08-0009459C6064}"/>
    <cellStyle name="Separador de milhares_x0001_ 7 7 2 3" xfId="60017" xr:uid="{5A1C3E9A-1A92-40BF-B078-6CCA3B25A5B4}"/>
    <cellStyle name="Separador de milhares 7 7 3" xfId="29384" xr:uid="{00000000-0005-0000-0000-0000CA720000}"/>
    <cellStyle name="Separador de milhares_x0001_ 7 7 3" xfId="29385" xr:uid="{00000000-0005-0000-0000-0000CB720000}"/>
    <cellStyle name="Separador de milhares 7 7 3 2" xfId="29386" xr:uid="{00000000-0005-0000-0000-0000CC720000}"/>
    <cellStyle name="Separador de milhares_x0001_ 7 7 3 2" xfId="29387" xr:uid="{00000000-0005-0000-0000-0000CD720000}"/>
    <cellStyle name="Separador de milhares 7 7 3 2 2" xfId="60022" xr:uid="{0C0D25F7-A7BA-437E-954E-1D05665342A3}"/>
    <cellStyle name="Separador de milhares_x0001_ 7 7 3 2 2" xfId="60023" xr:uid="{585CE92A-6B22-41D0-B99B-3864AC6F3054}"/>
    <cellStyle name="Separador de milhares 7 7 3 3" xfId="60020" xr:uid="{77789281-CB9A-4C17-AD4D-3CDD7DD5250A}"/>
    <cellStyle name="Separador de milhares_x0001_ 7 7 3 3" xfId="60021" xr:uid="{12461D97-0B01-4EE7-9849-060A9B72F6B3}"/>
    <cellStyle name="Separador de milhares 7 7 4" xfId="29388" xr:uid="{00000000-0005-0000-0000-0000CE720000}"/>
    <cellStyle name="Separador de milhares_x0001_ 7 7 4" xfId="29389" xr:uid="{00000000-0005-0000-0000-0000CF720000}"/>
    <cellStyle name="Separador de milhares 7 7 4 2" xfId="29390" xr:uid="{00000000-0005-0000-0000-0000D0720000}"/>
    <cellStyle name="Separador de milhares_x0001_ 7 7 4 2" xfId="29391" xr:uid="{00000000-0005-0000-0000-0000D1720000}"/>
    <cellStyle name="Separador de milhares 7 7 4 2 2" xfId="60026" xr:uid="{6B64D4EA-EB54-4844-A403-56A4B05617C1}"/>
    <cellStyle name="Separador de milhares_x0001_ 7 7 4 2 2" xfId="60027" xr:uid="{1073AD42-FAC2-4FC7-9AD1-30E17FB16538}"/>
    <cellStyle name="Separador de milhares 7 7 4 3" xfId="60024" xr:uid="{57CF7A96-A3BE-4861-9764-9924D9D03EC2}"/>
    <cellStyle name="Separador de milhares_x0001_ 7 7 4 3" xfId="60025" xr:uid="{440FAC18-AC07-40C3-9DAF-64509BCBC9A4}"/>
    <cellStyle name="Separador de milhares 7 7 5" xfId="29392" xr:uid="{00000000-0005-0000-0000-0000D2720000}"/>
    <cellStyle name="Separador de milhares_x0001_ 7 7 5" xfId="29393" xr:uid="{00000000-0005-0000-0000-0000D3720000}"/>
    <cellStyle name="Separador de milhares 7 7 5 2" xfId="29394" xr:uid="{00000000-0005-0000-0000-0000D4720000}"/>
    <cellStyle name="Separador de milhares_x0001_ 7 7 5 2" xfId="29395" xr:uid="{00000000-0005-0000-0000-0000D5720000}"/>
    <cellStyle name="Separador de milhares 7 7 5 2 2" xfId="60030" xr:uid="{816BA998-AE29-49ED-A1B4-A89BA76CA955}"/>
    <cellStyle name="Separador de milhares_x0001_ 7 7 5 2 2" xfId="60031" xr:uid="{D09D4A86-3042-4916-8D8B-8DB8DF750A62}"/>
    <cellStyle name="Separador de milhares 7 7 5 3" xfId="60028" xr:uid="{14C29F5B-18A3-430C-8DF2-FC82AD2226E7}"/>
    <cellStyle name="Separador de milhares_x0001_ 7 7 5 3" xfId="60029" xr:uid="{5F4F668D-CFED-42BD-A192-D7AD47EE3D1C}"/>
    <cellStyle name="Separador de milhares 7 7 6" xfId="29396" xr:uid="{00000000-0005-0000-0000-0000D6720000}"/>
    <cellStyle name="Separador de milhares_x0001_ 7 7 6" xfId="29397" xr:uid="{00000000-0005-0000-0000-0000D7720000}"/>
    <cellStyle name="Separador de milhares 7 7 6 2" xfId="60032" xr:uid="{2C199118-2871-49B9-8C5C-439456C77A16}"/>
    <cellStyle name="Separador de milhares_x0001_ 7 7 6 2" xfId="60033" xr:uid="{73019022-B2C3-444E-A5FC-F48117241630}"/>
    <cellStyle name="Separador de milhares 7 7 7" xfId="29398" xr:uid="{00000000-0005-0000-0000-0000D8720000}"/>
    <cellStyle name="Separador de milhares_x0001_ 7 7 7" xfId="29399" xr:uid="{00000000-0005-0000-0000-0000D9720000}"/>
    <cellStyle name="Separador de milhares 7 7 7 2" xfId="60034" xr:uid="{0E9208FB-BF76-4D43-B26B-F871A1B3CEE7}"/>
    <cellStyle name="Separador de milhares_x0001_ 7 7 7 2" xfId="60035" xr:uid="{B33CF532-2E7F-44DA-A22C-FF4DF2DB7B47}"/>
    <cellStyle name="Separador de milhares 7 7 7 3" xfId="29400" xr:uid="{00000000-0005-0000-0000-0000DA720000}"/>
    <cellStyle name="Separador de milhares 7 7 7 3 2" xfId="60036" xr:uid="{6C4DD43C-0BD4-41E6-9B62-A994407B1067}"/>
    <cellStyle name="Separador de milhares 7 7 8" xfId="29401" xr:uid="{00000000-0005-0000-0000-0000DB720000}"/>
    <cellStyle name="Separador de milhares_x0001_ 7 7 8" xfId="29402" xr:uid="{00000000-0005-0000-0000-0000DC720000}"/>
    <cellStyle name="Separador de milhares 7 7 8 2" xfId="60037" xr:uid="{CCB945D0-DA23-4B3A-96EE-5F58D8203003}"/>
    <cellStyle name="Separador de milhares_x0001_ 7 7 8 2" xfId="60038" xr:uid="{F52A0474-CC94-4B00-8629-4485960B054C}"/>
    <cellStyle name="Separador de milhares 7 7 9" xfId="29403" xr:uid="{00000000-0005-0000-0000-0000DD720000}"/>
    <cellStyle name="Separador de milhares_x0001_ 7 7 9" xfId="29404" xr:uid="{00000000-0005-0000-0000-0000DE720000}"/>
    <cellStyle name="Separador de milhares 7 7 9 2" xfId="60039" xr:uid="{F9FBCDF4-5E11-4E20-A12F-54230C64F24B}"/>
    <cellStyle name="Separador de milhares_x0001_ 7 7 9 2" xfId="60040" xr:uid="{8E03F2FC-6014-40A8-9BD2-058F3C263AEC}"/>
    <cellStyle name="Separador de milhares 7 8" xfId="29405" xr:uid="{00000000-0005-0000-0000-0000DF720000}"/>
    <cellStyle name="Separador de milhares_x0001_ 7 8" xfId="29406" xr:uid="{00000000-0005-0000-0000-0000E0720000}"/>
    <cellStyle name="Separador de milhares 7 8 10" xfId="60041" xr:uid="{5D315609-E695-4E63-A3F7-27B2EFDA561F}"/>
    <cellStyle name="Separador de milhares_x0001_ 7 8 10" xfId="60042" xr:uid="{E0DD0303-577A-4B6E-A495-0B104078D05E}"/>
    <cellStyle name="Separador de milhares 7 8 2" xfId="29407" xr:uid="{00000000-0005-0000-0000-0000E1720000}"/>
    <cellStyle name="Separador de milhares_x0001_ 7 8 2" xfId="29408" xr:uid="{00000000-0005-0000-0000-0000E2720000}"/>
    <cellStyle name="Separador de milhares 7 8 2 2" xfId="29409" xr:uid="{00000000-0005-0000-0000-0000E3720000}"/>
    <cellStyle name="Separador de milhares_x0001_ 7 8 2 2" xfId="29410" xr:uid="{00000000-0005-0000-0000-0000E4720000}"/>
    <cellStyle name="Separador de milhares 7 8 2 2 2" xfId="60045" xr:uid="{CBA2080E-601C-4B2B-92B4-BCE499697524}"/>
    <cellStyle name="Separador de milhares_x0001_ 7 8 2 2 2" xfId="60046" xr:uid="{92B89113-F73D-45F9-98C3-95685B41C154}"/>
    <cellStyle name="Separador de milhares 7 8 2 3" xfId="60043" xr:uid="{890AFC30-0F6B-4D00-8011-D0E30B430605}"/>
    <cellStyle name="Separador de milhares_x0001_ 7 8 2 3" xfId="60044" xr:uid="{4C6A51EB-0ED9-456C-BC31-BE538CFBFC0B}"/>
    <cellStyle name="Separador de milhares 7 8 3" xfId="29411" xr:uid="{00000000-0005-0000-0000-0000E5720000}"/>
    <cellStyle name="Separador de milhares_x0001_ 7 8 3" xfId="29412" xr:uid="{00000000-0005-0000-0000-0000E6720000}"/>
    <cellStyle name="Separador de milhares 7 8 3 2" xfId="29413" xr:uid="{00000000-0005-0000-0000-0000E7720000}"/>
    <cellStyle name="Separador de milhares_x0001_ 7 8 3 2" xfId="29414" xr:uid="{00000000-0005-0000-0000-0000E8720000}"/>
    <cellStyle name="Separador de milhares 7 8 3 2 2" xfId="60049" xr:uid="{75B8C04A-6180-4770-9422-BBA31056A104}"/>
    <cellStyle name="Separador de milhares_x0001_ 7 8 3 2 2" xfId="60050" xr:uid="{3325F472-CA96-4D82-ADD7-B3C05144BA32}"/>
    <cellStyle name="Separador de milhares 7 8 3 3" xfId="60047" xr:uid="{DB9D636C-2A8D-4877-AA53-C0B8F89489E8}"/>
    <cellStyle name="Separador de milhares_x0001_ 7 8 3 3" xfId="60048" xr:uid="{47285BBF-832C-4026-8CEF-BF3E3E734F64}"/>
    <cellStyle name="Separador de milhares 7 8 4" xfId="29415" xr:uid="{00000000-0005-0000-0000-0000E9720000}"/>
    <cellStyle name="Separador de milhares_x0001_ 7 8 4" xfId="29416" xr:uid="{00000000-0005-0000-0000-0000EA720000}"/>
    <cellStyle name="Separador de milhares 7 8 4 2" xfId="29417" xr:uid="{00000000-0005-0000-0000-0000EB720000}"/>
    <cellStyle name="Separador de milhares_x0001_ 7 8 4 2" xfId="29418" xr:uid="{00000000-0005-0000-0000-0000EC720000}"/>
    <cellStyle name="Separador de milhares 7 8 4 2 2" xfId="60053" xr:uid="{DD86F8C3-0627-4D00-BB9C-CD77D484522A}"/>
    <cellStyle name="Separador de milhares_x0001_ 7 8 4 2 2" xfId="60054" xr:uid="{640EDE79-E1DB-4F1B-A261-4AFF017C9058}"/>
    <cellStyle name="Separador de milhares 7 8 4 3" xfId="60051" xr:uid="{0689BEBC-6A9B-449E-A044-BA73C90C9061}"/>
    <cellStyle name="Separador de milhares_x0001_ 7 8 4 3" xfId="60052" xr:uid="{8BEED981-ABA4-43C1-A166-6B7FE69780E2}"/>
    <cellStyle name="Separador de milhares 7 8 5" xfId="29419" xr:uid="{00000000-0005-0000-0000-0000ED720000}"/>
    <cellStyle name="Separador de milhares_x0001_ 7 8 5" xfId="29420" xr:uid="{00000000-0005-0000-0000-0000EE720000}"/>
    <cellStyle name="Separador de milhares 7 8 5 2" xfId="29421" xr:uid="{00000000-0005-0000-0000-0000EF720000}"/>
    <cellStyle name="Separador de milhares_x0001_ 7 8 5 2" xfId="29422" xr:uid="{00000000-0005-0000-0000-0000F0720000}"/>
    <cellStyle name="Separador de milhares 7 8 5 2 2" xfId="60057" xr:uid="{CDFCC358-8E16-4567-86D2-CC4DC8A58301}"/>
    <cellStyle name="Separador de milhares_x0001_ 7 8 5 2 2" xfId="60058" xr:uid="{D56A5DA5-F376-4AAD-A138-8E8BE5E40B9C}"/>
    <cellStyle name="Separador de milhares 7 8 5 3" xfId="60055" xr:uid="{6A02E86F-1771-4BB9-B281-B14A47A68FFE}"/>
    <cellStyle name="Separador de milhares_x0001_ 7 8 5 3" xfId="60056" xr:uid="{0C87BAB4-C17C-433B-B760-85C134A6AEFE}"/>
    <cellStyle name="Separador de milhares 7 8 6" xfId="29423" xr:uid="{00000000-0005-0000-0000-0000F1720000}"/>
    <cellStyle name="Separador de milhares_x0001_ 7 8 6" xfId="29424" xr:uid="{00000000-0005-0000-0000-0000F2720000}"/>
    <cellStyle name="Separador de milhares 7 8 6 2" xfId="60059" xr:uid="{314DCC33-E86D-4CE9-975F-114880A49D46}"/>
    <cellStyle name="Separador de milhares_x0001_ 7 8 6 2" xfId="60060" xr:uid="{CE2971FF-2DF6-4583-AF71-AFEBA96643C5}"/>
    <cellStyle name="Separador de milhares 7 8 7" xfId="29425" xr:uid="{00000000-0005-0000-0000-0000F3720000}"/>
    <cellStyle name="Separador de milhares_x0001_ 7 8 7" xfId="29426" xr:uid="{00000000-0005-0000-0000-0000F4720000}"/>
    <cellStyle name="Separador de milhares 7 8 7 2" xfId="60061" xr:uid="{20B895FD-8053-4CDC-AFD4-FF2A0EF92093}"/>
    <cellStyle name="Separador de milhares_x0001_ 7 8 7 2" xfId="60062" xr:uid="{0967BC2F-CBDB-4C3E-BB70-D1BDD05CBC02}"/>
    <cellStyle name="Separador de milhares 7 8 7 3" xfId="29427" xr:uid="{00000000-0005-0000-0000-0000F5720000}"/>
    <cellStyle name="Separador de milhares 7 8 7 3 2" xfId="60063" xr:uid="{C467261D-5EBC-485A-9D0D-860791894FF5}"/>
    <cellStyle name="Separador de milhares 7 8 8" xfId="29428" xr:uid="{00000000-0005-0000-0000-0000F6720000}"/>
    <cellStyle name="Separador de milhares_x0001_ 7 8 8" xfId="29429" xr:uid="{00000000-0005-0000-0000-0000F7720000}"/>
    <cellStyle name="Separador de milhares 7 8 8 2" xfId="60064" xr:uid="{B1A076BA-F202-488A-826A-742F54B656DE}"/>
    <cellStyle name="Separador de milhares_x0001_ 7 8 8 2" xfId="60065" xr:uid="{24C01159-2648-4FC2-8433-4A0E9A18F8FC}"/>
    <cellStyle name="Separador de milhares 7 8 9" xfId="29430" xr:uid="{00000000-0005-0000-0000-0000F8720000}"/>
    <cellStyle name="Separador de milhares_x0001_ 7 8 9" xfId="29431" xr:uid="{00000000-0005-0000-0000-0000F9720000}"/>
    <cellStyle name="Separador de milhares 7 8 9 2" xfId="60066" xr:uid="{856FDA94-4FFB-4398-BC2E-4C8FF9C1676A}"/>
    <cellStyle name="Separador de milhares_x0001_ 7 8 9 2" xfId="60067" xr:uid="{D85E9BE7-FCCD-4CE8-9049-DBA75189C703}"/>
    <cellStyle name="Separador de milhares 7 9" xfId="29432" xr:uid="{00000000-0005-0000-0000-0000FA720000}"/>
    <cellStyle name="Separador de milhares_x0001_ 7 9" xfId="29433" xr:uid="{00000000-0005-0000-0000-0000FB720000}"/>
    <cellStyle name="Separador de milhares 7 9 10" xfId="60068" xr:uid="{ED4FCCA4-69B6-46BD-A11A-8B9DA660F775}"/>
    <cellStyle name="Separador de milhares_x0001_ 7 9 10" xfId="60069" xr:uid="{D43614C7-6F9A-4C72-ADD8-AF81104BACC7}"/>
    <cellStyle name="Separador de milhares 7 9 2" xfId="29434" xr:uid="{00000000-0005-0000-0000-0000FC720000}"/>
    <cellStyle name="Separador de milhares_x0001_ 7 9 2" xfId="29435" xr:uid="{00000000-0005-0000-0000-0000FD720000}"/>
    <cellStyle name="Separador de milhares 7 9 2 2" xfId="29436" xr:uid="{00000000-0005-0000-0000-0000FE720000}"/>
    <cellStyle name="Separador de milhares_x0001_ 7 9 2 2" xfId="29437" xr:uid="{00000000-0005-0000-0000-0000FF720000}"/>
    <cellStyle name="Separador de milhares 7 9 2 2 2" xfId="60072" xr:uid="{1C6F9C35-1553-4869-8408-F5E6AB8F6EA1}"/>
    <cellStyle name="Separador de milhares_x0001_ 7 9 2 2 2" xfId="60073" xr:uid="{1483F1A4-D5D6-40AE-8AAC-D6F632B950DF}"/>
    <cellStyle name="Separador de milhares 7 9 2 3" xfId="60070" xr:uid="{105FEC2E-1C5D-4A8E-A00E-91E3435FF569}"/>
    <cellStyle name="Separador de milhares_x0001_ 7 9 2 3" xfId="60071" xr:uid="{A6FC82A0-0E90-4ACE-A4AF-9662BF0B53D6}"/>
    <cellStyle name="Separador de milhares 7 9 3" xfId="29438" xr:uid="{00000000-0005-0000-0000-000000730000}"/>
    <cellStyle name="Separador de milhares_x0001_ 7 9 3" xfId="29439" xr:uid="{00000000-0005-0000-0000-000001730000}"/>
    <cellStyle name="Separador de milhares 7 9 3 2" xfId="29440" xr:uid="{00000000-0005-0000-0000-000002730000}"/>
    <cellStyle name="Separador de milhares_x0001_ 7 9 3 2" xfId="29441" xr:uid="{00000000-0005-0000-0000-000003730000}"/>
    <cellStyle name="Separador de milhares 7 9 3 2 2" xfId="60076" xr:uid="{2A33B1F3-E987-45DA-88CB-57E2243015F1}"/>
    <cellStyle name="Separador de milhares_x0001_ 7 9 3 2 2" xfId="60077" xr:uid="{C45015B3-4DA7-4D30-AD75-5E7AE2A0AD4D}"/>
    <cellStyle name="Separador de milhares 7 9 3 3" xfId="60074" xr:uid="{B17C8016-5237-44AA-B485-342CEE4EA0D4}"/>
    <cellStyle name="Separador de milhares_x0001_ 7 9 3 3" xfId="60075" xr:uid="{12AE41FF-618A-427C-89F3-0C8B110F8551}"/>
    <cellStyle name="Separador de milhares 7 9 4" xfId="29442" xr:uid="{00000000-0005-0000-0000-000004730000}"/>
    <cellStyle name="Separador de milhares_x0001_ 7 9 4" xfId="29443" xr:uid="{00000000-0005-0000-0000-000005730000}"/>
    <cellStyle name="Separador de milhares 7 9 4 2" xfId="29444" xr:uid="{00000000-0005-0000-0000-000006730000}"/>
    <cellStyle name="Separador de milhares_x0001_ 7 9 4 2" xfId="29445" xr:uid="{00000000-0005-0000-0000-000007730000}"/>
    <cellStyle name="Separador de milhares 7 9 4 2 2" xfId="60080" xr:uid="{6C6690A8-5E3E-496D-98CF-3828ABADF86C}"/>
    <cellStyle name="Separador de milhares_x0001_ 7 9 4 2 2" xfId="60081" xr:uid="{38C9E53F-4147-40DE-87F7-D08E25F35D53}"/>
    <cellStyle name="Separador de milhares 7 9 4 3" xfId="60078" xr:uid="{D213316F-E081-4164-9E32-548491D32F4A}"/>
    <cellStyle name="Separador de milhares_x0001_ 7 9 4 3" xfId="60079" xr:uid="{28268373-05D5-4AAC-89CE-22D3BA8E0440}"/>
    <cellStyle name="Separador de milhares 7 9 5" xfId="29446" xr:uid="{00000000-0005-0000-0000-000008730000}"/>
    <cellStyle name="Separador de milhares_x0001_ 7 9 5" xfId="29447" xr:uid="{00000000-0005-0000-0000-000009730000}"/>
    <cellStyle name="Separador de milhares 7 9 5 2" xfId="29448" xr:uid="{00000000-0005-0000-0000-00000A730000}"/>
    <cellStyle name="Separador de milhares_x0001_ 7 9 5 2" xfId="29449" xr:uid="{00000000-0005-0000-0000-00000B730000}"/>
    <cellStyle name="Separador de milhares 7 9 5 2 2" xfId="60084" xr:uid="{39132442-7A4C-4F18-8CF2-748ED3E0E7FB}"/>
    <cellStyle name="Separador de milhares_x0001_ 7 9 5 2 2" xfId="60085" xr:uid="{5C42874E-0B8A-4E0B-B660-AAF46248FFB5}"/>
    <cellStyle name="Separador de milhares 7 9 5 3" xfId="60082" xr:uid="{0DBC193D-4EF8-4B1D-A346-C9A5D550B3F8}"/>
    <cellStyle name="Separador de milhares_x0001_ 7 9 5 3" xfId="60083" xr:uid="{12D5B661-47A2-4BB6-84A1-A57F0B71D71A}"/>
    <cellStyle name="Separador de milhares 7 9 6" xfId="29450" xr:uid="{00000000-0005-0000-0000-00000C730000}"/>
    <cellStyle name="Separador de milhares_x0001_ 7 9 6" xfId="29451" xr:uid="{00000000-0005-0000-0000-00000D730000}"/>
    <cellStyle name="Separador de milhares 7 9 6 2" xfId="60086" xr:uid="{E3FB2E2E-472B-4701-A308-1FDFCF9CF094}"/>
    <cellStyle name="Separador de milhares_x0001_ 7 9 6 2" xfId="60087" xr:uid="{3BC841DF-2FDC-4360-AF66-FDA92C30E6FA}"/>
    <cellStyle name="Separador de milhares 7 9 7" xfId="29452" xr:uid="{00000000-0005-0000-0000-00000E730000}"/>
    <cellStyle name="Separador de milhares_x0001_ 7 9 7" xfId="29453" xr:uid="{00000000-0005-0000-0000-00000F730000}"/>
    <cellStyle name="Separador de milhares 7 9 7 2" xfId="60088" xr:uid="{56A17F81-C253-45F2-9A4F-B9C8ACEA7A47}"/>
    <cellStyle name="Separador de milhares_x0001_ 7 9 7 2" xfId="60089" xr:uid="{DD11FFB3-15A7-4729-82E4-0755C465BC20}"/>
    <cellStyle name="Separador de milhares 7 9 7 3" xfId="29454" xr:uid="{00000000-0005-0000-0000-000010730000}"/>
    <cellStyle name="Separador de milhares 7 9 7 3 2" xfId="60090" xr:uid="{38E566F3-4968-45A1-90F6-2D4424518134}"/>
    <cellStyle name="Separador de milhares 7 9 8" xfId="29455" xr:uid="{00000000-0005-0000-0000-000011730000}"/>
    <cellStyle name="Separador de milhares_x0001_ 7 9 8" xfId="29456" xr:uid="{00000000-0005-0000-0000-000012730000}"/>
    <cellStyle name="Separador de milhares 7 9 8 2" xfId="60091" xr:uid="{EBEC6DC1-EFAF-44B3-BFF7-C8B084F3444F}"/>
    <cellStyle name="Separador de milhares_x0001_ 7 9 8 2" xfId="60092" xr:uid="{6F50AFE8-D2F5-4B90-B23F-69223723334C}"/>
    <cellStyle name="Separador de milhares 7 9 9" xfId="29457" xr:uid="{00000000-0005-0000-0000-000013730000}"/>
    <cellStyle name="Separador de milhares_x0001_ 7 9 9" xfId="29458" xr:uid="{00000000-0005-0000-0000-000014730000}"/>
    <cellStyle name="Separador de milhares 7 9 9 2" xfId="60093" xr:uid="{E3FD8265-26BF-42B3-BF69-6512709BCA53}"/>
    <cellStyle name="Separador de milhares_x0001_ 7 9 9 2" xfId="60094" xr:uid="{B63AB0AA-F860-49CC-8B27-56D88DD60DB4}"/>
    <cellStyle name="Separador de milhares 70" xfId="29459" xr:uid="{00000000-0005-0000-0000-000015730000}"/>
    <cellStyle name="Separador de milhares 70 2" xfId="29460" xr:uid="{00000000-0005-0000-0000-000016730000}"/>
    <cellStyle name="Separador de milhares 70 2 2" xfId="29461" xr:uid="{00000000-0005-0000-0000-000017730000}"/>
    <cellStyle name="Separador de milhares 70 2 2 2" xfId="29462" xr:uid="{00000000-0005-0000-0000-000018730000}"/>
    <cellStyle name="Separador de milhares 70 2 2 2 2" xfId="60098" xr:uid="{8203652C-8FEB-4EFF-8E87-AEFDE7E45AE2}"/>
    <cellStyle name="Separador de milhares 70 2 2 3" xfId="60097" xr:uid="{6D44F296-A5EC-411C-9D94-8CFA3FAECC63}"/>
    <cellStyle name="Separador de milhares 70 2 3" xfId="29463" xr:uid="{00000000-0005-0000-0000-000019730000}"/>
    <cellStyle name="Separador de milhares 70 2 3 2" xfId="29464" xr:uid="{00000000-0005-0000-0000-00001A730000}"/>
    <cellStyle name="Separador de milhares 70 2 3 2 2" xfId="60100" xr:uid="{F7BC4895-7D60-4CAA-AE52-6DE80FB8E43B}"/>
    <cellStyle name="Separador de milhares 70 2 3 3" xfId="60099" xr:uid="{11435056-A5E0-4644-8605-F16CFD85EA0F}"/>
    <cellStyle name="Separador de milhares 70 2 4" xfId="29465" xr:uid="{00000000-0005-0000-0000-00001B730000}"/>
    <cellStyle name="Separador de milhares 70 2 4 2" xfId="60101" xr:uid="{01259E70-BBB5-4DDA-841C-7DCAA2FD1066}"/>
    <cellStyle name="Separador de milhares 70 2 5" xfId="29466" xr:uid="{00000000-0005-0000-0000-00001C730000}"/>
    <cellStyle name="Separador de milhares 70 2 5 2" xfId="60102" xr:uid="{82786091-4FAE-4702-B4F7-B3FE453AEA86}"/>
    <cellStyle name="Separador de milhares 70 2 6" xfId="29467" xr:uid="{00000000-0005-0000-0000-00001D730000}"/>
    <cellStyle name="Separador de milhares 70 2 6 2" xfId="60103" xr:uid="{B077DCAE-7D08-4211-8D68-3E8EBD99E80A}"/>
    <cellStyle name="Separador de milhares 70 2 7" xfId="60096" xr:uid="{57FE9596-D6DC-4CCA-B805-BAA7075F3D59}"/>
    <cellStyle name="Separador de milhares 70 3" xfId="29468" xr:uid="{00000000-0005-0000-0000-00001E730000}"/>
    <cellStyle name="Separador de milhares 70 3 2" xfId="29469" xr:uid="{00000000-0005-0000-0000-00001F730000}"/>
    <cellStyle name="Separador de milhares 70 3 2 2" xfId="60105" xr:uid="{E0D707FE-6F00-42EA-871B-FDB22E861407}"/>
    <cellStyle name="Separador de milhares 70 3 3" xfId="60104" xr:uid="{0E2D7C82-71F0-4977-8BCC-DBB98B881C6D}"/>
    <cellStyle name="Separador de milhares 70 4" xfId="29470" xr:uid="{00000000-0005-0000-0000-000020730000}"/>
    <cellStyle name="Separador de milhares 70 4 2" xfId="29471" xr:uid="{00000000-0005-0000-0000-000021730000}"/>
    <cellStyle name="Separador de milhares 70 4 2 2" xfId="60107" xr:uid="{921A455E-55DC-41E3-8BE3-783F1443BCE0}"/>
    <cellStyle name="Separador de milhares 70 4 3" xfId="60106" xr:uid="{F39DC643-5067-42AF-B689-ADF64BA46B4E}"/>
    <cellStyle name="Separador de milhares 70 5" xfId="29472" xr:uid="{00000000-0005-0000-0000-000022730000}"/>
    <cellStyle name="Separador de milhares 70 5 2" xfId="60108" xr:uid="{EA727F8B-2ABD-47DE-80EC-9380B23CD487}"/>
    <cellStyle name="Separador de milhares 70 6" xfId="29473" xr:uid="{00000000-0005-0000-0000-000023730000}"/>
    <cellStyle name="Separador de milhares 70 6 2" xfId="29474" xr:uid="{00000000-0005-0000-0000-000024730000}"/>
    <cellStyle name="Separador de milhares 70 6 2 2" xfId="60110" xr:uid="{53CBBB8F-F18A-4D2C-AB2B-81BE947E5989}"/>
    <cellStyle name="Separador de milhares 70 6 3" xfId="60109" xr:uid="{464C955D-D775-470A-A3AD-A1C05D7069FF}"/>
    <cellStyle name="Separador de milhares 70 7" xfId="29475" xr:uid="{00000000-0005-0000-0000-000025730000}"/>
    <cellStyle name="Separador de milhares 70 7 2" xfId="60111" xr:uid="{8BC67F54-9679-4704-96C3-25BD385A4009}"/>
    <cellStyle name="Separador de milhares 70 8" xfId="60095" xr:uid="{278C56AC-97B3-4BF6-8E3A-B9A130AACC60}"/>
    <cellStyle name="Separador de milhares 71" xfId="29476" xr:uid="{00000000-0005-0000-0000-000026730000}"/>
    <cellStyle name="Separador de milhares 71 2" xfId="29477" xr:uid="{00000000-0005-0000-0000-000027730000}"/>
    <cellStyle name="Separador de milhares 71 2 2" xfId="29478" xr:uid="{00000000-0005-0000-0000-000028730000}"/>
    <cellStyle name="Separador de milhares 71 2 2 2" xfId="29479" xr:uid="{00000000-0005-0000-0000-000029730000}"/>
    <cellStyle name="Separador de milhares 71 2 2 2 2" xfId="60115" xr:uid="{1207039F-8536-40D8-8896-F7BA9EF562CC}"/>
    <cellStyle name="Separador de milhares 71 2 2 3" xfId="60114" xr:uid="{9800D1CF-E8B4-4544-91D7-A536836317CF}"/>
    <cellStyle name="Separador de milhares 71 2 3" xfId="29480" xr:uid="{00000000-0005-0000-0000-00002A730000}"/>
    <cellStyle name="Separador de milhares 71 2 3 2" xfId="29481" xr:uid="{00000000-0005-0000-0000-00002B730000}"/>
    <cellStyle name="Separador de milhares 71 2 3 2 2" xfId="60117" xr:uid="{5D454390-512A-4FBE-9C70-39C1236C5B65}"/>
    <cellStyle name="Separador de milhares 71 2 3 3" xfId="60116" xr:uid="{6AC1234A-347E-48F4-84E1-8584CC5FBF8A}"/>
    <cellStyle name="Separador de milhares 71 2 4" xfId="29482" xr:uid="{00000000-0005-0000-0000-00002C730000}"/>
    <cellStyle name="Separador de milhares 71 2 4 2" xfId="60118" xr:uid="{6104F91F-E3C4-4C5E-9D63-B08964F4259F}"/>
    <cellStyle name="Separador de milhares 71 2 5" xfId="29483" xr:uid="{00000000-0005-0000-0000-00002D730000}"/>
    <cellStyle name="Separador de milhares 71 2 5 2" xfId="60119" xr:uid="{597B022C-6E0A-4F2D-8065-596B306FAC18}"/>
    <cellStyle name="Separador de milhares 71 2 6" xfId="29484" xr:uid="{00000000-0005-0000-0000-00002E730000}"/>
    <cellStyle name="Separador de milhares 71 2 6 2" xfId="60120" xr:uid="{B315A5CF-3024-4D8B-B2BF-D8E6878073D9}"/>
    <cellStyle name="Separador de milhares 71 2 7" xfId="60113" xr:uid="{02A142E9-DE44-4A86-AA0E-B140C1F6AA4D}"/>
    <cellStyle name="Separador de milhares 71 3" xfId="29485" xr:uid="{00000000-0005-0000-0000-00002F730000}"/>
    <cellStyle name="Separador de milhares 71 3 2" xfId="29486" xr:uid="{00000000-0005-0000-0000-000030730000}"/>
    <cellStyle name="Separador de milhares 71 3 2 2" xfId="60122" xr:uid="{5CDAA94A-2BBF-47E1-BD91-312F75963398}"/>
    <cellStyle name="Separador de milhares 71 3 3" xfId="60121" xr:uid="{7315478F-24CC-4F56-BB5B-4C2E1DD08043}"/>
    <cellStyle name="Separador de milhares 71 4" xfId="29487" xr:uid="{00000000-0005-0000-0000-000031730000}"/>
    <cellStyle name="Separador de milhares 71 4 2" xfId="29488" xr:uid="{00000000-0005-0000-0000-000032730000}"/>
    <cellStyle name="Separador de milhares 71 4 2 2" xfId="60124" xr:uid="{58C4D81A-3494-4774-9CE3-5FFB40ED9198}"/>
    <cellStyle name="Separador de milhares 71 4 3" xfId="60123" xr:uid="{27C0EBBA-EED0-4C95-B5B9-E4F3EFF2D216}"/>
    <cellStyle name="Separador de milhares 71 5" xfId="29489" xr:uid="{00000000-0005-0000-0000-000033730000}"/>
    <cellStyle name="Separador de milhares 71 5 2" xfId="60125" xr:uid="{65384665-C9AA-44C8-B6A7-3300F93F8842}"/>
    <cellStyle name="Separador de milhares 71 6" xfId="29490" xr:uid="{00000000-0005-0000-0000-000034730000}"/>
    <cellStyle name="Separador de milhares 71 6 2" xfId="29491" xr:uid="{00000000-0005-0000-0000-000035730000}"/>
    <cellStyle name="Separador de milhares 71 6 2 2" xfId="60127" xr:uid="{9736387F-AFC8-4F15-BEC7-D2695BA152C9}"/>
    <cellStyle name="Separador de milhares 71 6 3" xfId="60126" xr:uid="{4C0DB0BB-3C31-4635-A1E0-E290254ECFA1}"/>
    <cellStyle name="Separador de milhares 71 7" xfId="29492" xr:uid="{00000000-0005-0000-0000-000036730000}"/>
    <cellStyle name="Separador de milhares 71 7 2" xfId="60128" xr:uid="{F7D814E0-B744-4C47-86B9-11BAC46B87E6}"/>
    <cellStyle name="Separador de milhares 71 8" xfId="60112" xr:uid="{72750B36-A65C-407A-AF62-495FE13D03BB}"/>
    <cellStyle name="Separador de milhares 72" xfId="29493" xr:uid="{00000000-0005-0000-0000-000037730000}"/>
    <cellStyle name="Separador de milhares 72 2" xfId="29494" xr:uid="{00000000-0005-0000-0000-000038730000}"/>
    <cellStyle name="Separador de milhares 72 2 2" xfId="29495" xr:uid="{00000000-0005-0000-0000-000039730000}"/>
    <cellStyle name="Separador de milhares 72 2 2 2" xfId="29496" xr:uid="{00000000-0005-0000-0000-00003A730000}"/>
    <cellStyle name="Separador de milhares 72 2 2 2 2" xfId="60132" xr:uid="{2A5CAA8B-A2E7-4DFB-973D-AD037515511D}"/>
    <cellStyle name="Separador de milhares 72 2 2 3" xfId="60131" xr:uid="{86E8766D-BC73-46A5-AE67-DCFDB6074DFC}"/>
    <cellStyle name="Separador de milhares 72 2 3" xfId="29497" xr:uid="{00000000-0005-0000-0000-00003B730000}"/>
    <cellStyle name="Separador de milhares 72 2 3 2" xfId="29498" xr:uid="{00000000-0005-0000-0000-00003C730000}"/>
    <cellStyle name="Separador de milhares 72 2 3 2 2" xfId="60134" xr:uid="{073703BB-4090-4EBC-8401-C41CAB1420D6}"/>
    <cellStyle name="Separador de milhares 72 2 3 3" xfId="60133" xr:uid="{932B24E4-F89A-4160-9A97-DA13DCCB0235}"/>
    <cellStyle name="Separador de milhares 72 2 4" xfId="29499" xr:uid="{00000000-0005-0000-0000-00003D730000}"/>
    <cellStyle name="Separador de milhares 72 2 4 2" xfId="60135" xr:uid="{5363C4F7-56A7-41B1-8296-BCB1DCF111B6}"/>
    <cellStyle name="Separador de milhares 72 2 5" xfId="29500" xr:uid="{00000000-0005-0000-0000-00003E730000}"/>
    <cellStyle name="Separador de milhares 72 2 5 2" xfId="60136" xr:uid="{1636AD4E-862F-4EA7-A936-591097218580}"/>
    <cellStyle name="Separador de milhares 72 2 6" xfId="29501" xr:uid="{00000000-0005-0000-0000-00003F730000}"/>
    <cellStyle name="Separador de milhares 72 2 6 2" xfId="60137" xr:uid="{DAD6ED8D-70FF-436C-9FBC-2D68600DF02D}"/>
    <cellStyle name="Separador de milhares 72 2 7" xfId="60130" xr:uid="{0BD1CD91-1277-48F0-9682-EF87B810488D}"/>
    <cellStyle name="Separador de milhares 72 3" xfId="29502" xr:uid="{00000000-0005-0000-0000-000040730000}"/>
    <cellStyle name="Separador de milhares 72 3 2" xfId="29503" xr:uid="{00000000-0005-0000-0000-000041730000}"/>
    <cellStyle name="Separador de milhares 72 3 2 2" xfId="60139" xr:uid="{61D5AFBF-95BA-4CCA-8F99-A7CF2F3278CE}"/>
    <cellStyle name="Separador de milhares 72 3 3" xfId="60138" xr:uid="{BF0672F5-FAFA-4B2A-B81F-0A4A4F35DFF3}"/>
    <cellStyle name="Separador de milhares 72 4" xfId="29504" xr:uid="{00000000-0005-0000-0000-000042730000}"/>
    <cellStyle name="Separador de milhares 72 4 2" xfId="29505" xr:uid="{00000000-0005-0000-0000-000043730000}"/>
    <cellStyle name="Separador de milhares 72 4 2 2" xfId="60141" xr:uid="{1A3F4664-F1CE-4F00-A254-6DAEBEFAD122}"/>
    <cellStyle name="Separador de milhares 72 4 3" xfId="60140" xr:uid="{1F629916-90DA-4CFE-94BC-3EF12F5F5ADC}"/>
    <cellStyle name="Separador de milhares 72 5" xfId="29506" xr:uid="{00000000-0005-0000-0000-000044730000}"/>
    <cellStyle name="Separador de milhares 72 5 2" xfId="60142" xr:uid="{049E17E3-CDD5-4FC7-9632-FB1F7FE80AF7}"/>
    <cellStyle name="Separador de milhares 72 6" xfId="29507" xr:uid="{00000000-0005-0000-0000-000045730000}"/>
    <cellStyle name="Separador de milhares 72 6 2" xfId="29508" xr:uid="{00000000-0005-0000-0000-000046730000}"/>
    <cellStyle name="Separador de milhares 72 6 2 2" xfId="60144" xr:uid="{8F987D47-2B8B-43B0-8A6E-BF41546F9568}"/>
    <cellStyle name="Separador de milhares 72 6 3" xfId="60143" xr:uid="{B327C560-901A-4073-B980-F10EE7941537}"/>
    <cellStyle name="Separador de milhares 72 7" xfId="29509" xr:uid="{00000000-0005-0000-0000-000047730000}"/>
    <cellStyle name="Separador de milhares 72 7 2" xfId="60145" xr:uid="{84365BC8-9F8C-490C-867C-9E4D00530AF5}"/>
    <cellStyle name="Separador de milhares 72 8" xfId="60129" xr:uid="{3DEB7452-64C8-47E8-AF10-7AEC811DAAB3}"/>
    <cellStyle name="Separador de milhares 73" xfId="29510" xr:uid="{00000000-0005-0000-0000-000048730000}"/>
    <cellStyle name="Separador de milhares 73 2" xfId="29511" xr:uid="{00000000-0005-0000-0000-000049730000}"/>
    <cellStyle name="Separador de milhares 73 2 2" xfId="29512" xr:uid="{00000000-0005-0000-0000-00004A730000}"/>
    <cellStyle name="Separador de milhares 73 2 2 2" xfId="29513" xr:uid="{00000000-0005-0000-0000-00004B730000}"/>
    <cellStyle name="Separador de milhares 73 2 2 2 2" xfId="60149" xr:uid="{0EB830C4-48AC-4DBD-BB41-CCEF0305838E}"/>
    <cellStyle name="Separador de milhares 73 2 2 3" xfId="60148" xr:uid="{7E2992B2-48AA-46F4-9407-33049157BCC4}"/>
    <cellStyle name="Separador de milhares 73 2 3" xfId="29514" xr:uid="{00000000-0005-0000-0000-00004C730000}"/>
    <cellStyle name="Separador de milhares 73 2 3 2" xfId="29515" xr:uid="{00000000-0005-0000-0000-00004D730000}"/>
    <cellStyle name="Separador de milhares 73 2 3 2 2" xfId="60151" xr:uid="{27D8C7FD-CA8B-46CE-A2EE-88DEEB6B2622}"/>
    <cellStyle name="Separador de milhares 73 2 3 3" xfId="60150" xr:uid="{9637FCF7-908B-45AE-8128-4169D8C98D9E}"/>
    <cellStyle name="Separador de milhares 73 2 4" xfId="29516" xr:uid="{00000000-0005-0000-0000-00004E730000}"/>
    <cellStyle name="Separador de milhares 73 2 4 2" xfId="60152" xr:uid="{FC0DF71D-17EA-4164-8EDF-5F153126BBAF}"/>
    <cellStyle name="Separador de milhares 73 2 5" xfId="29517" xr:uid="{00000000-0005-0000-0000-00004F730000}"/>
    <cellStyle name="Separador de milhares 73 2 5 2" xfId="60153" xr:uid="{94055C27-F1AD-4F06-BEE2-3A5EEDE87842}"/>
    <cellStyle name="Separador de milhares 73 2 6" xfId="29518" xr:uid="{00000000-0005-0000-0000-000050730000}"/>
    <cellStyle name="Separador de milhares 73 2 6 2" xfId="60154" xr:uid="{19ADF188-B64C-4BAA-82E2-EE0FCA009498}"/>
    <cellStyle name="Separador de milhares 73 2 7" xfId="60147" xr:uid="{84EEE0F7-7E34-4869-BCFB-3E27468A12FA}"/>
    <cellStyle name="Separador de milhares 73 3" xfId="29519" xr:uid="{00000000-0005-0000-0000-000051730000}"/>
    <cellStyle name="Separador de milhares 73 3 2" xfId="29520" xr:uid="{00000000-0005-0000-0000-000052730000}"/>
    <cellStyle name="Separador de milhares 73 3 2 2" xfId="60156" xr:uid="{06D89AEB-96F8-423B-AEC4-494C6D339030}"/>
    <cellStyle name="Separador de milhares 73 3 3" xfId="60155" xr:uid="{6ECA20BB-0FA0-41F2-A2E4-53ED0A6BD211}"/>
    <cellStyle name="Separador de milhares 73 4" xfId="29521" xr:uid="{00000000-0005-0000-0000-000053730000}"/>
    <cellStyle name="Separador de milhares 73 4 2" xfId="29522" xr:uid="{00000000-0005-0000-0000-000054730000}"/>
    <cellStyle name="Separador de milhares 73 4 2 2" xfId="60158" xr:uid="{5BCBA0E8-AE0C-4365-8C13-5C1183F5E4C8}"/>
    <cellStyle name="Separador de milhares 73 4 3" xfId="60157" xr:uid="{9B5AA98E-BA1D-4633-A21D-74C53180A517}"/>
    <cellStyle name="Separador de milhares 73 5" xfId="29523" xr:uid="{00000000-0005-0000-0000-000055730000}"/>
    <cellStyle name="Separador de milhares 73 5 2" xfId="60159" xr:uid="{AEEED435-FD98-47F0-862C-8A7BD5447842}"/>
    <cellStyle name="Separador de milhares 73 6" xfId="29524" xr:uid="{00000000-0005-0000-0000-000056730000}"/>
    <cellStyle name="Separador de milhares 73 6 2" xfId="29525" xr:uid="{00000000-0005-0000-0000-000057730000}"/>
    <cellStyle name="Separador de milhares 73 6 2 2" xfId="60161" xr:uid="{2CA7745D-4652-4589-A8ED-8B40933083EF}"/>
    <cellStyle name="Separador de milhares 73 6 3" xfId="60160" xr:uid="{AA85C8EE-22F1-4995-9012-E020C0D784F9}"/>
    <cellStyle name="Separador de milhares 73 7" xfId="29526" xr:uid="{00000000-0005-0000-0000-000058730000}"/>
    <cellStyle name="Separador de milhares 73 7 2" xfId="60162" xr:uid="{6C073D49-7409-4351-9A76-B721A36B4440}"/>
    <cellStyle name="Separador de milhares 73 8" xfId="60146" xr:uid="{4C9A5632-4AFB-459A-B253-D789D4662928}"/>
    <cellStyle name="Separador de milhares 74" xfId="29527" xr:uid="{00000000-0005-0000-0000-000059730000}"/>
    <cellStyle name="Separador de milhares 74 2" xfId="29528" xr:uid="{00000000-0005-0000-0000-00005A730000}"/>
    <cellStyle name="Separador de milhares 74 2 2" xfId="29529" xr:uid="{00000000-0005-0000-0000-00005B730000}"/>
    <cellStyle name="Separador de milhares 74 2 2 2" xfId="60165" xr:uid="{43C6D231-A287-473B-86D2-C1C5DE5D61A7}"/>
    <cellStyle name="Separador de milhares 74 2 3" xfId="60164" xr:uid="{8AEE6A39-6900-4704-858A-32B953EE908B}"/>
    <cellStyle name="Separador de milhares 74 3" xfId="29530" xr:uid="{00000000-0005-0000-0000-00005C730000}"/>
    <cellStyle name="Separador de milhares 74 3 2" xfId="29531" xr:uid="{00000000-0005-0000-0000-00005D730000}"/>
    <cellStyle name="Separador de milhares 74 3 2 2" xfId="60167" xr:uid="{9AAF7D7A-2357-4586-83F5-19200C386AEC}"/>
    <cellStyle name="Separador de milhares 74 3 3" xfId="60166" xr:uid="{6FDD18DA-867C-43C2-B0B8-09EB1DFA159F}"/>
    <cellStyle name="Separador de milhares 74 4" xfId="29532" xr:uid="{00000000-0005-0000-0000-00005E730000}"/>
    <cellStyle name="Separador de milhares 74 4 2" xfId="60168" xr:uid="{D44039ED-F456-4955-9715-04A59CB9B282}"/>
    <cellStyle name="Separador de milhares 74 5" xfId="29533" xr:uid="{00000000-0005-0000-0000-00005F730000}"/>
    <cellStyle name="Separador de milhares 74 5 2" xfId="60169" xr:uid="{A4576937-EF62-4BF9-AE4F-722C750A63ED}"/>
    <cellStyle name="Separador de milhares 74 6" xfId="29534" xr:uid="{00000000-0005-0000-0000-000060730000}"/>
    <cellStyle name="Separador de milhares 74 6 2" xfId="60170" xr:uid="{F2428FBF-6B87-40C4-87CC-7E508B4CE6A4}"/>
    <cellStyle name="Separador de milhares 74 7" xfId="60163" xr:uid="{609C014B-0D3C-405A-B397-35A78E37FCA0}"/>
    <cellStyle name="Separador de milhares 75" xfId="29535" xr:uid="{00000000-0005-0000-0000-000061730000}"/>
    <cellStyle name="Separador de milhares 75 2" xfId="29536" xr:uid="{00000000-0005-0000-0000-000062730000}"/>
    <cellStyle name="Separador de milhares 75 2 2" xfId="29537" xr:uid="{00000000-0005-0000-0000-000063730000}"/>
    <cellStyle name="Separador de milhares 75 2 2 2" xfId="60173" xr:uid="{076066FB-B08B-4643-9B60-C9F3E635FF44}"/>
    <cellStyle name="Separador de milhares 75 2 3" xfId="60172" xr:uid="{800E9AD7-2CB1-436A-BCE0-A79AC178486F}"/>
    <cellStyle name="Separador de milhares 75 3" xfId="29538" xr:uid="{00000000-0005-0000-0000-000064730000}"/>
    <cellStyle name="Separador de milhares 75 3 2" xfId="29539" xr:uid="{00000000-0005-0000-0000-000065730000}"/>
    <cellStyle name="Separador de milhares 75 3 2 2" xfId="60175" xr:uid="{DC609609-05AD-41BF-9D95-96D45A8F35BD}"/>
    <cellStyle name="Separador de milhares 75 3 3" xfId="60174" xr:uid="{147043DB-8B1B-46FB-BBBA-28747A8C87AE}"/>
    <cellStyle name="Separador de milhares 75 4" xfId="29540" xr:uid="{00000000-0005-0000-0000-000066730000}"/>
    <cellStyle name="Separador de milhares 75 4 2" xfId="60176" xr:uid="{B5366180-A51E-472E-8EFC-A39F015E56EB}"/>
    <cellStyle name="Separador de milhares 75 5" xfId="29541" xr:uid="{00000000-0005-0000-0000-000067730000}"/>
    <cellStyle name="Separador de milhares 75 5 2" xfId="60177" xr:uid="{8AF7298E-22E0-4529-8621-3EB912529D6E}"/>
    <cellStyle name="Separador de milhares 75 6" xfId="29542" xr:uid="{00000000-0005-0000-0000-000068730000}"/>
    <cellStyle name="Separador de milhares 75 6 2" xfId="60178" xr:uid="{3E6584F3-9A6E-4F43-9ACE-D630483248F1}"/>
    <cellStyle name="Separador de milhares 75 7" xfId="60171" xr:uid="{2C75733C-B28D-4D3D-B5F5-55C98D0F1EB2}"/>
    <cellStyle name="Separador de milhares 76" xfId="29543" xr:uid="{00000000-0005-0000-0000-000069730000}"/>
    <cellStyle name="Separador de milhares 76 2" xfId="29544" xr:uid="{00000000-0005-0000-0000-00006A730000}"/>
    <cellStyle name="Separador de milhares 76 2 2" xfId="29545" xr:uid="{00000000-0005-0000-0000-00006B730000}"/>
    <cellStyle name="Separador de milhares 76 2 2 2" xfId="60181" xr:uid="{285B0B97-A2D6-48E9-AAAA-45B992FA6A73}"/>
    <cellStyle name="Separador de milhares 76 2 3" xfId="60180" xr:uid="{6A46E5B8-2CDC-4B60-81D4-2CEF6B2D3B35}"/>
    <cellStyle name="Separador de milhares 76 3" xfId="29546" xr:uid="{00000000-0005-0000-0000-00006C730000}"/>
    <cellStyle name="Separador de milhares 76 3 2" xfId="29547" xr:uid="{00000000-0005-0000-0000-00006D730000}"/>
    <cellStyle name="Separador de milhares 76 3 2 2" xfId="60183" xr:uid="{82DA71F7-344E-42BC-931C-CE887877D497}"/>
    <cellStyle name="Separador de milhares 76 3 3" xfId="60182" xr:uid="{FCF51519-3F4F-4922-A9C5-B85731F83375}"/>
    <cellStyle name="Separador de milhares 76 4" xfId="29548" xr:uid="{00000000-0005-0000-0000-00006E730000}"/>
    <cellStyle name="Separador de milhares 76 4 2" xfId="60184" xr:uid="{C7930D48-C737-40CE-ACDE-B7FBCBF53E4A}"/>
    <cellStyle name="Separador de milhares 76 5" xfId="29549" xr:uid="{00000000-0005-0000-0000-00006F730000}"/>
    <cellStyle name="Separador de milhares 76 5 2" xfId="60185" xr:uid="{FC4765C4-CA73-413A-8A41-A5A478FB636C}"/>
    <cellStyle name="Separador de milhares 76 6" xfId="29550" xr:uid="{00000000-0005-0000-0000-000070730000}"/>
    <cellStyle name="Separador de milhares 76 6 2" xfId="60186" xr:uid="{2421EC42-A5B8-47FD-9E71-AB5F4FE3D9AA}"/>
    <cellStyle name="Separador de milhares 76 7" xfId="60179" xr:uid="{462DE8E5-D75A-4398-B4C4-E2DE74AF3A4A}"/>
    <cellStyle name="Separador de milhares 77" xfId="29551" xr:uid="{00000000-0005-0000-0000-000071730000}"/>
    <cellStyle name="Separador de milhares 77 2" xfId="29552" xr:uid="{00000000-0005-0000-0000-000072730000}"/>
    <cellStyle name="Separador de milhares 77 2 2" xfId="29553" xr:uid="{00000000-0005-0000-0000-000073730000}"/>
    <cellStyle name="Separador de milhares 77 2 2 2" xfId="60189" xr:uid="{AAEFC4B8-874C-43BB-A70C-6861C2781F3D}"/>
    <cellStyle name="Separador de milhares 77 2 3" xfId="60188" xr:uid="{F15A1709-39C0-48C9-AC9D-DA7A75BE4A01}"/>
    <cellStyle name="Separador de milhares 77 3" xfId="29554" xr:uid="{00000000-0005-0000-0000-000074730000}"/>
    <cellStyle name="Separador de milhares 77 3 2" xfId="29555" xr:uid="{00000000-0005-0000-0000-000075730000}"/>
    <cellStyle name="Separador de milhares 77 3 2 2" xfId="60191" xr:uid="{78E4AC02-2B64-47FF-9B3F-46A133256EEC}"/>
    <cellStyle name="Separador de milhares 77 3 3" xfId="60190" xr:uid="{EF98407F-B84B-466E-BEC0-1FD945F26B9C}"/>
    <cellStyle name="Separador de milhares 77 4" xfId="29556" xr:uid="{00000000-0005-0000-0000-000076730000}"/>
    <cellStyle name="Separador de milhares 77 4 2" xfId="60192" xr:uid="{0C57FB20-6C3C-4502-871F-488178E9CADC}"/>
    <cellStyle name="Separador de milhares 77 5" xfId="29557" xr:uid="{00000000-0005-0000-0000-000077730000}"/>
    <cellStyle name="Separador de milhares 77 5 2" xfId="60193" xr:uid="{1F965EF2-4B96-4C5A-818F-9841F0ECCC42}"/>
    <cellStyle name="Separador de milhares 77 6" xfId="29558" xr:uid="{00000000-0005-0000-0000-000078730000}"/>
    <cellStyle name="Separador de milhares 77 6 2" xfId="60194" xr:uid="{5C4F7335-6E86-4AF3-BCBE-6EF1B072E7E3}"/>
    <cellStyle name="Separador de milhares 77 7" xfId="60187" xr:uid="{46391A48-C4B5-4A9F-AACB-1D0BE349A08B}"/>
    <cellStyle name="Separador de milhares 78" xfId="29559" xr:uid="{00000000-0005-0000-0000-000079730000}"/>
    <cellStyle name="Separador de milhares 78 2" xfId="29560" xr:uid="{00000000-0005-0000-0000-00007A730000}"/>
    <cellStyle name="Separador de milhares 78 2 2" xfId="29561" xr:uid="{00000000-0005-0000-0000-00007B730000}"/>
    <cellStyle name="Separador de milhares 78 2 2 2" xfId="60197" xr:uid="{10AD54D9-862F-4502-A3DB-35675211D0A1}"/>
    <cellStyle name="Separador de milhares 78 2 3" xfId="60196" xr:uid="{6110A9DC-BE9C-4C2D-B89A-4791DE224ADD}"/>
    <cellStyle name="Separador de milhares 78 3" xfId="29562" xr:uid="{00000000-0005-0000-0000-00007C730000}"/>
    <cellStyle name="Separador de milhares 78 3 2" xfId="29563" xr:uid="{00000000-0005-0000-0000-00007D730000}"/>
    <cellStyle name="Separador de milhares 78 3 2 2" xfId="60199" xr:uid="{8DEB3EBB-FE6B-4904-AA35-6ADD94B3577B}"/>
    <cellStyle name="Separador de milhares 78 3 3" xfId="60198" xr:uid="{A4035549-768E-4360-BE6F-98B0676744ED}"/>
    <cellStyle name="Separador de milhares 78 4" xfId="29564" xr:uid="{00000000-0005-0000-0000-00007E730000}"/>
    <cellStyle name="Separador de milhares 78 4 2" xfId="60200" xr:uid="{6FF7D914-5C17-44EA-887C-92F96A780CF1}"/>
    <cellStyle name="Separador de milhares 78 5" xfId="29565" xr:uid="{00000000-0005-0000-0000-00007F730000}"/>
    <cellStyle name="Separador de milhares 78 5 2" xfId="60201" xr:uid="{DE269DAE-398A-4586-9EA3-9114E9547CA5}"/>
    <cellStyle name="Separador de milhares 78 6" xfId="29566" xr:uid="{00000000-0005-0000-0000-000080730000}"/>
    <cellStyle name="Separador de milhares 78 6 2" xfId="60202" xr:uid="{67AF4A94-96DC-4973-B2F6-FD975FFAD76A}"/>
    <cellStyle name="Separador de milhares 78 7" xfId="60195" xr:uid="{741B48A7-2DDF-4F9C-AAE2-8FC49DF0ECCA}"/>
    <cellStyle name="Separador de milhares 79" xfId="29567" xr:uid="{00000000-0005-0000-0000-000081730000}"/>
    <cellStyle name="Separador de milhares 79 2" xfId="29568" xr:uid="{00000000-0005-0000-0000-000082730000}"/>
    <cellStyle name="Separador de milhares 79 2 2" xfId="29569" xr:uid="{00000000-0005-0000-0000-000083730000}"/>
    <cellStyle name="Separador de milhares 79 2 2 2" xfId="60205" xr:uid="{3B525E58-443B-4393-A823-61EB85B7BBDB}"/>
    <cellStyle name="Separador de milhares 79 2 3" xfId="60204" xr:uid="{56089F97-D8B3-4D13-AFE4-58EDA8CFE0F2}"/>
    <cellStyle name="Separador de milhares 79 3" xfId="29570" xr:uid="{00000000-0005-0000-0000-000084730000}"/>
    <cellStyle name="Separador de milhares 79 3 2" xfId="29571" xr:uid="{00000000-0005-0000-0000-000085730000}"/>
    <cellStyle name="Separador de milhares 79 3 2 2" xfId="60207" xr:uid="{1D88E275-DD63-4EEA-84FA-E0BA69934B3A}"/>
    <cellStyle name="Separador de milhares 79 3 3" xfId="60206" xr:uid="{F0CBBCDD-D608-4807-B7CA-AB59097AA520}"/>
    <cellStyle name="Separador de milhares 79 4" xfId="29572" xr:uid="{00000000-0005-0000-0000-000086730000}"/>
    <cellStyle name="Separador de milhares 79 4 2" xfId="60208" xr:uid="{477497C8-DA43-45FB-AEC9-3E253366E608}"/>
    <cellStyle name="Separador de milhares 79 5" xfId="29573" xr:uid="{00000000-0005-0000-0000-000087730000}"/>
    <cellStyle name="Separador de milhares 79 5 2" xfId="60209" xr:uid="{55ADFA65-9415-479D-A46E-9CF4E4187C52}"/>
    <cellStyle name="Separador de milhares 79 6" xfId="29574" xr:uid="{00000000-0005-0000-0000-000088730000}"/>
    <cellStyle name="Separador de milhares 79 6 2" xfId="60210" xr:uid="{B69E13C6-834C-46AD-B299-EBA5BE6CE1CA}"/>
    <cellStyle name="Separador de milhares 79 7" xfId="60203" xr:uid="{900D147E-2E67-4BCB-B7F5-70DEC9EB5D8B}"/>
    <cellStyle name="Separador de milhares 8" xfId="29575" xr:uid="{00000000-0005-0000-0000-000089730000}"/>
    <cellStyle name="Separador de milhares_x0001_ 8" xfId="29576" xr:uid="{00000000-0005-0000-0000-00008A730000}"/>
    <cellStyle name="Separador de milhares 8 10" xfId="29577" xr:uid="{00000000-0005-0000-0000-00008B730000}"/>
    <cellStyle name="Separador de milhares_x0001_ 8 10" xfId="29578" xr:uid="{00000000-0005-0000-0000-00008C730000}"/>
    <cellStyle name="Separador de milhares 8 10 10" xfId="60213" xr:uid="{11852529-0F0C-4D27-B281-5E8FFCC616F6}"/>
    <cellStyle name="Separador de milhares 8 10 2" xfId="29579" xr:uid="{00000000-0005-0000-0000-00008D730000}"/>
    <cellStyle name="Separador de milhares_x0001_ 8 10 2" xfId="29580" xr:uid="{00000000-0005-0000-0000-00008E730000}"/>
    <cellStyle name="Separador de milhares 8 10 2 2" xfId="29581" xr:uid="{00000000-0005-0000-0000-00008F730000}"/>
    <cellStyle name="Separador de milhares_x0001_ 8 10 2 2" xfId="60216" xr:uid="{6FBAA0F5-DFA5-4525-88ED-1D0EBB6A7ED8}"/>
    <cellStyle name="Separador de milhares 8 10 2 2 2" xfId="60217" xr:uid="{045B1FCB-FBED-4BC9-BBC4-35180A1D705D}"/>
    <cellStyle name="Separador de milhares 8 10 2 3" xfId="60215" xr:uid="{685411B6-A191-4E03-92C2-8E43A3CCADC4}"/>
    <cellStyle name="Separador de milhares 8 10 3" xfId="29582" xr:uid="{00000000-0005-0000-0000-000090730000}"/>
    <cellStyle name="Separador de milhares_x0001_ 8 10 3" xfId="60214" xr:uid="{3E6BA8F9-18D3-4C03-B90F-2832B0AE920F}"/>
    <cellStyle name="Separador de milhares 8 10 3 2" xfId="29583" xr:uid="{00000000-0005-0000-0000-000091730000}"/>
    <cellStyle name="Separador de milhares 8 10 3 2 2" xfId="60219" xr:uid="{C7DD3740-4CBE-4CB3-B17F-FD411EC67EDA}"/>
    <cellStyle name="Separador de milhares 8 10 3 3" xfId="60218" xr:uid="{4D459545-26BC-4C0A-88D7-ACCA95F27B35}"/>
    <cellStyle name="Separador de milhares 8 10 4" xfId="29584" xr:uid="{00000000-0005-0000-0000-000092730000}"/>
    <cellStyle name="Separador de milhares 8 10 4 2" xfId="29585" xr:uid="{00000000-0005-0000-0000-000093730000}"/>
    <cellStyle name="Separador de milhares 8 10 4 2 2" xfId="60221" xr:uid="{7364EB8A-9D9E-474A-B9E3-09BB75F49E4D}"/>
    <cellStyle name="Separador de milhares 8 10 4 3" xfId="60220" xr:uid="{A6BB74B0-61C5-4B45-B0D3-B28D93FCA515}"/>
    <cellStyle name="Separador de milhares 8 10 5" xfId="29586" xr:uid="{00000000-0005-0000-0000-000094730000}"/>
    <cellStyle name="Separador de milhares 8 10 5 2" xfId="29587" xr:uid="{00000000-0005-0000-0000-000095730000}"/>
    <cellStyle name="Separador de milhares 8 10 5 2 2" xfId="60223" xr:uid="{C0498A73-8ECF-45EE-A20C-7043E241071A}"/>
    <cellStyle name="Separador de milhares 8 10 5 3" xfId="60222" xr:uid="{23F4375D-F61D-4744-9C16-2A11F09EC4E6}"/>
    <cellStyle name="Separador de milhares 8 10 6" xfId="29588" xr:uid="{00000000-0005-0000-0000-000096730000}"/>
    <cellStyle name="Separador de milhares 8 10 6 2" xfId="60224" xr:uid="{3C030514-358B-4F9D-9220-41795D58925F}"/>
    <cellStyle name="Separador de milhares 8 10 7" xfId="29589" xr:uid="{00000000-0005-0000-0000-000097730000}"/>
    <cellStyle name="Separador de milhares 8 10 7 2" xfId="60225" xr:uid="{D152C5EB-EE8F-4F35-A690-0AF8B0C30E7B}"/>
    <cellStyle name="Separador de milhares 8 10 7 3" xfId="29590" xr:uid="{00000000-0005-0000-0000-000098730000}"/>
    <cellStyle name="Separador de milhares 8 10 7 3 2" xfId="60226" xr:uid="{A2A114D7-B40A-454B-B05E-2BA510EDA102}"/>
    <cellStyle name="Separador de milhares 8 10 8" xfId="29591" xr:uid="{00000000-0005-0000-0000-000099730000}"/>
    <cellStyle name="Separador de milhares 8 10 8 2" xfId="60227" xr:uid="{F5439B0B-F0BC-44AC-8681-7B70FA2C65FD}"/>
    <cellStyle name="Separador de milhares 8 10 9" xfId="29592" xr:uid="{00000000-0005-0000-0000-00009A730000}"/>
    <cellStyle name="Separador de milhares 8 10 9 2" xfId="60228" xr:uid="{424BFBA7-E700-4B29-A3C0-1A5917B395A7}"/>
    <cellStyle name="Separador de milhares 8 11" xfId="29593" xr:uid="{00000000-0005-0000-0000-00009B730000}"/>
    <cellStyle name="Separador de milhares_x0001_ 8 11" xfId="29594" xr:uid="{00000000-0005-0000-0000-00009C730000}"/>
    <cellStyle name="Separador de milhares 8 11 2" xfId="29595" xr:uid="{00000000-0005-0000-0000-00009D730000}"/>
    <cellStyle name="Separador de milhares_x0001_ 8 11 2" xfId="29596" xr:uid="{00000000-0005-0000-0000-00009E730000}"/>
    <cellStyle name="Separador de milhares 8 11 2 2" xfId="29597" xr:uid="{00000000-0005-0000-0000-00009F730000}"/>
    <cellStyle name="Separador de milhares_x0001_ 8 11 2 2" xfId="60232" xr:uid="{00351CE7-7E9D-49DE-944D-6C5B5F687B81}"/>
    <cellStyle name="Separador de milhares 8 11 2 2 2" xfId="60233" xr:uid="{294F9DC4-DFEA-47EC-AC62-96BE5DC45048}"/>
    <cellStyle name="Separador de milhares 8 11 2 3" xfId="60231" xr:uid="{DE6D7025-23D4-49C2-9C8C-AB351923CFFB}"/>
    <cellStyle name="Separador de milhares 8 11 3" xfId="29598" xr:uid="{00000000-0005-0000-0000-0000A0730000}"/>
    <cellStyle name="Separador de milhares_x0001_ 8 11 3" xfId="60230" xr:uid="{E166FA6A-ED05-4BC7-A177-1C5A7DB91A62}"/>
    <cellStyle name="Separador de milhares 8 11 3 2" xfId="29599" xr:uid="{00000000-0005-0000-0000-0000A1730000}"/>
    <cellStyle name="Separador de milhares 8 11 3 2 2" xfId="60235" xr:uid="{548072F2-F461-4E3E-B185-9D227EB9BF51}"/>
    <cellStyle name="Separador de milhares 8 11 3 3" xfId="60234" xr:uid="{DB7F6D49-B354-476B-BF90-EF7A130A9673}"/>
    <cellStyle name="Separador de milhares 8 11 4" xfId="29600" xr:uid="{00000000-0005-0000-0000-0000A2730000}"/>
    <cellStyle name="Separador de milhares 8 11 4 2" xfId="29601" xr:uid="{00000000-0005-0000-0000-0000A3730000}"/>
    <cellStyle name="Separador de milhares 8 11 4 2 2" xfId="60237" xr:uid="{C301B737-0EFC-4A23-87B1-771E607EA7C9}"/>
    <cellStyle name="Separador de milhares 8 11 4 3" xfId="60236" xr:uid="{9C2D4C13-6AFC-423B-9944-8A0AA3B929C9}"/>
    <cellStyle name="Separador de milhares 8 11 5" xfId="29602" xr:uid="{00000000-0005-0000-0000-0000A4730000}"/>
    <cellStyle name="Separador de milhares 8 11 5 2" xfId="60238" xr:uid="{DE68C0FB-2849-4FB1-A597-577D1D4606F6}"/>
    <cellStyle name="Separador de milhares 8 11 6" xfId="29603" xr:uid="{00000000-0005-0000-0000-0000A5730000}"/>
    <cellStyle name="Separador de milhares 8 11 6 2" xfId="60239" xr:uid="{3C5043AD-78B2-4300-96EF-0E8333F707C0}"/>
    <cellStyle name="Separador de milhares 8 11 6 3" xfId="29604" xr:uid="{00000000-0005-0000-0000-0000A6730000}"/>
    <cellStyle name="Separador de milhares 8 11 6 3 2" xfId="60240" xr:uid="{B10F560C-C955-43C7-8AF1-CE6A3B81861C}"/>
    <cellStyle name="Separador de milhares 8 11 7" xfId="29605" xr:uid="{00000000-0005-0000-0000-0000A7730000}"/>
    <cellStyle name="Separador de milhares 8 11 7 2" xfId="60241" xr:uid="{B31C8BAA-1444-4E21-9573-785784D17557}"/>
    <cellStyle name="Separador de milhares 8 11 8" xfId="29606" xr:uid="{00000000-0005-0000-0000-0000A8730000}"/>
    <cellStyle name="Separador de milhares 8 11 8 2" xfId="60242" xr:uid="{01AD4819-20B7-4038-A1A4-26D02A736641}"/>
    <cellStyle name="Separador de milhares 8 11 9" xfId="60229" xr:uid="{542B48DD-768E-4CC7-866E-0B39806A0BF1}"/>
    <cellStyle name="Separador de milhares 8 12" xfId="29607" xr:uid="{00000000-0005-0000-0000-0000A9730000}"/>
    <cellStyle name="Separador de milhares_x0001_ 8 12" xfId="29608" xr:uid="{00000000-0005-0000-0000-0000AA730000}"/>
    <cellStyle name="Separador de milhares 8 12 2" xfId="29609" xr:uid="{00000000-0005-0000-0000-0000AB730000}"/>
    <cellStyle name="Separador de milhares_x0001_ 8 12 2" xfId="29610" xr:uid="{00000000-0005-0000-0000-0000AC730000}"/>
    <cellStyle name="Separador de milhares 8 12 2 2" xfId="29611" xr:uid="{00000000-0005-0000-0000-0000AD730000}"/>
    <cellStyle name="Separador de milhares_x0001_ 8 12 2 2" xfId="60246" xr:uid="{21EF2BA4-D003-4518-B460-48D48BE98597}"/>
    <cellStyle name="Separador de milhares 8 12 2 2 2" xfId="60247" xr:uid="{77C4C518-E1B5-4631-A0FE-F124ECE01B45}"/>
    <cellStyle name="Separador de milhares 8 12 2 3" xfId="60245" xr:uid="{4A14B653-7829-4DBD-8115-B13F9E4B6570}"/>
    <cellStyle name="Separador de milhares 8 12 3" xfId="29612" xr:uid="{00000000-0005-0000-0000-0000AE730000}"/>
    <cellStyle name="Separador de milhares_x0001_ 8 12 3" xfId="60244" xr:uid="{426A1B7C-92EB-4591-BFAB-200B759B71DF}"/>
    <cellStyle name="Separador de milhares 8 12 3 2" xfId="29613" xr:uid="{00000000-0005-0000-0000-0000AF730000}"/>
    <cellStyle name="Separador de milhares 8 12 3 2 2" xfId="60249" xr:uid="{EDAB80A9-1ABC-42E9-9825-22E55CE599AD}"/>
    <cellStyle name="Separador de milhares 8 12 3 3" xfId="60248" xr:uid="{D858B609-CD9F-4C67-819A-9C8DBEA0BCCB}"/>
    <cellStyle name="Separador de milhares 8 12 4" xfId="29614" xr:uid="{00000000-0005-0000-0000-0000B0730000}"/>
    <cellStyle name="Separador de milhares 8 12 4 2" xfId="29615" xr:uid="{00000000-0005-0000-0000-0000B1730000}"/>
    <cellStyle name="Separador de milhares 8 12 4 2 2" xfId="60251" xr:uid="{1C8BBD73-F683-4CCC-9C6D-0A46AA56BD5D}"/>
    <cellStyle name="Separador de milhares 8 12 4 3" xfId="60250" xr:uid="{416CC57F-A0CC-4CBF-93BC-06A3EB583393}"/>
    <cellStyle name="Separador de milhares 8 12 5" xfId="29616" xr:uid="{00000000-0005-0000-0000-0000B2730000}"/>
    <cellStyle name="Separador de milhares 8 12 5 2" xfId="60252" xr:uid="{EDE80DB1-CD41-425A-9A1A-5D37945DD6D0}"/>
    <cellStyle name="Separador de milhares 8 12 6" xfId="29617" xr:uid="{00000000-0005-0000-0000-0000B3730000}"/>
    <cellStyle name="Separador de milhares 8 12 6 2" xfId="60253" xr:uid="{4F1CE299-8C58-4B4D-930C-255C6CB519F0}"/>
    <cellStyle name="Separador de milhares 8 12 6 3" xfId="29618" xr:uid="{00000000-0005-0000-0000-0000B4730000}"/>
    <cellStyle name="Separador de milhares 8 12 6 3 2" xfId="60254" xr:uid="{4D5F501E-E977-4AFE-A5DC-5D0C57AFAB72}"/>
    <cellStyle name="Separador de milhares 8 12 7" xfId="29619" xr:uid="{00000000-0005-0000-0000-0000B5730000}"/>
    <cellStyle name="Separador de milhares 8 12 7 2" xfId="60255" xr:uid="{2699F75F-803B-4E22-BB76-B158994EEF2A}"/>
    <cellStyle name="Separador de milhares 8 12 8" xfId="29620" xr:uid="{00000000-0005-0000-0000-0000B6730000}"/>
    <cellStyle name="Separador de milhares 8 12 8 2" xfId="60256" xr:uid="{CCE0762B-FAE2-4A82-9604-6AF3BC0AEC3C}"/>
    <cellStyle name="Separador de milhares 8 12 9" xfId="60243" xr:uid="{0469BD4A-5CCE-4F2B-A29B-0FE5062F32FF}"/>
    <cellStyle name="Separador de milhares 8 13" xfId="29621" xr:uid="{00000000-0005-0000-0000-0000B7730000}"/>
    <cellStyle name="Separador de milhares_x0001_ 8 13" xfId="29622" xr:uid="{00000000-0005-0000-0000-0000B8730000}"/>
    <cellStyle name="Separador de milhares 8 13 2" xfId="29623" xr:uid="{00000000-0005-0000-0000-0000B9730000}"/>
    <cellStyle name="Separador de milhares_x0001_ 8 13 2" xfId="29624" xr:uid="{00000000-0005-0000-0000-0000BA730000}"/>
    <cellStyle name="Separador de milhares 8 13 2 2" xfId="29625" xr:uid="{00000000-0005-0000-0000-0000BB730000}"/>
    <cellStyle name="Separador de milhares_x0001_ 8 13 2 2" xfId="60260" xr:uid="{4929D5B2-5101-4E82-B0A8-7C2EFD84390F}"/>
    <cellStyle name="Separador de milhares 8 13 2 2 2" xfId="60261" xr:uid="{7977397A-FABC-4295-A74A-36EA24036263}"/>
    <cellStyle name="Separador de milhares 8 13 2 3" xfId="60259" xr:uid="{A77310C8-C1C1-4B90-A1C1-7C0FEB160966}"/>
    <cellStyle name="Separador de milhares 8 13 3" xfId="29626" xr:uid="{00000000-0005-0000-0000-0000BC730000}"/>
    <cellStyle name="Separador de milhares_x0001_ 8 13 3" xfId="60258" xr:uid="{87182493-8AE9-42A6-9FDA-D3CF4BB1BC69}"/>
    <cellStyle name="Separador de milhares 8 13 3 2" xfId="29627" xr:uid="{00000000-0005-0000-0000-0000BD730000}"/>
    <cellStyle name="Separador de milhares 8 13 3 2 2" xfId="60263" xr:uid="{EC3BA59A-039E-4A0B-8285-0DB884E0963E}"/>
    <cellStyle name="Separador de milhares 8 13 3 3" xfId="60262" xr:uid="{724ACD3B-11EB-4E91-97FD-33E4E1554288}"/>
    <cellStyle name="Separador de milhares 8 13 4" xfId="29628" xr:uid="{00000000-0005-0000-0000-0000BE730000}"/>
    <cellStyle name="Separador de milhares 8 13 4 2" xfId="60264" xr:uid="{DD07D799-4AAE-43E8-B96A-E6C6335CFF66}"/>
    <cellStyle name="Separador de milhares 8 13 5" xfId="29629" xr:uid="{00000000-0005-0000-0000-0000BF730000}"/>
    <cellStyle name="Separador de milhares 8 13 5 2" xfId="60265" xr:uid="{F73FEED8-4941-43AB-91B2-A5D98F53CB17}"/>
    <cellStyle name="Separador de milhares 8 13 5 3" xfId="29630" xr:uid="{00000000-0005-0000-0000-0000C0730000}"/>
    <cellStyle name="Separador de milhares 8 13 5 3 2" xfId="60266" xr:uid="{6AD42A45-F724-4210-81CB-A892515708B7}"/>
    <cellStyle name="Separador de milhares 8 13 6" xfId="29631" xr:uid="{00000000-0005-0000-0000-0000C1730000}"/>
    <cellStyle name="Separador de milhares 8 13 6 2" xfId="60267" xr:uid="{FD7A9318-D0C7-4D39-9C2B-3F0092CC84AA}"/>
    <cellStyle name="Separador de milhares 8 13 7" xfId="29632" xr:uid="{00000000-0005-0000-0000-0000C2730000}"/>
    <cellStyle name="Separador de milhares 8 13 7 2" xfId="60268" xr:uid="{0C856001-2CB0-4937-B3CD-4B80B1C951AB}"/>
    <cellStyle name="Separador de milhares 8 13 8" xfId="60257" xr:uid="{5CBB1287-49DD-4D94-AFB1-33A32ED5ECB7}"/>
    <cellStyle name="Separador de milhares 8 14" xfId="29633" xr:uid="{00000000-0005-0000-0000-0000C3730000}"/>
    <cellStyle name="Separador de milhares_x0001_ 8 14" xfId="29634" xr:uid="{00000000-0005-0000-0000-0000C4730000}"/>
    <cellStyle name="Separador de milhares 8 14 2" xfId="29635" xr:uid="{00000000-0005-0000-0000-0000C5730000}"/>
    <cellStyle name="Separador de milhares_x0001_ 8 14 2" xfId="60270" xr:uid="{6262636C-D330-463B-85F8-E30DFCE9B2E8}"/>
    <cellStyle name="Separador de milhares 8 14 2 2" xfId="29636" xr:uid="{00000000-0005-0000-0000-0000C6730000}"/>
    <cellStyle name="Separador de milhares 8 14 2 2 2" xfId="60272" xr:uid="{F5BE4668-F713-4992-A126-67FC39914B0D}"/>
    <cellStyle name="Separador de milhares 8 14 2 3" xfId="60271" xr:uid="{B77B70AF-E2A8-48E4-9715-2499AD590B9B}"/>
    <cellStyle name="Separador de milhares 8 14 3" xfId="29637" xr:uid="{00000000-0005-0000-0000-0000C7730000}"/>
    <cellStyle name="Separador de milhares 8 14 3 2" xfId="29638" xr:uid="{00000000-0005-0000-0000-0000C8730000}"/>
    <cellStyle name="Separador de milhares 8 14 3 2 2" xfId="60274" xr:uid="{F2E0F9E0-2E27-4233-91E5-79A5E5F8C8A3}"/>
    <cellStyle name="Separador de milhares 8 14 3 3" xfId="60273" xr:uid="{67C328EC-90FE-4E04-B068-58D11AC54E09}"/>
    <cellStyle name="Separador de milhares 8 14 4" xfId="29639" xr:uid="{00000000-0005-0000-0000-0000C9730000}"/>
    <cellStyle name="Separador de milhares 8 14 4 2" xfId="60275" xr:uid="{31850F0B-AAA7-4EC8-AFAF-CDF1477BA555}"/>
    <cellStyle name="Separador de milhares 8 14 5" xfId="29640" xr:uid="{00000000-0005-0000-0000-0000CA730000}"/>
    <cellStyle name="Separador de milhares 8 14 5 2" xfId="60276" xr:uid="{1365ADD0-B16D-4984-A629-F9FBB8A467E3}"/>
    <cellStyle name="Separador de milhares 8 14 5 3" xfId="29641" xr:uid="{00000000-0005-0000-0000-0000CB730000}"/>
    <cellStyle name="Separador de milhares 8 14 5 3 2" xfId="60277" xr:uid="{491FB5C5-9EDF-4A07-B90C-9F78F414EF17}"/>
    <cellStyle name="Separador de milhares 8 14 6" xfId="29642" xr:uid="{00000000-0005-0000-0000-0000CC730000}"/>
    <cellStyle name="Separador de milhares 8 14 6 2" xfId="60278" xr:uid="{FDAFE7D6-1B9B-4848-837D-5F7823670650}"/>
    <cellStyle name="Separador de milhares 8 14 7" xfId="29643" xr:uid="{00000000-0005-0000-0000-0000CD730000}"/>
    <cellStyle name="Separador de milhares 8 14 7 2" xfId="60279" xr:uid="{A27B9DE7-3436-4D18-A3F7-BB9DD0A7782D}"/>
    <cellStyle name="Separador de milhares 8 14 8" xfId="60269" xr:uid="{BEA50902-FE6B-471B-93F1-33BB977C9E8F}"/>
    <cellStyle name="Separador de milhares 8 15" xfId="29644" xr:uid="{00000000-0005-0000-0000-0000CE730000}"/>
    <cellStyle name="Separador de milhares_x0001_ 8 15" xfId="29645" xr:uid="{00000000-0005-0000-0000-0000CF730000}"/>
    <cellStyle name="Separador de milhares 8 15 2" xfId="29646" xr:uid="{00000000-0005-0000-0000-0000D0730000}"/>
    <cellStyle name="Separador de milhares_x0001_ 8 15 2" xfId="60281" xr:uid="{2FBD7228-43FC-4150-9927-93F1FD7ED239}"/>
    <cellStyle name="Separador de milhares 8 15 2 2" xfId="29647" xr:uid="{00000000-0005-0000-0000-0000D1730000}"/>
    <cellStyle name="Separador de milhares 8 15 2 2 2" xfId="60283" xr:uid="{BF205C7D-DE21-4A0B-9ACC-4C8D28516B8E}"/>
    <cellStyle name="Separador de milhares 8 15 2 3" xfId="60282" xr:uid="{03B7CA24-540A-4ACC-9B71-FD7CA16B95B3}"/>
    <cellStyle name="Separador de milhares 8 15 3" xfId="29648" xr:uid="{00000000-0005-0000-0000-0000D2730000}"/>
    <cellStyle name="Separador de milhares_x0001_ 8 15 3" xfId="29649" xr:uid="{00000000-0005-0000-0000-0000D3730000}"/>
    <cellStyle name="Separador de milhares 8 15 3 2" xfId="29650" xr:uid="{00000000-0005-0000-0000-0000D4730000}"/>
    <cellStyle name="Separador de milhares_x0001_ 8 15 3 2" xfId="60285" xr:uid="{6057A947-4BEE-4D02-832E-AFE8B60DBBF7}"/>
    <cellStyle name="Separador de milhares 8 15 3 2 2" xfId="60286" xr:uid="{6FD34911-F8E7-43ED-9903-A76683F6C1A6}"/>
    <cellStyle name="Separador de milhares 8 15 3 3" xfId="60284" xr:uid="{BF868E63-11AB-4958-B2AA-BC0CF6061308}"/>
    <cellStyle name="Separador de milhares 8 15 4" xfId="29651" xr:uid="{00000000-0005-0000-0000-0000D5730000}"/>
    <cellStyle name="Separador de milhares 8 15 4 2" xfId="60287" xr:uid="{2DF44395-D958-44FE-83A9-7FB0573C6B85}"/>
    <cellStyle name="Separador de milhares 8 15 5" xfId="29652" xr:uid="{00000000-0005-0000-0000-0000D6730000}"/>
    <cellStyle name="Separador de milhares 8 15 5 2" xfId="29653" xr:uid="{00000000-0005-0000-0000-0000D7730000}"/>
    <cellStyle name="Separador de milhares 8 15 5 2 2" xfId="60289" xr:uid="{8DABD62E-2887-4B8A-843F-DAE306031F91}"/>
    <cellStyle name="Separador de milhares 8 15 5 3" xfId="60288" xr:uid="{EBD8B7D9-7F4F-4CAB-ABF3-2AD3201E04F5}"/>
    <cellStyle name="Separador de milhares 8 15 6" xfId="29654" xr:uid="{00000000-0005-0000-0000-0000D8730000}"/>
    <cellStyle name="Separador de milhares 8 15 6 2" xfId="60290" xr:uid="{4A4C073F-E46A-4603-AA1D-4A19DA4CA880}"/>
    <cellStyle name="Separador de milhares 8 15 7" xfId="60280" xr:uid="{D3C4D9BA-13A9-4C9F-8602-A429F932434B}"/>
    <cellStyle name="Separador de milhares 8 16" xfId="29655" xr:uid="{00000000-0005-0000-0000-0000D9730000}"/>
    <cellStyle name="Separador de milhares_x0001_ 8 16" xfId="29656" xr:uid="{00000000-0005-0000-0000-0000DA730000}"/>
    <cellStyle name="Separador de milhares 8 16 2" xfId="29657" xr:uid="{00000000-0005-0000-0000-0000DB730000}"/>
    <cellStyle name="Separador de milhares_x0001_ 8 16 2" xfId="60292" xr:uid="{B969E031-C209-4221-9534-2A71CD6C696F}"/>
    <cellStyle name="Separador de milhares 8 16 2 2" xfId="29658" xr:uid="{00000000-0005-0000-0000-0000DC730000}"/>
    <cellStyle name="Separador de milhares 8 16 2 2 2" xfId="60294" xr:uid="{4E6CAB84-3975-48B7-B4EF-5445AEF7DFC5}"/>
    <cellStyle name="Separador de milhares 8 16 2 3" xfId="60293" xr:uid="{0DECFEE6-6198-4F2F-BA64-80574D0749AB}"/>
    <cellStyle name="Separador de milhares 8 16 3" xfId="29659" xr:uid="{00000000-0005-0000-0000-0000DD730000}"/>
    <cellStyle name="Separador de milhares 8 16 3 2" xfId="29660" xr:uid="{00000000-0005-0000-0000-0000DE730000}"/>
    <cellStyle name="Separador de milhares 8 16 3 2 2" xfId="60296" xr:uid="{522F9C57-37EE-4C69-ABEB-21828FF94A1F}"/>
    <cellStyle name="Separador de milhares 8 16 3 3" xfId="60295" xr:uid="{66EAEA8A-CB26-4693-9A21-DE240EE62576}"/>
    <cellStyle name="Separador de milhares 8 16 4" xfId="29661" xr:uid="{00000000-0005-0000-0000-0000DF730000}"/>
    <cellStyle name="Separador de milhares 8 16 4 2" xfId="60297" xr:uid="{94A75A33-B83A-4975-8E18-A2D501D68DB0}"/>
    <cellStyle name="Separador de milhares 8 16 5" xfId="29662" xr:uid="{00000000-0005-0000-0000-0000E0730000}"/>
    <cellStyle name="Separador de milhares 8 16 5 2" xfId="29663" xr:uid="{00000000-0005-0000-0000-0000E1730000}"/>
    <cellStyle name="Separador de milhares 8 16 5 2 2" xfId="60299" xr:uid="{9DB17348-A7C0-4F7A-B2AE-017D7F07F72D}"/>
    <cellStyle name="Separador de milhares 8 16 5 3" xfId="60298" xr:uid="{7A29E996-1F1D-4286-BDB1-64AF35D3DD08}"/>
    <cellStyle name="Separador de milhares 8 16 6" xfId="29664" xr:uid="{00000000-0005-0000-0000-0000E2730000}"/>
    <cellStyle name="Separador de milhares 8 16 6 2" xfId="60300" xr:uid="{9D421121-CADC-403B-9A56-A002388F69B3}"/>
    <cellStyle name="Separador de milhares 8 16 7" xfId="60291" xr:uid="{C019EB1C-E947-4E50-976F-12C9128D0875}"/>
    <cellStyle name="Separador de milhares 8 17" xfId="29665" xr:uid="{00000000-0005-0000-0000-0000E3730000}"/>
    <cellStyle name="Separador de milhares_x0001_ 8 17" xfId="29666" xr:uid="{00000000-0005-0000-0000-0000E4730000}"/>
    <cellStyle name="Separador de milhares 8 17 2" xfId="29667" xr:uid="{00000000-0005-0000-0000-0000E5730000}"/>
    <cellStyle name="Separador de milhares_x0001_ 8 17 2" xfId="60302" xr:uid="{FCD92F75-D094-407C-B0B6-92430D7F7BC2}"/>
    <cellStyle name="Separador de milhares 8 17 2 2" xfId="29668" xr:uid="{00000000-0005-0000-0000-0000E6730000}"/>
    <cellStyle name="Separador de milhares 8 17 2 2 2" xfId="60304" xr:uid="{E012D2F4-9774-4F46-A415-CA545FDA4939}"/>
    <cellStyle name="Separador de milhares 8 17 2 3" xfId="60303" xr:uid="{3F996B0C-89C8-4D5F-9965-EEAE22213C0D}"/>
    <cellStyle name="Separador de milhares 8 17 3" xfId="29669" xr:uid="{00000000-0005-0000-0000-0000E7730000}"/>
    <cellStyle name="Separador de milhares 8 17 3 2" xfId="29670" xr:uid="{00000000-0005-0000-0000-0000E8730000}"/>
    <cellStyle name="Separador de milhares 8 17 3 2 2" xfId="60306" xr:uid="{FC232945-DF48-40E4-A346-D96B7D2518BE}"/>
    <cellStyle name="Separador de milhares 8 17 3 3" xfId="60305" xr:uid="{2F06CA19-D10C-449A-A5B8-DBC7CDE0945A}"/>
    <cellStyle name="Separador de milhares 8 17 4" xfId="29671" xr:uid="{00000000-0005-0000-0000-0000E9730000}"/>
    <cellStyle name="Separador de milhares 8 17 4 2" xfId="60307" xr:uid="{9F4A0363-E04A-45AC-B2CA-2630E7A0C893}"/>
    <cellStyle name="Separador de milhares 8 17 5" xfId="29672" xr:uid="{00000000-0005-0000-0000-0000EA730000}"/>
    <cellStyle name="Separador de milhares 8 17 5 2" xfId="29673" xr:uid="{00000000-0005-0000-0000-0000EB730000}"/>
    <cellStyle name="Separador de milhares 8 17 5 2 2" xfId="60309" xr:uid="{115B7C5E-E922-488E-B9D0-3E65372A02AB}"/>
    <cellStyle name="Separador de milhares 8 17 5 3" xfId="60308" xr:uid="{A614D864-F7A9-472E-A5C9-0B3B18D3FF21}"/>
    <cellStyle name="Separador de milhares 8 17 6" xfId="29674" xr:uid="{00000000-0005-0000-0000-0000EC730000}"/>
    <cellStyle name="Separador de milhares 8 17 6 2" xfId="60310" xr:uid="{A24E460C-CDA6-4EF6-9245-63B25E7EF002}"/>
    <cellStyle name="Separador de milhares 8 17 7" xfId="60301" xr:uid="{7C4A6608-D883-4C69-A7FF-28C887FE6CA7}"/>
    <cellStyle name="Separador de milhares 8 18" xfId="29675" xr:uid="{00000000-0005-0000-0000-0000ED730000}"/>
    <cellStyle name="Separador de milhares_x0001_ 8 18" xfId="60212" xr:uid="{2A5F288E-433F-4E70-A97A-A4596BFEE208}"/>
    <cellStyle name="Separador de milhares 8 18 2" xfId="29676" xr:uid="{00000000-0005-0000-0000-0000EE730000}"/>
    <cellStyle name="Separador de milhares 8 18 2 2" xfId="29677" xr:uid="{00000000-0005-0000-0000-0000EF730000}"/>
    <cellStyle name="Separador de milhares 8 18 2 2 2" xfId="60313" xr:uid="{941AA1AA-6552-403A-BC23-D4046466F7D3}"/>
    <cellStyle name="Separador de milhares 8 18 2 3" xfId="60312" xr:uid="{3FDD69F3-CEE8-4CC9-A650-D4AD148103E3}"/>
    <cellStyle name="Separador de milhares 8 18 3" xfId="29678" xr:uid="{00000000-0005-0000-0000-0000F0730000}"/>
    <cellStyle name="Separador de milhares 8 18 3 2" xfId="29679" xr:uid="{00000000-0005-0000-0000-0000F1730000}"/>
    <cellStyle name="Separador de milhares 8 18 3 2 2" xfId="60315" xr:uid="{5A47D35A-F2E7-4356-ADF2-903528CCB92D}"/>
    <cellStyle name="Separador de milhares 8 18 3 3" xfId="60314" xr:uid="{C7106913-3ABE-4276-A742-3A1204DBB41B}"/>
    <cellStyle name="Separador de milhares 8 18 4" xfId="29680" xr:uid="{00000000-0005-0000-0000-0000F2730000}"/>
    <cellStyle name="Separador de milhares 8 18 4 2" xfId="60316" xr:uid="{3B1AC105-AEC3-4EAF-903B-AB872D1EF994}"/>
    <cellStyle name="Separador de milhares 8 18 5" xfId="29681" xr:uid="{00000000-0005-0000-0000-0000F3730000}"/>
    <cellStyle name="Separador de milhares 8 18 5 2" xfId="29682" xr:uid="{00000000-0005-0000-0000-0000F4730000}"/>
    <cellStyle name="Separador de milhares 8 18 5 2 2" xfId="60318" xr:uid="{A021E60D-AB7C-4938-B085-053069122D21}"/>
    <cellStyle name="Separador de milhares 8 18 5 3" xfId="60317" xr:uid="{68F149FD-4190-497E-8B18-584A5D1F0BCD}"/>
    <cellStyle name="Separador de milhares 8 18 6" xfId="29683" xr:uid="{00000000-0005-0000-0000-0000F5730000}"/>
    <cellStyle name="Separador de milhares 8 18 6 2" xfId="60319" xr:uid="{34FDA8AA-6153-48FF-8271-61EFD381EF4B}"/>
    <cellStyle name="Separador de milhares 8 18 7" xfId="60311" xr:uid="{F5AF6ED4-AEC0-4454-900E-369972559DB4}"/>
    <cellStyle name="Separador de milhares 8 19" xfId="29684" xr:uid="{00000000-0005-0000-0000-0000F6730000}"/>
    <cellStyle name="Separador de milhares 8 19 2" xfId="29685" xr:uid="{00000000-0005-0000-0000-0000F7730000}"/>
    <cellStyle name="Separador de milhares 8 19 2 2" xfId="29686" xr:uid="{00000000-0005-0000-0000-0000F8730000}"/>
    <cellStyle name="Separador de milhares 8 19 2 2 2" xfId="60322" xr:uid="{29FCC223-8474-432C-B304-D3068A2BD63E}"/>
    <cellStyle name="Separador de milhares 8 19 2 3" xfId="60321" xr:uid="{D2EBC8D9-C0A4-4694-9F7C-C01BCA30855E}"/>
    <cellStyle name="Separador de milhares 8 19 3" xfId="29687" xr:uid="{00000000-0005-0000-0000-0000F9730000}"/>
    <cellStyle name="Separador de milhares 8 19 3 2" xfId="29688" xr:uid="{00000000-0005-0000-0000-0000FA730000}"/>
    <cellStyle name="Separador de milhares 8 19 3 2 2" xfId="60324" xr:uid="{71D88052-3BA6-489C-AC2B-77B7F3E4C3D0}"/>
    <cellStyle name="Separador de milhares 8 19 3 3" xfId="60323" xr:uid="{DBDB6D29-F117-48B6-A479-E41BBF1F3D66}"/>
    <cellStyle name="Separador de milhares 8 19 4" xfId="29689" xr:uid="{00000000-0005-0000-0000-0000FB730000}"/>
    <cellStyle name="Separador de milhares 8 19 4 2" xfId="60325" xr:uid="{E5D4404B-6620-4CEF-8501-BEDF2290CF42}"/>
    <cellStyle name="Separador de milhares 8 19 5" xfId="29690" xr:uid="{00000000-0005-0000-0000-0000FC730000}"/>
    <cellStyle name="Separador de milhares 8 19 5 2" xfId="29691" xr:uid="{00000000-0005-0000-0000-0000FD730000}"/>
    <cellStyle name="Separador de milhares 8 19 5 2 2" xfId="60327" xr:uid="{F98438ED-9143-4EBE-B1CE-7F9E136F950B}"/>
    <cellStyle name="Separador de milhares 8 19 5 3" xfId="60326" xr:uid="{96A6CFF5-94DF-4F59-B0AD-472AAD90B256}"/>
    <cellStyle name="Separador de milhares 8 19 6" xfId="29692" xr:uid="{00000000-0005-0000-0000-0000FE730000}"/>
    <cellStyle name="Separador de milhares 8 19 6 2" xfId="60328" xr:uid="{682F75B8-384E-4EB0-A22D-279354BF8359}"/>
    <cellStyle name="Separador de milhares 8 19 7" xfId="60320" xr:uid="{F3CB8421-4276-450B-83CA-81B85A46B5BC}"/>
    <cellStyle name="Separador de milhares 8 2" xfId="29693" xr:uid="{00000000-0005-0000-0000-0000FF730000}"/>
    <cellStyle name="Separador de milhares_x0001_ 8 2" xfId="29694" xr:uid="{00000000-0005-0000-0000-000000740000}"/>
    <cellStyle name="Separador de milhares 8 2 10" xfId="60329" xr:uid="{88F5C8B7-D171-4244-8A82-78F64C52E021}"/>
    <cellStyle name="Separador de milhares_x0001_ 8 2 10" xfId="60330" xr:uid="{42FC2BAA-B694-4312-A0C6-E9F902FF5873}"/>
    <cellStyle name="Separador de milhares 8 2 2" xfId="29695" xr:uid="{00000000-0005-0000-0000-000001740000}"/>
    <cellStyle name="Separador de milhares_x0001_ 8 2 2" xfId="29696" xr:uid="{00000000-0005-0000-0000-000002740000}"/>
    <cellStyle name="Separador de milhares 8 2 2 2" xfId="29697" xr:uid="{00000000-0005-0000-0000-000003740000}"/>
    <cellStyle name="Separador de milhares_x0001_ 8 2 2 2" xfId="29698" xr:uid="{00000000-0005-0000-0000-000004740000}"/>
    <cellStyle name="Separador de milhares 8 2 2 2 2" xfId="60333" xr:uid="{2D5D6E94-2811-4803-BDA5-DFB7F5DB494C}"/>
    <cellStyle name="Separador de milhares_x0001_ 8 2 2 2 2" xfId="60334" xr:uid="{CD999576-41AB-4267-A255-899FB2564B90}"/>
    <cellStyle name="Separador de milhares 8 2 2 3" xfId="60331" xr:uid="{E3563E13-29B8-405C-AA94-1D2373FE3376}"/>
    <cellStyle name="Separador de milhares_x0001_ 8 2 2 3" xfId="60332" xr:uid="{811FB92C-F1A3-4496-B8C1-44949CC45951}"/>
    <cellStyle name="Separador de milhares 8 2 3" xfId="29699" xr:uid="{00000000-0005-0000-0000-000005740000}"/>
    <cellStyle name="Separador de milhares_x0001_ 8 2 3" xfId="29700" xr:uid="{00000000-0005-0000-0000-000006740000}"/>
    <cellStyle name="Separador de milhares 8 2 3 2" xfId="29701" xr:uid="{00000000-0005-0000-0000-000007740000}"/>
    <cellStyle name="Separador de milhares_x0001_ 8 2 3 2" xfId="29702" xr:uid="{00000000-0005-0000-0000-000008740000}"/>
    <cellStyle name="Separador de milhares 8 2 3 2 2" xfId="60337" xr:uid="{B795E7C8-A83E-43BD-8FF4-FA8C1780A3BA}"/>
    <cellStyle name="Separador de milhares_x0001_ 8 2 3 2 2" xfId="60338" xr:uid="{3A50E661-9743-4B6B-B5F6-C0B054A267DC}"/>
    <cellStyle name="Separador de milhares 8 2 3 3" xfId="60335" xr:uid="{C4EE2E4A-F28C-4214-A5C4-76196D67AC3D}"/>
    <cellStyle name="Separador de milhares_x0001_ 8 2 3 3" xfId="60336" xr:uid="{8663001A-21C8-49E4-ABCC-B3592C4C3219}"/>
    <cellStyle name="Separador de milhares 8 2 4" xfId="29703" xr:uid="{00000000-0005-0000-0000-000009740000}"/>
    <cellStyle name="Separador de milhares_x0001_ 8 2 4" xfId="29704" xr:uid="{00000000-0005-0000-0000-00000A740000}"/>
    <cellStyle name="Separador de milhares 8 2 4 2" xfId="29705" xr:uid="{00000000-0005-0000-0000-00000B740000}"/>
    <cellStyle name="Separador de milhares_x0001_ 8 2 4 2" xfId="29706" xr:uid="{00000000-0005-0000-0000-00000C740000}"/>
    <cellStyle name="Separador de milhares 8 2 4 2 2" xfId="60341" xr:uid="{87E7A91D-F1AC-46B0-B744-25D3901102A4}"/>
    <cellStyle name="Separador de milhares_x0001_ 8 2 4 2 2" xfId="60342" xr:uid="{91516541-FB26-4896-A0DD-A24EA19D8CCB}"/>
    <cellStyle name="Separador de milhares 8 2 4 3" xfId="60339" xr:uid="{CC38CAED-A953-4898-A5A0-D7C48443E13E}"/>
    <cellStyle name="Separador de milhares_x0001_ 8 2 4 3" xfId="60340" xr:uid="{773EB0A4-91A3-4A58-BE5C-4FE32272C80B}"/>
    <cellStyle name="Separador de milhares 8 2 5" xfId="29707" xr:uid="{00000000-0005-0000-0000-00000D740000}"/>
    <cellStyle name="Separador de milhares_x0001_ 8 2 5" xfId="29708" xr:uid="{00000000-0005-0000-0000-00000E740000}"/>
    <cellStyle name="Separador de milhares 8 2 5 2" xfId="29709" xr:uid="{00000000-0005-0000-0000-00000F740000}"/>
    <cellStyle name="Separador de milhares_x0001_ 8 2 5 2" xfId="29710" xr:uid="{00000000-0005-0000-0000-000010740000}"/>
    <cellStyle name="Separador de milhares 8 2 5 2 2" xfId="60345" xr:uid="{71383474-43AD-4624-8C69-7EB4233565E9}"/>
    <cellStyle name="Separador de milhares_x0001_ 8 2 5 2 2" xfId="60346" xr:uid="{B891DF70-8CCF-4BEE-B6E7-5058924EB267}"/>
    <cellStyle name="Separador de milhares 8 2 5 3" xfId="60343" xr:uid="{469936DC-117C-4827-87D5-1552FD09AD4D}"/>
    <cellStyle name="Separador de milhares_x0001_ 8 2 5 3" xfId="60344" xr:uid="{9AD03E9D-7599-4BFD-9DAA-2E00A83ED3B2}"/>
    <cellStyle name="Separador de milhares 8 2 6" xfId="29711" xr:uid="{00000000-0005-0000-0000-000011740000}"/>
    <cellStyle name="Separador de milhares_x0001_ 8 2 6" xfId="29712" xr:uid="{00000000-0005-0000-0000-000012740000}"/>
    <cellStyle name="Separador de milhares 8 2 6 2" xfId="60347" xr:uid="{2FA4A60E-8657-45B9-A447-5B6A6477FC92}"/>
    <cellStyle name="Separador de milhares_x0001_ 8 2 6 2" xfId="60348" xr:uid="{DE12E961-F142-4305-BC3D-58BED2A63BED}"/>
    <cellStyle name="Separador de milhares 8 2 7" xfId="29713" xr:uid="{00000000-0005-0000-0000-000013740000}"/>
    <cellStyle name="Separador de milhares_x0001_ 8 2 7" xfId="29714" xr:uid="{00000000-0005-0000-0000-000014740000}"/>
    <cellStyle name="Separador de milhares 8 2 7 2" xfId="60349" xr:uid="{2C077B0C-056D-4E88-A120-533C8BCFF07E}"/>
    <cellStyle name="Separador de milhares_x0001_ 8 2 7 2" xfId="60350" xr:uid="{33BB390E-F8A0-4A2D-BC3B-FEFE8AFFA231}"/>
    <cellStyle name="Separador de milhares 8 2 7 3" xfId="29715" xr:uid="{00000000-0005-0000-0000-000015740000}"/>
    <cellStyle name="Separador de milhares 8 2 7 3 2" xfId="60351" xr:uid="{887AA51F-EA12-4200-B4B9-8F529F3EC9DF}"/>
    <cellStyle name="Separador de milhares 8 2 8" xfId="29716" xr:uid="{00000000-0005-0000-0000-000016740000}"/>
    <cellStyle name="Separador de milhares_x0001_ 8 2 8" xfId="29717" xr:uid="{00000000-0005-0000-0000-000017740000}"/>
    <cellStyle name="Separador de milhares 8 2 8 2" xfId="60352" xr:uid="{F570C01F-0CEF-4A7D-9184-236719C01911}"/>
    <cellStyle name="Separador de milhares_x0001_ 8 2 8 2" xfId="60353" xr:uid="{27E16030-9A15-4BEC-A973-11ADAE3DA90E}"/>
    <cellStyle name="Separador de milhares 8 2 9" xfId="29718" xr:uid="{00000000-0005-0000-0000-000018740000}"/>
    <cellStyle name="Separador de milhares_x0001_ 8 2 9" xfId="29719" xr:uid="{00000000-0005-0000-0000-000019740000}"/>
    <cellStyle name="Separador de milhares 8 2 9 2" xfId="60354" xr:uid="{CD01AB83-A873-4968-B75E-C274EF56FB45}"/>
    <cellStyle name="Separador de milhares_x0001_ 8 2 9 2" xfId="60355" xr:uid="{15D4756D-84D9-41DC-B302-B0B498276C6B}"/>
    <cellStyle name="Separador de milhares 8 20" xfId="29720" xr:uid="{00000000-0005-0000-0000-00001A740000}"/>
    <cellStyle name="Separador de milhares 8 20 2" xfId="29721" xr:uid="{00000000-0005-0000-0000-00001B740000}"/>
    <cellStyle name="Separador de milhares 8 20 2 2" xfId="29722" xr:uid="{00000000-0005-0000-0000-00001C740000}"/>
    <cellStyle name="Separador de milhares 8 20 2 2 2" xfId="60358" xr:uid="{F6BF2555-7570-45F2-B668-871B5A0FF0F7}"/>
    <cellStyle name="Separador de milhares 8 20 2 3" xfId="60357" xr:uid="{EB557F84-3CD3-47C8-839F-29207A0514BB}"/>
    <cellStyle name="Separador de milhares 8 20 3" xfId="29723" xr:uid="{00000000-0005-0000-0000-00001D740000}"/>
    <cellStyle name="Separador de milhares 8 20 3 2" xfId="29724" xr:uid="{00000000-0005-0000-0000-00001E740000}"/>
    <cellStyle name="Separador de milhares 8 20 3 2 2" xfId="60360" xr:uid="{A401981D-817E-4A7C-9274-13F973533BE0}"/>
    <cellStyle name="Separador de milhares 8 20 3 3" xfId="60359" xr:uid="{E7930E36-1247-4650-AF4C-8C03CEB422F3}"/>
    <cellStyle name="Separador de milhares 8 20 4" xfId="29725" xr:uid="{00000000-0005-0000-0000-00001F740000}"/>
    <cellStyle name="Separador de milhares 8 20 4 2" xfId="60361" xr:uid="{8C1DCAA9-EB05-4EA9-A1B8-D57E4ADBDCA5}"/>
    <cellStyle name="Separador de milhares 8 20 5" xfId="29726" xr:uid="{00000000-0005-0000-0000-000020740000}"/>
    <cellStyle name="Separador de milhares 8 20 5 2" xfId="29727" xr:uid="{00000000-0005-0000-0000-000021740000}"/>
    <cellStyle name="Separador de milhares 8 20 5 2 2" xfId="60363" xr:uid="{A08476FD-27F6-4A4C-AC85-EE3CF1E87DE8}"/>
    <cellStyle name="Separador de milhares 8 20 5 3" xfId="60362" xr:uid="{7C3E6498-4F52-42FD-BE58-88BCA273D4C0}"/>
    <cellStyle name="Separador de milhares 8 20 6" xfId="29728" xr:uid="{00000000-0005-0000-0000-000022740000}"/>
    <cellStyle name="Separador de milhares 8 20 6 2" xfId="60364" xr:uid="{6235FEA3-AF0A-48D3-BEEF-A8BBA7368439}"/>
    <cellStyle name="Separador de milhares 8 20 7" xfId="60356" xr:uid="{33A0AF14-A7A6-48BD-9F73-F6434D0A2E9D}"/>
    <cellStyle name="Separador de milhares 8 21" xfId="29729" xr:uid="{00000000-0005-0000-0000-000023740000}"/>
    <cellStyle name="Separador de milhares 8 21 2" xfId="29730" xr:uid="{00000000-0005-0000-0000-000024740000}"/>
    <cellStyle name="Separador de milhares 8 21 2 2" xfId="29731" xr:uid="{00000000-0005-0000-0000-000025740000}"/>
    <cellStyle name="Separador de milhares 8 21 2 2 2" xfId="60367" xr:uid="{F752028E-DEF2-4A2D-AD43-818ECBCE13C0}"/>
    <cellStyle name="Separador de milhares 8 21 2 3" xfId="60366" xr:uid="{43526495-28E7-4D2E-A26E-B7305EFBCC80}"/>
    <cellStyle name="Separador de milhares 8 21 3" xfId="29732" xr:uid="{00000000-0005-0000-0000-000026740000}"/>
    <cellStyle name="Separador de milhares 8 21 3 2" xfId="29733" xr:uid="{00000000-0005-0000-0000-000027740000}"/>
    <cellStyle name="Separador de milhares 8 21 3 2 2" xfId="60369" xr:uid="{AAE7EFE2-6D67-49E2-ADA4-421CF2E2CEC5}"/>
    <cellStyle name="Separador de milhares 8 21 3 3" xfId="60368" xr:uid="{A1930548-4C07-420D-A924-C990B8093F7C}"/>
    <cellStyle name="Separador de milhares 8 21 4" xfId="29734" xr:uid="{00000000-0005-0000-0000-000028740000}"/>
    <cellStyle name="Separador de milhares 8 21 4 2" xfId="60370" xr:uid="{CDEF1FB2-5CC6-49A6-B470-8C150E475A48}"/>
    <cellStyle name="Separador de milhares 8 21 5" xfId="29735" xr:uid="{00000000-0005-0000-0000-000029740000}"/>
    <cellStyle name="Separador de milhares 8 21 5 2" xfId="29736" xr:uid="{00000000-0005-0000-0000-00002A740000}"/>
    <cellStyle name="Separador de milhares 8 21 5 2 2" xfId="60372" xr:uid="{A20E12FA-9995-40B4-9A7C-F41A5E3A7FD1}"/>
    <cellStyle name="Separador de milhares 8 21 5 3" xfId="60371" xr:uid="{D6BA1DCC-EF1F-4D8C-9DD2-B7470D011605}"/>
    <cellStyle name="Separador de milhares 8 21 6" xfId="29737" xr:uid="{00000000-0005-0000-0000-00002B740000}"/>
    <cellStyle name="Separador de milhares 8 21 6 2" xfId="60373" xr:uid="{A2641990-DB0F-4E95-BC38-FECBE4FAF6F5}"/>
    <cellStyle name="Separador de milhares 8 21 7" xfId="60365" xr:uid="{D87C55F4-E607-4A62-B96D-B1E6F71E3058}"/>
    <cellStyle name="Separador de milhares 8 22" xfId="29738" xr:uid="{00000000-0005-0000-0000-00002C740000}"/>
    <cellStyle name="Separador de milhares 8 22 2" xfId="29739" xr:uid="{00000000-0005-0000-0000-00002D740000}"/>
    <cellStyle name="Separador de milhares 8 22 2 2" xfId="29740" xr:uid="{00000000-0005-0000-0000-00002E740000}"/>
    <cellStyle name="Separador de milhares 8 22 2 2 2" xfId="60376" xr:uid="{5B128551-7ED7-4AB7-9365-96F982CA6D15}"/>
    <cellStyle name="Separador de milhares 8 22 2 3" xfId="60375" xr:uid="{1CA733C9-E490-42C1-8AAA-4579663E6630}"/>
    <cellStyle name="Separador de milhares 8 22 3" xfId="29741" xr:uid="{00000000-0005-0000-0000-00002F740000}"/>
    <cellStyle name="Separador de milhares 8 22 3 2" xfId="29742" xr:uid="{00000000-0005-0000-0000-000030740000}"/>
    <cellStyle name="Separador de milhares 8 22 3 2 2" xfId="60378" xr:uid="{4D6770CA-C1EC-4DFB-A5AF-D7471E45C85C}"/>
    <cellStyle name="Separador de milhares 8 22 3 3" xfId="60377" xr:uid="{8BEDB94F-FFB6-4DED-89EC-DAE250E7ED49}"/>
    <cellStyle name="Separador de milhares 8 22 4" xfId="29743" xr:uid="{00000000-0005-0000-0000-000031740000}"/>
    <cellStyle name="Separador de milhares 8 22 4 2" xfId="60379" xr:uid="{80B2F27B-C888-4869-A26F-DD6FA1F5DCE1}"/>
    <cellStyle name="Separador de milhares 8 22 5" xfId="29744" xr:uid="{00000000-0005-0000-0000-000032740000}"/>
    <cellStyle name="Separador de milhares 8 22 5 2" xfId="29745" xr:uid="{00000000-0005-0000-0000-000033740000}"/>
    <cellStyle name="Separador de milhares 8 22 5 2 2" xfId="60381" xr:uid="{A7240F56-59C2-48F4-B084-0EC510487D19}"/>
    <cellStyle name="Separador de milhares 8 22 5 3" xfId="60380" xr:uid="{9ACB80F8-2E86-4DB6-B5B3-BCE00ADBDC7D}"/>
    <cellStyle name="Separador de milhares 8 22 6" xfId="29746" xr:uid="{00000000-0005-0000-0000-000034740000}"/>
    <cellStyle name="Separador de milhares 8 22 6 2" xfId="60382" xr:uid="{C54ED866-5DAA-4939-B3DE-65133791E358}"/>
    <cellStyle name="Separador de milhares 8 22 7" xfId="60374" xr:uid="{A2C0803E-4FA2-4447-911A-90BC25363D1E}"/>
    <cellStyle name="Separador de milhares 8 23" xfId="29747" xr:uid="{00000000-0005-0000-0000-000035740000}"/>
    <cellStyle name="Separador de milhares 8 23 2" xfId="29748" xr:uid="{00000000-0005-0000-0000-000036740000}"/>
    <cellStyle name="Separador de milhares 8 23 2 2" xfId="29749" xr:uid="{00000000-0005-0000-0000-000037740000}"/>
    <cellStyle name="Separador de milhares 8 23 2 2 2" xfId="60385" xr:uid="{FDBC4ADC-9315-4AA2-8333-7A0AB2BB015E}"/>
    <cellStyle name="Separador de milhares 8 23 2 3" xfId="60384" xr:uid="{3E532A36-DD53-4171-9618-C0BF2415E86D}"/>
    <cellStyle name="Separador de milhares 8 23 3" xfId="29750" xr:uid="{00000000-0005-0000-0000-000038740000}"/>
    <cellStyle name="Separador de milhares 8 23 3 2" xfId="29751" xr:uid="{00000000-0005-0000-0000-000039740000}"/>
    <cellStyle name="Separador de milhares 8 23 3 2 2" xfId="60387" xr:uid="{42E8A780-F305-466E-A13E-ED627B4504A7}"/>
    <cellStyle name="Separador de milhares 8 23 3 3" xfId="60386" xr:uid="{441C2F1E-1F47-4591-B40C-5BCB6C8B88AC}"/>
    <cellStyle name="Separador de milhares 8 23 4" xfId="29752" xr:uid="{00000000-0005-0000-0000-00003A740000}"/>
    <cellStyle name="Separador de milhares 8 23 4 2" xfId="60388" xr:uid="{9277A838-8F02-48B5-9994-807D39A9DC87}"/>
    <cellStyle name="Separador de milhares 8 23 5" xfId="29753" xr:uid="{00000000-0005-0000-0000-00003B740000}"/>
    <cellStyle name="Separador de milhares 8 23 5 2" xfId="29754" xr:uid="{00000000-0005-0000-0000-00003C740000}"/>
    <cellStyle name="Separador de milhares 8 23 5 2 2" xfId="60390" xr:uid="{623C99B3-8180-49BA-AC2E-7CACDA1331FE}"/>
    <cellStyle name="Separador de milhares 8 23 5 3" xfId="60389" xr:uid="{D0DEE04E-2DD3-4BC0-BDBC-6B9CA461B052}"/>
    <cellStyle name="Separador de milhares 8 23 6" xfId="29755" xr:uid="{00000000-0005-0000-0000-00003D740000}"/>
    <cellStyle name="Separador de milhares 8 23 6 2" xfId="60391" xr:uid="{AD67CF2C-171D-4DA0-ACDB-080A044BA594}"/>
    <cellStyle name="Separador de milhares 8 23 7" xfId="60383" xr:uid="{72CBB3A2-5B0E-4806-B244-4FDA16E206E8}"/>
    <cellStyle name="Separador de milhares 8 24" xfId="29756" xr:uid="{00000000-0005-0000-0000-00003E740000}"/>
    <cellStyle name="Separador de milhares 8 24 2" xfId="29757" xr:uid="{00000000-0005-0000-0000-00003F740000}"/>
    <cellStyle name="Separador de milhares 8 24 2 2" xfId="29758" xr:uid="{00000000-0005-0000-0000-000040740000}"/>
    <cellStyle name="Separador de milhares 8 24 2 2 2" xfId="60394" xr:uid="{841AF21E-3580-4525-807F-218A9AA98350}"/>
    <cellStyle name="Separador de milhares 8 24 2 3" xfId="60393" xr:uid="{1047F0CF-C2E6-455D-8D12-908460A69998}"/>
    <cellStyle name="Separador de milhares 8 24 3" xfId="29759" xr:uid="{00000000-0005-0000-0000-000041740000}"/>
    <cellStyle name="Separador de milhares 8 24 3 2" xfId="29760" xr:uid="{00000000-0005-0000-0000-000042740000}"/>
    <cellStyle name="Separador de milhares 8 24 3 2 2" xfId="60396" xr:uid="{F7056470-3199-48DF-894D-C9247ED69EDE}"/>
    <cellStyle name="Separador de milhares 8 24 3 3" xfId="60395" xr:uid="{A8EF4F78-743A-4E82-80F8-8EB16F1FD664}"/>
    <cellStyle name="Separador de milhares 8 24 4" xfId="29761" xr:uid="{00000000-0005-0000-0000-000043740000}"/>
    <cellStyle name="Separador de milhares 8 24 4 2" xfId="60397" xr:uid="{BA11D060-C813-409D-9181-308A27ACF725}"/>
    <cellStyle name="Separador de milhares 8 24 5" xfId="29762" xr:uid="{00000000-0005-0000-0000-000044740000}"/>
    <cellStyle name="Separador de milhares 8 24 5 2" xfId="29763" xr:uid="{00000000-0005-0000-0000-000045740000}"/>
    <cellStyle name="Separador de milhares 8 24 5 2 2" xfId="60399" xr:uid="{C71BBCBC-3DF0-4647-B8A5-EB3D06DDD83B}"/>
    <cellStyle name="Separador de milhares 8 24 5 3" xfId="60398" xr:uid="{DC0D8E02-9CBF-43D3-8BEF-A6AB92167B65}"/>
    <cellStyle name="Separador de milhares 8 24 6" xfId="29764" xr:uid="{00000000-0005-0000-0000-000046740000}"/>
    <cellStyle name="Separador de milhares 8 24 6 2" xfId="60400" xr:uid="{F59C1C01-66CF-413D-A03D-6016F31FB070}"/>
    <cellStyle name="Separador de milhares 8 24 7" xfId="60392" xr:uid="{627697A6-202B-435F-9B3E-63F67A12B326}"/>
    <cellStyle name="Separador de milhares 8 25" xfId="29765" xr:uid="{00000000-0005-0000-0000-000047740000}"/>
    <cellStyle name="Separador de milhares 8 25 2" xfId="29766" xr:uid="{00000000-0005-0000-0000-000048740000}"/>
    <cellStyle name="Separador de milhares 8 25 2 2" xfId="29767" xr:uid="{00000000-0005-0000-0000-000049740000}"/>
    <cellStyle name="Separador de milhares 8 25 2 2 2" xfId="60403" xr:uid="{B15BFE54-EC41-4790-A164-DEB5E3552D99}"/>
    <cellStyle name="Separador de milhares 8 25 2 3" xfId="60402" xr:uid="{42E16A99-5D88-46C9-B4CA-D3BC906FB359}"/>
    <cellStyle name="Separador de milhares 8 25 3" xfId="29768" xr:uid="{00000000-0005-0000-0000-00004A740000}"/>
    <cellStyle name="Separador de milhares 8 25 3 2" xfId="29769" xr:uid="{00000000-0005-0000-0000-00004B740000}"/>
    <cellStyle name="Separador de milhares 8 25 3 2 2" xfId="60405" xr:uid="{C07A0111-1B48-4A87-88BF-2E2F1DAD482C}"/>
    <cellStyle name="Separador de milhares 8 25 3 3" xfId="60404" xr:uid="{049300E2-2971-4C03-9542-3089A98F39E1}"/>
    <cellStyle name="Separador de milhares 8 25 4" xfId="29770" xr:uid="{00000000-0005-0000-0000-00004C740000}"/>
    <cellStyle name="Separador de milhares 8 25 4 2" xfId="60406" xr:uid="{D24F354C-9D37-4F9B-BF1B-606141436DC7}"/>
    <cellStyle name="Separador de milhares 8 25 5" xfId="29771" xr:uid="{00000000-0005-0000-0000-00004D740000}"/>
    <cellStyle name="Separador de milhares 8 25 5 2" xfId="29772" xr:uid="{00000000-0005-0000-0000-00004E740000}"/>
    <cellStyle name="Separador de milhares 8 25 5 2 2" xfId="60408" xr:uid="{12845D58-51E7-4BE9-9EBA-8EB3081F8DF4}"/>
    <cellStyle name="Separador de milhares 8 25 5 3" xfId="60407" xr:uid="{8BE9E45C-F6F4-46E4-9F82-8212269C3A2A}"/>
    <cellStyle name="Separador de milhares 8 25 6" xfId="29773" xr:uid="{00000000-0005-0000-0000-00004F740000}"/>
    <cellStyle name="Separador de milhares 8 25 6 2" xfId="60409" xr:uid="{56B5D0AF-5CB8-4713-AAB1-B8ED425B075C}"/>
    <cellStyle name="Separador de milhares 8 25 7" xfId="60401" xr:uid="{4E4105E7-7CD8-4B29-8350-FD0C3B934383}"/>
    <cellStyle name="Separador de milhares 8 26" xfId="29774" xr:uid="{00000000-0005-0000-0000-000050740000}"/>
    <cellStyle name="Separador de milhares 8 26 2" xfId="29775" xr:uid="{00000000-0005-0000-0000-000051740000}"/>
    <cellStyle name="Separador de milhares 8 26 2 2" xfId="29776" xr:uid="{00000000-0005-0000-0000-000052740000}"/>
    <cellStyle name="Separador de milhares 8 26 2 2 2" xfId="60412" xr:uid="{DF8EC2CD-A0D8-4FF1-BB6E-47932EBF02A5}"/>
    <cellStyle name="Separador de milhares 8 26 2 3" xfId="60411" xr:uid="{4A1C3C9A-E373-4C82-B820-817303AFFFF8}"/>
    <cellStyle name="Separador de milhares 8 26 3" xfId="29777" xr:uid="{00000000-0005-0000-0000-000053740000}"/>
    <cellStyle name="Separador de milhares 8 26 3 2" xfId="29778" xr:uid="{00000000-0005-0000-0000-000054740000}"/>
    <cellStyle name="Separador de milhares 8 26 3 2 2" xfId="60414" xr:uid="{D55D773B-14C2-44E7-BCAA-C1C09D860055}"/>
    <cellStyle name="Separador de milhares 8 26 3 3" xfId="60413" xr:uid="{5611127B-6A4F-4945-9F10-197D43FBF75F}"/>
    <cellStyle name="Separador de milhares 8 26 4" xfId="29779" xr:uid="{00000000-0005-0000-0000-000055740000}"/>
    <cellStyle name="Separador de milhares 8 26 4 2" xfId="60415" xr:uid="{BCC34833-DE6A-4870-9257-6E398FB7708F}"/>
    <cellStyle name="Separador de milhares 8 26 5" xfId="29780" xr:uid="{00000000-0005-0000-0000-000056740000}"/>
    <cellStyle name="Separador de milhares 8 26 5 2" xfId="29781" xr:uid="{00000000-0005-0000-0000-000057740000}"/>
    <cellStyle name="Separador de milhares 8 26 5 2 2" xfId="60417" xr:uid="{69FB0A41-3719-456C-A80D-307D44B367AB}"/>
    <cellStyle name="Separador de milhares 8 26 5 3" xfId="60416" xr:uid="{93C73054-D97D-4524-9B57-1206E1ED7345}"/>
    <cellStyle name="Separador de milhares 8 26 6" xfId="29782" xr:uid="{00000000-0005-0000-0000-000058740000}"/>
    <cellStyle name="Separador de milhares 8 26 6 2" xfId="60418" xr:uid="{FBC816B1-F408-4112-85EA-DFB72C173EF0}"/>
    <cellStyle name="Separador de milhares 8 26 7" xfId="60410" xr:uid="{48CE045B-A1E7-4555-86E5-568FF5EFE13D}"/>
    <cellStyle name="Separador de milhares 8 27" xfId="29783" xr:uid="{00000000-0005-0000-0000-000059740000}"/>
    <cellStyle name="Separador de milhares 8 27 2" xfId="29784" xr:uid="{00000000-0005-0000-0000-00005A740000}"/>
    <cellStyle name="Separador de milhares 8 27 2 2" xfId="29785" xr:uid="{00000000-0005-0000-0000-00005B740000}"/>
    <cellStyle name="Separador de milhares 8 27 2 2 2" xfId="60421" xr:uid="{0D927F82-B919-45F0-929C-0525B2BC51B0}"/>
    <cellStyle name="Separador de milhares 8 27 2 3" xfId="60420" xr:uid="{433EF78D-82BA-4E16-9F20-B063249C81D6}"/>
    <cellStyle name="Separador de milhares 8 27 3" xfId="29786" xr:uid="{00000000-0005-0000-0000-00005C740000}"/>
    <cellStyle name="Separador de milhares 8 27 3 2" xfId="29787" xr:uid="{00000000-0005-0000-0000-00005D740000}"/>
    <cellStyle name="Separador de milhares 8 27 3 2 2" xfId="60423" xr:uid="{7168DC32-9353-4974-B75C-66602FBB8B6E}"/>
    <cellStyle name="Separador de milhares 8 27 3 3" xfId="60422" xr:uid="{56452E3B-9E19-4CD4-938D-134333F6BD3B}"/>
    <cellStyle name="Separador de milhares 8 27 4" xfId="29788" xr:uid="{00000000-0005-0000-0000-00005E740000}"/>
    <cellStyle name="Separador de milhares 8 27 4 2" xfId="60424" xr:uid="{77F10BBB-03FC-49AD-88CD-15EB8313F2D9}"/>
    <cellStyle name="Separador de milhares 8 27 5" xfId="29789" xr:uid="{00000000-0005-0000-0000-00005F740000}"/>
    <cellStyle name="Separador de milhares 8 27 5 2" xfId="29790" xr:uid="{00000000-0005-0000-0000-000060740000}"/>
    <cellStyle name="Separador de milhares 8 27 5 2 2" xfId="60426" xr:uid="{6C8D1A41-26EC-4C62-829D-F16C63B4046E}"/>
    <cellStyle name="Separador de milhares 8 27 5 3" xfId="60425" xr:uid="{4F722176-FF14-4689-9A14-626DE678167A}"/>
    <cellStyle name="Separador de milhares 8 27 6" xfId="29791" xr:uid="{00000000-0005-0000-0000-000061740000}"/>
    <cellStyle name="Separador de milhares 8 27 6 2" xfId="60427" xr:uid="{608292A4-D4AC-466A-BC72-642496FD1544}"/>
    <cellStyle name="Separador de milhares 8 27 7" xfId="60419" xr:uid="{F08F1913-2A9D-49A3-A8CD-8EAE73978300}"/>
    <cellStyle name="Separador de milhares 8 28" xfId="29792" xr:uid="{00000000-0005-0000-0000-000062740000}"/>
    <cellStyle name="Separador de milhares 8 28 2" xfId="29793" xr:uid="{00000000-0005-0000-0000-000063740000}"/>
    <cellStyle name="Separador de milhares 8 28 2 2" xfId="29794" xr:uid="{00000000-0005-0000-0000-000064740000}"/>
    <cellStyle name="Separador de milhares 8 28 2 2 2" xfId="60430" xr:uid="{C864DB3D-7CC9-4160-BC83-377D64D2BFB8}"/>
    <cellStyle name="Separador de milhares 8 28 2 3" xfId="60429" xr:uid="{7C7B874E-7D31-4915-8CCF-E15547740CFE}"/>
    <cellStyle name="Separador de milhares 8 28 3" xfId="29795" xr:uid="{00000000-0005-0000-0000-000065740000}"/>
    <cellStyle name="Separador de milhares 8 28 3 2" xfId="29796" xr:uid="{00000000-0005-0000-0000-000066740000}"/>
    <cellStyle name="Separador de milhares 8 28 3 2 2" xfId="60432" xr:uid="{2DC40178-35C2-41E9-835A-933B69120321}"/>
    <cellStyle name="Separador de milhares 8 28 3 3" xfId="60431" xr:uid="{B4FB224A-CA06-48DD-89DA-74935830F22B}"/>
    <cellStyle name="Separador de milhares 8 28 4" xfId="29797" xr:uid="{00000000-0005-0000-0000-000067740000}"/>
    <cellStyle name="Separador de milhares 8 28 4 2" xfId="60433" xr:uid="{6DD988F1-AFEB-4934-8032-D7F6EBBA74ED}"/>
    <cellStyle name="Separador de milhares 8 28 5" xfId="29798" xr:uid="{00000000-0005-0000-0000-000068740000}"/>
    <cellStyle name="Separador de milhares 8 28 5 2" xfId="29799" xr:uid="{00000000-0005-0000-0000-000069740000}"/>
    <cellStyle name="Separador de milhares 8 28 5 2 2" xfId="60435" xr:uid="{3B483E23-6377-4A61-B6B4-AC3D6A1CF696}"/>
    <cellStyle name="Separador de milhares 8 28 5 3" xfId="60434" xr:uid="{EADF4A77-7776-4F52-8F0B-89C946779D72}"/>
    <cellStyle name="Separador de milhares 8 28 6" xfId="29800" xr:uid="{00000000-0005-0000-0000-00006A740000}"/>
    <cellStyle name="Separador de milhares 8 28 6 2" xfId="60436" xr:uid="{7D1985AA-9DB5-4263-B34C-49B600DC6ABB}"/>
    <cellStyle name="Separador de milhares 8 28 7" xfId="60428" xr:uid="{DA1C89CF-2773-4ECA-A583-5E296CAF72AC}"/>
    <cellStyle name="Separador de milhares 8 29" xfId="29801" xr:uid="{00000000-0005-0000-0000-00006B740000}"/>
    <cellStyle name="Separador de milhares 8 29 2" xfId="29802" xr:uid="{00000000-0005-0000-0000-00006C740000}"/>
    <cellStyle name="Separador de milhares 8 29 2 2" xfId="29803" xr:uid="{00000000-0005-0000-0000-00006D740000}"/>
    <cellStyle name="Separador de milhares 8 29 2 2 2" xfId="60439" xr:uid="{91C48FA5-0AF3-4CD5-95EB-713A2FB741A2}"/>
    <cellStyle name="Separador de milhares 8 29 2 3" xfId="60438" xr:uid="{95C96D2E-8689-4EC8-AB8A-2D38C7A507A6}"/>
    <cellStyle name="Separador de milhares 8 29 3" xfId="29804" xr:uid="{00000000-0005-0000-0000-00006E740000}"/>
    <cellStyle name="Separador de milhares 8 29 3 2" xfId="29805" xr:uid="{00000000-0005-0000-0000-00006F740000}"/>
    <cellStyle name="Separador de milhares 8 29 3 2 2" xfId="60441" xr:uid="{9D28FFA0-9359-438B-95E4-0FB4B07705C5}"/>
    <cellStyle name="Separador de milhares 8 29 3 3" xfId="60440" xr:uid="{335144F3-5280-4CA6-8955-3DD71885906A}"/>
    <cellStyle name="Separador de milhares 8 29 4" xfId="29806" xr:uid="{00000000-0005-0000-0000-000070740000}"/>
    <cellStyle name="Separador de milhares 8 29 4 2" xfId="60442" xr:uid="{BDD7D15B-44B4-4BC9-A33C-20AB80C1E15F}"/>
    <cellStyle name="Separador de milhares 8 29 5" xfId="29807" xr:uid="{00000000-0005-0000-0000-000071740000}"/>
    <cellStyle name="Separador de milhares 8 29 5 2" xfId="60443" xr:uid="{9B32AAC7-643A-4158-9E0D-AAACDA77FC27}"/>
    <cellStyle name="Separador de milhares 8 29 6" xfId="29808" xr:uid="{00000000-0005-0000-0000-000072740000}"/>
    <cellStyle name="Separador de milhares 8 29 6 2" xfId="60444" xr:uid="{979736E1-401F-4F21-A8FB-109A81B17E44}"/>
    <cellStyle name="Separador de milhares 8 29 7" xfId="60437" xr:uid="{0F263084-6FC6-4FF3-8D4D-40B7E16294E8}"/>
    <cellStyle name="Separador de milhares 8 3" xfId="29809" xr:uid="{00000000-0005-0000-0000-000073740000}"/>
    <cellStyle name="Separador de milhares_x0001_ 8 3" xfId="29810" xr:uid="{00000000-0005-0000-0000-000074740000}"/>
    <cellStyle name="Separador de milhares 8 3 10" xfId="60445" xr:uid="{82361446-96F4-431D-8787-400CD1F165C8}"/>
    <cellStyle name="Separador de milhares_x0001_ 8 3 10" xfId="60446" xr:uid="{04B93087-C23A-404F-94B2-B56CC8F8B326}"/>
    <cellStyle name="Separador de milhares 8 3 2" xfId="29811" xr:uid="{00000000-0005-0000-0000-000075740000}"/>
    <cellStyle name="Separador de milhares_x0001_ 8 3 2" xfId="29812" xr:uid="{00000000-0005-0000-0000-000076740000}"/>
    <cellStyle name="Separador de milhares 8 3 2 2" xfId="29813" xr:uid="{00000000-0005-0000-0000-000077740000}"/>
    <cellStyle name="Separador de milhares_x0001_ 8 3 2 2" xfId="29814" xr:uid="{00000000-0005-0000-0000-000078740000}"/>
    <cellStyle name="Separador de milhares 8 3 2 2 2" xfId="60449" xr:uid="{BBE12C04-CA9D-4B8F-854F-611F99B55E95}"/>
    <cellStyle name="Separador de milhares_x0001_ 8 3 2 2 2" xfId="60450" xr:uid="{D2901676-663B-4BB6-9B1E-DB0A0C2E683F}"/>
    <cellStyle name="Separador de milhares 8 3 2 3" xfId="60447" xr:uid="{0C6C4DE9-CB0C-4005-8850-DB28FDDBFE65}"/>
    <cellStyle name="Separador de milhares_x0001_ 8 3 2 3" xfId="60448" xr:uid="{80A465FD-342D-4753-8E64-C6C246EC05CD}"/>
    <cellStyle name="Separador de milhares 8 3 3" xfId="29815" xr:uid="{00000000-0005-0000-0000-000079740000}"/>
    <cellStyle name="Separador de milhares_x0001_ 8 3 3" xfId="29816" xr:uid="{00000000-0005-0000-0000-00007A740000}"/>
    <cellStyle name="Separador de milhares 8 3 3 2" xfId="29817" xr:uid="{00000000-0005-0000-0000-00007B740000}"/>
    <cellStyle name="Separador de milhares_x0001_ 8 3 3 2" xfId="29818" xr:uid="{00000000-0005-0000-0000-00007C740000}"/>
    <cellStyle name="Separador de milhares 8 3 3 2 2" xfId="60453" xr:uid="{96809A3D-6D98-4BCD-91F7-9634F295893D}"/>
    <cellStyle name="Separador de milhares_x0001_ 8 3 3 2 2" xfId="60454" xr:uid="{D6BB6EF6-DC27-44DB-91C1-21EAFF08F060}"/>
    <cellStyle name="Separador de milhares 8 3 3 3" xfId="60451" xr:uid="{D6671D86-61EF-4695-845C-16194C253994}"/>
    <cellStyle name="Separador de milhares_x0001_ 8 3 3 3" xfId="60452" xr:uid="{ED93F16C-CC6E-4A9F-AAF8-813C20763066}"/>
    <cellStyle name="Separador de milhares 8 3 4" xfId="29819" xr:uid="{00000000-0005-0000-0000-00007D740000}"/>
    <cellStyle name="Separador de milhares_x0001_ 8 3 4" xfId="29820" xr:uid="{00000000-0005-0000-0000-00007E740000}"/>
    <cellStyle name="Separador de milhares 8 3 4 2" xfId="29821" xr:uid="{00000000-0005-0000-0000-00007F740000}"/>
    <cellStyle name="Separador de milhares_x0001_ 8 3 4 2" xfId="29822" xr:uid="{00000000-0005-0000-0000-000080740000}"/>
    <cellStyle name="Separador de milhares 8 3 4 2 2" xfId="60457" xr:uid="{53069B0D-35B4-40D7-9733-989036B9A1D1}"/>
    <cellStyle name="Separador de milhares_x0001_ 8 3 4 2 2" xfId="60458" xr:uid="{4202439F-AF19-4520-B028-284B1A8AC123}"/>
    <cellStyle name="Separador de milhares 8 3 4 3" xfId="60455" xr:uid="{EF815ED9-15E0-482B-8E25-4CCC75E1B7F0}"/>
    <cellStyle name="Separador de milhares_x0001_ 8 3 4 3" xfId="60456" xr:uid="{E6654A36-EAED-4A52-9251-44C01F03DC2B}"/>
    <cellStyle name="Separador de milhares 8 3 5" xfId="29823" xr:uid="{00000000-0005-0000-0000-000081740000}"/>
    <cellStyle name="Separador de milhares_x0001_ 8 3 5" xfId="29824" xr:uid="{00000000-0005-0000-0000-000082740000}"/>
    <cellStyle name="Separador de milhares 8 3 5 2" xfId="29825" xr:uid="{00000000-0005-0000-0000-000083740000}"/>
    <cellStyle name="Separador de milhares_x0001_ 8 3 5 2" xfId="29826" xr:uid="{00000000-0005-0000-0000-000084740000}"/>
    <cellStyle name="Separador de milhares 8 3 5 2 2" xfId="60461" xr:uid="{2890F6D8-C4B8-42A7-B175-98B99E1D22B6}"/>
    <cellStyle name="Separador de milhares_x0001_ 8 3 5 2 2" xfId="60462" xr:uid="{898D96F0-6B37-4333-B805-AEE67671C022}"/>
    <cellStyle name="Separador de milhares 8 3 5 3" xfId="60459" xr:uid="{959C1B23-4D8D-4AB1-9D69-2ADAECC15089}"/>
    <cellStyle name="Separador de milhares_x0001_ 8 3 5 3" xfId="60460" xr:uid="{CA12770A-EAB0-404D-AD9A-41B9C34A5C85}"/>
    <cellStyle name="Separador de milhares 8 3 6" xfId="29827" xr:uid="{00000000-0005-0000-0000-000085740000}"/>
    <cellStyle name="Separador de milhares_x0001_ 8 3 6" xfId="29828" xr:uid="{00000000-0005-0000-0000-000086740000}"/>
    <cellStyle name="Separador de milhares 8 3 6 2" xfId="60463" xr:uid="{0C74200C-D3E1-464F-AC37-4EF5C1CE3912}"/>
    <cellStyle name="Separador de milhares_x0001_ 8 3 6 2" xfId="60464" xr:uid="{2286BF9F-0854-4319-8B89-F06AA2932FAB}"/>
    <cellStyle name="Separador de milhares 8 3 7" xfId="29829" xr:uid="{00000000-0005-0000-0000-000087740000}"/>
    <cellStyle name="Separador de milhares_x0001_ 8 3 7" xfId="29830" xr:uid="{00000000-0005-0000-0000-000088740000}"/>
    <cellStyle name="Separador de milhares 8 3 7 2" xfId="60465" xr:uid="{F511E86F-6DEB-48A3-8241-5BE2C3E2B5D3}"/>
    <cellStyle name="Separador de milhares_x0001_ 8 3 7 2" xfId="60466" xr:uid="{31D162D6-AA05-4A62-B864-DC0DE0B894F6}"/>
    <cellStyle name="Separador de milhares 8 3 7 3" xfId="29831" xr:uid="{00000000-0005-0000-0000-000089740000}"/>
    <cellStyle name="Separador de milhares 8 3 7 3 2" xfId="60467" xr:uid="{A7A0ABA3-2B7F-4062-BCC9-6C9A1D079720}"/>
    <cellStyle name="Separador de milhares 8 3 8" xfId="29832" xr:uid="{00000000-0005-0000-0000-00008A740000}"/>
    <cellStyle name="Separador de milhares_x0001_ 8 3 8" xfId="29833" xr:uid="{00000000-0005-0000-0000-00008B740000}"/>
    <cellStyle name="Separador de milhares 8 3 8 2" xfId="60468" xr:uid="{FCFD6205-F4DB-4F82-869B-B346A68686D7}"/>
    <cellStyle name="Separador de milhares_x0001_ 8 3 8 2" xfId="60469" xr:uid="{2844D948-B74B-4BB5-BDC7-9F78966A7D56}"/>
    <cellStyle name="Separador de milhares 8 3 9" xfId="29834" xr:uid="{00000000-0005-0000-0000-00008C740000}"/>
    <cellStyle name="Separador de milhares_x0001_ 8 3 9" xfId="29835" xr:uid="{00000000-0005-0000-0000-00008D740000}"/>
    <cellStyle name="Separador de milhares 8 3 9 2" xfId="60470" xr:uid="{50F95426-89A5-4D1B-972D-9A3091D2CA1B}"/>
    <cellStyle name="Separador de milhares_x0001_ 8 3 9 2" xfId="60471" xr:uid="{725C987B-76A0-43C4-A9EC-B15927D7C2B4}"/>
    <cellStyle name="Separador de milhares 8 30" xfId="29836" xr:uid="{00000000-0005-0000-0000-00008E740000}"/>
    <cellStyle name="Separador de milhares 8 30 2" xfId="29837" xr:uid="{00000000-0005-0000-0000-00008F740000}"/>
    <cellStyle name="Separador de milhares 8 30 2 2" xfId="29838" xr:uid="{00000000-0005-0000-0000-000090740000}"/>
    <cellStyle name="Separador de milhares 8 30 2 2 2" xfId="60474" xr:uid="{32FF4DED-C543-407A-8E6B-B0A23AFDAC1B}"/>
    <cellStyle name="Separador de milhares 8 30 2 3" xfId="60473" xr:uid="{D1A6B7FB-FCB3-4F27-9A40-7789C3BD7CD0}"/>
    <cellStyle name="Separador de milhares 8 30 3" xfId="29839" xr:uid="{00000000-0005-0000-0000-000091740000}"/>
    <cellStyle name="Separador de milhares 8 30 3 2" xfId="29840" xr:uid="{00000000-0005-0000-0000-000092740000}"/>
    <cellStyle name="Separador de milhares 8 30 3 2 2" xfId="60476" xr:uid="{5BF4D3B1-69D5-4679-B2FB-E59B8C40EB58}"/>
    <cellStyle name="Separador de milhares 8 30 3 3" xfId="60475" xr:uid="{E91D26C1-5AB4-4CBD-92F9-875BAE24EA2E}"/>
    <cellStyle name="Separador de milhares 8 30 4" xfId="29841" xr:uid="{00000000-0005-0000-0000-000093740000}"/>
    <cellStyle name="Separador de milhares 8 30 4 2" xfId="60477" xr:uid="{36B18DD2-141F-4505-BAE0-5B5362B9482D}"/>
    <cellStyle name="Separador de milhares 8 30 5" xfId="29842" xr:uid="{00000000-0005-0000-0000-000094740000}"/>
    <cellStyle name="Separador de milhares 8 30 5 2" xfId="60478" xr:uid="{064460F6-6AA7-4461-830E-8F2B5BA0F05F}"/>
    <cellStyle name="Separador de milhares 8 30 6" xfId="29843" xr:uid="{00000000-0005-0000-0000-000095740000}"/>
    <cellStyle name="Separador de milhares 8 30 6 2" xfId="60479" xr:uid="{8A2AD8F3-BD4F-459F-AD14-5C2840C9DC7A}"/>
    <cellStyle name="Separador de milhares 8 30 7" xfId="60472" xr:uid="{340485F8-D365-44F2-8B92-8FC5EFFB9CE3}"/>
    <cellStyle name="Separador de milhares 8 31" xfId="29844" xr:uid="{00000000-0005-0000-0000-000096740000}"/>
    <cellStyle name="Separador de milhares 8 31 2" xfId="29845" xr:uid="{00000000-0005-0000-0000-000097740000}"/>
    <cellStyle name="Separador de milhares 8 31 2 2" xfId="29846" xr:uid="{00000000-0005-0000-0000-000098740000}"/>
    <cellStyle name="Separador de milhares 8 31 2 2 2" xfId="60482" xr:uid="{9DEBDE20-E068-467F-AC8B-1421E9E6FA59}"/>
    <cellStyle name="Separador de milhares 8 31 2 3" xfId="60481" xr:uid="{42417630-3EDC-432F-ACF6-23383C604B7A}"/>
    <cellStyle name="Separador de milhares 8 31 3" xfId="29847" xr:uid="{00000000-0005-0000-0000-000099740000}"/>
    <cellStyle name="Separador de milhares 8 31 3 2" xfId="29848" xr:uid="{00000000-0005-0000-0000-00009A740000}"/>
    <cellStyle name="Separador de milhares 8 31 3 2 2" xfId="60484" xr:uid="{6C0B52D2-28C6-407D-AFAE-A29C72AA6F12}"/>
    <cellStyle name="Separador de milhares 8 31 3 3" xfId="60483" xr:uid="{4D1963FB-22AB-4CC9-9421-139853BD5635}"/>
    <cellStyle name="Separador de milhares 8 31 4" xfId="29849" xr:uid="{00000000-0005-0000-0000-00009B740000}"/>
    <cellStyle name="Separador de milhares 8 31 4 2" xfId="60485" xr:uid="{85A8B720-2254-4C94-813D-93C335C66250}"/>
    <cellStyle name="Separador de milhares 8 31 5" xfId="29850" xr:uid="{00000000-0005-0000-0000-00009C740000}"/>
    <cellStyle name="Separador de milhares 8 31 5 2" xfId="60486" xr:uid="{E9595EE1-0869-45E3-9478-6C2054E4E0D3}"/>
    <cellStyle name="Separador de milhares 8 31 6" xfId="29851" xr:uid="{00000000-0005-0000-0000-00009D740000}"/>
    <cellStyle name="Separador de milhares 8 31 6 2" xfId="60487" xr:uid="{BE0485F0-16A7-4F5E-A5F2-2D65EEF2AA6E}"/>
    <cellStyle name="Separador de milhares 8 31 7" xfId="60480" xr:uid="{01155BD4-1161-4AF9-BF11-09CEFB38E8AD}"/>
    <cellStyle name="Separador de milhares 8 32" xfId="29852" xr:uid="{00000000-0005-0000-0000-00009E740000}"/>
    <cellStyle name="Separador de milhares 8 32 2" xfId="29853" xr:uid="{00000000-0005-0000-0000-00009F740000}"/>
    <cellStyle name="Separador de milhares 8 32 2 2" xfId="29854" xr:uid="{00000000-0005-0000-0000-0000A0740000}"/>
    <cellStyle name="Separador de milhares 8 32 2 2 2" xfId="60490" xr:uid="{333295A2-9DDE-41E4-AF58-D47A27390724}"/>
    <cellStyle name="Separador de milhares 8 32 2 3" xfId="60489" xr:uid="{6344D057-6B7C-4A0C-A428-25D471F35D77}"/>
    <cellStyle name="Separador de milhares 8 32 3" xfId="29855" xr:uid="{00000000-0005-0000-0000-0000A1740000}"/>
    <cellStyle name="Separador de milhares 8 32 3 2" xfId="29856" xr:uid="{00000000-0005-0000-0000-0000A2740000}"/>
    <cellStyle name="Separador de milhares 8 32 3 2 2" xfId="60492" xr:uid="{D9C116F9-8640-43A8-A9E4-9D187F968823}"/>
    <cellStyle name="Separador de milhares 8 32 3 3" xfId="60491" xr:uid="{37D2935D-7D4C-4481-BF9A-38ADFE08C332}"/>
    <cellStyle name="Separador de milhares 8 32 4" xfId="29857" xr:uid="{00000000-0005-0000-0000-0000A3740000}"/>
    <cellStyle name="Separador de milhares 8 32 4 2" xfId="60493" xr:uid="{E25833A8-0D72-4128-89EE-C10EF71D5317}"/>
    <cellStyle name="Separador de milhares 8 32 5" xfId="29858" xr:uid="{00000000-0005-0000-0000-0000A4740000}"/>
    <cellStyle name="Separador de milhares 8 32 5 2" xfId="60494" xr:uid="{9ACAA73C-ED14-448A-A796-2B0A38948845}"/>
    <cellStyle name="Separador de milhares 8 32 6" xfId="29859" xr:uid="{00000000-0005-0000-0000-0000A5740000}"/>
    <cellStyle name="Separador de milhares 8 32 6 2" xfId="60495" xr:uid="{76821593-802D-4BA3-A7D8-60B211B1F9BA}"/>
    <cellStyle name="Separador de milhares 8 32 7" xfId="60488" xr:uid="{F9A4AB64-716D-4AA1-9F00-9B27A236A665}"/>
    <cellStyle name="Separador de milhares 8 33" xfId="29860" xr:uid="{00000000-0005-0000-0000-0000A6740000}"/>
    <cellStyle name="Separador de milhares 8 33 2" xfId="29861" xr:uid="{00000000-0005-0000-0000-0000A7740000}"/>
    <cellStyle name="Separador de milhares 8 33 2 2" xfId="29862" xr:uid="{00000000-0005-0000-0000-0000A8740000}"/>
    <cellStyle name="Separador de milhares 8 33 2 2 2" xfId="60498" xr:uid="{6376A2C8-CFA7-470E-B9DE-ECB60C104198}"/>
    <cellStyle name="Separador de milhares 8 33 2 3" xfId="60497" xr:uid="{67B95831-FC36-4534-99A5-088B5403462C}"/>
    <cellStyle name="Separador de milhares 8 33 3" xfId="29863" xr:uid="{00000000-0005-0000-0000-0000A9740000}"/>
    <cellStyle name="Separador de milhares 8 33 3 2" xfId="29864" xr:uid="{00000000-0005-0000-0000-0000AA740000}"/>
    <cellStyle name="Separador de milhares 8 33 3 2 2" xfId="60500" xr:uid="{A131E512-96A7-410D-AF3B-7C12E78AD885}"/>
    <cellStyle name="Separador de milhares 8 33 3 3" xfId="60499" xr:uid="{8CCA681D-4BEC-4AF6-B167-719C5BAFEBCD}"/>
    <cellStyle name="Separador de milhares 8 33 4" xfId="29865" xr:uid="{00000000-0005-0000-0000-0000AB740000}"/>
    <cellStyle name="Separador de milhares 8 33 4 2" xfId="60501" xr:uid="{02090239-5522-4CC1-9F67-28B61C513D2C}"/>
    <cellStyle name="Separador de milhares 8 33 5" xfId="29866" xr:uid="{00000000-0005-0000-0000-0000AC740000}"/>
    <cellStyle name="Separador de milhares 8 33 5 2" xfId="60502" xr:uid="{B461EFFC-3ED5-4BC0-BE2B-7F29E877B8C0}"/>
    <cellStyle name="Separador de milhares 8 33 6" xfId="29867" xr:uid="{00000000-0005-0000-0000-0000AD740000}"/>
    <cellStyle name="Separador de milhares 8 33 6 2" xfId="60503" xr:uid="{6E0071E6-3307-405F-8852-CA8182664EDE}"/>
    <cellStyle name="Separador de milhares 8 33 7" xfId="60496" xr:uid="{E5AF6E6E-4958-49F5-89BA-2765CF1BEA2B}"/>
    <cellStyle name="Separador de milhares 8 34" xfId="29868" xr:uid="{00000000-0005-0000-0000-0000AE740000}"/>
    <cellStyle name="Separador de milhares 8 34 2" xfId="29869" xr:uid="{00000000-0005-0000-0000-0000AF740000}"/>
    <cellStyle name="Separador de milhares 8 34 2 2" xfId="29870" xr:uid="{00000000-0005-0000-0000-0000B0740000}"/>
    <cellStyle name="Separador de milhares 8 34 2 2 2" xfId="60506" xr:uid="{399319D3-4EE0-4EFC-A4E5-6559F3187D62}"/>
    <cellStyle name="Separador de milhares 8 34 2 3" xfId="60505" xr:uid="{91082FD4-71B8-47B2-B6BE-8D320181E846}"/>
    <cellStyle name="Separador de milhares 8 34 3" xfId="29871" xr:uid="{00000000-0005-0000-0000-0000B1740000}"/>
    <cellStyle name="Separador de milhares 8 34 3 2" xfId="29872" xr:uid="{00000000-0005-0000-0000-0000B2740000}"/>
    <cellStyle name="Separador de milhares 8 34 3 2 2" xfId="60508" xr:uid="{5917C84E-ADE7-4A5B-B301-953B9978F790}"/>
    <cellStyle name="Separador de milhares 8 34 3 3" xfId="60507" xr:uid="{8B47BEAC-ED7E-40C1-B4EC-2D6C1277707B}"/>
    <cellStyle name="Separador de milhares 8 34 4" xfId="29873" xr:uid="{00000000-0005-0000-0000-0000B3740000}"/>
    <cellStyle name="Separador de milhares 8 34 4 2" xfId="60509" xr:uid="{3175E386-F2BD-4452-BD59-F112C3CB3F36}"/>
    <cellStyle name="Separador de milhares 8 34 5" xfId="29874" xr:uid="{00000000-0005-0000-0000-0000B4740000}"/>
    <cellStyle name="Separador de milhares 8 34 5 2" xfId="60510" xr:uid="{F03705D2-6D8C-4EBC-B901-68D5E94E5BD8}"/>
    <cellStyle name="Separador de milhares 8 34 6" xfId="29875" xr:uid="{00000000-0005-0000-0000-0000B5740000}"/>
    <cellStyle name="Separador de milhares 8 34 6 2" xfId="60511" xr:uid="{5CC7CFDE-246D-4273-AEB5-7AAD891B27B4}"/>
    <cellStyle name="Separador de milhares 8 34 7" xfId="60504" xr:uid="{630BAFBC-537E-4951-9E2D-74C1E387E9A6}"/>
    <cellStyle name="Separador de milhares 8 35" xfId="29876" xr:uid="{00000000-0005-0000-0000-0000B6740000}"/>
    <cellStyle name="Separador de milhares 8 35 2" xfId="29877" xr:uid="{00000000-0005-0000-0000-0000B7740000}"/>
    <cellStyle name="Separador de milhares 8 35 2 2" xfId="29878" xr:uid="{00000000-0005-0000-0000-0000B8740000}"/>
    <cellStyle name="Separador de milhares 8 35 2 2 2" xfId="60514" xr:uid="{F94A9239-85CD-4D3D-A747-AC5013186569}"/>
    <cellStyle name="Separador de milhares 8 35 2 3" xfId="60513" xr:uid="{9915B852-C178-4EAB-97F4-34353912A26A}"/>
    <cellStyle name="Separador de milhares 8 35 3" xfId="29879" xr:uid="{00000000-0005-0000-0000-0000B9740000}"/>
    <cellStyle name="Separador de milhares 8 35 3 2" xfId="29880" xr:uid="{00000000-0005-0000-0000-0000BA740000}"/>
    <cellStyle name="Separador de milhares 8 35 3 2 2" xfId="60516" xr:uid="{A83FEB3E-5A66-489C-A1D8-7A20F71B9D99}"/>
    <cellStyle name="Separador de milhares 8 35 3 3" xfId="60515" xr:uid="{4FAB108C-326E-4B2D-9386-C619B7354664}"/>
    <cellStyle name="Separador de milhares 8 35 4" xfId="29881" xr:uid="{00000000-0005-0000-0000-0000BB740000}"/>
    <cellStyle name="Separador de milhares 8 35 4 2" xfId="60517" xr:uid="{F6CF0125-3C95-4EDB-B17B-02C59344775A}"/>
    <cellStyle name="Separador de milhares 8 35 5" xfId="29882" xr:uid="{00000000-0005-0000-0000-0000BC740000}"/>
    <cellStyle name="Separador de milhares 8 35 5 2" xfId="60518" xr:uid="{9A0B38D0-AB94-4BFB-B6C2-B7950BEF1771}"/>
    <cellStyle name="Separador de milhares 8 35 6" xfId="29883" xr:uid="{00000000-0005-0000-0000-0000BD740000}"/>
    <cellStyle name="Separador de milhares 8 35 6 2" xfId="60519" xr:uid="{7CFA3FD7-F12D-4CB6-BDC3-9A2BE6E3D6A1}"/>
    <cellStyle name="Separador de milhares 8 35 7" xfId="60512" xr:uid="{872747C6-5183-4445-BA6E-0BDA2FFCB2C4}"/>
    <cellStyle name="Separador de milhares 8 36" xfId="29884" xr:uid="{00000000-0005-0000-0000-0000BE740000}"/>
    <cellStyle name="Separador de milhares 8 36 2" xfId="29885" xr:uid="{00000000-0005-0000-0000-0000BF740000}"/>
    <cellStyle name="Separador de milhares 8 36 2 2" xfId="29886" xr:uid="{00000000-0005-0000-0000-0000C0740000}"/>
    <cellStyle name="Separador de milhares 8 36 2 2 2" xfId="60522" xr:uid="{C658855F-FD60-48FD-ACCF-F125043C564C}"/>
    <cellStyle name="Separador de milhares 8 36 2 3" xfId="60521" xr:uid="{EEEC148A-1874-438B-BFF9-1159569FF48E}"/>
    <cellStyle name="Separador de milhares 8 36 3" xfId="29887" xr:uid="{00000000-0005-0000-0000-0000C1740000}"/>
    <cellStyle name="Separador de milhares 8 36 3 2" xfId="29888" xr:uid="{00000000-0005-0000-0000-0000C2740000}"/>
    <cellStyle name="Separador de milhares 8 36 3 2 2" xfId="60524" xr:uid="{6201FBB3-7703-45FD-9175-E1371D88FD7E}"/>
    <cellStyle name="Separador de milhares 8 36 3 3" xfId="60523" xr:uid="{12996BCD-6B28-45C5-9456-90A0AA6F9C94}"/>
    <cellStyle name="Separador de milhares 8 36 4" xfId="29889" xr:uid="{00000000-0005-0000-0000-0000C3740000}"/>
    <cellStyle name="Separador de milhares 8 36 4 2" xfId="60525" xr:uid="{7F1331F3-324E-44E9-AF29-8DAF65B3BD9E}"/>
    <cellStyle name="Separador de milhares 8 36 5" xfId="29890" xr:uid="{00000000-0005-0000-0000-0000C4740000}"/>
    <cellStyle name="Separador de milhares 8 36 5 2" xfId="60526" xr:uid="{37E7646D-008E-40D5-B12B-0C8DD8572AA1}"/>
    <cellStyle name="Separador de milhares 8 36 6" xfId="29891" xr:uid="{00000000-0005-0000-0000-0000C5740000}"/>
    <cellStyle name="Separador de milhares 8 36 6 2" xfId="60527" xr:uid="{4783435C-0C1F-42F3-8624-32BE6BEB2D62}"/>
    <cellStyle name="Separador de milhares 8 36 7" xfId="60520" xr:uid="{9B504340-E09E-40E7-9AC0-034E87526A67}"/>
    <cellStyle name="Separador de milhares 8 37" xfId="29892" xr:uid="{00000000-0005-0000-0000-0000C6740000}"/>
    <cellStyle name="Separador de milhares 8 37 2" xfId="29893" xr:uid="{00000000-0005-0000-0000-0000C7740000}"/>
    <cellStyle name="Separador de milhares 8 37 2 2" xfId="60529" xr:uid="{E5904C14-39DC-49BF-B1D0-01F61EB6DD37}"/>
    <cellStyle name="Separador de milhares 8 37 3" xfId="60528" xr:uid="{3E01E2B1-E793-4EDA-B455-369476DA1976}"/>
    <cellStyle name="Separador de milhares 8 38" xfId="29894" xr:uid="{00000000-0005-0000-0000-0000C8740000}"/>
    <cellStyle name="Separador de milhares 8 38 2" xfId="29895" xr:uid="{00000000-0005-0000-0000-0000C9740000}"/>
    <cellStyle name="Separador de milhares 8 38 2 2" xfId="60531" xr:uid="{3378146D-F255-461C-8BE7-DEDD0E1EBE0F}"/>
    <cellStyle name="Separador de milhares 8 38 3" xfId="60530" xr:uid="{13B66873-39C2-4EA9-8DED-B2D23EBE7C86}"/>
    <cellStyle name="Separador de milhares 8 39" xfId="29896" xr:uid="{00000000-0005-0000-0000-0000CA740000}"/>
    <cellStyle name="Separador de milhares 8 39 2" xfId="29897" xr:uid="{00000000-0005-0000-0000-0000CB740000}"/>
    <cellStyle name="Separador de milhares 8 39 2 2" xfId="60533" xr:uid="{04302250-402A-4EB7-B19E-0B31E103A825}"/>
    <cellStyle name="Separador de milhares 8 39 3" xfId="60532" xr:uid="{80FCE0F2-0B98-4BD8-B879-4E808C9F55EB}"/>
    <cellStyle name="Separador de milhares 8 4" xfId="29898" xr:uid="{00000000-0005-0000-0000-0000CC740000}"/>
    <cellStyle name="Separador de milhares_x0001_ 8 4" xfId="29899" xr:uid="{00000000-0005-0000-0000-0000CD740000}"/>
    <cellStyle name="Separador de milhares 8 4 10" xfId="60534" xr:uid="{8276F175-19A2-448D-A49B-3BE804DE0059}"/>
    <cellStyle name="Separador de milhares_x0001_ 8 4 10" xfId="60535" xr:uid="{690D1F8F-C251-4EC8-97FB-A4EDDD7A7EEC}"/>
    <cellStyle name="Separador de milhares 8 4 2" xfId="29900" xr:uid="{00000000-0005-0000-0000-0000CE740000}"/>
    <cellStyle name="Separador de milhares_x0001_ 8 4 2" xfId="29901" xr:uid="{00000000-0005-0000-0000-0000CF740000}"/>
    <cellStyle name="Separador de milhares 8 4 2 2" xfId="29902" xr:uid="{00000000-0005-0000-0000-0000D0740000}"/>
    <cellStyle name="Separador de milhares_x0001_ 8 4 2 2" xfId="29903" xr:uid="{00000000-0005-0000-0000-0000D1740000}"/>
    <cellStyle name="Separador de milhares 8 4 2 2 2" xfId="60538" xr:uid="{EA633EA7-44E0-4CCF-99BB-73A78A59F7EA}"/>
    <cellStyle name="Separador de milhares_x0001_ 8 4 2 2 2" xfId="60539" xr:uid="{1DE4EF9F-9D5F-4E6D-B775-09EEB2863771}"/>
    <cellStyle name="Separador de milhares 8 4 2 3" xfId="60536" xr:uid="{0057CA60-1E6F-4D5C-B678-9A61B483B45F}"/>
    <cellStyle name="Separador de milhares_x0001_ 8 4 2 3" xfId="60537" xr:uid="{2EE59038-D022-4747-BD42-53C5146C9777}"/>
    <cellStyle name="Separador de milhares 8 4 3" xfId="29904" xr:uid="{00000000-0005-0000-0000-0000D2740000}"/>
    <cellStyle name="Separador de milhares_x0001_ 8 4 3" xfId="29905" xr:uid="{00000000-0005-0000-0000-0000D3740000}"/>
    <cellStyle name="Separador de milhares 8 4 3 2" xfId="29906" xr:uid="{00000000-0005-0000-0000-0000D4740000}"/>
    <cellStyle name="Separador de milhares_x0001_ 8 4 3 2" xfId="29907" xr:uid="{00000000-0005-0000-0000-0000D5740000}"/>
    <cellStyle name="Separador de milhares 8 4 3 2 2" xfId="60542" xr:uid="{8ED11EA3-969A-46A4-BF43-3405E3C3C53D}"/>
    <cellStyle name="Separador de milhares_x0001_ 8 4 3 2 2" xfId="60543" xr:uid="{D3D05E48-0381-4426-9FF2-429925732CB2}"/>
    <cellStyle name="Separador de milhares 8 4 3 3" xfId="60540" xr:uid="{6B6404DC-AFC2-4E59-A97D-0F9143827C5B}"/>
    <cellStyle name="Separador de milhares_x0001_ 8 4 3 3" xfId="60541" xr:uid="{9A65DC23-65B2-4A13-A150-81136296CBB0}"/>
    <cellStyle name="Separador de milhares 8 4 4" xfId="29908" xr:uid="{00000000-0005-0000-0000-0000D6740000}"/>
    <cellStyle name="Separador de milhares_x0001_ 8 4 4" xfId="29909" xr:uid="{00000000-0005-0000-0000-0000D7740000}"/>
    <cellStyle name="Separador de milhares 8 4 4 2" xfId="29910" xr:uid="{00000000-0005-0000-0000-0000D8740000}"/>
    <cellStyle name="Separador de milhares_x0001_ 8 4 4 2" xfId="29911" xr:uid="{00000000-0005-0000-0000-0000D9740000}"/>
    <cellStyle name="Separador de milhares 8 4 4 2 2" xfId="60546" xr:uid="{CCAB6D1A-0CAD-45FF-A588-AC6F70F5E847}"/>
    <cellStyle name="Separador de milhares_x0001_ 8 4 4 2 2" xfId="60547" xr:uid="{F7289082-8470-4270-A845-476EC42604E1}"/>
    <cellStyle name="Separador de milhares 8 4 4 3" xfId="60544" xr:uid="{15027315-2F36-42E0-A8E7-7D45A265F65B}"/>
    <cellStyle name="Separador de milhares_x0001_ 8 4 4 3" xfId="60545" xr:uid="{59B9190A-32AB-4678-9E11-61D23F1273CC}"/>
    <cellStyle name="Separador de milhares 8 4 5" xfId="29912" xr:uid="{00000000-0005-0000-0000-0000DA740000}"/>
    <cellStyle name="Separador de milhares_x0001_ 8 4 5" xfId="29913" xr:uid="{00000000-0005-0000-0000-0000DB740000}"/>
    <cellStyle name="Separador de milhares 8 4 5 2" xfId="29914" xr:uid="{00000000-0005-0000-0000-0000DC740000}"/>
    <cellStyle name="Separador de milhares_x0001_ 8 4 5 2" xfId="29915" xr:uid="{00000000-0005-0000-0000-0000DD740000}"/>
    <cellStyle name="Separador de milhares 8 4 5 2 2" xfId="60550" xr:uid="{7099E204-8BC0-4250-83F6-68A9C096E1FA}"/>
    <cellStyle name="Separador de milhares_x0001_ 8 4 5 2 2" xfId="60551" xr:uid="{8A95C85E-9180-4EC3-9884-208AA25DF9DA}"/>
    <cellStyle name="Separador de milhares 8 4 5 3" xfId="60548" xr:uid="{9E2103DA-6D01-4A55-81EE-E3232CFD1FD3}"/>
    <cellStyle name="Separador de milhares_x0001_ 8 4 5 3" xfId="60549" xr:uid="{D37E4032-4BC8-4AC5-BCF2-A99438E50284}"/>
    <cellStyle name="Separador de milhares 8 4 6" xfId="29916" xr:uid="{00000000-0005-0000-0000-0000DE740000}"/>
    <cellStyle name="Separador de milhares_x0001_ 8 4 6" xfId="29917" xr:uid="{00000000-0005-0000-0000-0000DF740000}"/>
    <cellStyle name="Separador de milhares 8 4 6 2" xfId="60552" xr:uid="{F95F0AC7-443A-45FC-AC4C-09E60402A68D}"/>
    <cellStyle name="Separador de milhares_x0001_ 8 4 6 2" xfId="60553" xr:uid="{112442A8-5CF1-41AC-92F3-02E118D214A0}"/>
    <cellStyle name="Separador de milhares 8 4 7" xfId="29918" xr:uid="{00000000-0005-0000-0000-0000E0740000}"/>
    <cellStyle name="Separador de milhares_x0001_ 8 4 7" xfId="29919" xr:uid="{00000000-0005-0000-0000-0000E1740000}"/>
    <cellStyle name="Separador de milhares 8 4 7 2" xfId="60554" xr:uid="{A11D6D38-8A7D-4C45-8A56-43142EA50F0F}"/>
    <cellStyle name="Separador de milhares_x0001_ 8 4 7 2" xfId="60555" xr:uid="{31C39537-A428-4602-9BB2-A2D052605CDC}"/>
    <cellStyle name="Separador de milhares 8 4 7 3" xfId="29920" xr:uid="{00000000-0005-0000-0000-0000E2740000}"/>
    <cellStyle name="Separador de milhares 8 4 7 3 2" xfId="60556" xr:uid="{F72BBBF5-8291-4C0B-AFA1-92E4BAE80C26}"/>
    <cellStyle name="Separador de milhares 8 4 8" xfId="29921" xr:uid="{00000000-0005-0000-0000-0000E3740000}"/>
    <cellStyle name="Separador de milhares_x0001_ 8 4 8" xfId="29922" xr:uid="{00000000-0005-0000-0000-0000E4740000}"/>
    <cellStyle name="Separador de milhares 8 4 8 2" xfId="60557" xr:uid="{E86F2704-F0FD-488A-B681-A2D82A26B8D9}"/>
    <cellStyle name="Separador de milhares_x0001_ 8 4 8 2" xfId="60558" xr:uid="{CFDC4740-6DC8-4BB9-B9F9-BDB5E68360E8}"/>
    <cellStyle name="Separador de milhares 8 4 9" xfId="29923" xr:uid="{00000000-0005-0000-0000-0000E5740000}"/>
    <cellStyle name="Separador de milhares_x0001_ 8 4 9" xfId="29924" xr:uid="{00000000-0005-0000-0000-0000E6740000}"/>
    <cellStyle name="Separador de milhares 8 4 9 2" xfId="60559" xr:uid="{171B59B2-2704-4909-89C4-FA05A998FC62}"/>
    <cellStyle name="Separador de milhares_x0001_ 8 4 9 2" xfId="60560" xr:uid="{36C113F1-2CCA-44D4-9FA0-B6F1B8B0DB11}"/>
    <cellStyle name="Separador de milhares 8 40" xfId="29925" xr:uid="{00000000-0005-0000-0000-0000E7740000}"/>
    <cellStyle name="Separador de milhares 8 40 2" xfId="29926" xr:uid="{00000000-0005-0000-0000-0000E8740000}"/>
    <cellStyle name="Separador de milhares 8 40 2 2" xfId="60562" xr:uid="{04B2C58A-A6ED-4A08-845B-43825B36517E}"/>
    <cellStyle name="Separador de milhares 8 40 3" xfId="60561" xr:uid="{13101700-E8D2-44D9-A7E1-FDA2D76C539E}"/>
    <cellStyle name="Separador de milhares 8 41" xfId="29927" xr:uid="{00000000-0005-0000-0000-0000E9740000}"/>
    <cellStyle name="Separador de milhares 8 41 2" xfId="60563" xr:uid="{799C2991-277A-4261-9CA6-CC2DF39E7A67}"/>
    <cellStyle name="Separador de milhares 8 42" xfId="29928" xr:uid="{00000000-0005-0000-0000-0000EA740000}"/>
    <cellStyle name="Separador de milhares 8 42 2" xfId="60564" xr:uid="{54E7C192-9292-406E-8E7D-60051ED78911}"/>
    <cellStyle name="Separador de milhares 8 42 3" xfId="29929" xr:uid="{00000000-0005-0000-0000-0000EB740000}"/>
    <cellStyle name="Separador de milhares 8 42 3 2" xfId="60565" xr:uid="{024DDF3D-8068-49D1-85B2-0EF455F45EF0}"/>
    <cellStyle name="Separador de milhares 8 43" xfId="29930" xr:uid="{00000000-0005-0000-0000-0000EC740000}"/>
    <cellStyle name="Separador de milhares 8 43 2" xfId="60566" xr:uid="{D896F281-7757-4A60-8191-80DC2AA750C7}"/>
    <cellStyle name="Separador de milhares 8 44" xfId="29931" xr:uid="{00000000-0005-0000-0000-0000ED740000}"/>
    <cellStyle name="Separador de milhares 8 44 2" xfId="60567" xr:uid="{F3A7B68A-3EAA-4D7D-B46C-1ACFCB850AF6}"/>
    <cellStyle name="Separador de milhares 8 45" xfId="60211" xr:uid="{7C85C0B0-063B-462A-A206-67E94D5D8A82}"/>
    <cellStyle name="Separador de milhares 8 5" xfId="29932" xr:uid="{00000000-0005-0000-0000-0000EE740000}"/>
    <cellStyle name="Separador de milhares_x0001_ 8 5" xfId="29933" xr:uid="{00000000-0005-0000-0000-0000EF740000}"/>
    <cellStyle name="Separador de milhares 8 5 10" xfId="60568" xr:uid="{25F586C5-D22F-43AD-B5EF-07630FC2843B}"/>
    <cellStyle name="Separador de milhares_x0001_ 8 5 10" xfId="60569" xr:uid="{B8A21848-E1E2-4F0E-A9B2-F0CE2B33BABC}"/>
    <cellStyle name="Separador de milhares 8 5 2" xfId="29934" xr:uid="{00000000-0005-0000-0000-0000F0740000}"/>
    <cellStyle name="Separador de milhares_x0001_ 8 5 2" xfId="29935" xr:uid="{00000000-0005-0000-0000-0000F1740000}"/>
    <cellStyle name="Separador de milhares 8 5 2 2" xfId="29936" xr:uid="{00000000-0005-0000-0000-0000F2740000}"/>
    <cellStyle name="Separador de milhares_x0001_ 8 5 2 2" xfId="29937" xr:uid="{00000000-0005-0000-0000-0000F3740000}"/>
    <cellStyle name="Separador de milhares 8 5 2 2 2" xfId="60572" xr:uid="{BBD2470C-65B4-4D81-9963-6740EF0A6088}"/>
    <cellStyle name="Separador de milhares_x0001_ 8 5 2 2 2" xfId="60573" xr:uid="{734DF938-EA13-456B-BC62-EAE3B1455582}"/>
    <cellStyle name="Separador de milhares 8 5 2 3" xfId="60570" xr:uid="{C04945F3-6044-473F-8DA3-4B83CD4567AD}"/>
    <cellStyle name="Separador de milhares_x0001_ 8 5 2 3" xfId="60571" xr:uid="{8EC28F5A-061A-4C4E-8426-68389E74A6DA}"/>
    <cellStyle name="Separador de milhares 8 5 3" xfId="29938" xr:uid="{00000000-0005-0000-0000-0000F4740000}"/>
    <cellStyle name="Separador de milhares_x0001_ 8 5 3" xfId="29939" xr:uid="{00000000-0005-0000-0000-0000F5740000}"/>
    <cellStyle name="Separador de milhares 8 5 3 2" xfId="29940" xr:uid="{00000000-0005-0000-0000-0000F6740000}"/>
    <cellStyle name="Separador de milhares_x0001_ 8 5 3 2" xfId="29941" xr:uid="{00000000-0005-0000-0000-0000F7740000}"/>
    <cellStyle name="Separador de milhares 8 5 3 2 2" xfId="60576" xr:uid="{54BDE836-3500-49E9-B746-966CBAE0791F}"/>
    <cellStyle name="Separador de milhares_x0001_ 8 5 3 2 2" xfId="60577" xr:uid="{B268BD59-A550-44D4-B890-9EBDB3A980ED}"/>
    <cellStyle name="Separador de milhares 8 5 3 3" xfId="60574" xr:uid="{BDD0E807-37A6-494B-BF5E-AC3C1569F223}"/>
    <cellStyle name="Separador de milhares_x0001_ 8 5 3 3" xfId="60575" xr:uid="{11ABD22A-2A7B-4122-803E-20B73693027C}"/>
    <cellStyle name="Separador de milhares 8 5 4" xfId="29942" xr:uid="{00000000-0005-0000-0000-0000F8740000}"/>
    <cellStyle name="Separador de milhares_x0001_ 8 5 4" xfId="29943" xr:uid="{00000000-0005-0000-0000-0000F9740000}"/>
    <cellStyle name="Separador de milhares 8 5 4 2" xfId="29944" xr:uid="{00000000-0005-0000-0000-0000FA740000}"/>
    <cellStyle name="Separador de milhares_x0001_ 8 5 4 2" xfId="29945" xr:uid="{00000000-0005-0000-0000-0000FB740000}"/>
    <cellStyle name="Separador de milhares 8 5 4 2 2" xfId="60580" xr:uid="{04E831B8-E9D6-4C76-86EC-E1F1AF0176DC}"/>
    <cellStyle name="Separador de milhares_x0001_ 8 5 4 2 2" xfId="60581" xr:uid="{FDE29359-60E7-4BF8-A5EA-DE6A11C37D4E}"/>
    <cellStyle name="Separador de milhares 8 5 4 3" xfId="60578" xr:uid="{046E633B-ADED-41EC-9E76-2FE949A81AD1}"/>
    <cellStyle name="Separador de milhares_x0001_ 8 5 4 3" xfId="60579" xr:uid="{3B897404-1E68-4202-A33C-588CD3237585}"/>
    <cellStyle name="Separador de milhares 8 5 5" xfId="29946" xr:uid="{00000000-0005-0000-0000-0000FC740000}"/>
    <cellStyle name="Separador de milhares_x0001_ 8 5 5" xfId="29947" xr:uid="{00000000-0005-0000-0000-0000FD740000}"/>
    <cellStyle name="Separador de milhares 8 5 5 2" xfId="29948" xr:uid="{00000000-0005-0000-0000-0000FE740000}"/>
    <cellStyle name="Separador de milhares_x0001_ 8 5 5 2" xfId="29949" xr:uid="{00000000-0005-0000-0000-0000FF740000}"/>
    <cellStyle name="Separador de milhares 8 5 5 2 2" xfId="60584" xr:uid="{39E6EE08-1C8C-4FDF-A66E-F59DD77FCE5A}"/>
    <cellStyle name="Separador de milhares_x0001_ 8 5 5 2 2" xfId="60585" xr:uid="{B2C7885B-CD1A-4151-BA8E-DC6A6B2F555E}"/>
    <cellStyle name="Separador de milhares 8 5 5 3" xfId="60582" xr:uid="{99B4EAF0-F48F-49F9-90D2-30858E688DF2}"/>
    <cellStyle name="Separador de milhares_x0001_ 8 5 5 3" xfId="60583" xr:uid="{19BCF600-AC70-4936-A864-231123B55CB1}"/>
    <cellStyle name="Separador de milhares 8 5 6" xfId="29950" xr:uid="{00000000-0005-0000-0000-000000750000}"/>
    <cellStyle name="Separador de milhares_x0001_ 8 5 6" xfId="29951" xr:uid="{00000000-0005-0000-0000-000001750000}"/>
    <cellStyle name="Separador de milhares 8 5 6 2" xfId="60586" xr:uid="{35CA76A6-D459-446F-9EE0-0501FFEC17C8}"/>
    <cellStyle name="Separador de milhares_x0001_ 8 5 6 2" xfId="60587" xr:uid="{69178E73-F069-4266-A76C-428AB5341233}"/>
    <cellStyle name="Separador de milhares 8 5 7" xfId="29952" xr:uid="{00000000-0005-0000-0000-000002750000}"/>
    <cellStyle name="Separador de milhares_x0001_ 8 5 7" xfId="29953" xr:uid="{00000000-0005-0000-0000-000003750000}"/>
    <cellStyle name="Separador de milhares 8 5 7 2" xfId="60588" xr:uid="{0D37F2E0-9D9A-4A22-8075-88096E3BD716}"/>
    <cellStyle name="Separador de milhares_x0001_ 8 5 7 2" xfId="60589" xr:uid="{7DC57931-271E-44EE-889A-2AF56478AF0B}"/>
    <cellStyle name="Separador de milhares 8 5 7 3" xfId="29954" xr:uid="{00000000-0005-0000-0000-000004750000}"/>
    <cellStyle name="Separador de milhares 8 5 7 3 2" xfId="60590" xr:uid="{B6A34120-9482-4DB8-9AF2-58273420CD49}"/>
    <cellStyle name="Separador de milhares 8 5 8" xfId="29955" xr:uid="{00000000-0005-0000-0000-000005750000}"/>
    <cellStyle name="Separador de milhares_x0001_ 8 5 8" xfId="29956" xr:uid="{00000000-0005-0000-0000-000006750000}"/>
    <cellStyle name="Separador de milhares 8 5 8 2" xfId="60591" xr:uid="{1BB9690E-3485-4765-AF1A-B248DC9B96E0}"/>
    <cellStyle name="Separador de milhares_x0001_ 8 5 8 2" xfId="60592" xr:uid="{76C7CAC1-5EF5-4877-94A4-C152AAA4D13A}"/>
    <cellStyle name="Separador de milhares 8 5 9" xfId="29957" xr:uid="{00000000-0005-0000-0000-000007750000}"/>
    <cellStyle name="Separador de milhares_x0001_ 8 5 9" xfId="29958" xr:uid="{00000000-0005-0000-0000-000008750000}"/>
    <cellStyle name="Separador de milhares 8 5 9 2" xfId="60593" xr:uid="{88C03E98-CD58-4151-AB7F-E17EAB7B5D64}"/>
    <cellStyle name="Separador de milhares_x0001_ 8 5 9 2" xfId="60594" xr:uid="{D4E0E8E3-0685-44DB-833F-7A11ADCB5362}"/>
    <cellStyle name="Separador de milhares 8 6" xfId="29959" xr:uid="{00000000-0005-0000-0000-000009750000}"/>
    <cellStyle name="Separador de milhares_x0001_ 8 6" xfId="29960" xr:uid="{00000000-0005-0000-0000-00000A750000}"/>
    <cellStyle name="Separador de milhares 8 6 10" xfId="60595" xr:uid="{E370A078-9327-4053-B1ED-0D20A59703B1}"/>
    <cellStyle name="Separador de milhares_x0001_ 8 6 10" xfId="60596" xr:uid="{4F917F7F-7E62-41A7-B722-5BDB31D54D1D}"/>
    <cellStyle name="Separador de milhares 8 6 2" xfId="29961" xr:uid="{00000000-0005-0000-0000-00000B750000}"/>
    <cellStyle name="Separador de milhares_x0001_ 8 6 2" xfId="29962" xr:uid="{00000000-0005-0000-0000-00000C750000}"/>
    <cellStyle name="Separador de milhares 8 6 2 2" xfId="29963" xr:uid="{00000000-0005-0000-0000-00000D750000}"/>
    <cellStyle name="Separador de milhares_x0001_ 8 6 2 2" xfId="29964" xr:uid="{00000000-0005-0000-0000-00000E750000}"/>
    <cellStyle name="Separador de milhares 8 6 2 2 2" xfId="60599" xr:uid="{E24BE3C1-6547-4F7C-BE25-30F946449CA5}"/>
    <cellStyle name="Separador de milhares_x0001_ 8 6 2 2 2" xfId="60600" xr:uid="{62158736-73CB-4994-A2F3-000FB21E47EC}"/>
    <cellStyle name="Separador de milhares 8 6 2 3" xfId="60597" xr:uid="{8EBA25B4-D284-4322-A33C-A3639E196096}"/>
    <cellStyle name="Separador de milhares_x0001_ 8 6 2 3" xfId="60598" xr:uid="{59EB56A1-D869-400D-98E5-5C3FB2284F71}"/>
    <cellStyle name="Separador de milhares 8 6 3" xfId="29965" xr:uid="{00000000-0005-0000-0000-00000F750000}"/>
    <cellStyle name="Separador de milhares_x0001_ 8 6 3" xfId="29966" xr:uid="{00000000-0005-0000-0000-000010750000}"/>
    <cellStyle name="Separador de milhares 8 6 3 2" xfId="29967" xr:uid="{00000000-0005-0000-0000-000011750000}"/>
    <cellStyle name="Separador de milhares_x0001_ 8 6 3 2" xfId="29968" xr:uid="{00000000-0005-0000-0000-000012750000}"/>
    <cellStyle name="Separador de milhares 8 6 3 2 2" xfId="60603" xr:uid="{A46786A7-43A4-438F-BF2F-ADA27660F6DF}"/>
    <cellStyle name="Separador de milhares_x0001_ 8 6 3 2 2" xfId="60604" xr:uid="{5A2C39F5-1564-4C0A-BB25-3E590CFB9608}"/>
    <cellStyle name="Separador de milhares 8 6 3 3" xfId="60601" xr:uid="{E66D7E39-48C4-4CAE-AD92-F8111844F09C}"/>
    <cellStyle name="Separador de milhares_x0001_ 8 6 3 3" xfId="60602" xr:uid="{E76D67DC-D455-4CE7-82B6-A45445F0F3C0}"/>
    <cellStyle name="Separador de milhares 8 6 4" xfId="29969" xr:uid="{00000000-0005-0000-0000-000013750000}"/>
    <cellStyle name="Separador de milhares_x0001_ 8 6 4" xfId="29970" xr:uid="{00000000-0005-0000-0000-000014750000}"/>
    <cellStyle name="Separador de milhares 8 6 4 2" xfId="29971" xr:uid="{00000000-0005-0000-0000-000015750000}"/>
    <cellStyle name="Separador de milhares_x0001_ 8 6 4 2" xfId="29972" xr:uid="{00000000-0005-0000-0000-000016750000}"/>
    <cellStyle name="Separador de milhares 8 6 4 2 2" xfId="60607" xr:uid="{89EE740E-D57E-4850-8BDD-BC9C0A241872}"/>
    <cellStyle name="Separador de milhares_x0001_ 8 6 4 2 2" xfId="60608" xr:uid="{080D2780-DC0A-4E11-A9C8-FBD9D4EED26F}"/>
    <cellStyle name="Separador de milhares 8 6 4 3" xfId="60605" xr:uid="{BBD24596-AB19-4250-9A4E-A8EBA188BF12}"/>
    <cellStyle name="Separador de milhares_x0001_ 8 6 4 3" xfId="60606" xr:uid="{B8807496-1447-485F-9054-2EBE6DB846B1}"/>
    <cellStyle name="Separador de milhares 8 6 5" xfId="29973" xr:uid="{00000000-0005-0000-0000-000017750000}"/>
    <cellStyle name="Separador de milhares_x0001_ 8 6 5" xfId="29974" xr:uid="{00000000-0005-0000-0000-000018750000}"/>
    <cellStyle name="Separador de milhares 8 6 5 2" xfId="29975" xr:uid="{00000000-0005-0000-0000-000019750000}"/>
    <cellStyle name="Separador de milhares_x0001_ 8 6 5 2" xfId="29976" xr:uid="{00000000-0005-0000-0000-00001A750000}"/>
    <cellStyle name="Separador de milhares 8 6 5 2 2" xfId="60611" xr:uid="{9A88089F-8083-48CB-BAF9-5BEC175173BB}"/>
    <cellStyle name="Separador de milhares_x0001_ 8 6 5 2 2" xfId="60612" xr:uid="{F13B44BB-6D2A-4420-8EFF-2DD22F894F29}"/>
    <cellStyle name="Separador de milhares 8 6 5 3" xfId="60609" xr:uid="{7928D123-95D0-441F-AA30-BC5705835C69}"/>
    <cellStyle name="Separador de milhares_x0001_ 8 6 5 3" xfId="60610" xr:uid="{57679617-2F74-46F6-AF07-371171B97541}"/>
    <cellStyle name="Separador de milhares 8 6 6" xfId="29977" xr:uid="{00000000-0005-0000-0000-00001B750000}"/>
    <cellStyle name="Separador de milhares_x0001_ 8 6 6" xfId="29978" xr:uid="{00000000-0005-0000-0000-00001C750000}"/>
    <cellStyle name="Separador de milhares 8 6 6 2" xfId="60613" xr:uid="{40811962-1DB8-43B5-8375-88FABACA002F}"/>
    <cellStyle name="Separador de milhares_x0001_ 8 6 6 2" xfId="60614" xr:uid="{4D863986-1C9A-4D8D-A82B-E8C582647064}"/>
    <cellStyle name="Separador de milhares 8 6 7" xfId="29979" xr:uid="{00000000-0005-0000-0000-00001D750000}"/>
    <cellStyle name="Separador de milhares_x0001_ 8 6 7" xfId="29980" xr:uid="{00000000-0005-0000-0000-00001E750000}"/>
    <cellStyle name="Separador de milhares 8 6 7 2" xfId="60615" xr:uid="{C89F8D3E-96F6-4751-90DC-F176208A163B}"/>
    <cellStyle name="Separador de milhares_x0001_ 8 6 7 2" xfId="60616" xr:uid="{452C920F-63C6-4BB4-9033-B45F8875F96F}"/>
    <cellStyle name="Separador de milhares 8 6 7 3" xfId="29981" xr:uid="{00000000-0005-0000-0000-00001F750000}"/>
    <cellStyle name="Separador de milhares 8 6 7 3 2" xfId="60617" xr:uid="{CCFCBA10-DEA4-4506-8A90-BDB0FCC3BAC6}"/>
    <cellStyle name="Separador de milhares 8 6 8" xfId="29982" xr:uid="{00000000-0005-0000-0000-000020750000}"/>
    <cellStyle name="Separador de milhares_x0001_ 8 6 8" xfId="29983" xr:uid="{00000000-0005-0000-0000-000021750000}"/>
    <cellStyle name="Separador de milhares 8 6 8 2" xfId="60618" xr:uid="{3225CC73-5AEF-471A-A989-047E4EA9364E}"/>
    <cellStyle name="Separador de milhares_x0001_ 8 6 8 2" xfId="60619" xr:uid="{3B812DCE-41EB-4B76-8703-5751D7BEE406}"/>
    <cellStyle name="Separador de milhares 8 6 9" xfId="29984" xr:uid="{00000000-0005-0000-0000-000022750000}"/>
    <cellStyle name="Separador de milhares_x0001_ 8 6 9" xfId="29985" xr:uid="{00000000-0005-0000-0000-000023750000}"/>
    <cellStyle name="Separador de milhares 8 6 9 2" xfId="60620" xr:uid="{6B6EC3A1-D8EE-452F-B232-ACA613097626}"/>
    <cellStyle name="Separador de milhares_x0001_ 8 6 9 2" xfId="60621" xr:uid="{730632B2-273B-4B89-AC0E-56337FF8D871}"/>
    <cellStyle name="Separador de milhares 8 7" xfId="29986" xr:uid="{00000000-0005-0000-0000-000024750000}"/>
    <cellStyle name="Separador de milhares_x0001_ 8 7" xfId="29987" xr:uid="{00000000-0005-0000-0000-000025750000}"/>
    <cellStyle name="Separador de milhares 8 7 10" xfId="60622" xr:uid="{5AD70630-9F1B-4870-81F3-13FF972E98B4}"/>
    <cellStyle name="Separador de milhares_x0001_ 8 7 10" xfId="60623" xr:uid="{A698B8E6-2118-4042-8E02-9C128AEC93DF}"/>
    <cellStyle name="Separador de milhares 8 7 2" xfId="29988" xr:uid="{00000000-0005-0000-0000-000026750000}"/>
    <cellStyle name="Separador de milhares_x0001_ 8 7 2" xfId="29989" xr:uid="{00000000-0005-0000-0000-000027750000}"/>
    <cellStyle name="Separador de milhares 8 7 2 2" xfId="29990" xr:uid="{00000000-0005-0000-0000-000028750000}"/>
    <cellStyle name="Separador de milhares_x0001_ 8 7 2 2" xfId="29991" xr:uid="{00000000-0005-0000-0000-000029750000}"/>
    <cellStyle name="Separador de milhares 8 7 2 2 2" xfId="60626" xr:uid="{A0FF1ECF-489A-4D16-9870-503671E656C6}"/>
    <cellStyle name="Separador de milhares_x0001_ 8 7 2 2 2" xfId="60627" xr:uid="{69B4E825-5119-4CCA-9746-87BA7105FEE7}"/>
    <cellStyle name="Separador de milhares 8 7 2 3" xfId="60624" xr:uid="{6EDD98A7-FE10-4F72-B1F7-2EE1691F0EB2}"/>
    <cellStyle name="Separador de milhares_x0001_ 8 7 2 3" xfId="60625" xr:uid="{64142CC8-1308-4A5F-B9AD-9A5532ACE18A}"/>
    <cellStyle name="Separador de milhares 8 7 3" xfId="29992" xr:uid="{00000000-0005-0000-0000-00002A750000}"/>
    <cellStyle name="Separador de milhares_x0001_ 8 7 3" xfId="29993" xr:uid="{00000000-0005-0000-0000-00002B750000}"/>
    <cellStyle name="Separador de milhares 8 7 3 2" xfId="29994" xr:uid="{00000000-0005-0000-0000-00002C750000}"/>
    <cellStyle name="Separador de milhares_x0001_ 8 7 3 2" xfId="29995" xr:uid="{00000000-0005-0000-0000-00002D750000}"/>
    <cellStyle name="Separador de milhares 8 7 3 2 2" xfId="60630" xr:uid="{90F6423A-7A83-4CE5-AFC3-2FEF0366C336}"/>
    <cellStyle name="Separador de milhares_x0001_ 8 7 3 2 2" xfId="60631" xr:uid="{4304D588-B843-47A6-809D-5E84B15E10E1}"/>
    <cellStyle name="Separador de milhares 8 7 3 3" xfId="60628" xr:uid="{2C4D1FD1-E9FC-40DF-A3D2-C3A406724404}"/>
    <cellStyle name="Separador de milhares_x0001_ 8 7 3 3" xfId="60629" xr:uid="{6963FA05-EC77-456C-BEAF-613E3CCB9CFD}"/>
    <cellStyle name="Separador de milhares 8 7 4" xfId="29996" xr:uid="{00000000-0005-0000-0000-00002E750000}"/>
    <cellStyle name="Separador de milhares_x0001_ 8 7 4" xfId="29997" xr:uid="{00000000-0005-0000-0000-00002F750000}"/>
    <cellStyle name="Separador de milhares 8 7 4 2" xfId="29998" xr:uid="{00000000-0005-0000-0000-000030750000}"/>
    <cellStyle name="Separador de milhares_x0001_ 8 7 4 2" xfId="29999" xr:uid="{00000000-0005-0000-0000-000031750000}"/>
    <cellStyle name="Separador de milhares 8 7 4 2 2" xfId="60634" xr:uid="{56A41024-A897-4929-B2BB-050EEA1A4B73}"/>
    <cellStyle name="Separador de milhares_x0001_ 8 7 4 2 2" xfId="60635" xr:uid="{1A72946C-FE08-491D-AD51-83C43B417BCE}"/>
    <cellStyle name="Separador de milhares 8 7 4 3" xfId="60632" xr:uid="{29D20714-AE48-40D4-A445-434E5FB87A69}"/>
    <cellStyle name="Separador de milhares_x0001_ 8 7 4 3" xfId="60633" xr:uid="{EFBD9694-E243-4C09-B096-490534948E13}"/>
    <cellStyle name="Separador de milhares 8 7 5" xfId="30000" xr:uid="{00000000-0005-0000-0000-000032750000}"/>
    <cellStyle name="Separador de milhares_x0001_ 8 7 5" xfId="30001" xr:uid="{00000000-0005-0000-0000-000033750000}"/>
    <cellStyle name="Separador de milhares 8 7 5 2" xfId="30002" xr:uid="{00000000-0005-0000-0000-000034750000}"/>
    <cellStyle name="Separador de milhares_x0001_ 8 7 5 2" xfId="30003" xr:uid="{00000000-0005-0000-0000-000035750000}"/>
    <cellStyle name="Separador de milhares 8 7 5 2 2" xfId="60638" xr:uid="{E1966210-78D3-4B77-BF49-6537BDA47268}"/>
    <cellStyle name="Separador de milhares_x0001_ 8 7 5 2 2" xfId="60639" xr:uid="{A9277E30-21E0-444C-AACF-37AF519C555B}"/>
    <cellStyle name="Separador de milhares 8 7 5 3" xfId="60636" xr:uid="{BE0F1FFE-35D8-4E32-9741-6B69F56C1372}"/>
    <cellStyle name="Separador de milhares_x0001_ 8 7 5 3" xfId="60637" xr:uid="{586C8779-4D4D-47B6-AFD0-0D46FBC39D66}"/>
    <cellStyle name="Separador de milhares 8 7 6" xfId="30004" xr:uid="{00000000-0005-0000-0000-000036750000}"/>
    <cellStyle name="Separador de milhares_x0001_ 8 7 6" xfId="30005" xr:uid="{00000000-0005-0000-0000-000037750000}"/>
    <cellStyle name="Separador de milhares 8 7 6 2" xfId="60640" xr:uid="{9A9F0B1B-C844-447D-8912-963D77572B54}"/>
    <cellStyle name="Separador de milhares_x0001_ 8 7 6 2" xfId="60641" xr:uid="{E5B190AF-185C-43CB-B033-04711C0E64BD}"/>
    <cellStyle name="Separador de milhares 8 7 7" xfId="30006" xr:uid="{00000000-0005-0000-0000-000038750000}"/>
    <cellStyle name="Separador de milhares_x0001_ 8 7 7" xfId="30007" xr:uid="{00000000-0005-0000-0000-000039750000}"/>
    <cellStyle name="Separador de milhares 8 7 7 2" xfId="60642" xr:uid="{7A0B3734-EB5A-4C04-B5ED-96DC55FE797D}"/>
    <cellStyle name="Separador de milhares_x0001_ 8 7 7 2" xfId="60643" xr:uid="{08B52EAE-8C96-473A-9186-4C2477134738}"/>
    <cellStyle name="Separador de milhares 8 7 7 3" xfId="30008" xr:uid="{00000000-0005-0000-0000-00003A750000}"/>
    <cellStyle name="Separador de milhares 8 7 7 3 2" xfId="60644" xr:uid="{820773C6-5D53-4C3D-8FA5-923E70A72FD8}"/>
    <cellStyle name="Separador de milhares 8 7 8" xfId="30009" xr:uid="{00000000-0005-0000-0000-00003B750000}"/>
    <cellStyle name="Separador de milhares_x0001_ 8 7 8" xfId="30010" xr:uid="{00000000-0005-0000-0000-00003C750000}"/>
    <cellStyle name="Separador de milhares 8 7 8 2" xfId="60645" xr:uid="{C0C5A8CF-728C-4297-BC09-CFA0CA2AE5A0}"/>
    <cellStyle name="Separador de milhares_x0001_ 8 7 8 2" xfId="60646" xr:uid="{B28DE412-ECA0-4867-A48F-193F05D6A80E}"/>
    <cellStyle name="Separador de milhares 8 7 9" xfId="30011" xr:uid="{00000000-0005-0000-0000-00003D750000}"/>
    <cellStyle name="Separador de milhares_x0001_ 8 7 9" xfId="30012" xr:uid="{00000000-0005-0000-0000-00003E750000}"/>
    <cellStyle name="Separador de milhares 8 7 9 2" xfId="60647" xr:uid="{A3643955-3F2E-4433-B073-2D99583A0FC7}"/>
    <cellStyle name="Separador de milhares_x0001_ 8 7 9 2" xfId="60648" xr:uid="{A159EEB1-937C-4A13-A7A6-46BCC7A6B7D0}"/>
    <cellStyle name="Separador de milhares 8 8" xfId="30013" xr:uid="{00000000-0005-0000-0000-00003F750000}"/>
    <cellStyle name="Separador de milhares_x0001_ 8 8" xfId="30014" xr:uid="{00000000-0005-0000-0000-000040750000}"/>
    <cellStyle name="Separador de milhares 8 8 10" xfId="60649" xr:uid="{E5E7DDD1-AD8E-421E-9B76-5242764EE811}"/>
    <cellStyle name="Separador de milhares_x0001_ 8 8 10" xfId="60650" xr:uid="{03A681FB-AF94-4B11-939B-EEB42DD99A09}"/>
    <cellStyle name="Separador de milhares 8 8 2" xfId="30015" xr:uid="{00000000-0005-0000-0000-000041750000}"/>
    <cellStyle name="Separador de milhares_x0001_ 8 8 2" xfId="30016" xr:uid="{00000000-0005-0000-0000-000042750000}"/>
    <cellStyle name="Separador de milhares 8 8 2 2" xfId="30017" xr:uid="{00000000-0005-0000-0000-000043750000}"/>
    <cellStyle name="Separador de milhares_x0001_ 8 8 2 2" xfId="30018" xr:uid="{00000000-0005-0000-0000-000044750000}"/>
    <cellStyle name="Separador de milhares 8 8 2 2 2" xfId="60653" xr:uid="{5F590633-1F15-435D-97A5-CE238298857F}"/>
    <cellStyle name="Separador de milhares_x0001_ 8 8 2 2 2" xfId="60654" xr:uid="{740052BD-927F-4001-9CBF-38AA479F306F}"/>
    <cellStyle name="Separador de milhares 8 8 2 3" xfId="60651" xr:uid="{02F48331-CDEE-4B4C-BD0A-8F016AC0639F}"/>
    <cellStyle name="Separador de milhares_x0001_ 8 8 2 3" xfId="60652" xr:uid="{D086BDBA-ECBE-4B93-9CF6-55023E2A7615}"/>
    <cellStyle name="Separador de milhares 8 8 3" xfId="30019" xr:uid="{00000000-0005-0000-0000-000045750000}"/>
    <cellStyle name="Separador de milhares_x0001_ 8 8 3" xfId="30020" xr:uid="{00000000-0005-0000-0000-000046750000}"/>
    <cellStyle name="Separador de milhares 8 8 3 2" xfId="30021" xr:uid="{00000000-0005-0000-0000-000047750000}"/>
    <cellStyle name="Separador de milhares_x0001_ 8 8 3 2" xfId="30022" xr:uid="{00000000-0005-0000-0000-000048750000}"/>
    <cellStyle name="Separador de milhares 8 8 3 2 2" xfId="60657" xr:uid="{FC1073D9-D7E1-4306-9057-1EFADE6434F5}"/>
    <cellStyle name="Separador de milhares_x0001_ 8 8 3 2 2" xfId="60658" xr:uid="{B81EBC37-D174-4941-A84D-18CCE1C4A686}"/>
    <cellStyle name="Separador de milhares 8 8 3 3" xfId="60655" xr:uid="{EB452C78-2A49-4691-BEB2-68AE9A168064}"/>
    <cellStyle name="Separador de milhares_x0001_ 8 8 3 3" xfId="60656" xr:uid="{853B4181-DBCB-4A34-A3C0-85B6BA6EBFA9}"/>
    <cellStyle name="Separador de milhares 8 8 4" xfId="30023" xr:uid="{00000000-0005-0000-0000-000049750000}"/>
    <cellStyle name="Separador de milhares_x0001_ 8 8 4" xfId="30024" xr:uid="{00000000-0005-0000-0000-00004A750000}"/>
    <cellStyle name="Separador de milhares 8 8 4 2" xfId="30025" xr:uid="{00000000-0005-0000-0000-00004B750000}"/>
    <cellStyle name="Separador de milhares_x0001_ 8 8 4 2" xfId="30026" xr:uid="{00000000-0005-0000-0000-00004C750000}"/>
    <cellStyle name="Separador de milhares 8 8 4 2 2" xfId="60661" xr:uid="{774D72CA-53BD-462F-9F18-2588D0B03419}"/>
    <cellStyle name="Separador de milhares_x0001_ 8 8 4 2 2" xfId="60662" xr:uid="{C36B334B-9001-4D7D-9B7F-C75A1E13DE25}"/>
    <cellStyle name="Separador de milhares 8 8 4 3" xfId="60659" xr:uid="{B10F2011-D2C4-4464-8660-DB9DAA8B424A}"/>
    <cellStyle name="Separador de milhares_x0001_ 8 8 4 3" xfId="60660" xr:uid="{698F6B5D-D511-4695-87A9-6D4315461609}"/>
    <cellStyle name="Separador de milhares 8 8 5" xfId="30027" xr:uid="{00000000-0005-0000-0000-00004D750000}"/>
    <cellStyle name="Separador de milhares_x0001_ 8 8 5" xfId="30028" xr:uid="{00000000-0005-0000-0000-00004E750000}"/>
    <cellStyle name="Separador de milhares 8 8 5 2" xfId="30029" xr:uid="{00000000-0005-0000-0000-00004F750000}"/>
    <cellStyle name="Separador de milhares_x0001_ 8 8 5 2" xfId="30030" xr:uid="{00000000-0005-0000-0000-000050750000}"/>
    <cellStyle name="Separador de milhares 8 8 5 2 2" xfId="60665" xr:uid="{EB1D11FF-4020-475D-B14F-35E4DD948C97}"/>
    <cellStyle name="Separador de milhares_x0001_ 8 8 5 2 2" xfId="60666" xr:uid="{43E8838C-4429-4B9C-BD19-E108B17DB6F4}"/>
    <cellStyle name="Separador de milhares 8 8 5 3" xfId="60663" xr:uid="{A7AD6B1E-0164-4D54-8AB3-3B84DF463DF8}"/>
    <cellStyle name="Separador de milhares_x0001_ 8 8 5 3" xfId="60664" xr:uid="{ED920E57-41AB-448D-88F8-88FD05EEE86D}"/>
    <cellStyle name="Separador de milhares 8 8 6" xfId="30031" xr:uid="{00000000-0005-0000-0000-000051750000}"/>
    <cellStyle name="Separador de milhares_x0001_ 8 8 6" xfId="30032" xr:uid="{00000000-0005-0000-0000-000052750000}"/>
    <cellStyle name="Separador de milhares 8 8 6 2" xfId="60667" xr:uid="{E1C7C131-DA0A-4249-A03C-6EA3D87C957D}"/>
    <cellStyle name="Separador de milhares_x0001_ 8 8 6 2" xfId="60668" xr:uid="{8663FF6B-3453-4249-B204-9C9EF88E2FE0}"/>
    <cellStyle name="Separador de milhares 8 8 7" xfId="30033" xr:uid="{00000000-0005-0000-0000-000053750000}"/>
    <cellStyle name="Separador de milhares_x0001_ 8 8 7" xfId="30034" xr:uid="{00000000-0005-0000-0000-000054750000}"/>
    <cellStyle name="Separador de milhares 8 8 7 2" xfId="60669" xr:uid="{4D447EE3-D90A-4FCB-B32B-9B35FC408ECE}"/>
    <cellStyle name="Separador de milhares_x0001_ 8 8 7 2" xfId="60670" xr:uid="{3446BE30-311A-4C16-9FDD-29091EB4CF77}"/>
    <cellStyle name="Separador de milhares 8 8 7 3" xfId="30035" xr:uid="{00000000-0005-0000-0000-000055750000}"/>
    <cellStyle name="Separador de milhares 8 8 7 3 2" xfId="60671" xr:uid="{1F2A69A5-2CC1-4B74-93E8-FF3A3B29F389}"/>
    <cellStyle name="Separador de milhares 8 8 8" xfId="30036" xr:uid="{00000000-0005-0000-0000-000056750000}"/>
    <cellStyle name="Separador de milhares_x0001_ 8 8 8" xfId="30037" xr:uid="{00000000-0005-0000-0000-000057750000}"/>
    <cellStyle name="Separador de milhares 8 8 8 2" xfId="60672" xr:uid="{FE0F1E52-F59B-4523-B0AB-9E60E83F704B}"/>
    <cellStyle name="Separador de milhares_x0001_ 8 8 8 2" xfId="60673" xr:uid="{0BBD8B04-A3F2-4B7F-B482-37948C5C67AD}"/>
    <cellStyle name="Separador de milhares 8 8 9" xfId="30038" xr:uid="{00000000-0005-0000-0000-000058750000}"/>
    <cellStyle name="Separador de milhares_x0001_ 8 8 9" xfId="30039" xr:uid="{00000000-0005-0000-0000-000059750000}"/>
    <cellStyle name="Separador de milhares 8 8 9 2" xfId="60674" xr:uid="{0233615E-2B16-4714-B375-CF210546BC94}"/>
    <cellStyle name="Separador de milhares_x0001_ 8 8 9 2" xfId="60675" xr:uid="{3998791B-632B-4F33-9321-851F356E3634}"/>
    <cellStyle name="Separador de milhares 8 9" xfId="30040" xr:uid="{00000000-0005-0000-0000-00005A750000}"/>
    <cellStyle name="Separador de milhares_x0001_ 8 9" xfId="30041" xr:uid="{00000000-0005-0000-0000-00005B750000}"/>
    <cellStyle name="Separador de milhares 8 9 10" xfId="60676" xr:uid="{1E49A3EE-9E19-4E98-B4BE-FA5CB21D66B1}"/>
    <cellStyle name="Separador de milhares_x0001_ 8 9 10" xfId="60677" xr:uid="{A3EAFBAF-C94E-41C8-AE70-06F44DAFA22F}"/>
    <cellStyle name="Separador de milhares 8 9 2" xfId="30042" xr:uid="{00000000-0005-0000-0000-00005C750000}"/>
    <cellStyle name="Separador de milhares_x0001_ 8 9 2" xfId="30043" xr:uid="{00000000-0005-0000-0000-00005D750000}"/>
    <cellStyle name="Separador de milhares 8 9 2 2" xfId="30044" xr:uid="{00000000-0005-0000-0000-00005E750000}"/>
    <cellStyle name="Separador de milhares_x0001_ 8 9 2 2" xfId="30045" xr:uid="{00000000-0005-0000-0000-00005F750000}"/>
    <cellStyle name="Separador de milhares 8 9 2 2 2" xfId="60680" xr:uid="{4FC593A0-4909-4131-B7FD-88A134B3956E}"/>
    <cellStyle name="Separador de milhares_x0001_ 8 9 2 2 2" xfId="60681" xr:uid="{B58F7167-C23D-4B56-A4F7-E08E7AB4C469}"/>
    <cellStyle name="Separador de milhares 8 9 2 3" xfId="60678" xr:uid="{AF68335F-8F26-4CD9-AF81-7FCEA69C9A13}"/>
    <cellStyle name="Separador de milhares_x0001_ 8 9 2 3" xfId="60679" xr:uid="{F9B7D668-E439-48D3-87B4-3EE635DB28D1}"/>
    <cellStyle name="Separador de milhares 8 9 3" xfId="30046" xr:uid="{00000000-0005-0000-0000-000060750000}"/>
    <cellStyle name="Separador de milhares_x0001_ 8 9 3" xfId="30047" xr:uid="{00000000-0005-0000-0000-000061750000}"/>
    <cellStyle name="Separador de milhares 8 9 3 2" xfId="30048" xr:uid="{00000000-0005-0000-0000-000062750000}"/>
    <cellStyle name="Separador de milhares_x0001_ 8 9 3 2" xfId="30049" xr:uid="{00000000-0005-0000-0000-000063750000}"/>
    <cellStyle name="Separador de milhares 8 9 3 2 2" xfId="60684" xr:uid="{C7AD7B82-C9B5-4FF3-A2B2-90CFD3516CDE}"/>
    <cellStyle name="Separador de milhares_x0001_ 8 9 3 2 2" xfId="60685" xr:uid="{F778635B-5108-4ED7-B479-F4BD9D71DF00}"/>
    <cellStyle name="Separador de milhares 8 9 3 3" xfId="60682" xr:uid="{3C5F5369-9367-4B83-BA5F-3AD38221E234}"/>
    <cellStyle name="Separador de milhares_x0001_ 8 9 3 3" xfId="60683" xr:uid="{82F61A6D-8D74-47B2-9C94-8C4595CC2E6E}"/>
    <cellStyle name="Separador de milhares 8 9 4" xfId="30050" xr:uid="{00000000-0005-0000-0000-000064750000}"/>
    <cellStyle name="Separador de milhares_x0001_ 8 9 4" xfId="30051" xr:uid="{00000000-0005-0000-0000-000065750000}"/>
    <cellStyle name="Separador de milhares 8 9 4 2" xfId="30052" xr:uid="{00000000-0005-0000-0000-000066750000}"/>
    <cellStyle name="Separador de milhares_x0001_ 8 9 4 2" xfId="30053" xr:uid="{00000000-0005-0000-0000-000067750000}"/>
    <cellStyle name="Separador de milhares 8 9 4 2 2" xfId="60688" xr:uid="{8C2612F4-4272-4695-854B-E14DBD5793F9}"/>
    <cellStyle name="Separador de milhares_x0001_ 8 9 4 2 2" xfId="60689" xr:uid="{29229FD2-9391-4E66-844A-1D6C3F2D5784}"/>
    <cellStyle name="Separador de milhares 8 9 4 3" xfId="60686" xr:uid="{4FF94F46-2B4F-4924-B802-F88C315C16B0}"/>
    <cellStyle name="Separador de milhares_x0001_ 8 9 4 3" xfId="60687" xr:uid="{DAC73A4C-7C9C-4DAA-9F47-051059A2AD13}"/>
    <cellStyle name="Separador de milhares 8 9 5" xfId="30054" xr:uid="{00000000-0005-0000-0000-000068750000}"/>
    <cellStyle name="Separador de milhares_x0001_ 8 9 5" xfId="30055" xr:uid="{00000000-0005-0000-0000-000069750000}"/>
    <cellStyle name="Separador de milhares 8 9 5 2" xfId="30056" xr:uid="{00000000-0005-0000-0000-00006A750000}"/>
    <cellStyle name="Separador de milhares_x0001_ 8 9 5 2" xfId="30057" xr:uid="{00000000-0005-0000-0000-00006B750000}"/>
    <cellStyle name="Separador de milhares 8 9 5 2 2" xfId="60692" xr:uid="{3F5E1DAF-F7EC-406F-9658-D4F0A34C37D8}"/>
    <cellStyle name="Separador de milhares_x0001_ 8 9 5 2 2" xfId="60693" xr:uid="{4419286D-C090-439D-B776-32321252DC5E}"/>
    <cellStyle name="Separador de milhares 8 9 5 3" xfId="60690" xr:uid="{E367A156-321D-49E2-9CDC-5E5407D3BAD7}"/>
    <cellStyle name="Separador de milhares_x0001_ 8 9 5 3" xfId="60691" xr:uid="{AB3438D7-D1A1-42AA-9BF2-436BB6956600}"/>
    <cellStyle name="Separador de milhares 8 9 6" xfId="30058" xr:uid="{00000000-0005-0000-0000-00006C750000}"/>
    <cellStyle name="Separador de milhares_x0001_ 8 9 6" xfId="30059" xr:uid="{00000000-0005-0000-0000-00006D750000}"/>
    <cellStyle name="Separador de milhares 8 9 6 2" xfId="60694" xr:uid="{91A9AB0C-D073-43CC-AA5E-15D4C35ACB9C}"/>
    <cellStyle name="Separador de milhares_x0001_ 8 9 6 2" xfId="60695" xr:uid="{5CF7E92F-7133-4AD0-84A7-029A721C9CCA}"/>
    <cellStyle name="Separador de milhares 8 9 7" xfId="30060" xr:uid="{00000000-0005-0000-0000-00006E750000}"/>
    <cellStyle name="Separador de milhares_x0001_ 8 9 7" xfId="30061" xr:uid="{00000000-0005-0000-0000-00006F750000}"/>
    <cellStyle name="Separador de milhares 8 9 7 2" xfId="60696" xr:uid="{F6906DF1-A463-48F1-9136-151265321D7A}"/>
    <cellStyle name="Separador de milhares_x0001_ 8 9 7 2" xfId="60697" xr:uid="{B6CD5EA2-0730-46D5-BA17-EE8E4ADDBB5C}"/>
    <cellStyle name="Separador de milhares 8 9 7 3" xfId="30062" xr:uid="{00000000-0005-0000-0000-000070750000}"/>
    <cellStyle name="Separador de milhares 8 9 7 3 2" xfId="60698" xr:uid="{4D2229C3-CE7D-48B9-BF62-38492C4D0F8A}"/>
    <cellStyle name="Separador de milhares 8 9 8" xfId="30063" xr:uid="{00000000-0005-0000-0000-000071750000}"/>
    <cellStyle name="Separador de milhares_x0001_ 8 9 8" xfId="30064" xr:uid="{00000000-0005-0000-0000-000072750000}"/>
    <cellStyle name="Separador de milhares 8 9 8 2" xfId="60699" xr:uid="{15221A91-DAD2-4162-B365-3282485B5BD7}"/>
    <cellStyle name="Separador de milhares_x0001_ 8 9 8 2" xfId="60700" xr:uid="{FA0DC346-5031-4184-88B2-6E4C7262606A}"/>
    <cellStyle name="Separador de milhares 8 9 9" xfId="30065" xr:uid="{00000000-0005-0000-0000-000073750000}"/>
    <cellStyle name="Separador de milhares_x0001_ 8 9 9" xfId="30066" xr:uid="{00000000-0005-0000-0000-000074750000}"/>
    <cellStyle name="Separador de milhares 8 9 9 2" xfId="60701" xr:uid="{C3F57A17-ABED-440E-AC1B-209C383E856E}"/>
    <cellStyle name="Separador de milhares_x0001_ 8 9 9 2" xfId="60702" xr:uid="{87A90F61-AC1F-455D-9446-E5ED82FDD24B}"/>
    <cellStyle name="Separador de milhares 80" xfId="30067" xr:uid="{00000000-0005-0000-0000-000075750000}"/>
    <cellStyle name="Separador de milhares 80 2" xfId="30068" xr:uid="{00000000-0005-0000-0000-000076750000}"/>
    <cellStyle name="Separador de milhares 80 2 2" xfId="30069" xr:uid="{00000000-0005-0000-0000-000077750000}"/>
    <cellStyle name="Separador de milhares 80 2 2 2" xfId="60705" xr:uid="{F08C8A48-6D6D-499C-BDC2-D35A3122278E}"/>
    <cellStyle name="Separador de milhares 80 2 3" xfId="60704" xr:uid="{80CEAD58-A835-440C-A283-73B7E591C11E}"/>
    <cellStyle name="Separador de milhares 80 3" xfId="30070" xr:uid="{00000000-0005-0000-0000-000078750000}"/>
    <cellStyle name="Separador de milhares 80 3 2" xfId="30071" xr:uid="{00000000-0005-0000-0000-000079750000}"/>
    <cellStyle name="Separador de milhares 80 3 2 2" xfId="60707" xr:uid="{CBA299F3-EA7A-4CD8-9C8C-7733DD07522B}"/>
    <cellStyle name="Separador de milhares 80 3 3" xfId="60706" xr:uid="{29ED181E-1C78-41F3-9C5C-23FAC204A724}"/>
    <cellStyle name="Separador de milhares 80 4" xfId="30072" xr:uid="{00000000-0005-0000-0000-00007A750000}"/>
    <cellStyle name="Separador de milhares 80 4 2" xfId="60708" xr:uid="{2E6059EC-84BD-4574-8D84-4D6210104CB3}"/>
    <cellStyle name="Separador de milhares 80 5" xfId="30073" xr:uid="{00000000-0005-0000-0000-00007B750000}"/>
    <cellStyle name="Separador de milhares 80 5 2" xfId="60709" xr:uid="{9A980A1E-59D7-4401-890D-0FF5D5AD71CA}"/>
    <cellStyle name="Separador de milhares 80 6" xfId="30074" xr:uid="{00000000-0005-0000-0000-00007C750000}"/>
    <cellStyle name="Separador de milhares 80 6 2" xfId="60710" xr:uid="{0E1642CC-C79C-42AE-9514-B93BDAD06791}"/>
    <cellStyle name="Separador de milhares 80 7" xfId="60703" xr:uid="{BE5C41C0-0814-406A-95C6-AACA0909FBF3}"/>
    <cellStyle name="Separador de milhares 81" xfId="30075" xr:uid="{00000000-0005-0000-0000-00007D750000}"/>
    <cellStyle name="Separador de milhares 81 2" xfId="30076" xr:uid="{00000000-0005-0000-0000-00007E750000}"/>
    <cellStyle name="Separador de milhares 81 2 2" xfId="30077" xr:uid="{00000000-0005-0000-0000-00007F750000}"/>
    <cellStyle name="Separador de milhares 81 2 2 2" xfId="60713" xr:uid="{CE79FC0D-7E73-4118-9D09-AD77251BD270}"/>
    <cellStyle name="Separador de milhares 81 2 3" xfId="60712" xr:uid="{B9F5D0E0-AE35-4B11-9C17-D15446A78AB9}"/>
    <cellStyle name="Separador de milhares 81 3" xfId="30078" xr:uid="{00000000-0005-0000-0000-000080750000}"/>
    <cellStyle name="Separador de milhares 81 3 2" xfId="30079" xr:uid="{00000000-0005-0000-0000-000081750000}"/>
    <cellStyle name="Separador de milhares 81 3 2 2" xfId="60715" xr:uid="{D7B25833-9BE2-4EC0-9901-167166B6FD22}"/>
    <cellStyle name="Separador de milhares 81 3 3" xfId="60714" xr:uid="{75230F8E-EB92-40E2-B077-7036F2754A1E}"/>
    <cellStyle name="Separador de milhares 81 4" xfId="30080" xr:uid="{00000000-0005-0000-0000-000082750000}"/>
    <cellStyle name="Separador de milhares 81 4 2" xfId="60716" xr:uid="{A96909DF-D950-44C8-A574-136053120DD4}"/>
    <cellStyle name="Separador de milhares 81 5" xfId="30081" xr:uid="{00000000-0005-0000-0000-000083750000}"/>
    <cellStyle name="Separador de milhares 81 5 2" xfId="60717" xr:uid="{69083DCA-975D-4294-954F-92C9CCBBC650}"/>
    <cellStyle name="Separador de milhares 81 6" xfId="30082" xr:uid="{00000000-0005-0000-0000-000084750000}"/>
    <cellStyle name="Separador de milhares 81 6 2" xfId="60718" xr:uid="{C2BC6D1A-2113-47EF-8788-97AFEFFB3940}"/>
    <cellStyle name="Separador de milhares 81 7" xfId="60711" xr:uid="{84F66D47-33DB-48A6-BEA6-2DA63F079BBE}"/>
    <cellStyle name="Separador de milhares 9" xfId="30083" xr:uid="{00000000-0005-0000-0000-000085750000}"/>
    <cellStyle name="Separador de milhares_x0001_ 9" xfId="30084" xr:uid="{00000000-0005-0000-0000-000086750000}"/>
    <cellStyle name="Separador de milhares 9 10" xfId="30085" xr:uid="{00000000-0005-0000-0000-000087750000}"/>
    <cellStyle name="Separador de milhares_x0001_ 9 10" xfId="30086" xr:uid="{00000000-0005-0000-0000-000088750000}"/>
    <cellStyle name="Separador de milhares 9 10 10" xfId="60721" xr:uid="{1798AB47-984F-427B-9439-68D52CED525F}"/>
    <cellStyle name="Separador de milhares 9 10 2" xfId="30087" xr:uid="{00000000-0005-0000-0000-000089750000}"/>
    <cellStyle name="Separador de milhares_x0001_ 9 10 2" xfId="30088" xr:uid="{00000000-0005-0000-0000-00008A750000}"/>
    <cellStyle name="Separador de milhares 9 10 2 2" xfId="30089" xr:uid="{00000000-0005-0000-0000-00008B750000}"/>
    <cellStyle name="Separador de milhares_x0001_ 9 10 2 2" xfId="60724" xr:uid="{DDE71B8D-C827-4994-8FE1-61D97210FA9A}"/>
    <cellStyle name="Separador de milhares 9 10 2 2 2" xfId="60725" xr:uid="{D095B7D6-D076-4969-8F67-81B376C77F31}"/>
    <cellStyle name="Separador de milhares 9 10 2 3" xfId="60723" xr:uid="{5250D12F-0DAD-48A0-9D7F-8A08F9EA99D1}"/>
    <cellStyle name="Separador de milhares 9 10 3" xfId="30090" xr:uid="{00000000-0005-0000-0000-00008C750000}"/>
    <cellStyle name="Separador de milhares_x0001_ 9 10 3" xfId="60722" xr:uid="{CA84155B-15C2-46A5-B8EE-4F306F0FF162}"/>
    <cellStyle name="Separador de milhares 9 10 3 2" xfId="30091" xr:uid="{00000000-0005-0000-0000-00008D750000}"/>
    <cellStyle name="Separador de milhares 9 10 3 2 2" xfId="60727" xr:uid="{3374A732-942C-4702-B130-EFF625190BD8}"/>
    <cellStyle name="Separador de milhares 9 10 3 3" xfId="60726" xr:uid="{AC6D9AB8-8861-4905-894D-A7F8F658CC38}"/>
    <cellStyle name="Separador de milhares 9 10 4" xfId="30092" xr:uid="{00000000-0005-0000-0000-00008E750000}"/>
    <cellStyle name="Separador de milhares 9 10 4 2" xfId="30093" xr:uid="{00000000-0005-0000-0000-00008F750000}"/>
    <cellStyle name="Separador de milhares 9 10 4 2 2" xfId="60729" xr:uid="{0B62D433-3222-4C1D-BE82-301CA27730E8}"/>
    <cellStyle name="Separador de milhares 9 10 4 3" xfId="60728" xr:uid="{8A422708-8995-46A0-BFA2-D8BABF439C9F}"/>
    <cellStyle name="Separador de milhares 9 10 5" xfId="30094" xr:uid="{00000000-0005-0000-0000-000090750000}"/>
    <cellStyle name="Separador de milhares 9 10 5 2" xfId="30095" xr:uid="{00000000-0005-0000-0000-000091750000}"/>
    <cellStyle name="Separador de milhares 9 10 5 2 2" xfId="60731" xr:uid="{74DDBA30-F3BE-4542-B74E-F051E8643CCD}"/>
    <cellStyle name="Separador de milhares 9 10 5 3" xfId="60730" xr:uid="{D8688055-BAD1-484A-B142-787C03F0078F}"/>
    <cellStyle name="Separador de milhares 9 10 6" xfId="30096" xr:uid="{00000000-0005-0000-0000-000092750000}"/>
    <cellStyle name="Separador de milhares 9 10 6 2" xfId="60732" xr:uid="{78801A58-DA2E-4AF0-8287-23289BBFC4A7}"/>
    <cellStyle name="Separador de milhares 9 10 7" xfId="30097" xr:uid="{00000000-0005-0000-0000-000093750000}"/>
    <cellStyle name="Separador de milhares 9 10 7 2" xfId="60733" xr:uid="{1E61716A-D12B-428B-94EF-9E91ECD4CCC3}"/>
    <cellStyle name="Separador de milhares 9 10 7 3" xfId="30098" xr:uid="{00000000-0005-0000-0000-000094750000}"/>
    <cellStyle name="Separador de milhares 9 10 7 3 2" xfId="60734" xr:uid="{C9060E9D-7B52-4944-9DF1-E3753FBD536B}"/>
    <cellStyle name="Separador de milhares 9 10 8" xfId="30099" xr:uid="{00000000-0005-0000-0000-000095750000}"/>
    <cellStyle name="Separador de milhares 9 10 8 2" xfId="60735" xr:uid="{4D13D6EB-5B9C-4A1E-9C45-943F40C5132E}"/>
    <cellStyle name="Separador de milhares 9 10 9" xfId="30100" xr:uid="{00000000-0005-0000-0000-000096750000}"/>
    <cellStyle name="Separador de milhares 9 10 9 2" xfId="60736" xr:uid="{5A766028-D760-41F5-932A-E2A025FD43FA}"/>
    <cellStyle name="Separador de milhares 9 11" xfId="30101" xr:uid="{00000000-0005-0000-0000-000097750000}"/>
    <cellStyle name="Separador de milhares_x0001_ 9 11" xfId="30102" xr:uid="{00000000-0005-0000-0000-000098750000}"/>
    <cellStyle name="Separador de milhares 9 11 2" xfId="30103" xr:uid="{00000000-0005-0000-0000-000099750000}"/>
    <cellStyle name="Separador de milhares_x0001_ 9 11 2" xfId="30104" xr:uid="{00000000-0005-0000-0000-00009A750000}"/>
    <cellStyle name="Separador de milhares 9 11 2 2" xfId="30105" xr:uid="{00000000-0005-0000-0000-00009B750000}"/>
    <cellStyle name="Separador de milhares_x0001_ 9 11 2 2" xfId="60740" xr:uid="{710D1253-B0DB-4D47-A6DE-9BB40773CE09}"/>
    <cellStyle name="Separador de milhares 9 11 2 2 2" xfId="60741" xr:uid="{290DFAF6-7085-4688-9043-34A80DC627B6}"/>
    <cellStyle name="Separador de milhares 9 11 2 3" xfId="60739" xr:uid="{CDAB42F3-6611-41BA-99C3-D5B4B78FA6DD}"/>
    <cellStyle name="Separador de milhares 9 11 3" xfId="30106" xr:uid="{00000000-0005-0000-0000-00009C750000}"/>
    <cellStyle name="Separador de milhares_x0001_ 9 11 3" xfId="60738" xr:uid="{5F25EFBE-5310-4C88-A3EB-33422E1D4899}"/>
    <cellStyle name="Separador de milhares 9 11 3 2" xfId="30107" xr:uid="{00000000-0005-0000-0000-00009D750000}"/>
    <cellStyle name="Separador de milhares 9 11 3 2 2" xfId="60743" xr:uid="{18C22F69-7EEB-4542-9600-09108E7441A9}"/>
    <cellStyle name="Separador de milhares 9 11 3 3" xfId="60742" xr:uid="{2CBB5BB6-4A52-459C-B0ED-0B215E8AF7EE}"/>
    <cellStyle name="Separador de milhares 9 11 4" xfId="30108" xr:uid="{00000000-0005-0000-0000-00009E750000}"/>
    <cellStyle name="Separador de milhares 9 11 4 2" xfId="30109" xr:uid="{00000000-0005-0000-0000-00009F750000}"/>
    <cellStyle name="Separador de milhares 9 11 4 2 2" xfId="60745" xr:uid="{5D80D79C-B1A1-4285-96FF-8AE2423AA20D}"/>
    <cellStyle name="Separador de milhares 9 11 4 3" xfId="60744" xr:uid="{17465573-3A5F-430C-8ABE-4503A328882E}"/>
    <cellStyle name="Separador de milhares 9 11 5" xfId="30110" xr:uid="{00000000-0005-0000-0000-0000A0750000}"/>
    <cellStyle name="Separador de milhares 9 11 5 2" xfId="60746" xr:uid="{5C4FCBBF-FBCD-4120-950C-E51F045687B0}"/>
    <cellStyle name="Separador de milhares 9 11 6" xfId="30111" xr:uid="{00000000-0005-0000-0000-0000A1750000}"/>
    <cellStyle name="Separador de milhares 9 11 6 2" xfId="60747" xr:uid="{1FAD6788-A880-4029-8AF0-1368A9C7F754}"/>
    <cellStyle name="Separador de milhares 9 11 6 3" xfId="30112" xr:uid="{00000000-0005-0000-0000-0000A2750000}"/>
    <cellStyle name="Separador de milhares 9 11 6 3 2" xfId="60748" xr:uid="{D353710E-FCB1-49F7-A39B-33288C851E59}"/>
    <cellStyle name="Separador de milhares 9 11 7" xfId="30113" xr:uid="{00000000-0005-0000-0000-0000A3750000}"/>
    <cellStyle name="Separador de milhares 9 11 7 2" xfId="60749" xr:uid="{D96C35AB-2A20-4E52-9549-ED0AE8846166}"/>
    <cellStyle name="Separador de milhares 9 11 8" xfId="30114" xr:uid="{00000000-0005-0000-0000-0000A4750000}"/>
    <cellStyle name="Separador de milhares 9 11 8 2" xfId="60750" xr:uid="{41EA175B-A08F-4F2E-A522-955C753F99BF}"/>
    <cellStyle name="Separador de milhares 9 11 9" xfId="60737" xr:uid="{817AE7F2-ECBF-4424-AA6D-AE982BC49A38}"/>
    <cellStyle name="Separador de milhares 9 12" xfId="30115" xr:uid="{00000000-0005-0000-0000-0000A5750000}"/>
    <cellStyle name="Separador de milhares_x0001_ 9 12" xfId="30116" xr:uid="{00000000-0005-0000-0000-0000A6750000}"/>
    <cellStyle name="Separador de milhares 9 12 2" xfId="30117" xr:uid="{00000000-0005-0000-0000-0000A7750000}"/>
    <cellStyle name="Separador de milhares_x0001_ 9 12 2" xfId="30118" xr:uid="{00000000-0005-0000-0000-0000A8750000}"/>
    <cellStyle name="Separador de milhares 9 12 2 2" xfId="30119" xr:uid="{00000000-0005-0000-0000-0000A9750000}"/>
    <cellStyle name="Separador de milhares_x0001_ 9 12 2 2" xfId="60754" xr:uid="{AAB9BB95-622D-4CED-8B18-9D448979F530}"/>
    <cellStyle name="Separador de milhares 9 12 2 2 2" xfId="60755" xr:uid="{32FA4EAD-6B79-4DD6-B117-3B59FFCDD6C8}"/>
    <cellStyle name="Separador de milhares 9 12 2 3" xfId="60753" xr:uid="{64D5DBA9-F888-4A1B-A667-4030C9ACB83D}"/>
    <cellStyle name="Separador de milhares 9 12 3" xfId="30120" xr:uid="{00000000-0005-0000-0000-0000AA750000}"/>
    <cellStyle name="Separador de milhares_x0001_ 9 12 3" xfId="60752" xr:uid="{6B3BABE4-F39D-43CB-9606-DDFA269C2C9C}"/>
    <cellStyle name="Separador de milhares 9 12 3 2" xfId="30121" xr:uid="{00000000-0005-0000-0000-0000AB750000}"/>
    <cellStyle name="Separador de milhares 9 12 3 2 2" xfId="60757" xr:uid="{EED0114F-F658-4F6D-970C-46F845D844D4}"/>
    <cellStyle name="Separador de milhares 9 12 3 3" xfId="60756" xr:uid="{2BE59736-CAF9-4669-8336-4F0E1C843911}"/>
    <cellStyle name="Separador de milhares 9 12 4" xfId="30122" xr:uid="{00000000-0005-0000-0000-0000AC750000}"/>
    <cellStyle name="Separador de milhares 9 12 4 2" xfId="30123" xr:uid="{00000000-0005-0000-0000-0000AD750000}"/>
    <cellStyle name="Separador de milhares 9 12 4 2 2" xfId="60759" xr:uid="{5A287999-A5C6-4400-A590-12A382C5199A}"/>
    <cellStyle name="Separador de milhares 9 12 4 3" xfId="60758" xr:uid="{AB63BDA4-478A-4760-841D-CD25CDF144A2}"/>
    <cellStyle name="Separador de milhares 9 12 5" xfId="30124" xr:uid="{00000000-0005-0000-0000-0000AE750000}"/>
    <cellStyle name="Separador de milhares 9 12 5 2" xfId="60760" xr:uid="{FBA64DB4-CDF9-4876-9DD3-55FD8F85698A}"/>
    <cellStyle name="Separador de milhares 9 12 6" xfId="30125" xr:uid="{00000000-0005-0000-0000-0000AF750000}"/>
    <cellStyle name="Separador de milhares 9 12 6 2" xfId="60761" xr:uid="{C77A4F7E-8885-4EAC-B73F-6F557D847857}"/>
    <cellStyle name="Separador de milhares 9 12 6 3" xfId="30126" xr:uid="{00000000-0005-0000-0000-0000B0750000}"/>
    <cellStyle name="Separador de milhares 9 12 6 3 2" xfId="60762" xr:uid="{5A1B9736-5049-4FAF-B1F8-4EB9659DDD4B}"/>
    <cellStyle name="Separador de milhares 9 12 7" xfId="30127" xr:uid="{00000000-0005-0000-0000-0000B1750000}"/>
    <cellStyle name="Separador de milhares 9 12 7 2" xfId="60763" xr:uid="{9376F625-A7DB-4C60-B98A-B631B49C5EFD}"/>
    <cellStyle name="Separador de milhares 9 12 8" xfId="30128" xr:uid="{00000000-0005-0000-0000-0000B2750000}"/>
    <cellStyle name="Separador de milhares 9 12 8 2" xfId="60764" xr:uid="{D4C98838-3C7B-4071-A00C-4D22C0565434}"/>
    <cellStyle name="Separador de milhares 9 12 9" xfId="60751" xr:uid="{CA8240B2-FB5F-4D20-AC2B-F5756C3446E4}"/>
    <cellStyle name="Separador de milhares 9 13" xfId="30129" xr:uid="{00000000-0005-0000-0000-0000B3750000}"/>
    <cellStyle name="Separador de milhares_x0001_ 9 13" xfId="30130" xr:uid="{00000000-0005-0000-0000-0000B4750000}"/>
    <cellStyle name="Separador de milhares 9 13 2" xfId="30131" xr:uid="{00000000-0005-0000-0000-0000B5750000}"/>
    <cellStyle name="Separador de milhares_x0001_ 9 13 2" xfId="30132" xr:uid="{00000000-0005-0000-0000-0000B6750000}"/>
    <cellStyle name="Separador de milhares 9 13 2 2" xfId="30133" xr:uid="{00000000-0005-0000-0000-0000B7750000}"/>
    <cellStyle name="Separador de milhares_x0001_ 9 13 2 2" xfId="60768" xr:uid="{8F76E27D-C021-4932-A79B-E4FDB5E7B547}"/>
    <cellStyle name="Separador de milhares 9 13 2 2 2" xfId="60769" xr:uid="{5C253424-AFBF-4EE3-B7D5-EC1CFF44324E}"/>
    <cellStyle name="Separador de milhares 9 13 2 3" xfId="60767" xr:uid="{9D9F1DA3-65FC-40B3-AF35-FBC243AAFEE8}"/>
    <cellStyle name="Separador de milhares 9 13 3" xfId="30134" xr:uid="{00000000-0005-0000-0000-0000B8750000}"/>
    <cellStyle name="Separador de milhares_x0001_ 9 13 3" xfId="60766" xr:uid="{E2EFF754-BF77-4492-8E02-D1A4BB4A67FE}"/>
    <cellStyle name="Separador de milhares 9 13 3 2" xfId="30135" xr:uid="{00000000-0005-0000-0000-0000B9750000}"/>
    <cellStyle name="Separador de milhares 9 13 3 2 2" xfId="60771" xr:uid="{D08E3418-064B-4E79-B4E5-18A58D80C16A}"/>
    <cellStyle name="Separador de milhares 9 13 3 3" xfId="60770" xr:uid="{D58779EC-D99D-4023-BE96-6D570940BAD0}"/>
    <cellStyle name="Separador de milhares 9 13 4" xfId="30136" xr:uid="{00000000-0005-0000-0000-0000BA750000}"/>
    <cellStyle name="Separador de milhares 9 13 4 2" xfId="60772" xr:uid="{28A732EB-19D6-44FE-A66E-CE2D974E6182}"/>
    <cellStyle name="Separador de milhares 9 13 5" xfId="30137" xr:uid="{00000000-0005-0000-0000-0000BB750000}"/>
    <cellStyle name="Separador de milhares 9 13 5 2" xfId="60773" xr:uid="{48B9C124-E64F-4F51-AB4B-71F12F274E8B}"/>
    <cellStyle name="Separador de milhares 9 13 5 3" xfId="30138" xr:uid="{00000000-0005-0000-0000-0000BC750000}"/>
    <cellStyle name="Separador de milhares 9 13 5 3 2" xfId="60774" xr:uid="{8D8F8C44-903B-4675-A800-AF7838217DB7}"/>
    <cellStyle name="Separador de milhares 9 13 6" xfId="30139" xr:uid="{00000000-0005-0000-0000-0000BD750000}"/>
    <cellStyle name="Separador de milhares 9 13 6 2" xfId="60775" xr:uid="{EC507CB4-CEF8-4827-A3E5-7B6DDCA69C97}"/>
    <cellStyle name="Separador de milhares 9 13 7" xfId="30140" xr:uid="{00000000-0005-0000-0000-0000BE750000}"/>
    <cellStyle name="Separador de milhares 9 13 7 2" xfId="60776" xr:uid="{B6F090C7-7477-4ED6-A6A6-438A41249B79}"/>
    <cellStyle name="Separador de milhares 9 13 8" xfId="60765" xr:uid="{D4FA284A-4C17-4876-B5D6-5DAC7D6DFC38}"/>
    <cellStyle name="Separador de milhares 9 14" xfId="30141" xr:uid="{00000000-0005-0000-0000-0000BF750000}"/>
    <cellStyle name="Separador de milhares_x0001_ 9 14" xfId="30142" xr:uid="{00000000-0005-0000-0000-0000C0750000}"/>
    <cellStyle name="Separador de milhares 9 14 2" xfId="30143" xr:uid="{00000000-0005-0000-0000-0000C1750000}"/>
    <cellStyle name="Separador de milhares_x0001_ 9 14 2" xfId="60778" xr:uid="{BFE4BFF4-D174-4E58-8E15-548014B7EAFD}"/>
    <cellStyle name="Separador de milhares 9 14 2 2" xfId="30144" xr:uid="{00000000-0005-0000-0000-0000C2750000}"/>
    <cellStyle name="Separador de milhares 9 14 2 2 2" xfId="60780" xr:uid="{BACBC79B-73DD-49DC-BCCE-D4221CDDC117}"/>
    <cellStyle name="Separador de milhares 9 14 2 3" xfId="60779" xr:uid="{0B19E066-5978-4BF1-9000-91B8BF4D7F92}"/>
    <cellStyle name="Separador de milhares 9 14 3" xfId="30145" xr:uid="{00000000-0005-0000-0000-0000C3750000}"/>
    <cellStyle name="Separador de milhares 9 14 3 2" xfId="30146" xr:uid="{00000000-0005-0000-0000-0000C4750000}"/>
    <cellStyle name="Separador de milhares 9 14 3 2 2" xfId="60782" xr:uid="{28622A54-1383-4FA3-974F-F4530E74BBFF}"/>
    <cellStyle name="Separador de milhares 9 14 3 3" xfId="60781" xr:uid="{080115DC-55B7-460D-B938-0ADD9ED16645}"/>
    <cellStyle name="Separador de milhares 9 14 4" xfId="30147" xr:uid="{00000000-0005-0000-0000-0000C5750000}"/>
    <cellStyle name="Separador de milhares 9 14 4 2" xfId="60783" xr:uid="{2EF8CA49-52D0-4360-A6B1-4D75BDE60681}"/>
    <cellStyle name="Separador de milhares 9 14 5" xfId="30148" xr:uid="{00000000-0005-0000-0000-0000C6750000}"/>
    <cellStyle name="Separador de milhares 9 14 5 2" xfId="60784" xr:uid="{99541CB1-0648-4E2F-9ACE-A3146A2A32F1}"/>
    <cellStyle name="Separador de milhares 9 14 5 3" xfId="30149" xr:uid="{00000000-0005-0000-0000-0000C7750000}"/>
    <cellStyle name="Separador de milhares 9 14 5 3 2" xfId="60785" xr:uid="{C01CDFA8-753E-4E38-B51C-3C533D447D83}"/>
    <cellStyle name="Separador de milhares 9 14 6" xfId="30150" xr:uid="{00000000-0005-0000-0000-0000C8750000}"/>
    <cellStyle name="Separador de milhares 9 14 6 2" xfId="60786" xr:uid="{971FF110-1ABA-4191-8515-57E54F057EA6}"/>
    <cellStyle name="Separador de milhares 9 14 7" xfId="30151" xr:uid="{00000000-0005-0000-0000-0000C9750000}"/>
    <cellStyle name="Separador de milhares 9 14 7 2" xfId="60787" xr:uid="{B2475A26-9579-4C18-BA68-9A6B579AE49B}"/>
    <cellStyle name="Separador de milhares 9 14 8" xfId="60777" xr:uid="{9D33A572-F69B-49C5-BE0B-8AFFA42D35BF}"/>
    <cellStyle name="Separador de milhares 9 15" xfId="30152" xr:uid="{00000000-0005-0000-0000-0000CA750000}"/>
    <cellStyle name="Separador de milhares_x0001_ 9 15" xfId="30153" xr:uid="{00000000-0005-0000-0000-0000CB750000}"/>
    <cellStyle name="Separador de milhares 9 15 2" xfId="30154" xr:uid="{00000000-0005-0000-0000-0000CC750000}"/>
    <cellStyle name="Separador de milhares_x0001_ 9 15 2" xfId="60789" xr:uid="{D391109E-44BE-4025-8C47-649C5E733D8F}"/>
    <cellStyle name="Separador de milhares 9 15 2 2" xfId="30155" xr:uid="{00000000-0005-0000-0000-0000CD750000}"/>
    <cellStyle name="Separador de milhares 9 15 2 2 2" xfId="60791" xr:uid="{9FF9FD11-C1D2-43F2-9EE0-AC044D898A6F}"/>
    <cellStyle name="Separador de milhares 9 15 2 3" xfId="60790" xr:uid="{85E85A40-37C6-48A6-BA70-E963D2F06B58}"/>
    <cellStyle name="Separador de milhares 9 15 3" xfId="30156" xr:uid="{00000000-0005-0000-0000-0000CE750000}"/>
    <cellStyle name="Separador de milhares_x0001_ 9 15 3" xfId="30157" xr:uid="{00000000-0005-0000-0000-0000CF750000}"/>
    <cellStyle name="Separador de milhares 9 15 3 2" xfId="30158" xr:uid="{00000000-0005-0000-0000-0000D0750000}"/>
    <cellStyle name="Separador de milhares_x0001_ 9 15 3 2" xfId="60793" xr:uid="{3C71724C-F489-4F07-B783-5BA6ADE333F9}"/>
    <cellStyle name="Separador de milhares 9 15 3 2 2" xfId="60794" xr:uid="{F663418E-2C9F-4616-8282-F526DE0B2311}"/>
    <cellStyle name="Separador de milhares 9 15 3 3" xfId="60792" xr:uid="{27F2B3B6-6EA5-48C1-9B9E-D64082915223}"/>
    <cellStyle name="Separador de milhares 9 15 4" xfId="30159" xr:uid="{00000000-0005-0000-0000-0000D1750000}"/>
    <cellStyle name="Separador de milhares 9 15 4 2" xfId="60795" xr:uid="{53BF1ADA-A971-4268-BF80-E98397B39C48}"/>
    <cellStyle name="Separador de milhares 9 15 5" xfId="30160" xr:uid="{00000000-0005-0000-0000-0000D2750000}"/>
    <cellStyle name="Separador de milhares 9 15 5 2" xfId="30161" xr:uid="{00000000-0005-0000-0000-0000D3750000}"/>
    <cellStyle name="Separador de milhares 9 15 5 2 2" xfId="60797" xr:uid="{FA9AEA9A-CD15-41A7-B1D8-2D79F070D3B2}"/>
    <cellStyle name="Separador de milhares 9 15 5 3" xfId="60796" xr:uid="{DBE89291-71A3-4266-B7D3-D9EF149298E4}"/>
    <cellStyle name="Separador de milhares 9 15 6" xfId="30162" xr:uid="{00000000-0005-0000-0000-0000D4750000}"/>
    <cellStyle name="Separador de milhares 9 15 6 2" xfId="60798" xr:uid="{49670888-0AF9-4FE5-BFFD-0E3849B810D7}"/>
    <cellStyle name="Separador de milhares 9 15 7" xfId="60788" xr:uid="{8467E91D-0B65-447C-AD94-3604DC3953AB}"/>
    <cellStyle name="Separador de milhares 9 16" xfId="30163" xr:uid="{00000000-0005-0000-0000-0000D5750000}"/>
    <cellStyle name="Separador de milhares_x0001_ 9 16" xfId="30164" xr:uid="{00000000-0005-0000-0000-0000D6750000}"/>
    <cellStyle name="Separador de milhares 9 16 2" xfId="30165" xr:uid="{00000000-0005-0000-0000-0000D7750000}"/>
    <cellStyle name="Separador de milhares_x0001_ 9 16 2" xfId="60800" xr:uid="{0CEBF797-483D-4035-87D2-E5B60DC29B1C}"/>
    <cellStyle name="Separador de milhares 9 16 2 2" xfId="30166" xr:uid="{00000000-0005-0000-0000-0000D8750000}"/>
    <cellStyle name="Separador de milhares 9 16 2 2 2" xfId="60802" xr:uid="{49AFA6A4-177F-4BAE-8AD0-E0480E1D5B29}"/>
    <cellStyle name="Separador de milhares 9 16 2 3" xfId="60801" xr:uid="{F9866A01-5731-4E00-939E-81C2C377A9EA}"/>
    <cellStyle name="Separador de milhares 9 16 3" xfId="30167" xr:uid="{00000000-0005-0000-0000-0000D9750000}"/>
    <cellStyle name="Separador de milhares 9 16 3 2" xfId="30168" xr:uid="{00000000-0005-0000-0000-0000DA750000}"/>
    <cellStyle name="Separador de milhares 9 16 3 2 2" xfId="60804" xr:uid="{8858429B-F75C-4766-A524-30E147DE801C}"/>
    <cellStyle name="Separador de milhares 9 16 3 3" xfId="60803" xr:uid="{DE4768F9-6443-4691-92FB-13F74454BC38}"/>
    <cellStyle name="Separador de milhares 9 16 4" xfId="30169" xr:uid="{00000000-0005-0000-0000-0000DB750000}"/>
    <cellStyle name="Separador de milhares 9 16 4 2" xfId="60805" xr:uid="{21708AF2-F224-486D-BAC1-22C10AC0BCC8}"/>
    <cellStyle name="Separador de milhares 9 16 5" xfId="30170" xr:uid="{00000000-0005-0000-0000-0000DC750000}"/>
    <cellStyle name="Separador de milhares 9 16 5 2" xfId="30171" xr:uid="{00000000-0005-0000-0000-0000DD750000}"/>
    <cellStyle name="Separador de milhares 9 16 5 2 2" xfId="60807" xr:uid="{AA13B565-0DCB-4AA1-8419-5C4F89CBD289}"/>
    <cellStyle name="Separador de milhares 9 16 5 3" xfId="60806" xr:uid="{3C6A97B4-636D-42F6-B5AA-BF55A84ADA34}"/>
    <cellStyle name="Separador de milhares 9 16 6" xfId="30172" xr:uid="{00000000-0005-0000-0000-0000DE750000}"/>
    <cellStyle name="Separador de milhares 9 16 6 2" xfId="60808" xr:uid="{8C53C01C-BCE1-477D-A03F-92C2A81A3290}"/>
    <cellStyle name="Separador de milhares 9 16 7" xfId="60799" xr:uid="{48FE1CCE-2878-4679-839E-57FE01CFA296}"/>
    <cellStyle name="Separador de milhares 9 17" xfId="30173" xr:uid="{00000000-0005-0000-0000-0000DF750000}"/>
    <cellStyle name="Separador de milhares_x0001_ 9 17" xfId="30174" xr:uid="{00000000-0005-0000-0000-0000E0750000}"/>
    <cellStyle name="Separador de milhares 9 17 2" xfId="30175" xr:uid="{00000000-0005-0000-0000-0000E1750000}"/>
    <cellStyle name="Separador de milhares_x0001_ 9 17 2" xfId="60810" xr:uid="{21B7E444-1F1B-4D0C-8425-B2E554CBE168}"/>
    <cellStyle name="Separador de milhares 9 17 2 2" xfId="30176" xr:uid="{00000000-0005-0000-0000-0000E2750000}"/>
    <cellStyle name="Separador de milhares 9 17 2 2 2" xfId="60812" xr:uid="{FDEDA584-AC09-4730-8E3C-FB7E2C06E2E5}"/>
    <cellStyle name="Separador de milhares 9 17 2 3" xfId="60811" xr:uid="{D595039B-24D7-47BD-9071-F5DB1FA56175}"/>
    <cellStyle name="Separador de milhares 9 17 3" xfId="30177" xr:uid="{00000000-0005-0000-0000-0000E3750000}"/>
    <cellStyle name="Separador de milhares 9 17 3 2" xfId="30178" xr:uid="{00000000-0005-0000-0000-0000E4750000}"/>
    <cellStyle name="Separador de milhares 9 17 3 2 2" xfId="60814" xr:uid="{81905A4D-3AC2-4429-ACCA-0C13B5740AF6}"/>
    <cellStyle name="Separador de milhares 9 17 3 3" xfId="60813" xr:uid="{9F0AA01A-59AF-4F3F-B11C-5D77D9E73690}"/>
    <cellStyle name="Separador de milhares 9 17 4" xfId="30179" xr:uid="{00000000-0005-0000-0000-0000E5750000}"/>
    <cellStyle name="Separador de milhares 9 17 4 2" xfId="60815" xr:uid="{F7CD0B30-23AE-4C86-8027-8ACEEDC8EE9A}"/>
    <cellStyle name="Separador de milhares 9 17 5" xfId="30180" xr:uid="{00000000-0005-0000-0000-0000E6750000}"/>
    <cellStyle name="Separador de milhares 9 17 5 2" xfId="30181" xr:uid="{00000000-0005-0000-0000-0000E7750000}"/>
    <cellStyle name="Separador de milhares 9 17 5 2 2" xfId="60817" xr:uid="{EF0C27C3-5576-469F-A0F9-B9ACAB4AA642}"/>
    <cellStyle name="Separador de milhares 9 17 5 3" xfId="60816" xr:uid="{625B3B77-2787-4A4A-9EDB-AB2FA356AF9A}"/>
    <cellStyle name="Separador de milhares 9 17 6" xfId="30182" xr:uid="{00000000-0005-0000-0000-0000E8750000}"/>
    <cellStyle name="Separador de milhares 9 17 6 2" xfId="60818" xr:uid="{E9A65F96-3CCA-4DCE-AAFF-FE0393FBF427}"/>
    <cellStyle name="Separador de milhares 9 17 7" xfId="60809" xr:uid="{5C80CF5F-6246-4F9D-B89F-FA9FD6AEAEE7}"/>
    <cellStyle name="Separador de milhares 9 18" xfId="30183" xr:uid="{00000000-0005-0000-0000-0000E9750000}"/>
    <cellStyle name="Separador de milhares_x0001_ 9 18" xfId="60720" xr:uid="{B3F25BE8-A272-4C87-9D63-AD97FDD1A2E6}"/>
    <cellStyle name="Separador de milhares 9 18 2" xfId="30184" xr:uid="{00000000-0005-0000-0000-0000EA750000}"/>
    <cellStyle name="Separador de milhares 9 18 2 2" xfId="30185" xr:uid="{00000000-0005-0000-0000-0000EB750000}"/>
    <cellStyle name="Separador de milhares 9 18 2 2 2" xfId="60821" xr:uid="{C6C7CDF2-96B8-47DB-B402-8DB7ADA7367B}"/>
    <cellStyle name="Separador de milhares 9 18 2 3" xfId="60820" xr:uid="{A38687BE-AF3D-4D35-9BAA-1EF077D437A4}"/>
    <cellStyle name="Separador de milhares 9 18 3" xfId="30186" xr:uid="{00000000-0005-0000-0000-0000EC750000}"/>
    <cellStyle name="Separador de milhares 9 18 3 2" xfId="30187" xr:uid="{00000000-0005-0000-0000-0000ED750000}"/>
    <cellStyle name="Separador de milhares 9 18 3 2 2" xfId="60823" xr:uid="{168A15A2-DA57-46E9-81B7-66E7861DF6CB}"/>
    <cellStyle name="Separador de milhares 9 18 3 3" xfId="60822" xr:uid="{3EA5AD80-3D74-4E7C-9E39-056F67A960F8}"/>
    <cellStyle name="Separador de milhares 9 18 4" xfId="30188" xr:uid="{00000000-0005-0000-0000-0000EE750000}"/>
    <cellStyle name="Separador de milhares 9 18 4 2" xfId="60824" xr:uid="{EA7DA646-58A4-4919-B372-1E404300083E}"/>
    <cellStyle name="Separador de milhares 9 18 5" xfId="30189" xr:uid="{00000000-0005-0000-0000-0000EF750000}"/>
    <cellStyle name="Separador de milhares 9 18 5 2" xfId="30190" xr:uid="{00000000-0005-0000-0000-0000F0750000}"/>
    <cellStyle name="Separador de milhares 9 18 5 2 2" xfId="60826" xr:uid="{265A270D-A76E-4524-841A-C2E0B0E70678}"/>
    <cellStyle name="Separador de milhares 9 18 5 3" xfId="60825" xr:uid="{E79B633F-FB26-4D3E-AF5E-FA99F3D5C465}"/>
    <cellStyle name="Separador de milhares 9 18 6" xfId="30191" xr:uid="{00000000-0005-0000-0000-0000F1750000}"/>
    <cellStyle name="Separador de milhares 9 18 6 2" xfId="60827" xr:uid="{A8CE5B28-933B-4E68-9B4E-716313527F73}"/>
    <cellStyle name="Separador de milhares 9 18 7" xfId="60819" xr:uid="{7A8EC671-95D4-4778-8C0D-39DEAC62295D}"/>
    <cellStyle name="Separador de milhares 9 19" xfId="30192" xr:uid="{00000000-0005-0000-0000-0000F2750000}"/>
    <cellStyle name="Separador de milhares 9 19 2" xfId="30193" xr:uid="{00000000-0005-0000-0000-0000F3750000}"/>
    <cellStyle name="Separador de milhares 9 19 2 2" xfId="30194" xr:uid="{00000000-0005-0000-0000-0000F4750000}"/>
    <cellStyle name="Separador de milhares 9 19 2 2 2" xfId="60830" xr:uid="{8EC9FD2F-0DFC-4E37-820C-1FAC941E45C9}"/>
    <cellStyle name="Separador de milhares 9 19 2 3" xfId="60829" xr:uid="{C4E6912B-67EC-4356-A885-42E0DCE599A4}"/>
    <cellStyle name="Separador de milhares 9 19 3" xfId="30195" xr:uid="{00000000-0005-0000-0000-0000F5750000}"/>
    <cellStyle name="Separador de milhares 9 19 3 2" xfId="30196" xr:uid="{00000000-0005-0000-0000-0000F6750000}"/>
    <cellStyle name="Separador de milhares 9 19 3 2 2" xfId="60832" xr:uid="{E60B7182-7AF6-4621-BC2C-9975476B7757}"/>
    <cellStyle name="Separador de milhares 9 19 3 3" xfId="60831" xr:uid="{33F4186E-29C6-4CBA-AEA3-2F3DAA953EB5}"/>
    <cellStyle name="Separador de milhares 9 19 4" xfId="30197" xr:uid="{00000000-0005-0000-0000-0000F7750000}"/>
    <cellStyle name="Separador de milhares 9 19 4 2" xfId="60833" xr:uid="{3FEBFFF2-89F5-41E7-88A5-89B0FE09A8E1}"/>
    <cellStyle name="Separador de milhares 9 19 5" xfId="30198" xr:uid="{00000000-0005-0000-0000-0000F8750000}"/>
    <cellStyle name="Separador de milhares 9 19 5 2" xfId="30199" xr:uid="{00000000-0005-0000-0000-0000F9750000}"/>
    <cellStyle name="Separador de milhares 9 19 5 2 2" xfId="60835" xr:uid="{1F52FF9E-7902-47B5-9307-DF8DF94E40F4}"/>
    <cellStyle name="Separador de milhares 9 19 5 3" xfId="60834" xr:uid="{CB51A618-A622-43A5-BDF6-93A0B9C56798}"/>
    <cellStyle name="Separador de milhares 9 19 6" xfId="30200" xr:uid="{00000000-0005-0000-0000-0000FA750000}"/>
    <cellStyle name="Separador de milhares 9 19 6 2" xfId="60836" xr:uid="{72B5A2CA-BC90-46A6-B4E8-4579631A3747}"/>
    <cellStyle name="Separador de milhares 9 19 7" xfId="60828" xr:uid="{9F188753-3D21-452D-BE57-2740E4492874}"/>
    <cellStyle name="Separador de milhares 9 2" xfId="30201" xr:uid="{00000000-0005-0000-0000-0000FB750000}"/>
    <cellStyle name="Separador de milhares_x0001_ 9 2" xfId="30202" xr:uid="{00000000-0005-0000-0000-0000FC750000}"/>
    <cellStyle name="Separador de milhares 9 2 10" xfId="60837" xr:uid="{3262273C-BA15-42BD-AB68-C11B563D8B85}"/>
    <cellStyle name="Separador de milhares_x0001_ 9 2 10" xfId="60838" xr:uid="{80A91A56-25A6-4755-B5AA-567AA47F57BD}"/>
    <cellStyle name="Separador de milhares 9 2 2" xfId="30203" xr:uid="{00000000-0005-0000-0000-0000FD750000}"/>
    <cellStyle name="Separador de milhares_x0001_ 9 2 2" xfId="30204" xr:uid="{00000000-0005-0000-0000-0000FE750000}"/>
    <cellStyle name="Separador de milhares 9 2 2 2" xfId="30205" xr:uid="{00000000-0005-0000-0000-0000FF750000}"/>
    <cellStyle name="Separador de milhares_x0001_ 9 2 2 2" xfId="30206" xr:uid="{00000000-0005-0000-0000-000000760000}"/>
    <cellStyle name="Separador de milhares 9 2 2 2 2" xfId="60841" xr:uid="{89BB5B1C-B858-4703-BFEB-7D84EBB4DFDB}"/>
    <cellStyle name="Separador de milhares_x0001_ 9 2 2 2 2" xfId="60842" xr:uid="{CE7EFD68-51D7-4F25-8BBF-75FB9298FBDA}"/>
    <cellStyle name="Separador de milhares 9 2 2 3" xfId="60839" xr:uid="{07BDA332-56C9-46F4-8A41-E401B67A8E95}"/>
    <cellStyle name="Separador de milhares_x0001_ 9 2 2 3" xfId="60840" xr:uid="{653CF767-0297-4F4E-B7E0-C6F42BA30804}"/>
    <cellStyle name="Separador de milhares 9 2 3" xfId="30207" xr:uid="{00000000-0005-0000-0000-000001760000}"/>
    <cellStyle name="Separador de milhares_x0001_ 9 2 3" xfId="30208" xr:uid="{00000000-0005-0000-0000-000002760000}"/>
    <cellStyle name="Separador de milhares 9 2 3 2" xfId="30209" xr:uid="{00000000-0005-0000-0000-000003760000}"/>
    <cellStyle name="Separador de milhares_x0001_ 9 2 3 2" xfId="30210" xr:uid="{00000000-0005-0000-0000-000004760000}"/>
    <cellStyle name="Separador de milhares 9 2 3 2 2" xfId="60845" xr:uid="{4F7EDBF1-6F69-4536-A009-C9740C0E4636}"/>
    <cellStyle name="Separador de milhares_x0001_ 9 2 3 2 2" xfId="60846" xr:uid="{FE0D4883-EC58-4C3D-B85A-9428D5194E41}"/>
    <cellStyle name="Separador de milhares 9 2 3 3" xfId="60843" xr:uid="{8C0FF5A8-CE21-4A6D-90B8-2FEA0A26C228}"/>
    <cellStyle name="Separador de milhares_x0001_ 9 2 3 3" xfId="60844" xr:uid="{997D052F-A7BA-4D34-9421-CD406D18F6A4}"/>
    <cellStyle name="Separador de milhares 9 2 4" xfId="30211" xr:uid="{00000000-0005-0000-0000-000005760000}"/>
    <cellStyle name="Separador de milhares_x0001_ 9 2 4" xfId="30212" xr:uid="{00000000-0005-0000-0000-000006760000}"/>
    <cellStyle name="Separador de milhares 9 2 4 2" xfId="30213" xr:uid="{00000000-0005-0000-0000-000007760000}"/>
    <cellStyle name="Separador de milhares_x0001_ 9 2 4 2" xfId="30214" xr:uid="{00000000-0005-0000-0000-000008760000}"/>
    <cellStyle name="Separador de milhares 9 2 4 2 2" xfId="60849" xr:uid="{3E00A50A-84C4-4D9E-B2D1-6565D8E4DAE4}"/>
    <cellStyle name="Separador de milhares_x0001_ 9 2 4 2 2" xfId="60850" xr:uid="{FE43EC12-963C-4C75-96CB-902303049F5B}"/>
    <cellStyle name="Separador de milhares 9 2 4 3" xfId="60847" xr:uid="{68C696BD-C631-4186-ACAC-09FA75640479}"/>
    <cellStyle name="Separador de milhares_x0001_ 9 2 4 3" xfId="60848" xr:uid="{A318B5CB-6CBA-4C10-8CD0-2D81C0458FE5}"/>
    <cellStyle name="Separador de milhares 9 2 5" xfId="30215" xr:uid="{00000000-0005-0000-0000-000009760000}"/>
    <cellStyle name="Separador de milhares_x0001_ 9 2 5" xfId="30216" xr:uid="{00000000-0005-0000-0000-00000A760000}"/>
    <cellStyle name="Separador de milhares 9 2 5 2" xfId="30217" xr:uid="{00000000-0005-0000-0000-00000B760000}"/>
    <cellStyle name="Separador de milhares_x0001_ 9 2 5 2" xfId="30218" xr:uid="{00000000-0005-0000-0000-00000C760000}"/>
    <cellStyle name="Separador de milhares 9 2 5 2 2" xfId="60853" xr:uid="{23ED961D-C5AD-4FA0-B219-D8093876E437}"/>
    <cellStyle name="Separador de milhares_x0001_ 9 2 5 2 2" xfId="60854" xr:uid="{458F373D-AE25-4623-AA59-791AB5B0A46C}"/>
    <cellStyle name="Separador de milhares 9 2 5 3" xfId="60851" xr:uid="{DB94F582-2791-442D-96D5-463B5D2BD601}"/>
    <cellStyle name="Separador de milhares_x0001_ 9 2 5 3" xfId="60852" xr:uid="{9720616E-9FED-48B8-855D-5254155EA533}"/>
    <cellStyle name="Separador de milhares 9 2 6" xfId="30219" xr:uid="{00000000-0005-0000-0000-00000D760000}"/>
    <cellStyle name="Separador de milhares_x0001_ 9 2 6" xfId="30220" xr:uid="{00000000-0005-0000-0000-00000E760000}"/>
    <cellStyle name="Separador de milhares 9 2 6 2" xfId="60855" xr:uid="{BA087CF3-5306-4A40-9EBD-99422B4B49F1}"/>
    <cellStyle name="Separador de milhares_x0001_ 9 2 6 2" xfId="60856" xr:uid="{BC10BBF6-D495-4EA5-A1C1-8EEC20BFB3F4}"/>
    <cellStyle name="Separador de milhares 9 2 7" xfId="30221" xr:uid="{00000000-0005-0000-0000-00000F760000}"/>
    <cellStyle name="Separador de milhares_x0001_ 9 2 7" xfId="30222" xr:uid="{00000000-0005-0000-0000-000010760000}"/>
    <cellStyle name="Separador de milhares 9 2 7 2" xfId="60857" xr:uid="{8DBEF186-9809-46AF-AE9D-B99A918095AD}"/>
    <cellStyle name="Separador de milhares_x0001_ 9 2 7 2" xfId="60858" xr:uid="{4E384A61-C468-47BE-8F18-C34F7D014A2C}"/>
    <cellStyle name="Separador de milhares 9 2 7 3" xfId="30223" xr:uid="{00000000-0005-0000-0000-000011760000}"/>
    <cellStyle name="Separador de milhares 9 2 7 3 2" xfId="60859" xr:uid="{DB6974CD-D2DD-4689-B69F-944A50272DA6}"/>
    <cellStyle name="Separador de milhares 9 2 8" xfId="30224" xr:uid="{00000000-0005-0000-0000-000012760000}"/>
    <cellStyle name="Separador de milhares_x0001_ 9 2 8" xfId="30225" xr:uid="{00000000-0005-0000-0000-000013760000}"/>
    <cellStyle name="Separador de milhares 9 2 8 2" xfId="60860" xr:uid="{111FF395-EE63-470E-9E2E-AA273073CA98}"/>
    <cellStyle name="Separador de milhares_x0001_ 9 2 8 2" xfId="60861" xr:uid="{3CB0F1C9-10AB-42D9-BF7F-FBA5BD370861}"/>
    <cellStyle name="Separador de milhares 9 2 9" xfId="30226" xr:uid="{00000000-0005-0000-0000-000014760000}"/>
    <cellStyle name="Separador de milhares_x0001_ 9 2 9" xfId="30227" xr:uid="{00000000-0005-0000-0000-000015760000}"/>
    <cellStyle name="Separador de milhares 9 2 9 2" xfId="60862" xr:uid="{2655B769-161A-4116-B71B-A18FCA92ED5B}"/>
    <cellStyle name="Separador de milhares_x0001_ 9 2 9 2" xfId="60863" xr:uid="{41A500A4-3A32-45E2-B6C1-597EE58612CC}"/>
    <cellStyle name="Separador de milhares 9 20" xfId="30228" xr:uid="{00000000-0005-0000-0000-000016760000}"/>
    <cellStyle name="Separador de milhares 9 20 2" xfId="30229" xr:uid="{00000000-0005-0000-0000-000017760000}"/>
    <cellStyle name="Separador de milhares 9 20 2 2" xfId="30230" xr:uid="{00000000-0005-0000-0000-000018760000}"/>
    <cellStyle name="Separador de milhares 9 20 2 2 2" xfId="60866" xr:uid="{8DA46DB4-63F8-49CB-8905-654B62F38322}"/>
    <cellStyle name="Separador de milhares 9 20 2 3" xfId="60865" xr:uid="{33EEE1EA-62D3-46E1-B69C-4D2447E1ED42}"/>
    <cellStyle name="Separador de milhares 9 20 3" xfId="30231" xr:uid="{00000000-0005-0000-0000-000019760000}"/>
    <cellStyle name="Separador de milhares 9 20 3 2" xfId="30232" xr:uid="{00000000-0005-0000-0000-00001A760000}"/>
    <cellStyle name="Separador de milhares 9 20 3 2 2" xfId="60868" xr:uid="{EE5A2610-3B85-44F5-B139-43FC784CA8E1}"/>
    <cellStyle name="Separador de milhares 9 20 3 3" xfId="60867" xr:uid="{E546DBB2-017E-4EDB-9BED-7005E2237C87}"/>
    <cellStyle name="Separador de milhares 9 20 4" xfId="30233" xr:uid="{00000000-0005-0000-0000-00001B760000}"/>
    <cellStyle name="Separador de milhares 9 20 4 2" xfId="60869" xr:uid="{587A0D63-8D5F-4AB6-B960-45FBFBAFB416}"/>
    <cellStyle name="Separador de milhares 9 20 5" xfId="30234" xr:uid="{00000000-0005-0000-0000-00001C760000}"/>
    <cellStyle name="Separador de milhares 9 20 5 2" xfId="30235" xr:uid="{00000000-0005-0000-0000-00001D760000}"/>
    <cellStyle name="Separador de milhares 9 20 5 2 2" xfId="60871" xr:uid="{77CE8017-57C8-4E60-AEAE-422A1DFE7961}"/>
    <cellStyle name="Separador de milhares 9 20 5 3" xfId="60870" xr:uid="{8F0442B5-9F19-4F7C-9A9E-B4E4C93F8A14}"/>
    <cellStyle name="Separador de milhares 9 20 6" xfId="30236" xr:uid="{00000000-0005-0000-0000-00001E760000}"/>
    <cellStyle name="Separador de milhares 9 20 6 2" xfId="60872" xr:uid="{51B7ACAB-8B12-4EDC-9FF3-17A5135F41EC}"/>
    <cellStyle name="Separador de milhares 9 20 7" xfId="60864" xr:uid="{01BF6125-4663-4545-B47B-6ECD2F23571F}"/>
    <cellStyle name="Separador de milhares 9 21" xfId="30237" xr:uid="{00000000-0005-0000-0000-00001F760000}"/>
    <cellStyle name="Separador de milhares 9 21 2" xfId="30238" xr:uid="{00000000-0005-0000-0000-000020760000}"/>
    <cellStyle name="Separador de milhares 9 21 2 2" xfId="30239" xr:uid="{00000000-0005-0000-0000-000021760000}"/>
    <cellStyle name="Separador de milhares 9 21 2 2 2" xfId="60875" xr:uid="{82F7164E-8F29-4904-A78B-38D194753A04}"/>
    <cellStyle name="Separador de milhares 9 21 2 3" xfId="60874" xr:uid="{9D3D156A-D415-4945-8371-671BD19AC1DD}"/>
    <cellStyle name="Separador de milhares 9 21 3" xfId="30240" xr:uid="{00000000-0005-0000-0000-000022760000}"/>
    <cellStyle name="Separador de milhares 9 21 3 2" xfId="30241" xr:uid="{00000000-0005-0000-0000-000023760000}"/>
    <cellStyle name="Separador de milhares 9 21 3 2 2" xfId="60877" xr:uid="{EDA1B77B-4B3B-446F-8199-54A60F00F5A1}"/>
    <cellStyle name="Separador de milhares 9 21 3 3" xfId="60876" xr:uid="{B601D410-22A1-4CDF-B79C-3E8A410DD354}"/>
    <cellStyle name="Separador de milhares 9 21 4" xfId="30242" xr:uid="{00000000-0005-0000-0000-000024760000}"/>
    <cellStyle name="Separador de milhares 9 21 4 2" xfId="60878" xr:uid="{44716D75-1052-4865-A30A-F83F4607A594}"/>
    <cellStyle name="Separador de milhares 9 21 5" xfId="30243" xr:uid="{00000000-0005-0000-0000-000025760000}"/>
    <cellStyle name="Separador de milhares 9 21 5 2" xfId="30244" xr:uid="{00000000-0005-0000-0000-000026760000}"/>
    <cellStyle name="Separador de milhares 9 21 5 2 2" xfId="60880" xr:uid="{7FB1D0B5-E665-487E-9480-F63EB279FD88}"/>
    <cellStyle name="Separador de milhares 9 21 5 3" xfId="60879" xr:uid="{6F752852-CDDC-49C6-90F5-F49A8EF7E6C1}"/>
    <cellStyle name="Separador de milhares 9 21 6" xfId="30245" xr:uid="{00000000-0005-0000-0000-000027760000}"/>
    <cellStyle name="Separador de milhares 9 21 6 2" xfId="60881" xr:uid="{16E1D0C6-3593-4959-B2D0-AA47231E2DA6}"/>
    <cellStyle name="Separador de milhares 9 21 7" xfId="60873" xr:uid="{F175A881-C718-47A5-9809-78B385460601}"/>
    <cellStyle name="Separador de milhares 9 22" xfId="30246" xr:uid="{00000000-0005-0000-0000-000028760000}"/>
    <cellStyle name="Separador de milhares 9 22 2" xfId="30247" xr:uid="{00000000-0005-0000-0000-000029760000}"/>
    <cellStyle name="Separador de milhares 9 22 2 2" xfId="30248" xr:uid="{00000000-0005-0000-0000-00002A760000}"/>
    <cellStyle name="Separador de milhares 9 22 2 2 2" xfId="60884" xr:uid="{24DF07CD-8266-4FEE-8C10-D21F9C9D9084}"/>
    <cellStyle name="Separador de milhares 9 22 2 3" xfId="60883" xr:uid="{C956BB60-4E74-42F3-9DAD-B436EAE165B8}"/>
    <cellStyle name="Separador de milhares 9 22 3" xfId="30249" xr:uid="{00000000-0005-0000-0000-00002B760000}"/>
    <cellStyle name="Separador de milhares 9 22 3 2" xfId="30250" xr:uid="{00000000-0005-0000-0000-00002C760000}"/>
    <cellStyle name="Separador de milhares 9 22 3 2 2" xfId="60886" xr:uid="{B820A968-E225-4AC3-B73B-EDFEBA3559BF}"/>
    <cellStyle name="Separador de milhares 9 22 3 3" xfId="60885" xr:uid="{6DE5C217-5369-404C-9CD1-A8BB46846057}"/>
    <cellStyle name="Separador de milhares 9 22 4" xfId="30251" xr:uid="{00000000-0005-0000-0000-00002D760000}"/>
    <cellStyle name="Separador de milhares 9 22 4 2" xfId="60887" xr:uid="{FE8B8149-F6C2-4DC1-BA6D-CA7EECE2C4F7}"/>
    <cellStyle name="Separador de milhares 9 22 5" xfId="30252" xr:uid="{00000000-0005-0000-0000-00002E760000}"/>
    <cellStyle name="Separador de milhares 9 22 5 2" xfId="30253" xr:uid="{00000000-0005-0000-0000-00002F760000}"/>
    <cellStyle name="Separador de milhares 9 22 5 2 2" xfId="60889" xr:uid="{46E0D01C-385A-4A98-8149-7F594E898FFD}"/>
    <cellStyle name="Separador de milhares 9 22 5 3" xfId="60888" xr:uid="{FD4AC220-D8D1-44AF-92E5-2C324135FD3F}"/>
    <cellStyle name="Separador de milhares 9 22 6" xfId="30254" xr:uid="{00000000-0005-0000-0000-000030760000}"/>
    <cellStyle name="Separador de milhares 9 22 6 2" xfId="60890" xr:uid="{9C65BB2B-E5FB-42A3-8A66-F9B6CB8C6AAD}"/>
    <cellStyle name="Separador de milhares 9 22 7" xfId="60882" xr:uid="{E6485AD1-31A4-457D-BD10-D375F30F3315}"/>
    <cellStyle name="Separador de milhares 9 23" xfId="30255" xr:uid="{00000000-0005-0000-0000-000031760000}"/>
    <cellStyle name="Separador de milhares 9 23 2" xfId="30256" xr:uid="{00000000-0005-0000-0000-000032760000}"/>
    <cellStyle name="Separador de milhares 9 23 2 2" xfId="30257" xr:uid="{00000000-0005-0000-0000-000033760000}"/>
    <cellStyle name="Separador de milhares 9 23 2 2 2" xfId="60893" xr:uid="{9BB073A8-2C0C-46C4-8D0E-CDBB2DD3F0A5}"/>
    <cellStyle name="Separador de milhares 9 23 2 3" xfId="60892" xr:uid="{A0C18CC1-76F4-42FB-99EA-849E7CC0640E}"/>
    <cellStyle name="Separador de milhares 9 23 3" xfId="30258" xr:uid="{00000000-0005-0000-0000-000034760000}"/>
    <cellStyle name="Separador de milhares 9 23 3 2" xfId="30259" xr:uid="{00000000-0005-0000-0000-000035760000}"/>
    <cellStyle name="Separador de milhares 9 23 3 2 2" xfId="60895" xr:uid="{5DECB440-27B5-4EBA-A299-2B016946F886}"/>
    <cellStyle name="Separador de milhares 9 23 3 3" xfId="60894" xr:uid="{368387DF-F3CB-434B-BDCD-D85DEC683F4D}"/>
    <cellStyle name="Separador de milhares 9 23 4" xfId="30260" xr:uid="{00000000-0005-0000-0000-000036760000}"/>
    <cellStyle name="Separador de milhares 9 23 4 2" xfId="60896" xr:uid="{66CDB32E-D1CE-47F5-A0C5-DECB45AAABC7}"/>
    <cellStyle name="Separador de milhares 9 23 5" xfId="30261" xr:uid="{00000000-0005-0000-0000-000037760000}"/>
    <cellStyle name="Separador de milhares 9 23 5 2" xfId="30262" xr:uid="{00000000-0005-0000-0000-000038760000}"/>
    <cellStyle name="Separador de milhares 9 23 5 2 2" xfId="60898" xr:uid="{C3703CF8-9FE3-4CED-AA14-5D06E90AA6A2}"/>
    <cellStyle name="Separador de milhares 9 23 5 3" xfId="60897" xr:uid="{9DA7E2F7-C44B-43E2-8753-E83ED15844C0}"/>
    <cellStyle name="Separador de milhares 9 23 6" xfId="30263" xr:uid="{00000000-0005-0000-0000-000039760000}"/>
    <cellStyle name="Separador de milhares 9 23 6 2" xfId="60899" xr:uid="{CA5E345A-D035-4B75-B802-1FB8A9F68631}"/>
    <cellStyle name="Separador de milhares 9 23 7" xfId="60891" xr:uid="{DAA58CCA-6954-46DA-91FD-67E373B5A3CF}"/>
    <cellStyle name="Separador de milhares 9 24" xfId="30264" xr:uid="{00000000-0005-0000-0000-00003A760000}"/>
    <cellStyle name="Separador de milhares 9 24 2" xfId="30265" xr:uid="{00000000-0005-0000-0000-00003B760000}"/>
    <cellStyle name="Separador de milhares 9 24 2 2" xfId="30266" xr:uid="{00000000-0005-0000-0000-00003C760000}"/>
    <cellStyle name="Separador de milhares 9 24 2 2 2" xfId="60902" xr:uid="{55D5E688-0606-4EC5-91A7-C6D29D886AFF}"/>
    <cellStyle name="Separador de milhares 9 24 2 3" xfId="60901" xr:uid="{2E69946B-41BF-4A8F-BBE2-6DD14A8CFF9B}"/>
    <cellStyle name="Separador de milhares 9 24 3" xfId="30267" xr:uid="{00000000-0005-0000-0000-00003D760000}"/>
    <cellStyle name="Separador de milhares 9 24 3 2" xfId="30268" xr:uid="{00000000-0005-0000-0000-00003E760000}"/>
    <cellStyle name="Separador de milhares 9 24 3 2 2" xfId="60904" xr:uid="{AAFB6934-5F1E-446A-B2C4-4D3BA6344FEC}"/>
    <cellStyle name="Separador de milhares 9 24 3 3" xfId="60903" xr:uid="{03090E02-61C7-4AC6-A6A0-AF3B0C58DE63}"/>
    <cellStyle name="Separador de milhares 9 24 4" xfId="30269" xr:uid="{00000000-0005-0000-0000-00003F760000}"/>
    <cellStyle name="Separador de milhares 9 24 4 2" xfId="60905" xr:uid="{7ACBF75B-1FE5-4E51-AD5B-DAE9527F1457}"/>
    <cellStyle name="Separador de milhares 9 24 5" xfId="30270" xr:uid="{00000000-0005-0000-0000-000040760000}"/>
    <cellStyle name="Separador de milhares 9 24 5 2" xfId="30271" xr:uid="{00000000-0005-0000-0000-000041760000}"/>
    <cellStyle name="Separador de milhares 9 24 5 2 2" xfId="60907" xr:uid="{9CBFF959-1C84-4ABF-9955-A7AF743D7604}"/>
    <cellStyle name="Separador de milhares 9 24 5 3" xfId="60906" xr:uid="{9B535E20-DA6B-4BE4-861F-1A0E85508D54}"/>
    <cellStyle name="Separador de milhares 9 24 6" xfId="30272" xr:uid="{00000000-0005-0000-0000-000042760000}"/>
    <cellStyle name="Separador de milhares 9 24 6 2" xfId="60908" xr:uid="{CA8D9D12-3461-41B8-ABE1-031028C6653F}"/>
    <cellStyle name="Separador de milhares 9 24 7" xfId="60900" xr:uid="{739D5628-5C3D-4F7D-A317-999013E0DC63}"/>
    <cellStyle name="Separador de milhares 9 25" xfId="30273" xr:uid="{00000000-0005-0000-0000-000043760000}"/>
    <cellStyle name="Separador de milhares 9 25 2" xfId="30274" xr:uid="{00000000-0005-0000-0000-000044760000}"/>
    <cellStyle name="Separador de milhares 9 25 2 2" xfId="30275" xr:uid="{00000000-0005-0000-0000-000045760000}"/>
    <cellStyle name="Separador de milhares 9 25 2 2 2" xfId="60911" xr:uid="{408CEE4D-0DCC-4BA7-8D92-1ADEF1E0DD5C}"/>
    <cellStyle name="Separador de milhares 9 25 2 3" xfId="60910" xr:uid="{964266DA-B86C-4205-86AB-7C56720D768C}"/>
    <cellStyle name="Separador de milhares 9 25 3" xfId="30276" xr:uid="{00000000-0005-0000-0000-000046760000}"/>
    <cellStyle name="Separador de milhares 9 25 3 2" xfId="30277" xr:uid="{00000000-0005-0000-0000-000047760000}"/>
    <cellStyle name="Separador de milhares 9 25 3 2 2" xfId="60913" xr:uid="{53738DD0-4CE2-49F0-9631-405F1A260ABA}"/>
    <cellStyle name="Separador de milhares 9 25 3 3" xfId="60912" xr:uid="{443DB22F-E3C4-49B5-90CA-1CA5259DDD41}"/>
    <cellStyle name="Separador de milhares 9 25 4" xfId="30278" xr:uid="{00000000-0005-0000-0000-000048760000}"/>
    <cellStyle name="Separador de milhares 9 25 4 2" xfId="60914" xr:uid="{05319225-25F3-41E7-99E6-AB9DF8EE3A66}"/>
    <cellStyle name="Separador de milhares 9 25 5" xfId="30279" xr:uid="{00000000-0005-0000-0000-000049760000}"/>
    <cellStyle name="Separador de milhares 9 25 5 2" xfId="30280" xr:uid="{00000000-0005-0000-0000-00004A760000}"/>
    <cellStyle name="Separador de milhares 9 25 5 2 2" xfId="60916" xr:uid="{ED68E7CA-E206-429F-9475-E2FA6806BDB6}"/>
    <cellStyle name="Separador de milhares 9 25 5 3" xfId="60915" xr:uid="{700521C4-0FC3-4E85-859F-109828A3FE5F}"/>
    <cellStyle name="Separador de milhares 9 25 6" xfId="30281" xr:uid="{00000000-0005-0000-0000-00004B760000}"/>
    <cellStyle name="Separador de milhares 9 25 6 2" xfId="60917" xr:uid="{5DEA1910-2DD9-4A52-A76D-32E9ABE7A5D7}"/>
    <cellStyle name="Separador de milhares 9 25 7" xfId="60909" xr:uid="{D51D6CEB-A824-479A-8D45-32A7308D354E}"/>
    <cellStyle name="Separador de milhares 9 26" xfId="30282" xr:uid="{00000000-0005-0000-0000-00004C760000}"/>
    <cellStyle name="Separador de milhares 9 26 2" xfId="30283" xr:uid="{00000000-0005-0000-0000-00004D760000}"/>
    <cellStyle name="Separador de milhares 9 26 2 2" xfId="30284" xr:uid="{00000000-0005-0000-0000-00004E760000}"/>
    <cellStyle name="Separador de milhares 9 26 2 2 2" xfId="60920" xr:uid="{5A47CF71-E18B-4041-A722-F0144D12C227}"/>
    <cellStyle name="Separador de milhares 9 26 2 3" xfId="60919" xr:uid="{A0B272A7-660A-4AC5-A239-63689D770B85}"/>
    <cellStyle name="Separador de milhares 9 26 3" xfId="30285" xr:uid="{00000000-0005-0000-0000-00004F760000}"/>
    <cellStyle name="Separador de milhares 9 26 3 2" xfId="30286" xr:uid="{00000000-0005-0000-0000-000050760000}"/>
    <cellStyle name="Separador de milhares 9 26 3 2 2" xfId="60922" xr:uid="{AFB2D752-1511-4825-8522-85C21632BB63}"/>
    <cellStyle name="Separador de milhares 9 26 3 3" xfId="60921" xr:uid="{71FB05D0-B392-4723-A701-7EE0415683F0}"/>
    <cellStyle name="Separador de milhares 9 26 4" xfId="30287" xr:uid="{00000000-0005-0000-0000-000051760000}"/>
    <cellStyle name="Separador de milhares 9 26 4 2" xfId="60923" xr:uid="{D6EB4B83-183C-4CBD-9C6A-9C9C43847B92}"/>
    <cellStyle name="Separador de milhares 9 26 5" xfId="30288" xr:uid="{00000000-0005-0000-0000-000052760000}"/>
    <cellStyle name="Separador de milhares 9 26 5 2" xfId="30289" xr:uid="{00000000-0005-0000-0000-000053760000}"/>
    <cellStyle name="Separador de milhares 9 26 5 2 2" xfId="60925" xr:uid="{DAB87F5E-7D1F-435C-AD43-81F4A6BF2B4B}"/>
    <cellStyle name="Separador de milhares 9 26 5 3" xfId="60924" xr:uid="{4408CBED-F013-4A28-AE0D-4B15C5C381ED}"/>
    <cellStyle name="Separador de milhares 9 26 6" xfId="30290" xr:uid="{00000000-0005-0000-0000-000054760000}"/>
    <cellStyle name="Separador de milhares 9 26 6 2" xfId="60926" xr:uid="{14389D4A-3D61-49D2-A1F2-7805F84D5B68}"/>
    <cellStyle name="Separador de milhares 9 26 7" xfId="60918" xr:uid="{8E140A9C-1440-49F7-9E85-33F8CD1870C4}"/>
    <cellStyle name="Separador de milhares 9 27" xfId="30291" xr:uid="{00000000-0005-0000-0000-000055760000}"/>
    <cellStyle name="Separador de milhares 9 27 2" xfId="30292" xr:uid="{00000000-0005-0000-0000-000056760000}"/>
    <cellStyle name="Separador de milhares 9 27 2 2" xfId="30293" xr:uid="{00000000-0005-0000-0000-000057760000}"/>
    <cellStyle name="Separador de milhares 9 27 2 2 2" xfId="60929" xr:uid="{67E3D1D1-4A69-4EA5-B66C-772B000F8B01}"/>
    <cellStyle name="Separador de milhares 9 27 2 3" xfId="60928" xr:uid="{78DC2B72-1617-4E32-AF8C-BF68B2CB4B91}"/>
    <cellStyle name="Separador de milhares 9 27 3" xfId="30294" xr:uid="{00000000-0005-0000-0000-000058760000}"/>
    <cellStyle name="Separador de milhares 9 27 3 2" xfId="30295" xr:uid="{00000000-0005-0000-0000-000059760000}"/>
    <cellStyle name="Separador de milhares 9 27 3 2 2" xfId="60931" xr:uid="{D29FE13F-79EA-4660-AE49-204537B445B2}"/>
    <cellStyle name="Separador de milhares 9 27 3 3" xfId="60930" xr:uid="{79F77218-C91D-467F-9DDF-E6655BDAC6B0}"/>
    <cellStyle name="Separador de milhares 9 27 4" xfId="30296" xr:uid="{00000000-0005-0000-0000-00005A760000}"/>
    <cellStyle name="Separador de milhares 9 27 4 2" xfId="60932" xr:uid="{FFF99E81-88AE-42BD-A135-CB400D019614}"/>
    <cellStyle name="Separador de milhares 9 27 5" xfId="30297" xr:uid="{00000000-0005-0000-0000-00005B760000}"/>
    <cellStyle name="Separador de milhares 9 27 5 2" xfId="30298" xr:uid="{00000000-0005-0000-0000-00005C760000}"/>
    <cellStyle name="Separador de milhares 9 27 5 2 2" xfId="60934" xr:uid="{593DAFA6-D510-4726-9BD5-F395609A0D2E}"/>
    <cellStyle name="Separador de milhares 9 27 5 3" xfId="60933" xr:uid="{1FC7ADE1-F2D4-4A48-81C9-517AD8C7A801}"/>
    <cellStyle name="Separador de milhares 9 27 6" xfId="30299" xr:uid="{00000000-0005-0000-0000-00005D760000}"/>
    <cellStyle name="Separador de milhares 9 27 6 2" xfId="60935" xr:uid="{1CCCB5CD-8F6F-47BA-B6EE-E4AB4DC03ED0}"/>
    <cellStyle name="Separador de milhares 9 27 7" xfId="60927" xr:uid="{9020461E-2E6E-4C2A-9A0E-4BF0B9EDFF71}"/>
    <cellStyle name="Separador de milhares 9 28" xfId="30300" xr:uid="{00000000-0005-0000-0000-00005E760000}"/>
    <cellStyle name="Separador de milhares 9 28 2" xfId="30301" xr:uid="{00000000-0005-0000-0000-00005F760000}"/>
    <cellStyle name="Separador de milhares 9 28 2 2" xfId="30302" xr:uid="{00000000-0005-0000-0000-000060760000}"/>
    <cellStyle name="Separador de milhares 9 28 2 2 2" xfId="60938" xr:uid="{A1DD2E29-761A-417E-BBA3-DEB409BECD81}"/>
    <cellStyle name="Separador de milhares 9 28 2 3" xfId="60937" xr:uid="{A2571595-D523-4BE1-AB0B-69469F2CAD4F}"/>
    <cellStyle name="Separador de milhares 9 28 3" xfId="30303" xr:uid="{00000000-0005-0000-0000-000061760000}"/>
    <cellStyle name="Separador de milhares 9 28 3 2" xfId="30304" xr:uid="{00000000-0005-0000-0000-000062760000}"/>
    <cellStyle name="Separador de milhares 9 28 3 2 2" xfId="60940" xr:uid="{8389DFA7-8B55-4855-8DDA-9EEE87551ABA}"/>
    <cellStyle name="Separador de milhares 9 28 3 3" xfId="60939" xr:uid="{8215DC65-1FB7-42AD-9E43-48AF896DC9AD}"/>
    <cellStyle name="Separador de milhares 9 28 4" xfId="30305" xr:uid="{00000000-0005-0000-0000-000063760000}"/>
    <cellStyle name="Separador de milhares 9 28 4 2" xfId="60941" xr:uid="{7DFEAF95-9782-4A91-86D6-B2A8810BEF6B}"/>
    <cellStyle name="Separador de milhares 9 28 5" xfId="30306" xr:uid="{00000000-0005-0000-0000-000064760000}"/>
    <cellStyle name="Separador de milhares 9 28 5 2" xfId="30307" xr:uid="{00000000-0005-0000-0000-000065760000}"/>
    <cellStyle name="Separador de milhares 9 28 5 2 2" xfId="60943" xr:uid="{F78A46B8-19A7-4801-A4BD-13558503A842}"/>
    <cellStyle name="Separador de milhares 9 28 5 3" xfId="60942" xr:uid="{EA9AD374-77E1-48F9-B675-1C9A21C870A4}"/>
    <cellStyle name="Separador de milhares 9 28 6" xfId="30308" xr:uid="{00000000-0005-0000-0000-000066760000}"/>
    <cellStyle name="Separador de milhares 9 28 6 2" xfId="60944" xr:uid="{247C9172-539E-434D-AE64-4A64CE7BC27F}"/>
    <cellStyle name="Separador de milhares 9 28 7" xfId="60936" xr:uid="{52DD959A-8C32-4EE7-A05B-8618B0ECCB36}"/>
    <cellStyle name="Separador de milhares 9 29" xfId="30309" xr:uid="{00000000-0005-0000-0000-000067760000}"/>
    <cellStyle name="Separador de milhares 9 29 2" xfId="30310" xr:uid="{00000000-0005-0000-0000-000068760000}"/>
    <cellStyle name="Separador de milhares 9 29 2 2" xfId="30311" xr:uid="{00000000-0005-0000-0000-000069760000}"/>
    <cellStyle name="Separador de milhares 9 29 2 2 2" xfId="60947" xr:uid="{9E748C0F-C138-4925-B772-9501BAEC4BA2}"/>
    <cellStyle name="Separador de milhares 9 29 2 3" xfId="60946" xr:uid="{34956FE0-FEC0-448A-8C31-0BF373DFE3D4}"/>
    <cellStyle name="Separador de milhares 9 29 3" xfId="30312" xr:uid="{00000000-0005-0000-0000-00006A760000}"/>
    <cellStyle name="Separador de milhares 9 29 3 2" xfId="30313" xr:uid="{00000000-0005-0000-0000-00006B760000}"/>
    <cellStyle name="Separador de milhares 9 29 3 2 2" xfId="60949" xr:uid="{1D89637C-620D-4136-94D9-51A2EBB03998}"/>
    <cellStyle name="Separador de milhares 9 29 3 3" xfId="60948" xr:uid="{E92C5419-3F47-48B9-8A58-FFBBF40AB4E5}"/>
    <cellStyle name="Separador de milhares 9 29 4" xfId="30314" xr:uid="{00000000-0005-0000-0000-00006C760000}"/>
    <cellStyle name="Separador de milhares 9 29 4 2" xfId="60950" xr:uid="{ECF07F6A-DA95-43FD-B617-2C01658BE35E}"/>
    <cellStyle name="Separador de milhares 9 29 5" xfId="30315" xr:uid="{00000000-0005-0000-0000-00006D760000}"/>
    <cellStyle name="Separador de milhares 9 29 5 2" xfId="60951" xr:uid="{6082F3E9-4C8F-4CD0-AD62-091BA271DA8E}"/>
    <cellStyle name="Separador de milhares 9 29 6" xfId="30316" xr:uid="{00000000-0005-0000-0000-00006E760000}"/>
    <cellStyle name="Separador de milhares 9 29 6 2" xfId="60952" xr:uid="{F15BD3C7-D662-46B5-9F0E-53B7B897FFB6}"/>
    <cellStyle name="Separador de milhares 9 29 7" xfId="60945" xr:uid="{27EE2A9C-9C44-42B5-8ECF-01ABBC8F2F35}"/>
    <cellStyle name="Separador de milhares 9 3" xfId="30317" xr:uid="{00000000-0005-0000-0000-00006F760000}"/>
    <cellStyle name="Separador de milhares_x0001_ 9 3" xfId="30318" xr:uid="{00000000-0005-0000-0000-000070760000}"/>
    <cellStyle name="Separador de milhares 9 3 10" xfId="60953" xr:uid="{A0DC1CCC-1D06-4EA1-8508-50FB7A8E9BBF}"/>
    <cellStyle name="Separador de milhares_x0001_ 9 3 10" xfId="60954" xr:uid="{A2D148D6-7625-42ED-AE75-342303E4015C}"/>
    <cellStyle name="Separador de milhares 9 3 2" xfId="30319" xr:uid="{00000000-0005-0000-0000-000071760000}"/>
    <cellStyle name="Separador de milhares_x0001_ 9 3 2" xfId="30320" xr:uid="{00000000-0005-0000-0000-000072760000}"/>
    <cellStyle name="Separador de milhares 9 3 2 2" xfId="30321" xr:uid="{00000000-0005-0000-0000-000073760000}"/>
    <cellStyle name="Separador de milhares_x0001_ 9 3 2 2" xfId="30322" xr:uid="{00000000-0005-0000-0000-000074760000}"/>
    <cellStyle name="Separador de milhares 9 3 2 2 2" xfId="60957" xr:uid="{98077535-CB6C-4BAE-A316-8EC05CDA3F18}"/>
    <cellStyle name="Separador de milhares_x0001_ 9 3 2 2 2" xfId="60958" xr:uid="{C794600C-D844-4E47-9D3F-CC185747D815}"/>
    <cellStyle name="Separador de milhares 9 3 2 3" xfId="60955" xr:uid="{1460B12D-568E-4476-B625-EB981C1C3A0B}"/>
    <cellStyle name="Separador de milhares_x0001_ 9 3 2 3" xfId="60956" xr:uid="{94C56A5D-0CFB-4E0B-852C-1AF56D4B9D06}"/>
    <cellStyle name="Separador de milhares 9 3 3" xfId="30323" xr:uid="{00000000-0005-0000-0000-000075760000}"/>
    <cellStyle name="Separador de milhares_x0001_ 9 3 3" xfId="30324" xr:uid="{00000000-0005-0000-0000-000076760000}"/>
    <cellStyle name="Separador de milhares 9 3 3 2" xfId="30325" xr:uid="{00000000-0005-0000-0000-000077760000}"/>
    <cellStyle name="Separador de milhares_x0001_ 9 3 3 2" xfId="30326" xr:uid="{00000000-0005-0000-0000-000078760000}"/>
    <cellStyle name="Separador de milhares 9 3 3 2 2" xfId="60961" xr:uid="{FAE00D9E-001B-4B85-B8DB-1FD0134F904C}"/>
    <cellStyle name="Separador de milhares_x0001_ 9 3 3 2 2" xfId="60962" xr:uid="{3FB809EF-6BAC-41E0-B973-808AACF73E74}"/>
    <cellStyle name="Separador de milhares 9 3 3 3" xfId="60959" xr:uid="{80940F3B-545F-4E33-92D3-C24140934694}"/>
    <cellStyle name="Separador de milhares_x0001_ 9 3 3 3" xfId="60960" xr:uid="{1FA6A070-FDFD-4254-95A5-19F8E651EEFE}"/>
    <cellStyle name="Separador de milhares 9 3 4" xfId="30327" xr:uid="{00000000-0005-0000-0000-000079760000}"/>
    <cellStyle name="Separador de milhares_x0001_ 9 3 4" xfId="30328" xr:uid="{00000000-0005-0000-0000-00007A760000}"/>
    <cellStyle name="Separador de milhares 9 3 4 2" xfId="30329" xr:uid="{00000000-0005-0000-0000-00007B760000}"/>
    <cellStyle name="Separador de milhares_x0001_ 9 3 4 2" xfId="30330" xr:uid="{00000000-0005-0000-0000-00007C760000}"/>
    <cellStyle name="Separador de milhares 9 3 4 2 2" xfId="60965" xr:uid="{D079CA06-0930-4D77-997C-C42C821D9A1F}"/>
    <cellStyle name="Separador de milhares_x0001_ 9 3 4 2 2" xfId="60966" xr:uid="{0678C10B-1178-4DB5-98B2-4AE213E30CB2}"/>
    <cellStyle name="Separador de milhares 9 3 4 3" xfId="60963" xr:uid="{2913C85E-C8B4-4475-8537-0DC34F243590}"/>
    <cellStyle name="Separador de milhares_x0001_ 9 3 4 3" xfId="60964" xr:uid="{945B5B5A-15B5-4BAE-87F7-E26C61E24EE4}"/>
    <cellStyle name="Separador de milhares 9 3 5" xfId="30331" xr:uid="{00000000-0005-0000-0000-00007D760000}"/>
    <cellStyle name="Separador de milhares_x0001_ 9 3 5" xfId="30332" xr:uid="{00000000-0005-0000-0000-00007E760000}"/>
    <cellStyle name="Separador de milhares 9 3 5 2" xfId="30333" xr:uid="{00000000-0005-0000-0000-00007F760000}"/>
    <cellStyle name="Separador de milhares_x0001_ 9 3 5 2" xfId="30334" xr:uid="{00000000-0005-0000-0000-000080760000}"/>
    <cellStyle name="Separador de milhares 9 3 5 2 2" xfId="60969" xr:uid="{D2448C01-4B44-407C-AE0F-617847A52A11}"/>
    <cellStyle name="Separador de milhares_x0001_ 9 3 5 2 2" xfId="60970" xr:uid="{CCEA6ADB-580E-44FB-846F-8CEF2C7734AC}"/>
    <cellStyle name="Separador de milhares 9 3 5 3" xfId="60967" xr:uid="{FE08859B-94DA-46F3-B3F8-3775D1386D54}"/>
    <cellStyle name="Separador de milhares_x0001_ 9 3 5 3" xfId="60968" xr:uid="{337AE9D1-FC53-4246-A156-00DBAE2B61E7}"/>
    <cellStyle name="Separador de milhares 9 3 6" xfId="30335" xr:uid="{00000000-0005-0000-0000-000081760000}"/>
    <cellStyle name="Separador de milhares_x0001_ 9 3 6" xfId="30336" xr:uid="{00000000-0005-0000-0000-000082760000}"/>
    <cellStyle name="Separador de milhares 9 3 6 2" xfId="60971" xr:uid="{37D417C8-4DB1-40DC-9538-596D731BC1DF}"/>
    <cellStyle name="Separador de milhares_x0001_ 9 3 6 2" xfId="60972" xr:uid="{DF729CF1-BA9F-4741-BC1A-7E73BF8C67A7}"/>
    <cellStyle name="Separador de milhares 9 3 7" xfId="30337" xr:uid="{00000000-0005-0000-0000-000083760000}"/>
    <cellStyle name="Separador de milhares_x0001_ 9 3 7" xfId="30338" xr:uid="{00000000-0005-0000-0000-000084760000}"/>
    <cellStyle name="Separador de milhares 9 3 7 2" xfId="60973" xr:uid="{9A146B09-0741-42B2-A628-4D5A0480112D}"/>
    <cellStyle name="Separador de milhares_x0001_ 9 3 7 2" xfId="60974" xr:uid="{32491A54-EAA0-4786-8063-31191EB862D4}"/>
    <cellStyle name="Separador de milhares 9 3 7 3" xfId="30339" xr:uid="{00000000-0005-0000-0000-000085760000}"/>
    <cellStyle name="Separador de milhares 9 3 7 3 2" xfId="60975" xr:uid="{57DC2FE9-7210-4738-BF63-FE34E53B0452}"/>
    <cellStyle name="Separador de milhares 9 3 8" xfId="30340" xr:uid="{00000000-0005-0000-0000-000086760000}"/>
    <cellStyle name="Separador de milhares_x0001_ 9 3 8" xfId="30341" xr:uid="{00000000-0005-0000-0000-000087760000}"/>
    <cellStyle name="Separador de milhares 9 3 8 2" xfId="60976" xr:uid="{FA45C87C-0714-4288-9126-E075FB5F6649}"/>
    <cellStyle name="Separador de milhares_x0001_ 9 3 8 2" xfId="60977" xr:uid="{4EB0379B-DD66-4D3C-BFD3-2F54A0A7330A}"/>
    <cellStyle name="Separador de milhares 9 3 9" xfId="30342" xr:uid="{00000000-0005-0000-0000-000088760000}"/>
    <cellStyle name="Separador de milhares_x0001_ 9 3 9" xfId="30343" xr:uid="{00000000-0005-0000-0000-000089760000}"/>
    <cellStyle name="Separador de milhares 9 3 9 2" xfId="60978" xr:uid="{15DD7BE1-9DB2-4607-9313-89ADEE8919D4}"/>
    <cellStyle name="Separador de milhares_x0001_ 9 3 9 2" xfId="60979" xr:uid="{5DFC7CA9-9A4C-4F15-B322-75D1938D47B0}"/>
    <cellStyle name="Separador de milhares 9 30" xfId="30344" xr:uid="{00000000-0005-0000-0000-00008A760000}"/>
    <cellStyle name="Separador de milhares 9 30 2" xfId="30345" xr:uid="{00000000-0005-0000-0000-00008B760000}"/>
    <cellStyle name="Separador de milhares 9 30 2 2" xfId="30346" xr:uid="{00000000-0005-0000-0000-00008C760000}"/>
    <cellStyle name="Separador de milhares 9 30 2 2 2" xfId="60982" xr:uid="{E882205D-9661-493E-A7D4-C615544CBC1A}"/>
    <cellStyle name="Separador de milhares 9 30 2 3" xfId="60981" xr:uid="{6EC6C2EB-1936-42F0-BA80-E82E5385B7E0}"/>
    <cellStyle name="Separador de milhares 9 30 3" xfId="30347" xr:uid="{00000000-0005-0000-0000-00008D760000}"/>
    <cellStyle name="Separador de milhares 9 30 3 2" xfId="30348" xr:uid="{00000000-0005-0000-0000-00008E760000}"/>
    <cellStyle name="Separador de milhares 9 30 3 2 2" xfId="60984" xr:uid="{D391A007-5B4E-42DB-BB7B-F25B2DA2FFB0}"/>
    <cellStyle name="Separador de milhares 9 30 3 3" xfId="60983" xr:uid="{064AE422-53AA-4D01-97A7-4C5D74492CE7}"/>
    <cellStyle name="Separador de milhares 9 30 4" xfId="30349" xr:uid="{00000000-0005-0000-0000-00008F760000}"/>
    <cellStyle name="Separador de milhares 9 30 4 2" xfId="60985" xr:uid="{FF208C81-23DA-44E4-844A-5255D7CFF7C7}"/>
    <cellStyle name="Separador de milhares 9 30 5" xfId="30350" xr:uid="{00000000-0005-0000-0000-000090760000}"/>
    <cellStyle name="Separador de milhares 9 30 5 2" xfId="60986" xr:uid="{B2C65A55-36F0-4715-B56B-EEC9140BE6FF}"/>
    <cellStyle name="Separador de milhares 9 30 6" xfId="30351" xr:uid="{00000000-0005-0000-0000-000091760000}"/>
    <cellStyle name="Separador de milhares 9 30 6 2" xfId="60987" xr:uid="{62D921BD-D102-4832-ABFE-369E837EFD45}"/>
    <cellStyle name="Separador de milhares 9 30 7" xfId="60980" xr:uid="{F73F68BB-6F69-42C3-BC0E-6D06B5104085}"/>
    <cellStyle name="Separador de milhares 9 31" xfId="30352" xr:uid="{00000000-0005-0000-0000-000092760000}"/>
    <cellStyle name="Separador de milhares 9 31 2" xfId="30353" xr:uid="{00000000-0005-0000-0000-000093760000}"/>
    <cellStyle name="Separador de milhares 9 31 2 2" xfId="30354" xr:uid="{00000000-0005-0000-0000-000094760000}"/>
    <cellStyle name="Separador de milhares 9 31 2 2 2" xfId="60990" xr:uid="{B2B7990A-2475-4820-80B0-22FD425B93A8}"/>
    <cellStyle name="Separador de milhares 9 31 2 3" xfId="60989" xr:uid="{107D4634-2DB1-49EB-BFED-792F577D5682}"/>
    <cellStyle name="Separador de milhares 9 31 3" xfId="30355" xr:uid="{00000000-0005-0000-0000-000095760000}"/>
    <cellStyle name="Separador de milhares 9 31 3 2" xfId="30356" xr:uid="{00000000-0005-0000-0000-000096760000}"/>
    <cellStyle name="Separador de milhares 9 31 3 2 2" xfId="60992" xr:uid="{E5CC1E99-30EA-4347-B894-63DA8BE39700}"/>
    <cellStyle name="Separador de milhares 9 31 3 3" xfId="60991" xr:uid="{113C0F5B-F6D8-4929-B79C-D394A7E84E6B}"/>
    <cellStyle name="Separador de milhares 9 31 4" xfId="30357" xr:uid="{00000000-0005-0000-0000-000097760000}"/>
    <cellStyle name="Separador de milhares 9 31 4 2" xfId="60993" xr:uid="{59A5A0A8-28CD-4125-B9EB-65590F06BA4C}"/>
    <cellStyle name="Separador de milhares 9 31 5" xfId="30358" xr:uid="{00000000-0005-0000-0000-000098760000}"/>
    <cellStyle name="Separador de milhares 9 31 5 2" xfId="60994" xr:uid="{EC277E12-0647-4C05-A30E-03A475D33104}"/>
    <cellStyle name="Separador de milhares 9 31 6" xfId="30359" xr:uid="{00000000-0005-0000-0000-000099760000}"/>
    <cellStyle name="Separador de milhares 9 31 6 2" xfId="60995" xr:uid="{B76977CB-5BCA-4F6A-B22D-1A6378CFC3B3}"/>
    <cellStyle name="Separador de milhares 9 31 7" xfId="60988" xr:uid="{5D8D57AD-9BBD-48C9-AC2F-2638E46A209F}"/>
    <cellStyle name="Separador de milhares 9 32" xfId="30360" xr:uid="{00000000-0005-0000-0000-00009A760000}"/>
    <cellStyle name="Separador de milhares 9 32 2" xfId="30361" xr:uid="{00000000-0005-0000-0000-00009B760000}"/>
    <cellStyle name="Separador de milhares 9 32 2 2" xfId="30362" xr:uid="{00000000-0005-0000-0000-00009C760000}"/>
    <cellStyle name="Separador de milhares 9 32 2 2 2" xfId="60998" xr:uid="{A9A0E96C-67AD-42FE-A523-69F572C5E84F}"/>
    <cellStyle name="Separador de milhares 9 32 2 3" xfId="60997" xr:uid="{BE946291-D52D-4B79-B48B-89503516321A}"/>
    <cellStyle name="Separador de milhares 9 32 3" xfId="30363" xr:uid="{00000000-0005-0000-0000-00009D760000}"/>
    <cellStyle name="Separador de milhares 9 32 3 2" xfId="30364" xr:uid="{00000000-0005-0000-0000-00009E760000}"/>
    <cellStyle name="Separador de milhares 9 32 3 2 2" xfId="61000" xr:uid="{F910FD1D-26A8-4C74-9FB8-7788C5D3BF5B}"/>
    <cellStyle name="Separador de milhares 9 32 3 3" xfId="60999" xr:uid="{F6BF27E8-1118-47DD-BB30-33AA1E6B210A}"/>
    <cellStyle name="Separador de milhares 9 32 4" xfId="30365" xr:uid="{00000000-0005-0000-0000-00009F760000}"/>
    <cellStyle name="Separador de milhares 9 32 4 2" xfId="61001" xr:uid="{1161A3CE-F8AE-44A4-AE06-2BC77AE24934}"/>
    <cellStyle name="Separador de milhares 9 32 5" xfId="30366" xr:uid="{00000000-0005-0000-0000-0000A0760000}"/>
    <cellStyle name="Separador de milhares 9 32 5 2" xfId="61002" xr:uid="{C3CFB703-AD67-4DD7-8FF5-19286C89918B}"/>
    <cellStyle name="Separador de milhares 9 32 6" xfId="30367" xr:uid="{00000000-0005-0000-0000-0000A1760000}"/>
    <cellStyle name="Separador de milhares 9 32 6 2" xfId="61003" xr:uid="{703B05D1-8AED-4238-ADF2-331005A769FB}"/>
    <cellStyle name="Separador de milhares 9 32 7" xfId="60996" xr:uid="{2BCBBF65-C4A3-49A5-A327-7519ECAA15D6}"/>
    <cellStyle name="Separador de milhares 9 33" xfId="30368" xr:uid="{00000000-0005-0000-0000-0000A2760000}"/>
    <cellStyle name="Separador de milhares 9 33 2" xfId="30369" xr:uid="{00000000-0005-0000-0000-0000A3760000}"/>
    <cellStyle name="Separador de milhares 9 33 2 2" xfId="30370" xr:uid="{00000000-0005-0000-0000-0000A4760000}"/>
    <cellStyle name="Separador de milhares 9 33 2 2 2" xfId="61006" xr:uid="{A1D244FE-8292-49B4-91A4-B1B0B2492A48}"/>
    <cellStyle name="Separador de milhares 9 33 2 3" xfId="61005" xr:uid="{A584D8A1-DB1B-4D26-9879-746437AD6F1B}"/>
    <cellStyle name="Separador de milhares 9 33 3" xfId="30371" xr:uid="{00000000-0005-0000-0000-0000A5760000}"/>
    <cellStyle name="Separador de milhares 9 33 3 2" xfId="30372" xr:uid="{00000000-0005-0000-0000-0000A6760000}"/>
    <cellStyle name="Separador de milhares 9 33 3 2 2" xfId="61008" xr:uid="{9D8D8F98-4AA2-4FA1-9576-EB441752F99D}"/>
    <cellStyle name="Separador de milhares 9 33 3 3" xfId="61007" xr:uid="{6ED0C8A4-CFB0-4774-8908-01BB3BFEC785}"/>
    <cellStyle name="Separador de milhares 9 33 4" xfId="30373" xr:uid="{00000000-0005-0000-0000-0000A7760000}"/>
    <cellStyle name="Separador de milhares 9 33 4 2" xfId="61009" xr:uid="{AA66F53B-B8C0-49CF-BE42-79B04D2FAAFB}"/>
    <cellStyle name="Separador de milhares 9 33 5" xfId="30374" xr:uid="{00000000-0005-0000-0000-0000A8760000}"/>
    <cellStyle name="Separador de milhares 9 33 5 2" xfId="61010" xr:uid="{D3765235-5541-49A3-BE8F-ECBEE248056B}"/>
    <cellStyle name="Separador de milhares 9 33 6" xfId="30375" xr:uid="{00000000-0005-0000-0000-0000A9760000}"/>
    <cellStyle name="Separador de milhares 9 33 6 2" xfId="61011" xr:uid="{E14B1947-BF3C-456A-908D-73197F6DAA8A}"/>
    <cellStyle name="Separador de milhares 9 33 7" xfId="61004" xr:uid="{2E24D133-D1BF-406E-B94E-3B28C229D0B5}"/>
    <cellStyle name="Separador de milhares 9 34" xfId="30376" xr:uid="{00000000-0005-0000-0000-0000AA760000}"/>
    <cellStyle name="Separador de milhares 9 34 2" xfId="30377" xr:uid="{00000000-0005-0000-0000-0000AB760000}"/>
    <cellStyle name="Separador de milhares 9 34 2 2" xfId="30378" xr:uid="{00000000-0005-0000-0000-0000AC760000}"/>
    <cellStyle name="Separador de milhares 9 34 2 2 2" xfId="61014" xr:uid="{1DF77CAC-CC6C-4B90-AEB3-052920A12602}"/>
    <cellStyle name="Separador de milhares 9 34 2 3" xfId="61013" xr:uid="{3A0C4EF6-FB2E-430D-877D-0E02B0FC4CEA}"/>
    <cellStyle name="Separador de milhares 9 34 3" xfId="30379" xr:uid="{00000000-0005-0000-0000-0000AD760000}"/>
    <cellStyle name="Separador de milhares 9 34 3 2" xfId="30380" xr:uid="{00000000-0005-0000-0000-0000AE760000}"/>
    <cellStyle name="Separador de milhares 9 34 3 2 2" xfId="61016" xr:uid="{86D4013D-E325-4F0E-8BEE-5A5771102222}"/>
    <cellStyle name="Separador de milhares 9 34 3 3" xfId="61015" xr:uid="{B4B8ED95-9F06-472B-AAA9-4A990B92890E}"/>
    <cellStyle name="Separador de milhares 9 34 4" xfId="30381" xr:uid="{00000000-0005-0000-0000-0000AF760000}"/>
    <cellStyle name="Separador de milhares 9 34 4 2" xfId="61017" xr:uid="{3BE1C847-4C46-4E42-AC9D-6E0BA15BBD76}"/>
    <cellStyle name="Separador de milhares 9 34 5" xfId="30382" xr:uid="{00000000-0005-0000-0000-0000B0760000}"/>
    <cellStyle name="Separador de milhares 9 34 5 2" xfId="61018" xr:uid="{A6D1FBED-1780-47E7-959E-230ED2C6B35B}"/>
    <cellStyle name="Separador de milhares 9 34 6" xfId="30383" xr:uid="{00000000-0005-0000-0000-0000B1760000}"/>
    <cellStyle name="Separador de milhares 9 34 6 2" xfId="61019" xr:uid="{1E348353-FC83-492B-BC1B-DD942AEDA6BC}"/>
    <cellStyle name="Separador de milhares 9 34 7" xfId="61012" xr:uid="{9EA0FEF1-A590-4005-9B0F-B950B2A34D4D}"/>
    <cellStyle name="Separador de milhares 9 35" xfId="30384" xr:uid="{00000000-0005-0000-0000-0000B2760000}"/>
    <cellStyle name="Separador de milhares 9 35 2" xfId="30385" xr:uid="{00000000-0005-0000-0000-0000B3760000}"/>
    <cellStyle name="Separador de milhares 9 35 2 2" xfId="30386" xr:uid="{00000000-0005-0000-0000-0000B4760000}"/>
    <cellStyle name="Separador de milhares 9 35 2 2 2" xfId="61022" xr:uid="{8B5EC534-5196-4A37-BC56-34CB128FB3CB}"/>
    <cellStyle name="Separador de milhares 9 35 2 3" xfId="61021" xr:uid="{153CC4B2-6D8B-4490-81FA-9D0AE1A024AC}"/>
    <cellStyle name="Separador de milhares 9 35 3" xfId="30387" xr:uid="{00000000-0005-0000-0000-0000B5760000}"/>
    <cellStyle name="Separador de milhares 9 35 3 2" xfId="30388" xr:uid="{00000000-0005-0000-0000-0000B6760000}"/>
    <cellStyle name="Separador de milhares 9 35 3 2 2" xfId="61024" xr:uid="{4C60C593-3978-4A1E-805F-AC4921497AD3}"/>
    <cellStyle name="Separador de milhares 9 35 3 3" xfId="61023" xr:uid="{8AE1920A-2BD8-4277-98A2-9DF035746D68}"/>
    <cellStyle name="Separador de milhares 9 35 4" xfId="30389" xr:uid="{00000000-0005-0000-0000-0000B7760000}"/>
    <cellStyle name="Separador de milhares 9 35 4 2" xfId="61025" xr:uid="{5919078A-0F27-4594-BAFE-92CF341A2DB6}"/>
    <cellStyle name="Separador de milhares 9 35 5" xfId="30390" xr:uid="{00000000-0005-0000-0000-0000B8760000}"/>
    <cellStyle name="Separador de milhares 9 35 5 2" xfId="61026" xr:uid="{95F29C30-20D5-4D9C-9D43-898FF4EFBBB2}"/>
    <cellStyle name="Separador de milhares 9 35 6" xfId="30391" xr:uid="{00000000-0005-0000-0000-0000B9760000}"/>
    <cellStyle name="Separador de milhares 9 35 6 2" xfId="61027" xr:uid="{C67967A4-0C16-4E22-A2C2-BE71A5E9E19B}"/>
    <cellStyle name="Separador de milhares 9 35 7" xfId="61020" xr:uid="{0C646B2F-8A04-42CF-A9D3-45ACB5F2BE1B}"/>
    <cellStyle name="Separador de milhares 9 36" xfId="30392" xr:uid="{00000000-0005-0000-0000-0000BA760000}"/>
    <cellStyle name="Separador de milhares 9 36 2" xfId="30393" xr:uid="{00000000-0005-0000-0000-0000BB760000}"/>
    <cellStyle name="Separador de milhares 9 36 2 2" xfId="30394" xr:uid="{00000000-0005-0000-0000-0000BC760000}"/>
    <cellStyle name="Separador de milhares 9 36 2 2 2" xfId="61030" xr:uid="{BA158E75-01F4-4B3D-A612-A52073B89F3D}"/>
    <cellStyle name="Separador de milhares 9 36 2 3" xfId="61029" xr:uid="{B85EACE6-6BAE-4E84-AD78-6E2C56EF425C}"/>
    <cellStyle name="Separador de milhares 9 36 3" xfId="30395" xr:uid="{00000000-0005-0000-0000-0000BD760000}"/>
    <cellStyle name="Separador de milhares 9 36 3 2" xfId="30396" xr:uid="{00000000-0005-0000-0000-0000BE760000}"/>
    <cellStyle name="Separador de milhares 9 36 3 2 2" xfId="61032" xr:uid="{48A20D54-DBBC-4C66-A9CB-213295F48C31}"/>
    <cellStyle name="Separador de milhares 9 36 3 3" xfId="61031" xr:uid="{F40CC1D9-80A6-4F18-BE44-EEE27EFA61F9}"/>
    <cellStyle name="Separador de milhares 9 36 4" xfId="30397" xr:uid="{00000000-0005-0000-0000-0000BF760000}"/>
    <cellStyle name="Separador de milhares 9 36 4 2" xfId="61033" xr:uid="{83BA86E4-ABD1-4CF8-9D26-3F3FDC42A7EE}"/>
    <cellStyle name="Separador de milhares 9 36 5" xfId="30398" xr:uid="{00000000-0005-0000-0000-0000C0760000}"/>
    <cellStyle name="Separador de milhares 9 36 5 2" xfId="61034" xr:uid="{B3AD4938-C150-4D64-92B4-B71796F36369}"/>
    <cellStyle name="Separador de milhares 9 36 6" xfId="30399" xr:uid="{00000000-0005-0000-0000-0000C1760000}"/>
    <cellStyle name="Separador de milhares 9 36 6 2" xfId="61035" xr:uid="{7B4BA468-5D0C-4DDD-B9D6-61635DB76AD2}"/>
    <cellStyle name="Separador de milhares 9 36 7" xfId="61028" xr:uid="{5984A36D-EDF9-418B-97F9-8F596A8589C1}"/>
    <cellStyle name="Separador de milhares 9 37" xfId="30400" xr:uid="{00000000-0005-0000-0000-0000C2760000}"/>
    <cellStyle name="Separador de milhares 9 37 2" xfId="30401" xr:uid="{00000000-0005-0000-0000-0000C3760000}"/>
    <cellStyle name="Separador de milhares 9 37 2 2" xfId="61037" xr:uid="{0EDFCA24-CD1C-4930-88EB-CDD348F94EAF}"/>
    <cellStyle name="Separador de milhares 9 37 3" xfId="61036" xr:uid="{FE538CEF-34FE-42C6-8723-EBA5CD5CD911}"/>
    <cellStyle name="Separador de milhares 9 38" xfId="30402" xr:uid="{00000000-0005-0000-0000-0000C4760000}"/>
    <cellStyle name="Separador de milhares 9 38 2" xfId="30403" xr:uid="{00000000-0005-0000-0000-0000C5760000}"/>
    <cellStyle name="Separador de milhares 9 38 2 2" xfId="61039" xr:uid="{2262BCFC-9355-4424-94E2-DDA8C164041C}"/>
    <cellStyle name="Separador de milhares 9 38 3" xfId="61038" xr:uid="{A2282B44-2F79-438C-A245-F6C987482FBB}"/>
    <cellStyle name="Separador de milhares 9 39" xfId="30404" xr:uid="{00000000-0005-0000-0000-0000C6760000}"/>
    <cellStyle name="Separador de milhares 9 39 2" xfId="30405" xr:uid="{00000000-0005-0000-0000-0000C7760000}"/>
    <cellStyle name="Separador de milhares 9 39 2 2" xfId="61041" xr:uid="{8358A7A6-A0F0-4E14-81F5-383621BC2A60}"/>
    <cellStyle name="Separador de milhares 9 39 3" xfId="61040" xr:uid="{BDA2E54A-4DFA-471A-BC84-B5F540C7F9A8}"/>
    <cellStyle name="Separador de milhares 9 4" xfId="30406" xr:uid="{00000000-0005-0000-0000-0000C8760000}"/>
    <cellStyle name="Separador de milhares_x0001_ 9 4" xfId="30407" xr:uid="{00000000-0005-0000-0000-0000C9760000}"/>
    <cellStyle name="Separador de milhares 9 4 10" xfId="61042" xr:uid="{B5F74B23-BC2D-4E9B-93CB-581DB8608316}"/>
    <cellStyle name="Separador de milhares_x0001_ 9 4 10" xfId="61043" xr:uid="{6E651E83-5204-4C9C-8C15-2A7F10B37956}"/>
    <cellStyle name="Separador de milhares 9 4 2" xfId="30408" xr:uid="{00000000-0005-0000-0000-0000CA760000}"/>
    <cellStyle name="Separador de milhares_x0001_ 9 4 2" xfId="30409" xr:uid="{00000000-0005-0000-0000-0000CB760000}"/>
    <cellStyle name="Separador de milhares 9 4 2 2" xfId="30410" xr:uid="{00000000-0005-0000-0000-0000CC760000}"/>
    <cellStyle name="Separador de milhares_x0001_ 9 4 2 2" xfId="30411" xr:uid="{00000000-0005-0000-0000-0000CD760000}"/>
    <cellStyle name="Separador de milhares 9 4 2 2 2" xfId="61046" xr:uid="{D831C0C2-BB1A-49F9-B154-FCDFC1D3F4D5}"/>
    <cellStyle name="Separador de milhares_x0001_ 9 4 2 2 2" xfId="61047" xr:uid="{37C54C96-5E13-4196-BB02-F9F46FE78D8E}"/>
    <cellStyle name="Separador de milhares 9 4 2 3" xfId="61044" xr:uid="{A54F80A1-96AC-4FDC-910D-DC446427824A}"/>
    <cellStyle name="Separador de milhares_x0001_ 9 4 2 3" xfId="61045" xr:uid="{1019536F-124E-4A07-9D42-FFB8352333DE}"/>
    <cellStyle name="Separador de milhares 9 4 3" xfId="30412" xr:uid="{00000000-0005-0000-0000-0000CE760000}"/>
    <cellStyle name="Separador de milhares_x0001_ 9 4 3" xfId="30413" xr:uid="{00000000-0005-0000-0000-0000CF760000}"/>
    <cellStyle name="Separador de milhares 9 4 3 2" xfId="30414" xr:uid="{00000000-0005-0000-0000-0000D0760000}"/>
    <cellStyle name="Separador de milhares_x0001_ 9 4 3 2" xfId="30415" xr:uid="{00000000-0005-0000-0000-0000D1760000}"/>
    <cellStyle name="Separador de milhares 9 4 3 2 2" xfId="61050" xr:uid="{EDCA7245-103D-4BCA-A75E-6D343D37D4F7}"/>
    <cellStyle name="Separador de milhares_x0001_ 9 4 3 2 2" xfId="61051" xr:uid="{4226636C-AFD4-4D16-A3E2-8EF1B06C3592}"/>
    <cellStyle name="Separador de milhares 9 4 3 3" xfId="61048" xr:uid="{D21CB98D-81C8-44E7-94B2-2C81A1BA6EF3}"/>
    <cellStyle name="Separador de milhares_x0001_ 9 4 3 3" xfId="61049" xr:uid="{06F33049-8F15-49DB-A5A4-90AAA316A9EC}"/>
    <cellStyle name="Separador de milhares 9 4 4" xfId="30416" xr:uid="{00000000-0005-0000-0000-0000D2760000}"/>
    <cellStyle name="Separador de milhares_x0001_ 9 4 4" xfId="30417" xr:uid="{00000000-0005-0000-0000-0000D3760000}"/>
    <cellStyle name="Separador de milhares 9 4 4 2" xfId="30418" xr:uid="{00000000-0005-0000-0000-0000D4760000}"/>
    <cellStyle name="Separador de milhares_x0001_ 9 4 4 2" xfId="30419" xr:uid="{00000000-0005-0000-0000-0000D5760000}"/>
    <cellStyle name="Separador de milhares 9 4 4 2 2" xfId="61054" xr:uid="{4C82E256-DEBF-47CA-BFFC-A76493B51EEC}"/>
    <cellStyle name="Separador de milhares_x0001_ 9 4 4 2 2" xfId="61055" xr:uid="{CFBAB8D3-660D-4516-9536-9D5E9253DEE5}"/>
    <cellStyle name="Separador de milhares 9 4 4 3" xfId="61052" xr:uid="{4B8DBECA-C185-459A-818C-8565BB63ADEA}"/>
    <cellStyle name="Separador de milhares_x0001_ 9 4 4 3" xfId="61053" xr:uid="{117DF21F-F147-4EF4-B7C1-C2E27B96E23C}"/>
    <cellStyle name="Separador de milhares 9 4 5" xfId="30420" xr:uid="{00000000-0005-0000-0000-0000D6760000}"/>
    <cellStyle name="Separador de milhares_x0001_ 9 4 5" xfId="30421" xr:uid="{00000000-0005-0000-0000-0000D7760000}"/>
    <cellStyle name="Separador de milhares 9 4 5 2" xfId="30422" xr:uid="{00000000-0005-0000-0000-0000D8760000}"/>
    <cellStyle name="Separador de milhares_x0001_ 9 4 5 2" xfId="30423" xr:uid="{00000000-0005-0000-0000-0000D9760000}"/>
    <cellStyle name="Separador de milhares 9 4 5 2 2" xfId="61058" xr:uid="{CEAE7BF5-0119-4248-A906-EAB41753D9FF}"/>
    <cellStyle name="Separador de milhares_x0001_ 9 4 5 2 2" xfId="61059" xr:uid="{D1006B1E-2B95-48AC-929F-FFE05E03E731}"/>
    <cellStyle name="Separador de milhares 9 4 5 3" xfId="61056" xr:uid="{4FD1FD97-DA38-474B-B497-DEB7AAA347ED}"/>
    <cellStyle name="Separador de milhares_x0001_ 9 4 5 3" xfId="61057" xr:uid="{24B18282-0843-42A9-8206-4FCE64928F2A}"/>
    <cellStyle name="Separador de milhares 9 4 6" xfId="30424" xr:uid="{00000000-0005-0000-0000-0000DA760000}"/>
    <cellStyle name="Separador de milhares_x0001_ 9 4 6" xfId="30425" xr:uid="{00000000-0005-0000-0000-0000DB760000}"/>
    <cellStyle name="Separador de milhares 9 4 6 2" xfId="61060" xr:uid="{4AFD3E03-3157-415C-B155-25B1E54D173E}"/>
    <cellStyle name="Separador de milhares_x0001_ 9 4 6 2" xfId="61061" xr:uid="{DAF0EA77-CF5D-4021-B87F-92D6C595E430}"/>
    <cellStyle name="Separador de milhares 9 4 7" xfId="30426" xr:uid="{00000000-0005-0000-0000-0000DC760000}"/>
    <cellStyle name="Separador de milhares_x0001_ 9 4 7" xfId="30427" xr:uid="{00000000-0005-0000-0000-0000DD760000}"/>
    <cellStyle name="Separador de milhares 9 4 7 2" xfId="61062" xr:uid="{F16283DF-1145-4EDA-B160-60A89FBD2E99}"/>
    <cellStyle name="Separador de milhares_x0001_ 9 4 7 2" xfId="61063" xr:uid="{33CA6763-8E71-4645-BF33-D00C680B9123}"/>
    <cellStyle name="Separador de milhares 9 4 7 3" xfId="30428" xr:uid="{00000000-0005-0000-0000-0000DE760000}"/>
    <cellStyle name="Separador de milhares 9 4 7 3 2" xfId="61064" xr:uid="{0B7F71FB-A642-42A6-9156-341243ABE25A}"/>
    <cellStyle name="Separador de milhares 9 4 8" xfId="30429" xr:uid="{00000000-0005-0000-0000-0000DF760000}"/>
    <cellStyle name="Separador de milhares_x0001_ 9 4 8" xfId="30430" xr:uid="{00000000-0005-0000-0000-0000E0760000}"/>
    <cellStyle name="Separador de milhares 9 4 8 2" xfId="61065" xr:uid="{E17BC1DC-86D5-4203-96D2-B54EAD62B1C8}"/>
    <cellStyle name="Separador de milhares_x0001_ 9 4 8 2" xfId="61066" xr:uid="{7FFED103-C3AD-4A56-A049-5B10398AB104}"/>
    <cellStyle name="Separador de milhares 9 4 9" xfId="30431" xr:uid="{00000000-0005-0000-0000-0000E1760000}"/>
    <cellStyle name="Separador de milhares_x0001_ 9 4 9" xfId="30432" xr:uid="{00000000-0005-0000-0000-0000E2760000}"/>
    <cellStyle name="Separador de milhares 9 4 9 2" xfId="61067" xr:uid="{BB57BB6A-18EA-4C70-A97A-97280E6E9436}"/>
    <cellStyle name="Separador de milhares_x0001_ 9 4 9 2" xfId="61068" xr:uid="{68823092-C4F7-4462-B376-59E58EF98150}"/>
    <cellStyle name="Separador de milhares 9 40" xfId="30433" xr:uid="{00000000-0005-0000-0000-0000E3760000}"/>
    <cellStyle name="Separador de milhares 9 40 2" xfId="30434" xr:uid="{00000000-0005-0000-0000-0000E4760000}"/>
    <cellStyle name="Separador de milhares 9 40 2 2" xfId="61070" xr:uid="{ADD20F16-9557-409B-9211-0B80E4FDBA23}"/>
    <cellStyle name="Separador de milhares 9 40 3" xfId="61069" xr:uid="{81EE2175-A017-4F9B-A7BD-E4F8C9AF9B25}"/>
    <cellStyle name="Separador de milhares 9 41" xfId="30435" xr:uid="{00000000-0005-0000-0000-0000E5760000}"/>
    <cellStyle name="Separador de milhares 9 41 2" xfId="61071" xr:uid="{01A57425-5880-4DC7-A271-C5389E257049}"/>
    <cellStyle name="Separador de milhares 9 42" xfId="30436" xr:uid="{00000000-0005-0000-0000-0000E6760000}"/>
    <cellStyle name="Separador de milhares 9 42 2" xfId="61072" xr:uid="{5AE79998-28C7-4C6E-8C2D-689D4676B038}"/>
    <cellStyle name="Separador de milhares 9 42 3" xfId="30437" xr:uid="{00000000-0005-0000-0000-0000E7760000}"/>
    <cellStyle name="Separador de milhares 9 42 3 2" xfId="61073" xr:uid="{3D442FBF-A991-479C-A1C2-21FB27E05043}"/>
    <cellStyle name="Separador de milhares 9 43" xfId="30438" xr:uid="{00000000-0005-0000-0000-0000E8760000}"/>
    <cellStyle name="Separador de milhares 9 43 2" xfId="61074" xr:uid="{3C0F9C3A-37A7-4D53-ADAA-C12FB0DE2014}"/>
    <cellStyle name="Separador de milhares 9 44" xfId="30439" xr:uid="{00000000-0005-0000-0000-0000E9760000}"/>
    <cellStyle name="Separador de milhares 9 44 2" xfId="61075" xr:uid="{59C49965-8A09-4096-B063-E05894CDE9DC}"/>
    <cellStyle name="Separador de milhares 9 45" xfId="60719" xr:uid="{FA1E122F-2E52-4B61-A5E4-51622F7F525E}"/>
    <cellStyle name="Separador de milhares 9 5" xfId="30440" xr:uid="{00000000-0005-0000-0000-0000EA760000}"/>
    <cellStyle name="Separador de milhares_x0001_ 9 5" xfId="30441" xr:uid="{00000000-0005-0000-0000-0000EB760000}"/>
    <cellStyle name="Separador de milhares 9 5 10" xfId="61076" xr:uid="{C1366B84-347A-4490-93FA-51C8251F978B}"/>
    <cellStyle name="Separador de milhares_x0001_ 9 5 10" xfId="61077" xr:uid="{94B2F9DD-9BB0-4B77-8A37-B1F1A2010CE5}"/>
    <cellStyle name="Separador de milhares 9 5 2" xfId="30442" xr:uid="{00000000-0005-0000-0000-0000EC760000}"/>
    <cellStyle name="Separador de milhares_x0001_ 9 5 2" xfId="30443" xr:uid="{00000000-0005-0000-0000-0000ED760000}"/>
    <cellStyle name="Separador de milhares 9 5 2 2" xfId="30444" xr:uid="{00000000-0005-0000-0000-0000EE760000}"/>
    <cellStyle name="Separador de milhares_x0001_ 9 5 2 2" xfId="30445" xr:uid="{00000000-0005-0000-0000-0000EF760000}"/>
    <cellStyle name="Separador de milhares 9 5 2 2 2" xfId="61080" xr:uid="{C17A24CE-B3C4-43F6-A7DD-EB82C95A0C3C}"/>
    <cellStyle name="Separador de milhares_x0001_ 9 5 2 2 2" xfId="61081" xr:uid="{B41683A5-7BB2-4529-B878-F42AB2A4ED9E}"/>
    <cellStyle name="Separador de milhares 9 5 2 3" xfId="61078" xr:uid="{66B303BA-4E52-413B-ABAA-A7CEB073F518}"/>
    <cellStyle name="Separador de milhares_x0001_ 9 5 2 3" xfId="61079" xr:uid="{9E834EC4-9069-4E2F-93CA-37DC93BFD1A2}"/>
    <cellStyle name="Separador de milhares 9 5 3" xfId="30446" xr:uid="{00000000-0005-0000-0000-0000F0760000}"/>
    <cellStyle name="Separador de milhares_x0001_ 9 5 3" xfId="30447" xr:uid="{00000000-0005-0000-0000-0000F1760000}"/>
    <cellStyle name="Separador de milhares 9 5 3 2" xfId="30448" xr:uid="{00000000-0005-0000-0000-0000F2760000}"/>
    <cellStyle name="Separador de milhares_x0001_ 9 5 3 2" xfId="30449" xr:uid="{00000000-0005-0000-0000-0000F3760000}"/>
    <cellStyle name="Separador de milhares 9 5 3 2 2" xfId="61084" xr:uid="{4CCD4536-33D5-46D9-B151-2DF7977B95C3}"/>
    <cellStyle name="Separador de milhares_x0001_ 9 5 3 2 2" xfId="61085" xr:uid="{F8095903-62ED-492A-B87E-F0407FECA7E1}"/>
    <cellStyle name="Separador de milhares 9 5 3 3" xfId="61082" xr:uid="{11481D5A-3676-45F4-95F1-B34A763C7DBC}"/>
    <cellStyle name="Separador de milhares_x0001_ 9 5 3 3" xfId="61083" xr:uid="{80FCF361-7B71-4BE4-825C-34826D859DFE}"/>
    <cellStyle name="Separador de milhares 9 5 4" xfId="30450" xr:uid="{00000000-0005-0000-0000-0000F4760000}"/>
    <cellStyle name="Separador de milhares_x0001_ 9 5 4" xfId="30451" xr:uid="{00000000-0005-0000-0000-0000F5760000}"/>
    <cellStyle name="Separador de milhares 9 5 4 2" xfId="30452" xr:uid="{00000000-0005-0000-0000-0000F6760000}"/>
    <cellStyle name="Separador de milhares_x0001_ 9 5 4 2" xfId="30453" xr:uid="{00000000-0005-0000-0000-0000F7760000}"/>
    <cellStyle name="Separador de milhares 9 5 4 2 2" xfId="61088" xr:uid="{5A7C06C9-1F16-41F8-A420-FEA1818A898B}"/>
    <cellStyle name="Separador de milhares_x0001_ 9 5 4 2 2" xfId="61089" xr:uid="{E547711C-A03F-42F3-9FC1-F78F30BADB31}"/>
    <cellStyle name="Separador de milhares 9 5 4 3" xfId="61086" xr:uid="{49CB9A68-95B4-4B94-AAA7-E322C3E608ED}"/>
    <cellStyle name="Separador de milhares_x0001_ 9 5 4 3" xfId="61087" xr:uid="{329A4E3B-9DEE-409D-A498-895AB43F3193}"/>
    <cellStyle name="Separador de milhares 9 5 5" xfId="30454" xr:uid="{00000000-0005-0000-0000-0000F8760000}"/>
    <cellStyle name="Separador de milhares_x0001_ 9 5 5" xfId="30455" xr:uid="{00000000-0005-0000-0000-0000F9760000}"/>
    <cellStyle name="Separador de milhares 9 5 5 2" xfId="30456" xr:uid="{00000000-0005-0000-0000-0000FA760000}"/>
    <cellStyle name="Separador de milhares_x0001_ 9 5 5 2" xfId="30457" xr:uid="{00000000-0005-0000-0000-0000FB760000}"/>
    <cellStyle name="Separador de milhares 9 5 5 2 2" xfId="61092" xr:uid="{6131C840-72FF-4AB4-88A2-984EB29AE143}"/>
    <cellStyle name="Separador de milhares_x0001_ 9 5 5 2 2" xfId="61093" xr:uid="{276AC7F8-3B2A-4387-808A-1527AA2E4280}"/>
    <cellStyle name="Separador de milhares 9 5 5 3" xfId="61090" xr:uid="{2ABAB71D-7132-4998-85E4-CEEBA8840C8D}"/>
    <cellStyle name="Separador de milhares_x0001_ 9 5 5 3" xfId="61091" xr:uid="{687952CF-1E71-4901-BFBB-D7875505C811}"/>
    <cellStyle name="Separador de milhares 9 5 6" xfId="30458" xr:uid="{00000000-0005-0000-0000-0000FC760000}"/>
    <cellStyle name="Separador de milhares_x0001_ 9 5 6" xfId="30459" xr:uid="{00000000-0005-0000-0000-0000FD760000}"/>
    <cellStyle name="Separador de milhares 9 5 6 2" xfId="61094" xr:uid="{D69B1DA0-39CB-44EA-8511-F154B877C033}"/>
    <cellStyle name="Separador de milhares_x0001_ 9 5 6 2" xfId="61095" xr:uid="{324E23E2-445F-47E9-B4A2-483820E6B9C8}"/>
    <cellStyle name="Separador de milhares 9 5 7" xfId="30460" xr:uid="{00000000-0005-0000-0000-0000FE760000}"/>
    <cellStyle name="Separador de milhares_x0001_ 9 5 7" xfId="30461" xr:uid="{00000000-0005-0000-0000-0000FF760000}"/>
    <cellStyle name="Separador de milhares 9 5 7 2" xfId="61096" xr:uid="{CFFAA9A7-FF69-4BB7-8C4D-4252C52FF8E5}"/>
    <cellStyle name="Separador de milhares_x0001_ 9 5 7 2" xfId="61097" xr:uid="{44286F2A-D499-4FD2-B767-B8144DB1875F}"/>
    <cellStyle name="Separador de milhares 9 5 7 3" xfId="30462" xr:uid="{00000000-0005-0000-0000-000000770000}"/>
    <cellStyle name="Separador de milhares 9 5 7 3 2" xfId="61098" xr:uid="{1C076247-966B-40E7-B9B3-FAA4C30F6BAA}"/>
    <cellStyle name="Separador de milhares 9 5 8" xfId="30463" xr:uid="{00000000-0005-0000-0000-000001770000}"/>
    <cellStyle name="Separador de milhares_x0001_ 9 5 8" xfId="30464" xr:uid="{00000000-0005-0000-0000-000002770000}"/>
    <cellStyle name="Separador de milhares 9 5 8 2" xfId="61099" xr:uid="{C939BB77-F828-4D67-815C-5520622E8A4F}"/>
    <cellStyle name="Separador de milhares_x0001_ 9 5 8 2" xfId="61100" xr:uid="{2E018557-D023-4C1F-9256-F8544519926C}"/>
    <cellStyle name="Separador de milhares 9 5 9" xfId="30465" xr:uid="{00000000-0005-0000-0000-000003770000}"/>
    <cellStyle name="Separador de milhares_x0001_ 9 5 9" xfId="30466" xr:uid="{00000000-0005-0000-0000-000004770000}"/>
    <cellStyle name="Separador de milhares 9 5 9 2" xfId="61101" xr:uid="{A3C716D6-1563-4BED-98AE-6F5893AAAAB7}"/>
    <cellStyle name="Separador de milhares_x0001_ 9 5 9 2" xfId="61102" xr:uid="{8525F73A-D5F3-47D4-A98C-9DA818672D09}"/>
    <cellStyle name="Separador de milhares 9 6" xfId="30467" xr:uid="{00000000-0005-0000-0000-000005770000}"/>
    <cellStyle name="Separador de milhares_x0001_ 9 6" xfId="30468" xr:uid="{00000000-0005-0000-0000-000006770000}"/>
    <cellStyle name="Separador de milhares 9 6 10" xfId="61103" xr:uid="{CBFA9097-2017-4CEB-9101-2091214408CC}"/>
    <cellStyle name="Separador de milhares_x0001_ 9 6 10" xfId="61104" xr:uid="{92FE1A1C-CFB9-4501-A56D-BC78EE3AB7D0}"/>
    <cellStyle name="Separador de milhares 9 6 2" xfId="30469" xr:uid="{00000000-0005-0000-0000-000007770000}"/>
    <cellStyle name="Separador de milhares_x0001_ 9 6 2" xfId="30470" xr:uid="{00000000-0005-0000-0000-000008770000}"/>
    <cellStyle name="Separador de milhares 9 6 2 2" xfId="30471" xr:uid="{00000000-0005-0000-0000-000009770000}"/>
    <cellStyle name="Separador de milhares_x0001_ 9 6 2 2" xfId="30472" xr:uid="{00000000-0005-0000-0000-00000A770000}"/>
    <cellStyle name="Separador de milhares 9 6 2 2 2" xfId="61107" xr:uid="{07C5DDE3-8119-4C5A-8EBB-5C4CCA7C3F0D}"/>
    <cellStyle name="Separador de milhares_x0001_ 9 6 2 2 2" xfId="61108" xr:uid="{13CE01AC-5E00-4C77-91F7-981163A0BAD2}"/>
    <cellStyle name="Separador de milhares 9 6 2 3" xfId="61105" xr:uid="{45EFE5D8-24BC-484D-B8AE-D85ECF5017B2}"/>
    <cellStyle name="Separador de milhares_x0001_ 9 6 2 3" xfId="61106" xr:uid="{CA59F447-38C3-46E8-A4DB-8D09120F52D5}"/>
    <cellStyle name="Separador de milhares 9 6 3" xfId="30473" xr:uid="{00000000-0005-0000-0000-00000B770000}"/>
    <cellStyle name="Separador de milhares_x0001_ 9 6 3" xfId="30474" xr:uid="{00000000-0005-0000-0000-00000C770000}"/>
    <cellStyle name="Separador de milhares 9 6 3 2" xfId="30475" xr:uid="{00000000-0005-0000-0000-00000D770000}"/>
    <cellStyle name="Separador de milhares_x0001_ 9 6 3 2" xfId="30476" xr:uid="{00000000-0005-0000-0000-00000E770000}"/>
    <cellStyle name="Separador de milhares 9 6 3 2 2" xfId="61111" xr:uid="{F981D212-9D0B-4726-832F-6E2BB0E53917}"/>
    <cellStyle name="Separador de milhares_x0001_ 9 6 3 2 2" xfId="61112" xr:uid="{CA3A67DA-4400-4D53-8BE7-D565A99831FA}"/>
    <cellStyle name="Separador de milhares 9 6 3 3" xfId="61109" xr:uid="{C0941A35-9A57-4E4A-87F8-1A9067DBA147}"/>
    <cellStyle name="Separador de milhares_x0001_ 9 6 3 3" xfId="61110" xr:uid="{00DD0EE4-50B4-4774-8F96-AA876E4A92F9}"/>
    <cellStyle name="Separador de milhares 9 6 4" xfId="30477" xr:uid="{00000000-0005-0000-0000-00000F770000}"/>
    <cellStyle name="Separador de milhares_x0001_ 9 6 4" xfId="30478" xr:uid="{00000000-0005-0000-0000-000010770000}"/>
    <cellStyle name="Separador de milhares 9 6 4 2" xfId="30479" xr:uid="{00000000-0005-0000-0000-000011770000}"/>
    <cellStyle name="Separador de milhares_x0001_ 9 6 4 2" xfId="30480" xr:uid="{00000000-0005-0000-0000-000012770000}"/>
    <cellStyle name="Separador de milhares 9 6 4 2 2" xfId="61115" xr:uid="{C55DAEBE-075E-4C36-B1F1-72A884D15D9E}"/>
    <cellStyle name="Separador de milhares_x0001_ 9 6 4 2 2" xfId="61116" xr:uid="{9453C59B-4C09-4655-87D0-11EEE7348F37}"/>
    <cellStyle name="Separador de milhares 9 6 4 3" xfId="61113" xr:uid="{804AF1B4-AA7E-4986-8E93-77F1AE3151DB}"/>
    <cellStyle name="Separador de milhares_x0001_ 9 6 4 3" xfId="61114" xr:uid="{FC5FCF6A-5E51-4C3F-A896-8EF03228CD07}"/>
    <cellStyle name="Separador de milhares 9 6 5" xfId="30481" xr:uid="{00000000-0005-0000-0000-000013770000}"/>
    <cellStyle name="Separador de milhares_x0001_ 9 6 5" xfId="30482" xr:uid="{00000000-0005-0000-0000-000014770000}"/>
    <cellStyle name="Separador de milhares 9 6 5 2" xfId="30483" xr:uid="{00000000-0005-0000-0000-000015770000}"/>
    <cellStyle name="Separador de milhares_x0001_ 9 6 5 2" xfId="30484" xr:uid="{00000000-0005-0000-0000-000016770000}"/>
    <cellStyle name="Separador de milhares 9 6 5 2 2" xfId="61119" xr:uid="{73E5642F-6311-4DB0-B845-1D9122752CA1}"/>
    <cellStyle name="Separador de milhares_x0001_ 9 6 5 2 2" xfId="61120" xr:uid="{84BD6C60-73BE-4FE3-935B-B5B58A9F0173}"/>
    <cellStyle name="Separador de milhares 9 6 5 3" xfId="61117" xr:uid="{F2BE7D2A-DD2E-4E45-8650-86AEF1BC15F9}"/>
    <cellStyle name="Separador de milhares_x0001_ 9 6 5 3" xfId="61118" xr:uid="{4C2E9968-9C13-4D60-8D83-074D0B87A876}"/>
    <cellStyle name="Separador de milhares 9 6 6" xfId="30485" xr:uid="{00000000-0005-0000-0000-000017770000}"/>
    <cellStyle name="Separador de milhares_x0001_ 9 6 6" xfId="30486" xr:uid="{00000000-0005-0000-0000-000018770000}"/>
    <cellStyle name="Separador de milhares 9 6 6 2" xfId="61121" xr:uid="{A0AEEE5F-8CC3-4625-9837-344C9BB19AC1}"/>
    <cellStyle name="Separador de milhares_x0001_ 9 6 6 2" xfId="61122" xr:uid="{6C3CA8B3-E51C-4640-AABF-9181805616EC}"/>
    <cellStyle name="Separador de milhares 9 6 7" xfId="30487" xr:uid="{00000000-0005-0000-0000-000019770000}"/>
    <cellStyle name="Separador de milhares_x0001_ 9 6 7" xfId="30488" xr:uid="{00000000-0005-0000-0000-00001A770000}"/>
    <cellStyle name="Separador de milhares 9 6 7 2" xfId="61123" xr:uid="{9B23B070-E225-4DDC-B97D-90CC41115CEE}"/>
    <cellStyle name="Separador de milhares_x0001_ 9 6 7 2" xfId="61124" xr:uid="{CAA0C1FE-F4DD-43B7-91A6-339ACF76E8BC}"/>
    <cellStyle name="Separador de milhares 9 6 7 3" xfId="30489" xr:uid="{00000000-0005-0000-0000-00001B770000}"/>
    <cellStyle name="Separador de milhares 9 6 7 3 2" xfId="61125" xr:uid="{24C5ED54-EFCB-4B7F-A6B3-53C0A67B8319}"/>
    <cellStyle name="Separador de milhares 9 6 8" xfId="30490" xr:uid="{00000000-0005-0000-0000-00001C770000}"/>
    <cellStyle name="Separador de milhares_x0001_ 9 6 8" xfId="30491" xr:uid="{00000000-0005-0000-0000-00001D770000}"/>
    <cellStyle name="Separador de milhares 9 6 8 2" xfId="61126" xr:uid="{C6F18602-F70A-4C53-BDE1-696FF46074A8}"/>
    <cellStyle name="Separador de milhares_x0001_ 9 6 8 2" xfId="61127" xr:uid="{953DF66C-5154-446A-83FE-5A14B67B2FBE}"/>
    <cellStyle name="Separador de milhares 9 6 9" xfId="30492" xr:uid="{00000000-0005-0000-0000-00001E770000}"/>
    <cellStyle name="Separador de milhares_x0001_ 9 6 9" xfId="30493" xr:uid="{00000000-0005-0000-0000-00001F770000}"/>
    <cellStyle name="Separador de milhares 9 6 9 2" xfId="61128" xr:uid="{4C2B81C1-5C59-4669-BED4-602EBF513483}"/>
    <cellStyle name="Separador de milhares_x0001_ 9 6 9 2" xfId="61129" xr:uid="{E515E121-8FE4-4F5A-9E15-B70B9FD32861}"/>
    <cellStyle name="Separador de milhares 9 7" xfId="30494" xr:uid="{00000000-0005-0000-0000-000020770000}"/>
    <cellStyle name="Separador de milhares_x0001_ 9 7" xfId="30495" xr:uid="{00000000-0005-0000-0000-000021770000}"/>
    <cellStyle name="Separador de milhares 9 7 10" xfId="61130" xr:uid="{80F28CB0-41EB-43A1-999B-55C3E5256844}"/>
    <cellStyle name="Separador de milhares_x0001_ 9 7 10" xfId="61131" xr:uid="{F72A9CEF-7160-4C04-BC5C-39821F4184DD}"/>
    <cellStyle name="Separador de milhares 9 7 2" xfId="30496" xr:uid="{00000000-0005-0000-0000-000022770000}"/>
    <cellStyle name="Separador de milhares_x0001_ 9 7 2" xfId="30497" xr:uid="{00000000-0005-0000-0000-000023770000}"/>
    <cellStyle name="Separador de milhares 9 7 2 2" xfId="30498" xr:uid="{00000000-0005-0000-0000-000024770000}"/>
    <cellStyle name="Separador de milhares_x0001_ 9 7 2 2" xfId="30499" xr:uid="{00000000-0005-0000-0000-000025770000}"/>
    <cellStyle name="Separador de milhares 9 7 2 2 2" xfId="61134" xr:uid="{B5AC6548-B5B7-4349-A78A-6D8C49195144}"/>
    <cellStyle name="Separador de milhares_x0001_ 9 7 2 2 2" xfId="61135" xr:uid="{909437D5-340E-4E2A-9EE8-6902A03B2530}"/>
    <cellStyle name="Separador de milhares 9 7 2 3" xfId="61132" xr:uid="{0B27F4A5-53FA-42BE-9B69-1CEABE4F764A}"/>
    <cellStyle name="Separador de milhares_x0001_ 9 7 2 3" xfId="61133" xr:uid="{D52C4B83-68E2-44ED-8463-6EB94D1C7BC1}"/>
    <cellStyle name="Separador de milhares 9 7 3" xfId="30500" xr:uid="{00000000-0005-0000-0000-000026770000}"/>
    <cellStyle name="Separador de milhares_x0001_ 9 7 3" xfId="30501" xr:uid="{00000000-0005-0000-0000-000027770000}"/>
    <cellStyle name="Separador de milhares 9 7 3 2" xfId="30502" xr:uid="{00000000-0005-0000-0000-000028770000}"/>
    <cellStyle name="Separador de milhares_x0001_ 9 7 3 2" xfId="30503" xr:uid="{00000000-0005-0000-0000-000029770000}"/>
    <cellStyle name="Separador de milhares 9 7 3 2 2" xfId="61138" xr:uid="{A9ED1693-C2D7-4FA4-A262-944B945B5ED5}"/>
    <cellStyle name="Separador de milhares_x0001_ 9 7 3 2 2" xfId="61139" xr:uid="{64CF9162-1820-4328-B559-19DCD6795C13}"/>
    <cellStyle name="Separador de milhares 9 7 3 3" xfId="61136" xr:uid="{A72DA05A-E3B5-4689-BA87-85A3FAC3EA72}"/>
    <cellStyle name="Separador de milhares_x0001_ 9 7 3 3" xfId="61137" xr:uid="{553AC59E-6347-4229-A670-2623CB8533B2}"/>
    <cellStyle name="Separador de milhares 9 7 4" xfId="30504" xr:uid="{00000000-0005-0000-0000-00002A770000}"/>
    <cellStyle name="Separador de milhares_x0001_ 9 7 4" xfId="30505" xr:uid="{00000000-0005-0000-0000-00002B770000}"/>
    <cellStyle name="Separador de milhares 9 7 4 2" xfId="30506" xr:uid="{00000000-0005-0000-0000-00002C770000}"/>
    <cellStyle name="Separador de milhares_x0001_ 9 7 4 2" xfId="30507" xr:uid="{00000000-0005-0000-0000-00002D770000}"/>
    <cellStyle name="Separador de milhares 9 7 4 2 2" xfId="61142" xr:uid="{F3B37802-3F40-4873-A489-76C8FB377820}"/>
    <cellStyle name="Separador de milhares_x0001_ 9 7 4 2 2" xfId="61143" xr:uid="{465744DE-6EAF-4E26-BA6E-31C64BFD4A97}"/>
    <cellStyle name="Separador de milhares 9 7 4 3" xfId="61140" xr:uid="{F44D0370-CAB5-407A-93EC-EC6898FAA782}"/>
    <cellStyle name="Separador de milhares_x0001_ 9 7 4 3" xfId="61141" xr:uid="{062BE39C-ED72-42E2-A6B7-70412A9C033B}"/>
    <cellStyle name="Separador de milhares 9 7 5" xfId="30508" xr:uid="{00000000-0005-0000-0000-00002E770000}"/>
    <cellStyle name="Separador de milhares_x0001_ 9 7 5" xfId="30509" xr:uid="{00000000-0005-0000-0000-00002F770000}"/>
    <cellStyle name="Separador de milhares 9 7 5 2" xfId="30510" xr:uid="{00000000-0005-0000-0000-000030770000}"/>
    <cellStyle name="Separador de milhares_x0001_ 9 7 5 2" xfId="30511" xr:uid="{00000000-0005-0000-0000-000031770000}"/>
    <cellStyle name="Separador de milhares 9 7 5 2 2" xfId="61146" xr:uid="{3B1ECD8C-6993-4080-9C4F-9F51D6F8A916}"/>
    <cellStyle name="Separador de milhares_x0001_ 9 7 5 2 2" xfId="61147" xr:uid="{4977D426-F199-4848-9E9E-A449BB52CCE9}"/>
    <cellStyle name="Separador de milhares 9 7 5 3" xfId="61144" xr:uid="{27294AED-30E3-4168-AB30-0118959FF636}"/>
    <cellStyle name="Separador de milhares_x0001_ 9 7 5 3" xfId="61145" xr:uid="{18F5563E-274D-4679-BDEA-1BEF0D041D96}"/>
    <cellStyle name="Separador de milhares 9 7 6" xfId="30512" xr:uid="{00000000-0005-0000-0000-000032770000}"/>
    <cellStyle name="Separador de milhares_x0001_ 9 7 6" xfId="30513" xr:uid="{00000000-0005-0000-0000-000033770000}"/>
    <cellStyle name="Separador de milhares 9 7 6 2" xfId="61148" xr:uid="{F201FCA7-6FB9-4BB9-81E9-E50A9B31DDAF}"/>
    <cellStyle name="Separador de milhares_x0001_ 9 7 6 2" xfId="61149" xr:uid="{2D3C4A73-6469-410C-B875-322123273DDF}"/>
    <cellStyle name="Separador de milhares 9 7 7" xfId="30514" xr:uid="{00000000-0005-0000-0000-000034770000}"/>
    <cellStyle name="Separador de milhares_x0001_ 9 7 7" xfId="30515" xr:uid="{00000000-0005-0000-0000-000035770000}"/>
    <cellStyle name="Separador de milhares 9 7 7 2" xfId="61150" xr:uid="{DCF61558-F608-479C-BD41-60F426349C89}"/>
    <cellStyle name="Separador de milhares_x0001_ 9 7 7 2" xfId="61151" xr:uid="{4D9234EB-F74F-4A74-A1D9-607882FBF246}"/>
    <cellStyle name="Separador de milhares 9 7 7 3" xfId="30516" xr:uid="{00000000-0005-0000-0000-000036770000}"/>
    <cellStyle name="Separador de milhares 9 7 7 3 2" xfId="61152" xr:uid="{798CC8E0-2E7F-43F5-9886-EF217D260B83}"/>
    <cellStyle name="Separador de milhares 9 7 8" xfId="30517" xr:uid="{00000000-0005-0000-0000-000037770000}"/>
    <cellStyle name="Separador de milhares_x0001_ 9 7 8" xfId="30518" xr:uid="{00000000-0005-0000-0000-000038770000}"/>
    <cellStyle name="Separador de milhares 9 7 8 2" xfId="61153" xr:uid="{F5D139CA-7718-4B5C-8349-70A517CC01CD}"/>
    <cellStyle name="Separador de milhares_x0001_ 9 7 8 2" xfId="61154" xr:uid="{9517DE3F-E4F7-47D9-ADA2-E81893E54F57}"/>
    <cellStyle name="Separador de milhares 9 7 9" xfId="30519" xr:uid="{00000000-0005-0000-0000-000039770000}"/>
    <cellStyle name="Separador de milhares_x0001_ 9 7 9" xfId="30520" xr:uid="{00000000-0005-0000-0000-00003A770000}"/>
    <cellStyle name="Separador de milhares 9 7 9 2" xfId="61155" xr:uid="{0F58D32B-6619-4400-922D-B00ECE592F0A}"/>
    <cellStyle name="Separador de milhares_x0001_ 9 7 9 2" xfId="61156" xr:uid="{0DC5BB85-9CE1-4BDF-9988-166BF15EDFBA}"/>
    <cellStyle name="Separador de milhares 9 8" xfId="30521" xr:uid="{00000000-0005-0000-0000-00003B770000}"/>
    <cellStyle name="Separador de milhares_x0001_ 9 8" xfId="30522" xr:uid="{00000000-0005-0000-0000-00003C770000}"/>
    <cellStyle name="Separador de milhares 9 8 10" xfId="61157" xr:uid="{3956CB62-294B-4116-8DB6-FBFC215D3083}"/>
    <cellStyle name="Separador de milhares_x0001_ 9 8 10" xfId="61158" xr:uid="{853E37DF-D40F-45C8-874B-DED0A8AD92E4}"/>
    <cellStyle name="Separador de milhares 9 8 2" xfId="30523" xr:uid="{00000000-0005-0000-0000-00003D770000}"/>
    <cellStyle name="Separador de milhares_x0001_ 9 8 2" xfId="30524" xr:uid="{00000000-0005-0000-0000-00003E770000}"/>
    <cellStyle name="Separador de milhares 9 8 2 2" xfId="30525" xr:uid="{00000000-0005-0000-0000-00003F770000}"/>
    <cellStyle name="Separador de milhares_x0001_ 9 8 2 2" xfId="30526" xr:uid="{00000000-0005-0000-0000-000040770000}"/>
    <cellStyle name="Separador de milhares 9 8 2 2 2" xfId="61161" xr:uid="{FE9AC456-9AAF-43FD-9B95-FEB2A48822E8}"/>
    <cellStyle name="Separador de milhares_x0001_ 9 8 2 2 2" xfId="61162" xr:uid="{025369A0-BABB-4483-8624-1A6FDB398A04}"/>
    <cellStyle name="Separador de milhares 9 8 2 3" xfId="61159" xr:uid="{149D035B-D200-4F6C-BBCF-573F91A0F26B}"/>
    <cellStyle name="Separador de milhares_x0001_ 9 8 2 3" xfId="61160" xr:uid="{CA7D0C47-0058-4419-B1A3-E558E158069E}"/>
    <cellStyle name="Separador de milhares 9 8 3" xfId="30527" xr:uid="{00000000-0005-0000-0000-000041770000}"/>
    <cellStyle name="Separador de milhares_x0001_ 9 8 3" xfId="30528" xr:uid="{00000000-0005-0000-0000-000042770000}"/>
    <cellStyle name="Separador de milhares 9 8 3 2" xfId="30529" xr:uid="{00000000-0005-0000-0000-000043770000}"/>
    <cellStyle name="Separador de milhares_x0001_ 9 8 3 2" xfId="30530" xr:uid="{00000000-0005-0000-0000-000044770000}"/>
    <cellStyle name="Separador de milhares 9 8 3 2 2" xfId="61165" xr:uid="{0B8443DF-407E-4442-A096-8CE191743649}"/>
    <cellStyle name="Separador de milhares_x0001_ 9 8 3 2 2" xfId="61166" xr:uid="{B50D8D9B-6113-4C30-8628-F04AF7E5944A}"/>
    <cellStyle name="Separador de milhares 9 8 3 3" xfId="61163" xr:uid="{B6137D11-3E80-4708-A7B4-3C25AF6D2C46}"/>
    <cellStyle name="Separador de milhares_x0001_ 9 8 3 3" xfId="61164" xr:uid="{FCD7ED2E-E75F-4010-AE57-8079C30C9A27}"/>
    <cellStyle name="Separador de milhares 9 8 4" xfId="30531" xr:uid="{00000000-0005-0000-0000-000045770000}"/>
    <cellStyle name="Separador de milhares_x0001_ 9 8 4" xfId="30532" xr:uid="{00000000-0005-0000-0000-000046770000}"/>
    <cellStyle name="Separador de milhares 9 8 4 2" xfId="30533" xr:uid="{00000000-0005-0000-0000-000047770000}"/>
    <cellStyle name="Separador de milhares_x0001_ 9 8 4 2" xfId="30534" xr:uid="{00000000-0005-0000-0000-000048770000}"/>
    <cellStyle name="Separador de milhares 9 8 4 2 2" xfId="61169" xr:uid="{A96F1F68-8F6E-47EA-A748-12E000416C4C}"/>
    <cellStyle name="Separador de milhares_x0001_ 9 8 4 2 2" xfId="61170" xr:uid="{93DABBC9-D084-43F2-BB88-DEB84EFDE500}"/>
    <cellStyle name="Separador de milhares 9 8 4 3" xfId="61167" xr:uid="{1F9FD8DD-4273-47CF-BF43-FF7FDD75F6E2}"/>
    <cellStyle name="Separador de milhares_x0001_ 9 8 4 3" xfId="61168" xr:uid="{E3CFCCDE-3433-4987-91F8-04C7B973AFB4}"/>
    <cellStyle name="Separador de milhares 9 8 5" xfId="30535" xr:uid="{00000000-0005-0000-0000-000049770000}"/>
    <cellStyle name="Separador de milhares_x0001_ 9 8 5" xfId="30536" xr:uid="{00000000-0005-0000-0000-00004A770000}"/>
    <cellStyle name="Separador de milhares 9 8 5 2" xfId="30537" xr:uid="{00000000-0005-0000-0000-00004B770000}"/>
    <cellStyle name="Separador de milhares_x0001_ 9 8 5 2" xfId="30538" xr:uid="{00000000-0005-0000-0000-00004C770000}"/>
    <cellStyle name="Separador de milhares 9 8 5 2 2" xfId="61173" xr:uid="{F903914A-818C-4314-80D7-293C1E42C949}"/>
    <cellStyle name="Separador de milhares_x0001_ 9 8 5 2 2" xfId="61174" xr:uid="{2100EE03-1D65-4289-8471-29EE1DC67FFC}"/>
    <cellStyle name="Separador de milhares 9 8 5 3" xfId="61171" xr:uid="{B742D911-EA12-4B64-86E5-05C858B085F1}"/>
    <cellStyle name="Separador de milhares_x0001_ 9 8 5 3" xfId="61172" xr:uid="{179EBAC1-31B8-446A-9D35-005B61016DDB}"/>
    <cellStyle name="Separador de milhares 9 8 6" xfId="30539" xr:uid="{00000000-0005-0000-0000-00004D770000}"/>
    <cellStyle name="Separador de milhares_x0001_ 9 8 6" xfId="30540" xr:uid="{00000000-0005-0000-0000-00004E770000}"/>
    <cellStyle name="Separador de milhares 9 8 6 2" xfId="61175" xr:uid="{7315082C-156D-479A-8B25-25BD93CD1630}"/>
    <cellStyle name="Separador de milhares_x0001_ 9 8 6 2" xfId="61176" xr:uid="{77040C88-BB84-46F5-81B4-028FDA83A78F}"/>
    <cellStyle name="Separador de milhares 9 8 7" xfId="30541" xr:uid="{00000000-0005-0000-0000-00004F770000}"/>
    <cellStyle name="Separador de milhares_x0001_ 9 8 7" xfId="30542" xr:uid="{00000000-0005-0000-0000-000050770000}"/>
    <cellStyle name="Separador de milhares 9 8 7 2" xfId="61177" xr:uid="{5B74F587-42F3-4190-A21A-73730586ABC0}"/>
    <cellStyle name="Separador de milhares_x0001_ 9 8 7 2" xfId="61178" xr:uid="{F6165D48-B636-436E-90DB-E5F394DB486C}"/>
    <cellStyle name="Separador de milhares 9 8 7 3" xfId="30543" xr:uid="{00000000-0005-0000-0000-000051770000}"/>
    <cellStyle name="Separador de milhares 9 8 7 3 2" xfId="61179" xr:uid="{852A85A5-5D52-491E-BFA4-B9254E3FA2E7}"/>
    <cellStyle name="Separador de milhares 9 8 8" xfId="30544" xr:uid="{00000000-0005-0000-0000-000052770000}"/>
    <cellStyle name="Separador de milhares_x0001_ 9 8 8" xfId="30545" xr:uid="{00000000-0005-0000-0000-000053770000}"/>
    <cellStyle name="Separador de milhares 9 8 8 2" xfId="61180" xr:uid="{A8900979-18CE-4189-8917-55F7C8179192}"/>
    <cellStyle name="Separador de milhares_x0001_ 9 8 8 2" xfId="61181" xr:uid="{51780212-ED9B-4CA7-A98F-5CFD8805D7CE}"/>
    <cellStyle name="Separador de milhares 9 8 9" xfId="30546" xr:uid="{00000000-0005-0000-0000-000054770000}"/>
    <cellStyle name="Separador de milhares_x0001_ 9 8 9" xfId="30547" xr:uid="{00000000-0005-0000-0000-000055770000}"/>
    <cellStyle name="Separador de milhares 9 8 9 2" xfId="61182" xr:uid="{60BB5303-522E-44F4-BABF-41A3471E9443}"/>
    <cellStyle name="Separador de milhares_x0001_ 9 8 9 2" xfId="61183" xr:uid="{1305275B-1E6B-4385-9B3C-99CAF4609A47}"/>
    <cellStyle name="Separador de milhares 9 9" xfId="30548" xr:uid="{00000000-0005-0000-0000-000056770000}"/>
    <cellStyle name="Separador de milhares_x0001_ 9 9" xfId="30549" xr:uid="{00000000-0005-0000-0000-000057770000}"/>
    <cellStyle name="Separador de milhares 9 9 10" xfId="61184" xr:uid="{0339EEE5-FF35-43FF-80AE-13867A569A60}"/>
    <cellStyle name="Separador de milhares_x0001_ 9 9 10" xfId="61185" xr:uid="{6A2AFE03-0D6A-4EBD-9D0F-0F57D26DEE37}"/>
    <cellStyle name="Separador de milhares 9 9 2" xfId="30550" xr:uid="{00000000-0005-0000-0000-000058770000}"/>
    <cellStyle name="Separador de milhares_x0001_ 9 9 2" xfId="30551" xr:uid="{00000000-0005-0000-0000-000059770000}"/>
    <cellStyle name="Separador de milhares 9 9 2 2" xfId="30552" xr:uid="{00000000-0005-0000-0000-00005A770000}"/>
    <cellStyle name="Separador de milhares_x0001_ 9 9 2 2" xfId="30553" xr:uid="{00000000-0005-0000-0000-00005B770000}"/>
    <cellStyle name="Separador de milhares 9 9 2 2 2" xfId="61188" xr:uid="{797D04A8-910D-44CF-B6EF-4117B926CA8B}"/>
    <cellStyle name="Separador de milhares_x0001_ 9 9 2 2 2" xfId="61189" xr:uid="{E6ECFC37-FB03-4444-BBC2-B9B9F24F9EBB}"/>
    <cellStyle name="Separador de milhares 9 9 2 3" xfId="61186" xr:uid="{E3C333AB-A8ED-4262-BC6E-D2459803DF3C}"/>
    <cellStyle name="Separador de milhares_x0001_ 9 9 2 3" xfId="61187" xr:uid="{7C6F2642-A793-4CBA-AAB3-9BA33BB629BE}"/>
    <cellStyle name="Separador de milhares 9 9 3" xfId="30554" xr:uid="{00000000-0005-0000-0000-00005C770000}"/>
    <cellStyle name="Separador de milhares_x0001_ 9 9 3" xfId="30555" xr:uid="{00000000-0005-0000-0000-00005D770000}"/>
    <cellStyle name="Separador de milhares 9 9 3 2" xfId="30556" xr:uid="{00000000-0005-0000-0000-00005E770000}"/>
    <cellStyle name="Separador de milhares_x0001_ 9 9 3 2" xfId="30557" xr:uid="{00000000-0005-0000-0000-00005F770000}"/>
    <cellStyle name="Separador de milhares 9 9 3 2 2" xfId="61192" xr:uid="{0E4A904F-B621-4EFB-AEAC-88CE6C93C308}"/>
    <cellStyle name="Separador de milhares_x0001_ 9 9 3 2 2" xfId="61193" xr:uid="{6EE66B56-FAC7-4BFD-8054-19CC655B61AE}"/>
    <cellStyle name="Separador de milhares 9 9 3 3" xfId="61190" xr:uid="{2C2F5EB4-8DDF-4FD8-A6D3-7E366E035C02}"/>
    <cellStyle name="Separador de milhares_x0001_ 9 9 3 3" xfId="61191" xr:uid="{1585D79A-F376-494B-B0E6-61B75CDAEA86}"/>
    <cellStyle name="Separador de milhares 9 9 4" xfId="30558" xr:uid="{00000000-0005-0000-0000-000060770000}"/>
    <cellStyle name="Separador de milhares_x0001_ 9 9 4" xfId="30559" xr:uid="{00000000-0005-0000-0000-000061770000}"/>
    <cellStyle name="Separador de milhares 9 9 4 2" xfId="30560" xr:uid="{00000000-0005-0000-0000-000062770000}"/>
    <cellStyle name="Separador de milhares_x0001_ 9 9 4 2" xfId="30561" xr:uid="{00000000-0005-0000-0000-000063770000}"/>
    <cellStyle name="Separador de milhares 9 9 4 2 2" xfId="61196" xr:uid="{50039238-35F3-47DE-B4BA-CD6148754B5D}"/>
    <cellStyle name="Separador de milhares_x0001_ 9 9 4 2 2" xfId="61197" xr:uid="{21E154EE-AAF8-4AC9-8653-A237A146859D}"/>
    <cellStyle name="Separador de milhares 9 9 4 3" xfId="61194" xr:uid="{C93B74FE-ED48-4587-9C97-5A6E3A59D18A}"/>
    <cellStyle name="Separador de milhares_x0001_ 9 9 4 3" xfId="61195" xr:uid="{B2090556-AA5D-417A-A347-FCFE27D3F702}"/>
    <cellStyle name="Separador de milhares 9 9 5" xfId="30562" xr:uid="{00000000-0005-0000-0000-000064770000}"/>
    <cellStyle name="Separador de milhares_x0001_ 9 9 5" xfId="30563" xr:uid="{00000000-0005-0000-0000-000065770000}"/>
    <cellStyle name="Separador de milhares 9 9 5 2" xfId="30564" xr:uid="{00000000-0005-0000-0000-000066770000}"/>
    <cellStyle name="Separador de milhares_x0001_ 9 9 5 2" xfId="30565" xr:uid="{00000000-0005-0000-0000-000067770000}"/>
    <cellStyle name="Separador de milhares 9 9 5 2 2" xfId="61200" xr:uid="{5FFE0527-9071-4363-AA7C-91E53BC16B35}"/>
    <cellStyle name="Separador de milhares_x0001_ 9 9 5 2 2" xfId="61201" xr:uid="{C870D91A-4BBE-43E1-AF60-B911152BFCD7}"/>
    <cellStyle name="Separador de milhares 9 9 5 3" xfId="61198" xr:uid="{53FC1C28-1BAE-442C-8DC1-49B83ED5B09C}"/>
    <cellStyle name="Separador de milhares_x0001_ 9 9 5 3" xfId="61199" xr:uid="{EA34547C-F657-4092-9F88-141B2EA405CE}"/>
    <cellStyle name="Separador de milhares 9 9 6" xfId="30566" xr:uid="{00000000-0005-0000-0000-000068770000}"/>
    <cellStyle name="Separador de milhares_x0001_ 9 9 6" xfId="30567" xr:uid="{00000000-0005-0000-0000-000069770000}"/>
    <cellStyle name="Separador de milhares 9 9 6 2" xfId="61202" xr:uid="{50800CAD-73C7-4548-9272-3FCBFB45460D}"/>
    <cellStyle name="Separador de milhares_x0001_ 9 9 6 2" xfId="61203" xr:uid="{17C018FA-13A9-49C9-ACBC-1D440C7342E6}"/>
    <cellStyle name="Separador de milhares 9 9 7" xfId="30568" xr:uid="{00000000-0005-0000-0000-00006A770000}"/>
    <cellStyle name="Separador de milhares_x0001_ 9 9 7" xfId="30569" xr:uid="{00000000-0005-0000-0000-00006B770000}"/>
    <cellStyle name="Separador de milhares 9 9 7 2" xfId="61204" xr:uid="{9B5EFF65-FA2E-432B-8271-8EF1DCBA5049}"/>
    <cellStyle name="Separador de milhares_x0001_ 9 9 7 2" xfId="61205" xr:uid="{51E1C3F4-214D-44BE-BEDF-46A81064A878}"/>
    <cellStyle name="Separador de milhares 9 9 7 3" xfId="30570" xr:uid="{00000000-0005-0000-0000-00006C770000}"/>
    <cellStyle name="Separador de milhares 9 9 7 3 2" xfId="61206" xr:uid="{6124B7F9-C0A9-4A01-8FEA-908ED3DFCC76}"/>
    <cellStyle name="Separador de milhares 9 9 8" xfId="30571" xr:uid="{00000000-0005-0000-0000-00006D770000}"/>
    <cellStyle name="Separador de milhares_x0001_ 9 9 8" xfId="30572" xr:uid="{00000000-0005-0000-0000-00006E770000}"/>
    <cellStyle name="Separador de milhares 9 9 8 2" xfId="61207" xr:uid="{D8AF41D5-4EC8-47E9-ADD7-DFC35CD509CA}"/>
    <cellStyle name="Separador de milhares_x0001_ 9 9 8 2" xfId="61208" xr:uid="{CA54ADB5-4CAE-459B-B240-2E34A5C266C2}"/>
    <cellStyle name="Separador de milhares 9 9 9" xfId="30573" xr:uid="{00000000-0005-0000-0000-00006F770000}"/>
    <cellStyle name="Separador de milhares_x0001_ 9 9 9" xfId="30574" xr:uid="{00000000-0005-0000-0000-000070770000}"/>
    <cellStyle name="Separador de milhares 9 9 9 2" xfId="61209" xr:uid="{5D423F0C-4C0D-43C4-B6CE-849153C559DE}"/>
    <cellStyle name="Separador de milhares_x0001_ 9 9 9 2" xfId="61210" xr:uid="{9878A275-0E95-4F61-9C0D-A333263E9CED}"/>
    <cellStyle name="Shading" xfId="30575" xr:uid="{00000000-0005-0000-0000-000071770000}"/>
    <cellStyle name="Shading 2" xfId="61211" xr:uid="{7D6485E6-0449-4836-B671-DA9DFD0F1A62}"/>
    <cellStyle name="ShOut" xfId="30576" xr:uid="{00000000-0005-0000-0000-000072770000}"/>
    <cellStyle name="ShOut 2" xfId="30577" xr:uid="{00000000-0005-0000-0000-000073770000}"/>
    <cellStyle name="ShOut 2 2" xfId="61213" xr:uid="{729FA531-5D11-45BE-9204-8E6188576273}"/>
    <cellStyle name="ShOut 3" xfId="61212" xr:uid="{37FBB668-32CF-482A-8C39-97A4EE12DF6B}"/>
    <cellStyle name="ShOut_ADJS 33 Capitalized Interest - Jan 2013" xfId="30578" xr:uid="{00000000-0005-0000-0000-000074770000}"/>
    <cellStyle name="sideways" xfId="30579" xr:uid="{00000000-0005-0000-0000-000075770000}"/>
    <cellStyle name="sideways 2" xfId="30580" xr:uid="{00000000-0005-0000-0000-000076770000}"/>
    <cellStyle name="sideways 2 2" xfId="61215" xr:uid="{6C0B972C-CB03-4C8F-B0F5-97516A96F2DA}"/>
    <cellStyle name="sideways 3" xfId="61214" xr:uid="{1CA70616-EBB0-404F-AC30-8B4FC515932C}"/>
    <cellStyle name="Sortie" xfId="30581" xr:uid="{00000000-0005-0000-0000-000077770000}"/>
    <cellStyle name="Sortie 2" xfId="30582" xr:uid="{00000000-0005-0000-0000-000078770000}"/>
    <cellStyle name="Sortie 2 2" xfId="61217" xr:uid="{0B6729D0-F343-445E-9783-D7D2ADFAB3C9}"/>
    <cellStyle name="Sortie 3" xfId="61216" xr:uid="{7B7F919E-CBAF-45A6-B4A7-CE2FA50891DD}"/>
    <cellStyle name="Standard_Tabelle1" xfId="30583" xr:uid="{00000000-0005-0000-0000-000079770000}"/>
    <cellStyle name="Style 1" xfId="30584" xr:uid="{00000000-0005-0000-0000-00007A770000}"/>
    <cellStyle name="Style 1 2" xfId="30585" xr:uid="{00000000-0005-0000-0000-00007B770000}"/>
    <cellStyle name="Style 1 2 2" xfId="30586" xr:uid="{00000000-0005-0000-0000-00007C770000}"/>
    <cellStyle name="Style 1 2 2 2" xfId="61220" xr:uid="{2C05A10A-FABC-42C8-9FA1-208BC893EAB3}"/>
    <cellStyle name="Style 1 2 3" xfId="61219" xr:uid="{FA4BFFDB-938B-4CCF-A2C7-AAEFFA263889}"/>
    <cellStyle name="Style 1 3" xfId="30587" xr:uid="{00000000-0005-0000-0000-00007D770000}"/>
    <cellStyle name="Style 1 3 2" xfId="61221" xr:uid="{B41DC481-3BD3-47E3-9E6F-FDCB765A4CB4}"/>
    <cellStyle name="Style 1 4" xfId="61218" xr:uid="{E9E51668-062F-4FF1-B4E2-02B27E0F7409}"/>
    <cellStyle name="Style 1_ADJS 33 Capitalized Interest - Jan 2013" xfId="30588" xr:uid="{00000000-0005-0000-0000-00007E770000}"/>
    <cellStyle name="Style 2" xfId="30589" xr:uid="{00000000-0005-0000-0000-00007F770000}"/>
    <cellStyle name="Style 2 2" xfId="30590" xr:uid="{00000000-0005-0000-0000-000080770000}"/>
    <cellStyle name="Style 2 2 2" xfId="30591" xr:uid="{00000000-0005-0000-0000-000081770000}"/>
    <cellStyle name="Style 2 2 2 2" xfId="61224" xr:uid="{1536B9AE-595C-4417-9498-DD340BE00BF9}"/>
    <cellStyle name="Style 2 2 3" xfId="61223" xr:uid="{6F75410A-0F28-4985-BF01-4DDFD4955DF5}"/>
    <cellStyle name="Style 2 3" xfId="30592" xr:uid="{00000000-0005-0000-0000-000082770000}"/>
    <cellStyle name="Style 2 3 2" xfId="61225" xr:uid="{39C63397-694E-48DA-9ECF-D59AD6864D6E}"/>
    <cellStyle name="Style 2 4" xfId="61222" xr:uid="{E65716A3-5BBF-436F-AD46-32FA6E5C9E1D}"/>
    <cellStyle name="Style 2_ADJS 33 Capitalized Interest - Jan 2013" xfId="30593" xr:uid="{00000000-0005-0000-0000-000083770000}"/>
    <cellStyle name="Style 21" xfId="30594" xr:uid="{00000000-0005-0000-0000-000084770000}"/>
    <cellStyle name="Style 21 2" xfId="61226" xr:uid="{6028DE16-5DB6-4D45-8434-F4FCF2557EFE}"/>
    <cellStyle name="Style 22" xfId="30595" xr:uid="{00000000-0005-0000-0000-000085770000}"/>
    <cellStyle name="Style 22 2" xfId="61227" xr:uid="{34A51878-797B-406C-9B3E-46133E6449AE}"/>
    <cellStyle name="Style 23" xfId="30596" xr:uid="{00000000-0005-0000-0000-000086770000}"/>
    <cellStyle name="Style 23 2" xfId="61228" xr:uid="{7EA7B980-60EA-4395-A032-73EF34B6DD55}"/>
    <cellStyle name="Style 24" xfId="30597" xr:uid="{00000000-0005-0000-0000-000087770000}"/>
    <cellStyle name="Style 24 2" xfId="61229" xr:uid="{820E1BC2-D1AA-498F-942B-7F93B51E9D91}"/>
    <cellStyle name="Style 25" xfId="30598" xr:uid="{00000000-0005-0000-0000-000088770000}"/>
    <cellStyle name="Style 25 2" xfId="61230" xr:uid="{0065FECD-2F32-400D-98AC-7BFA0879C190}"/>
    <cellStyle name="Style 26" xfId="30599" xr:uid="{00000000-0005-0000-0000-000089770000}"/>
    <cellStyle name="Style 26 2" xfId="61231" xr:uid="{5882FFE2-2304-4A29-A579-E88D2CEA0289}"/>
    <cellStyle name="Style 27" xfId="30600" xr:uid="{00000000-0005-0000-0000-00008A770000}"/>
    <cellStyle name="Style 27 2" xfId="61232" xr:uid="{C5280250-DCD4-4529-B25B-CBBE0519C15C}"/>
    <cellStyle name="Style 28" xfId="30601" xr:uid="{00000000-0005-0000-0000-00008B770000}"/>
    <cellStyle name="Style 28 2" xfId="61233" xr:uid="{7AF5F57E-FAD6-464F-84B2-4CF9A5925F83}"/>
    <cellStyle name="Style 29" xfId="30602" xr:uid="{00000000-0005-0000-0000-00008C770000}"/>
    <cellStyle name="Style 29 2" xfId="61234" xr:uid="{5E5C2B6E-915D-45BC-9C86-2BB83BA1EB50}"/>
    <cellStyle name="Style 3" xfId="30603" xr:uid="{00000000-0005-0000-0000-00008D770000}"/>
    <cellStyle name="Style 3 2" xfId="30604" xr:uid="{00000000-0005-0000-0000-00008E770000}"/>
    <cellStyle name="Style 3 2 2" xfId="61236" xr:uid="{52FD1976-5468-473A-806D-F0627736579F}"/>
    <cellStyle name="Style 3 3" xfId="61235" xr:uid="{CA79DA4B-8FE9-49F1-BDA1-5DA66D12637F}"/>
    <cellStyle name="Style 3_ADJS 33 Capitalized Interest - Jan 2013" xfId="30605" xr:uid="{00000000-0005-0000-0000-00008F770000}"/>
    <cellStyle name="Style 30" xfId="30606" xr:uid="{00000000-0005-0000-0000-000090770000}"/>
    <cellStyle name="Style 30 2" xfId="61237" xr:uid="{6FB1390E-4194-40F6-B78C-898B21963054}"/>
    <cellStyle name="Style 31" xfId="30607" xr:uid="{00000000-0005-0000-0000-000091770000}"/>
    <cellStyle name="Style 31 2" xfId="61238" xr:uid="{31B7F676-7005-40F8-A69A-0FFD26B18913}"/>
    <cellStyle name="Style 32" xfId="30608" xr:uid="{00000000-0005-0000-0000-000092770000}"/>
    <cellStyle name="Style 32 2" xfId="61239" xr:uid="{A633C764-2D1B-46D5-89C8-04FAE0B9CFEE}"/>
    <cellStyle name="Style 33" xfId="30609" xr:uid="{00000000-0005-0000-0000-000093770000}"/>
    <cellStyle name="Style 33 2" xfId="61240" xr:uid="{15CB8252-9B40-4820-8F69-84AA23EB4A8B}"/>
    <cellStyle name="Style 34" xfId="30610" xr:uid="{00000000-0005-0000-0000-000094770000}"/>
    <cellStyle name="Style 34 2" xfId="61241" xr:uid="{A00A4458-F4F1-4D66-8DB5-9F8901A2D6CD}"/>
    <cellStyle name="Style 87" xfId="30611" xr:uid="{00000000-0005-0000-0000-000095770000}"/>
    <cellStyle name="Style 87 2" xfId="61242" xr:uid="{192A0515-DBF8-4BE5-8216-00661A2CFB23}"/>
    <cellStyle name="Style1" xfId="30612" xr:uid="{00000000-0005-0000-0000-000096770000}"/>
    <cellStyle name="Style1 2" xfId="61243" xr:uid="{E587EB15-5719-4A4B-AA12-28F0851B2125}"/>
    <cellStyle name="Style2" xfId="30613" xr:uid="{00000000-0005-0000-0000-000097770000}"/>
    <cellStyle name="Style2 2" xfId="61244" xr:uid="{45EB301F-82D1-463D-9ED9-0276F3F392FB}"/>
    <cellStyle name="Style3" xfId="30614" xr:uid="{00000000-0005-0000-0000-000098770000}"/>
    <cellStyle name="Style3 2" xfId="61245" xr:uid="{BC624163-6418-4CF7-A762-559A614F6C15}"/>
    <cellStyle name="Sub Heading" xfId="30615" xr:uid="{00000000-0005-0000-0000-000099770000}"/>
    <cellStyle name="Sub Heading 2" xfId="30616" xr:uid="{00000000-0005-0000-0000-00009A770000}"/>
    <cellStyle name="Sub Heading 2 2" xfId="61247" xr:uid="{8704550E-87FD-4533-92CE-9D97F4ADD36B}"/>
    <cellStyle name="Sub Heading 3" xfId="61246" xr:uid="{E9F1D426-DA94-45A0-A428-F675F3DD9E6D}"/>
    <cellStyle name="Subtotal" xfId="30617" xr:uid="{00000000-0005-0000-0000-00009B770000}"/>
    <cellStyle name="Subtotal 2" xfId="61248" xr:uid="{50EB17D5-E6A0-490A-AF95-F5F6B23A0149}"/>
    <cellStyle name="Table Head" xfId="30618" xr:uid="{00000000-0005-0000-0000-00009C770000}"/>
    <cellStyle name="Table Head 2" xfId="30619" xr:uid="{00000000-0005-0000-0000-00009D770000}"/>
    <cellStyle name="Table Head 2 2" xfId="61250" xr:uid="{7864197F-EB5D-4703-8DBB-398051385587}"/>
    <cellStyle name="Table Head 3" xfId="61249" xr:uid="{324F8F0E-17AF-4E9E-9F08-215D31F3F63E}"/>
    <cellStyle name="Table Head Aligned" xfId="30620" xr:uid="{00000000-0005-0000-0000-00009E770000}"/>
    <cellStyle name="Table Head Aligned 2" xfId="30621" xr:uid="{00000000-0005-0000-0000-00009F770000}"/>
    <cellStyle name="Table Head Aligned 2 2" xfId="61252" xr:uid="{8457C19C-CE9B-427E-B51C-92A761D853DD}"/>
    <cellStyle name="Table Head Aligned 3" xfId="30622" xr:uid="{00000000-0005-0000-0000-0000A0770000}"/>
    <cellStyle name="Table Head Aligned 3 2" xfId="61253" xr:uid="{E49E44E9-EC78-4787-A58F-72B5AD13B793}"/>
    <cellStyle name="Table Head Aligned 4" xfId="61251" xr:uid="{680C4FDB-CBA3-41F7-8015-BC4AE10942E1}"/>
    <cellStyle name="Table Head Aligned_ADJS 33 Capitalized Interest - Jan 2013" xfId="30623" xr:uid="{00000000-0005-0000-0000-0000A1770000}"/>
    <cellStyle name="Table Head Blue" xfId="30624" xr:uid="{00000000-0005-0000-0000-0000A2770000}"/>
    <cellStyle name="Table Head Blue 2" xfId="30625" xr:uid="{00000000-0005-0000-0000-0000A3770000}"/>
    <cellStyle name="Table Head Blue 2 2" xfId="61255" xr:uid="{B15F13E4-D0AD-4BA3-AB14-D88E5C54C3E6}"/>
    <cellStyle name="Table Head Blue 3" xfId="61254" xr:uid="{A114B52E-4D5D-4386-A9E0-A8C50891404C}"/>
    <cellStyle name="Table Head Green" xfId="30626" xr:uid="{00000000-0005-0000-0000-0000A4770000}"/>
    <cellStyle name="Table Head Green 2" xfId="30627" xr:uid="{00000000-0005-0000-0000-0000A5770000}"/>
    <cellStyle name="Table Head Green 2 2" xfId="61257" xr:uid="{B9CF7365-9F6F-472D-ADAB-D4FD11517FE1}"/>
    <cellStyle name="Table Head Green 3" xfId="61256" xr:uid="{056F2B2B-4CF6-44C6-B4B0-8ED9490BCE48}"/>
    <cellStyle name="Table Head_Val_Sum_Graph" xfId="30628" xr:uid="{00000000-0005-0000-0000-0000A6770000}"/>
    <cellStyle name="Table Heading" xfId="30629" xr:uid="{00000000-0005-0000-0000-0000A7770000}"/>
    <cellStyle name="Table Heading 2" xfId="61258" xr:uid="{5C9B7D06-F505-4369-A085-EE9BF0316BE6}"/>
    <cellStyle name="Table Text" xfId="30630" xr:uid="{00000000-0005-0000-0000-0000A8770000}"/>
    <cellStyle name="Table Text 2" xfId="30631" xr:uid="{00000000-0005-0000-0000-0000A9770000}"/>
    <cellStyle name="Table Text 2 2" xfId="61260" xr:uid="{2AE787B6-B64B-4A1F-AE26-B6E723D618AD}"/>
    <cellStyle name="Table Text 3" xfId="61259" xr:uid="{35D99F6B-F9FF-469E-B36B-79A0057433F7}"/>
    <cellStyle name="Table Title" xfId="30632" xr:uid="{00000000-0005-0000-0000-0000AA770000}"/>
    <cellStyle name="Table Title 2" xfId="30633" xr:uid="{00000000-0005-0000-0000-0000AB770000}"/>
    <cellStyle name="Table Title 2 2" xfId="61262" xr:uid="{55A072F2-A325-40DC-8685-8AC4CA2381AF}"/>
    <cellStyle name="Table Title 3" xfId="61261" xr:uid="{94C53E8A-907B-4AD1-804C-B33320AEB11D}"/>
    <cellStyle name="Table Units" xfId="30634" xr:uid="{00000000-0005-0000-0000-0000AC770000}"/>
    <cellStyle name="Table Units 2" xfId="30635" xr:uid="{00000000-0005-0000-0000-0000AD770000}"/>
    <cellStyle name="Table Units 2 2" xfId="61264" xr:uid="{E7F3F38E-B9D6-4088-89C5-28859D3739FD}"/>
    <cellStyle name="Table Units 3" xfId="61263" xr:uid="{19DF818C-BE3D-4D4A-969A-C10138A9FF4F}"/>
    <cellStyle name="Table_Header" xfId="30636" xr:uid="{00000000-0005-0000-0000-0000AE770000}"/>
    <cellStyle name="TableName" xfId="30637" xr:uid="{00000000-0005-0000-0000-0000AF770000}"/>
    <cellStyle name="TableName 2" xfId="61265" xr:uid="{E92F6446-8A08-462B-80A4-D5E4C69E1CEA}"/>
    <cellStyle name="Taxa6" xfId="30638" xr:uid="{00000000-0005-0000-0000-0000B0770000}"/>
    <cellStyle name="Taxa6 2" xfId="61266" xr:uid="{0B824852-D2F3-47F8-819E-B5420A5054AF}"/>
    <cellStyle name="test a style" xfId="30639" xr:uid="{00000000-0005-0000-0000-0000B1770000}"/>
    <cellStyle name="test a style 2" xfId="61267" xr:uid="{4C6FD0AB-8486-4B68-AF74-B7E28709BE86}"/>
    <cellStyle name="Text" xfId="30640" xr:uid="{00000000-0005-0000-0000-0000B2770000}"/>
    <cellStyle name="Text 1" xfId="30641" xr:uid="{00000000-0005-0000-0000-0000B3770000}"/>
    <cellStyle name="Text 1 2" xfId="30642" xr:uid="{00000000-0005-0000-0000-0000B4770000}"/>
    <cellStyle name="Text 1 2 2" xfId="61270" xr:uid="{48B1329A-71CD-4D58-9022-98B692A9E454}"/>
    <cellStyle name="Text 1 3" xfId="61269" xr:uid="{765D215B-966A-4A26-83B9-0AC340DA0D4D}"/>
    <cellStyle name="Text 2" xfId="61268" xr:uid="{F071712B-F109-4513-9AB2-2DF0EE11C517}"/>
    <cellStyle name="Text Head 1" xfId="30643" xr:uid="{00000000-0005-0000-0000-0000B5770000}"/>
    <cellStyle name="Text Head 1 2" xfId="30644" xr:uid="{00000000-0005-0000-0000-0000B6770000}"/>
    <cellStyle name="Text Head 1 2 2" xfId="61272" xr:uid="{4A5E989D-6259-4684-94BD-9BBFD03C2B04}"/>
    <cellStyle name="Text Head 1 3" xfId="61271" xr:uid="{4BF7882D-3393-47D7-9388-F2804450BBCF}"/>
    <cellStyle name="Text Indent A" xfId="30645" xr:uid="{00000000-0005-0000-0000-0000B7770000}"/>
    <cellStyle name="Text Indent A 2" xfId="30646" xr:uid="{00000000-0005-0000-0000-0000B8770000}"/>
    <cellStyle name="Text Indent A 2 2" xfId="61274" xr:uid="{8D93FA67-A69C-47C0-B14F-6744AB61E84D}"/>
    <cellStyle name="Text Indent A 3" xfId="61273" xr:uid="{54DDFE45-3067-4E90-A9E7-75AA2B52CAD6}"/>
    <cellStyle name="Text Indent B" xfId="30647" xr:uid="{00000000-0005-0000-0000-0000B9770000}"/>
    <cellStyle name="Text Indent B 2" xfId="30648" xr:uid="{00000000-0005-0000-0000-0000BA770000}"/>
    <cellStyle name="Text Indent B 2 2" xfId="61276" xr:uid="{02F12C85-CB24-449E-8795-0E8D9E97051E}"/>
    <cellStyle name="Text Indent B 3" xfId="61275" xr:uid="{4A14C0CF-27CD-4A05-A8DB-FF4A8E2DCB48}"/>
    <cellStyle name="Text Indent C" xfId="30649" xr:uid="{00000000-0005-0000-0000-0000BB770000}"/>
    <cellStyle name="Text Indent C 2" xfId="30650" xr:uid="{00000000-0005-0000-0000-0000BC770000}"/>
    <cellStyle name="Text Indent C 2 2" xfId="61278" xr:uid="{0CB87DAB-9443-4BC8-A36D-9A8F8B2F6E65}"/>
    <cellStyle name="Text Indent C 3" xfId="61277" xr:uid="{30325172-0C64-4B54-8CAF-1E192D97F911}"/>
    <cellStyle name="Texte explicatif" xfId="30651" xr:uid="{00000000-0005-0000-0000-0000BD770000}"/>
    <cellStyle name="Texte explicatif 2" xfId="61279" xr:uid="{E506E059-87BA-4479-BE4C-BED4C62E5979}"/>
    <cellStyle name="Texto de advertencia" xfId="30652" xr:uid="{00000000-0005-0000-0000-0000BE770000}"/>
    <cellStyle name="Texto de advertencia 2" xfId="30653" xr:uid="{00000000-0005-0000-0000-0000BF770000}"/>
    <cellStyle name="Texto de advertencia 2 2" xfId="61281" xr:uid="{285D1BC6-9749-4E70-AD7E-0F282C7F2450}"/>
    <cellStyle name="Texto de advertencia 3" xfId="61280" xr:uid="{87522664-7B85-455C-A411-AF8EBDFBD50F}"/>
    <cellStyle name="Texto de Aviso 10" xfId="30654" xr:uid="{00000000-0005-0000-0000-0000C0770000}"/>
    <cellStyle name="Texto de Aviso 10 2" xfId="61282" xr:uid="{11E59043-FC48-4A2F-A27A-18586E5C4434}"/>
    <cellStyle name="Texto de Aviso 11" xfId="30655" xr:uid="{00000000-0005-0000-0000-0000C1770000}"/>
    <cellStyle name="Texto de Aviso 11 2" xfId="61283" xr:uid="{74A1DE49-1344-469A-9D85-5C7FFAB690AA}"/>
    <cellStyle name="Texto de Aviso 2" xfId="30656" xr:uid="{00000000-0005-0000-0000-0000C2770000}"/>
    <cellStyle name="Texto de Aviso 2 2" xfId="61284" xr:uid="{904D48FA-5112-4CF6-877C-532E4A0493AF}"/>
    <cellStyle name="Texto de Aviso 3" xfId="30657" xr:uid="{00000000-0005-0000-0000-0000C3770000}"/>
    <cellStyle name="Texto de Aviso 3 2" xfId="61285" xr:uid="{7FAAC1FD-5FE1-4EBE-B9A4-95DCE18A8862}"/>
    <cellStyle name="Texto de Aviso 4" xfId="30658" xr:uid="{00000000-0005-0000-0000-0000C4770000}"/>
    <cellStyle name="Texto de Aviso 4 2" xfId="30659" xr:uid="{00000000-0005-0000-0000-0000C5770000}"/>
    <cellStyle name="Texto de Aviso 4 2 2" xfId="61287" xr:uid="{F634C849-9BBD-4095-9934-34A01870AD82}"/>
    <cellStyle name="Texto de Aviso 4 3" xfId="61286" xr:uid="{43E4894A-A26B-4461-A5E2-D99518F9981E}"/>
    <cellStyle name="Texto de Aviso 5" xfId="30660" xr:uid="{00000000-0005-0000-0000-0000C6770000}"/>
    <cellStyle name="Texto de Aviso 5 2" xfId="61288" xr:uid="{B8E059FD-3220-48FE-9F41-EA9697A8E0A7}"/>
    <cellStyle name="Texto de Aviso 6" xfId="30661" xr:uid="{00000000-0005-0000-0000-0000C7770000}"/>
    <cellStyle name="Texto de Aviso 6 2" xfId="61289" xr:uid="{7DDF4054-C7D1-4DD4-9C7B-D1CD9BE045E8}"/>
    <cellStyle name="Texto de Aviso 7" xfId="30662" xr:uid="{00000000-0005-0000-0000-0000C8770000}"/>
    <cellStyle name="Texto de Aviso 7 2" xfId="61290" xr:uid="{0DD570D3-C110-4667-B6FE-69B1B017E03C}"/>
    <cellStyle name="Texto de Aviso 8" xfId="30663" xr:uid="{00000000-0005-0000-0000-0000C9770000}"/>
    <cellStyle name="Texto de Aviso 8 2" xfId="61291" xr:uid="{2FEEB2A5-7347-4E57-AEB4-EE00A6714807}"/>
    <cellStyle name="Texto de Aviso 9" xfId="30664" xr:uid="{00000000-0005-0000-0000-0000CA770000}"/>
    <cellStyle name="Texto de Aviso 9 2" xfId="61292" xr:uid="{9A26B9F6-095B-44E1-B39A-D96208FB2143}"/>
    <cellStyle name="Texto Explicativo 10" xfId="30665" xr:uid="{00000000-0005-0000-0000-0000CB770000}"/>
    <cellStyle name="Texto Explicativo 10 2" xfId="61293" xr:uid="{0016BD6B-B671-40D5-B5B7-27ACF5D385BB}"/>
    <cellStyle name="Texto Explicativo 11" xfId="30666" xr:uid="{00000000-0005-0000-0000-0000CC770000}"/>
    <cellStyle name="Texto Explicativo 11 2" xfId="61294" xr:uid="{81382E3F-D130-4B32-9EBA-D0B204AFE173}"/>
    <cellStyle name="Texto Explicativo 12" xfId="30667" xr:uid="{00000000-0005-0000-0000-0000CD770000}"/>
    <cellStyle name="Texto Explicativo 12 2" xfId="61295" xr:uid="{3D822B4A-A4BF-49DF-8A28-2A065E642140}"/>
    <cellStyle name="Texto Explicativo 2" xfId="30668" xr:uid="{00000000-0005-0000-0000-0000CE770000}"/>
    <cellStyle name="Texto Explicativo 2 2" xfId="30669" xr:uid="{00000000-0005-0000-0000-0000CF770000}"/>
    <cellStyle name="Texto Explicativo 2 2 2" xfId="61297" xr:uid="{2EF79E2B-8106-4912-80E5-906BE87AFE0A}"/>
    <cellStyle name="Texto Explicativo 2 3" xfId="61296" xr:uid="{A39ADE97-1C54-4F80-9097-F540497EB057}"/>
    <cellStyle name="Texto Explicativo 3" xfId="30670" xr:uid="{00000000-0005-0000-0000-0000D0770000}"/>
    <cellStyle name="Texto Explicativo 3 2" xfId="61298" xr:uid="{717E3174-D2E9-4D84-8465-2240EBDB68D2}"/>
    <cellStyle name="Texto Explicativo 4" xfId="30671" xr:uid="{00000000-0005-0000-0000-0000D1770000}"/>
    <cellStyle name="Texto Explicativo 4 10" xfId="30672" xr:uid="{00000000-0005-0000-0000-0000D2770000}"/>
    <cellStyle name="Texto Explicativo 4 10 2" xfId="61300" xr:uid="{BB8F70F5-853E-4BFA-AB6B-AE61538838F0}"/>
    <cellStyle name="Texto Explicativo 4 11" xfId="30673" xr:uid="{00000000-0005-0000-0000-0000D3770000}"/>
    <cellStyle name="Texto Explicativo 4 11 2" xfId="61301" xr:uid="{B855CFA9-ED10-49CF-AF65-7F7577C7A132}"/>
    <cellStyle name="Texto Explicativo 4 12" xfId="61299" xr:uid="{7652B438-61C5-4AE8-BAEE-2FF0DAA52E37}"/>
    <cellStyle name="Texto Explicativo 4 2" xfId="30674" xr:uid="{00000000-0005-0000-0000-0000D4770000}"/>
    <cellStyle name="Texto Explicativo 4 2 10" xfId="30675" xr:uid="{00000000-0005-0000-0000-0000D5770000}"/>
    <cellStyle name="Texto Explicativo 4 2 10 2" xfId="61303" xr:uid="{13624670-06D2-4193-9DE1-90EB621A6FED}"/>
    <cellStyle name="Texto Explicativo 4 2 11" xfId="61302" xr:uid="{115C8784-B36A-4705-BB55-90A3DB358A78}"/>
    <cellStyle name="Texto Explicativo 4 2 2" xfId="30676" xr:uid="{00000000-0005-0000-0000-0000D6770000}"/>
    <cellStyle name="Texto Explicativo 4 2 2 2" xfId="61304" xr:uid="{769511AC-3B57-4757-9DCB-891FB1BBC61F}"/>
    <cellStyle name="Texto Explicativo 4 2 3" xfId="30677" xr:uid="{00000000-0005-0000-0000-0000D7770000}"/>
    <cellStyle name="Texto Explicativo 4 2 3 2" xfId="30678" xr:uid="{00000000-0005-0000-0000-0000D8770000}"/>
    <cellStyle name="Texto Explicativo 4 2 3 2 2" xfId="61306" xr:uid="{474CA145-D604-4607-9A7F-A1853B5A229F}"/>
    <cellStyle name="Texto Explicativo 4 2 3 3" xfId="30679" xr:uid="{00000000-0005-0000-0000-0000D9770000}"/>
    <cellStyle name="Texto Explicativo 4 2 3 3 2" xfId="61307" xr:uid="{8241C19E-9DB7-42E6-BDF9-C2BC1DEDF7FB}"/>
    <cellStyle name="Texto Explicativo 4 2 3 4" xfId="30680" xr:uid="{00000000-0005-0000-0000-0000DA770000}"/>
    <cellStyle name="Texto Explicativo 4 2 3 4 2" xfId="61308" xr:uid="{1B867357-B603-4E05-804B-5DC10B906EBD}"/>
    <cellStyle name="Texto Explicativo 4 2 3 5" xfId="61305" xr:uid="{E6609D26-2721-4589-BDDD-E683E9596FED}"/>
    <cellStyle name="Texto Explicativo 4 2 4" xfId="30681" xr:uid="{00000000-0005-0000-0000-0000DB770000}"/>
    <cellStyle name="Texto Explicativo 4 2 4 2" xfId="30682" xr:uid="{00000000-0005-0000-0000-0000DC770000}"/>
    <cellStyle name="Texto Explicativo 4 2 4 2 2" xfId="61310" xr:uid="{6053AB23-33CE-4C7F-A3E7-4DE612F00973}"/>
    <cellStyle name="Texto Explicativo 4 2 4 3" xfId="30683" xr:uid="{00000000-0005-0000-0000-0000DD770000}"/>
    <cellStyle name="Texto Explicativo 4 2 4 3 2" xfId="61311" xr:uid="{84C33EF4-FCB3-4C1C-87A4-D976E152749A}"/>
    <cellStyle name="Texto Explicativo 4 2 4 4" xfId="30684" xr:uid="{00000000-0005-0000-0000-0000DE770000}"/>
    <cellStyle name="Texto Explicativo 4 2 4 4 2" xfId="61312" xr:uid="{979A3FBE-D535-4364-BB1D-FC4F1E681952}"/>
    <cellStyle name="Texto Explicativo 4 2 4 5" xfId="61309" xr:uid="{0625ACA7-F472-4AD6-A5FA-518F56D4B9A1}"/>
    <cellStyle name="Texto Explicativo 4 2 5" xfId="30685" xr:uid="{00000000-0005-0000-0000-0000DF770000}"/>
    <cellStyle name="Texto Explicativo 4 2 5 2" xfId="30686" xr:uid="{00000000-0005-0000-0000-0000E0770000}"/>
    <cellStyle name="Texto Explicativo 4 2 5 2 2" xfId="61314" xr:uid="{E2D9342A-B574-4478-8B8C-E2DDA0DCEF0C}"/>
    <cellStyle name="Texto Explicativo 4 2 5 3" xfId="30687" xr:uid="{00000000-0005-0000-0000-0000E1770000}"/>
    <cellStyle name="Texto Explicativo 4 2 5 3 2" xfId="61315" xr:uid="{1FBDC6DD-58E4-4316-B612-0A549AE0E945}"/>
    <cellStyle name="Texto Explicativo 4 2 5 4" xfId="61313" xr:uid="{92623505-3E5C-445A-9EFE-EC9A1AFD2CCE}"/>
    <cellStyle name="Texto Explicativo 4 2 6" xfId="30688" xr:uid="{00000000-0005-0000-0000-0000E2770000}"/>
    <cellStyle name="Texto Explicativo 4 2 6 2" xfId="61316" xr:uid="{6B644A95-A235-4453-B03D-10B457F1CFB4}"/>
    <cellStyle name="Texto Explicativo 4 2 7" xfId="30689" xr:uid="{00000000-0005-0000-0000-0000E3770000}"/>
    <cellStyle name="Texto Explicativo 4 2 7 2" xfId="61317" xr:uid="{8EB2764E-7995-47AE-A34E-74913D43DFF0}"/>
    <cellStyle name="Texto Explicativo 4 2 8" xfId="30690" xr:uid="{00000000-0005-0000-0000-0000E4770000}"/>
    <cellStyle name="Texto Explicativo 4 2 8 2" xfId="30691" xr:uid="{00000000-0005-0000-0000-0000E5770000}"/>
    <cellStyle name="Texto Explicativo 4 2 8 2 2" xfId="61319" xr:uid="{32999989-2498-439A-A8C9-9E8C2E12BF1C}"/>
    <cellStyle name="Texto Explicativo 4 2 8 3" xfId="30692" xr:uid="{00000000-0005-0000-0000-0000E6770000}"/>
    <cellStyle name="Texto Explicativo 4 2 8 3 2" xfId="61320" xr:uid="{2F4B94DA-DF8A-41BF-A324-C34F3A1AF760}"/>
    <cellStyle name="Texto Explicativo 4 2 8 4" xfId="61318" xr:uid="{E431138E-249F-41F5-92EC-C15B64C97D97}"/>
    <cellStyle name="Texto Explicativo 4 2 9" xfId="30693" xr:uid="{00000000-0005-0000-0000-0000E7770000}"/>
    <cellStyle name="Texto Explicativo 4 2 9 2" xfId="61321" xr:uid="{F4CBBE5F-B766-4E5A-9E2D-FEE071CF0CDF}"/>
    <cellStyle name="Texto Explicativo 4 3" xfId="30694" xr:uid="{00000000-0005-0000-0000-0000E8770000}"/>
    <cellStyle name="Texto Explicativo 4 3 2" xfId="61322" xr:uid="{4CBCBD07-937E-4CD2-BD20-D36D7AF4293B}"/>
    <cellStyle name="Texto Explicativo 4 4" xfId="30695" xr:uid="{00000000-0005-0000-0000-0000E9770000}"/>
    <cellStyle name="Texto Explicativo 4 4 2" xfId="30696" xr:uid="{00000000-0005-0000-0000-0000EA770000}"/>
    <cellStyle name="Texto Explicativo 4 4 2 2" xfId="61324" xr:uid="{26508EAE-E87A-4927-88CD-F1CF56BF787B}"/>
    <cellStyle name="Texto Explicativo 4 4 3" xfId="30697" xr:uid="{00000000-0005-0000-0000-0000EB770000}"/>
    <cellStyle name="Texto Explicativo 4 4 3 2" xfId="61325" xr:uid="{5CF3B85E-36CA-4736-9336-C1FF84690C6A}"/>
    <cellStyle name="Texto Explicativo 4 4 4" xfId="30698" xr:uid="{00000000-0005-0000-0000-0000EC770000}"/>
    <cellStyle name="Texto Explicativo 4 4 4 2" xfId="61326" xr:uid="{FCF3C266-7F95-4109-B51B-3AA99C56722B}"/>
    <cellStyle name="Texto Explicativo 4 4 5" xfId="61323" xr:uid="{858E390E-DD84-4120-A28C-8CE08EA527AA}"/>
    <cellStyle name="Texto Explicativo 4 5" xfId="30699" xr:uid="{00000000-0005-0000-0000-0000ED770000}"/>
    <cellStyle name="Texto Explicativo 4 5 2" xfId="30700" xr:uid="{00000000-0005-0000-0000-0000EE770000}"/>
    <cellStyle name="Texto Explicativo 4 5 2 2" xfId="61328" xr:uid="{1FD51203-5125-4420-9D5B-9101FA04AF3A}"/>
    <cellStyle name="Texto Explicativo 4 5 3" xfId="30701" xr:uid="{00000000-0005-0000-0000-0000EF770000}"/>
    <cellStyle name="Texto Explicativo 4 5 3 2" xfId="61329" xr:uid="{3BF70137-CA58-4BDA-8574-18B82A1B1F02}"/>
    <cellStyle name="Texto Explicativo 4 5 4" xfId="30702" xr:uid="{00000000-0005-0000-0000-0000F0770000}"/>
    <cellStyle name="Texto Explicativo 4 5 4 2" xfId="61330" xr:uid="{FA298A21-0D7B-4671-BE49-B5F25FAE758A}"/>
    <cellStyle name="Texto Explicativo 4 5 5" xfId="61327" xr:uid="{F6D4309D-F479-4815-9A0C-33A195FB7FD6}"/>
    <cellStyle name="Texto Explicativo 4 6" xfId="30703" xr:uid="{00000000-0005-0000-0000-0000F1770000}"/>
    <cellStyle name="Texto Explicativo 4 6 2" xfId="30704" xr:uid="{00000000-0005-0000-0000-0000F2770000}"/>
    <cellStyle name="Texto Explicativo 4 6 2 2" xfId="61332" xr:uid="{26ECCA3F-1529-42C8-A19A-2DB8680D36E8}"/>
    <cellStyle name="Texto Explicativo 4 6 3" xfId="30705" xr:uid="{00000000-0005-0000-0000-0000F3770000}"/>
    <cellStyle name="Texto Explicativo 4 6 3 2" xfId="61333" xr:uid="{2A089BC9-692F-4536-B703-9DFC628FC457}"/>
    <cellStyle name="Texto Explicativo 4 6 4" xfId="61331" xr:uid="{07D697CC-6F8F-4097-A3E1-E9307A623A6D}"/>
    <cellStyle name="Texto Explicativo 4 7" xfId="30706" xr:uid="{00000000-0005-0000-0000-0000F4770000}"/>
    <cellStyle name="Texto Explicativo 4 7 2" xfId="61334" xr:uid="{4A754AEE-27BB-4609-B060-362836C7C5F8}"/>
    <cellStyle name="Texto Explicativo 4 8" xfId="30707" xr:uid="{00000000-0005-0000-0000-0000F5770000}"/>
    <cellStyle name="Texto Explicativo 4 8 2" xfId="61335" xr:uid="{6046A6FD-CC76-43A4-95A6-308943D4AC0B}"/>
    <cellStyle name="Texto Explicativo 4 9" xfId="30708" xr:uid="{00000000-0005-0000-0000-0000F6770000}"/>
    <cellStyle name="Texto Explicativo 4 9 2" xfId="30709" xr:uid="{00000000-0005-0000-0000-0000F7770000}"/>
    <cellStyle name="Texto Explicativo 4 9 2 2" xfId="61337" xr:uid="{50E110C6-C740-4444-A15A-253D404632E7}"/>
    <cellStyle name="Texto Explicativo 4 9 3" xfId="30710" xr:uid="{00000000-0005-0000-0000-0000F8770000}"/>
    <cellStyle name="Texto Explicativo 4 9 3 2" xfId="61338" xr:uid="{17294CA4-9750-44B9-9B42-DA2C5979F18D}"/>
    <cellStyle name="Texto Explicativo 4 9 4" xfId="61336" xr:uid="{29F778AB-6B5E-4750-81B5-6E32E4949096}"/>
    <cellStyle name="Texto Explicativo 5" xfId="30711" xr:uid="{00000000-0005-0000-0000-0000F9770000}"/>
    <cellStyle name="Texto Explicativo 5 2" xfId="61339" xr:uid="{7574FBF6-4D04-41F1-9A9B-619655610E72}"/>
    <cellStyle name="Texto Explicativo 6" xfId="30712" xr:uid="{00000000-0005-0000-0000-0000FA770000}"/>
    <cellStyle name="Texto Explicativo 6 2" xfId="30713" xr:uid="{00000000-0005-0000-0000-0000FB770000}"/>
    <cellStyle name="Texto Explicativo 6 2 2" xfId="30714" xr:uid="{00000000-0005-0000-0000-0000FC770000}"/>
    <cellStyle name="Texto Explicativo 6 2 2 2" xfId="30715" xr:uid="{00000000-0005-0000-0000-0000FD770000}"/>
    <cellStyle name="Texto Explicativo 6 2 2 2 2" xfId="61343" xr:uid="{CA2BAA94-AC8E-4E72-B94B-9CC774780CD3}"/>
    <cellStyle name="Texto Explicativo 6 2 2 3" xfId="61342" xr:uid="{6AFA4F2C-C478-44D6-9CF1-E8FA6949654D}"/>
    <cellStyle name="Texto Explicativo 6 2 3" xfId="30716" xr:uid="{00000000-0005-0000-0000-0000FE770000}"/>
    <cellStyle name="Texto Explicativo 6 2 3 2" xfId="61344" xr:uid="{87E730B3-BAA6-4912-810B-0171BD833779}"/>
    <cellStyle name="Texto Explicativo 6 2 4" xfId="61341" xr:uid="{98EE285B-166D-48F2-B9E4-180FE174C449}"/>
    <cellStyle name="Texto Explicativo 6 3" xfId="30717" xr:uid="{00000000-0005-0000-0000-0000FF770000}"/>
    <cellStyle name="Texto Explicativo 6 3 2" xfId="30718" xr:uid="{00000000-0005-0000-0000-000000780000}"/>
    <cellStyle name="Texto Explicativo 6 3 2 2" xfId="61346" xr:uid="{8F4D96B4-7C59-49F8-92C0-BED924D40081}"/>
    <cellStyle name="Texto Explicativo 6 3 3" xfId="30719" xr:uid="{00000000-0005-0000-0000-000001780000}"/>
    <cellStyle name="Texto Explicativo 6 3 3 2" xfId="61347" xr:uid="{483206E9-8C61-4D4B-BB1D-964F2D00FE54}"/>
    <cellStyle name="Texto Explicativo 6 3 4" xfId="61345" xr:uid="{719A7576-B846-4BAC-85D7-E3BD11FFF63F}"/>
    <cellStyle name="Texto Explicativo 6 4" xfId="30720" xr:uid="{00000000-0005-0000-0000-000002780000}"/>
    <cellStyle name="Texto Explicativo 6 4 2" xfId="61348" xr:uid="{B846280C-6A9E-41B2-AD23-85E4DC4A0A61}"/>
    <cellStyle name="Texto Explicativo 6 5" xfId="30721" xr:uid="{00000000-0005-0000-0000-000003780000}"/>
    <cellStyle name="Texto Explicativo 6 5 2" xfId="61349" xr:uid="{A7163FD3-6980-4D82-8A58-4358CDAE1859}"/>
    <cellStyle name="Texto Explicativo 6 6" xfId="61340" xr:uid="{9BE335FC-7E3A-4F75-8543-ED9E7808FB1C}"/>
    <cellStyle name="Texto Explicativo 7" xfId="30722" xr:uid="{00000000-0005-0000-0000-000004780000}"/>
    <cellStyle name="Texto Explicativo 7 2" xfId="61350" xr:uid="{9C2C9EC1-0A92-4624-B97D-FD448E0669B9}"/>
    <cellStyle name="Texto Explicativo 8" xfId="30723" xr:uid="{00000000-0005-0000-0000-000005780000}"/>
    <cellStyle name="Texto Explicativo 8 2" xfId="61351" xr:uid="{B367A81D-E971-4413-ABA3-9FB3BDEF001F}"/>
    <cellStyle name="Texto Explicativo 9" xfId="30724" xr:uid="{00000000-0005-0000-0000-000006780000}"/>
    <cellStyle name="Texto Explicativo 9 2" xfId="61352" xr:uid="{7B2DEF91-D39F-4E43-A114-D4E93FFA0D27}"/>
    <cellStyle name="Theirs" xfId="30725" xr:uid="{00000000-0005-0000-0000-000007780000}"/>
    <cellStyle name="Theirs 2" xfId="61353" xr:uid="{4071C762-F0CF-4B70-BF6E-796B33B5F23D}"/>
    <cellStyle name="times" xfId="30726" xr:uid="{00000000-0005-0000-0000-000008780000}"/>
    <cellStyle name="times 2" xfId="30727" xr:uid="{00000000-0005-0000-0000-000009780000}"/>
    <cellStyle name="times 2 2" xfId="61355" xr:uid="{46561F38-64CA-4906-B9DF-DCE5C4D62E1A}"/>
    <cellStyle name="times 3" xfId="61354" xr:uid="{10BB74AD-7DA9-4393-A5A7-819CFA4386D0}"/>
    <cellStyle name="Title" xfId="30728" xr:uid="{00000000-0005-0000-0000-00000A780000}"/>
    <cellStyle name="Title 2" xfId="30729" xr:uid="{00000000-0005-0000-0000-00000B780000}"/>
    <cellStyle name="Title 2 2" xfId="30730" xr:uid="{00000000-0005-0000-0000-00000C780000}"/>
    <cellStyle name="Title 2 2 2" xfId="61358" xr:uid="{CC9D46F5-364A-4C3E-A74B-14565783A977}"/>
    <cellStyle name="Title 2 3" xfId="30731" xr:uid="{00000000-0005-0000-0000-00000D780000}"/>
    <cellStyle name="Title 2 3 2" xfId="61359" xr:uid="{E6CDC59F-EBCB-4A98-A413-A97BF3AF1DC2}"/>
    <cellStyle name="Title 2 4" xfId="61357" xr:uid="{579F77ED-1D54-49CE-A535-9967E59A1CCD}"/>
    <cellStyle name="Title 3" xfId="30732" xr:uid="{00000000-0005-0000-0000-00000E780000}"/>
    <cellStyle name="Title 3 2" xfId="30733" xr:uid="{00000000-0005-0000-0000-00000F780000}"/>
    <cellStyle name="Title 3 2 2" xfId="61361" xr:uid="{33E4A0C9-DF87-4828-A467-293BAC6B3F55}"/>
    <cellStyle name="Title 3 3" xfId="61360" xr:uid="{7BD753A4-8C0B-4D85-A2A9-E1EDF7A9248D}"/>
    <cellStyle name="Title 4" xfId="30734" xr:uid="{00000000-0005-0000-0000-000010780000}"/>
    <cellStyle name="Title 4 2" xfId="61362" xr:uid="{986EFF50-19F6-4E05-ACFC-6A3DC4C19A65}"/>
    <cellStyle name="Title 5" xfId="30735" xr:uid="{00000000-0005-0000-0000-000011780000}"/>
    <cellStyle name="Title 5 2" xfId="61363" xr:uid="{63B47908-2B7A-4020-A50D-63D5A2CECB35}"/>
    <cellStyle name="Title 6" xfId="61356" xr:uid="{1154C41A-A347-4620-8C0E-F3C654F47C61}"/>
    <cellStyle name="Titre" xfId="30736" xr:uid="{00000000-0005-0000-0000-000012780000}"/>
    <cellStyle name="Titre 2" xfId="61364" xr:uid="{A69CC9E4-DD35-452E-9F91-AA15F66BE627}"/>
    <cellStyle name="Titre 1" xfId="30737" xr:uid="{00000000-0005-0000-0000-000013780000}"/>
    <cellStyle name="Titre 1 2" xfId="61365" xr:uid="{0766E223-EC29-4822-ADA1-FBBB60DC579E}"/>
    <cellStyle name="Titre 2" xfId="30738" xr:uid="{00000000-0005-0000-0000-000014780000}"/>
    <cellStyle name="Titre 2 2" xfId="61366" xr:uid="{F0B65E69-04CA-4F69-A946-5A006F4AF9C3}"/>
    <cellStyle name="Titre 3" xfId="30739" xr:uid="{00000000-0005-0000-0000-000015780000}"/>
    <cellStyle name="Titre 3 2" xfId="61367" xr:uid="{DAE8A40D-2C6A-4E8E-8D21-E8632F19A317}"/>
    <cellStyle name="Titre 4" xfId="30740" xr:uid="{00000000-0005-0000-0000-000016780000}"/>
    <cellStyle name="Titre 4 2" xfId="61368" xr:uid="{F781AAD4-FD01-40FA-BDD4-20422199C588}"/>
    <cellStyle name="Titre_Debt Report - Q4 2012 - FINAL" xfId="30741" xr:uid="{00000000-0005-0000-0000-000017780000}"/>
    <cellStyle name="Título 1 10" xfId="30742" xr:uid="{00000000-0005-0000-0000-000018780000}"/>
    <cellStyle name="Título 1 10 2" xfId="61369" xr:uid="{1EF7D5B3-21F8-46DD-90AA-4826E014BB41}"/>
    <cellStyle name="Título 1 11" xfId="30743" xr:uid="{00000000-0005-0000-0000-000019780000}"/>
    <cellStyle name="Título 1 11 2" xfId="61370" xr:uid="{06DCBF84-7F3D-4D1D-A37B-31CDAF4A9199}"/>
    <cellStyle name="Título 1 12" xfId="30744" xr:uid="{00000000-0005-0000-0000-00001A780000}"/>
    <cellStyle name="Título 1 12 2" xfId="61371" xr:uid="{ABBD5A74-C57D-4441-9859-BF4EDDB89375}"/>
    <cellStyle name="Título 1 13" xfId="30745" xr:uid="{00000000-0005-0000-0000-00001B780000}"/>
    <cellStyle name="Título 1 13 2" xfId="61372" xr:uid="{48DC4513-EEA9-4F37-94C4-DA98D925F8EE}"/>
    <cellStyle name="Título 1 14" xfId="30746" xr:uid="{00000000-0005-0000-0000-00001C780000}"/>
    <cellStyle name="Título 1 14 2" xfId="30747" xr:uid="{00000000-0005-0000-0000-00001D780000}"/>
    <cellStyle name="Título 1 14 2 2" xfId="30748" xr:uid="{00000000-0005-0000-0000-00001E780000}"/>
    <cellStyle name="Título 1 14 2 2 2" xfId="61375" xr:uid="{C1FD7EA5-76BC-45BE-A8C8-A9EF2D6D0539}"/>
    <cellStyle name="Título 1 14 2 3" xfId="30749" xr:uid="{00000000-0005-0000-0000-00001F780000}"/>
    <cellStyle name="Título 1 14 2 3 2" xfId="30750" xr:uid="{00000000-0005-0000-0000-000020780000}"/>
    <cellStyle name="Título 1 14 2 3 2 2" xfId="61377" xr:uid="{60617CAA-1063-4AAA-A3D4-45DA9C7FB9A2}"/>
    <cellStyle name="Título 1 14 2 3 3" xfId="61376" xr:uid="{71605BB3-38FA-470C-B8CD-9E80FBD364C0}"/>
    <cellStyle name="Título 1 14 2 4" xfId="30751" xr:uid="{00000000-0005-0000-0000-000021780000}"/>
    <cellStyle name="Título 1 14 2 4 2" xfId="61378" xr:uid="{5A661A51-E171-40E1-9B61-5A6EADC1DE38}"/>
    <cellStyle name="Título 1 14 2 5" xfId="61374" xr:uid="{5CCFF474-007C-48A6-93A8-E45D7DC886A0}"/>
    <cellStyle name="Título 1 14 3" xfId="30752" xr:uid="{00000000-0005-0000-0000-000022780000}"/>
    <cellStyle name="Título 1 14 3 2" xfId="61379" xr:uid="{5D1053B8-A2AC-4577-9788-23A7DE6C4BF5}"/>
    <cellStyle name="Título 1 14 4" xfId="30753" xr:uid="{00000000-0005-0000-0000-000023780000}"/>
    <cellStyle name="Título 1 14 4 2" xfId="30754" xr:uid="{00000000-0005-0000-0000-000024780000}"/>
    <cellStyle name="Título 1 14 4 2 2" xfId="61381" xr:uid="{8DF13637-9C14-4D2B-AD94-F6CE76251088}"/>
    <cellStyle name="Título 1 14 4 3" xfId="30755" xr:uid="{00000000-0005-0000-0000-000025780000}"/>
    <cellStyle name="Título 1 14 4 3 2" xfId="61382" xr:uid="{50CC8100-EF5B-494E-A03D-5ED91D3E4BEE}"/>
    <cellStyle name="Título 1 14 4 4" xfId="61380" xr:uid="{7B984E96-FD4C-49CC-9C8D-6690AE196520}"/>
    <cellStyle name="Título 1 14 5" xfId="30756" xr:uid="{00000000-0005-0000-0000-000026780000}"/>
    <cellStyle name="Título 1 14 5 2" xfId="61383" xr:uid="{299E6406-AF5E-48C5-A1F4-0DAD7F3022FA}"/>
    <cellStyle name="Título 1 14 6" xfId="30757" xr:uid="{00000000-0005-0000-0000-000027780000}"/>
    <cellStyle name="Título 1 14 6 2" xfId="61384" xr:uid="{3FF368A6-BB28-42C3-8AAE-33D83F6854CA}"/>
    <cellStyle name="Título 1 14 7" xfId="30758" xr:uid="{00000000-0005-0000-0000-000028780000}"/>
    <cellStyle name="Título 1 14 7 2" xfId="61385" xr:uid="{354A220D-16F7-4DDB-A407-1D231BB301D3}"/>
    <cellStyle name="Título 1 14 8" xfId="30759" xr:uid="{00000000-0005-0000-0000-000029780000}"/>
    <cellStyle name="Título 1 14 8 2" xfId="61386" xr:uid="{BF53AB21-6C92-4D4B-870D-45C07DA0DAB9}"/>
    <cellStyle name="Título 1 14 9" xfId="61373" xr:uid="{16288F0F-FD02-4CFE-87E6-BECB673B421C}"/>
    <cellStyle name="Título 1 15" xfId="30760" xr:uid="{00000000-0005-0000-0000-00002A780000}"/>
    <cellStyle name="Título 1 15 2" xfId="30761" xr:uid="{00000000-0005-0000-0000-00002B780000}"/>
    <cellStyle name="Título 1 15 2 2" xfId="30762" xr:uid="{00000000-0005-0000-0000-00002C780000}"/>
    <cellStyle name="Título 1 15 2 2 2" xfId="61389" xr:uid="{328DD9B9-185D-44B8-87E8-DF497B4841D7}"/>
    <cellStyle name="Título 1 15 2 3" xfId="30763" xr:uid="{00000000-0005-0000-0000-00002D780000}"/>
    <cellStyle name="Título 1 15 2 3 2" xfId="61390" xr:uid="{33856048-923C-4A60-9305-350F096881D8}"/>
    <cellStyle name="Título 1 15 2 4" xfId="61388" xr:uid="{4FF1DE0F-7236-4003-BFD8-482932A3CD3C}"/>
    <cellStyle name="Título 1 15 3" xfId="30764" xr:uid="{00000000-0005-0000-0000-00002E780000}"/>
    <cellStyle name="Título 1 15 3 2" xfId="61391" xr:uid="{EAF5A601-7AC2-4FF8-A12D-5AB9FD6D0DEF}"/>
    <cellStyle name="Título 1 15 4" xfId="30765" xr:uid="{00000000-0005-0000-0000-00002F780000}"/>
    <cellStyle name="Título 1 15 4 2" xfId="61392" xr:uid="{9AE2A87C-5362-493B-88AA-F7D9CDABEC56}"/>
    <cellStyle name="Título 1 15 5" xfId="30766" xr:uid="{00000000-0005-0000-0000-000030780000}"/>
    <cellStyle name="Título 1 15 5 2" xfId="61393" xr:uid="{6ACA4481-55C9-4B3B-A7C0-C920AEAF701D}"/>
    <cellStyle name="Título 1 15 6" xfId="61387" xr:uid="{965952C0-6D54-47CE-B6C5-52EE6B79D763}"/>
    <cellStyle name="Título 1 16" xfId="30767" xr:uid="{00000000-0005-0000-0000-000031780000}"/>
    <cellStyle name="Título 1 16 2" xfId="61394" xr:uid="{B68ADCFE-D42C-4953-9160-8A63E3A7534B}"/>
    <cellStyle name="Título 1 17" xfId="30768" xr:uid="{00000000-0005-0000-0000-000032780000}"/>
    <cellStyle name="Título 1 17 2" xfId="61395" xr:uid="{C0608C78-E8D5-4C23-833E-ADA415424F22}"/>
    <cellStyle name="Título 1 18" xfId="30769" xr:uid="{00000000-0005-0000-0000-000033780000}"/>
    <cellStyle name="Título 1 18 2" xfId="30770" xr:uid="{00000000-0005-0000-0000-000034780000}"/>
    <cellStyle name="Título 1 18 2 2" xfId="61397" xr:uid="{EAFAC078-8787-4260-9F78-DB20ECCDC65F}"/>
    <cellStyle name="Título 1 18 3" xfId="61396" xr:uid="{2DB5378C-8066-400D-9E89-1F2560A1B648}"/>
    <cellStyle name="Título 1 19" xfId="30771" xr:uid="{00000000-0005-0000-0000-000035780000}"/>
    <cellStyle name="Título 1 19 2" xfId="61398" xr:uid="{6275F745-00CA-484A-A8A4-46D229B7D2E7}"/>
    <cellStyle name="Título 1 2" xfId="30772" xr:uid="{00000000-0005-0000-0000-000036780000}"/>
    <cellStyle name="Título 1 2 10" xfId="30773" xr:uid="{00000000-0005-0000-0000-000037780000}"/>
    <cellStyle name="Título 1 2 10 2" xfId="61400" xr:uid="{F85E0E72-78DC-464A-80CB-FBA5E8E731FF}"/>
    <cellStyle name="Título 1 2 11" xfId="61399" xr:uid="{53B896C0-E8DA-4561-A1D0-1037306B3B08}"/>
    <cellStyle name="Título 1 2 2" xfId="30774" xr:uid="{00000000-0005-0000-0000-000038780000}"/>
    <cellStyle name="Título 1 2 2 2" xfId="30775" xr:uid="{00000000-0005-0000-0000-000039780000}"/>
    <cellStyle name="Título 1 2 2 2 2" xfId="30776" xr:uid="{00000000-0005-0000-0000-00003A780000}"/>
    <cellStyle name="Título 1 2 2 2 2 2" xfId="61403" xr:uid="{26AC6A23-DD85-4124-B62B-440B35099CBB}"/>
    <cellStyle name="Título 1 2 2 2 3" xfId="30777" xr:uid="{00000000-0005-0000-0000-00003B780000}"/>
    <cellStyle name="Título 1 2 2 2 3 2" xfId="30778" xr:uid="{00000000-0005-0000-0000-00003C780000}"/>
    <cellStyle name="Título 1 2 2 2 3 2 2" xfId="61405" xr:uid="{7C04F23F-20B3-4E99-9D9A-7236D409992C}"/>
    <cellStyle name="Título 1 2 2 2 3 3" xfId="61404" xr:uid="{A667CE07-D964-4040-A126-5F020794291C}"/>
    <cellStyle name="Título 1 2 2 2 4" xfId="61402" xr:uid="{0D022B58-DA40-4C53-B39A-5CE9643ECA1F}"/>
    <cellStyle name="Título 1 2 2 3" xfId="30779" xr:uid="{00000000-0005-0000-0000-00003D780000}"/>
    <cellStyle name="Título 1 2 2 3 2" xfId="61406" xr:uid="{9A5C2A27-9166-4A82-B458-C826B60260D1}"/>
    <cellStyle name="Título 1 2 2 4" xfId="30780" xr:uid="{00000000-0005-0000-0000-00003E780000}"/>
    <cellStyle name="Título 1 2 2 4 2" xfId="61407" xr:uid="{46A4798C-F433-4BB7-ABF7-84998DA4A00B}"/>
    <cellStyle name="Título 1 2 2 5" xfId="61401" xr:uid="{75CCB053-6719-4ED5-9FCF-A4A380489003}"/>
    <cellStyle name="Título 1 2 3" xfId="30781" xr:uid="{00000000-0005-0000-0000-00003F780000}"/>
    <cellStyle name="Título 1 2 3 2" xfId="61408" xr:uid="{B83C39C0-F8CF-48D9-B908-CB1090BE9820}"/>
    <cellStyle name="Título 1 2 4" xfId="30782" xr:uid="{00000000-0005-0000-0000-000040780000}"/>
    <cellStyle name="Título 1 2 4 2" xfId="61409" xr:uid="{0DD0894B-686C-478C-8126-69A46EE8F9CE}"/>
    <cellStyle name="Título 1 2 5" xfId="30783" xr:uid="{00000000-0005-0000-0000-000041780000}"/>
    <cellStyle name="Título 1 2 5 2" xfId="30784" xr:uid="{00000000-0005-0000-0000-000042780000}"/>
    <cellStyle name="Título 1 2 5 2 2" xfId="61411" xr:uid="{97A34CF5-1648-428C-A39D-D24F0CDB62F8}"/>
    <cellStyle name="Título 1 2 5 3" xfId="61410" xr:uid="{085F7487-7283-4F98-A27D-864A72A2909F}"/>
    <cellStyle name="Título 1 2 6" xfId="30785" xr:uid="{00000000-0005-0000-0000-000043780000}"/>
    <cellStyle name="Título 1 2 6 2" xfId="30786" xr:uid="{00000000-0005-0000-0000-000044780000}"/>
    <cellStyle name="Título 1 2 6 2 2" xfId="61413" xr:uid="{500C4187-F78D-4D46-A50C-01FC579CF5D2}"/>
    <cellStyle name="Título 1 2 6 3" xfId="61412" xr:uid="{F95B79BB-7831-4CB8-A65F-FD21F9D59697}"/>
    <cellStyle name="Título 1 2 7" xfId="30787" xr:uid="{00000000-0005-0000-0000-000045780000}"/>
    <cellStyle name="Título 1 2 7 2" xfId="61414" xr:uid="{B7581A27-2279-43EF-BFEE-9387DEAA4A97}"/>
    <cellStyle name="Título 1 2 8" xfId="30788" xr:uid="{00000000-0005-0000-0000-000046780000}"/>
    <cellStyle name="Título 1 2 8 2" xfId="61415" xr:uid="{444194DD-CBE4-419B-8EF5-479327860A31}"/>
    <cellStyle name="Título 1 2 9" xfId="30789" xr:uid="{00000000-0005-0000-0000-000047780000}"/>
    <cellStyle name="Título 1 2 9 2" xfId="61416" xr:uid="{50DB8AC1-9D87-4C97-9D56-46D59ACD86DE}"/>
    <cellStyle name="Título 1 20" xfId="30790" xr:uid="{00000000-0005-0000-0000-000048780000}"/>
    <cellStyle name="Título 1 20 2" xfId="61417" xr:uid="{30CFE385-8928-47DF-9BA4-18C681943A67}"/>
    <cellStyle name="Título 1 21" xfId="30791" xr:uid="{00000000-0005-0000-0000-000049780000}"/>
    <cellStyle name="Título 1 21 2" xfId="61418" xr:uid="{1302ABFD-9532-4C8F-8369-A4D7F7F0A94C}"/>
    <cellStyle name="Título 1 22" xfId="30792" xr:uid="{00000000-0005-0000-0000-00004A780000}"/>
    <cellStyle name="Título 1 22 2" xfId="61419" xr:uid="{9EBB1496-2D15-458E-A074-0F48DDC7F18C}"/>
    <cellStyle name="Título 1 3" xfId="30793" xr:uid="{00000000-0005-0000-0000-00004B780000}"/>
    <cellStyle name="Título 1 3 2" xfId="30794" xr:uid="{00000000-0005-0000-0000-00004C780000}"/>
    <cellStyle name="Título 1 3 2 2" xfId="61421" xr:uid="{3299FCEF-FDB9-4DB5-BE98-A18FE1ACB9AD}"/>
    <cellStyle name="Título 1 3 3" xfId="30795" xr:uid="{00000000-0005-0000-0000-00004D780000}"/>
    <cellStyle name="Título 1 3 3 2" xfId="61422" xr:uid="{5F95F4AD-F43F-44F3-B8EA-8A8418D5E24B}"/>
    <cellStyle name="Título 1 3 4" xfId="61420" xr:uid="{3FEF07B1-0A66-4F17-B058-25D41AA8DA9D}"/>
    <cellStyle name="Título 1 4" xfId="30796" xr:uid="{00000000-0005-0000-0000-00004E780000}"/>
    <cellStyle name="Título 1 4 2" xfId="30797" xr:uid="{00000000-0005-0000-0000-00004F780000}"/>
    <cellStyle name="Título 1 4 2 2" xfId="61424" xr:uid="{DE9F863D-371D-4BAB-B05E-EB46E2EA1DC6}"/>
    <cellStyle name="Título 1 4 3" xfId="61423" xr:uid="{522CEF9B-8113-4BC6-852D-CF2A5D7A7918}"/>
    <cellStyle name="Título 1 5" xfId="30798" xr:uid="{00000000-0005-0000-0000-000050780000}"/>
    <cellStyle name="Título 1 5 2" xfId="61425" xr:uid="{49EC78D3-E0B9-43A8-97CC-2E7ADA1E0102}"/>
    <cellStyle name="Título 1 6" xfId="30799" xr:uid="{00000000-0005-0000-0000-000051780000}"/>
    <cellStyle name="Título 1 6 2" xfId="61426" xr:uid="{F73B801D-09D8-4F69-89AD-11E2EBE19B69}"/>
    <cellStyle name="Título 1 7" xfId="30800" xr:uid="{00000000-0005-0000-0000-000052780000}"/>
    <cellStyle name="Título 1 7 2" xfId="61427" xr:uid="{FFF11A31-D8C9-43F8-A007-D269801CA54F}"/>
    <cellStyle name="Título 1 8" xfId="30801" xr:uid="{00000000-0005-0000-0000-000053780000}"/>
    <cellStyle name="Título 1 8 2" xfId="30802" xr:uid="{00000000-0005-0000-0000-000054780000}"/>
    <cellStyle name="Título 1 8 2 2" xfId="61429" xr:uid="{12A600DD-F23B-40F6-B273-A336F341466A}"/>
    <cellStyle name="Título 1 8 3" xfId="61428" xr:uid="{5D2080DC-E0FD-4787-932F-8D97033207DD}"/>
    <cellStyle name="Título 1 9" xfId="30803" xr:uid="{00000000-0005-0000-0000-000055780000}"/>
    <cellStyle name="Título 1 9 2" xfId="30804" xr:uid="{00000000-0005-0000-0000-000056780000}"/>
    <cellStyle name="Título 1 9 2 2" xfId="61431" xr:uid="{8A47B457-4849-4146-ACF1-899CAC72308A}"/>
    <cellStyle name="Título 1 9 3" xfId="61430" xr:uid="{D18B0B29-7B54-499C-91E9-B41807C231E7}"/>
    <cellStyle name="Título 10" xfId="30805" xr:uid="{00000000-0005-0000-0000-000057780000}"/>
    <cellStyle name="Título 10 2" xfId="61432" xr:uid="{F1B69724-73F0-424E-A428-FFC6247BB6B0}"/>
    <cellStyle name="Título 11" xfId="30806" xr:uid="{00000000-0005-0000-0000-000058780000}"/>
    <cellStyle name="Título 11 2" xfId="61433" xr:uid="{31B08C4E-D8B7-4529-BD73-7B6554C5613D}"/>
    <cellStyle name="Título 12" xfId="30807" xr:uid="{00000000-0005-0000-0000-000059780000}"/>
    <cellStyle name="Título 12 2" xfId="30808" xr:uid="{00000000-0005-0000-0000-00005A780000}"/>
    <cellStyle name="Título 12 2 2" xfId="61435" xr:uid="{183F3477-6CB9-4D72-B0EF-A0A4F6A6E495}"/>
    <cellStyle name="Título 12 3" xfId="61434" xr:uid="{0B3F0050-4312-4DFB-8ECA-EAC6623E90CE}"/>
    <cellStyle name="Título 13" xfId="30809" xr:uid="{00000000-0005-0000-0000-00005B780000}"/>
    <cellStyle name="Título 13 2" xfId="61436" xr:uid="{B7A53BAB-4C8F-4DA1-8AEF-596C61B0885E}"/>
    <cellStyle name="Título 14" xfId="30810" xr:uid="{00000000-0005-0000-0000-00005C780000}"/>
    <cellStyle name="Título 14 2" xfId="61437" xr:uid="{77BF2C93-8D64-4986-8BB1-7BBF70E633C3}"/>
    <cellStyle name="Título 15" xfId="30811" xr:uid="{00000000-0005-0000-0000-00005D780000}"/>
    <cellStyle name="Título 15 2" xfId="61438" xr:uid="{4C8AD5C4-EEB8-4619-8EC7-906F2CE0F77F}"/>
    <cellStyle name="Título 16" xfId="30812" xr:uid="{00000000-0005-0000-0000-00005E780000}"/>
    <cellStyle name="Título 16 2" xfId="61439" xr:uid="{49653F19-5217-4D9B-8946-32A3F79B471F}"/>
    <cellStyle name="Título 2 10" xfId="30813" xr:uid="{00000000-0005-0000-0000-00005F780000}"/>
    <cellStyle name="Título 2 10 2" xfId="61440" xr:uid="{DAB4B3C4-9419-4810-8670-264F350A2F2A}"/>
    <cellStyle name="Título 2 11" xfId="30814" xr:uid="{00000000-0005-0000-0000-000060780000}"/>
    <cellStyle name="Título 2 11 2" xfId="61441" xr:uid="{93943583-2453-4C1B-A14E-9DD13429520A}"/>
    <cellStyle name="Título 2 12" xfId="30815" xr:uid="{00000000-0005-0000-0000-000061780000}"/>
    <cellStyle name="Título 2 12 2" xfId="61442" xr:uid="{5CBC24B2-DB40-4C10-AE48-F813C1D97F04}"/>
    <cellStyle name="Título 2 13" xfId="30816" xr:uid="{00000000-0005-0000-0000-000062780000}"/>
    <cellStyle name="Título 2 13 2" xfId="61443" xr:uid="{EB8087F4-FFD5-401F-9B7E-7EF2CC2E10DA}"/>
    <cellStyle name="Título 2 14" xfId="30817" xr:uid="{00000000-0005-0000-0000-000063780000}"/>
    <cellStyle name="Título 2 14 2" xfId="30818" xr:uid="{00000000-0005-0000-0000-000064780000}"/>
    <cellStyle name="Título 2 14 2 2" xfId="30819" xr:uid="{00000000-0005-0000-0000-000065780000}"/>
    <cellStyle name="Título 2 14 2 2 2" xfId="61446" xr:uid="{1333DB06-D683-4E64-B71F-B5AACD635471}"/>
    <cellStyle name="Título 2 14 2 3" xfId="30820" xr:uid="{00000000-0005-0000-0000-000066780000}"/>
    <cellStyle name="Título 2 14 2 3 2" xfId="30821" xr:uid="{00000000-0005-0000-0000-000067780000}"/>
    <cellStyle name="Título 2 14 2 3 2 2" xfId="61448" xr:uid="{B43FBA6D-A924-4259-99E9-392C11E46150}"/>
    <cellStyle name="Título 2 14 2 3 3" xfId="61447" xr:uid="{2B3A287A-3573-4E43-A65F-A0D78544BE33}"/>
    <cellStyle name="Título 2 14 2 4" xfId="30822" xr:uid="{00000000-0005-0000-0000-000068780000}"/>
    <cellStyle name="Título 2 14 2 4 2" xfId="61449" xr:uid="{91FB7EEA-B9C4-48EA-AD62-5FD602B8F52A}"/>
    <cellStyle name="Título 2 14 2 5" xfId="61445" xr:uid="{D75E1BE6-D96F-47C1-84C2-18242F26E1F2}"/>
    <cellStyle name="Título 2 14 3" xfId="30823" xr:uid="{00000000-0005-0000-0000-000069780000}"/>
    <cellStyle name="Título 2 14 3 2" xfId="61450" xr:uid="{A6CDF8C4-1A04-4B81-A58C-10C601D28ADC}"/>
    <cellStyle name="Título 2 14 4" xfId="30824" xr:uid="{00000000-0005-0000-0000-00006A780000}"/>
    <cellStyle name="Título 2 14 4 2" xfId="30825" xr:uid="{00000000-0005-0000-0000-00006B780000}"/>
    <cellStyle name="Título 2 14 4 2 2" xfId="61452" xr:uid="{441FDB9F-A776-4170-AA2B-132A0534E835}"/>
    <cellStyle name="Título 2 14 4 3" xfId="30826" xr:uid="{00000000-0005-0000-0000-00006C780000}"/>
    <cellStyle name="Título 2 14 4 3 2" xfId="61453" xr:uid="{F77456DC-DC43-4111-8A0D-A8FE4B46EC75}"/>
    <cellStyle name="Título 2 14 4 4" xfId="61451" xr:uid="{521F103F-3946-470D-A240-074FD52BB88D}"/>
    <cellStyle name="Título 2 14 5" xfId="30827" xr:uid="{00000000-0005-0000-0000-00006D780000}"/>
    <cellStyle name="Título 2 14 5 2" xfId="61454" xr:uid="{F52AE97F-E517-4CF0-8DFB-FA6FE178206B}"/>
    <cellStyle name="Título 2 14 6" xfId="30828" xr:uid="{00000000-0005-0000-0000-00006E780000}"/>
    <cellStyle name="Título 2 14 6 2" xfId="61455" xr:uid="{F8A1AEAE-0EB1-44F8-AFB1-CF77F2FC90ED}"/>
    <cellStyle name="Título 2 14 7" xfId="30829" xr:uid="{00000000-0005-0000-0000-00006F780000}"/>
    <cellStyle name="Título 2 14 7 2" xfId="61456" xr:uid="{8CF764FD-14AE-4342-95D8-60D9BC490E2C}"/>
    <cellStyle name="Título 2 14 8" xfId="30830" xr:uid="{00000000-0005-0000-0000-000070780000}"/>
    <cellStyle name="Título 2 14 8 2" xfId="61457" xr:uid="{845F52F2-9349-4F39-9C36-13670D735954}"/>
    <cellStyle name="Título 2 14 9" xfId="61444" xr:uid="{D46E92F4-8A3B-4E7C-8998-E82178F09937}"/>
    <cellStyle name="Título 2 15" xfId="30831" xr:uid="{00000000-0005-0000-0000-000071780000}"/>
    <cellStyle name="Título 2 15 2" xfId="30832" xr:uid="{00000000-0005-0000-0000-000072780000}"/>
    <cellStyle name="Título 2 15 2 2" xfId="30833" xr:uid="{00000000-0005-0000-0000-000073780000}"/>
    <cellStyle name="Título 2 15 2 2 2" xfId="61460" xr:uid="{BFE6755E-7F28-4A78-BD6A-32ADBB9761BB}"/>
    <cellStyle name="Título 2 15 2 3" xfId="30834" xr:uid="{00000000-0005-0000-0000-000074780000}"/>
    <cellStyle name="Título 2 15 2 3 2" xfId="61461" xr:uid="{5DAC02D2-F524-4F4B-B45B-4AFF78EA51BC}"/>
    <cellStyle name="Título 2 15 2 4" xfId="61459" xr:uid="{E18291E7-9123-4257-B1D4-272FD7ECFD11}"/>
    <cellStyle name="Título 2 15 3" xfId="30835" xr:uid="{00000000-0005-0000-0000-000075780000}"/>
    <cellStyle name="Título 2 15 3 2" xfId="61462" xr:uid="{5C237F37-B3B6-428F-B3C2-AEAC2A13E5A4}"/>
    <cellStyle name="Título 2 15 4" xfId="30836" xr:uid="{00000000-0005-0000-0000-000076780000}"/>
    <cellStyle name="Título 2 15 4 2" xfId="61463" xr:uid="{23AF488B-FC1A-4C20-9FD1-58EA7D92B000}"/>
    <cellStyle name="Título 2 15 5" xfId="30837" xr:uid="{00000000-0005-0000-0000-000077780000}"/>
    <cellStyle name="Título 2 15 5 2" xfId="61464" xr:uid="{75CA0B61-526A-40D0-8CFA-A99AAE6AD888}"/>
    <cellStyle name="Título 2 15 6" xfId="61458" xr:uid="{82DE2FA8-6057-44EB-ACE0-7021211C3486}"/>
    <cellStyle name="Título 2 16" xfId="30838" xr:uid="{00000000-0005-0000-0000-000078780000}"/>
    <cellStyle name="Título 2 16 2" xfId="61465" xr:uid="{85D78682-78F9-4E13-A890-A60B8218514A}"/>
    <cellStyle name="Título 2 17" xfId="30839" xr:uid="{00000000-0005-0000-0000-000079780000}"/>
    <cellStyle name="Título 2 17 2" xfId="61466" xr:uid="{65F40FC3-A63E-430C-BB5E-67684B811273}"/>
    <cellStyle name="Título 2 18" xfId="30840" xr:uid="{00000000-0005-0000-0000-00007A780000}"/>
    <cellStyle name="Título 2 18 2" xfId="30841" xr:uid="{00000000-0005-0000-0000-00007B780000}"/>
    <cellStyle name="Título 2 18 2 2" xfId="61468" xr:uid="{2AED3DA5-5658-4B3B-81DD-769241E44474}"/>
    <cellStyle name="Título 2 18 3" xfId="61467" xr:uid="{B87C321A-2CF0-483D-AB0B-6DE31FB873AE}"/>
    <cellStyle name="Título 2 19" xfId="30842" xr:uid="{00000000-0005-0000-0000-00007C780000}"/>
    <cellStyle name="Título 2 19 2" xfId="61469" xr:uid="{318CF1EE-F8F5-4E8C-92A8-72C756D75630}"/>
    <cellStyle name="Título 2 2" xfId="30843" xr:uid="{00000000-0005-0000-0000-00007D780000}"/>
    <cellStyle name="Título 2 2 10" xfId="30844" xr:uid="{00000000-0005-0000-0000-00007E780000}"/>
    <cellStyle name="Título 2 2 10 2" xfId="61471" xr:uid="{385F0E43-F80C-488C-9EB9-519C849D3586}"/>
    <cellStyle name="Título 2 2 11" xfId="61470" xr:uid="{0E26D1EF-5B51-4410-9440-3DF2D67F658C}"/>
    <cellStyle name="Título 2 2 2" xfId="30845" xr:uid="{00000000-0005-0000-0000-00007F780000}"/>
    <cellStyle name="Título 2 2 2 2" xfId="30846" xr:uid="{00000000-0005-0000-0000-000080780000}"/>
    <cellStyle name="Título 2 2 2 2 2" xfId="30847" xr:uid="{00000000-0005-0000-0000-000081780000}"/>
    <cellStyle name="Título 2 2 2 2 2 2" xfId="61474" xr:uid="{48575731-8387-432E-8D79-F89E32342496}"/>
    <cellStyle name="Título 2 2 2 2 3" xfId="30848" xr:uid="{00000000-0005-0000-0000-000082780000}"/>
    <cellStyle name="Título 2 2 2 2 3 2" xfId="30849" xr:uid="{00000000-0005-0000-0000-000083780000}"/>
    <cellStyle name="Título 2 2 2 2 3 2 2" xfId="61476" xr:uid="{45EA7A94-4354-4077-B1CB-D7E097F995A2}"/>
    <cellStyle name="Título 2 2 2 2 3 3" xfId="61475" xr:uid="{457FF21D-140C-4F7C-BD67-F439811E8E23}"/>
    <cellStyle name="Título 2 2 2 2 4" xfId="61473" xr:uid="{18A61465-F242-4C31-A513-05415C02ED6E}"/>
    <cellStyle name="Título 2 2 2 3" xfId="30850" xr:uid="{00000000-0005-0000-0000-000084780000}"/>
    <cellStyle name="Título 2 2 2 3 2" xfId="61477" xr:uid="{88ADDD6E-5970-4F71-9F1C-54CA6F247EF1}"/>
    <cellStyle name="Título 2 2 2 4" xfId="30851" xr:uid="{00000000-0005-0000-0000-000085780000}"/>
    <cellStyle name="Título 2 2 2 4 2" xfId="61478" xr:uid="{1F469DEB-81FB-458A-9096-6335EDA9414D}"/>
    <cellStyle name="Título 2 2 2 5" xfId="61472" xr:uid="{AEA2C429-E7E3-46F5-87B3-D066B880CDDD}"/>
    <cellStyle name="Título 2 2 3" xfId="30852" xr:uid="{00000000-0005-0000-0000-000086780000}"/>
    <cellStyle name="Título 2 2 3 2" xfId="61479" xr:uid="{415E4488-0D51-4565-9D39-C683CFDBB021}"/>
    <cellStyle name="Título 2 2 4" xfId="30853" xr:uid="{00000000-0005-0000-0000-000087780000}"/>
    <cellStyle name="Título 2 2 4 2" xfId="61480" xr:uid="{06BE21DE-6F5F-4BAE-952C-A5560F496B54}"/>
    <cellStyle name="Título 2 2 5" xfId="30854" xr:uid="{00000000-0005-0000-0000-000088780000}"/>
    <cellStyle name="Título 2 2 5 2" xfId="30855" xr:uid="{00000000-0005-0000-0000-000089780000}"/>
    <cellStyle name="Título 2 2 5 2 2" xfId="61482" xr:uid="{F508143A-79FD-46A6-987C-27908A4B2842}"/>
    <cellStyle name="Título 2 2 5 3" xfId="61481" xr:uid="{798A3457-820C-416C-AA1D-ADE168162E58}"/>
    <cellStyle name="Título 2 2 6" xfId="30856" xr:uid="{00000000-0005-0000-0000-00008A780000}"/>
    <cellStyle name="Título 2 2 6 2" xfId="30857" xr:uid="{00000000-0005-0000-0000-00008B780000}"/>
    <cellStyle name="Título 2 2 6 2 2" xfId="61484" xr:uid="{F0A4B9F3-D9D2-40A0-9BE2-2DB99646F5C6}"/>
    <cellStyle name="Título 2 2 6 3" xfId="61483" xr:uid="{F72CC878-60F4-4F6C-ABA6-1EA1F8684B56}"/>
    <cellStyle name="Título 2 2 7" xfId="30858" xr:uid="{00000000-0005-0000-0000-00008C780000}"/>
    <cellStyle name="Título 2 2 7 2" xfId="61485" xr:uid="{8DB05EFA-0F8C-49C4-AA98-2944F94809FD}"/>
    <cellStyle name="Título 2 2 8" xfId="30859" xr:uid="{00000000-0005-0000-0000-00008D780000}"/>
    <cellStyle name="Título 2 2 8 2" xfId="61486" xr:uid="{4B2FCAB4-9B75-4806-9808-F32EE54E44F5}"/>
    <cellStyle name="Título 2 2 9" xfId="30860" xr:uid="{00000000-0005-0000-0000-00008E780000}"/>
    <cellStyle name="Título 2 2 9 2" xfId="61487" xr:uid="{C78785FD-BBA0-4789-8021-13783C2E3C63}"/>
    <cellStyle name="Título 2 20" xfId="30861" xr:uid="{00000000-0005-0000-0000-00008F780000}"/>
    <cellStyle name="Título 2 20 2" xfId="61488" xr:uid="{6CD13F13-9322-48F6-A7A0-E5B875523A7F}"/>
    <cellStyle name="Título 2 21" xfId="30862" xr:uid="{00000000-0005-0000-0000-000090780000}"/>
    <cellStyle name="Título 2 21 2" xfId="61489" xr:uid="{E38D2996-3395-4050-9C00-8E0E2CA2399C}"/>
    <cellStyle name="Título 2 22" xfId="30863" xr:uid="{00000000-0005-0000-0000-000091780000}"/>
    <cellStyle name="Título 2 22 2" xfId="61490" xr:uid="{305E9481-267A-4DB9-8208-CB95DCAE3630}"/>
    <cellStyle name="Título 2 3" xfId="30864" xr:uid="{00000000-0005-0000-0000-000092780000}"/>
    <cellStyle name="Título 2 3 2" xfId="30865" xr:uid="{00000000-0005-0000-0000-000093780000}"/>
    <cellStyle name="Título 2 3 2 2" xfId="61492" xr:uid="{176F0C11-03F0-4105-9765-391E05EB220D}"/>
    <cellStyle name="Título 2 3 3" xfId="30866" xr:uid="{00000000-0005-0000-0000-000094780000}"/>
    <cellStyle name="Título 2 3 3 2" xfId="61493" xr:uid="{2FC14A33-D6BE-4627-87C4-3E3D6F344117}"/>
    <cellStyle name="Título 2 3 4" xfId="61491" xr:uid="{17791FCC-B30A-4F1F-BD58-6EE669C855F8}"/>
    <cellStyle name="Título 2 4" xfId="30867" xr:uid="{00000000-0005-0000-0000-000095780000}"/>
    <cellStyle name="Título 2 4 2" xfId="30868" xr:uid="{00000000-0005-0000-0000-000096780000}"/>
    <cellStyle name="Título 2 4 2 2" xfId="61495" xr:uid="{7E892B1A-6FDD-41EC-8C74-E28834AE770E}"/>
    <cellStyle name="Título 2 4 3" xfId="61494" xr:uid="{7BFFFEB0-5E2A-4ADE-AA6B-81AFA0043AF1}"/>
    <cellStyle name="Título 2 5" xfId="30869" xr:uid="{00000000-0005-0000-0000-000097780000}"/>
    <cellStyle name="Título 2 5 2" xfId="61496" xr:uid="{9DFD84E8-B33D-4B67-B9D6-8795620A7E1A}"/>
    <cellStyle name="Título 2 6" xfId="30870" xr:uid="{00000000-0005-0000-0000-000098780000}"/>
    <cellStyle name="Título 2 6 2" xfId="61497" xr:uid="{BF60BB5A-CF14-443F-9AB8-ADC1EA3AEE8A}"/>
    <cellStyle name="Título 2 7" xfId="30871" xr:uid="{00000000-0005-0000-0000-000099780000}"/>
    <cellStyle name="Título 2 7 2" xfId="61498" xr:uid="{EF212AB4-528C-4820-BBE2-4502C8EB736F}"/>
    <cellStyle name="Título 2 8" xfId="30872" xr:uid="{00000000-0005-0000-0000-00009A780000}"/>
    <cellStyle name="Título 2 8 2" xfId="30873" xr:uid="{00000000-0005-0000-0000-00009B780000}"/>
    <cellStyle name="Título 2 8 2 2" xfId="61500" xr:uid="{8B473E2B-AAAC-4F3C-8899-DB7EC8FF62F4}"/>
    <cellStyle name="Título 2 8 3" xfId="61499" xr:uid="{A31AA3C2-FD1B-4788-A560-12C28FFA3E57}"/>
    <cellStyle name="Título 2 9" xfId="30874" xr:uid="{00000000-0005-0000-0000-00009C780000}"/>
    <cellStyle name="Título 2 9 2" xfId="30875" xr:uid="{00000000-0005-0000-0000-00009D780000}"/>
    <cellStyle name="Título 2 9 2 2" xfId="61502" xr:uid="{26C792C9-026E-47A6-9325-DB710E8E0D3E}"/>
    <cellStyle name="Título 2 9 3" xfId="61501" xr:uid="{9F0C8692-4721-49EB-A608-9D83BF4E1F96}"/>
    <cellStyle name="Título 3 10" xfId="30876" xr:uid="{00000000-0005-0000-0000-00009E780000}"/>
    <cellStyle name="Título 3 10 2" xfId="61503" xr:uid="{AB7C9A52-A042-4F18-9DE6-EF5B28AB698C}"/>
    <cellStyle name="Título 3 11" xfId="30877" xr:uid="{00000000-0005-0000-0000-00009F780000}"/>
    <cellStyle name="Título 3 11 2" xfId="61504" xr:uid="{8B51031E-2487-4D56-AD6C-BE2EE33FD903}"/>
    <cellStyle name="Título 3 12" xfId="30878" xr:uid="{00000000-0005-0000-0000-0000A0780000}"/>
    <cellStyle name="Título 3 12 2" xfId="61505" xr:uid="{9CC94CA7-DEC7-4C6F-B1E3-C44462875ED0}"/>
    <cellStyle name="Título 3 13" xfId="30879" xr:uid="{00000000-0005-0000-0000-0000A1780000}"/>
    <cellStyle name="Título 3 13 2" xfId="61506" xr:uid="{158B9C57-9E8F-43B5-8562-3671AFC214F9}"/>
    <cellStyle name="Título 3 14" xfId="30880" xr:uid="{00000000-0005-0000-0000-0000A2780000}"/>
    <cellStyle name="Título 3 14 2" xfId="30881" xr:uid="{00000000-0005-0000-0000-0000A3780000}"/>
    <cellStyle name="Título 3 14 2 2" xfId="30882" xr:uid="{00000000-0005-0000-0000-0000A4780000}"/>
    <cellStyle name="Título 3 14 2 2 2" xfId="61509" xr:uid="{53005572-7C0D-4205-A893-447D409EC017}"/>
    <cellStyle name="Título 3 14 2 3" xfId="30883" xr:uid="{00000000-0005-0000-0000-0000A5780000}"/>
    <cellStyle name="Título 3 14 2 3 2" xfId="30884" xr:uid="{00000000-0005-0000-0000-0000A6780000}"/>
    <cellStyle name="Título 3 14 2 3 2 2" xfId="61511" xr:uid="{A5090582-B522-457D-8C0B-7DC17341568D}"/>
    <cellStyle name="Título 3 14 2 3 3" xfId="61510" xr:uid="{A044E250-AC16-4D63-AEF7-6AE807945738}"/>
    <cellStyle name="Título 3 14 2 4" xfId="30885" xr:uid="{00000000-0005-0000-0000-0000A7780000}"/>
    <cellStyle name="Título 3 14 2 4 2" xfId="61512" xr:uid="{67B7991A-50E9-44A1-8B7A-73A8C0A768B5}"/>
    <cellStyle name="Título 3 14 2 5" xfId="61508" xr:uid="{60D5B842-E339-4E2A-B2D4-686E99558DE3}"/>
    <cellStyle name="Título 3 14 3" xfId="30886" xr:uid="{00000000-0005-0000-0000-0000A8780000}"/>
    <cellStyle name="Título 3 14 3 2" xfId="61513" xr:uid="{DBA865DC-9315-42B1-B5C5-7747543DD1F3}"/>
    <cellStyle name="Título 3 14 4" xfId="30887" xr:uid="{00000000-0005-0000-0000-0000A9780000}"/>
    <cellStyle name="Título 3 14 4 2" xfId="30888" xr:uid="{00000000-0005-0000-0000-0000AA780000}"/>
    <cellStyle name="Título 3 14 4 2 2" xfId="61515" xr:uid="{F6301523-BF3B-4B15-8867-9333DE903D5A}"/>
    <cellStyle name="Título 3 14 4 3" xfId="30889" xr:uid="{00000000-0005-0000-0000-0000AB780000}"/>
    <cellStyle name="Título 3 14 4 3 2" xfId="61516" xr:uid="{0F1308AA-9AFA-41E7-AEC2-8B30825BB4F9}"/>
    <cellStyle name="Título 3 14 4 4" xfId="61514" xr:uid="{0EBD9462-CE53-4681-B0ED-30DA9C774FDA}"/>
    <cellStyle name="Título 3 14 5" xfId="30890" xr:uid="{00000000-0005-0000-0000-0000AC780000}"/>
    <cellStyle name="Título 3 14 5 2" xfId="61517" xr:uid="{4F64D9C5-E899-43F6-8D2E-E58EC6F1BF61}"/>
    <cellStyle name="Título 3 14 6" xfId="30891" xr:uid="{00000000-0005-0000-0000-0000AD780000}"/>
    <cellStyle name="Título 3 14 6 2" xfId="61518" xr:uid="{7E6638ED-E7F9-43CB-B964-0BCB53BF78E2}"/>
    <cellStyle name="Título 3 14 7" xfId="30892" xr:uid="{00000000-0005-0000-0000-0000AE780000}"/>
    <cellStyle name="Título 3 14 7 2" xfId="61519" xr:uid="{28214923-CAB6-404D-AC33-85FE5689CC8A}"/>
    <cellStyle name="Título 3 14 8" xfId="30893" xr:uid="{00000000-0005-0000-0000-0000AF780000}"/>
    <cellStyle name="Título 3 14 8 2" xfId="61520" xr:uid="{1D1147FA-E954-4622-87A4-6BEAF2695902}"/>
    <cellStyle name="Título 3 14 9" xfId="61507" xr:uid="{78DF1284-8B6D-4849-A7A3-3E1A952AD3A7}"/>
    <cellStyle name="Título 3 15" xfId="30894" xr:uid="{00000000-0005-0000-0000-0000B0780000}"/>
    <cellStyle name="Título 3 15 2" xfId="30895" xr:uid="{00000000-0005-0000-0000-0000B1780000}"/>
    <cellStyle name="Título 3 15 2 2" xfId="30896" xr:uid="{00000000-0005-0000-0000-0000B2780000}"/>
    <cellStyle name="Título 3 15 2 2 2" xfId="61523" xr:uid="{50052C9D-AEA7-4954-951B-5315E0F979DB}"/>
    <cellStyle name="Título 3 15 2 3" xfId="30897" xr:uid="{00000000-0005-0000-0000-0000B3780000}"/>
    <cellStyle name="Título 3 15 2 3 2" xfId="61524" xr:uid="{F462AFE5-F2B5-47CF-8136-11C6859051A9}"/>
    <cellStyle name="Título 3 15 2 4" xfId="61522" xr:uid="{08BB7EA1-BA64-4E80-BB51-0F7916776B0E}"/>
    <cellStyle name="Título 3 15 3" xfId="30898" xr:uid="{00000000-0005-0000-0000-0000B4780000}"/>
    <cellStyle name="Título 3 15 3 2" xfId="61525" xr:uid="{F8CBF64F-17D5-4491-86E7-79747175F7BC}"/>
    <cellStyle name="Título 3 15 4" xfId="30899" xr:uid="{00000000-0005-0000-0000-0000B5780000}"/>
    <cellStyle name="Título 3 15 4 2" xfId="61526" xr:uid="{2E6623D5-C6DB-4E10-86AB-392DDBDC2146}"/>
    <cellStyle name="Título 3 15 5" xfId="30900" xr:uid="{00000000-0005-0000-0000-0000B6780000}"/>
    <cellStyle name="Título 3 15 5 2" xfId="61527" xr:uid="{EE1037B9-6CFE-4486-A30B-C847427B7D22}"/>
    <cellStyle name="Título 3 15 6" xfId="61521" xr:uid="{7630FF9C-7721-4AFA-AEE9-512E1CC763DA}"/>
    <cellStyle name="Título 3 16" xfId="30901" xr:uid="{00000000-0005-0000-0000-0000B7780000}"/>
    <cellStyle name="Título 3 16 2" xfId="61528" xr:uid="{FF56E85A-A5F7-4189-B8D3-2AAEB57A3C63}"/>
    <cellStyle name="Título 3 17" xfId="30902" xr:uid="{00000000-0005-0000-0000-0000B8780000}"/>
    <cellStyle name="Título 3 17 2" xfId="61529" xr:uid="{B34E435E-ADC0-439E-A314-F7AC1FF7B908}"/>
    <cellStyle name="Título 3 18" xfId="30903" xr:uid="{00000000-0005-0000-0000-0000B9780000}"/>
    <cellStyle name="Título 3 18 2" xfId="30904" xr:uid="{00000000-0005-0000-0000-0000BA780000}"/>
    <cellStyle name="Título 3 18 2 2" xfId="61531" xr:uid="{D76629D4-365E-4258-AD7C-B6482607912C}"/>
    <cellStyle name="Título 3 18 3" xfId="61530" xr:uid="{28039F89-A5AE-4014-A61A-E09CB48D627D}"/>
    <cellStyle name="Título 3 19" xfId="30905" xr:uid="{00000000-0005-0000-0000-0000BB780000}"/>
    <cellStyle name="Título 3 19 2" xfId="61532" xr:uid="{F8A289B9-424B-44A5-A6B1-2B05395E40C2}"/>
    <cellStyle name="Título 3 2" xfId="30906" xr:uid="{00000000-0005-0000-0000-0000BC780000}"/>
    <cellStyle name="Título 3 2 10" xfId="30907" xr:uid="{00000000-0005-0000-0000-0000BD780000}"/>
    <cellStyle name="Título 3 2 10 2" xfId="61534" xr:uid="{8507988F-8725-4D00-A9D9-1F46F0BAC7E4}"/>
    <cellStyle name="Título 3 2 11" xfId="61533" xr:uid="{7A398837-367E-4F0F-BD86-6555F5EA1028}"/>
    <cellStyle name="Título 3 2 2" xfId="30908" xr:uid="{00000000-0005-0000-0000-0000BE780000}"/>
    <cellStyle name="Título 3 2 2 2" xfId="30909" xr:uid="{00000000-0005-0000-0000-0000BF780000}"/>
    <cellStyle name="Título 3 2 2 2 2" xfId="30910" xr:uid="{00000000-0005-0000-0000-0000C0780000}"/>
    <cellStyle name="Título 3 2 2 2 2 2" xfId="61537" xr:uid="{A52236F7-B2F1-464C-873D-D9643C24E3C0}"/>
    <cellStyle name="Título 3 2 2 2 3" xfId="30911" xr:uid="{00000000-0005-0000-0000-0000C1780000}"/>
    <cellStyle name="Título 3 2 2 2 3 2" xfId="30912" xr:uid="{00000000-0005-0000-0000-0000C2780000}"/>
    <cellStyle name="Título 3 2 2 2 3 2 2" xfId="61539" xr:uid="{C17D6A54-E49C-4C75-9593-5548B951DB48}"/>
    <cellStyle name="Título 3 2 2 2 3 3" xfId="61538" xr:uid="{8AEB1AF9-140A-4595-96AC-512ADD8B3402}"/>
    <cellStyle name="Título 3 2 2 2 4" xfId="61536" xr:uid="{8F6A7DB9-04A9-4A8F-A29F-00C176704B30}"/>
    <cellStyle name="Título 3 2 2 3" xfId="30913" xr:uid="{00000000-0005-0000-0000-0000C3780000}"/>
    <cellStyle name="Título 3 2 2 3 2" xfId="61540" xr:uid="{AADBF759-7BC4-41A5-A678-9FDF6415B3D7}"/>
    <cellStyle name="Título 3 2 2 4" xfId="30914" xr:uid="{00000000-0005-0000-0000-0000C4780000}"/>
    <cellStyle name="Título 3 2 2 4 2" xfId="61541" xr:uid="{8034D807-AFC4-4593-86AE-888EBD9256EF}"/>
    <cellStyle name="Título 3 2 2 5" xfId="61535" xr:uid="{757EEEA5-1283-42D9-9904-AAAB418B0F31}"/>
    <cellStyle name="Título 3 2 3" xfId="30915" xr:uid="{00000000-0005-0000-0000-0000C5780000}"/>
    <cellStyle name="Título 3 2 3 2" xfId="61542" xr:uid="{455A0E38-0CFC-44FC-BE16-883E51B8DEC6}"/>
    <cellStyle name="Título 3 2 4" xfId="30916" xr:uid="{00000000-0005-0000-0000-0000C6780000}"/>
    <cellStyle name="Título 3 2 4 2" xfId="61543" xr:uid="{0579E7F4-AEEA-41B0-9581-5D2D8E0F9612}"/>
    <cellStyle name="Título 3 2 5" xfId="30917" xr:uid="{00000000-0005-0000-0000-0000C7780000}"/>
    <cellStyle name="Título 3 2 5 2" xfId="30918" xr:uid="{00000000-0005-0000-0000-0000C8780000}"/>
    <cellStyle name="Título 3 2 5 2 2" xfId="61545" xr:uid="{F710CFE1-F0CA-4EF9-955A-2BCBD26A18F6}"/>
    <cellStyle name="Título 3 2 5 3" xfId="61544" xr:uid="{CFDBA20C-DBBC-41F0-A2BC-59CC9FE2F291}"/>
    <cellStyle name="Título 3 2 6" xfId="30919" xr:uid="{00000000-0005-0000-0000-0000C9780000}"/>
    <cellStyle name="Título 3 2 6 2" xfId="30920" xr:uid="{00000000-0005-0000-0000-0000CA780000}"/>
    <cellStyle name="Título 3 2 6 2 2" xfId="61547" xr:uid="{5E2B02BB-B99E-4058-8500-1B5475A2BC0E}"/>
    <cellStyle name="Título 3 2 6 3" xfId="61546" xr:uid="{89DAB5EE-B872-4F45-957D-139732C30819}"/>
    <cellStyle name="Título 3 2 7" xfId="30921" xr:uid="{00000000-0005-0000-0000-0000CB780000}"/>
    <cellStyle name="Título 3 2 7 2" xfId="61548" xr:uid="{EAF24FE4-56AF-4E80-9116-9B4057AFC162}"/>
    <cellStyle name="Título 3 2 8" xfId="30922" xr:uid="{00000000-0005-0000-0000-0000CC780000}"/>
    <cellStyle name="Título 3 2 8 2" xfId="61549" xr:uid="{B15A7616-0297-4C2A-A723-5388B1C486A0}"/>
    <cellStyle name="Título 3 2 9" xfId="30923" xr:uid="{00000000-0005-0000-0000-0000CD780000}"/>
    <cellStyle name="Título 3 2 9 2" xfId="61550" xr:uid="{EE10FFD2-D94A-4355-8708-79C12F6B8346}"/>
    <cellStyle name="Título 3 20" xfId="30924" xr:uid="{00000000-0005-0000-0000-0000CE780000}"/>
    <cellStyle name="Título 3 20 2" xfId="61551" xr:uid="{42FC517F-734B-49D4-BCBD-F76F7640EF9B}"/>
    <cellStyle name="Título 3 21" xfId="30925" xr:uid="{00000000-0005-0000-0000-0000CF780000}"/>
    <cellStyle name="Título 3 21 2" xfId="61552" xr:uid="{1E750A20-73D4-4C5C-9099-D7AC17BAED1B}"/>
    <cellStyle name="Título 3 22" xfId="30926" xr:uid="{00000000-0005-0000-0000-0000D0780000}"/>
    <cellStyle name="Título 3 22 2" xfId="61553" xr:uid="{B6A77F69-65DF-4466-B732-9591F99761E0}"/>
    <cellStyle name="Título 3 3" xfId="30927" xr:uid="{00000000-0005-0000-0000-0000D1780000}"/>
    <cellStyle name="Título 3 3 2" xfId="30928" xr:uid="{00000000-0005-0000-0000-0000D2780000}"/>
    <cellStyle name="Título 3 3 2 2" xfId="61555" xr:uid="{956CD96B-F315-4DD8-B3E0-D5AFFD5823F8}"/>
    <cellStyle name="Título 3 3 3" xfId="30929" xr:uid="{00000000-0005-0000-0000-0000D3780000}"/>
    <cellStyle name="Título 3 3 3 2" xfId="61556" xr:uid="{552713C3-A407-4A03-82BA-2135C5382B28}"/>
    <cellStyle name="Título 3 3 4" xfId="61554" xr:uid="{EB491F60-A45B-403D-94AF-D86774427870}"/>
    <cellStyle name="Título 3 4" xfId="30930" xr:uid="{00000000-0005-0000-0000-0000D4780000}"/>
    <cellStyle name="Título 3 4 2" xfId="30931" xr:uid="{00000000-0005-0000-0000-0000D5780000}"/>
    <cellStyle name="Título 3 4 2 2" xfId="61558" xr:uid="{0EF9CB9A-FEA6-4043-A047-3A82D62E5365}"/>
    <cellStyle name="Título 3 4 3" xfId="61557" xr:uid="{298D4D9F-21C4-45D4-B9DD-9AC1BC9F7EFE}"/>
    <cellStyle name="Título 3 5" xfId="30932" xr:uid="{00000000-0005-0000-0000-0000D6780000}"/>
    <cellStyle name="Título 3 5 2" xfId="61559" xr:uid="{BD5E7783-54B1-4275-943B-D2B8781F41B0}"/>
    <cellStyle name="Título 3 6" xfId="30933" xr:uid="{00000000-0005-0000-0000-0000D7780000}"/>
    <cellStyle name="Título 3 6 2" xfId="61560" xr:uid="{090352FF-5B46-42E2-88F4-2500E98C3B62}"/>
    <cellStyle name="Título 3 7" xfId="30934" xr:uid="{00000000-0005-0000-0000-0000D8780000}"/>
    <cellStyle name="Título 3 7 2" xfId="61561" xr:uid="{32583E7F-B682-43C5-B231-0EF1DBB3DB6A}"/>
    <cellStyle name="Título 3 8" xfId="30935" xr:uid="{00000000-0005-0000-0000-0000D9780000}"/>
    <cellStyle name="Título 3 8 2" xfId="30936" xr:uid="{00000000-0005-0000-0000-0000DA780000}"/>
    <cellStyle name="Título 3 8 2 2" xfId="61563" xr:uid="{B7509318-4F03-40FC-88EF-0041F8699360}"/>
    <cellStyle name="Título 3 8 3" xfId="61562" xr:uid="{A651CB99-C79B-428A-BE75-E87568AE7D33}"/>
    <cellStyle name="Título 3 9" xfId="30937" xr:uid="{00000000-0005-0000-0000-0000DB780000}"/>
    <cellStyle name="Título 3 9 2" xfId="30938" xr:uid="{00000000-0005-0000-0000-0000DC780000}"/>
    <cellStyle name="Título 3 9 2 2" xfId="61565" xr:uid="{91DA5BC7-245E-4888-B8DC-2EBB382E6FDE}"/>
    <cellStyle name="Título 3 9 3" xfId="61564" xr:uid="{EA9F8C11-4394-4548-A113-0318F253400A}"/>
    <cellStyle name="Título 4 10" xfId="30939" xr:uid="{00000000-0005-0000-0000-0000DD780000}"/>
    <cellStyle name="Título 4 10 2" xfId="61566" xr:uid="{2A144CF1-B270-4C9B-A5E4-18F0E1DADC4D}"/>
    <cellStyle name="Título 4 11" xfId="30940" xr:uid="{00000000-0005-0000-0000-0000DE780000}"/>
    <cellStyle name="Título 4 11 2" xfId="61567" xr:uid="{A4891AE2-C033-4CC1-BF16-81E0A9A58F8C}"/>
    <cellStyle name="Título 4 12" xfId="30941" xr:uid="{00000000-0005-0000-0000-0000DF780000}"/>
    <cellStyle name="Título 4 12 2" xfId="61568" xr:uid="{3FBAD66A-DFDC-4DB4-A377-D2C659F1E835}"/>
    <cellStyle name="Título 4 13" xfId="30942" xr:uid="{00000000-0005-0000-0000-0000E0780000}"/>
    <cellStyle name="Título 4 13 2" xfId="61569" xr:uid="{D50AA2AD-5D16-4AE0-9932-C2C652BAF7A1}"/>
    <cellStyle name="Título 4 2" xfId="30943" xr:uid="{00000000-0005-0000-0000-0000E1780000}"/>
    <cellStyle name="Título 4 2 2" xfId="30944" xr:uid="{00000000-0005-0000-0000-0000E2780000}"/>
    <cellStyle name="Título 4 2 2 2" xfId="61571" xr:uid="{DA62BB78-3E1A-4FCC-933F-BD84652CDFFB}"/>
    <cellStyle name="Título 4 2 3" xfId="61570" xr:uid="{08AB2EB3-C5BA-419E-89EC-454CF6051ADC}"/>
    <cellStyle name="Título 4 3" xfId="30945" xr:uid="{00000000-0005-0000-0000-0000E3780000}"/>
    <cellStyle name="Título 4 3 2" xfId="30946" xr:uid="{00000000-0005-0000-0000-0000E4780000}"/>
    <cellStyle name="Título 4 3 2 2" xfId="61573" xr:uid="{21EFB8A1-69BA-4FEF-9D31-F5B26E0A2A55}"/>
    <cellStyle name="Título 4 3 3" xfId="61572" xr:uid="{AAB30BFA-286D-48A9-81AD-A83E7F9A3420}"/>
    <cellStyle name="Título 4 4" xfId="30947" xr:uid="{00000000-0005-0000-0000-0000E5780000}"/>
    <cellStyle name="Título 4 4 10" xfId="30948" xr:uid="{00000000-0005-0000-0000-0000E6780000}"/>
    <cellStyle name="Título 4 4 10 2" xfId="30949" xr:uid="{00000000-0005-0000-0000-0000E7780000}"/>
    <cellStyle name="Título 4 4 10 2 2" xfId="61576" xr:uid="{9DC4159B-1C51-45AE-92DD-13662B065AB3}"/>
    <cellStyle name="Título 4 4 10 3" xfId="61575" xr:uid="{2F9F2FE0-E7CE-4A9B-B3DC-4F3EE585B9CD}"/>
    <cellStyle name="Título 4 4 11" xfId="30950" xr:uid="{00000000-0005-0000-0000-0000E8780000}"/>
    <cellStyle name="Título 4 4 11 2" xfId="61577" xr:uid="{E41DDE54-B108-4127-AFC6-027A86E9ED09}"/>
    <cellStyle name="Título 4 4 12" xfId="30951" xr:uid="{00000000-0005-0000-0000-0000E9780000}"/>
    <cellStyle name="Título 4 4 12 2" xfId="61578" xr:uid="{668E5C8A-E972-4B23-A689-14E78249C947}"/>
    <cellStyle name="Título 4 4 13" xfId="61574" xr:uid="{7A5FDA42-B979-49DF-9378-1022EBC279F1}"/>
    <cellStyle name="Título 4 4 2" xfId="30952" xr:uid="{00000000-0005-0000-0000-0000EA780000}"/>
    <cellStyle name="Título 4 4 2 10" xfId="30953" xr:uid="{00000000-0005-0000-0000-0000EB780000}"/>
    <cellStyle name="Título 4 4 2 10 2" xfId="61580" xr:uid="{07B10221-A175-4D3F-9092-8EBA0E7F6FA2}"/>
    <cellStyle name="Título 4 4 2 11" xfId="61579" xr:uid="{259B5AE9-6242-4EFF-9780-3A3F49C6E639}"/>
    <cellStyle name="Título 4 4 2 2" xfId="30954" xr:uid="{00000000-0005-0000-0000-0000EC780000}"/>
    <cellStyle name="Título 4 4 2 2 2" xfId="61581" xr:uid="{3B132E93-DA11-4436-81B3-7DD36D281BB4}"/>
    <cellStyle name="Título 4 4 2 3" xfId="30955" xr:uid="{00000000-0005-0000-0000-0000ED780000}"/>
    <cellStyle name="Título 4 4 2 3 2" xfId="30956" xr:uid="{00000000-0005-0000-0000-0000EE780000}"/>
    <cellStyle name="Título 4 4 2 3 2 2" xfId="61583" xr:uid="{526E437E-97FC-430F-A401-6AF8BAA19CD1}"/>
    <cellStyle name="Título 4 4 2 3 3" xfId="30957" xr:uid="{00000000-0005-0000-0000-0000EF780000}"/>
    <cellStyle name="Título 4 4 2 3 3 2" xfId="61584" xr:uid="{F2807CCC-B560-4BFA-A97D-C1BA22E39851}"/>
    <cellStyle name="Título 4 4 2 3 4" xfId="30958" xr:uid="{00000000-0005-0000-0000-0000F0780000}"/>
    <cellStyle name="Título 4 4 2 3 4 2" xfId="61585" xr:uid="{D775B8B0-1547-4DE6-9693-11E43EC7F079}"/>
    <cellStyle name="Título 4 4 2 3 5" xfId="61582" xr:uid="{5AAA00C4-26EE-4269-A23E-6DC4DD64D1EC}"/>
    <cellStyle name="Título 4 4 2 4" xfId="30959" xr:uid="{00000000-0005-0000-0000-0000F1780000}"/>
    <cellStyle name="Título 4 4 2 4 2" xfId="30960" xr:uid="{00000000-0005-0000-0000-0000F2780000}"/>
    <cellStyle name="Título 4 4 2 4 2 2" xfId="61587" xr:uid="{ADC9356B-49E5-487F-B4CE-BA7F00A1743B}"/>
    <cellStyle name="Título 4 4 2 4 3" xfId="30961" xr:uid="{00000000-0005-0000-0000-0000F3780000}"/>
    <cellStyle name="Título 4 4 2 4 3 2" xfId="61588" xr:uid="{E4EE013B-5573-4B23-8B33-9F84177A01AA}"/>
    <cellStyle name="Título 4 4 2 4 4" xfId="30962" xr:uid="{00000000-0005-0000-0000-0000F4780000}"/>
    <cellStyle name="Título 4 4 2 4 4 2" xfId="61589" xr:uid="{8963D2D4-9889-4F95-B1ED-750D1293009D}"/>
    <cellStyle name="Título 4 4 2 4 5" xfId="61586" xr:uid="{42043AD3-2906-4F62-A36F-0599522CC155}"/>
    <cellStyle name="Título 4 4 2 5" xfId="30963" xr:uid="{00000000-0005-0000-0000-0000F5780000}"/>
    <cellStyle name="Título 4 4 2 5 2" xfId="30964" xr:uid="{00000000-0005-0000-0000-0000F6780000}"/>
    <cellStyle name="Título 4 4 2 5 2 2" xfId="61591" xr:uid="{F390FBAD-5B95-4B76-87AC-7BB1410670DB}"/>
    <cellStyle name="Título 4 4 2 5 3" xfId="30965" xr:uid="{00000000-0005-0000-0000-0000F7780000}"/>
    <cellStyle name="Título 4 4 2 5 3 2" xfId="61592" xr:uid="{7C2A4449-998F-4926-9972-63F25DE94187}"/>
    <cellStyle name="Título 4 4 2 5 4" xfId="61590" xr:uid="{5D71AF83-0160-4054-A9E0-2E5856221448}"/>
    <cellStyle name="Título 4 4 2 6" xfId="30966" xr:uid="{00000000-0005-0000-0000-0000F8780000}"/>
    <cellStyle name="Título 4 4 2 6 2" xfId="61593" xr:uid="{A011F31C-80C1-4FCB-876B-612141E67A9D}"/>
    <cellStyle name="Título 4 4 2 7" xfId="30967" xr:uid="{00000000-0005-0000-0000-0000F9780000}"/>
    <cellStyle name="Título 4 4 2 7 2" xfId="61594" xr:uid="{30E8E384-61EF-46B8-AC98-CB81EAEA280E}"/>
    <cellStyle name="Título 4 4 2 8" xfId="30968" xr:uid="{00000000-0005-0000-0000-0000FA780000}"/>
    <cellStyle name="Título 4 4 2 8 2" xfId="30969" xr:uid="{00000000-0005-0000-0000-0000FB780000}"/>
    <cellStyle name="Título 4 4 2 8 2 2" xfId="61596" xr:uid="{D765FCB8-4BE2-44BA-AC9F-053F4D96D0D9}"/>
    <cellStyle name="Título 4 4 2 8 3" xfId="30970" xr:uid="{00000000-0005-0000-0000-0000FC780000}"/>
    <cellStyle name="Título 4 4 2 8 3 2" xfId="61597" xr:uid="{018D6055-6E43-45F7-A360-3FED6D35836B}"/>
    <cellStyle name="Título 4 4 2 8 4" xfId="61595" xr:uid="{77ECD7F1-B6C1-4626-AA0D-B8B5C936DCF4}"/>
    <cellStyle name="Título 4 4 2 9" xfId="30971" xr:uid="{00000000-0005-0000-0000-0000FD780000}"/>
    <cellStyle name="Título 4 4 2 9 2" xfId="61598" xr:uid="{01CF4E43-AC28-472F-B8EE-34D9EB8F8BE5}"/>
    <cellStyle name="Título 4 4 3" xfId="30972" xr:uid="{00000000-0005-0000-0000-0000FE780000}"/>
    <cellStyle name="Título 4 4 3 2" xfId="61599" xr:uid="{B416FAD8-5632-44EB-980D-072036479870}"/>
    <cellStyle name="Título 4 4 4" xfId="30973" xr:uid="{00000000-0005-0000-0000-0000FF780000}"/>
    <cellStyle name="Título 4 4 4 2" xfId="30974" xr:uid="{00000000-0005-0000-0000-000000790000}"/>
    <cellStyle name="Título 4 4 4 2 2" xfId="61601" xr:uid="{622589A5-AC5E-494E-9A27-FB9A53AB72D1}"/>
    <cellStyle name="Título 4 4 4 3" xfId="30975" xr:uid="{00000000-0005-0000-0000-000001790000}"/>
    <cellStyle name="Título 4 4 4 3 2" xfId="61602" xr:uid="{1B998697-3BFB-4F76-8DB3-6389B9B414CE}"/>
    <cellStyle name="Título 4 4 4 4" xfId="30976" xr:uid="{00000000-0005-0000-0000-000002790000}"/>
    <cellStyle name="Título 4 4 4 4 2" xfId="61603" xr:uid="{2F1B0A1D-F775-4B44-8CCE-AD5F683436C0}"/>
    <cellStyle name="Título 4 4 4 5" xfId="61600" xr:uid="{0105802F-45AE-41CC-9DA6-1BAC27ED5B36}"/>
    <cellStyle name="Título 4 4 5" xfId="30977" xr:uid="{00000000-0005-0000-0000-000003790000}"/>
    <cellStyle name="Título 4 4 5 2" xfId="30978" xr:uid="{00000000-0005-0000-0000-000004790000}"/>
    <cellStyle name="Título 4 4 5 2 2" xfId="61605" xr:uid="{7F42EE86-A8E9-4253-949B-3930C613AF18}"/>
    <cellStyle name="Título 4 4 5 3" xfId="30979" xr:uid="{00000000-0005-0000-0000-000005790000}"/>
    <cellStyle name="Título 4 4 5 3 2" xfId="61606" xr:uid="{EAFFBF79-C056-4C5F-96DF-8666693D69B2}"/>
    <cellStyle name="Título 4 4 5 4" xfId="30980" xr:uid="{00000000-0005-0000-0000-000006790000}"/>
    <cellStyle name="Título 4 4 5 4 2" xfId="61607" xr:uid="{59DAFAE1-F41F-4602-920E-27BF6A9E02D8}"/>
    <cellStyle name="Título 4 4 5 5" xfId="61604" xr:uid="{D25AF813-E40E-40E2-BBC2-1E84475FFF95}"/>
    <cellStyle name="Título 4 4 6" xfId="30981" xr:uid="{00000000-0005-0000-0000-000007790000}"/>
    <cellStyle name="Título 4 4 6 2" xfId="30982" xr:uid="{00000000-0005-0000-0000-000008790000}"/>
    <cellStyle name="Título 4 4 6 2 2" xfId="61609" xr:uid="{A8B07CC8-76F1-4191-99FE-687CAEEBC01C}"/>
    <cellStyle name="Título 4 4 6 3" xfId="30983" xr:uid="{00000000-0005-0000-0000-000009790000}"/>
    <cellStyle name="Título 4 4 6 3 2" xfId="61610" xr:uid="{939A0B73-A4AF-4DCA-884C-47D83F3B7633}"/>
    <cellStyle name="Título 4 4 6 4" xfId="61608" xr:uid="{5C600C35-E67B-478A-B489-A99E8FC6A80B}"/>
    <cellStyle name="Título 4 4 7" xfId="30984" xr:uid="{00000000-0005-0000-0000-00000A790000}"/>
    <cellStyle name="Título 4 4 7 2" xfId="61611" xr:uid="{6D4700FD-33E1-4347-9212-FA1A2E3295FE}"/>
    <cellStyle name="Título 4 4 8" xfId="30985" xr:uid="{00000000-0005-0000-0000-00000B790000}"/>
    <cellStyle name="Título 4 4 8 2" xfId="61612" xr:uid="{47762960-29D7-4AE5-A889-507740BE6440}"/>
    <cellStyle name="Título 4 4 9" xfId="30986" xr:uid="{00000000-0005-0000-0000-00000C790000}"/>
    <cellStyle name="Título 4 4 9 2" xfId="30987" xr:uid="{00000000-0005-0000-0000-00000D790000}"/>
    <cellStyle name="Título 4 4 9 2 2" xfId="61614" xr:uid="{99065E9C-13FF-4992-BBE4-2CAD00A6164E}"/>
    <cellStyle name="Título 4 4 9 3" xfId="30988" xr:uid="{00000000-0005-0000-0000-00000E790000}"/>
    <cellStyle name="Título 4 4 9 3 2" xfId="61615" xr:uid="{3DD1E0EE-20C8-45E1-B45D-39ABE9F3020F}"/>
    <cellStyle name="Título 4 4 9 4" xfId="61613" xr:uid="{128A6A4C-06E5-4A4B-B4F4-3A2B71177A71}"/>
    <cellStyle name="Título 4 5" xfId="30989" xr:uid="{00000000-0005-0000-0000-00000F790000}"/>
    <cellStyle name="Título 4 5 2" xfId="61616" xr:uid="{55E1E397-02D1-4D82-A4B2-29F874C3979A}"/>
    <cellStyle name="Título 4 6" xfId="30990" xr:uid="{00000000-0005-0000-0000-000010790000}"/>
    <cellStyle name="Título 4 6 2" xfId="30991" xr:uid="{00000000-0005-0000-0000-000011790000}"/>
    <cellStyle name="Título 4 6 2 2" xfId="30992" xr:uid="{00000000-0005-0000-0000-000012790000}"/>
    <cellStyle name="Título 4 6 2 2 2" xfId="30993" xr:uid="{00000000-0005-0000-0000-000013790000}"/>
    <cellStyle name="Título 4 6 2 2 2 2" xfId="61620" xr:uid="{C7872401-B693-4D36-A3A5-2BE3485A3CB9}"/>
    <cellStyle name="Título 4 6 2 2 3" xfId="61619" xr:uid="{43502725-B9AF-4AE3-839E-F6D83CA4F04D}"/>
    <cellStyle name="Título 4 6 2 3" xfId="30994" xr:uid="{00000000-0005-0000-0000-000014790000}"/>
    <cellStyle name="Título 4 6 2 3 2" xfId="61621" xr:uid="{C2EE13AC-93A9-442A-8DF6-E2D0C08F7733}"/>
    <cellStyle name="Título 4 6 2 4" xfId="61618" xr:uid="{96CC3DBB-3F92-4B37-A87D-8D22B12389AD}"/>
    <cellStyle name="Título 4 6 3" xfId="30995" xr:uid="{00000000-0005-0000-0000-000015790000}"/>
    <cellStyle name="Título 4 6 3 2" xfId="30996" xr:uid="{00000000-0005-0000-0000-000016790000}"/>
    <cellStyle name="Título 4 6 3 2 2" xfId="61623" xr:uid="{AEFB294E-054D-4059-B686-FDEE77976405}"/>
    <cellStyle name="Título 4 6 3 3" xfId="30997" xr:uid="{00000000-0005-0000-0000-000017790000}"/>
    <cellStyle name="Título 4 6 3 3 2" xfId="61624" xr:uid="{69220421-99AA-4EF9-A31B-A24019249EC2}"/>
    <cellStyle name="Título 4 6 3 4" xfId="61622" xr:uid="{FD69F35D-F15D-454F-ADC1-0967AC8D6D05}"/>
    <cellStyle name="Título 4 6 4" xfId="30998" xr:uid="{00000000-0005-0000-0000-000018790000}"/>
    <cellStyle name="Título 4 6 4 2" xfId="61625" xr:uid="{C8A20EB3-9BE3-46FB-A190-5476B4D24B60}"/>
    <cellStyle name="Título 4 6 5" xfId="30999" xr:uid="{00000000-0005-0000-0000-000019790000}"/>
    <cellStyle name="Título 4 6 5 2" xfId="61626" xr:uid="{9932DAF6-DC2C-4E3E-9F2A-AB2480F114B5}"/>
    <cellStyle name="Título 4 6 6" xfId="61617" xr:uid="{EF90CD37-55E6-4C4C-8CA8-8D27BB254A26}"/>
    <cellStyle name="Título 4 7" xfId="31000" xr:uid="{00000000-0005-0000-0000-00001A790000}"/>
    <cellStyle name="Título 4 7 2" xfId="61627" xr:uid="{C0933A0B-AD56-4E85-B0C4-4AF58B28F628}"/>
    <cellStyle name="Título 4 8" xfId="31001" xr:uid="{00000000-0005-0000-0000-00001B790000}"/>
    <cellStyle name="Título 4 8 2" xfId="61628" xr:uid="{28F49AC8-3F1F-4E51-B10B-0EDFBE3138CD}"/>
    <cellStyle name="Título 4 9" xfId="31002" xr:uid="{00000000-0005-0000-0000-00001C790000}"/>
    <cellStyle name="Título 4 9 2" xfId="31003" xr:uid="{00000000-0005-0000-0000-00001D790000}"/>
    <cellStyle name="Título 4 9 2 2" xfId="61630" xr:uid="{2D97687F-4A04-4028-A2E5-19DE90A1FFA5}"/>
    <cellStyle name="Título 4 9 3" xfId="61629" xr:uid="{025D1C4B-8099-4FFE-8D1D-7CB49DA3A28C}"/>
    <cellStyle name="Título 5" xfId="31004" xr:uid="{00000000-0005-0000-0000-00001E790000}"/>
    <cellStyle name="Título 5 2" xfId="31005" xr:uid="{00000000-0005-0000-0000-00001F790000}"/>
    <cellStyle name="Título 5 2 2" xfId="61632" xr:uid="{B2F0AB22-47C2-435A-98AA-523618804B77}"/>
    <cellStyle name="Título 5 3" xfId="61631" xr:uid="{D8D8D93F-B016-41ED-9F39-CB47E55407D7}"/>
    <cellStyle name="Título 6" xfId="31006" xr:uid="{00000000-0005-0000-0000-000020790000}"/>
    <cellStyle name="Título 6 2" xfId="31007" xr:uid="{00000000-0005-0000-0000-000021790000}"/>
    <cellStyle name="Título 6 2 2" xfId="61634" xr:uid="{3ECB8B68-7049-4F11-B44A-4469C3AA118A}"/>
    <cellStyle name="Título 6 3" xfId="61633" xr:uid="{058D0E0A-A57B-4EBD-A558-DA0C0D0B57F0}"/>
    <cellStyle name="Título 7" xfId="31008" xr:uid="{00000000-0005-0000-0000-000022790000}"/>
    <cellStyle name="Título 7 10" xfId="31009" xr:uid="{00000000-0005-0000-0000-000023790000}"/>
    <cellStyle name="Título 7 10 2" xfId="31010" xr:uid="{00000000-0005-0000-0000-000024790000}"/>
    <cellStyle name="Título 7 10 2 2" xfId="61637" xr:uid="{7BA17682-15E5-4B31-8C7F-78F1C0AF6DE8}"/>
    <cellStyle name="Título 7 10 3" xfId="61636" xr:uid="{EE431A18-F495-43AE-8E7D-F15599950A8F}"/>
    <cellStyle name="Título 7 11" xfId="31011" xr:uid="{00000000-0005-0000-0000-000025790000}"/>
    <cellStyle name="Título 7 11 2" xfId="61638" xr:uid="{AD0579B3-825B-43AB-AA0C-F4425E8033E5}"/>
    <cellStyle name="Título 7 12" xfId="61635" xr:uid="{ABEF3351-2352-4572-A357-466FF81E0E1D}"/>
    <cellStyle name="Título 7 2" xfId="31012" xr:uid="{00000000-0005-0000-0000-000026790000}"/>
    <cellStyle name="Título 7 2 10" xfId="31013" xr:uid="{00000000-0005-0000-0000-000027790000}"/>
    <cellStyle name="Título 7 2 10 2" xfId="61640" xr:uid="{E1C1225F-F7AE-44CC-A5ED-3F347076B9A4}"/>
    <cellStyle name="Título 7 2 11" xfId="31014" xr:uid="{00000000-0005-0000-0000-000028790000}"/>
    <cellStyle name="Título 7 2 11 2" xfId="61641" xr:uid="{0E0A23B3-D324-43E3-AA6C-A99F4CACC948}"/>
    <cellStyle name="Título 7 2 12" xfId="61639" xr:uid="{D6AC75DC-BDB4-4F63-860E-CAA8EC5DBAE4}"/>
    <cellStyle name="Título 7 2 2" xfId="31015" xr:uid="{00000000-0005-0000-0000-000029790000}"/>
    <cellStyle name="Título 7 2 2 2" xfId="61642" xr:uid="{267D7E1E-10BE-441B-9F0F-779B38A70D85}"/>
    <cellStyle name="Título 7 2 3" xfId="31016" xr:uid="{00000000-0005-0000-0000-00002A790000}"/>
    <cellStyle name="Título 7 2 3 2" xfId="31017" xr:uid="{00000000-0005-0000-0000-00002B790000}"/>
    <cellStyle name="Título 7 2 3 2 2" xfId="61644" xr:uid="{41255119-3CDA-4E1F-A6FC-EA846F183F29}"/>
    <cellStyle name="Título 7 2 3 3" xfId="31018" xr:uid="{00000000-0005-0000-0000-00002C790000}"/>
    <cellStyle name="Título 7 2 3 3 2" xfId="61645" xr:uid="{980CB4E8-B250-458E-81F7-AF8575E44B04}"/>
    <cellStyle name="Título 7 2 3 4" xfId="31019" xr:uid="{00000000-0005-0000-0000-00002D790000}"/>
    <cellStyle name="Título 7 2 3 4 2" xfId="61646" xr:uid="{0599798F-360E-403D-93FA-FE829F50EB04}"/>
    <cellStyle name="Título 7 2 3 5" xfId="61643" xr:uid="{D6510F91-2FC1-4A76-A0CF-1F14665ACB01}"/>
    <cellStyle name="Título 7 2 4" xfId="31020" xr:uid="{00000000-0005-0000-0000-00002E790000}"/>
    <cellStyle name="Título 7 2 4 2" xfId="31021" xr:uid="{00000000-0005-0000-0000-00002F790000}"/>
    <cellStyle name="Título 7 2 4 2 2" xfId="61648" xr:uid="{B7B58878-02B6-4A3C-83FA-A9123C402E75}"/>
    <cellStyle name="Título 7 2 4 3" xfId="31022" xr:uid="{00000000-0005-0000-0000-000030790000}"/>
    <cellStyle name="Título 7 2 4 3 2" xfId="61649" xr:uid="{2B2A32C6-84A9-4B57-8581-E7CCC6230ABC}"/>
    <cellStyle name="Título 7 2 4 4" xfId="31023" xr:uid="{00000000-0005-0000-0000-000031790000}"/>
    <cellStyle name="Título 7 2 4 4 2" xfId="61650" xr:uid="{F5E921BC-FCF3-478A-AEAB-60DBDCBFB5B7}"/>
    <cellStyle name="Título 7 2 4 5" xfId="61647" xr:uid="{D1F59FD1-44C6-4A56-977B-9C098756B2E6}"/>
    <cellStyle name="Título 7 2 5" xfId="31024" xr:uid="{00000000-0005-0000-0000-000032790000}"/>
    <cellStyle name="Título 7 2 5 2" xfId="31025" xr:uid="{00000000-0005-0000-0000-000033790000}"/>
    <cellStyle name="Título 7 2 5 2 2" xfId="61652" xr:uid="{BEA86962-0C62-45D3-84F0-FF3B223CAE9D}"/>
    <cellStyle name="Título 7 2 5 3" xfId="31026" xr:uid="{00000000-0005-0000-0000-000034790000}"/>
    <cellStyle name="Título 7 2 5 3 2" xfId="61653" xr:uid="{8064C7B0-641F-43B2-8134-236BF37436F2}"/>
    <cellStyle name="Título 7 2 5 4" xfId="61651" xr:uid="{0072E3D9-FE3F-49A9-8100-4710C5D291BA}"/>
    <cellStyle name="Título 7 2 6" xfId="31027" xr:uid="{00000000-0005-0000-0000-000035790000}"/>
    <cellStyle name="Título 7 2 6 2" xfId="61654" xr:uid="{2019C09E-60F6-46B9-95C9-5623D2F215B4}"/>
    <cellStyle name="Título 7 2 7" xfId="31028" xr:uid="{00000000-0005-0000-0000-000036790000}"/>
    <cellStyle name="Título 7 2 7 2" xfId="61655" xr:uid="{DE361F7E-DC79-4E25-A90C-BF2040E802F2}"/>
    <cellStyle name="Título 7 2 8" xfId="31029" xr:uid="{00000000-0005-0000-0000-000037790000}"/>
    <cellStyle name="Título 7 2 8 2" xfId="31030" xr:uid="{00000000-0005-0000-0000-000038790000}"/>
    <cellStyle name="Título 7 2 8 2 2" xfId="61657" xr:uid="{36300017-BE93-4E30-81D9-B295B022EBE6}"/>
    <cellStyle name="Título 7 2 8 3" xfId="31031" xr:uid="{00000000-0005-0000-0000-000039790000}"/>
    <cellStyle name="Título 7 2 8 3 2" xfId="61658" xr:uid="{34878554-C9FC-44AA-801D-84EF99188BFE}"/>
    <cellStyle name="Título 7 2 8 4" xfId="61656" xr:uid="{987890A5-23F1-4324-B1A8-C07C48B5EB6D}"/>
    <cellStyle name="Título 7 2 9" xfId="31032" xr:uid="{00000000-0005-0000-0000-00003A790000}"/>
    <cellStyle name="Título 7 2 9 2" xfId="61659" xr:uid="{98B9FB32-569A-475E-B6E6-68082F370CFD}"/>
    <cellStyle name="Título 7 3" xfId="31033" xr:uid="{00000000-0005-0000-0000-00003B790000}"/>
    <cellStyle name="Título 7 3 2" xfId="61660" xr:uid="{900D67C3-CBC7-442A-8B66-7DE8CBBB768D}"/>
    <cellStyle name="Título 7 4" xfId="31034" xr:uid="{00000000-0005-0000-0000-00003C790000}"/>
    <cellStyle name="Título 7 4 2" xfId="31035" xr:uid="{00000000-0005-0000-0000-00003D790000}"/>
    <cellStyle name="Título 7 4 2 2" xfId="61662" xr:uid="{1111E859-1C87-48E1-A16E-E51A357D294E}"/>
    <cellStyle name="Título 7 4 3" xfId="31036" xr:uid="{00000000-0005-0000-0000-00003E790000}"/>
    <cellStyle name="Título 7 4 3 2" xfId="61663" xr:uid="{C32E2EB7-0D83-4A11-9463-F377B472AB4E}"/>
    <cellStyle name="Título 7 4 4" xfId="31037" xr:uid="{00000000-0005-0000-0000-00003F790000}"/>
    <cellStyle name="Título 7 4 4 2" xfId="61664" xr:uid="{70B2DEED-6C39-4B6A-AC00-2A73A8686C80}"/>
    <cellStyle name="Título 7 4 5" xfId="61661" xr:uid="{6DE3C5B4-6F2E-42FE-A515-496BF0EF335C}"/>
    <cellStyle name="Título 7 5" xfId="31038" xr:uid="{00000000-0005-0000-0000-000040790000}"/>
    <cellStyle name="Título 7 5 2" xfId="31039" xr:uid="{00000000-0005-0000-0000-000041790000}"/>
    <cellStyle name="Título 7 5 2 2" xfId="61666" xr:uid="{D675E21E-AD02-4500-B19E-F80215F6C3B2}"/>
    <cellStyle name="Título 7 5 3" xfId="31040" xr:uid="{00000000-0005-0000-0000-000042790000}"/>
    <cellStyle name="Título 7 5 3 2" xfId="61667" xr:uid="{58320538-A6A1-4DA6-8E13-2F29F04A88E9}"/>
    <cellStyle name="Título 7 5 4" xfId="31041" xr:uid="{00000000-0005-0000-0000-000043790000}"/>
    <cellStyle name="Título 7 5 4 2" xfId="61668" xr:uid="{CC9513A1-A939-4F0E-95D2-7E64F1368884}"/>
    <cellStyle name="Título 7 5 5" xfId="61665" xr:uid="{8B54B094-D590-4BD8-BB1D-DF949108F64E}"/>
    <cellStyle name="Título 7 6" xfId="31042" xr:uid="{00000000-0005-0000-0000-000044790000}"/>
    <cellStyle name="Título 7 6 2" xfId="31043" xr:uid="{00000000-0005-0000-0000-000045790000}"/>
    <cellStyle name="Título 7 6 2 2" xfId="61670" xr:uid="{AEEEBDB5-1234-4B92-A664-60B038DEB70C}"/>
    <cellStyle name="Título 7 6 3" xfId="31044" xr:uid="{00000000-0005-0000-0000-000046790000}"/>
    <cellStyle name="Título 7 6 3 2" xfId="61671" xr:uid="{3F1466F2-C35A-48F0-840D-C9FC45887B2B}"/>
    <cellStyle name="Título 7 6 4" xfId="61669" xr:uid="{1A443455-8565-402D-8759-5E3BBB69CC50}"/>
    <cellStyle name="Título 7 7" xfId="31045" xr:uid="{00000000-0005-0000-0000-000047790000}"/>
    <cellStyle name="Título 7 7 2" xfId="61672" xr:uid="{BFDBCC0F-F801-4DB8-9A49-1C5260D8243E}"/>
    <cellStyle name="Título 7 8" xfId="31046" xr:uid="{00000000-0005-0000-0000-000048790000}"/>
    <cellStyle name="Título 7 8 2" xfId="61673" xr:uid="{58816DD1-9B0F-4802-BD1F-F4CE5B3FA879}"/>
    <cellStyle name="Título 7 9" xfId="31047" xr:uid="{00000000-0005-0000-0000-000049790000}"/>
    <cellStyle name="Título 7 9 2" xfId="31048" xr:uid="{00000000-0005-0000-0000-00004A790000}"/>
    <cellStyle name="Título 7 9 2 2" xfId="61675" xr:uid="{63A189E3-5029-4A1C-8062-981CE13D2FB4}"/>
    <cellStyle name="Título 7 9 3" xfId="31049" xr:uid="{00000000-0005-0000-0000-00004B790000}"/>
    <cellStyle name="Título 7 9 3 2" xfId="61676" xr:uid="{21FA9431-8FBE-4747-93C7-9756F31F1DE3}"/>
    <cellStyle name="Título 7 9 4" xfId="61674" xr:uid="{D418A0A6-AC35-4DEC-ACF1-84F3D0238A6D}"/>
    <cellStyle name="Título 8" xfId="31050" xr:uid="{00000000-0005-0000-0000-00004C790000}"/>
    <cellStyle name="Título 8 2" xfId="61677" xr:uid="{E0141AA8-65CB-4668-BFAC-43CF4E315198}"/>
    <cellStyle name="Título 9" xfId="31051" xr:uid="{00000000-0005-0000-0000-00004D790000}"/>
    <cellStyle name="Título 9 2" xfId="31052" xr:uid="{00000000-0005-0000-0000-00004E790000}"/>
    <cellStyle name="Título 9 2 2" xfId="31053" xr:uid="{00000000-0005-0000-0000-00004F790000}"/>
    <cellStyle name="Título 9 2 2 2" xfId="31054" xr:uid="{00000000-0005-0000-0000-000050790000}"/>
    <cellStyle name="Título 9 2 2 2 2" xfId="61681" xr:uid="{FCC72372-6862-4654-A8C2-A45CAE9E7443}"/>
    <cellStyle name="Título 9 2 2 3" xfId="61680" xr:uid="{9ED4C853-23D4-4447-AD76-16186EF1D1DD}"/>
    <cellStyle name="Título 9 2 3" xfId="31055" xr:uid="{00000000-0005-0000-0000-000051790000}"/>
    <cellStyle name="Título 9 2 3 2" xfId="61682" xr:uid="{7B36B238-9BF8-426E-8B66-85F3DC31FB13}"/>
    <cellStyle name="Título 9 2 4" xfId="61679" xr:uid="{E664B76A-6433-46C4-AAB5-CF3E0D657240}"/>
    <cellStyle name="Título 9 3" xfId="31056" xr:uid="{00000000-0005-0000-0000-000052790000}"/>
    <cellStyle name="Título 9 3 2" xfId="31057" xr:uid="{00000000-0005-0000-0000-000053790000}"/>
    <cellStyle name="Título 9 3 2 2" xfId="61684" xr:uid="{75EF5949-58AF-458D-BC2C-BAAFAD195732}"/>
    <cellStyle name="Título 9 3 3" xfId="31058" xr:uid="{00000000-0005-0000-0000-000054790000}"/>
    <cellStyle name="Título 9 3 3 2" xfId="61685" xr:uid="{BD5C149F-6656-4792-97D6-427EC053A142}"/>
    <cellStyle name="Título 9 3 4" xfId="61683" xr:uid="{60C7E1BB-52EB-4BEC-89B8-F7E2C944E761}"/>
    <cellStyle name="Título 9 4" xfId="31059" xr:uid="{00000000-0005-0000-0000-000055790000}"/>
    <cellStyle name="Título 9 4 2" xfId="61686" xr:uid="{186C8479-7099-46E8-BD83-9B608447F726}"/>
    <cellStyle name="Título 9 5" xfId="31060" xr:uid="{00000000-0005-0000-0000-000056790000}"/>
    <cellStyle name="Título 9 5 2" xfId="61687" xr:uid="{53D355D0-DD30-4597-B8F4-971021DCA493}"/>
    <cellStyle name="Título 9 6" xfId="61678" xr:uid="{91893CBC-18CE-4873-A30B-9BB9FFBF762A}"/>
    <cellStyle name="tons" xfId="31061" xr:uid="{00000000-0005-0000-0000-000057790000}"/>
    <cellStyle name="tons 2" xfId="61688" xr:uid="{9441AB82-189E-4286-A5F3-2D53135C7F65}"/>
    <cellStyle name="Total 10" xfId="31062" xr:uid="{00000000-0005-0000-0000-000058790000}"/>
    <cellStyle name="Total 10 2" xfId="31063" xr:uid="{00000000-0005-0000-0000-000059790000}"/>
    <cellStyle name="Total 10 2 2" xfId="61690" xr:uid="{2162B348-129A-4CCA-BB7E-A6C47D6F658E}"/>
    <cellStyle name="Total 10 3" xfId="61689" xr:uid="{2866217A-375E-494D-81D2-F8AB672439C0}"/>
    <cellStyle name="Total 11" xfId="31064" xr:uid="{00000000-0005-0000-0000-00005A790000}"/>
    <cellStyle name="Total 11 2" xfId="61691" xr:uid="{276094F4-A2F2-4087-B80B-854FD747FBE4}"/>
    <cellStyle name="Total 12" xfId="31065" xr:uid="{00000000-0005-0000-0000-00005B790000}"/>
    <cellStyle name="Total 12 2" xfId="61692" xr:uid="{7AAD0388-C24A-4AF8-B24B-197E34A2BBBE}"/>
    <cellStyle name="Total 13" xfId="31066" xr:uid="{00000000-0005-0000-0000-00005C790000}"/>
    <cellStyle name="Total 13 2" xfId="31067" xr:uid="{00000000-0005-0000-0000-00005D790000}"/>
    <cellStyle name="Total 13 2 2" xfId="61694" xr:uid="{1ED1FC0A-27F5-4FD2-98C8-74B8EB538403}"/>
    <cellStyle name="Total 13 3" xfId="61693" xr:uid="{4D744FAF-CFA6-40EC-BE37-619F549B890B}"/>
    <cellStyle name="Total 14" xfId="31068" xr:uid="{00000000-0005-0000-0000-00005E790000}"/>
    <cellStyle name="Total 14 2" xfId="31069" xr:uid="{00000000-0005-0000-0000-00005F790000}"/>
    <cellStyle name="Total 14 2 2" xfId="31070" xr:uid="{00000000-0005-0000-0000-000060790000}"/>
    <cellStyle name="Total 14 2 2 2" xfId="61697" xr:uid="{7B5E8B7C-6E92-4AD5-BB40-EA5DFDF7D92E}"/>
    <cellStyle name="Total 14 2 3" xfId="31071" xr:uid="{00000000-0005-0000-0000-000061790000}"/>
    <cellStyle name="Total 14 2 3 2" xfId="31072" xr:uid="{00000000-0005-0000-0000-000062790000}"/>
    <cellStyle name="Total 14 2 3 2 2" xfId="61699" xr:uid="{31A19EAC-229B-4DFE-A9F7-51D234C4C40D}"/>
    <cellStyle name="Total 14 2 3 3" xfId="61698" xr:uid="{BB74D23C-8C15-454A-A449-75F310ED1D22}"/>
    <cellStyle name="Total 14 2 4" xfId="31073" xr:uid="{00000000-0005-0000-0000-000063790000}"/>
    <cellStyle name="Total 14 2 4 2" xfId="61700" xr:uid="{217B3881-AD7A-4AE3-BAEE-4D3FFE30762F}"/>
    <cellStyle name="Total 14 2 5" xfId="61696" xr:uid="{87D33351-E328-49D5-BAA7-31183E596ED8}"/>
    <cellStyle name="Total 14 3" xfId="31074" xr:uid="{00000000-0005-0000-0000-000064790000}"/>
    <cellStyle name="Total 14 3 2" xfId="61701" xr:uid="{99E592E0-97EF-4C06-9604-28BAC326B0CE}"/>
    <cellStyle name="Total 14 4" xfId="31075" xr:uid="{00000000-0005-0000-0000-000065790000}"/>
    <cellStyle name="Total 14 4 2" xfId="31076" xr:uid="{00000000-0005-0000-0000-000066790000}"/>
    <cellStyle name="Total 14 4 2 2" xfId="61703" xr:uid="{49C08113-A676-4036-ADAE-10F263DA2C1B}"/>
    <cellStyle name="Total 14 4 3" xfId="31077" xr:uid="{00000000-0005-0000-0000-000067790000}"/>
    <cellStyle name="Total 14 4 3 2" xfId="61704" xr:uid="{E439CDBD-AEB6-43D3-B6C6-39FF69C99BBD}"/>
    <cellStyle name="Total 14 4 4" xfId="61702" xr:uid="{6156BDD2-7080-4594-BD36-48C1E0721340}"/>
    <cellStyle name="Total 14 5" xfId="31078" xr:uid="{00000000-0005-0000-0000-000068790000}"/>
    <cellStyle name="Total 14 5 2" xfId="31079" xr:uid="{00000000-0005-0000-0000-000069790000}"/>
    <cellStyle name="Total 14 5 2 2" xfId="61706" xr:uid="{5BA395A7-71A6-4A8A-9F7D-A83FE074B389}"/>
    <cellStyle name="Total 14 5 3" xfId="31080" xr:uid="{00000000-0005-0000-0000-00006A790000}"/>
    <cellStyle name="Total 14 5 3 2" xfId="61707" xr:uid="{39EC21D7-4A81-40CE-9CA6-A2B12D212F5F}"/>
    <cellStyle name="Total 14 5 4" xfId="61705" xr:uid="{A479F945-62C4-46D4-A765-9192D28B1EFA}"/>
    <cellStyle name="Total 14 6" xfId="31081" xr:uid="{00000000-0005-0000-0000-00006B790000}"/>
    <cellStyle name="Total 14 6 2" xfId="61708" xr:uid="{3D662BFE-C8E7-45B2-8CD6-1C7B13AB8B43}"/>
    <cellStyle name="Total 14 7" xfId="31082" xr:uid="{00000000-0005-0000-0000-00006C790000}"/>
    <cellStyle name="Total 14 7 2" xfId="61709" xr:uid="{F876D9BB-521E-4A47-AC9F-581321776E83}"/>
    <cellStyle name="Total 14 8" xfId="61695" xr:uid="{F2876CBD-204A-4AD7-8477-240B844B38F2}"/>
    <cellStyle name="Total 15" xfId="31083" xr:uid="{00000000-0005-0000-0000-00006D790000}"/>
    <cellStyle name="Total 15 2" xfId="31084" xr:uid="{00000000-0005-0000-0000-00006E790000}"/>
    <cellStyle name="Total 15 2 2" xfId="31085" xr:uid="{00000000-0005-0000-0000-00006F790000}"/>
    <cellStyle name="Total 15 2 2 2" xfId="61712" xr:uid="{44918703-6FE0-46F9-97C6-10729B8B0F14}"/>
    <cellStyle name="Total 15 2 3" xfId="31086" xr:uid="{00000000-0005-0000-0000-000070790000}"/>
    <cellStyle name="Total 15 2 3 2" xfId="61713" xr:uid="{D44844D0-221B-46AB-A0BC-DC4047404FCB}"/>
    <cellStyle name="Total 15 2 4" xfId="61711" xr:uid="{DD431FFA-8B08-43A1-B9FD-B4669125FD9B}"/>
    <cellStyle name="Total 15 3" xfId="31087" xr:uid="{00000000-0005-0000-0000-000071790000}"/>
    <cellStyle name="Total 15 3 2" xfId="61714" xr:uid="{97DA2658-E95F-4CE3-A6AD-F9A19DDFD864}"/>
    <cellStyle name="Total 15 4" xfId="31088" xr:uid="{00000000-0005-0000-0000-000072790000}"/>
    <cellStyle name="Total 15 4 2" xfId="61715" xr:uid="{1DAEDF51-1743-44E3-873D-2D628D413103}"/>
    <cellStyle name="Total 15 5" xfId="31089" xr:uid="{00000000-0005-0000-0000-000073790000}"/>
    <cellStyle name="Total 15 5 2" xfId="61716" xr:uid="{AFB24415-2D85-4A86-9AF4-ED785BEC3B98}"/>
    <cellStyle name="Total 15 6" xfId="61710" xr:uid="{566611FF-4D6F-4C43-B8F3-85CD03849004}"/>
    <cellStyle name="Total 16" xfId="31090" xr:uid="{00000000-0005-0000-0000-000074790000}"/>
    <cellStyle name="Total 16 2" xfId="61717" xr:uid="{125B0571-B9F4-4216-AAF2-9B580A3959A8}"/>
    <cellStyle name="Total 17" xfId="31091" xr:uid="{00000000-0005-0000-0000-000075790000}"/>
    <cellStyle name="Total 17 2" xfId="61718" xr:uid="{283605D2-A600-4D85-B4DA-01C58E8DA1F3}"/>
    <cellStyle name="Total 18" xfId="31092" xr:uid="{00000000-0005-0000-0000-000076790000}"/>
    <cellStyle name="Total 18 2" xfId="31093" xr:uid="{00000000-0005-0000-0000-000077790000}"/>
    <cellStyle name="Total 18 2 2" xfId="61720" xr:uid="{D3498080-FE68-4DAC-BC8A-31A8424D51D9}"/>
    <cellStyle name="Total 18 3" xfId="61719" xr:uid="{4FA840F8-C8DB-4392-83A2-7F1899491A28}"/>
    <cellStyle name="Total 19" xfId="31094" xr:uid="{00000000-0005-0000-0000-000078790000}"/>
    <cellStyle name="Total 19 2" xfId="61721" xr:uid="{334CEAF8-5A0F-4CB4-99CC-DF388D82C023}"/>
    <cellStyle name="Total 2" xfId="31095" xr:uid="{00000000-0005-0000-0000-000079790000}"/>
    <cellStyle name="Total 2 10" xfId="31096" xr:uid="{00000000-0005-0000-0000-00007A790000}"/>
    <cellStyle name="Total 2 10 2" xfId="31097" xr:uid="{00000000-0005-0000-0000-00007B790000}"/>
    <cellStyle name="Total 2 10 2 2" xfId="61724" xr:uid="{0E7FF53C-2243-4184-81D9-606DD208500B}"/>
    <cellStyle name="Total 2 10 3" xfId="61723" xr:uid="{EAB2A60C-97FD-4547-BB41-5AE680F656D6}"/>
    <cellStyle name="Total 2 11" xfId="61722" xr:uid="{B2E5DBA1-110A-4AA1-A0F7-69E3C4D0DCA9}"/>
    <cellStyle name="Total 2 2" xfId="31098" xr:uid="{00000000-0005-0000-0000-00007C790000}"/>
    <cellStyle name="Total 2 2 2" xfId="31099" xr:uid="{00000000-0005-0000-0000-00007D790000}"/>
    <cellStyle name="Total 2 2 2 2" xfId="31100" xr:uid="{00000000-0005-0000-0000-00007E790000}"/>
    <cellStyle name="Total 2 2 2 2 2" xfId="31101" xr:uid="{00000000-0005-0000-0000-00007F790000}"/>
    <cellStyle name="Total 2 2 2 2 2 2" xfId="31102" xr:uid="{00000000-0005-0000-0000-000080790000}"/>
    <cellStyle name="Total 2 2 2 2 2 2 2" xfId="61729" xr:uid="{648FFC8E-C42F-4DD7-A231-40589590E20E}"/>
    <cellStyle name="Total 2 2 2 2 2 3" xfId="31103" xr:uid="{00000000-0005-0000-0000-000081790000}"/>
    <cellStyle name="Total 2 2 2 2 2 3 2" xfId="31104" xr:uid="{00000000-0005-0000-0000-000082790000}"/>
    <cellStyle name="Total 2 2 2 2 2 3 2 2" xfId="61731" xr:uid="{62424B7C-1D24-4584-85C9-5DD629CC55D2}"/>
    <cellStyle name="Total 2 2 2 2 2 3 3" xfId="61730" xr:uid="{DBB5D4CB-A047-4D1A-A766-B43C0D150C17}"/>
    <cellStyle name="Total 2 2 2 2 2 4" xfId="61728" xr:uid="{F1A96721-CC9A-43F9-A332-E804CC454855}"/>
    <cellStyle name="Total 2 2 2 2 3" xfId="31105" xr:uid="{00000000-0005-0000-0000-000083790000}"/>
    <cellStyle name="Total 2 2 2 2 3 2" xfId="61732" xr:uid="{25E7D256-8CD0-4B02-ADEF-DF0D0ED6FECF}"/>
    <cellStyle name="Total 2 2 2 2 4" xfId="61727" xr:uid="{233023BB-5248-4A91-9164-2F0AA8F91D25}"/>
    <cellStyle name="Total 2 2 2 3" xfId="31106" xr:uid="{00000000-0005-0000-0000-000084790000}"/>
    <cellStyle name="Total 2 2 2 3 2" xfId="31107" xr:uid="{00000000-0005-0000-0000-000085790000}"/>
    <cellStyle name="Total 2 2 2 3 2 2" xfId="61734" xr:uid="{950BC849-E976-40E1-BEDF-15D19368B078}"/>
    <cellStyle name="Total 2 2 2 3 3" xfId="61733" xr:uid="{0708C6C6-E876-4838-8F66-D0D61F4E5F8D}"/>
    <cellStyle name="Total 2 2 2 4" xfId="31108" xr:uid="{00000000-0005-0000-0000-000086790000}"/>
    <cellStyle name="Total 2 2 2 4 2" xfId="61735" xr:uid="{DD99FA66-56A9-43BE-9FD1-4B7E4D9BBA98}"/>
    <cellStyle name="Total 2 2 2 5" xfId="61726" xr:uid="{26E03C39-9707-4A37-873D-5C0AA105CF7B}"/>
    <cellStyle name="Total 2 2 3" xfId="31109" xr:uid="{00000000-0005-0000-0000-000087790000}"/>
    <cellStyle name="Total 2 2 3 2" xfId="31110" xr:uid="{00000000-0005-0000-0000-000088790000}"/>
    <cellStyle name="Total 2 2 3 2 2" xfId="61737" xr:uid="{8077DA5D-9BA1-4FD5-8F5D-8C92E4F691A5}"/>
    <cellStyle name="Total 2 2 3 3" xfId="31111" xr:uid="{00000000-0005-0000-0000-000089790000}"/>
    <cellStyle name="Total 2 2 3 3 2" xfId="61738" xr:uid="{A92C36DC-A4B5-4E78-8A83-7A00F4D9C4FD}"/>
    <cellStyle name="Total 2 2 3 4" xfId="31112" xr:uid="{00000000-0005-0000-0000-00008A790000}"/>
    <cellStyle name="Total 2 2 3 4 2" xfId="61739" xr:uid="{CB852253-CA3E-43D7-AB20-F76CEE80835F}"/>
    <cellStyle name="Total 2 2 3 5" xfId="31113" xr:uid="{00000000-0005-0000-0000-00008B790000}"/>
    <cellStyle name="Total 2 2 3 5 2" xfId="61740" xr:uid="{7F15886E-C584-4E19-ACFD-C8DDEEB5A266}"/>
    <cellStyle name="Total 2 2 3 6" xfId="61736" xr:uid="{1510D24A-10AB-4EA9-8482-E417978B7FA3}"/>
    <cellStyle name="Total 2 2 4" xfId="31114" xr:uid="{00000000-0005-0000-0000-00008C790000}"/>
    <cellStyle name="Total 2 2 4 2" xfId="61741" xr:uid="{A11AB440-A92A-43FE-9AA3-72BA311F796C}"/>
    <cellStyle name="Total 2 2 5" xfId="31115" xr:uid="{00000000-0005-0000-0000-00008D790000}"/>
    <cellStyle name="Total 2 2 5 2" xfId="31116" xr:uid="{00000000-0005-0000-0000-00008E790000}"/>
    <cellStyle name="Total 2 2 5 2 2" xfId="61743" xr:uid="{3C369ACC-85CB-4348-B205-6D1283365253}"/>
    <cellStyle name="Total 2 2 5 3" xfId="61742" xr:uid="{8183B49E-A5A2-4270-A2C1-CF1E36BCF612}"/>
    <cellStyle name="Total 2 2 6" xfId="31117" xr:uid="{00000000-0005-0000-0000-00008F790000}"/>
    <cellStyle name="Total 2 2 6 2" xfId="61744" xr:uid="{6D393218-4772-4EB1-BACA-70171DCAB30C}"/>
    <cellStyle name="Total 2 2 7" xfId="61725" xr:uid="{534D10FA-E5D1-4076-9825-F0D0B2240656}"/>
    <cellStyle name="Total 2 3" xfId="31118" xr:uid="{00000000-0005-0000-0000-000090790000}"/>
    <cellStyle name="Total 2 3 2" xfId="31119" xr:uid="{00000000-0005-0000-0000-000091790000}"/>
    <cellStyle name="Total 2 3 2 2" xfId="61746" xr:uid="{0F61B4BA-B900-4ACD-B735-E56959D4FD10}"/>
    <cellStyle name="Total 2 3 3" xfId="61745" xr:uid="{DFB9B48F-12D7-4C76-A3F4-1E1904D21C3E}"/>
    <cellStyle name="Total 2 4" xfId="31120" xr:uid="{00000000-0005-0000-0000-000092790000}"/>
    <cellStyle name="Total 2 4 2" xfId="31121" xr:uid="{00000000-0005-0000-0000-000093790000}"/>
    <cellStyle name="Total 2 4 2 2" xfId="61748" xr:uid="{CF3002C3-44B5-42B0-916A-78B2C4E39C61}"/>
    <cellStyle name="Total 2 4 3" xfId="61747" xr:uid="{5FF5112A-B20A-4B80-90DC-72995F1FE417}"/>
    <cellStyle name="Total 2 5" xfId="31122" xr:uid="{00000000-0005-0000-0000-000094790000}"/>
    <cellStyle name="Total 2 5 2" xfId="31123" xr:uid="{00000000-0005-0000-0000-000095790000}"/>
    <cellStyle name="Total 2 5 2 2" xfId="61750" xr:uid="{03CA0760-B40D-4044-9828-EFEC8D08C4CB}"/>
    <cellStyle name="Total 2 5 3" xfId="61749" xr:uid="{E48F3AD4-A396-442E-B586-3BCA046B6F27}"/>
    <cellStyle name="Total 2 6" xfId="31124" xr:uid="{00000000-0005-0000-0000-000096790000}"/>
    <cellStyle name="Total 2 6 2" xfId="31125" xr:uid="{00000000-0005-0000-0000-000097790000}"/>
    <cellStyle name="Total 2 6 2 2" xfId="61752" xr:uid="{5ED48F35-CE62-4469-A324-E3BC5F60C67E}"/>
    <cellStyle name="Total 2 6 3" xfId="61751" xr:uid="{DDA3FE3E-0378-466F-9794-F6AA6EE96755}"/>
    <cellStyle name="Total 2 7" xfId="31126" xr:uid="{00000000-0005-0000-0000-000098790000}"/>
    <cellStyle name="Total 2 7 2" xfId="61753" xr:uid="{D68DA8DD-A63D-49EC-9052-BDB54385C907}"/>
    <cellStyle name="Total 2 8" xfId="31127" xr:uid="{00000000-0005-0000-0000-000099790000}"/>
    <cellStyle name="Total 2 8 2" xfId="61754" xr:uid="{609BA669-E711-4A56-817D-2E8E2C26E0BC}"/>
    <cellStyle name="Total 2 9" xfId="31128" xr:uid="{00000000-0005-0000-0000-00009A790000}"/>
    <cellStyle name="Total 2 9 2" xfId="31129" xr:uid="{00000000-0005-0000-0000-00009B790000}"/>
    <cellStyle name="Total 2 9 2 2" xfId="61756" xr:uid="{1000EE83-F26A-4B64-A649-98B3BAA42A7B}"/>
    <cellStyle name="Total 2 9 3" xfId="31130" xr:uid="{00000000-0005-0000-0000-00009C790000}"/>
    <cellStyle name="Total 2 9 3 2" xfId="61757" xr:uid="{3F684CB4-CE34-40F8-92AB-32C663BF9699}"/>
    <cellStyle name="Total 2 9 4" xfId="61755" xr:uid="{F8B2ADD4-DA09-4031-AB60-A13437FDD07C}"/>
    <cellStyle name="Total 2_Margem por Segmento" xfId="31131" xr:uid="{00000000-0005-0000-0000-00009D790000}"/>
    <cellStyle name="Total 20" xfId="31132" xr:uid="{00000000-0005-0000-0000-00009E790000}"/>
    <cellStyle name="Total 20 2" xfId="61758" xr:uid="{8DFBB7BC-1BC2-42AB-90F3-0A89455F6B87}"/>
    <cellStyle name="Total 21" xfId="31133" xr:uid="{00000000-0005-0000-0000-00009F790000}"/>
    <cellStyle name="Total 21 2" xfId="61759" xr:uid="{5BB6D7A8-7B64-4BCC-8011-DA4CF592AE01}"/>
    <cellStyle name="Total 22" xfId="31134" xr:uid="{00000000-0005-0000-0000-0000A0790000}"/>
    <cellStyle name="Total 22 2" xfId="61760" xr:uid="{6B25558D-C581-4323-981B-C1A98267FAF4}"/>
    <cellStyle name="Total 23" xfId="31135" xr:uid="{00000000-0005-0000-0000-0000A1790000}"/>
    <cellStyle name="Total 23 2" xfId="61761" xr:uid="{F295B89C-AFB2-4F45-A652-B31A6447B57A}"/>
    <cellStyle name="Total 24" xfId="31136" xr:uid="{00000000-0005-0000-0000-0000A2790000}"/>
    <cellStyle name="Total 24 2" xfId="61762" xr:uid="{8B01E2E7-4D7B-43EB-8F11-753AB80AB2BE}"/>
    <cellStyle name="Total 3" xfId="31137" xr:uid="{00000000-0005-0000-0000-0000A3790000}"/>
    <cellStyle name="Total 3 2" xfId="31138" xr:uid="{00000000-0005-0000-0000-0000A4790000}"/>
    <cellStyle name="Total 3 2 2" xfId="31139" xr:uid="{00000000-0005-0000-0000-0000A5790000}"/>
    <cellStyle name="Total 3 2 2 2" xfId="61765" xr:uid="{C94637FC-818E-43B9-B176-0111BF6687FB}"/>
    <cellStyle name="Total 3 2 3" xfId="61764" xr:uid="{CBFBCD96-AA70-432E-AF4C-17C54F5CB3EA}"/>
    <cellStyle name="Total 3 3" xfId="31140" xr:uid="{00000000-0005-0000-0000-0000A6790000}"/>
    <cellStyle name="Total 3 3 2" xfId="61766" xr:uid="{CF04C208-30B6-42D4-ACCE-1043941E07FF}"/>
    <cellStyle name="Total 3 4" xfId="31141" xr:uid="{00000000-0005-0000-0000-0000A7790000}"/>
    <cellStyle name="Total 3 4 2" xfId="61767" xr:uid="{685FB983-ED88-485A-B99D-248B2FB76765}"/>
    <cellStyle name="Total 3 5" xfId="61763" xr:uid="{4421AC78-9905-4072-800C-41C47E6C8E5B}"/>
    <cellStyle name="Total 4" xfId="31142" xr:uid="{00000000-0005-0000-0000-0000A8790000}"/>
    <cellStyle name="Total 4 2" xfId="31143" xr:uid="{00000000-0005-0000-0000-0000A9790000}"/>
    <cellStyle name="Total 4 2 2" xfId="31144" xr:uid="{00000000-0005-0000-0000-0000AA790000}"/>
    <cellStyle name="Total 4 2 2 2" xfId="61770" xr:uid="{4CFF6E51-F391-4C5C-8E97-634B050EE9C1}"/>
    <cellStyle name="Total 4 2 3" xfId="31145" xr:uid="{00000000-0005-0000-0000-0000AB790000}"/>
    <cellStyle name="Total 4 2 3 2" xfId="31146" xr:uid="{00000000-0005-0000-0000-0000AC790000}"/>
    <cellStyle name="Total 4 2 3 2 2" xfId="61772" xr:uid="{60885DCC-2ABD-4FFF-B6E1-C694C18E84CB}"/>
    <cellStyle name="Total 4 2 3 3" xfId="61771" xr:uid="{CCAD8619-23B3-4050-AAF7-6E0E669CF449}"/>
    <cellStyle name="Total 4 2 4" xfId="31147" xr:uid="{00000000-0005-0000-0000-0000AD790000}"/>
    <cellStyle name="Total 4 2 4 2" xfId="61773" xr:uid="{DF9AB18E-E36B-464B-A222-FA5A20169E76}"/>
    <cellStyle name="Total 4 2 5" xfId="61769" xr:uid="{AC4821EC-BBCE-406A-808A-407BFC3B08B8}"/>
    <cellStyle name="Total 4 3" xfId="31148" xr:uid="{00000000-0005-0000-0000-0000AE790000}"/>
    <cellStyle name="Total 4 3 2" xfId="61774" xr:uid="{6AC82E7C-817B-4F92-8A9D-C402E3D421F2}"/>
    <cellStyle name="Total 4 4" xfId="31149" xr:uid="{00000000-0005-0000-0000-0000AF790000}"/>
    <cellStyle name="Total 4 4 2" xfId="61775" xr:uid="{29504AAC-48BC-4577-ACC3-9A4F3BBB420D}"/>
    <cellStyle name="Total 4 5" xfId="31150" xr:uid="{00000000-0005-0000-0000-0000B0790000}"/>
    <cellStyle name="Total 4 5 2" xfId="61776" xr:uid="{F96B594C-2A96-4071-A9EB-3D33C665E390}"/>
    <cellStyle name="Total 4 6" xfId="31151" xr:uid="{00000000-0005-0000-0000-0000B1790000}"/>
    <cellStyle name="Total 4 6 2" xfId="61777" xr:uid="{846EA121-30D7-4C39-B1C3-C5AB22581FEB}"/>
    <cellStyle name="Total 4 7" xfId="61768" xr:uid="{51CF7583-EEB3-49FE-916A-90C1D471D07F}"/>
    <cellStyle name="Total 5" xfId="31152" xr:uid="{00000000-0005-0000-0000-0000B2790000}"/>
    <cellStyle name="Total 5 2" xfId="31153" xr:uid="{00000000-0005-0000-0000-0000B3790000}"/>
    <cellStyle name="Total 5 2 2" xfId="61779" xr:uid="{B353E1A7-F09F-4032-B426-8AFB9A822F96}"/>
    <cellStyle name="Total 5 3" xfId="61778" xr:uid="{446EBDBA-4F9E-4980-BB4E-69BB3AB31A1C}"/>
    <cellStyle name="Total 6" xfId="31154" xr:uid="{00000000-0005-0000-0000-0000B4790000}"/>
    <cellStyle name="Total 6 2" xfId="61780" xr:uid="{3E5116F2-AE87-4EF9-B39F-6C863C083630}"/>
    <cellStyle name="Total 7" xfId="31155" xr:uid="{00000000-0005-0000-0000-0000B5790000}"/>
    <cellStyle name="Total 7 2" xfId="61781" xr:uid="{059ADECF-2D7A-409F-B0E8-CFCB1E5B8F64}"/>
    <cellStyle name="Total 8" xfId="31156" xr:uid="{00000000-0005-0000-0000-0000B6790000}"/>
    <cellStyle name="Total 8 2" xfId="31157" xr:uid="{00000000-0005-0000-0000-0000B7790000}"/>
    <cellStyle name="Total 8 2 2" xfId="61783" xr:uid="{15ECED32-6E0F-4EFF-B7F0-79A7B4845909}"/>
    <cellStyle name="Total 8 3" xfId="61782" xr:uid="{274FDB88-9724-472C-977E-03D45CB15209}"/>
    <cellStyle name="Total 9" xfId="31158" xr:uid="{00000000-0005-0000-0000-0000B8790000}"/>
    <cellStyle name="Total 9 2" xfId="31159" xr:uid="{00000000-0005-0000-0000-0000B9790000}"/>
    <cellStyle name="Total 9 2 2" xfId="61785" xr:uid="{B9CDD4C7-6728-4892-AB49-F2DEC25E1246}"/>
    <cellStyle name="Total 9 3" xfId="61784" xr:uid="{83492BB1-4249-44B3-A35C-39EE5A0EFD2C}"/>
    <cellStyle name="Tusental (0)_Blad2" xfId="31160" xr:uid="{00000000-0005-0000-0000-0000BA790000}"/>
    <cellStyle name="un-bold" xfId="31161" xr:uid="{00000000-0005-0000-0000-0000BB790000}"/>
    <cellStyle name="un-bold 2" xfId="61786" xr:uid="{B39128BA-2DDD-4A53-9BAF-47E71109DF6C}"/>
    <cellStyle name="Underline_Single" xfId="31162" xr:uid="{00000000-0005-0000-0000-0000BC790000}"/>
    <cellStyle name="UnderlineNormal" xfId="31163" xr:uid="{00000000-0005-0000-0000-0000BD790000}"/>
    <cellStyle name="UnderlineNormal 2" xfId="61787" xr:uid="{41DCA3C6-2484-4C68-938C-D95407AD5633}"/>
    <cellStyle name="Unit" xfId="31164" xr:uid="{00000000-0005-0000-0000-0000BE790000}"/>
    <cellStyle name="Unit 2" xfId="61788" xr:uid="{86EB6132-BD15-4DB0-92FD-089C665B7C75}"/>
    <cellStyle name="un-Pattern" xfId="31165" xr:uid="{00000000-0005-0000-0000-0000BF790000}"/>
    <cellStyle name="un-Pattern 2" xfId="61789" xr:uid="{E39BFBAD-BA24-4D22-A9D0-32A539A58972}"/>
    <cellStyle name="Unprot" xfId="31166" xr:uid="{00000000-0005-0000-0000-0000C0790000}"/>
    <cellStyle name="Unprot 2" xfId="31167" xr:uid="{00000000-0005-0000-0000-0000C1790000}"/>
    <cellStyle name="Unprot 2 2" xfId="61791" xr:uid="{9C78B354-0284-41FD-A0AB-5BE061BC831B}"/>
    <cellStyle name="Unprot 3" xfId="61790" xr:uid="{CC6F8CE2-F06A-4E7A-909E-43A3BC9F25A5}"/>
    <cellStyle name="Unprot$" xfId="31168" xr:uid="{00000000-0005-0000-0000-0000C2790000}"/>
    <cellStyle name="Unprot$ 2" xfId="61792" xr:uid="{C70E6689-8ABD-40F5-9A5A-BF20DD8D1727}"/>
    <cellStyle name="Unprot_CurrencySKorea" xfId="31169" xr:uid="{00000000-0005-0000-0000-0000C3790000}"/>
    <cellStyle name="Unprotect" xfId="31170" xr:uid="{00000000-0005-0000-0000-0000C4790000}"/>
    <cellStyle name="Unprotect 2" xfId="61793" xr:uid="{C48D1293-0ED6-4666-945D-0226104BCC86}"/>
    <cellStyle name="UNPROTECTED" xfId="31171" xr:uid="{00000000-0005-0000-0000-0000C5790000}"/>
    <cellStyle name="UNPROTECTED 2" xfId="61794" xr:uid="{A9277ADB-B20E-43BE-AD2A-950CD6EC7D4F}"/>
    <cellStyle name="un-wrap" xfId="31172" xr:uid="{00000000-0005-0000-0000-0000C6790000}"/>
    <cellStyle name="un-wrap 2" xfId="61795" xr:uid="{A13A9564-3F0F-4E6E-87C4-35F183578815}"/>
    <cellStyle name="Upload Only" xfId="31173" xr:uid="{00000000-0005-0000-0000-0000C7790000}"/>
    <cellStyle name="Upload Only 2" xfId="31174" xr:uid="{00000000-0005-0000-0000-0000C8790000}"/>
    <cellStyle name="Upload Only 2 2" xfId="61797" xr:uid="{ABC26FAA-6645-45D6-B2C6-853C117F5068}"/>
    <cellStyle name="Upload Only 3" xfId="61796" xr:uid="{B3A4608D-4C59-49EB-A5CB-F415FF28E511}"/>
    <cellStyle name="Upload Only_Debt Report - Q4 2012 - FINAL" xfId="31175" xr:uid="{00000000-0005-0000-0000-0000C9790000}"/>
    <cellStyle name="UploadThisRowValue" xfId="31176" xr:uid="{00000000-0005-0000-0000-0000CA790000}"/>
    <cellStyle name="UploadThisRowValue 2" xfId="61798" xr:uid="{8153D060-44DB-461F-A5BE-76A5D8B6B16C}"/>
    <cellStyle name="Valuta (0)_Blad2" xfId="31177" xr:uid="{00000000-0005-0000-0000-0000CB790000}"/>
    <cellStyle name="Vérification" xfId="31178" xr:uid="{00000000-0005-0000-0000-0000CC790000}"/>
    <cellStyle name="Vérification 2" xfId="61799" xr:uid="{74CB59B4-6235-43BF-A2A7-2ABA2BFE459B}"/>
    <cellStyle name="Vírgula 10" xfId="31179" xr:uid="{00000000-0005-0000-0000-0000CD790000}"/>
    <cellStyle name="Vírgula 10 2" xfId="31180" xr:uid="{00000000-0005-0000-0000-0000CE790000}"/>
    <cellStyle name="Vírgula 10 2 2" xfId="31181" xr:uid="{00000000-0005-0000-0000-0000CF790000}"/>
    <cellStyle name="Vírgula 10 2 2 2" xfId="61802" xr:uid="{D222AD4A-9B9E-4331-907E-C1E0C5924B1D}"/>
    <cellStyle name="Vírgula 10 2 3" xfId="61801" xr:uid="{454F1A69-67CA-4B29-A66F-18F0339ADB09}"/>
    <cellStyle name="Vírgula 10 3" xfId="31182" xr:uid="{00000000-0005-0000-0000-0000D0790000}"/>
    <cellStyle name="Vírgula 10 3 2" xfId="31183" xr:uid="{00000000-0005-0000-0000-0000D1790000}"/>
    <cellStyle name="Vírgula 10 3 2 2" xfId="61804" xr:uid="{8E317B76-FBAB-47D3-B200-92031C3C61D2}"/>
    <cellStyle name="Vírgula 10 3 3" xfId="61803" xr:uid="{7966C468-6205-4F61-B12A-5CF83E3C5949}"/>
    <cellStyle name="Vírgula 10 4" xfId="31184" xr:uid="{00000000-0005-0000-0000-0000D2790000}"/>
    <cellStyle name="Vírgula 10 4 2" xfId="61805" xr:uid="{202851AF-7714-4744-9AE7-CA0B84476CC5}"/>
    <cellStyle name="Vírgula 10 5" xfId="31185" xr:uid="{00000000-0005-0000-0000-0000D3790000}"/>
    <cellStyle name="Vírgula 10 5 2" xfId="61806" xr:uid="{399351B8-BFB3-48C5-8168-811BA4A2F51A}"/>
    <cellStyle name="Vírgula 10 6" xfId="31186" xr:uid="{00000000-0005-0000-0000-0000D4790000}"/>
    <cellStyle name="Vírgula 10 6 2" xfId="61807" xr:uid="{E2F8D274-D1E3-4F37-842E-CAC07DF0A499}"/>
    <cellStyle name="Vírgula 10 7" xfId="61800" xr:uid="{1D1D9401-0943-4CEC-B624-3534904D940D}"/>
    <cellStyle name="Vírgula 11" xfId="31187" xr:uid="{00000000-0005-0000-0000-0000D5790000}"/>
    <cellStyle name="Vírgula 11 2" xfId="31188" xr:uid="{00000000-0005-0000-0000-0000D6790000}"/>
    <cellStyle name="Vírgula 11 2 2" xfId="31189" xr:uid="{00000000-0005-0000-0000-0000D7790000}"/>
    <cellStyle name="Vírgula 11 2 2 2" xfId="61810" xr:uid="{2269AF41-263F-4DF8-A339-CA792ACB16DB}"/>
    <cellStyle name="Vírgula 11 2 3" xfId="61809" xr:uid="{9D62AFE4-8283-4BB7-B064-E8D19F4B0B91}"/>
    <cellStyle name="Vírgula 11 3" xfId="31190" xr:uid="{00000000-0005-0000-0000-0000D8790000}"/>
    <cellStyle name="Vírgula 11 3 2" xfId="31191" xr:uid="{00000000-0005-0000-0000-0000D9790000}"/>
    <cellStyle name="Vírgula 11 3 2 2" xfId="61812" xr:uid="{5E5619DF-A154-48B2-B980-AA4454F9E9F9}"/>
    <cellStyle name="Vírgula 11 3 3" xfId="61811" xr:uid="{77471A45-E070-4111-83C6-EF8E7D42523A}"/>
    <cellStyle name="Vírgula 11 4" xfId="31192" xr:uid="{00000000-0005-0000-0000-0000DA790000}"/>
    <cellStyle name="Vírgula 11 4 2" xfId="61813" xr:uid="{AA404B88-648F-48D4-956E-750428961B62}"/>
    <cellStyle name="Vírgula 11 5" xfId="31193" xr:uid="{00000000-0005-0000-0000-0000DB790000}"/>
    <cellStyle name="Vírgula 11 5 2" xfId="61814" xr:uid="{E43A524B-2341-4724-BF48-0DA5ACB4C74B}"/>
    <cellStyle name="Vírgula 11 6" xfId="31194" xr:uid="{00000000-0005-0000-0000-0000DC790000}"/>
    <cellStyle name="Vírgula 11 6 2" xfId="61815" xr:uid="{E4E20BF6-DDA0-4DD1-977D-E05B2F99223F}"/>
    <cellStyle name="Vírgula 11 7" xfId="61808" xr:uid="{D4B2C6AE-EA6B-4BA8-B9D0-A3AB5E9C656D}"/>
    <cellStyle name="Vírgula 12" xfId="31195" xr:uid="{00000000-0005-0000-0000-0000DD790000}"/>
    <cellStyle name="Vírgula 12 2" xfId="31196" xr:uid="{00000000-0005-0000-0000-0000DE790000}"/>
    <cellStyle name="Vírgula 12 2 2" xfId="31197" xr:uid="{00000000-0005-0000-0000-0000DF790000}"/>
    <cellStyle name="Vírgula 12 2 2 2" xfId="61818" xr:uid="{AB692D54-1274-40C2-99F4-DE2CA0795DC7}"/>
    <cellStyle name="Vírgula 12 2 3" xfId="61817" xr:uid="{452FE40B-5FC0-48FC-AB34-3903E1F82182}"/>
    <cellStyle name="Vírgula 12 3" xfId="31198" xr:uid="{00000000-0005-0000-0000-0000E0790000}"/>
    <cellStyle name="Vírgula 12 3 2" xfId="31199" xr:uid="{00000000-0005-0000-0000-0000E1790000}"/>
    <cellStyle name="Vírgula 12 3 2 2" xfId="61820" xr:uid="{B7092663-057B-48FD-830A-A88E1A0004F1}"/>
    <cellStyle name="Vírgula 12 3 3" xfId="61819" xr:uid="{751328BF-4DCC-4F76-835A-A9CE9EB68D14}"/>
    <cellStyle name="Vírgula 12 4" xfId="31200" xr:uid="{00000000-0005-0000-0000-0000E2790000}"/>
    <cellStyle name="Vírgula 12 4 2" xfId="61821" xr:uid="{475925D9-9EFE-41A1-8CE5-7967CD283048}"/>
    <cellStyle name="Vírgula 12 5" xfId="31201" xr:uid="{00000000-0005-0000-0000-0000E3790000}"/>
    <cellStyle name="Vírgula 12 5 2" xfId="61822" xr:uid="{ED878F37-89D4-4E0D-822B-B69238D42CDA}"/>
    <cellStyle name="Vírgula 12 6" xfId="31202" xr:uid="{00000000-0005-0000-0000-0000E4790000}"/>
    <cellStyle name="Vírgula 12 6 2" xfId="61823" xr:uid="{17F58ADE-2FA0-451F-88BF-A5D2DE81DFB9}"/>
    <cellStyle name="Vírgula 12 7" xfId="61816" xr:uid="{FBB3DF19-4249-4254-B1B6-69145B2D7085}"/>
    <cellStyle name="Vírgula 13" xfId="31203" xr:uid="{00000000-0005-0000-0000-0000E5790000}"/>
    <cellStyle name="Vírgula 13 2" xfId="31204" xr:uid="{00000000-0005-0000-0000-0000E6790000}"/>
    <cellStyle name="Vírgula 13 2 2" xfId="31205" xr:uid="{00000000-0005-0000-0000-0000E7790000}"/>
    <cellStyle name="Vírgula 13 2 2 2" xfId="61826" xr:uid="{50680F4D-6874-4FE4-8997-DD0F66B8CB94}"/>
    <cellStyle name="Vírgula 13 2 3" xfId="61825" xr:uid="{2CF1B00F-7C38-4850-B398-7F6B846C365E}"/>
    <cellStyle name="Vírgula 13 3" xfId="31206" xr:uid="{00000000-0005-0000-0000-0000E8790000}"/>
    <cellStyle name="Vírgula 13 3 2" xfId="31207" xr:uid="{00000000-0005-0000-0000-0000E9790000}"/>
    <cellStyle name="Vírgula 13 3 2 2" xfId="61828" xr:uid="{90586389-6FAB-418B-8FCE-4BB3EF348E01}"/>
    <cellStyle name="Vírgula 13 3 3" xfId="61827" xr:uid="{2A0D1178-CC67-464E-8FAA-B198A40700D6}"/>
    <cellStyle name="Vírgula 13 4" xfId="31208" xr:uid="{00000000-0005-0000-0000-0000EA790000}"/>
    <cellStyle name="Vírgula 13 4 2" xfId="61829" xr:uid="{D3E801ED-0A5F-4CAF-AB41-94FBFDE030A0}"/>
    <cellStyle name="Vírgula 13 5" xfId="31209" xr:uid="{00000000-0005-0000-0000-0000EB790000}"/>
    <cellStyle name="Vírgula 13 5 2" xfId="61830" xr:uid="{22BE464B-DE13-43B3-8605-1E3292085578}"/>
    <cellStyle name="Vírgula 13 6" xfId="31210" xr:uid="{00000000-0005-0000-0000-0000EC790000}"/>
    <cellStyle name="Vírgula 13 6 2" xfId="61831" xr:uid="{19BBC8B8-83E5-437F-BDD5-6CCE6B2D922B}"/>
    <cellStyle name="Vírgula 13 7" xfId="61824" xr:uid="{01BE7B39-4954-47D0-BE9C-598724A80952}"/>
    <cellStyle name="Vírgula 14" xfId="31211" xr:uid="{00000000-0005-0000-0000-0000ED790000}"/>
    <cellStyle name="Vírgula 14 2" xfId="31212" xr:uid="{00000000-0005-0000-0000-0000EE790000}"/>
    <cellStyle name="Vírgula 14 2 2" xfId="31213" xr:uid="{00000000-0005-0000-0000-0000EF790000}"/>
    <cellStyle name="Vírgula 14 2 2 2" xfId="61834" xr:uid="{65861C8F-DD97-40BF-B3B2-8ED35E5BFF8D}"/>
    <cellStyle name="Vírgula 14 2 3" xfId="61833" xr:uid="{7DE02ABE-D539-4CCA-A62E-2BC5471883B1}"/>
    <cellStyle name="Vírgula 14 3" xfId="31214" xr:uid="{00000000-0005-0000-0000-0000F0790000}"/>
    <cellStyle name="Vírgula 14 3 2" xfId="31215" xr:uid="{00000000-0005-0000-0000-0000F1790000}"/>
    <cellStyle name="Vírgula 14 3 2 2" xfId="61836" xr:uid="{E7BB16C4-F039-401C-8A0E-35DE5FA74AE4}"/>
    <cellStyle name="Vírgula 14 3 3" xfId="61835" xr:uid="{8D72BCC3-5F94-4FE7-9064-17DFA126C7D8}"/>
    <cellStyle name="Vírgula 14 4" xfId="31216" xr:uid="{00000000-0005-0000-0000-0000F2790000}"/>
    <cellStyle name="Vírgula 14 4 2" xfId="61837" xr:uid="{3D715454-A913-4CD7-8E3C-4FACD5EA5B8B}"/>
    <cellStyle name="Vírgula 14 5" xfId="31217" xr:uid="{00000000-0005-0000-0000-0000F3790000}"/>
    <cellStyle name="Vírgula 14 5 2" xfId="61838" xr:uid="{E971F500-321E-4D29-B106-1B5EC45DD46E}"/>
    <cellStyle name="Vírgula 14 6" xfId="31218" xr:uid="{00000000-0005-0000-0000-0000F4790000}"/>
    <cellStyle name="Vírgula 14 6 2" xfId="61839" xr:uid="{BCAAA58A-E015-4783-8109-CB93D7C5456D}"/>
    <cellStyle name="Vírgula 14 7" xfId="61832" xr:uid="{044F6645-DEE5-4EDF-80DB-65C75C51C1AE}"/>
    <cellStyle name="Vírgula 15" xfId="31219" xr:uid="{00000000-0005-0000-0000-0000F5790000}"/>
    <cellStyle name="Vírgula 15 2" xfId="31220" xr:uid="{00000000-0005-0000-0000-0000F6790000}"/>
    <cellStyle name="Vírgula 15 2 2" xfId="31221" xr:uid="{00000000-0005-0000-0000-0000F7790000}"/>
    <cellStyle name="Vírgula 15 2 2 2" xfId="61842" xr:uid="{A9D7E3F3-8237-4EF5-BA97-A8BD0C15109F}"/>
    <cellStyle name="Vírgula 15 2 3" xfId="61841" xr:uid="{4638949B-957C-4CDB-8181-804EF5E9D6C5}"/>
    <cellStyle name="Vírgula 15 3" xfId="31222" xr:uid="{00000000-0005-0000-0000-0000F8790000}"/>
    <cellStyle name="Vírgula 15 3 2" xfId="31223" xr:uid="{00000000-0005-0000-0000-0000F9790000}"/>
    <cellStyle name="Vírgula 15 3 2 2" xfId="61844" xr:uid="{987BB5B8-AF02-4866-8E73-D33AC5E8E734}"/>
    <cellStyle name="Vírgula 15 3 3" xfId="61843" xr:uid="{C0D83A33-0D0C-4643-B409-2D68282A161C}"/>
    <cellStyle name="Vírgula 15 4" xfId="31224" xr:uid="{00000000-0005-0000-0000-0000FA790000}"/>
    <cellStyle name="Vírgula 15 4 2" xfId="61845" xr:uid="{F91D791B-3B0C-43DD-A089-FE06CD9A3342}"/>
    <cellStyle name="Vírgula 15 5" xfId="31225" xr:uid="{00000000-0005-0000-0000-0000FB790000}"/>
    <cellStyle name="Vírgula 15 5 2" xfId="31226" xr:uid="{00000000-0005-0000-0000-0000FC790000}"/>
    <cellStyle name="Vírgula 15 5 2 2" xfId="61847" xr:uid="{1291C216-7762-48C3-8FA0-C2A656430062}"/>
    <cellStyle name="Vírgula 15 5 3" xfId="61846" xr:uid="{B5A8766F-1214-4C98-8B4D-CDDBFCBA0923}"/>
    <cellStyle name="Vírgula 15 6" xfId="31227" xr:uid="{00000000-0005-0000-0000-0000FD790000}"/>
    <cellStyle name="Vírgula 15 6 2" xfId="61848" xr:uid="{F0BE58C9-B0EE-4572-8C9A-76BA9F6EC802}"/>
    <cellStyle name="Vírgula 15 7" xfId="61840" xr:uid="{D848C3E1-C9EC-41F3-86B5-AC6613437096}"/>
    <cellStyle name="Vírgula 16" xfId="31228" xr:uid="{00000000-0005-0000-0000-0000FE790000}"/>
    <cellStyle name="Vírgula 16 2" xfId="31229" xr:uid="{00000000-0005-0000-0000-0000FF790000}"/>
    <cellStyle name="Vírgula 16 2 2" xfId="31230" xr:uid="{00000000-0005-0000-0000-0000007A0000}"/>
    <cellStyle name="Vírgula 16 2 2 2" xfId="61851" xr:uid="{B7173700-DDC9-420A-8CCE-5764DB08016B}"/>
    <cellStyle name="Vírgula 16 2 3" xfId="61850" xr:uid="{C3830714-2ECB-481E-9619-CF39AFDC75A3}"/>
    <cellStyle name="Vírgula 16 3" xfId="31231" xr:uid="{00000000-0005-0000-0000-0000017A0000}"/>
    <cellStyle name="Vírgula 16 3 2" xfId="61852" xr:uid="{556D0CD4-A138-4C20-916A-66CA91C4005D}"/>
    <cellStyle name="Vírgula 16 4" xfId="31232" xr:uid="{00000000-0005-0000-0000-0000027A0000}"/>
    <cellStyle name="Vírgula 16 4 2" xfId="61853" xr:uid="{C2E19598-147E-464F-9BB7-37F075A9979B}"/>
    <cellStyle name="Vírgula 16 5" xfId="61849" xr:uid="{8AAE8027-B6DA-42BC-8CE0-7E3C6C1E1D73}"/>
    <cellStyle name="Vírgula 17" xfId="31233" xr:uid="{00000000-0005-0000-0000-0000037A0000}"/>
    <cellStyle name="Vírgula 17 2" xfId="31234" xr:uid="{00000000-0005-0000-0000-0000047A0000}"/>
    <cellStyle name="Vírgula 17 2 2" xfId="61855" xr:uid="{D308EC92-F904-4BAD-B8E8-A130736EC278}"/>
    <cellStyle name="Vírgula 17 3" xfId="31235" xr:uid="{00000000-0005-0000-0000-0000057A0000}"/>
    <cellStyle name="Vírgula 17 3 2" xfId="61856" xr:uid="{4F186FAC-3B91-46BE-BA09-3B11DD79DB6F}"/>
    <cellStyle name="Vírgula 17 4" xfId="61854" xr:uid="{D8447B2A-2791-48CB-9298-F574B7BAFB9D}"/>
    <cellStyle name="Vírgula 18" xfId="31236" xr:uid="{00000000-0005-0000-0000-0000067A0000}"/>
    <cellStyle name="Vírgula 18 2" xfId="31237" xr:uid="{00000000-0005-0000-0000-0000077A0000}"/>
    <cellStyle name="Vírgula 18 2 2" xfId="61858" xr:uid="{F3E76831-C24B-45A8-B490-5459E417D1C9}"/>
    <cellStyle name="Vírgula 18 3" xfId="61857" xr:uid="{DCD348B1-FF80-489E-BB72-C12EC301A963}"/>
    <cellStyle name="Vírgula 19" xfId="31238" xr:uid="{00000000-0005-0000-0000-0000087A0000}"/>
    <cellStyle name="Vírgula 19 2" xfId="31239" xr:uid="{00000000-0005-0000-0000-0000097A0000}"/>
    <cellStyle name="Vírgula 19 2 2" xfId="61860" xr:uid="{A3D84CDB-5856-4329-9341-B4477EFB5027}"/>
    <cellStyle name="Vírgula 19 3" xfId="61859" xr:uid="{549DD97A-B579-4167-A79D-D40E91BE18BF}"/>
    <cellStyle name="Vírgula 2" xfId="31240" xr:uid="{00000000-0005-0000-0000-00000A7A0000}"/>
    <cellStyle name="Vírgula 2 10" xfId="31241" xr:uid="{00000000-0005-0000-0000-00000B7A0000}"/>
    <cellStyle name="Vírgula 2 10 2" xfId="31242" xr:uid="{00000000-0005-0000-0000-00000C7A0000}"/>
    <cellStyle name="Vírgula 2 10 2 2" xfId="31243" xr:uid="{00000000-0005-0000-0000-00000D7A0000}"/>
    <cellStyle name="Vírgula 2 10 2 2 2" xfId="61864" xr:uid="{EDA5EBEE-9CEC-4509-A296-99EDA5C9D0E0}"/>
    <cellStyle name="Vírgula 2 10 2 3" xfId="61863" xr:uid="{E4257B43-F829-4492-847A-7D99C308E3CD}"/>
    <cellStyle name="Vírgula 2 10 3" xfId="31244" xr:uid="{00000000-0005-0000-0000-00000E7A0000}"/>
    <cellStyle name="Vírgula 2 10 3 2" xfId="31245" xr:uid="{00000000-0005-0000-0000-00000F7A0000}"/>
    <cellStyle name="Vírgula 2 10 3 2 2" xfId="61866" xr:uid="{278D025D-53AC-47D7-B705-0288128AF2C7}"/>
    <cellStyle name="Vírgula 2 10 3 3" xfId="61865" xr:uid="{4BEB3FA1-BE24-4E8C-885D-E0B27005E31C}"/>
    <cellStyle name="Vírgula 2 10 4" xfId="31246" xr:uid="{00000000-0005-0000-0000-0000107A0000}"/>
    <cellStyle name="Vírgula 2 10 4 2" xfId="61867" xr:uid="{E0BCDA8F-5781-48C8-9A26-4598BE166AED}"/>
    <cellStyle name="Vírgula 2 10 5" xfId="31247" xr:uid="{00000000-0005-0000-0000-0000117A0000}"/>
    <cellStyle name="Vírgula 2 10 5 2" xfId="61868" xr:uid="{9FBF6194-2C83-421F-80E1-BDEDA277A03E}"/>
    <cellStyle name="Vírgula 2 10 6" xfId="61862" xr:uid="{6DC4329D-AB63-49C5-984E-4840CAE38BDC}"/>
    <cellStyle name="Vírgula 2 11" xfId="31248" xr:uid="{00000000-0005-0000-0000-0000127A0000}"/>
    <cellStyle name="Vírgula 2 11 2" xfId="31249" xr:uid="{00000000-0005-0000-0000-0000137A0000}"/>
    <cellStyle name="Vírgula 2 11 2 2" xfId="31250" xr:uid="{00000000-0005-0000-0000-0000147A0000}"/>
    <cellStyle name="Vírgula 2 11 2 2 2" xfId="61871" xr:uid="{9869BB50-FF0D-40E9-BB25-85044FBA4A5B}"/>
    <cellStyle name="Vírgula 2 11 2 3" xfId="61870" xr:uid="{0FC03825-8DDB-44F6-88DB-5BDCFF33951D}"/>
    <cellStyle name="Vírgula 2 11 3" xfId="31251" xr:uid="{00000000-0005-0000-0000-0000157A0000}"/>
    <cellStyle name="Vírgula 2 11 3 2" xfId="61872" xr:uid="{54CC25B7-3961-4A67-8D21-C3B1797CA769}"/>
    <cellStyle name="Vírgula 2 11 4" xfId="31252" xr:uid="{00000000-0005-0000-0000-0000167A0000}"/>
    <cellStyle name="Vírgula 2 11 4 2" xfId="61873" xr:uid="{D84375BE-C711-4108-AA29-780C3CD2919C}"/>
    <cellStyle name="Vírgula 2 11 5" xfId="61869" xr:uid="{F1834E47-6CDB-4053-B9B0-79DD1C352564}"/>
    <cellStyle name="Vírgula 2 12" xfId="31253" xr:uid="{00000000-0005-0000-0000-0000177A0000}"/>
    <cellStyle name="Vírgula 2 12 2" xfId="31254" xr:uid="{00000000-0005-0000-0000-0000187A0000}"/>
    <cellStyle name="Vírgula 2 12 2 2" xfId="61875" xr:uid="{DFAB3217-EB74-4579-B17B-EC16641EB385}"/>
    <cellStyle name="Vírgula 2 12 3" xfId="31255" xr:uid="{00000000-0005-0000-0000-0000197A0000}"/>
    <cellStyle name="Vírgula 2 12 3 2" xfId="61876" xr:uid="{488FAA01-F576-4784-94B3-7ECED8208BAC}"/>
    <cellStyle name="Vírgula 2 12 4" xfId="61874" xr:uid="{ED1EBB99-4523-408F-9962-CE58882288D3}"/>
    <cellStyle name="Vírgula 2 13" xfId="31256" xr:uid="{00000000-0005-0000-0000-00001A7A0000}"/>
    <cellStyle name="Vírgula 2 13 2" xfId="31257" xr:uid="{00000000-0005-0000-0000-00001B7A0000}"/>
    <cellStyle name="Vírgula 2 13 2 2" xfId="61878" xr:uid="{690EA37D-8A0C-410C-9785-8EE3C943A794}"/>
    <cellStyle name="Vírgula 2 13 3" xfId="61877" xr:uid="{F9434009-3C57-4BBC-BB36-730F6621847B}"/>
    <cellStyle name="Vírgula 2 14" xfId="31258" xr:uid="{00000000-0005-0000-0000-00001C7A0000}"/>
    <cellStyle name="Vírgula 2 14 2" xfId="31259" xr:uid="{00000000-0005-0000-0000-00001D7A0000}"/>
    <cellStyle name="Vírgula 2 14 2 2" xfId="61880" xr:uid="{0AA53FB3-D3AD-4A6B-852F-38631B9E827D}"/>
    <cellStyle name="Vírgula 2 14 3" xfId="61879" xr:uid="{C26866DF-4140-4DFF-9E4A-C92E214FD937}"/>
    <cellStyle name="Vírgula 2 15" xfId="31260" xr:uid="{00000000-0005-0000-0000-00001E7A0000}"/>
    <cellStyle name="Vírgula 2 15 2" xfId="31261" xr:uid="{00000000-0005-0000-0000-00001F7A0000}"/>
    <cellStyle name="Vírgula 2 15 2 2" xfId="61882" xr:uid="{0E427AA5-EF3C-431B-B058-B3A4442C2B55}"/>
    <cellStyle name="Vírgula 2 15 3" xfId="61881" xr:uid="{2B81FE7B-0750-4992-8412-4E5F596A5460}"/>
    <cellStyle name="Vírgula 2 16" xfId="31262" xr:uid="{00000000-0005-0000-0000-0000207A0000}"/>
    <cellStyle name="Vírgula 2 16 2" xfId="31263" xr:uid="{00000000-0005-0000-0000-0000217A0000}"/>
    <cellStyle name="Vírgula 2 16 2 2" xfId="61884" xr:uid="{B9D05A85-1AFE-4024-9D4E-25950ADFA655}"/>
    <cellStyle name="Vírgula 2 16 3" xfId="61883" xr:uid="{1D8DF12C-F45F-4A93-82A6-7A15AF38B493}"/>
    <cellStyle name="Vírgula 2 17" xfId="31264" xr:uid="{00000000-0005-0000-0000-0000227A0000}"/>
    <cellStyle name="Vírgula 2 17 2" xfId="31265" xr:uid="{00000000-0005-0000-0000-0000237A0000}"/>
    <cellStyle name="Vírgula 2 17 2 2" xfId="61886" xr:uid="{BFECDF24-3152-4400-99D8-7B22AD5FED0C}"/>
    <cellStyle name="Vírgula 2 17 3" xfId="61885" xr:uid="{1ADC79A5-DC58-40F9-8681-275BB4645009}"/>
    <cellStyle name="Vírgula 2 18" xfId="31266" xr:uid="{00000000-0005-0000-0000-0000247A0000}"/>
    <cellStyle name="Vírgula 2 18 2" xfId="31267" xr:uid="{00000000-0005-0000-0000-0000257A0000}"/>
    <cellStyle name="Vírgula 2 18 2 2" xfId="61888" xr:uid="{5F94A216-2762-48D9-8009-F906128FEDE5}"/>
    <cellStyle name="Vírgula 2 18 3" xfId="61887" xr:uid="{B3E07385-C369-4C65-97D6-C282691DD1D8}"/>
    <cellStyle name="Vírgula 2 19" xfId="31268" xr:uid="{00000000-0005-0000-0000-0000267A0000}"/>
    <cellStyle name="Vírgula 2 19 2" xfId="31269" xr:uid="{00000000-0005-0000-0000-0000277A0000}"/>
    <cellStyle name="Vírgula 2 19 2 2" xfId="61890" xr:uid="{84CC7A2E-3467-41B3-AE76-B8F86A5B74D1}"/>
    <cellStyle name="Vírgula 2 19 3" xfId="61889" xr:uid="{4EC2B48B-BE8E-4925-9805-8A538FEBD83D}"/>
    <cellStyle name="Vírgula 2 2" xfId="31270" xr:uid="{00000000-0005-0000-0000-0000287A0000}"/>
    <cellStyle name="Vírgula 2 2 10" xfId="31271" xr:uid="{00000000-0005-0000-0000-0000297A0000}"/>
    <cellStyle name="Vírgula 2 2 10 2" xfId="31272" xr:uid="{00000000-0005-0000-0000-00002A7A0000}"/>
    <cellStyle name="Vírgula 2 2 10 2 2" xfId="61893" xr:uid="{123B0148-447E-416B-AB5A-B3E7A3D5B4EB}"/>
    <cellStyle name="Vírgula 2 2 10 3" xfId="61892" xr:uid="{07FA5CFC-05CF-4F30-A9E8-74FFCC9249A7}"/>
    <cellStyle name="Vírgula 2 2 11" xfId="31273" xr:uid="{00000000-0005-0000-0000-00002B7A0000}"/>
    <cellStyle name="Vírgula 2 2 11 2" xfId="31274" xr:uid="{00000000-0005-0000-0000-00002C7A0000}"/>
    <cellStyle name="Vírgula 2 2 11 2 2" xfId="61895" xr:uid="{5BAF0EE8-081C-4056-98A6-56E346924AAE}"/>
    <cellStyle name="Vírgula 2 2 11 3" xfId="61894" xr:uid="{9609DEFD-070C-462B-BB62-1211F919BF4E}"/>
    <cellStyle name="Vírgula 2 2 12" xfId="31275" xr:uid="{00000000-0005-0000-0000-00002D7A0000}"/>
    <cellStyle name="Vírgula 2 2 12 2" xfId="31276" xr:uid="{00000000-0005-0000-0000-00002E7A0000}"/>
    <cellStyle name="Vírgula 2 2 12 2 2" xfId="61897" xr:uid="{7CAB6849-8584-4AD8-AE79-C68DB4344461}"/>
    <cellStyle name="Vírgula 2 2 12 3" xfId="61896" xr:uid="{9A121AEE-1271-412E-8152-C5B5E01A1EAD}"/>
    <cellStyle name="Vírgula 2 2 13" xfId="31277" xr:uid="{00000000-0005-0000-0000-00002F7A0000}"/>
    <cellStyle name="Vírgula 2 2 13 2" xfId="31278" xr:uid="{00000000-0005-0000-0000-0000307A0000}"/>
    <cellStyle name="Vírgula 2 2 13 2 2" xfId="61899" xr:uid="{4938FBE6-1692-468F-8ABA-8374B1475697}"/>
    <cellStyle name="Vírgula 2 2 13 3" xfId="61898" xr:uid="{70E6BDB8-EA35-49FE-AF01-F50B9C1110A8}"/>
    <cellStyle name="Vírgula 2 2 14" xfId="31279" xr:uid="{00000000-0005-0000-0000-0000317A0000}"/>
    <cellStyle name="Vírgula 2 2 14 2" xfId="31280" xr:uid="{00000000-0005-0000-0000-0000327A0000}"/>
    <cellStyle name="Vírgula 2 2 14 2 2" xfId="61901" xr:uid="{B3F7D337-8AB1-4EA0-BD29-3B20A7942FB7}"/>
    <cellStyle name="Vírgula 2 2 14 3" xfId="61900" xr:uid="{445BA6FA-3347-4F19-9221-8F50CCC57082}"/>
    <cellStyle name="Vírgula 2 2 15" xfId="31281" xr:uid="{00000000-0005-0000-0000-0000337A0000}"/>
    <cellStyle name="Vírgula 2 2 15 2" xfId="31282" xr:uid="{00000000-0005-0000-0000-0000347A0000}"/>
    <cellStyle name="Vírgula 2 2 15 2 2" xfId="61903" xr:uid="{21515B87-7C55-45C5-BE6E-703891DF3DBD}"/>
    <cellStyle name="Vírgula 2 2 15 3" xfId="61902" xr:uid="{A2F2D7C1-8C20-4E09-BC7A-80EC305563DF}"/>
    <cellStyle name="Vírgula 2 2 16" xfId="31283" xr:uid="{00000000-0005-0000-0000-0000357A0000}"/>
    <cellStyle name="Vírgula 2 2 16 2" xfId="61904" xr:uid="{496FFF23-A83B-491A-98F5-52D3E6CB9B16}"/>
    <cellStyle name="Vírgula 2 2 17" xfId="31284" xr:uid="{00000000-0005-0000-0000-0000367A0000}"/>
    <cellStyle name="Vírgula 2 2 17 2" xfId="61905" xr:uid="{12D04A0F-3C64-405A-BB95-381E028E3F05}"/>
    <cellStyle name="Vírgula 2 2 18" xfId="31285" xr:uid="{00000000-0005-0000-0000-0000377A0000}"/>
    <cellStyle name="Vírgula 2 2 18 2" xfId="61906" xr:uid="{5E104DA5-32C7-432B-9260-F86EFD7F9103}"/>
    <cellStyle name="Vírgula 2 2 19" xfId="31286" xr:uid="{00000000-0005-0000-0000-0000387A0000}"/>
    <cellStyle name="Vírgula 2 2 19 2" xfId="61907" xr:uid="{1A7E5E27-55D6-4484-995F-7FB8A6DEA4C9}"/>
    <cellStyle name="Vírgula 2 2 2" xfId="31287" xr:uid="{00000000-0005-0000-0000-0000397A0000}"/>
    <cellStyle name="Vírgula 2 2 2 10" xfId="31288" xr:uid="{00000000-0005-0000-0000-00003A7A0000}"/>
    <cellStyle name="Vírgula 2 2 2 10 2" xfId="61909" xr:uid="{88C6B73B-4281-4D06-B0A3-C83CB7845FBB}"/>
    <cellStyle name="Vírgula 2 2 2 11" xfId="31289" xr:uid="{00000000-0005-0000-0000-00003B7A0000}"/>
    <cellStyle name="Vírgula 2 2 2 11 2" xfId="61910" xr:uid="{EE6F70D0-0F1D-4AAF-A2A2-F12296B8BEFB}"/>
    <cellStyle name="Vírgula 2 2 2 12" xfId="31290" xr:uid="{00000000-0005-0000-0000-00003C7A0000}"/>
    <cellStyle name="Vírgula 2 2 2 12 2" xfId="61911" xr:uid="{32BE922E-BD77-41E6-A3DD-21FEE5921CDE}"/>
    <cellStyle name="Vírgula 2 2 2 13" xfId="31291" xr:uid="{00000000-0005-0000-0000-00003D7A0000}"/>
    <cellStyle name="Vírgula 2 2 2 13 2" xfId="61912" xr:uid="{EA4F7523-7749-4905-9C21-86A31096C2A3}"/>
    <cellStyle name="Vírgula 2 2 2 14" xfId="61908" xr:uid="{70AF598F-F25A-491E-B950-F6E7F586D212}"/>
    <cellStyle name="Vírgula 2 2 2 2" xfId="31292" xr:uid="{00000000-0005-0000-0000-00003E7A0000}"/>
    <cellStyle name="Vírgula 2 2 2 2 2" xfId="31293" xr:uid="{00000000-0005-0000-0000-00003F7A0000}"/>
    <cellStyle name="Vírgula 2 2 2 2 2 2" xfId="31294" xr:uid="{00000000-0005-0000-0000-0000407A0000}"/>
    <cellStyle name="Vírgula 2 2 2 2 2 2 2" xfId="61915" xr:uid="{D478E452-0F34-4CED-99E8-9FD0FD4BE0C5}"/>
    <cellStyle name="Vírgula 2 2 2 2 2 3" xfId="61914" xr:uid="{08493731-EFC2-4EA2-BC31-FAFF5A783162}"/>
    <cellStyle name="Vírgula 2 2 2 2 3" xfId="31295" xr:uid="{00000000-0005-0000-0000-0000417A0000}"/>
    <cellStyle name="Vírgula 2 2 2 2 3 2" xfId="31296" xr:uid="{00000000-0005-0000-0000-0000427A0000}"/>
    <cellStyle name="Vírgula 2 2 2 2 3 2 2" xfId="61917" xr:uid="{43BB2B04-25CB-4E6E-B3DB-FAB2472CB7F3}"/>
    <cellStyle name="Vírgula 2 2 2 2 3 3" xfId="61916" xr:uid="{66C1BE54-4C67-48D3-90FD-E8956BB9CBEC}"/>
    <cellStyle name="Vírgula 2 2 2 2 4" xfId="31297" xr:uid="{00000000-0005-0000-0000-0000437A0000}"/>
    <cellStyle name="Vírgula 2 2 2 2 4 2" xfId="61918" xr:uid="{6E7E5412-C69B-4CDB-A223-847F79438157}"/>
    <cellStyle name="Vírgula 2 2 2 2 5" xfId="31298" xr:uid="{00000000-0005-0000-0000-0000447A0000}"/>
    <cellStyle name="Vírgula 2 2 2 2 5 2" xfId="61919" xr:uid="{CE1B61DE-0085-47A3-8405-371FF3C6F9AB}"/>
    <cellStyle name="Vírgula 2 2 2 2 6" xfId="31299" xr:uid="{00000000-0005-0000-0000-0000457A0000}"/>
    <cellStyle name="Vírgula 2 2 2 2 6 2" xfId="61920" xr:uid="{9C7BAA02-5E89-4538-B212-C8EC527389C7}"/>
    <cellStyle name="Vírgula 2 2 2 2 7" xfId="61913" xr:uid="{6E5AA2D4-CAEA-41D0-A726-2FAE5667AAAD}"/>
    <cellStyle name="Vírgula 2 2 2 3" xfId="31300" xr:uid="{00000000-0005-0000-0000-0000467A0000}"/>
    <cellStyle name="Vírgula 2 2 2 3 2" xfId="31301" xr:uid="{00000000-0005-0000-0000-0000477A0000}"/>
    <cellStyle name="Vírgula 2 2 2 3 2 2" xfId="31302" xr:uid="{00000000-0005-0000-0000-0000487A0000}"/>
    <cellStyle name="Vírgula 2 2 2 3 2 2 2" xfId="61923" xr:uid="{8646FAFB-BE15-4094-879B-6985EEA4C82F}"/>
    <cellStyle name="Vírgula 2 2 2 3 2 3" xfId="61922" xr:uid="{08BADFEC-7BE0-484C-88B2-6ED2EF7F18DA}"/>
    <cellStyle name="Vírgula 2 2 2 3 3" xfId="31303" xr:uid="{00000000-0005-0000-0000-0000497A0000}"/>
    <cellStyle name="Vírgula 2 2 2 3 3 2" xfId="61924" xr:uid="{01003F68-8477-4473-A937-8B33D2DDA61E}"/>
    <cellStyle name="Vírgula 2 2 2 3 4" xfId="31304" xr:uid="{00000000-0005-0000-0000-00004A7A0000}"/>
    <cellStyle name="Vírgula 2 2 2 3 4 2" xfId="61925" xr:uid="{21DAF302-7A2D-42B2-AC1C-28B0691CF75A}"/>
    <cellStyle name="Vírgula 2 2 2 3 5" xfId="61921" xr:uid="{4A8BCFBC-9C88-4B63-8057-7CCD65F7B8B8}"/>
    <cellStyle name="Vírgula 2 2 2 4" xfId="31305" xr:uid="{00000000-0005-0000-0000-00004B7A0000}"/>
    <cellStyle name="Vírgula 2 2 2 4 2" xfId="31306" xr:uid="{00000000-0005-0000-0000-00004C7A0000}"/>
    <cellStyle name="Vírgula 2 2 2 4 2 2" xfId="61927" xr:uid="{11780694-8EC9-4FE7-8A58-2EDCBAE9C462}"/>
    <cellStyle name="Vírgula 2 2 2 4 3" xfId="61926" xr:uid="{39CB24F8-68C2-4BBA-A5E9-83F7E7EB6667}"/>
    <cellStyle name="Vírgula 2 2 2 5" xfId="31307" xr:uid="{00000000-0005-0000-0000-00004D7A0000}"/>
    <cellStyle name="Vírgula 2 2 2 5 2" xfId="31308" xr:uid="{00000000-0005-0000-0000-00004E7A0000}"/>
    <cellStyle name="Vírgula 2 2 2 5 2 2" xfId="61929" xr:uid="{A3EC5B1E-9C3F-4BDB-8727-1C96DC0033E9}"/>
    <cellStyle name="Vírgula 2 2 2 5 3" xfId="61928" xr:uid="{80E13104-19FF-4F5A-B8BC-710D109D36CD}"/>
    <cellStyle name="Vírgula 2 2 2 6" xfId="31309" xr:uid="{00000000-0005-0000-0000-00004F7A0000}"/>
    <cellStyle name="Vírgula 2 2 2 6 2" xfId="31310" xr:uid="{00000000-0005-0000-0000-0000507A0000}"/>
    <cellStyle name="Vírgula 2 2 2 6 2 2" xfId="61931" xr:uid="{F867E3C4-381B-40E4-9343-1E222B73F9E0}"/>
    <cellStyle name="Vírgula 2 2 2 6 3" xfId="61930" xr:uid="{7DC21570-A292-4CD0-84EF-2883BD27F749}"/>
    <cellStyle name="Vírgula 2 2 2 7" xfId="31311" xr:uid="{00000000-0005-0000-0000-0000517A0000}"/>
    <cellStyle name="Vírgula 2 2 2 7 2" xfId="31312" xr:uid="{00000000-0005-0000-0000-0000527A0000}"/>
    <cellStyle name="Vírgula 2 2 2 7 2 2" xfId="61933" xr:uid="{9A9089E1-E8F1-42AF-94C4-A0FC9A4FBCF9}"/>
    <cellStyle name="Vírgula 2 2 2 7 3" xfId="61932" xr:uid="{65D92241-53EF-4780-9711-2950A1472AED}"/>
    <cellStyle name="Vírgula 2 2 2 8" xfId="31313" xr:uid="{00000000-0005-0000-0000-0000537A0000}"/>
    <cellStyle name="Vírgula 2 2 2 8 2" xfId="31314" xr:uid="{00000000-0005-0000-0000-0000547A0000}"/>
    <cellStyle name="Vírgula 2 2 2 8 2 2" xfId="61935" xr:uid="{399C6830-6DF9-4A5F-9C22-00B14F6AF329}"/>
    <cellStyle name="Vírgula 2 2 2 8 3" xfId="61934" xr:uid="{B9982FC5-60ED-43F6-8637-5AB0B673A1BC}"/>
    <cellStyle name="Vírgula 2 2 2 9" xfId="31315" xr:uid="{00000000-0005-0000-0000-0000557A0000}"/>
    <cellStyle name="Vírgula 2 2 2 9 2" xfId="61936" xr:uid="{DFDC05FC-389E-4C7E-BC09-395CD5D45D2A}"/>
    <cellStyle name="Vírgula 2 2 20" xfId="31316" xr:uid="{00000000-0005-0000-0000-0000567A0000}"/>
    <cellStyle name="Vírgula 2 2 20 2" xfId="31317" xr:uid="{00000000-0005-0000-0000-0000577A0000}"/>
    <cellStyle name="Vírgula 2 2 20 2 2" xfId="61938" xr:uid="{395B3B2A-5A5D-4FF3-BE24-51BD30CED4AA}"/>
    <cellStyle name="Vírgula 2 2 20 3" xfId="61937" xr:uid="{559B6CE7-0B05-4C83-B08F-D25682470EBE}"/>
    <cellStyle name="Vírgula 2 2 21" xfId="31318" xr:uid="{00000000-0005-0000-0000-0000587A0000}"/>
    <cellStyle name="Vírgula 2 2 21 2" xfId="61939" xr:uid="{D5E31AD0-9252-432C-BF2A-EB542A896F94}"/>
    <cellStyle name="Vírgula 2 2 21 3" xfId="31319" xr:uid="{00000000-0005-0000-0000-0000597A0000}"/>
    <cellStyle name="Vírgula 2 2 21 3 2" xfId="61940" xr:uid="{F3ECCC26-6AA0-44C2-A475-DBE1CDA53CE1}"/>
    <cellStyle name="Vírgula 2 2 22" xfId="31320" xr:uid="{00000000-0005-0000-0000-00005A7A0000}"/>
    <cellStyle name="Vírgula 2 2 22 2" xfId="61941" xr:uid="{07991E01-2D18-4914-BEE0-103B9D8B2882}"/>
    <cellStyle name="Vírgula 2 2 23" xfId="31321" xr:uid="{00000000-0005-0000-0000-00005B7A0000}"/>
    <cellStyle name="Vírgula 2 2 23 2" xfId="61942" xr:uid="{61B250C5-8AF9-4A58-9287-C1283C9253ED}"/>
    <cellStyle name="Vírgula 2 2 24" xfId="31322" xr:uid="{00000000-0005-0000-0000-00005C7A0000}"/>
    <cellStyle name="Vírgula 2 2 24 2" xfId="61943" xr:uid="{1944976A-CF2D-4CAC-8C14-CF95074441EF}"/>
    <cellStyle name="Vírgula 2 2 25" xfId="31323" xr:uid="{00000000-0005-0000-0000-00005D7A0000}"/>
    <cellStyle name="Vírgula 2 2 25 2" xfId="61944" xr:uid="{BA35D84A-52E5-42E0-ABB2-3E8A60734008}"/>
    <cellStyle name="Vírgula 2 2 26" xfId="31324" xr:uid="{00000000-0005-0000-0000-00005E7A0000}"/>
    <cellStyle name="Vírgula 2 2 26 2" xfId="61945" xr:uid="{EFF2131A-9622-40D0-89FB-3C8C26D177D2}"/>
    <cellStyle name="Vírgula 2 2 27" xfId="31325" xr:uid="{00000000-0005-0000-0000-00005F7A0000}"/>
    <cellStyle name="Vírgula 2 2 27 2" xfId="61946" xr:uid="{F72FE98F-290A-4B4B-931A-728095A29352}"/>
    <cellStyle name="Vírgula 2 2 28" xfId="31326" xr:uid="{00000000-0005-0000-0000-0000607A0000}"/>
    <cellStyle name="Vírgula 2 2 28 2" xfId="61947" xr:uid="{F7C83392-B3CF-4B02-8427-03A8F0F70A5C}"/>
    <cellStyle name="Vírgula 2 2 29" xfId="61891" xr:uid="{35C7E895-5860-4B7D-ACB0-BD6DAC57EF4E}"/>
    <cellStyle name="Vírgula 2 2 3" xfId="31327" xr:uid="{00000000-0005-0000-0000-0000617A0000}"/>
    <cellStyle name="Vírgula 2 2 3 10" xfId="31328" xr:uid="{00000000-0005-0000-0000-0000627A0000}"/>
    <cellStyle name="Vírgula 2 2 3 10 2" xfId="61949" xr:uid="{D36AEF18-4773-4E47-BD66-689E526F1F96}"/>
    <cellStyle name="Vírgula 2 2 3 11" xfId="61948" xr:uid="{2D8BE418-01E9-43AE-9FFA-C707FC4E9C8B}"/>
    <cellStyle name="Vírgula 2 2 3 2" xfId="31329" xr:uid="{00000000-0005-0000-0000-0000637A0000}"/>
    <cellStyle name="Vírgula 2 2 3 2 2" xfId="31330" xr:uid="{00000000-0005-0000-0000-0000647A0000}"/>
    <cellStyle name="Vírgula 2 2 3 2 2 2" xfId="31331" xr:uid="{00000000-0005-0000-0000-0000657A0000}"/>
    <cellStyle name="Vírgula 2 2 3 2 2 2 2" xfId="61952" xr:uid="{C29C01DB-FFF9-4E46-A3E5-4B332105D34B}"/>
    <cellStyle name="Vírgula 2 2 3 2 2 3" xfId="61951" xr:uid="{D3A56FA2-555A-4793-B5D9-FFE6A3125D88}"/>
    <cellStyle name="Vírgula 2 2 3 2 3" xfId="31332" xr:uid="{00000000-0005-0000-0000-0000667A0000}"/>
    <cellStyle name="Vírgula 2 2 3 2 3 2" xfId="61953" xr:uid="{3F291432-16AF-4FB7-AF12-61D620E1E493}"/>
    <cellStyle name="Vírgula 2 2 3 2 4" xfId="31333" xr:uid="{00000000-0005-0000-0000-0000677A0000}"/>
    <cellStyle name="Vírgula 2 2 3 2 4 2" xfId="61954" xr:uid="{2D012887-E9EC-4542-AF2A-0BAD66E0506B}"/>
    <cellStyle name="Vírgula 2 2 3 2 5" xfId="61950" xr:uid="{771788C4-FEEE-4A15-8D0B-4DE4BAC25E3B}"/>
    <cellStyle name="Vírgula 2 2 3 3" xfId="31334" xr:uid="{00000000-0005-0000-0000-0000687A0000}"/>
    <cellStyle name="Vírgula 2 2 3 3 2" xfId="31335" xr:uid="{00000000-0005-0000-0000-0000697A0000}"/>
    <cellStyle name="Vírgula 2 2 3 3 2 2" xfId="61956" xr:uid="{44791F22-C54D-404A-A055-1FE885C295CE}"/>
    <cellStyle name="Vírgula 2 2 3 3 3" xfId="61955" xr:uid="{10F08CB4-DDFC-49EF-9EB3-9C3A4A3D40AC}"/>
    <cellStyle name="Vírgula 2 2 3 4" xfId="31336" xr:uid="{00000000-0005-0000-0000-00006A7A0000}"/>
    <cellStyle name="Vírgula 2 2 3 4 2" xfId="31337" xr:uid="{00000000-0005-0000-0000-00006B7A0000}"/>
    <cellStyle name="Vírgula 2 2 3 4 2 2" xfId="61958" xr:uid="{27721B15-E477-4702-B856-36FF0999192A}"/>
    <cellStyle name="Vírgula 2 2 3 4 3" xfId="61957" xr:uid="{16D30BBC-28C0-4D0F-BBDF-96CB97B28EC7}"/>
    <cellStyle name="Vírgula 2 2 3 5" xfId="31338" xr:uid="{00000000-0005-0000-0000-00006C7A0000}"/>
    <cellStyle name="Vírgula 2 2 3 5 2" xfId="31339" xr:uid="{00000000-0005-0000-0000-00006D7A0000}"/>
    <cellStyle name="Vírgula 2 2 3 5 2 2" xfId="61960" xr:uid="{A48995B9-F887-4BC0-B69C-5E0CC683DA6A}"/>
    <cellStyle name="Vírgula 2 2 3 5 3" xfId="61959" xr:uid="{5ACFBBFF-94E8-4DBD-A9CD-9D25B74ED2A7}"/>
    <cellStyle name="Vírgula 2 2 3 6" xfId="31340" xr:uid="{00000000-0005-0000-0000-00006E7A0000}"/>
    <cellStyle name="Vírgula 2 2 3 6 2" xfId="31341" xr:uid="{00000000-0005-0000-0000-00006F7A0000}"/>
    <cellStyle name="Vírgula 2 2 3 6 2 2" xfId="61962" xr:uid="{14699753-F5C6-4F1F-BBD5-0DAD4C16C3C8}"/>
    <cellStyle name="Vírgula 2 2 3 6 3" xfId="61961" xr:uid="{CBC62D40-1BFD-4485-8C61-82C45B48BF18}"/>
    <cellStyle name="Vírgula 2 2 3 7" xfId="31342" xr:uid="{00000000-0005-0000-0000-0000707A0000}"/>
    <cellStyle name="Vírgula 2 2 3 7 2" xfId="61963" xr:uid="{638D4CF0-13BD-4C2A-9C4C-B8A2AEF6618D}"/>
    <cellStyle name="Vírgula 2 2 3 8" xfId="31343" xr:uid="{00000000-0005-0000-0000-0000717A0000}"/>
    <cellStyle name="Vírgula 2 2 3 8 2" xfId="61964" xr:uid="{C5716CB4-C9B4-4613-A0FD-E01A5DB04F71}"/>
    <cellStyle name="Vírgula 2 2 3 9" xfId="31344" xr:uid="{00000000-0005-0000-0000-0000727A0000}"/>
    <cellStyle name="Vírgula 2 2 3 9 2" xfId="61965" xr:uid="{D9E14C59-0918-4FD2-8A7B-886FD9B4A4C9}"/>
    <cellStyle name="Vírgula 2 2 30" xfId="31345" xr:uid="{00000000-0005-0000-0000-0000737A0000}"/>
    <cellStyle name="Vírgula 2 2 30 2" xfId="61966" xr:uid="{D6605322-8552-4A1D-8A46-68F1849F1414}"/>
    <cellStyle name="Vírgula 2 2 4" xfId="31346" xr:uid="{00000000-0005-0000-0000-0000747A0000}"/>
    <cellStyle name="Vírgula 2 2 4 2" xfId="31347" xr:uid="{00000000-0005-0000-0000-0000757A0000}"/>
    <cellStyle name="Vírgula 2 2 4 2 2" xfId="31348" xr:uid="{00000000-0005-0000-0000-0000767A0000}"/>
    <cellStyle name="Vírgula 2 2 4 2 2 2" xfId="61969" xr:uid="{C24C0F42-F012-4888-B0B3-90332496B295}"/>
    <cellStyle name="Vírgula 2 2 4 2 3" xfId="61968" xr:uid="{B2E9AE26-2D3E-4F19-BC8A-8DA93A01487D}"/>
    <cellStyle name="Vírgula 2 2 4 3" xfId="31349" xr:uid="{00000000-0005-0000-0000-0000777A0000}"/>
    <cellStyle name="Vírgula 2 2 4 3 2" xfId="31350" xr:uid="{00000000-0005-0000-0000-0000787A0000}"/>
    <cellStyle name="Vírgula 2 2 4 3 2 2" xfId="61971" xr:uid="{B333A345-3E6C-4C77-8819-E9DDE733E4B1}"/>
    <cellStyle name="Vírgula 2 2 4 3 3" xfId="61970" xr:uid="{F2737891-BEF0-458E-9F45-B0CA4E86DD1A}"/>
    <cellStyle name="Vírgula 2 2 4 4" xfId="31351" xr:uid="{00000000-0005-0000-0000-0000797A0000}"/>
    <cellStyle name="Vírgula 2 2 4 4 2" xfId="31352" xr:uid="{00000000-0005-0000-0000-00007A7A0000}"/>
    <cellStyle name="Vírgula 2 2 4 4 2 2" xfId="61973" xr:uid="{EF0B79D2-6747-4F06-9862-90E42E947949}"/>
    <cellStyle name="Vírgula 2 2 4 4 3" xfId="61972" xr:uid="{6211A4F7-3448-468E-B068-262FE760BE14}"/>
    <cellStyle name="Vírgula 2 2 4 5" xfId="31353" xr:uid="{00000000-0005-0000-0000-00007B7A0000}"/>
    <cellStyle name="Vírgula 2 2 4 5 2" xfId="31354" xr:uid="{00000000-0005-0000-0000-00007C7A0000}"/>
    <cellStyle name="Vírgula 2 2 4 5 2 2" xfId="61975" xr:uid="{B5C02A2A-1B47-4F0C-9F89-002C0CB8209A}"/>
    <cellStyle name="Vírgula 2 2 4 5 3" xfId="61974" xr:uid="{EA17902A-ED89-4842-A70D-F6CB847F9DFC}"/>
    <cellStyle name="Vírgula 2 2 4 6" xfId="31355" xr:uid="{00000000-0005-0000-0000-00007D7A0000}"/>
    <cellStyle name="Vírgula 2 2 4 6 2" xfId="61976" xr:uid="{C771ABC9-61D7-46D6-AF72-81B6D0C27667}"/>
    <cellStyle name="Vírgula 2 2 4 7" xfId="31356" xr:uid="{00000000-0005-0000-0000-00007E7A0000}"/>
    <cellStyle name="Vírgula 2 2 4 7 2" xfId="61977" xr:uid="{770B54CF-8487-4867-9120-6468FD258BFB}"/>
    <cellStyle name="Vírgula 2 2 4 8" xfId="31357" xr:uid="{00000000-0005-0000-0000-00007F7A0000}"/>
    <cellStyle name="Vírgula 2 2 4 8 2" xfId="61978" xr:uid="{BDDAF4E3-0384-4F6F-B2DD-269D4CD293C0}"/>
    <cellStyle name="Vírgula 2 2 4 9" xfId="61967" xr:uid="{EF390254-C21D-4FAC-A3C2-BEFA3E3349C5}"/>
    <cellStyle name="Vírgula 2 2 5" xfId="31358" xr:uid="{00000000-0005-0000-0000-0000807A0000}"/>
    <cellStyle name="Vírgula 2 2 5 2" xfId="31359" xr:uid="{00000000-0005-0000-0000-0000817A0000}"/>
    <cellStyle name="Vírgula 2 2 5 2 2" xfId="31360" xr:uid="{00000000-0005-0000-0000-0000827A0000}"/>
    <cellStyle name="Vírgula 2 2 5 2 2 2" xfId="61981" xr:uid="{2E5DCE51-BD1B-402C-813D-307032BC752D}"/>
    <cellStyle name="Vírgula 2 2 5 2 3" xfId="61980" xr:uid="{ECE0AE5B-D1BC-4213-B0DA-B4E22E9ABA49}"/>
    <cellStyle name="Vírgula 2 2 5 3" xfId="31361" xr:uid="{00000000-0005-0000-0000-0000837A0000}"/>
    <cellStyle name="Vírgula 2 2 5 3 2" xfId="31362" xr:uid="{00000000-0005-0000-0000-0000847A0000}"/>
    <cellStyle name="Vírgula 2 2 5 3 2 2" xfId="61983" xr:uid="{38A691A4-00FE-4988-81DD-27C3D371449B}"/>
    <cellStyle name="Vírgula 2 2 5 3 3" xfId="61982" xr:uid="{74AAD2D4-390B-4563-A457-9E9E1FB90379}"/>
    <cellStyle name="Vírgula 2 2 5 4" xfId="31363" xr:uid="{00000000-0005-0000-0000-0000857A0000}"/>
    <cellStyle name="Vírgula 2 2 5 4 2" xfId="61984" xr:uid="{1353FF26-384D-4BE1-8173-78BDC3CB16AE}"/>
    <cellStyle name="Vírgula 2 2 5 5" xfId="31364" xr:uid="{00000000-0005-0000-0000-0000867A0000}"/>
    <cellStyle name="Vírgula 2 2 5 5 2" xfId="61985" xr:uid="{E235E411-EEA3-4DE8-9BF8-9DD969552A97}"/>
    <cellStyle name="Vírgula 2 2 5 6" xfId="61979" xr:uid="{DD9C0FD9-6244-4DDA-8AF3-0A322106EE26}"/>
    <cellStyle name="Vírgula 2 2 6" xfId="31365" xr:uid="{00000000-0005-0000-0000-0000877A0000}"/>
    <cellStyle name="Vírgula 2 2 6 2" xfId="31366" xr:uid="{00000000-0005-0000-0000-0000887A0000}"/>
    <cellStyle name="Vírgula 2 2 6 2 2" xfId="31367" xr:uid="{00000000-0005-0000-0000-0000897A0000}"/>
    <cellStyle name="Vírgula 2 2 6 2 2 2" xfId="61988" xr:uid="{51611C9A-1497-4DF3-8916-3108687B2744}"/>
    <cellStyle name="Vírgula 2 2 6 2 3" xfId="61987" xr:uid="{6F2C6C41-6B1E-4C3F-AD80-EA375DA0D7FA}"/>
    <cellStyle name="Vírgula 2 2 6 3" xfId="31368" xr:uid="{00000000-0005-0000-0000-00008A7A0000}"/>
    <cellStyle name="Vírgula 2 2 6 3 2" xfId="61989" xr:uid="{445DE677-09B0-4377-9006-C25E55BBB211}"/>
    <cellStyle name="Vírgula 2 2 6 4" xfId="31369" xr:uid="{00000000-0005-0000-0000-00008B7A0000}"/>
    <cellStyle name="Vírgula 2 2 6 4 2" xfId="61990" xr:uid="{750F1D49-B4A0-4B8C-A5D0-AD06EA1D0CF3}"/>
    <cellStyle name="Vírgula 2 2 6 5" xfId="61986" xr:uid="{C0032A25-BB5C-406B-B17C-7438F2AF192C}"/>
    <cellStyle name="Vírgula 2 2 7" xfId="31370" xr:uid="{00000000-0005-0000-0000-00008C7A0000}"/>
    <cellStyle name="Vírgula 2 2 7 2" xfId="31371" xr:uid="{00000000-0005-0000-0000-00008D7A0000}"/>
    <cellStyle name="Vírgula 2 2 7 2 2" xfId="61992" xr:uid="{A8761F50-118D-4F99-995D-25CF05907DC6}"/>
    <cellStyle name="Vírgula 2 2 7 3" xfId="31372" xr:uid="{00000000-0005-0000-0000-00008E7A0000}"/>
    <cellStyle name="Vírgula 2 2 7 3 2" xfId="61993" xr:uid="{4E90867A-3D6E-422A-A67E-F48E98E9AE9D}"/>
    <cellStyle name="Vírgula 2 2 7 4" xfId="61991" xr:uid="{9B077519-F4CD-40F9-B4CB-869121804A4A}"/>
    <cellStyle name="Vírgula 2 2 8" xfId="31373" xr:uid="{00000000-0005-0000-0000-00008F7A0000}"/>
    <cellStyle name="Vírgula 2 2 8 2" xfId="31374" xr:uid="{00000000-0005-0000-0000-0000907A0000}"/>
    <cellStyle name="Vírgula 2 2 8 2 2" xfId="61995" xr:uid="{ED7F6A34-543E-47DF-A9D3-F0C1D394C8B9}"/>
    <cellStyle name="Vírgula 2 2 8 3" xfId="61994" xr:uid="{836480E3-B93E-4B4B-9FBF-0D809999036A}"/>
    <cellStyle name="Vírgula 2 2 9" xfId="31375" xr:uid="{00000000-0005-0000-0000-0000917A0000}"/>
    <cellStyle name="Vírgula 2 2 9 2" xfId="31376" xr:uid="{00000000-0005-0000-0000-0000927A0000}"/>
    <cellStyle name="Vírgula 2 2 9 2 2" xfId="61997" xr:uid="{9A9041E9-CE01-42D7-A3F8-BB1D5B7F6059}"/>
    <cellStyle name="Vírgula 2 2 9 3" xfId="61996" xr:uid="{37F763A3-BD32-4246-82FB-D2A07CB2D9AE}"/>
    <cellStyle name="Vírgula 2 20" xfId="31377" xr:uid="{00000000-0005-0000-0000-0000937A0000}"/>
    <cellStyle name="Vírgula 2 20 2" xfId="31378" xr:uid="{00000000-0005-0000-0000-0000947A0000}"/>
    <cellStyle name="Vírgula 2 20 2 2" xfId="61999" xr:uid="{08B382DC-C76C-4E2E-AAF9-EFE0823445C7}"/>
    <cellStyle name="Vírgula 2 20 3" xfId="61998" xr:uid="{44461D9F-C670-4242-B463-4D5590DF3B8C}"/>
    <cellStyle name="Vírgula 2 21" xfId="31379" xr:uid="{00000000-0005-0000-0000-0000957A0000}"/>
    <cellStyle name="Vírgula 2 21 2" xfId="62000" xr:uid="{C279FADD-EBBD-4596-978A-E29A0A4DBAD0}"/>
    <cellStyle name="Vírgula 2 22" xfId="31380" xr:uid="{00000000-0005-0000-0000-0000967A0000}"/>
    <cellStyle name="Vírgula 2 22 2" xfId="62001" xr:uid="{9CCBAEA9-34DC-4CFA-93B7-0A559BC5DFF0}"/>
    <cellStyle name="Vírgula 2 23" xfId="31381" xr:uid="{00000000-0005-0000-0000-0000977A0000}"/>
    <cellStyle name="Vírgula 2 23 2" xfId="62002" xr:uid="{05D1D50C-983B-46F1-9A2B-6AB08263A107}"/>
    <cellStyle name="Vírgula 2 24" xfId="31382" xr:uid="{00000000-0005-0000-0000-0000987A0000}"/>
    <cellStyle name="Vírgula 2 24 2" xfId="62003" xr:uid="{5DC786AA-B073-4EF2-804D-8ED750C4E642}"/>
    <cellStyle name="Vírgula 2 25" xfId="31383" xr:uid="{00000000-0005-0000-0000-0000997A0000}"/>
    <cellStyle name="Vírgula 2 25 2" xfId="31384" xr:uid="{00000000-0005-0000-0000-00009A7A0000}"/>
    <cellStyle name="Vírgula 2 25 2 2" xfId="62005" xr:uid="{0DE3C856-196A-40A6-93A9-B4EDB5624CFF}"/>
    <cellStyle name="Vírgula 2 25 3" xfId="62004" xr:uid="{CEA20ED9-0FEA-4769-BC2B-CBA7726A8263}"/>
    <cellStyle name="Vírgula 2 26" xfId="31385" xr:uid="{00000000-0005-0000-0000-00009B7A0000}"/>
    <cellStyle name="Vírgula 2 26 2" xfId="62006" xr:uid="{BD3BC4B4-0EB1-414C-83AB-294A673B2894}"/>
    <cellStyle name="Vírgula 2 26 3" xfId="31386" xr:uid="{00000000-0005-0000-0000-00009C7A0000}"/>
    <cellStyle name="Vírgula 2 26 3 2" xfId="62007" xr:uid="{7DCE214C-6A9E-4B83-98E7-CD144AA06EBA}"/>
    <cellStyle name="Vírgula 2 27" xfId="31387" xr:uid="{00000000-0005-0000-0000-00009D7A0000}"/>
    <cellStyle name="Vírgula 2 27 2" xfId="62008" xr:uid="{2926875B-810E-468F-B984-A18918926158}"/>
    <cellStyle name="Vírgula 2 28" xfId="31388" xr:uid="{00000000-0005-0000-0000-00009E7A0000}"/>
    <cellStyle name="Vírgula 2 28 2" xfId="62009" xr:uid="{AD3ADD86-E1C0-4F07-9568-2344A47810AC}"/>
    <cellStyle name="Vírgula 2 29" xfId="31389" xr:uid="{00000000-0005-0000-0000-00009F7A0000}"/>
    <cellStyle name="Vírgula 2 29 2" xfId="62010" xr:uid="{599E93EA-3468-4F2B-9DF5-989258094604}"/>
    <cellStyle name="Vírgula 2 3" xfId="31390" xr:uid="{00000000-0005-0000-0000-0000A07A0000}"/>
    <cellStyle name="Vírgula 2 3 10" xfId="31391" xr:uid="{00000000-0005-0000-0000-0000A17A0000}"/>
    <cellStyle name="Vírgula 2 3 10 2" xfId="31392" xr:uid="{00000000-0005-0000-0000-0000A27A0000}"/>
    <cellStyle name="Vírgula 2 3 10 2 2" xfId="62013" xr:uid="{EE82B29E-7EA9-47BD-B0D1-8B48758B08C6}"/>
    <cellStyle name="Vírgula 2 3 10 3" xfId="62012" xr:uid="{728606DB-D99F-4CDF-A5EC-4B851B21B372}"/>
    <cellStyle name="Vírgula 2 3 11" xfId="31393" xr:uid="{00000000-0005-0000-0000-0000A37A0000}"/>
    <cellStyle name="Vírgula 2 3 11 2" xfId="31394" xr:uid="{00000000-0005-0000-0000-0000A47A0000}"/>
    <cellStyle name="Vírgula 2 3 11 2 2" xfId="62015" xr:uid="{94599C11-07D6-439C-936F-578C72CC4FF4}"/>
    <cellStyle name="Vírgula 2 3 11 3" xfId="62014" xr:uid="{DCB1B3B7-B30C-43D5-B0CB-87DEF58E1874}"/>
    <cellStyle name="Vírgula 2 3 12" xfId="31395" xr:uid="{00000000-0005-0000-0000-0000A57A0000}"/>
    <cellStyle name="Vírgula 2 3 12 2" xfId="62016" xr:uid="{9EFA2CEA-C22A-4760-8C64-A895B34E87FE}"/>
    <cellStyle name="Vírgula 2 3 13" xfId="31396" xr:uid="{00000000-0005-0000-0000-0000A67A0000}"/>
    <cellStyle name="Vírgula 2 3 13 2" xfId="62017" xr:uid="{28A4F47A-3D9E-47DD-8638-001F92CE76BE}"/>
    <cellStyle name="Vírgula 2 3 14" xfId="31397" xr:uid="{00000000-0005-0000-0000-0000A77A0000}"/>
    <cellStyle name="Vírgula 2 3 14 2" xfId="62018" xr:uid="{3E2DFBBF-8E84-4952-9D3F-9E4DDD027E78}"/>
    <cellStyle name="Vírgula 2 3 15" xfId="31398" xr:uid="{00000000-0005-0000-0000-0000A87A0000}"/>
    <cellStyle name="Vírgula 2 3 15 2" xfId="62019" xr:uid="{395A1BF1-5ADB-4649-8A25-36E13EA6F652}"/>
    <cellStyle name="Vírgula 2 3 16" xfId="31399" xr:uid="{00000000-0005-0000-0000-0000A97A0000}"/>
    <cellStyle name="Vírgula 2 3 16 2" xfId="31400" xr:uid="{00000000-0005-0000-0000-0000AA7A0000}"/>
    <cellStyle name="Vírgula 2 3 16 2 2" xfId="62021" xr:uid="{5D61AA7F-69BD-40FA-B0E4-EED481C0D69B}"/>
    <cellStyle name="Vírgula 2 3 16 3" xfId="62020" xr:uid="{C08881CA-091E-4B6A-97DB-4D31EBC8CBF8}"/>
    <cellStyle name="Vírgula 2 3 17" xfId="31401" xr:uid="{00000000-0005-0000-0000-0000AB7A0000}"/>
    <cellStyle name="Vírgula 2 3 17 2" xfId="62022" xr:uid="{0969EC08-EE80-40D6-AD0A-2B4BBDC24F99}"/>
    <cellStyle name="Vírgula 2 3 17 3" xfId="31402" xr:uid="{00000000-0005-0000-0000-0000AC7A0000}"/>
    <cellStyle name="Vírgula 2 3 17 3 2" xfId="62023" xr:uid="{1FAF040F-E990-4E77-9F34-192392283329}"/>
    <cellStyle name="Vírgula 2 3 18" xfId="31403" xr:uid="{00000000-0005-0000-0000-0000AD7A0000}"/>
    <cellStyle name="Vírgula 2 3 18 2" xfId="62024" xr:uid="{26B91BD8-2D4B-41FD-B52A-05603A4463D8}"/>
    <cellStyle name="Vírgula 2 3 19" xfId="31404" xr:uid="{00000000-0005-0000-0000-0000AE7A0000}"/>
    <cellStyle name="Vírgula 2 3 19 2" xfId="62025" xr:uid="{FCDE4F0F-4467-4DCC-A9D8-E4D39362B8E2}"/>
    <cellStyle name="Vírgula 2 3 2" xfId="31405" xr:uid="{00000000-0005-0000-0000-0000AF7A0000}"/>
    <cellStyle name="Vírgula 2 3 2 10" xfId="31406" xr:uid="{00000000-0005-0000-0000-0000B07A0000}"/>
    <cellStyle name="Vírgula 2 3 2 10 2" xfId="62027" xr:uid="{2FA1608F-E37D-4D94-BD4E-4554A43A95F8}"/>
    <cellStyle name="Vírgula 2 3 2 11" xfId="62026" xr:uid="{FA60E844-1E33-4977-ACAF-4610C4DBA50B}"/>
    <cellStyle name="Vírgula 2 3 2 2" xfId="31407" xr:uid="{00000000-0005-0000-0000-0000B17A0000}"/>
    <cellStyle name="Vírgula 2 3 2 2 2" xfId="31408" xr:uid="{00000000-0005-0000-0000-0000B27A0000}"/>
    <cellStyle name="Vírgula 2 3 2 2 2 2" xfId="31409" xr:uid="{00000000-0005-0000-0000-0000B37A0000}"/>
    <cellStyle name="Vírgula 2 3 2 2 2 2 2" xfId="62030" xr:uid="{6DD76D52-FFC2-498D-AD14-97CF7203798A}"/>
    <cellStyle name="Vírgula 2 3 2 2 2 3" xfId="62029" xr:uid="{D3E7646C-1DD6-4C18-B05B-32E2E37690B0}"/>
    <cellStyle name="Vírgula 2 3 2 2 3" xfId="31410" xr:uid="{00000000-0005-0000-0000-0000B47A0000}"/>
    <cellStyle name="Vírgula 2 3 2 2 3 2" xfId="62031" xr:uid="{9F1B2F5F-E7F0-4088-B7AE-316B0C4A4F7B}"/>
    <cellStyle name="Vírgula 2 3 2 2 4" xfId="31411" xr:uid="{00000000-0005-0000-0000-0000B57A0000}"/>
    <cellStyle name="Vírgula 2 3 2 2 4 2" xfId="62032" xr:uid="{AB8AFC0C-F382-4CF2-9002-98B163EB620B}"/>
    <cellStyle name="Vírgula 2 3 2 2 5" xfId="62028" xr:uid="{C6F209D9-9988-4590-923A-5330E5159D48}"/>
    <cellStyle name="Vírgula 2 3 2 3" xfId="31412" xr:uid="{00000000-0005-0000-0000-0000B67A0000}"/>
    <cellStyle name="Vírgula 2 3 2 3 2" xfId="31413" xr:uid="{00000000-0005-0000-0000-0000B77A0000}"/>
    <cellStyle name="Vírgula 2 3 2 3 2 2" xfId="62034" xr:uid="{D1E94546-7C62-49F5-8DC2-19CFFCEA2195}"/>
    <cellStyle name="Vírgula 2 3 2 3 3" xfId="62033" xr:uid="{30597D1A-C670-4AA2-BE87-C9179D1B7A17}"/>
    <cellStyle name="Vírgula 2 3 2 4" xfId="31414" xr:uid="{00000000-0005-0000-0000-0000B87A0000}"/>
    <cellStyle name="Vírgula 2 3 2 4 2" xfId="31415" xr:uid="{00000000-0005-0000-0000-0000B97A0000}"/>
    <cellStyle name="Vírgula 2 3 2 4 2 2" xfId="62036" xr:uid="{D67D95B7-3CB9-49DE-AB5E-25D9CF6C4459}"/>
    <cellStyle name="Vírgula 2 3 2 4 3" xfId="62035" xr:uid="{CA78B06C-1213-4F85-96CE-C445C3C102DA}"/>
    <cellStyle name="Vírgula 2 3 2 5" xfId="31416" xr:uid="{00000000-0005-0000-0000-0000BA7A0000}"/>
    <cellStyle name="Vírgula 2 3 2 5 2" xfId="31417" xr:uid="{00000000-0005-0000-0000-0000BB7A0000}"/>
    <cellStyle name="Vírgula 2 3 2 5 2 2" xfId="62038" xr:uid="{CA9D5214-162B-46DB-906D-9001CDB4FFB6}"/>
    <cellStyle name="Vírgula 2 3 2 5 3" xfId="62037" xr:uid="{6D441C74-9868-4592-9928-DFB033ABC111}"/>
    <cellStyle name="Vírgula 2 3 2 6" xfId="31418" xr:uid="{00000000-0005-0000-0000-0000BC7A0000}"/>
    <cellStyle name="Vírgula 2 3 2 6 2" xfId="31419" xr:uid="{00000000-0005-0000-0000-0000BD7A0000}"/>
    <cellStyle name="Vírgula 2 3 2 6 2 2" xfId="62040" xr:uid="{F78020CD-9BE7-49B4-ACD2-9966195A252E}"/>
    <cellStyle name="Vírgula 2 3 2 6 3" xfId="62039" xr:uid="{76FBA7D9-E1F5-4D4E-86C0-E4F548743E22}"/>
    <cellStyle name="Vírgula 2 3 2 7" xfId="31420" xr:uid="{00000000-0005-0000-0000-0000BE7A0000}"/>
    <cellStyle name="Vírgula 2 3 2 7 2" xfId="62041" xr:uid="{4B905A77-CBA8-43E9-8A3A-6A3B32520232}"/>
    <cellStyle name="Vírgula 2 3 2 8" xfId="31421" xr:uid="{00000000-0005-0000-0000-0000BF7A0000}"/>
    <cellStyle name="Vírgula 2 3 2 8 2" xfId="62042" xr:uid="{9C296A00-9D52-482F-806C-0F50F6CB72E2}"/>
    <cellStyle name="Vírgula 2 3 2 9" xfId="31422" xr:uid="{00000000-0005-0000-0000-0000C07A0000}"/>
    <cellStyle name="Vírgula 2 3 2 9 2" xfId="62043" xr:uid="{7F0FFA16-1049-4D61-B624-B4421FF99139}"/>
    <cellStyle name="Vírgula 2 3 20" xfId="31423" xr:uid="{00000000-0005-0000-0000-0000C17A0000}"/>
    <cellStyle name="Vírgula 2 3 20 2" xfId="62044" xr:uid="{C93DD2F3-6227-435A-BCB8-B6DE907A9CA3}"/>
    <cellStyle name="Vírgula 2 3 21" xfId="31424" xr:uid="{00000000-0005-0000-0000-0000C27A0000}"/>
    <cellStyle name="Vírgula 2 3 21 2" xfId="62045" xr:uid="{D799927D-E51E-41DB-9674-660F8F836A54}"/>
    <cellStyle name="Vírgula 2 3 22" xfId="31425" xr:uid="{00000000-0005-0000-0000-0000C37A0000}"/>
    <cellStyle name="Vírgula 2 3 22 2" xfId="62046" xr:uid="{4607F219-3B5E-4D38-9A86-917328B775BA}"/>
    <cellStyle name="Vírgula 2 3 23" xfId="31426" xr:uid="{00000000-0005-0000-0000-0000C47A0000}"/>
    <cellStyle name="Vírgula 2 3 23 2" xfId="62047" xr:uid="{115AAB25-22D9-4E7E-BC33-1E4A06842C3B}"/>
    <cellStyle name="Vírgula 2 3 24" xfId="31427" xr:uid="{00000000-0005-0000-0000-0000C57A0000}"/>
    <cellStyle name="Vírgula 2 3 24 2" xfId="62048" xr:uid="{6FB9FD78-8BF1-4F93-890E-78897104AF1C}"/>
    <cellStyle name="Vírgula 2 3 25" xfId="62011" xr:uid="{E1B61CF0-599A-45BB-A7A8-70D0CCC9267F}"/>
    <cellStyle name="Vírgula 2 3 26" xfId="31428" xr:uid="{00000000-0005-0000-0000-0000C67A0000}"/>
    <cellStyle name="Vírgula 2 3 26 2" xfId="62049" xr:uid="{59D2B47B-92FD-4AA0-A927-CFD9E77FE343}"/>
    <cellStyle name="Vírgula 2 3 3" xfId="31429" xr:uid="{00000000-0005-0000-0000-0000C77A0000}"/>
    <cellStyle name="Vírgula 2 3 3 2" xfId="31430" xr:uid="{00000000-0005-0000-0000-0000C87A0000}"/>
    <cellStyle name="Vírgula 2 3 3 2 2" xfId="31431" xr:uid="{00000000-0005-0000-0000-0000C97A0000}"/>
    <cellStyle name="Vírgula 2 3 3 2 2 2" xfId="31432" xr:uid="{00000000-0005-0000-0000-0000CA7A0000}"/>
    <cellStyle name="Vírgula 2 3 3 2 2 2 2" xfId="62053" xr:uid="{8AD8904B-8E3C-45DF-BFD1-EDB8DCCD367C}"/>
    <cellStyle name="Vírgula 2 3 3 2 2 3" xfId="62052" xr:uid="{81C179DE-4498-46B2-AB43-DB2086C53C19}"/>
    <cellStyle name="Vírgula 2 3 3 2 3" xfId="31433" xr:uid="{00000000-0005-0000-0000-0000CB7A0000}"/>
    <cellStyle name="Vírgula 2 3 3 2 3 2" xfId="62054" xr:uid="{B8349443-C880-4C34-9810-A7B86683682B}"/>
    <cellStyle name="Vírgula 2 3 3 2 4" xfId="31434" xr:uid="{00000000-0005-0000-0000-0000CC7A0000}"/>
    <cellStyle name="Vírgula 2 3 3 2 4 2" xfId="62055" xr:uid="{596B2F40-9966-4EF1-B0F9-BE93D834C56B}"/>
    <cellStyle name="Vírgula 2 3 3 2 5" xfId="62051" xr:uid="{877F3D89-8C37-4BF2-8AF7-16A6E80CBF72}"/>
    <cellStyle name="Vírgula 2 3 3 3" xfId="31435" xr:uid="{00000000-0005-0000-0000-0000CD7A0000}"/>
    <cellStyle name="Vírgula 2 3 3 3 2" xfId="31436" xr:uid="{00000000-0005-0000-0000-0000CE7A0000}"/>
    <cellStyle name="Vírgula 2 3 3 3 2 2" xfId="62057" xr:uid="{AB2DF99B-1AF7-4423-97FA-B6B6FB4A1405}"/>
    <cellStyle name="Vírgula 2 3 3 3 3" xfId="62056" xr:uid="{D12CAAC3-C067-45F4-B16E-EA393B5A5C10}"/>
    <cellStyle name="Vírgula 2 3 3 4" xfId="31437" xr:uid="{00000000-0005-0000-0000-0000CF7A0000}"/>
    <cellStyle name="Vírgula 2 3 3 4 2" xfId="31438" xr:uid="{00000000-0005-0000-0000-0000D07A0000}"/>
    <cellStyle name="Vírgula 2 3 3 4 2 2" xfId="62059" xr:uid="{058A54D3-C4B3-4B8E-86D0-A7AA7DF9E7E8}"/>
    <cellStyle name="Vírgula 2 3 3 4 3" xfId="62058" xr:uid="{D223B01B-E6B8-46E5-8FC7-9DB313D837F3}"/>
    <cellStyle name="Vírgula 2 3 3 5" xfId="31439" xr:uid="{00000000-0005-0000-0000-0000D17A0000}"/>
    <cellStyle name="Vírgula 2 3 3 5 2" xfId="62060" xr:uid="{60C3A7A1-CF0C-4736-B4A5-12E5AED3A86B}"/>
    <cellStyle name="Vírgula 2 3 3 6" xfId="31440" xr:uid="{00000000-0005-0000-0000-0000D27A0000}"/>
    <cellStyle name="Vírgula 2 3 3 6 2" xfId="62061" xr:uid="{9191CC90-E6E7-4745-9F7A-F85A799CBFEB}"/>
    <cellStyle name="Vírgula 2 3 3 7" xfId="31441" xr:uid="{00000000-0005-0000-0000-0000D37A0000}"/>
    <cellStyle name="Vírgula 2 3 3 7 2" xfId="62062" xr:uid="{89CA604C-FC43-450A-8A83-9E4D45AF87E2}"/>
    <cellStyle name="Vírgula 2 3 3 8" xfId="62050" xr:uid="{3055F654-D274-4551-B4FB-3C27140FA3B4}"/>
    <cellStyle name="Vírgula 2 3 3 9" xfId="31442" xr:uid="{00000000-0005-0000-0000-0000D47A0000}"/>
    <cellStyle name="Vírgula 2 3 3 9 2" xfId="62063" xr:uid="{B3C9BB38-3B88-42B5-BCB3-FCF4FBB43025}"/>
    <cellStyle name="Vírgula 2 3 4" xfId="31443" xr:uid="{00000000-0005-0000-0000-0000D57A0000}"/>
    <cellStyle name="Vírgula 2 3 4 2" xfId="31444" xr:uid="{00000000-0005-0000-0000-0000D67A0000}"/>
    <cellStyle name="Vírgula 2 3 4 2 2" xfId="31445" xr:uid="{00000000-0005-0000-0000-0000D77A0000}"/>
    <cellStyle name="Vírgula 2 3 4 2 2 2" xfId="62066" xr:uid="{478F1EE4-4CD0-412C-B301-F224B8E342EF}"/>
    <cellStyle name="Vírgula 2 3 4 2 3" xfId="62065" xr:uid="{06B703AF-938E-4AA8-8A74-A5D0749042CB}"/>
    <cellStyle name="Vírgula 2 3 4 3" xfId="31446" xr:uid="{00000000-0005-0000-0000-0000D87A0000}"/>
    <cellStyle name="Vírgula 2 3 4 3 2" xfId="31447" xr:uid="{00000000-0005-0000-0000-0000D97A0000}"/>
    <cellStyle name="Vírgula 2 3 4 3 2 2" xfId="62068" xr:uid="{D27D40BF-854F-4E05-96C7-43BBE7BA5CDB}"/>
    <cellStyle name="Vírgula 2 3 4 3 3" xfId="62067" xr:uid="{D3840882-B672-49B5-ADF0-054D4076D523}"/>
    <cellStyle name="Vírgula 2 3 4 4" xfId="31448" xr:uid="{00000000-0005-0000-0000-0000DA7A0000}"/>
    <cellStyle name="Vírgula 2 3 4 4 2" xfId="31449" xr:uid="{00000000-0005-0000-0000-0000DB7A0000}"/>
    <cellStyle name="Vírgula 2 3 4 4 2 2" xfId="62070" xr:uid="{7C86EA2D-7634-4C68-9685-511C610B791D}"/>
    <cellStyle name="Vírgula 2 3 4 4 3" xfId="62069" xr:uid="{3C591571-3D0C-45C7-A12C-B7200DFED7F3}"/>
    <cellStyle name="Vírgula 2 3 4 5" xfId="31450" xr:uid="{00000000-0005-0000-0000-0000DC7A0000}"/>
    <cellStyle name="Vírgula 2 3 4 5 2" xfId="62071" xr:uid="{86A696A1-98F7-4B2B-B31F-5FF6CA10A12D}"/>
    <cellStyle name="Vírgula 2 3 4 6" xfId="31451" xr:uid="{00000000-0005-0000-0000-0000DD7A0000}"/>
    <cellStyle name="Vírgula 2 3 4 6 2" xfId="31452" xr:uid="{00000000-0005-0000-0000-0000DE7A0000}"/>
    <cellStyle name="Vírgula 2 3 4 6 2 2" xfId="62073" xr:uid="{F686CDAA-48D4-4ECF-820C-5494C97DB191}"/>
    <cellStyle name="Vírgula 2 3 4 6 3" xfId="62072" xr:uid="{4A891F4C-705F-495B-8633-F5A6EBC19719}"/>
    <cellStyle name="Vírgula 2 3 4 7" xfId="31453" xr:uid="{00000000-0005-0000-0000-0000DF7A0000}"/>
    <cellStyle name="Vírgula 2 3 4 7 2" xfId="62074" xr:uid="{0E467DDF-2AD1-4A14-9A40-37797327753E}"/>
    <cellStyle name="Vírgula 2 3 4 8" xfId="62064" xr:uid="{52B0DB5F-C305-498F-94C7-10DF446FCA98}"/>
    <cellStyle name="Vírgula 2 3 5" xfId="31454" xr:uid="{00000000-0005-0000-0000-0000E07A0000}"/>
    <cellStyle name="Vírgula 2 3 5 2" xfId="31455" xr:uid="{00000000-0005-0000-0000-0000E17A0000}"/>
    <cellStyle name="Vírgula 2 3 5 2 2" xfId="31456" xr:uid="{00000000-0005-0000-0000-0000E27A0000}"/>
    <cellStyle name="Vírgula 2 3 5 2 2 2" xfId="62077" xr:uid="{43EC5711-5EA4-47BF-9671-7282EB16EBB9}"/>
    <cellStyle name="Vírgula 2 3 5 2 3" xfId="62076" xr:uid="{06132F8E-660F-45FD-9EAB-23BFEDB1E2B4}"/>
    <cellStyle name="Vírgula 2 3 5 3" xfId="31457" xr:uid="{00000000-0005-0000-0000-0000E37A0000}"/>
    <cellStyle name="Vírgula 2 3 5 3 2" xfId="31458" xr:uid="{00000000-0005-0000-0000-0000E47A0000}"/>
    <cellStyle name="Vírgula 2 3 5 3 2 2" xfId="62079" xr:uid="{E4BDE24C-236F-478A-8CF4-118D91B7E7A9}"/>
    <cellStyle name="Vírgula 2 3 5 3 3" xfId="62078" xr:uid="{D3ADA8A7-12DC-49C4-A339-FB074604F054}"/>
    <cellStyle name="Vírgula 2 3 5 4" xfId="31459" xr:uid="{00000000-0005-0000-0000-0000E57A0000}"/>
    <cellStyle name="Vírgula 2 3 5 4 2" xfId="62080" xr:uid="{0E21A500-E587-48F8-83A5-19156F32F06C}"/>
    <cellStyle name="Vírgula 2 3 5 5" xfId="31460" xr:uid="{00000000-0005-0000-0000-0000E67A0000}"/>
    <cellStyle name="Vírgula 2 3 5 5 2" xfId="62081" xr:uid="{DA930E32-2515-4BA6-AC32-568EBDD7A805}"/>
    <cellStyle name="Vírgula 2 3 5 6" xfId="62075" xr:uid="{3462F198-303F-463C-9D51-67DB46698AAF}"/>
    <cellStyle name="Vírgula 2 3 6" xfId="31461" xr:uid="{00000000-0005-0000-0000-0000E77A0000}"/>
    <cellStyle name="Vírgula 2 3 6 2" xfId="31462" xr:uid="{00000000-0005-0000-0000-0000E87A0000}"/>
    <cellStyle name="Vírgula 2 3 6 2 2" xfId="31463" xr:uid="{00000000-0005-0000-0000-0000E97A0000}"/>
    <cellStyle name="Vírgula 2 3 6 2 2 2" xfId="62084" xr:uid="{8229B1A1-AC6B-47B1-AF6E-3EF0E9D02AAF}"/>
    <cellStyle name="Vírgula 2 3 6 2 3" xfId="62083" xr:uid="{C2217899-6BDC-4245-B679-0BDF216B5576}"/>
    <cellStyle name="Vírgula 2 3 6 3" xfId="31464" xr:uid="{00000000-0005-0000-0000-0000EA7A0000}"/>
    <cellStyle name="Vírgula 2 3 6 3 2" xfId="62085" xr:uid="{2431D8EA-E8C8-40B2-8530-659D824D2166}"/>
    <cellStyle name="Vírgula 2 3 6 4" xfId="31465" xr:uid="{00000000-0005-0000-0000-0000EB7A0000}"/>
    <cellStyle name="Vírgula 2 3 6 4 2" xfId="62086" xr:uid="{E0726CBE-F772-4171-B180-94A54209972A}"/>
    <cellStyle name="Vírgula 2 3 6 5" xfId="62082" xr:uid="{E69D1ECF-3831-4EFF-9C94-4730EDE51B11}"/>
    <cellStyle name="Vírgula 2 3 7" xfId="31466" xr:uid="{00000000-0005-0000-0000-0000EC7A0000}"/>
    <cellStyle name="Vírgula 2 3 7 2" xfId="31467" xr:uid="{00000000-0005-0000-0000-0000ED7A0000}"/>
    <cellStyle name="Vírgula 2 3 7 2 2" xfId="62088" xr:uid="{8517FCC8-3F79-492F-95C1-22CA59D605AF}"/>
    <cellStyle name="Vírgula 2 3 7 3" xfId="62087" xr:uid="{A224BF99-DF1D-4DFC-84C7-61422C1CD5DC}"/>
    <cellStyle name="Vírgula 2 3 8" xfId="31468" xr:uid="{00000000-0005-0000-0000-0000EE7A0000}"/>
    <cellStyle name="Vírgula 2 3 8 2" xfId="31469" xr:uid="{00000000-0005-0000-0000-0000EF7A0000}"/>
    <cellStyle name="Vírgula 2 3 8 2 2" xfId="62090" xr:uid="{3C7777EF-AED7-4861-95F1-F14D1C5B14CA}"/>
    <cellStyle name="Vírgula 2 3 8 3" xfId="62089" xr:uid="{04907A7D-4507-4119-9C44-DF31EE99046C}"/>
    <cellStyle name="Vírgula 2 3 9" xfId="31470" xr:uid="{00000000-0005-0000-0000-0000F07A0000}"/>
    <cellStyle name="Vírgula 2 3 9 2" xfId="31471" xr:uid="{00000000-0005-0000-0000-0000F17A0000}"/>
    <cellStyle name="Vírgula 2 3 9 2 2" xfId="62092" xr:uid="{2CAF5A77-169D-4C18-B881-EEF90693B051}"/>
    <cellStyle name="Vírgula 2 3 9 3" xfId="62091" xr:uid="{8E4353C3-EAFC-4126-8F22-EB0E1E64B84D}"/>
    <cellStyle name="Vírgula 2 30" xfId="31472" xr:uid="{00000000-0005-0000-0000-0000F27A0000}"/>
    <cellStyle name="Vírgula 2 30 2" xfId="62093" xr:uid="{1584D9A5-B0F6-4164-A5FC-BD36F234D7B2}"/>
    <cellStyle name="Vírgula 2 31" xfId="31473" xr:uid="{00000000-0005-0000-0000-0000F37A0000}"/>
    <cellStyle name="Vírgula 2 31 2" xfId="62094" xr:uid="{CF8E8581-AF02-4470-8D7A-C27A6BFD4D28}"/>
    <cellStyle name="Vírgula 2 32" xfId="31474" xr:uid="{00000000-0005-0000-0000-0000F47A0000}"/>
    <cellStyle name="Vírgula 2 32 2" xfId="62095" xr:uid="{94DA353B-63C0-4F58-9300-D99528DFBAEA}"/>
    <cellStyle name="Vírgula 2 33" xfId="31475" xr:uid="{00000000-0005-0000-0000-0000F57A0000}"/>
    <cellStyle name="Vírgula 2 33 2" xfId="62096" xr:uid="{1DC2CA96-CB85-4282-9E0C-72BCB40DF0A3}"/>
    <cellStyle name="Vírgula 2 34" xfId="31476" xr:uid="{00000000-0005-0000-0000-0000F67A0000}"/>
    <cellStyle name="Vírgula 2 34 2" xfId="62097" xr:uid="{6BB37FD2-7B40-40AF-AA32-9747A4FF74E0}"/>
    <cellStyle name="Vírgula 2 35" xfId="31477" xr:uid="{00000000-0005-0000-0000-0000F77A0000}"/>
    <cellStyle name="Vírgula 2 35 2" xfId="62098" xr:uid="{CD412E8B-B896-48FB-AEF7-0B85F5B8D5FB}"/>
    <cellStyle name="Vírgula 2 36" xfId="61861" xr:uid="{2AEC2346-9153-4C2F-B102-0C63B2E922A0}"/>
    <cellStyle name="Vírgula 2 4" xfId="31478" xr:uid="{00000000-0005-0000-0000-0000F87A0000}"/>
    <cellStyle name="Vírgula 2 4 10" xfId="31479" xr:uid="{00000000-0005-0000-0000-0000F97A0000}"/>
    <cellStyle name="Vírgula 2 4 10 2" xfId="62100" xr:uid="{F8A33C45-0FB0-426D-8745-D2893F398FBA}"/>
    <cellStyle name="Vírgula 2 4 11" xfId="31480" xr:uid="{00000000-0005-0000-0000-0000FA7A0000}"/>
    <cellStyle name="Vírgula 2 4 11 2" xfId="62101" xr:uid="{08BCECDF-79F7-486C-86A5-0AA391235316}"/>
    <cellStyle name="Vírgula 2 4 11 3" xfId="31481" xr:uid="{00000000-0005-0000-0000-0000FB7A0000}"/>
    <cellStyle name="Vírgula 2 4 11 3 2" xfId="62102" xr:uid="{6302187A-9368-47DD-B785-7B72B8C4A551}"/>
    <cellStyle name="Vírgula 2 4 12" xfId="31482" xr:uid="{00000000-0005-0000-0000-0000FC7A0000}"/>
    <cellStyle name="Vírgula 2 4 12 2" xfId="62103" xr:uid="{2A381F56-8729-4EFA-8E75-08CC727230B8}"/>
    <cellStyle name="Vírgula 2 4 13" xfId="31483" xr:uid="{00000000-0005-0000-0000-0000FD7A0000}"/>
    <cellStyle name="Vírgula 2 4 13 2" xfId="62104" xr:uid="{A25D016B-51D3-4CD1-BC41-DE5CEC64ADAE}"/>
    <cellStyle name="Vírgula 2 4 14" xfId="31484" xr:uid="{00000000-0005-0000-0000-0000FE7A0000}"/>
    <cellStyle name="Vírgula 2 4 14 2" xfId="62105" xr:uid="{9786EC8C-7576-4720-ACAA-58479189FAE8}"/>
    <cellStyle name="Vírgula 2 4 15" xfId="31485" xr:uid="{00000000-0005-0000-0000-0000FF7A0000}"/>
    <cellStyle name="Vírgula 2 4 15 2" xfId="62106" xr:uid="{F978A0CC-0422-49E3-A038-96EFB925A0A8}"/>
    <cellStyle name="Vírgula 2 4 16" xfId="62099" xr:uid="{6BC6CD01-A77F-425F-86E1-3344ABAF62FE}"/>
    <cellStyle name="Vírgula 2 4 17" xfId="31486" xr:uid="{00000000-0005-0000-0000-0000007B0000}"/>
    <cellStyle name="Vírgula 2 4 17 2" xfId="62107" xr:uid="{553B5864-130C-4A62-AF14-88350B9C6E11}"/>
    <cellStyle name="Vírgula 2 4 2" xfId="31487" xr:uid="{00000000-0005-0000-0000-0000017B0000}"/>
    <cellStyle name="Vírgula 2 4 2 2" xfId="31488" xr:uid="{00000000-0005-0000-0000-0000027B0000}"/>
    <cellStyle name="Vírgula 2 4 2 2 2" xfId="31489" xr:uid="{00000000-0005-0000-0000-0000037B0000}"/>
    <cellStyle name="Vírgula 2 4 2 2 2 2" xfId="62110" xr:uid="{2A45C9AD-5405-44E2-8BB6-CC9D3684DCC3}"/>
    <cellStyle name="Vírgula 2 4 2 2 3" xfId="62109" xr:uid="{C5AE380A-0621-4559-80B4-0EDB3A2763F8}"/>
    <cellStyle name="Vírgula 2 4 2 3" xfId="31490" xr:uid="{00000000-0005-0000-0000-0000047B0000}"/>
    <cellStyle name="Vírgula 2 4 2 3 2" xfId="31491" xr:uid="{00000000-0005-0000-0000-0000057B0000}"/>
    <cellStyle name="Vírgula 2 4 2 3 2 2" xfId="62112" xr:uid="{9478EF65-8D65-43C6-99E5-ACE004FFB4F2}"/>
    <cellStyle name="Vírgula 2 4 2 3 3" xfId="62111" xr:uid="{5711745D-7FE4-45D8-BAE9-BCBDA7D67E49}"/>
    <cellStyle name="Vírgula 2 4 2 4" xfId="31492" xr:uid="{00000000-0005-0000-0000-0000067B0000}"/>
    <cellStyle name="Vírgula 2 4 2 4 2" xfId="31493" xr:uid="{00000000-0005-0000-0000-0000077B0000}"/>
    <cellStyle name="Vírgula 2 4 2 4 2 2" xfId="62114" xr:uid="{5D17621F-DA8C-4A83-9365-B49D63842BC5}"/>
    <cellStyle name="Vírgula 2 4 2 4 3" xfId="62113" xr:uid="{BB72C182-57B0-420B-B88D-5FA06D00C2D5}"/>
    <cellStyle name="Vírgula 2 4 2 5" xfId="31494" xr:uid="{00000000-0005-0000-0000-0000087B0000}"/>
    <cellStyle name="Vírgula 2 4 2 5 2" xfId="62115" xr:uid="{C11FAD20-9F72-4CB6-8D92-1844AA85A6D5}"/>
    <cellStyle name="Vírgula 2 4 2 6" xfId="31495" xr:uid="{00000000-0005-0000-0000-0000097B0000}"/>
    <cellStyle name="Vírgula 2 4 2 6 2" xfId="62116" xr:uid="{69051F2C-496D-4E2B-A98F-F657C94BB65D}"/>
    <cellStyle name="Vírgula 2 4 2 7" xfId="62108" xr:uid="{53E782B5-3CAC-4F42-AE4E-162584177892}"/>
    <cellStyle name="Vírgula 2 4 2 8" xfId="31496" xr:uid="{00000000-0005-0000-0000-00000A7B0000}"/>
    <cellStyle name="Vírgula 2 4 2 8 2" xfId="62117" xr:uid="{51EF5265-C089-47CB-9941-D17D2AC7D8A2}"/>
    <cellStyle name="Vírgula 2 4 3" xfId="31497" xr:uid="{00000000-0005-0000-0000-00000B7B0000}"/>
    <cellStyle name="Vírgula 2 4 3 2" xfId="31498" xr:uid="{00000000-0005-0000-0000-00000C7B0000}"/>
    <cellStyle name="Vírgula 2 4 3 2 2" xfId="31499" xr:uid="{00000000-0005-0000-0000-00000D7B0000}"/>
    <cellStyle name="Vírgula 2 4 3 2 2 2" xfId="62120" xr:uid="{410C31B1-2699-4E7C-B5C4-9B456715CD92}"/>
    <cellStyle name="Vírgula 2 4 3 2 3" xfId="62119" xr:uid="{ED3A573F-7605-44AD-8118-CA0B318E2941}"/>
    <cellStyle name="Vírgula 2 4 3 3" xfId="31500" xr:uid="{00000000-0005-0000-0000-00000E7B0000}"/>
    <cellStyle name="Vírgula 2 4 3 3 2" xfId="62121" xr:uid="{02F2820D-9946-4F2A-86AA-F854F287F69D}"/>
    <cellStyle name="Vírgula 2 4 3 4" xfId="31501" xr:uid="{00000000-0005-0000-0000-00000F7B0000}"/>
    <cellStyle name="Vírgula 2 4 3 4 2" xfId="62122" xr:uid="{71510494-2F96-417A-86F6-0F827749FC59}"/>
    <cellStyle name="Vírgula 2 4 3 5" xfId="62118" xr:uid="{0BD8EBA6-A167-4AE0-B87C-8FC29F9F80CC}"/>
    <cellStyle name="Vírgula 2 4 4" xfId="31502" xr:uid="{00000000-0005-0000-0000-0000107B0000}"/>
    <cellStyle name="Vírgula 2 4 4 2" xfId="31503" xr:uid="{00000000-0005-0000-0000-0000117B0000}"/>
    <cellStyle name="Vírgula 2 4 4 2 2" xfId="62124" xr:uid="{F1841531-2EBD-4294-9AEA-82927D402A5F}"/>
    <cellStyle name="Vírgula 2 4 4 3" xfId="62123" xr:uid="{4EDE97D0-07EC-4655-AD2F-A42A40469F83}"/>
    <cellStyle name="Vírgula 2 4 5" xfId="31504" xr:uid="{00000000-0005-0000-0000-0000127B0000}"/>
    <cellStyle name="Vírgula 2 4 5 2" xfId="31505" xr:uid="{00000000-0005-0000-0000-0000137B0000}"/>
    <cellStyle name="Vírgula 2 4 5 2 2" xfId="62126" xr:uid="{B0661F57-B305-41A2-9BA0-7C42AE046F72}"/>
    <cellStyle name="Vírgula 2 4 5 3" xfId="62125" xr:uid="{E08FF486-A87D-4907-802B-D5535345B172}"/>
    <cellStyle name="Vírgula 2 4 6" xfId="31506" xr:uid="{00000000-0005-0000-0000-0000147B0000}"/>
    <cellStyle name="Vírgula 2 4 6 2" xfId="31507" xr:uid="{00000000-0005-0000-0000-0000157B0000}"/>
    <cellStyle name="Vírgula 2 4 6 2 2" xfId="62128" xr:uid="{142EEC86-1A24-49D3-99F7-9F015658F010}"/>
    <cellStyle name="Vírgula 2 4 6 3" xfId="62127" xr:uid="{08789A06-05A6-4EF5-ABA3-6877FA9900E9}"/>
    <cellStyle name="Vírgula 2 4 7" xfId="31508" xr:uid="{00000000-0005-0000-0000-0000167B0000}"/>
    <cellStyle name="Vírgula 2 4 7 2" xfId="31509" xr:uid="{00000000-0005-0000-0000-0000177B0000}"/>
    <cellStyle name="Vírgula 2 4 7 2 2" xfId="62130" xr:uid="{9719FFE8-8AFF-4BBF-BF06-4127C972030B}"/>
    <cellStyle name="Vírgula 2 4 7 3" xfId="62129" xr:uid="{6B2A34D8-730B-4DDF-82AB-99D6C5E02E3C}"/>
    <cellStyle name="Vírgula 2 4 8" xfId="31510" xr:uid="{00000000-0005-0000-0000-0000187B0000}"/>
    <cellStyle name="Vírgula 2 4 8 2" xfId="62131" xr:uid="{02BAEC23-D216-4E2C-8E59-33E3BE6B6FF4}"/>
    <cellStyle name="Vírgula 2 4 9" xfId="31511" xr:uid="{00000000-0005-0000-0000-0000197B0000}"/>
    <cellStyle name="Vírgula 2 4 9 2" xfId="62132" xr:uid="{FDACCB0B-A443-4E66-8CE7-B66BB15687F2}"/>
    <cellStyle name="Vírgula 2 5" xfId="31512" xr:uid="{00000000-0005-0000-0000-00001A7B0000}"/>
    <cellStyle name="Vírgula 2 5 10" xfId="31513" xr:uid="{00000000-0005-0000-0000-00001B7B0000}"/>
    <cellStyle name="Vírgula 2 5 10 2" xfId="62134" xr:uid="{DB2E37BD-72B0-47FB-ACEC-E0982450ECB2}"/>
    <cellStyle name="Vírgula 2 5 11" xfId="31514" xr:uid="{00000000-0005-0000-0000-00001C7B0000}"/>
    <cellStyle name="Vírgula 2 5 11 2" xfId="62135" xr:uid="{45253266-EB38-4C08-8296-D8DA3D00B02C}"/>
    <cellStyle name="Vírgula 2 5 12" xfId="62133" xr:uid="{08DA7275-3E3D-454F-A736-59BB34B82B5D}"/>
    <cellStyle name="Vírgula 2 5 13" xfId="31515" xr:uid="{00000000-0005-0000-0000-00001D7B0000}"/>
    <cellStyle name="Vírgula 2 5 13 2" xfId="62136" xr:uid="{3045B95E-63DA-47A3-BB8C-66871802604E}"/>
    <cellStyle name="Vírgula 2 5 2" xfId="31516" xr:uid="{00000000-0005-0000-0000-00001E7B0000}"/>
    <cellStyle name="Vírgula 2 5 2 2" xfId="31517" xr:uid="{00000000-0005-0000-0000-00001F7B0000}"/>
    <cellStyle name="Vírgula 2 5 2 2 2" xfId="31518" xr:uid="{00000000-0005-0000-0000-0000207B0000}"/>
    <cellStyle name="Vírgula 2 5 2 2 2 2" xfId="62139" xr:uid="{7C05513E-F9FA-40C8-A6CE-61F011C673D7}"/>
    <cellStyle name="Vírgula 2 5 2 2 3" xfId="62138" xr:uid="{08C10E4F-A441-4AD9-9495-FF63056E46C1}"/>
    <cellStyle name="Vírgula 2 5 2 3" xfId="31519" xr:uid="{00000000-0005-0000-0000-0000217B0000}"/>
    <cellStyle name="Vírgula 2 5 2 3 2" xfId="62140" xr:uid="{AE48F024-8F8F-4F19-9757-36374BF12D7F}"/>
    <cellStyle name="Vírgula 2 5 2 4" xfId="31520" xr:uid="{00000000-0005-0000-0000-0000227B0000}"/>
    <cellStyle name="Vírgula 2 5 2 4 2" xfId="62141" xr:uid="{825D7D30-F5B5-4FD6-9808-0BE8636B1DA5}"/>
    <cellStyle name="Vírgula 2 5 2 5" xfId="62137" xr:uid="{74C5985E-68F8-4306-9AD7-663E8B946A98}"/>
    <cellStyle name="Vírgula 2 5 3" xfId="31521" xr:uid="{00000000-0005-0000-0000-0000237B0000}"/>
    <cellStyle name="Vírgula 2 5 3 2" xfId="31522" xr:uid="{00000000-0005-0000-0000-0000247B0000}"/>
    <cellStyle name="Vírgula 2 5 3 2 2" xfId="62143" xr:uid="{282F6C9B-B0B7-4083-89D0-FD1CD8364BE4}"/>
    <cellStyle name="Vírgula 2 5 3 3" xfId="62142" xr:uid="{3081D549-E7A7-4D5C-BAD8-E6C1BF53A9D2}"/>
    <cellStyle name="Vírgula 2 5 4" xfId="31523" xr:uid="{00000000-0005-0000-0000-0000257B0000}"/>
    <cellStyle name="Vírgula 2 5 4 2" xfId="31524" xr:uid="{00000000-0005-0000-0000-0000267B0000}"/>
    <cellStyle name="Vírgula 2 5 4 2 2" xfId="62145" xr:uid="{ABFBB122-1C32-4CFC-BFC1-F1CC4A7B8B3E}"/>
    <cellStyle name="Vírgula 2 5 4 3" xfId="62144" xr:uid="{9604633E-D326-43A8-B80D-0D8CE3D4680E}"/>
    <cellStyle name="Vírgula 2 5 5" xfId="31525" xr:uid="{00000000-0005-0000-0000-0000277B0000}"/>
    <cellStyle name="Vírgula 2 5 5 2" xfId="31526" xr:uid="{00000000-0005-0000-0000-0000287B0000}"/>
    <cellStyle name="Vírgula 2 5 5 2 2" xfId="62147" xr:uid="{5F0086A9-D34C-49DA-A9F5-815A75F4258F}"/>
    <cellStyle name="Vírgula 2 5 5 3" xfId="62146" xr:uid="{931E3BEA-66E7-473F-B33F-31C08EE6B3EB}"/>
    <cellStyle name="Vírgula 2 5 6" xfId="31527" xr:uid="{00000000-0005-0000-0000-0000297B0000}"/>
    <cellStyle name="Vírgula 2 5 6 2" xfId="62148" xr:uid="{1086D36B-C710-4394-951B-D75FC57BE606}"/>
    <cellStyle name="Vírgula 2 5 7" xfId="31528" xr:uid="{00000000-0005-0000-0000-00002A7B0000}"/>
    <cellStyle name="Vírgula 2 5 7 2" xfId="62149" xr:uid="{3EC64C43-1EE0-4E57-AD81-DB50357D867C}"/>
    <cellStyle name="Vírgula 2 5 8" xfId="31529" xr:uid="{00000000-0005-0000-0000-00002B7B0000}"/>
    <cellStyle name="Vírgula 2 5 8 2" xfId="62150" xr:uid="{B0C91919-8654-4D19-904D-130D50901AEF}"/>
    <cellStyle name="Vírgula 2 5 9" xfId="31530" xr:uid="{00000000-0005-0000-0000-00002C7B0000}"/>
    <cellStyle name="Vírgula 2 5 9 2" xfId="62151" xr:uid="{132EE581-8B36-4E93-BF91-6182D5088C9D}"/>
    <cellStyle name="Vírgula 2 5 9 3" xfId="31531" xr:uid="{00000000-0005-0000-0000-00002D7B0000}"/>
    <cellStyle name="Vírgula 2 5 9 3 2" xfId="62152" xr:uid="{A507C48A-9E31-4B8C-A20D-93165B0CA29F}"/>
    <cellStyle name="Vírgula 2 6" xfId="31532" xr:uid="{00000000-0005-0000-0000-00002E7B0000}"/>
    <cellStyle name="Vírgula 2 6 10" xfId="62153" xr:uid="{5DDA47D7-2148-4042-B467-3D8FDB66B246}"/>
    <cellStyle name="Vírgula 2 6 2" xfId="31533" xr:uid="{00000000-0005-0000-0000-00002F7B0000}"/>
    <cellStyle name="Vírgula 2 6 2 2" xfId="31534" xr:uid="{00000000-0005-0000-0000-0000307B0000}"/>
    <cellStyle name="Vírgula 2 6 2 2 2" xfId="62155" xr:uid="{B858301E-7F3F-4BBA-9DD2-577464C8A43A}"/>
    <cellStyle name="Vírgula 2 6 2 3" xfId="62154" xr:uid="{DC9722D4-6967-4FC9-891C-62C123C6101D}"/>
    <cellStyle name="Vírgula 2 6 3" xfId="31535" xr:uid="{00000000-0005-0000-0000-0000317B0000}"/>
    <cellStyle name="Vírgula 2 6 3 2" xfId="31536" xr:uid="{00000000-0005-0000-0000-0000327B0000}"/>
    <cellStyle name="Vírgula 2 6 3 2 2" xfId="62157" xr:uid="{D4AE5597-1D3E-436D-977C-21BE0A64477C}"/>
    <cellStyle name="Vírgula 2 6 3 3" xfId="62156" xr:uid="{C3326EF6-FF32-4A6F-9E1E-C4DF032F3E65}"/>
    <cellStyle name="Vírgula 2 6 4" xfId="31537" xr:uid="{00000000-0005-0000-0000-0000337B0000}"/>
    <cellStyle name="Vírgula 2 6 4 2" xfId="31538" xr:uid="{00000000-0005-0000-0000-0000347B0000}"/>
    <cellStyle name="Vírgula 2 6 4 2 2" xfId="62159" xr:uid="{2F77C389-E3D8-49B1-B525-2C13551B75A1}"/>
    <cellStyle name="Vírgula 2 6 4 3" xfId="62158" xr:uid="{B0FDDA21-DACC-4988-A4A7-9483A9D66B94}"/>
    <cellStyle name="Vírgula 2 6 5" xfId="31539" xr:uid="{00000000-0005-0000-0000-0000357B0000}"/>
    <cellStyle name="Vírgula 2 6 5 2" xfId="31540" xr:uid="{00000000-0005-0000-0000-0000367B0000}"/>
    <cellStyle name="Vírgula 2 6 5 2 2" xfId="62161" xr:uid="{91CABF41-E85B-4CF9-A46E-222988F45FC5}"/>
    <cellStyle name="Vírgula 2 6 5 3" xfId="62160" xr:uid="{37283C9E-7A47-45F1-924D-171FEDFCA63F}"/>
    <cellStyle name="Vírgula 2 6 6" xfId="31541" xr:uid="{00000000-0005-0000-0000-0000377B0000}"/>
    <cellStyle name="Vírgula 2 6 6 2" xfId="62162" xr:uid="{11C2FFCE-C873-433A-932F-4E0B28635248}"/>
    <cellStyle name="Vírgula 2 6 7" xfId="31542" xr:uid="{00000000-0005-0000-0000-0000387B0000}"/>
    <cellStyle name="Vírgula 2 6 7 2" xfId="62163" xr:uid="{34FA9DD0-DE59-4AEE-85C8-79671086CD1A}"/>
    <cellStyle name="Vírgula 2 6 8" xfId="31543" xr:uid="{00000000-0005-0000-0000-0000397B0000}"/>
    <cellStyle name="Vírgula 2 6 8 2" xfId="62164" xr:uid="{990ECC25-F4B2-4CD1-A7A0-94D09DBE4E3F}"/>
    <cellStyle name="Vírgula 2 6 9" xfId="31544" xr:uid="{00000000-0005-0000-0000-00003A7B0000}"/>
    <cellStyle name="Vírgula 2 6 9 2" xfId="62165" xr:uid="{9ADD62DE-570F-4AA7-86EE-9AF1B4F0AB3B}"/>
    <cellStyle name="Vírgula 2 7" xfId="31545" xr:uid="{00000000-0005-0000-0000-00003B7B0000}"/>
    <cellStyle name="Vírgula 2 7 2" xfId="31546" xr:uid="{00000000-0005-0000-0000-00003C7B0000}"/>
    <cellStyle name="Vírgula 2 7 2 2" xfId="31547" xr:uid="{00000000-0005-0000-0000-00003D7B0000}"/>
    <cellStyle name="Vírgula 2 7 2 2 2" xfId="62168" xr:uid="{E3B0B3D3-04E3-44FF-AB88-F03793DB1957}"/>
    <cellStyle name="Vírgula 2 7 2 3" xfId="62167" xr:uid="{6084A83A-6DE4-4274-858E-75D0A748C67A}"/>
    <cellStyle name="Vírgula 2 7 3" xfId="31548" xr:uid="{00000000-0005-0000-0000-00003E7B0000}"/>
    <cellStyle name="Vírgula 2 7 3 2" xfId="31549" xr:uid="{00000000-0005-0000-0000-00003F7B0000}"/>
    <cellStyle name="Vírgula 2 7 3 2 2" xfId="62170" xr:uid="{94DF340D-0268-4146-B95C-3CB9237251A1}"/>
    <cellStyle name="Vírgula 2 7 3 3" xfId="62169" xr:uid="{8D348B41-1B6B-4364-ACBA-6C19E4FA539A}"/>
    <cellStyle name="Vírgula 2 7 4" xfId="31550" xr:uid="{00000000-0005-0000-0000-0000407B0000}"/>
    <cellStyle name="Vírgula 2 7 4 2" xfId="31551" xr:uid="{00000000-0005-0000-0000-0000417B0000}"/>
    <cellStyle name="Vírgula 2 7 4 2 2" xfId="62172" xr:uid="{521CC29B-DD20-4E54-B243-CFCCF2AE5496}"/>
    <cellStyle name="Vírgula 2 7 4 3" xfId="62171" xr:uid="{F4D9C935-7ABE-4F26-AA82-7D2140FB0F2E}"/>
    <cellStyle name="Vírgula 2 7 5" xfId="31552" xr:uid="{00000000-0005-0000-0000-0000427B0000}"/>
    <cellStyle name="Vírgula 2 7 5 2" xfId="31553" xr:uid="{00000000-0005-0000-0000-0000437B0000}"/>
    <cellStyle name="Vírgula 2 7 5 2 2" xfId="62174" xr:uid="{F48F706C-47C9-498F-8D1A-D9F88861FAED}"/>
    <cellStyle name="Vírgula 2 7 5 3" xfId="62173" xr:uid="{218A4124-F3E1-40F0-8D0B-A8D5F83B23C9}"/>
    <cellStyle name="Vírgula 2 7 6" xfId="31554" xr:uid="{00000000-0005-0000-0000-0000447B0000}"/>
    <cellStyle name="Vírgula 2 7 6 2" xfId="62175" xr:uid="{F03D60E8-AEA4-41AC-87B5-5594E98D7E54}"/>
    <cellStyle name="Vírgula 2 7 7" xfId="62166" xr:uid="{D0EE1DD7-55E3-415D-90A6-00FFB7D9FD40}"/>
    <cellStyle name="Vírgula 2 7 8" xfId="31555" xr:uid="{00000000-0005-0000-0000-0000457B0000}"/>
    <cellStyle name="Vírgula 2 7 8 2" xfId="62176" xr:uid="{AB8E5C83-7C99-4121-A038-D632DCB16249}"/>
    <cellStyle name="Vírgula 2 8" xfId="31556" xr:uid="{00000000-0005-0000-0000-0000467B0000}"/>
    <cellStyle name="Vírgula 2 8 2" xfId="31557" xr:uid="{00000000-0005-0000-0000-0000477B0000}"/>
    <cellStyle name="Vírgula 2 8 2 2" xfId="31558" xr:uid="{00000000-0005-0000-0000-0000487B0000}"/>
    <cellStyle name="Vírgula 2 8 2 2 2" xfId="62179" xr:uid="{47290E4C-0CCD-4BE4-AD82-578E620669F0}"/>
    <cellStyle name="Vírgula 2 8 2 3" xfId="62178" xr:uid="{A0E2CB2F-D330-4257-8A73-470DAD2735F5}"/>
    <cellStyle name="Vírgula 2 8 3" xfId="31559" xr:uid="{00000000-0005-0000-0000-0000497B0000}"/>
    <cellStyle name="Vírgula 2 8 3 2" xfId="31560" xr:uid="{00000000-0005-0000-0000-00004A7B0000}"/>
    <cellStyle name="Vírgula 2 8 3 2 2" xfId="62181" xr:uid="{A329B0EB-D666-4119-8670-B87408FFE432}"/>
    <cellStyle name="Vírgula 2 8 3 3" xfId="62180" xr:uid="{CA37120B-4D7A-4DEC-9B6E-D07E2C5B8623}"/>
    <cellStyle name="Vírgula 2 8 4" xfId="31561" xr:uid="{00000000-0005-0000-0000-00004B7B0000}"/>
    <cellStyle name="Vírgula 2 8 4 2" xfId="62182" xr:uid="{278F6B16-390C-490C-83EC-A4800844CE55}"/>
    <cellStyle name="Vírgula 2 8 5" xfId="31562" xr:uid="{00000000-0005-0000-0000-00004C7B0000}"/>
    <cellStyle name="Vírgula 2 8 5 2" xfId="31563" xr:uid="{00000000-0005-0000-0000-00004D7B0000}"/>
    <cellStyle name="Vírgula 2 8 5 2 2" xfId="62184" xr:uid="{82D08E81-171A-49A4-9CD6-F3311ACB9212}"/>
    <cellStyle name="Vírgula 2 8 5 3" xfId="62183" xr:uid="{C72DCCC6-B6C9-4B18-9386-8E20056A9150}"/>
    <cellStyle name="Vírgula 2 8 6" xfId="31564" xr:uid="{00000000-0005-0000-0000-00004E7B0000}"/>
    <cellStyle name="Vírgula 2 8 6 2" xfId="62185" xr:uid="{1C265176-08AB-4B9B-AA5D-0D7BD1AB7865}"/>
    <cellStyle name="Vírgula 2 8 7" xfId="62177" xr:uid="{61A1B6BD-988E-44E1-B78F-4FC71A342AEA}"/>
    <cellStyle name="Vírgula 2 9" xfId="31565" xr:uid="{00000000-0005-0000-0000-00004F7B0000}"/>
    <cellStyle name="Vírgula 2 9 2" xfId="31566" xr:uid="{00000000-0005-0000-0000-0000507B0000}"/>
    <cellStyle name="Vírgula 2 9 2 2" xfId="31567" xr:uid="{00000000-0005-0000-0000-0000517B0000}"/>
    <cellStyle name="Vírgula 2 9 2 2 2" xfId="62188" xr:uid="{012BCB4F-CDAC-436D-9E7B-33179331B593}"/>
    <cellStyle name="Vírgula 2 9 2 3" xfId="62187" xr:uid="{73ADA230-7AEF-4927-B07D-3CC2022A2AC7}"/>
    <cellStyle name="Vírgula 2 9 3" xfId="31568" xr:uid="{00000000-0005-0000-0000-0000527B0000}"/>
    <cellStyle name="Vírgula 2 9 3 2" xfId="31569" xr:uid="{00000000-0005-0000-0000-0000537B0000}"/>
    <cellStyle name="Vírgula 2 9 3 2 2" xfId="62190" xr:uid="{05FE44F4-7F9B-4A7F-B086-C4897B6512B0}"/>
    <cellStyle name="Vírgula 2 9 3 3" xfId="62189" xr:uid="{FA1B52AA-5FB4-4AB3-9508-6AA9AF77DBFF}"/>
    <cellStyle name="Vírgula 2 9 4" xfId="31570" xr:uid="{00000000-0005-0000-0000-0000547B0000}"/>
    <cellStyle name="Vírgula 2 9 4 2" xfId="62191" xr:uid="{81049E7D-D39D-41A8-812C-5B78851E5C48}"/>
    <cellStyle name="Vírgula 2 9 5" xfId="31571" xr:uid="{00000000-0005-0000-0000-0000557B0000}"/>
    <cellStyle name="Vírgula 2 9 5 2" xfId="62192" xr:uid="{5FED9B20-691D-42D3-8A35-E37544D4A1D6}"/>
    <cellStyle name="Vírgula 2 9 6" xfId="31572" xr:uid="{00000000-0005-0000-0000-0000567B0000}"/>
    <cellStyle name="Vírgula 2 9 6 2" xfId="62193" xr:uid="{638F9FD1-C384-4408-B173-90C446E6A777}"/>
    <cellStyle name="Vírgula 2 9 7" xfId="62186" xr:uid="{34BBF9BA-2B85-441D-BF21-DEA8241C0A67}"/>
    <cellStyle name="Vírgula 20" xfId="31573" xr:uid="{00000000-0005-0000-0000-0000577B0000}"/>
    <cellStyle name="Vírgula 20 2" xfId="31574" xr:uid="{00000000-0005-0000-0000-0000587B0000}"/>
    <cellStyle name="Vírgula 20 2 2" xfId="62195" xr:uid="{2EFCE60F-3C49-4037-9DCC-4316A2B9CFBB}"/>
    <cellStyle name="Vírgula 20 3" xfId="62194" xr:uid="{87D867D5-486B-4D7C-80EE-6C6725D951E2}"/>
    <cellStyle name="Vírgula 21" xfId="31575" xr:uid="{00000000-0005-0000-0000-0000597B0000}"/>
    <cellStyle name="Vírgula 21 2" xfId="31576" xr:uid="{00000000-0005-0000-0000-00005A7B0000}"/>
    <cellStyle name="Vírgula 21 2 2" xfId="62197" xr:uid="{3BEBF93D-8400-4F3F-A045-DF5B4854545F}"/>
    <cellStyle name="Vírgula 21 3" xfId="62196" xr:uid="{437CAF32-E339-485D-B0FB-468BEFBB3510}"/>
    <cellStyle name="Vírgula 22" xfId="31577" xr:uid="{00000000-0005-0000-0000-00005B7B0000}"/>
    <cellStyle name="Vírgula 22 2" xfId="31578" xr:uid="{00000000-0005-0000-0000-00005C7B0000}"/>
    <cellStyle name="Vírgula 22 2 2" xfId="62199" xr:uid="{70EC5C93-242E-422C-8C66-069CFC97E378}"/>
    <cellStyle name="Vírgula 22 3" xfId="62198" xr:uid="{E8FF5BC2-E757-4B66-A680-A795E5BD2A55}"/>
    <cellStyle name="Vírgula 23" xfId="31579" xr:uid="{00000000-0005-0000-0000-00005D7B0000}"/>
    <cellStyle name="Vírgula 23 2" xfId="31580" xr:uid="{00000000-0005-0000-0000-00005E7B0000}"/>
    <cellStyle name="Vírgula 23 2 2" xfId="62201" xr:uid="{1E2E12AE-A9F0-44EF-AF57-F61F7E92E9CA}"/>
    <cellStyle name="Vírgula 23 3" xfId="62200" xr:uid="{17F6A006-3F9F-420D-9D2D-4BA3A13791A0}"/>
    <cellStyle name="Vírgula 24" xfId="31581" xr:uid="{00000000-0005-0000-0000-00005F7B0000}"/>
    <cellStyle name="Vírgula 24 2" xfId="31582" xr:uid="{00000000-0005-0000-0000-0000607B0000}"/>
    <cellStyle name="Vírgula 24 2 2" xfId="62203" xr:uid="{D9B89146-4EAB-438A-9717-A7959507C360}"/>
    <cellStyle name="Vírgula 24 3" xfId="62202" xr:uid="{44CDF494-56C7-461A-8609-F24AB079573A}"/>
    <cellStyle name="Vírgula 25" xfId="31583" xr:uid="{00000000-0005-0000-0000-0000617B0000}"/>
    <cellStyle name="Vírgula 25 2" xfId="31584" xr:uid="{00000000-0005-0000-0000-0000627B0000}"/>
    <cellStyle name="Vírgula 25 2 2" xfId="62205" xr:uid="{29E542B0-AE00-4985-8B2D-7ABA8EBD65CA}"/>
    <cellStyle name="Vírgula 25 3" xfId="62204" xr:uid="{AEF30D2C-6592-43BA-838D-41EA27FB89A4}"/>
    <cellStyle name="Vírgula 26" xfId="31585" xr:uid="{00000000-0005-0000-0000-0000637B0000}"/>
    <cellStyle name="Vírgula 26 2" xfId="62206" xr:uid="{76BEAD65-B0A1-444A-B679-D7BCE8160241}"/>
    <cellStyle name="Vírgula 27" xfId="31586" xr:uid="{00000000-0005-0000-0000-0000647B0000}"/>
    <cellStyle name="Vírgula 27 2" xfId="62207" xr:uid="{9F2569DB-B4B3-4269-9BB1-34C1857A8787}"/>
    <cellStyle name="Vírgula 28" xfId="31587" xr:uid="{00000000-0005-0000-0000-0000657B0000}"/>
    <cellStyle name="Vírgula 28 2" xfId="62208" xr:uid="{98F1C027-103F-4A8A-A6FB-61FF38E05345}"/>
    <cellStyle name="Vírgula 29" xfId="31588" xr:uid="{00000000-0005-0000-0000-0000667B0000}"/>
    <cellStyle name="Vírgula 29 2" xfId="62209" xr:uid="{CF474E77-0C29-48B9-AFEB-0EA8FB8FEB26}"/>
    <cellStyle name="Vírgula 3" xfId="31589" xr:uid="{00000000-0005-0000-0000-0000677B0000}"/>
    <cellStyle name="Vírgula 3 10" xfId="31590" xr:uid="{00000000-0005-0000-0000-0000687B0000}"/>
    <cellStyle name="Vírgula 3 10 2" xfId="31591" xr:uid="{00000000-0005-0000-0000-0000697B0000}"/>
    <cellStyle name="Vírgula 3 10 2 2" xfId="31592" xr:uid="{00000000-0005-0000-0000-00006A7B0000}"/>
    <cellStyle name="Vírgula 3 10 2 2 2" xfId="62213" xr:uid="{49827BF5-08A6-4D2B-AF27-DD2C1BF757E9}"/>
    <cellStyle name="Vírgula 3 10 2 3" xfId="62212" xr:uid="{7FC13BD6-2EA4-4718-9181-7B820F7FBCE2}"/>
    <cellStyle name="Vírgula 3 10 3" xfId="31593" xr:uid="{00000000-0005-0000-0000-00006B7B0000}"/>
    <cellStyle name="Vírgula 3 10 3 2" xfId="62214" xr:uid="{D5E43F09-6F6B-46FE-B1F2-F459A1D52675}"/>
    <cellStyle name="Vírgula 3 10 4" xfId="31594" xr:uid="{00000000-0005-0000-0000-00006C7B0000}"/>
    <cellStyle name="Vírgula 3 10 4 2" xfId="62215" xr:uid="{B8209904-B0BB-4AB8-A723-931D4018963D}"/>
    <cellStyle name="Vírgula 3 10 5" xfId="62211" xr:uid="{E24DC36F-196E-4840-A774-32FAE872A98F}"/>
    <cellStyle name="Vírgula 3 11" xfId="31595" xr:uid="{00000000-0005-0000-0000-00006D7B0000}"/>
    <cellStyle name="Vírgula 3 11 2" xfId="31596" xr:uid="{00000000-0005-0000-0000-00006E7B0000}"/>
    <cellStyle name="Vírgula 3 11 2 2" xfId="62217" xr:uid="{C09D7D3C-5A4B-4ECE-BC39-E4E1340F3B05}"/>
    <cellStyle name="Vírgula 3 11 3" xfId="31597" xr:uid="{00000000-0005-0000-0000-00006F7B0000}"/>
    <cellStyle name="Vírgula 3 11 3 2" xfId="62218" xr:uid="{C9DAC990-94F2-4F02-B9E0-EB1B1D64CFA2}"/>
    <cellStyle name="Vírgula 3 11 4" xfId="62216" xr:uid="{D2441599-6201-492E-82C0-A7156DC32AC1}"/>
    <cellStyle name="Vírgula 3 12" xfId="31598" xr:uid="{00000000-0005-0000-0000-0000707B0000}"/>
    <cellStyle name="Vírgula 3 12 2" xfId="31599" xr:uid="{00000000-0005-0000-0000-0000717B0000}"/>
    <cellStyle name="Vírgula 3 12 2 2" xfId="62220" xr:uid="{B79FEEBD-D44D-4FFD-93F3-170079077076}"/>
    <cellStyle name="Vírgula 3 12 3" xfId="62219" xr:uid="{E02F626A-F7D1-4B1C-BC33-D4FCB6D08B40}"/>
    <cellStyle name="Vírgula 3 13" xfId="31600" xr:uid="{00000000-0005-0000-0000-0000727B0000}"/>
    <cellStyle name="Vírgula 3 13 2" xfId="31601" xr:uid="{00000000-0005-0000-0000-0000737B0000}"/>
    <cellStyle name="Vírgula 3 13 2 2" xfId="62222" xr:uid="{6C546FA3-9297-41F0-9DA3-ED9B0A325335}"/>
    <cellStyle name="Vírgula 3 13 3" xfId="62221" xr:uid="{CE704D54-EBF7-483B-B1A4-9AD3F1554713}"/>
    <cellStyle name="Vírgula 3 14" xfId="31602" xr:uid="{00000000-0005-0000-0000-0000747B0000}"/>
    <cellStyle name="Vírgula 3 14 2" xfId="31603" xr:uid="{00000000-0005-0000-0000-0000757B0000}"/>
    <cellStyle name="Vírgula 3 14 2 2" xfId="62224" xr:uid="{9AB08EDE-0DB5-4E90-A4A1-EB3FFBC4B2EB}"/>
    <cellStyle name="Vírgula 3 14 3" xfId="62223" xr:uid="{05CB6D91-8D49-41B7-84A8-908F863E8BE1}"/>
    <cellStyle name="Vírgula 3 15" xfId="31604" xr:uid="{00000000-0005-0000-0000-0000767B0000}"/>
    <cellStyle name="Vírgula 3 15 2" xfId="31605" xr:uid="{00000000-0005-0000-0000-0000777B0000}"/>
    <cellStyle name="Vírgula 3 15 2 2" xfId="62226" xr:uid="{54A1D625-5F9E-458D-95C8-E9CB80C4D1E3}"/>
    <cellStyle name="Vírgula 3 15 3" xfId="62225" xr:uid="{B72B7E08-3305-4C70-A006-11A16A9455F2}"/>
    <cellStyle name="Vírgula 3 16" xfId="31606" xr:uid="{00000000-0005-0000-0000-0000787B0000}"/>
    <cellStyle name="Vírgula 3 16 2" xfId="31607" xr:uid="{00000000-0005-0000-0000-0000797B0000}"/>
    <cellStyle name="Vírgula 3 16 2 2" xfId="62228" xr:uid="{3B9E8110-EF67-443D-ADCF-CF102F8397EE}"/>
    <cellStyle name="Vírgula 3 16 3" xfId="62227" xr:uid="{4391BC8A-C90C-46D1-AB33-07EA3972CDFA}"/>
    <cellStyle name="Vírgula 3 17" xfId="31608" xr:uid="{00000000-0005-0000-0000-00007A7B0000}"/>
    <cellStyle name="Vírgula 3 17 2" xfId="31609" xr:uid="{00000000-0005-0000-0000-00007B7B0000}"/>
    <cellStyle name="Vírgula 3 17 2 2" xfId="62230" xr:uid="{965B7675-FD0C-4FCE-9A73-ECF67A49C5CC}"/>
    <cellStyle name="Vírgula 3 17 3" xfId="62229" xr:uid="{A863FFDD-B736-4074-B6D6-044898E94D9D}"/>
    <cellStyle name="Vírgula 3 18" xfId="31610" xr:uid="{00000000-0005-0000-0000-00007C7B0000}"/>
    <cellStyle name="Vírgula 3 18 2" xfId="31611" xr:uid="{00000000-0005-0000-0000-00007D7B0000}"/>
    <cellStyle name="Vírgula 3 18 2 2" xfId="62232" xr:uid="{10FDF252-5FB6-4C54-8884-A46346242DBD}"/>
    <cellStyle name="Vírgula 3 18 3" xfId="62231" xr:uid="{C402D271-DB18-4383-9FC2-7530C8E421F1}"/>
    <cellStyle name="Vírgula 3 19" xfId="31612" xr:uid="{00000000-0005-0000-0000-00007E7B0000}"/>
    <cellStyle name="Vírgula 3 19 2" xfId="31613" xr:uid="{00000000-0005-0000-0000-00007F7B0000}"/>
    <cellStyle name="Vírgula 3 19 2 2" xfId="62234" xr:uid="{65F4ABFA-A07C-488C-8D4F-37E66ADA16EE}"/>
    <cellStyle name="Vírgula 3 19 3" xfId="62233" xr:uid="{CA62F2EC-719D-47E8-895C-ADC36C42D121}"/>
    <cellStyle name="Vírgula 3 2" xfId="31614" xr:uid="{00000000-0005-0000-0000-0000807B0000}"/>
    <cellStyle name="Vírgula 3 2 10" xfId="31615" xr:uid="{00000000-0005-0000-0000-0000817B0000}"/>
    <cellStyle name="Vírgula 3 2 10 2" xfId="31616" xr:uid="{00000000-0005-0000-0000-0000827B0000}"/>
    <cellStyle name="Vírgula 3 2 10 2 2" xfId="62237" xr:uid="{98EB37A9-3D5B-4CD0-A3A5-B6317A877B03}"/>
    <cellStyle name="Vírgula 3 2 10 3" xfId="31617" xr:uid="{00000000-0005-0000-0000-0000837B0000}"/>
    <cellStyle name="Vírgula 3 2 10 3 2" xfId="62238" xr:uid="{E62A1DA0-F4EC-47E6-BA87-33FAD54BEBDE}"/>
    <cellStyle name="Vírgula 3 2 10 4" xfId="62236" xr:uid="{C2047CBD-5C86-480D-BF20-5DB0696003E1}"/>
    <cellStyle name="Vírgula 3 2 11" xfId="31618" xr:uid="{00000000-0005-0000-0000-0000847B0000}"/>
    <cellStyle name="Vírgula 3 2 11 2" xfId="31619" xr:uid="{00000000-0005-0000-0000-0000857B0000}"/>
    <cellStyle name="Vírgula 3 2 11 2 2" xfId="62240" xr:uid="{2B9054A1-534F-4085-A9B2-B30B60C7E429}"/>
    <cellStyle name="Vírgula 3 2 11 3" xfId="62239" xr:uid="{E50EE554-6E62-4A40-975A-45A5042C3FD2}"/>
    <cellStyle name="Vírgula 3 2 12" xfId="31620" xr:uid="{00000000-0005-0000-0000-0000867B0000}"/>
    <cellStyle name="Vírgula 3 2 12 2" xfId="31621" xr:uid="{00000000-0005-0000-0000-0000877B0000}"/>
    <cellStyle name="Vírgula 3 2 12 2 2" xfId="62242" xr:uid="{6F32CE59-2A1B-44F4-886B-F6F708DC573F}"/>
    <cellStyle name="Vírgula 3 2 12 3" xfId="62241" xr:uid="{F58A0B61-5AC4-4461-BEF5-AE627C610674}"/>
    <cellStyle name="Vírgula 3 2 13" xfId="31622" xr:uid="{00000000-0005-0000-0000-0000887B0000}"/>
    <cellStyle name="Vírgula 3 2 13 2" xfId="31623" xr:uid="{00000000-0005-0000-0000-0000897B0000}"/>
    <cellStyle name="Vírgula 3 2 13 2 2" xfId="62244" xr:uid="{9BCBFC4E-DC64-4DC8-8A37-D85F34DAD498}"/>
    <cellStyle name="Vírgula 3 2 13 3" xfId="62243" xr:uid="{7A229664-6709-4A12-AF3B-B0B1B15D192D}"/>
    <cellStyle name="Vírgula 3 2 14" xfId="31624" xr:uid="{00000000-0005-0000-0000-00008A7B0000}"/>
    <cellStyle name="Vírgula 3 2 14 2" xfId="31625" xr:uid="{00000000-0005-0000-0000-00008B7B0000}"/>
    <cellStyle name="Vírgula 3 2 14 2 2" xfId="62246" xr:uid="{6F74D226-29A3-449F-8F7E-618FEDF561E7}"/>
    <cellStyle name="Vírgula 3 2 14 3" xfId="62245" xr:uid="{A88A3D48-2FE6-4600-A1EC-81DDEF3BD384}"/>
    <cellStyle name="Vírgula 3 2 15" xfId="31626" xr:uid="{00000000-0005-0000-0000-00008C7B0000}"/>
    <cellStyle name="Vírgula 3 2 15 2" xfId="31627" xr:uid="{00000000-0005-0000-0000-00008D7B0000}"/>
    <cellStyle name="Vírgula 3 2 15 2 2" xfId="62248" xr:uid="{37EA5907-2991-4F27-A9AA-3C91AEB3A1BB}"/>
    <cellStyle name="Vírgula 3 2 15 3" xfId="62247" xr:uid="{0A82D4B4-0AAB-4EC1-8000-C5299DF6982E}"/>
    <cellStyle name="Vírgula 3 2 16" xfId="31628" xr:uid="{00000000-0005-0000-0000-00008E7B0000}"/>
    <cellStyle name="Vírgula 3 2 16 2" xfId="31629" xr:uid="{00000000-0005-0000-0000-00008F7B0000}"/>
    <cellStyle name="Vírgula 3 2 16 2 2" xfId="62250" xr:uid="{8BAA8C68-C94E-4915-91C0-E0770B05135C}"/>
    <cellStyle name="Vírgula 3 2 16 3" xfId="62249" xr:uid="{A5DF19A0-5F12-405D-B47D-9D9E0FDA539E}"/>
    <cellStyle name="Vírgula 3 2 17" xfId="31630" xr:uid="{00000000-0005-0000-0000-0000907B0000}"/>
    <cellStyle name="Vírgula 3 2 17 2" xfId="31631" xr:uid="{00000000-0005-0000-0000-0000917B0000}"/>
    <cellStyle name="Vírgula 3 2 17 2 2" xfId="62252" xr:uid="{F1A02E7E-87B2-401B-A0EB-2242C80BC231}"/>
    <cellStyle name="Vírgula 3 2 17 3" xfId="62251" xr:uid="{1E080E11-9478-49EB-ADDD-309EAFBA226B}"/>
    <cellStyle name="Vírgula 3 2 18" xfId="31632" xr:uid="{00000000-0005-0000-0000-0000927B0000}"/>
    <cellStyle name="Vírgula 3 2 18 2" xfId="31633" xr:uid="{00000000-0005-0000-0000-0000937B0000}"/>
    <cellStyle name="Vírgula 3 2 18 2 2" xfId="62254" xr:uid="{700F9E43-7EBC-4A6C-B854-59166B2D1225}"/>
    <cellStyle name="Vírgula 3 2 18 3" xfId="62253" xr:uid="{C6CE6E16-AD63-43FD-8E2A-1E5D3989402A}"/>
    <cellStyle name="Vírgula 3 2 19" xfId="31634" xr:uid="{00000000-0005-0000-0000-0000947B0000}"/>
    <cellStyle name="Vírgula 3 2 19 2" xfId="62255" xr:uid="{0B521B68-26A7-4592-A8C7-AF2D87608523}"/>
    <cellStyle name="Vírgula 3 2 2" xfId="31635" xr:uid="{00000000-0005-0000-0000-0000957B0000}"/>
    <cellStyle name="Vírgula 3 2 2 10" xfId="31636" xr:uid="{00000000-0005-0000-0000-0000967B0000}"/>
    <cellStyle name="Vírgula 3 2 2 10 2" xfId="62257" xr:uid="{2662C779-3320-4746-9E17-12D2FFB1A940}"/>
    <cellStyle name="Vírgula 3 2 2 11" xfId="31637" xr:uid="{00000000-0005-0000-0000-0000977B0000}"/>
    <cellStyle name="Vírgula 3 2 2 11 2" xfId="62258" xr:uid="{4864A157-CCAD-48F7-BC3E-BA5C073B08FF}"/>
    <cellStyle name="Vírgula 3 2 2 12" xfId="62256" xr:uid="{826C3F0B-4690-4FFD-B636-BC23CF8F9890}"/>
    <cellStyle name="Vírgula 3 2 2 2" xfId="31638" xr:uid="{00000000-0005-0000-0000-0000987B0000}"/>
    <cellStyle name="Vírgula 3 2 2 2 2" xfId="31639" xr:uid="{00000000-0005-0000-0000-0000997B0000}"/>
    <cellStyle name="Vírgula 3 2 2 2 2 2" xfId="31640" xr:uid="{00000000-0005-0000-0000-00009A7B0000}"/>
    <cellStyle name="Vírgula 3 2 2 2 2 2 2" xfId="62261" xr:uid="{DBFAFCE7-F1CC-42A3-9978-75305245FA9C}"/>
    <cellStyle name="Vírgula 3 2 2 2 2 3" xfId="62260" xr:uid="{5505B66E-F9BF-4F7A-AC7E-90EC84FFB125}"/>
    <cellStyle name="Vírgula 3 2 2 2 3" xfId="31641" xr:uid="{00000000-0005-0000-0000-00009B7B0000}"/>
    <cellStyle name="Vírgula 3 2 2 2 3 2" xfId="62262" xr:uid="{E554F75A-85D1-4331-95EE-DD6EAF2FC373}"/>
    <cellStyle name="Vírgula 3 2 2 2 4" xfId="31642" xr:uid="{00000000-0005-0000-0000-00009C7B0000}"/>
    <cellStyle name="Vírgula 3 2 2 2 4 2" xfId="62263" xr:uid="{13A8060F-12CB-4403-A56A-6E8837757565}"/>
    <cellStyle name="Vírgula 3 2 2 2 5" xfId="62259" xr:uid="{503B99E3-B5F3-4515-B4BA-6B3F538DAF74}"/>
    <cellStyle name="Vírgula 3 2 2 3" xfId="31643" xr:uid="{00000000-0005-0000-0000-00009D7B0000}"/>
    <cellStyle name="Vírgula 3 2 2 3 2" xfId="31644" xr:uid="{00000000-0005-0000-0000-00009E7B0000}"/>
    <cellStyle name="Vírgula 3 2 2 3 2 2" xfId="62265" xr:uid="{76C00EE0-172A-447D-9A8D-37FB9CFC5551}"/>
    <cellStyle name="Vírgula 3 2 2 3 3" xfId="62264" xr:uid="{EAE537AE-3201-46A8-B2E7-1F3701FD5A5E}"/>
    <cellStyle name="Vírgula 3 2 2 4" xfId="31645" xr:uid="{00000000-0005-0000-0000-00009F7B0000}"/>
    <cellStyle name="Vírgula 3 2 2 4 2" xfId="31646" xr:uid="{00000000-0005-0000-0000-0000A07B0000}"/>
    <cellStyle name="Vírgula 3 2 2 4 2 2" xfId="62267" xr:uid="{C2594C69-C91B-403C-A242-3FBEE612E7D8}"/>
    <cellStyle name="Vírgula 3 2 2 4 3" xfId="62266" xr:uid="{EC0F5A60-6769-4062-BAC1-CB2F79DAB408}"/>
    <cellStyle name="Vírgula 3 2 2 5" xfId="31647" xr:uid="{00000000-0005-0000-0000-0000A17B0000}"/>
    <cellStyle name="Vírgula 3 2 2 5 2" xfId="31648" xr:uid="{00000000-0005-0000-0000-0000A27B0000}"/>
    <cellStyle name="Vírgula 3 2 2 5 2 2" xfId="62269" xr:uid="{F141FBBF-E856-4F4C-8D69-911E9E046248}"/>
    <cellStyle name="Vírgula 3 2 2 5 3" xfId="62268" xr:uid="{78E07698-DB7B-4E89-B203-0746EC35DAB1}"/>
    <cellStyle name="Vírgula 3 2 2 6" xfId="31649" xr:uid="{00000000-0005-0000-0000-0000A37B0000}"/>
    <cellStyle name="Vírgula 3 2 2 6 2" xfId="31650" xr:uid="{00000000-0005-0000-0000-0000A47B0000}"/>
    <cellStyle name="Vírgula 3 2 2 6 2 2" xfId="62271" xr:uid="{33B44EB5-22C5-4CC8-8166-9BCB4B3CF2E2}"/>
    <cellStyle name="Vírgula 3 2 2 6 3" xfId="62270" xr:uid="{28E9DE5C-0D22-4037-9AFE-6D36B2C24AFE}"/>
    <cellStyle name="Vírgula 3 2 2 7" xfId="31651" xr:uid="{00000000-0005-0000-0000-0000A57B0000}"/>
    <cellStyle name="Vírgula 3 2 2 7 2" xfId="62272" xr:uid="{2AD5102C-793B-4F88-A88C-1F77C0AA0F67}"/>
    <cellStyle name="Vírgula 3 2 2 8" xfId="31652" xr:uid="{00000000-0005-0000-0000-0000A67B0000}"/>
    <cellStyle name="Vírgula 3 2 2 8 2" xfId="62273" xr:uid="{78E4ADC9-5C5F-4E12-AE6F-AB43753CAF27}"/>
    <cellStyle name="Vírgula 3 2 2 9" xfId="31653" xr:uid="{00000000-0005-0000-0000-0000A77B0000}"/>
    <cellStyle name="Vírgula 3 2 2 9 2" xfId="62274" xr:uid="{DE2CAEF9-C4D9-4C08-BD01-928494FD517E}"/>
    <cellStyle name="Vírgula 3 2 20" xfId="31654" xr:uid="{00000000-0005-0000-0000-0000A87B0000}"/>
    <cellStyle name="Vírgula 3 2 20 2" xfId="62275" xr:uid="{34996F20-9AE0-4FA8-94BC-2CA8873B9104}"/>
    <cellStyle name="Vírgula 3 2 21" xfId="31655" xr:uid="{00000000-0005-0000-0000-0000A97B0000}"/>
    <cellStyle name="Vírgula 3 2 21 2" xfId="62276" xr:uid="{2716B2FD-6DC5-47C8-81E4-999F8BCE8137}"/>
    <cellStyle name="Vírgula 3 2 22" xfId="31656" xr:uid="{00000000-0005-0000-0000-0000AA7B0000}"/>
    <cellStyle name="Vírgula 3 2 22 2" xfId="62277" xr:uid="{316B3139-D6FD-478B-B4AB-D3376DC5888E}"/>
    <cellStyle name="Vírgula 3 2 23" xfId="31657" xr:uid="{00000000-0005-0000-0000-0000AB7B0000}"/>
    <cellStyle name="Vírgula 3 2 23 2" xfId="31658" xr:uid="{00000000-0005-0000-0000-0000AC7B0000}"/>
    <cellStyle name="Vírgula 3 2 23 2 2" xfId="62279" xr:uid="{1348CD05-6C6A-4FBB-B107-52F83669DFE9}"/>
    <cellStyle name="Vírgula 3 2 23 3" xfId="62278" xr:uid="{760B1C7B-236F-4480-BF99-455362C69AA8}"/>
    <cellStyle name="Vírgula 3 2 24" xfId="31659" xr:uid="{00000000-0005-0000-0000-0000AD7B0000}"/>
    <cellStyle name="Vírgula 3 2 24 2" xfId="62280" xr:uid="{34D4B5A9-819A-4B51-AFD7-FAA98972B72B}"/>
    <cellStyle name="Vírgula 3 2 24 3" xfId="31660" xr:uid="{00000000-0005-0000-0000-0000AE7B0000}"/>
    <cellStyle name="Vírgula 3 2 24 3 2" xfId="62281" xr:uid="{B1D6ECC5-1E50-4B68-83A1-8EEE1CC8AC85}"/>
    <cellStyle name="Vírgula 3 2 25" xfId="31661" xr:uid="{00000000-0005-0000-0000-0000AF7B0000}"/>
    <cellStyle name="Vírgula 3 2 25 2" xfId="62282" xr:uid="{D3F76FA9-FB2F-4D27-82DA-03BE735F2A2E}"/>
    <cellStyle name="Vírgula 3 2 26" xfId="31662" xr:uid="{00000000-0005-0000-0000-0000B07B0000}"/>
    <cellStyle name="Vírgula 3 2 26 2" xfId="62283" xr:uid="{2C6A9E62-E9D0-4081-8421-1125FD776BFA}"/>
    <cellStyle name="Vírgula 3 2 27" xfId="31663" xr:uid="{00000000-0005-0000-0000-0000B17B0000}"/>
    <cellStyle name="Vírgula 3 2 27 2" xfId="62284" xr:uid="{18B54E9C-DAE9-49F5-8626-A6B3B2BAC68A}"/>
    <cellStyle name="Vírgula 3 2 28" xfId="31664" xr:uid="{00000000-0005-0000-0000-0000B27B0000}"/>
    <cellStyle name="Vírgula 3 2 28 2" xfId="62285" xr:uid="{AC808738-B495-414F-A4E9-C768BE0649A3}"/>
    <cellStyle name="Vírgula 3 2 29" xfId="31665" xr:uid="{00000000-0005-0000-0000-0000B37B0000}"/>
    <cellStyle name="Vírgula 3 2 29 2" xfId="62286" xr:uid="{0B733A66-DAB6-4727-A10E-828861F8D82A}"/>
    <cellStyle name="Vírgula 3 2 3" xfId="31666" xr:uid="{00000000-0005-0000-0000-0000B47B0000}"/>
    <cellStyle name="Vírgula 3 2 3 10" xfId="31667" xr:uid="{00000000-0005-0000-0000-0000B57B0000}"/>
    <cellStyle name="Vírgula 3 2 3 10 2" xfId="62288" xr:uid="{46986652-F2DB-4B7B-AE21-FD2170FA39BD}"/>
    <cellStyle name="Vírgula 3 2 3 11" xfId="62287" xr:uid="{9584D0F5-F3EC-4C15-B4A8-BDDF44014BA9}"/>
    <cellStyle name="Vírgula 3 2 3 2" xfId="31668" xr:uid="{00000000-0005-0000-0000-0000B67B0000}"/>
    <cellStyle name="Vírgula 3 2 3 2 2" xfId="31669" xr:uid="{00000000-0005-0000-0000-0000B77B0000}"/>
    <cellStyle name="Vírgula 3 2 3 2 2 2" xfId="31670" xr:uid="{00000000-0005-0000-0000-0000B87B0000}"/>
    <cellStyle name="Vírgula 3 2 3 2 2 2 2" xfId="62291" xr:uid="{AD3873F7-0A29-499A-AD93-4AD733EBFE21}"/>
    <cellStyle name="Vírgula 3 2 3 2 2 3" xfId="62290" xr:uid="{7E78FE3E-8118-4CBE-8D70-E25641DA5E69}"/>
    <cellStyle name="Vírgula 3 2 3 2 3" xfId="31671" xr:uid="{00000000-0005-0000-0000-0000B97B0000}"/>
    <cellStyle name="Vírgula 3 2 3 2 3 2" xfId="31672" xr:uid="{00000000-0005-0000-0000-0000BA7B0000}"/>
    <cellStyle name="Vírgula 3 2 3 2 3 2 2" xfId="62293" xr:uid="{567A378B-824E-48FD-BA2E-17280E1BB487}"/>
    <cellStyle name="Vírgula 3 2 3 2 3 3" xfId="62292" xr:uid="{90175379-26FE-44A5-8D4B-68CAEF3D74AB}"/>
    <cellStyle name="Vírgula 3 2 3 2 4" xfId="31673" xr:uid="{00000000-0005-0000-0000-0000BB7B0000}"/>
    <cellStyle name="Vírgula 3 2 3 2 4 2" xfId="62294" xr:uid="{7BCD3AA4-50FE-4C61-AAF5-DB4CC663E6D9}"/>
    <cellStyle name="Vírgula 3 2 3 2 5" xfId="31674" xr:uid="{00000000-0005-0000-0000-0000BC7B0000}"/>
    <cellStyle name="Vírgula 3 2 3 2 5 2" xfId="62295" xr:uid="{ABB113C1-D082-499A-BD16-C2CEAE697076}"/>
    <cellStyle name="Vírgula 3 2 3 2 6" xfId="31675" xr:uid="{00000000-0005-0000-0000-0000BD7B0000}"/>
    <cellStyle name="Vírgula 3 2 3 2 6 2" xfId="62296" xr:uid="{3B4C6DBE-F950-4759-8F6B-54A8D5BC9E13}"/>
    <cellStyle name="Vírgula 3 2 3 2 7" xfId="62289" xr:uid="{5FA85225-62D2-48DC-9361-AAA5E1E29EC7}"/>
    <cellStyle name="Vírgula 3 2 3 3" xfId="31676" xr:uid="{00000000-0005-0000-0000-0000BE7B0000}"/>
    <cellStyle name="Vírgula 3 2 3 3 2" xfId="31677" xr:uid="{00000000-0005-0000-0000-0000BF7B0000}"/>
    <cellStyle name="Vírgula 3 2 3 3 2 2" xfId="31678" xr:uid="{00000000-0005-0000-0000-0000C07B0000}"/>
    <cellStyle name="Vírgula 3 2 3 3 2 2 2" xfId="62299" xr:uid="{C80D212E-19D6-4095-9B89-E02B33D64D03}"/>
    <cellStyle name="Vírgula 3 2 3 3 2 3" xfId="62298" xr:uid="{1F6BE438-3806-4722-8EBE-AF95D7C8123E}"/>
    <cellStyle name="Vírgula 3 2 3 3 3" xfId="31679" xr:uid="{00000000-0005-0000-0000-0000C17B0000}"/>
    <cellStyle name="Vírgula 3 2 3 3 3 2" xfId="62300" xr:uid="{6933A99A-CC65-46D9-95B4-046DC9480BF1}"/>
    <cellStyle name="Vírgula 3 2 3 3 4" xfId="31680" xr:uid="{00000000-0005-0000-0000-0000C27B0000}"/>
    <cellStyle name="Vírgula 3 2 3 3 4 2" xfId="62301" xr:uid="{D89B7AAA-A979-46C1-B8BD-A2AFF17E31D7}"/>
    <cellStyle name="Vírgula 3 2 3 3 5" xfId="62297" xr:uid="{8F23D704-E09D-450E-A2F6-E4E519EE1EB0}"/>
    <cellStyle name="Vírgula 3 2 3 4" xfId="31681" xr:uid="{00000000-0005-0000-0000-0000C37B0000}"/>
    <cellStyle name="Vírgula 3 2 3 4 2" xfId="31682" xr:uid="{00000000-0005-0000-0000-0000C47B0000}"/>
    <cellStyle name="Vírgula 3 2 3 4 2 2" xfId="62303" xr:uid="{9FF16630-82D5-4CE0-ADA7-D437B1DD9102}"/>
    <cellStyle name="Vírgula 3 2 3 4 3" xfId="62302" xr:uid="{88B88380-9C31-4F0D-8FF8-37423F508D51}"/>
    <cellStyle name="Vírgula 3 2 3 5" xfId="31683" xr:uid="{00000000-0005-0000-0000-0000C57B0000}"/>
    <cellStyle name="Vírgula 3 2 3 5 2" xfId="31684" xr:uid="{00000000-0005-0000-0000-0000C67B0000}"/>
    <cellStyle name="Vírgula 3 2 3 5 2 2" xfId="62305" xr:uid="{DD66FDBF-127B-4180-A7A4-3AB697CC2E75}"/>
    <cellStyle name="Vírgula 3 2 3 5 3" xfId="62304" xr:uid="{6BD083A8-2707-44DF-B763-579CE4FDC101}"/>
    <cellStyle name="Vírgula 3 2 3 6" xfId="31685" xr:uid="{00000000-0005-0000-0000-0000C77B0000}"/>
    <cellStyle name="Vírgula 3 2 3 6 2" xfId="31686" xr:uid="{00000000-0005-0000-0000-0000C87B0000}"/>
    <cellStyle name="Vírgula 3 2 3 6 2 2" xfId="62307" xr:uid="{FCEA32C7-F35C-4BF8-9668-3BD96A61BA12}"/>
    <cellStyle name="Vírgula 3 2 3 6 3" xfId="62306" xr:uid="{3AA5B35B-15DB-4030-847C-3A6CDD7D84A8}"/>
    <cellStyle name="Vírgula 3 2 3 7" xfId="31687" xr:uid="{00000000-0005-0000-0000-0000C97B0000}"/>
    <cellStyle name="Vírgula 3 2 3 7 2" xfId="62308" xr:uid="{A164AF31-484A-4754-A41D-EC11CD2E2D68}"/>
    <cellStyle name="Vírgula 3 2 3 8" xfId="31688" xr:uid="{00000000-0005-0000-0000-0000CA7B0000}"/>
    <cellStyle name="Vírgula 3 2 3 8 2" xfId="62309" xr:uid="{0F2F9D10-AAC1-44A2-8160-1391653FA9B6}"/>
    <cellStyle name="Vírgula 3 2 3 9" xfId="31689" xr:uid="{00000000-0005-0000-0000-0000CB7B0000}"/>
    <cellStyle name="Vírgula 3 2 3 9 2" xfId="62310" xr:uid="{8F11CAE5-14F8-49D8-AFEF-2CC0427C867F}"/>
    <cellStyle name="Vírgula 3 2 30" xfId="31690" xr:uid="{00000000-0005-0000-0000-0000CC7B0000}"/>
    <cellStyle name="Vírgula 3 2 30 2" xfId="62311" xr:uid="{3B3A8D79-D8C4-4068-8535-EEEDBA5B82F5}"/>
    <cellStyle name="Vírgula 3 2 31" xfId="31691" xr:uid="{00000000-0005-0000-0000-0000CD7B0000}"/>
    <cellStyle name="Vírgula 3 2 31 2" xfId="62312" xr:uid="{35AFA86A-4590-4218-B6C2-5A66DA6879A2}"/>
    <cellStyle name="Vírgula 3 2 32" xfId="62235" xr:uid="{BF82464D-3B8E-4AA3-95F0-0A10FF91E367}"/>
    <cellStyle name="Vírgula 3 2 33" xfId="31692" xr:uid="{00000000-0005-0000-0000-0000CE7B0000}"/>
    <cellStyle name="Vírgula 3 2 33 2" xfId="62313" xr:uid="{A0AEADCE-1BC8-4E50-8780-44969305CDB1}"/>
    <cellStyle name="Vírgula 3 2 4" xfId="31693" xr:uid="{00000000-0005-0000-0000-0000CF7B0000}"/>
    <cellStyle name="Vírgula 3 2 4 2" xfId="31694" xr:uid="{00000000-0005-0000-0000-0000D07B0000}"/>
    <cellStyle name="Vírgula 3 2 4 2 2" xfId="31695" xr:uid="{00000000-0005-0000-0000-0000D17B0000}"/>
    <cellStyle name="Vírgula 3 2 4 2 2 2" xfId="62316" xr:uid="{B13F87F4-7C67-4527-843D-8DB442867694}"/>
    <cellStyle name="Vírgula 3 2 4 2 3" xfId="62315" xr:uid="{AF57B2E1-79C0-4F2A-AB22-6D77E450250C}"/>
    <cellStyle name="Vírgula 3 2 4 3" xfId="31696" xr:uid="{00000000-0005-0000-0000-0000D27B0000}"/>
    <cellStyle name="Vírgula 3 2 4 3 2" xfId="31697" xr:uid="{00000000-0005-0000-0000-0000D37B0000}"/>
    <cellStyle name="Vírgula 3 2 4 3 2 2" xfId="62318" xr:uid="{0A378DEC-1E7D-4FA9-B5B4-44D925DEA9A9}"/>
    <cellStyle name="Vírgula 3 2 4 3 3" xfId="62317" xr:uid="{5562CD54-BF4B-4EDF-9F65-897AE5F91065}"/>
    <cellStyle name="Vírgula 3 2 4 4" xfId="31698" xr:uid="{00000000-0005-0000-0000-0000D47B0000}"/>
    <cellStyle name="Vírgula 3 2 4 4 2" xfId="31699" xr:uid="{00000000-0005-0000-0000-0000D57B0000}"/>
    <cellStyle name="Vírgula 3 2 4 4 2 2" xfId="62320" xr:uid="{5271C5AE-2B1C-483D-94A5-839E47F26AFD}"/>
    <cellStyle name="Vírgula 3 2 4 4 3" xfId="62319" xr:uid="{ED942079-9BC6-4D89-ADBE-695FC3C7F8B4}"/>
    <cellStyle name="Vírgula 3 2 4 5" xfId="31700" xr:uid="{00000000-0005-0000-0000-0000D67B0000}"/>
    <cellStyle name="Vírgula 3 2 4 5 2" xfId="31701" xr:uid="{00000000-0005-0000-0000-0000D77B0000}"/>
    <cellStyle name="Vírgula 3 2 4 5 2 2" xfId="62322" xr:uid="{6464F8DA-0486-45C8-AC42-C7A64FBFFE5D}"/>
    <cellStyle name="Vírgula 3 2 4 5 3" xfId="62321" xr:uid="{4452C6B5-D247-46F9-80A2-C3CD2570E8A0}"/>
    <cellStyle name="Vírgula 3 2 4 6" xfId="31702" xr:uid="{00000000-0005-0000-0000-0000D87B0000}"/>
    <cellStyle name="Vírgula 3 2 4 6 2" xfId="62323" xr:uid="{157621B0-F81F-4DBF-9716-67CE99C63EB4}"/>
    <cellStyle name="Vírgula 3 2 4 7" xfId="62314" xr:uid="{694AF821-C868-4CE9-840E-EFDC281B602B}"/>
    <cellStyle name="Vírgula 3 2 4 8" xfId="31703" xr:uid="{00000000-0005-0000-0000-0000D97B0000}"/>
    <cellStyle name="Vírgula 3 2 4 8 2" xfId="62324" xr:uid="{DED7E06C-23A3-474D-9C97-690BCD7DF732}"/>
    <cellStyle name="Vírgula 3 2 5" xfId="31704" xr:uid="{00000000-0005-0000-0000-0000DA7B0000}"/>
    <cellStyle name="Vírgula 3 2 5 2" xfId="31705" xr:uid="{00000000-0005-0000-0000-0000DB7B0000}"/>
    <cellStyle name="Vírgula 3 2 5 2 2" xfId="31706" xr:uid="{00000000-0005-0000-0000-0000DC7B0000}"/>
    <cellStyle name="Vírgula 3 2 5 2 2 2" xfId="62327" xr:uid="{3E80F8EC-41C1-4074-8644-F41AA5FCB30E}"/>
    <cellStyle name="Vírgula 3 2 5 2 3" xfId="62326" xr:uid="{58D165AB-BA66-4CFE-9C80-4F4B30E9A68F}"/>
    <cellStyle name="Vírgula 3 2 5 3" xfId="31707" xr:uid="{00000000-0005-0000-0000-0000DD7B0000}"/>
    <cellStyle name="Vírgula 3 2 5 3 2" xfId="31708" xr:uid="{00000000-0005-0000-0000-0000DE7B0000}"/>
    <cellStyle name="Vírgula 3 2 5 3 2 2" xfId="62329" xr:uid="{651759B2-348A-4F4C-A931-5DAC68E31995}"/>
    <cellStyle name="Vírgula 3 2 5 3 3" xfId="62328" xr:uid="{D50C5F37-B0FC-4D54-A101-4FB8F3870E09}"/>
    <cellStyle name="Vírgula 3 2 5 4" xfId="31709" xr:uid="{00000000-0005-0000-0000-0000DF7B0000}"/>
    <cellStyle name="Vírgula 3 2 5 4 2" xfId="62330" xr:uid="{833520D1-19D9-4425-9884-BED5FB6865DF}"/>
    <cellStyle name="Vírgula 3 2 5 5" xfId="31710" xr:uid="{00000000-0005-0000-0000-0000E07B0000}"/>
    <cellStyle name="Vírgula 3 2 5 5 2" xfId="62331" xr:uid="{E27ED45F-E17F-4302-A751-0F5D13FB746F}"/>
    <cellStyle name="Vírgula 3 2 5 6" xfId="31711" xr:uid="{00000000-0005-0000-0000-0000E17B0000}"/>
    <cellStyle name="Vírgula 3 2 5 6 2" xfId="62332" xr:uid="{B2E5BEEF-CB64-43FD-9CB3-E3991A639D72}"/>
    <cellStyle name="Vírgula 3 2 5 7" xfId="62325" xr:uid="{A8D6CCB3-2A2D-4DF4-8B4E-3429FDBEB5F9}"/>
    <cellStyle name="Vírgula 3 2 6" xfId="31712" xr:uid="{00000000-0005-0000-0000-0000E27B0000}"/>
    <cellStyle name="Vírgula 3 2 6 2" xfId="31713" xr:uid="{00000000-0005-0000-0000-0000E37B0000}"/>
    <cellStyle name="Vírgula 3 2 6 2 2" xfId="31714" xr:uid="{00000000-0005-0000-0000-0000E47B0000}"/>
    <cellStyle name="Vírgula 3 2 6 2 2 2" xfId="62335" xr:uid="{F51F923C-337A-4754-8E6C-E31AD4A072BD}"/>
    <cellStyle name="Vírgula 3 2 6 2 3" xfId="62334" xr:uid="{C889028F-0EFA-46EF-82E1-10B5F06717F6}"/>
    <cellStyle name="Vírgula 3 2 6 3" xfId="31715" xr:uid="{00000000-0005-0000-0000-0000E57B0000}"/>
    <cellStyle name="Vírgula 3 2 6 3 2" xfId="31716" xr:uid="{00000000-0005-0000-0000-0000E67B0000}"/>
    <cellStyle name="Vírgula 3 2 6 3 2 2" xfId="62337" xr:uid="{62B36C5B-D089-4E61-978F-654932AD7CE9}"/>
    <cellStyle name="Vírgula 3 2 6 3 3" xfId="62336" xr:uid="{943A8E84-0D56-482D-815C-063C2D89ACB8}"/>
    <cellStyle name="Vírgula 3 2 6 4" xfId="31717" xr:uid="{00000000-0005-0000-0000-0000E77B0000}"/>
    <cellStyle name="Vírgula 3 2 6 4 2" xfId="62338" xr:uid="{3C64156F-CE9C-4F64-B61A-8AB1223C7F18}"/>
    <cellStyle name="Vírgula 3 2 6 5" xfId="31718" xr:uid="{00000000-0005-0000-0000-0000E87B0000}"/>
    <cellStyle name="Vírgula 3 2 6 5 2" xfId="62339" xr:uid="{DC4BD081-F91E-4FD2-87E5-EE5E2AEF6A4B}"/>
    <cellStyle name="Vírgula 3 2 6 6" xfId="31719" xr:uid="{00000000-0005-0000-0000-0000E97B0000}"/>
    <cellStyle name="Vírgula 3 2 6 6 2" xfId="62340" xr:uid="{5137D0AE-936F-426B-8A21-5BD6B44420EB}"/>
    <cellStyle name="Vírgula 3 2 6 7" xfId="62333" xr:uid="{3BE4AECF-B1C7-4BD3-9534-180300C8634E}"/>
    <cellStyle name="Vírgula 3 2 7" xfId="31720" xr:uid="{00000000-0005-0000-0000-0000EA7B0000}"/>
    <cellStyle name="Vírgula 3 2 7 2" xfId="31721" xr:uid="{00000000-0005-0000-0000-0000EB7B0000}"/>
    <cellStyle name="Vírgula 3 2 7 2 2" xfId="31722" xr:uid="{00000000-0005-0000-0000-0000EC7B0000}"/>
    <cellStyle name="Vírgula 3 2 7 2 2 2" xfId="62343" xr:uid="{B1D5849B-36B9-4F16-8583-464AB049DA2F}"/>
    <cellStyle name="Vírgula 3 2 7 2 3" xfId="62342" xr:uid="{50DD68FD-17AD-4594-9644-84CFA7D1A53C}"/>
    <cellStyle name="Vírgula 3 2 7 3" xfId="31723" xr:uid="{00000000-0005-0000-0000-0000ED7B0000}"/>
    <cellStyle name="Vírgula 3 2 7 3 2" xfId="31724" xr:uid="{00000000-0005-0000-0000-0000EE7B0000}"/>
    <cellStyle name="Vírgula 3 2 7 3 2 2" xfId="62345" xr:uid="{6313440F-5030-4155-B100-6F1E3264A0D1}"/>
    <cellStyle name="Vírgula 3 2 7 3 3" xfId="62344" xr:uid="{C699FFB2-0589-4EA6-8E73-FDC25DEFF710}"/>
    <cellStyle name="Vírgula 3 2 7 4" xfId="31725" xr:uid="{00000000-0005-0000-0000-0000EF7B0000}"/>
    <cellStyle name="Vírgula 3 2 7 4 2" xfId="62346" xr:uid="{E7C6C114-A3C5-486F-9299-766B5D2BAEAA}"/>
    <cellStyle name="Vírgula 3 2 7 5" xfId="31726" xr:uid="{00000000-0005-0000-0000-0000F07B0000}"/>
    <cellStyle name="Vírgula 3 2 7 5 2" xfId="31727" xr:uid="{00000000-0005-0000-0000-0000F17B0000}"/>
    <cellStyle name="Vírgula 3 2 7 5 2 2" xfId="62348" xr:uid="{7164EDAA-9166-4705-86A1-EBAD6EA0446C}"/>
    <cellStyle name="Vírgula 3 2 7 5 3" xfId="62347" xr:uid="{1A4247F4-E0CC-44D5-A318-4327AEBD2CBE}"/>
    <cellStyle name="Vírgula 3 2 7 6" xfId="31728" xr:uid="{00000000-0005-0000-0000-0000F27B0000}"/>
    <cellStyle name="Vírgula 3 2 7 6 2" xfId="62349" xr:uid="{309FA88B-C42D-46A3-979D-C8C8C287F491}"/>
    <cellStyle name="Vírgula 3 2 7 7" xfId="62341" xr:uid="{5B7D85DF-5F03-4852-BF8E-18C5D0C70E78}"/>
    <cellStyle name="Vírgula 3 2 8" xfId="31729" xr:uid="{00000000-0005-0000-0000-0000F37B0000}"/>
    <cellStyle name="Vírgula 3 2 8 2" xfId="31730" xr:uid="{00000000-0005-0000-0000-0000F47B0000}"/>
    <cellStyle name="Vírgula 3 2 8 2 2" xfId="31731" xr:uid="{00000000-0005-0000-0000-0000F57B0000}"/>
    <cellStyle name="Vírgula 3 2 8 2 2 2" xfId="62352" xr:uid="{3E14B4A2-C2C7-4BB5-9773-D0AF0834C771}"/>
    <cellStyle name="Vírgula 3 2 8 2 3" xfId="62351" xr:uid="{06A8744F-6EFA-4A15-8244-D38BCA127819}"/>
    <cellStyle name="Vírgula 3 2 8 3" xfId="31732" xr:uid="{00000000-0005-0000-0000-0000F67B0000}"/>
    <cellStyle name="Vírgula 3 2 8 3 2" xfId="31733" xr:uid="{00000000-0005-0000-0000-0000F77B0000}"/>
    <cellStyle name="Vírgula 3 2 8 3 2 2" xfId="62354" xr:uid="{448A877F-7CB8-4269-9AD9-3CF57F19053B}"/>
    <cellStyle name="Vírgula 3 2 8 3 3" xfId="62353" xr:uid="{50CE82A8-D0EB-46D6-8C85-A999D896FDDE}"/>
    <cellStyle name="Vírgula 3 2 8 4" xfId="31734" xr:uid="{00000000-0005-0000-0000-0000F87B0000}"/>
    <cellStyle name="Vírgula 3 2 8 4 2" xfId="62355" xr:uid="{2C3C3BD6-C876-4ABE-AA50-90C6347D8280}"/>
    <cellStyle name="Vírgula 3 2 8 5" xfId="31735" xr:uid="{00000000-0005-0000-0000-0000F97B0000}"/>
    <cellStyle name="Vírgula 3 2 8 5 2" xfId="62356" xr:uid="{161BA1BE-4103-4435-B6D8-DECC25BF6775}"/>
    <cellStyle name="Vírgula 3 2 8 6" xfId="62350" xr:uid="{EF1874C9-EB60-4424-B6F3-A1CA3C003160}"/>
    <cellStyle name="Vírgula 3 2 9" xfId="31736" xr:uid="{00000000-0005-0000-0000-0000FA7B0000}"/>
    <cellStyle name="Vírgula 3 2 9 2" xfId="31737" xr:uid="{00000000-0005-0000-0000-0000FB7B0000}"/>
    <cellStyle name="Vírgula 3 2 9 2 2" xfId="31738" xr:uid="{00000000-0005-0000-0000-0000FC7B0000}"/>
    <cellStyle name="Vírgula 3 2 9 2 2 2" xfId="62359" xr:uid="{24A32977-6594-4545-BAB8-452AB7E74B48}"/>
    <cellStyle name="Vírgula 3 2 9 2 3" xfId="62358" xr:uid="{4EB404FB-78FE-4E78-9383-F6D9EF30300E}"/>
    <cellStyle name="Vírgula 3 2 9 3" xfId="31739" xr:uid="{00000000-0005-0000-0000-0000FD7B0000}"/>
    <cellStyle name="Vírgula 3 2 9 3 2" xfId="62360" xr:uid="{6B5A01C4-A3C2-4E2E-9ED1-5258449CCFB9}"/>
    <cellStyle name="Vírgula 3 2 9 4" xfId="31740" xr:uid="{00000000-0005-0000-0000-0000FE7B0000}"/>
    <cellStyle name="Vírgula 3 2 9 4 2" xfId="62361" xr:uid="{C2BA0115-347E-43B0-9030-A7DB01B8FE7F}"/>
    <cellStyle name="Vírgula 3 2 9 5" xfId="62357" xr:uid="{166FA610-529F-47CC-B37E-BE1276CA3A44}"/>
    <cellStyle name="Vírgula 3 20" xfId="31741" xr:uid="{00000000-0005-0000-0000-0000FF7B0000}"/>
    <cellStyle name="Vírgula 3 20 2" xfId="62362" xr:uid="{94954B26-D4E2-42FE-AE71-85F9ABA701ED}"/>
    <cellStyle name="Vírgula 3 21" xfId="31742" xr:uid="{00000000-0005-0000-0000-0000007C0000}"/>
    <cellStyle name="Vírgula 3 21 2" xfId="62363" xr:uid="{50186DE2-2EDD-42CB-9F4D-312FF951EB19}"/>
    <cellStyle name="Vírgula 3 22" xfId="31743" xr:uid="{00000000-0005-0000-0000-0000017C0000}"/>
    <cellStyle name="Vírgula 3 22 2" xfId="62364" xr:uid="{F2CA4CC0-CF74-46CF-8912-1592CABAFC46}"/>
    <cellStyle name="Vírgula 3 23" xfId="31744" xr:uid="{00000000-0005-0000-0000-0000027C0000}"/>
    <cellStyle name="Vírgula 3 23 2" xfId="62365" xr:uid="{9E8998A2-506D-464B-9BCE-DF08727FE192}"/>
    <cellStyle name="Vírgula 3 24" xfId="31745" xr:uid="{00000000-0005-0000-0000-0000037C0000}"/>
    <cellStyle name="Vírgula 3 24 2" xfId="31746" xr:uid="{00000000-0005-0000-0000-0000047C0000}"/>
    <cellStyle name="Vírgula 3 24 2 2" xfId="62367" xr:uid="{78DAFA51-52F3-499D-AB1B-A284FDD9E7E9}"/>
    <cellStyle name="Vírgula 3 24 3" xfId="62366" xr:uid="{13D7D3B2-B901-410F-AB07-F7895B404147}"/>
    <cellStyle name="Vírgula 3 25" xfId="31747" xr:uid="{00000000-0005-0000-0000-0000057C0000}"/>
    <cellStyle name="Vírgula 3 25 2" xfId="62368" xr:uid="{9EFA92E9-6B94-4C86-94F0-2AC0FC85EC01}"/>
    <cellStyle name="Vírgula 3 25 3" xfId="31748" xr:uid="{00000000-0005-0000-0000-0000067C0000}"/>
    <cellStyle name="Vírgula 3 25 3 2" xfId="62369" xr:uid="{B6789396-EB17-49DA-B7C9-9A2BD63D9488}"/>
    <cellStyle name="Vírgula 3 26" xfId="31749" xr:uid="{00000000-0005-0000-0000-0000077C0000}"/>
    <cellStyle name="Vírgula 3 26 2" xfId="62370" xr:uid="{306EB631-8CB2-4EA1-AD19-C4B9EA137B76}"/>
    <cellStyle name="Vírgula 3 27" xfId="31750" xr:uid="{00000000-0005-0000-0000-0000087C0000}"/>
    <cellStyle name="Vírgula 3 27 2" xfId="62371" xr:uid="{CAB8A50C-878D-47F2-9467-A39C7DEF1E34}"/>
    <cellStyle name="Vírgula 3 28" xfId="31751" xr:uid="{00000000-0005-0000-0000-0000097C0000}"/>
    <cellStyle name="Vírgula 3 28 2" xfId="62372" xr:uid="{80591756-E403-4808-B662-2A18657E943A}"/>
    <cellStyle name="Vírgula 3 29" xfId="31752" xr:uid="{00000000-0005-0000-0000-00000A7C0000}"/>
    <cellStyle name="Vírgula 3 29 2" xfId="62373" xr:uid="{9C9D03F1-6F2C-4E5B-8AE3-822D36258985}"/>
    <cellStyle name="Vírgula 3 3" xfId="31753" xr:uid="{00000000-0005-0000-0000-00000B7C0000}"/>
    <cellStyle name="Vírgula 3 3 10" xfId="31754" xr:uid="{00000000-0005-0000-0000-00000C7C0000}"/>
    <cellStyle name="Vírgula 3 3 10 2" xfId="62375" xr:uid="{24CF08F8-07F3-47AC-BADC-C9AD5C479A29}"/>
    <cellStyle name="Vírgula 3 3 11" xfId="31755" xr:uid="{00000000-0005-0000-0000-00000D7C0000}"/>
    <cellStyle name="Vírgula 3 3 11 2" xfId="62376" xr:uid="{6F40F545-AA31-4F3F-8342-2B5191A53117}"/>
    <cellStyle name="Vírgula 3 3 12" xfId="31756" xr:uid="{00000000-0005-0000-0000-00000E7C0000}"/>
    <cellStyle name="Vírgula 3 3 12 2" xfId="62377" xr:uid="{6491ACDA-0C27-4858-B022-E14E24111157}"/>
    <cellStyle name="Vírgula 3 3 13" xfId="31757" xr:uid="{00000000-0005-0000-0000-00000F7C0000}"/>
    <cellStyle name="Vírgula 3 3 13 2" xfId="62378" xr:uid="{35FD0E18-B59A-4A95-8091-BFD4ADEE352B}"/>
    <cellStyle name="Vírgula 3 3 14" xfId="62374" xr:uid="{DF52EE90-3C9C-478C-8CF0-4EE7685BEDA3}"/>
    <cellStyle name="Vírgula 3 3 2" xfId="31758" xr:uid="{00000000-0005-0000-0000-0000107C0000}"/>
    <cellStyle name="Vírgula 3 3 2 2" xfId="31759" xr:uid="{00000000-0005-0000-0000-0000117C0000}"/>
    <cellStyle name="Vírgula 3 3 2 2 2" xfId="31760" xr:uid="{00000000-0005-0000-0000-0000127C0000}"/>
    <cellStyle name="Vírgula 3 3 2 2 2 2" xfId="62381" xr:uid="{9D67BD9B-65B2-4AE2-8074-EB2406B33FE0}"/>
    <cellStyle name="Vírgula 3 3 2 2 3" xfId="62380" xr:uid="{AFF16860-03C5-47AB-9A93-0F6FF5F32161}"/>
    <cellStyle name="Vírgula 3 3 2 3" xfId="31761" xr:uid="{00000000-0005-0000-0000-0000137C0000}"/>
    <cellStyle name="Vírgula 3 3 2 3 2" xfId="31762" xr:uid="{00000000-0005-0000-0000-0000147C0000}"/>
    <cellStyle name="Vírgula 3 3 2 3 2 2" xfId="62383" xr:uid="{764EA4D5-B744-4F3D-8DBB-36F8FA80948F}"/>
    <cellStyle name="Vírgula 3 3 2 3 3" xfId="62382" xr:uid="{35FDE559-4E0B-4D57-A9A3-D384BC0355B5}"/>
    <cellStyle name="Vírgula 3 3 2 4" xfId="31763" xr:uid="{00000000-0005-0000-0000-0000157C0000}"/>
    <cellStyle name="Vírgula 3 3 2 4 2" xfId="62384" xr:uid="{BA9E561D-A75E-44E1-B95E-0C37DD36D3D8}"/>
    <cellStyle name="Vírgula 3 3 2 5" xfId="31764" xr:uid="{00000000-0005-0000-0000-0000167C0000}"/>
    <cellStyle name="Vírgula 3 3 2 5 2" xfId="62385" xr:uid="{F1BEFACE-8461-4AEF-9463-9FA7569C8111}"/>
    <cellStyle name="Vírgula 3 3 2 6" xfId="31765" xr:uid="{00000000-0005-0000-0000-0000177C0000}"/>
    <cellStyle name="Vírgula 3 3 2 6 2" xfId="62386" xr:uid="{91CB7A57-025E-4C36-85D6-33B45B8A5A5C}"/>
    <cellStyle name="Vírgula 3 3 2 7" xfId="62379" xr:uid="{EF2C49F3-4123-4F02-B293-1A7EDB1F5DBC}"/>
    <cellStyle name="Vírgula 3 3 3" xfId="31766" xr:uid="{00000000-0005-0000-0000-0000187C0000}"/>
    <cellStyle name="Vírgula 3 3 3 2" xfId="31767" xr:uid="{00000000-0005-0000-0000-0000197C0000}"/>
    <cellStyle name="Vírgula 3 3 3 2 2" xfId="31768" xr:uid="{00000000-0005-0000-0000-00001A7C0000}"/>
    <cellStyle name="Vírgula 3 3 3 2 2 2" xfId="62389" xr:uid="{C8602A29-6F90-47D8-947E-005186DB62BB}"/>
    <cellStyle name="Vírgula 3 3 3 2 3" xfId="62388" xr:uid="{7E6091AF-B772-4C0A-B62E-80528171F4E0}"/>
    <cellStyle name="Vírgula 3 3 3 3" xfId="31769" xr:uid="{00000000-0005-0000-0000-00001B7C0000}"/>
    <cellStyle name="Vírgula 3 3 3 3 2" xfId="62390" xr:uid="{062F773F-5FD9-42A8-A331-2C8A3F60796A}"/>
    <cellStyle name="Vírgula 3 3 3 4" xfId="31770" xr:uid="{00000000-0005-0000-0000-00001C7C0000}"/>
    <cellStyle name="Vírgula 3 3 3 4 2" xfId="62391" xr:uid="{5FD27002-C45F-4AB0-9B88-B11E014B5761}"/>
    <cellStyle name="Vírgula 3 3 3 5" xfId="62387" xr:uid="{2B762F85-34C5-4646-8B1B-FA6FFD53EDF9}"/>
    <cellStyle name="Vírgula 3 3 4" xfId="31771" xr:uid="{00000000-0005-0000-0000-00001D7C0000}"/>
    <cellStyle name="Vírgula 3 3 4 2" xfId="31772" xr:uid="{00000000-0005-0000-0000-00001E7C0000}"/>
    <cellStyle name="Vírgula 3 3 4 2 2" xfId="62393" xr:uid="{4B7E5472-3ED3-4953-B77B-F51BBFA00832}"/>
    <cellStyle name="Vírgula 3 3 4 3" xfId="62392" xr:uid="{F0BD0111-18E0-4B23-95A6-B28AAACA6830}"/>
    <cellStyle name="Vírgula 3 3 5" xfId="31773" xr:uid="{00000000-0005-0000-0000-00001F7C0000}"/>
    <cellStyle name="Vírgula 3 3 5 2" xfId="31774" xr:uid="{00000000-0005-0000-0000-0000207C0000}"/>
    <cellStyle name="Vírgula 3 3 5 2 2" xfId="62395" xr:uid="{BCD0B825-88A4-473E-802C-928670AA2FFB}"/>
    <cellStyle name="Vírgula 3 3 5 3" xfId="62394" xr:uid="{8B7FAA46-D5FE-4B81-A2B1-29511A474EDE}"/>
    <cellStyle name="Vírgula 3 3 6" xfId="31775" xr:uid="{00000000-0005-0000-0000-0000217C0000}"/>
    <cellStyle name="Vírgula 3 3 6 2" xfId="31776" xr:uid="{00000000-0005-0000-0000-0000227C0000}"/>
    <cellStyle name="Vírgula 3 3 6 2 2" xfId="62397" xr:uid="{8CB4B8A8-65E5-419D-B71B-D27C33E9D98E}"/>
    <cellStyle name="Vírgula 3 3 6 3" xfId="62396" xr:uid="{1B9C1AD0-2B87-467A-8E9F-D77BECF1FCC8}"/>
    <cellStyle name="Vírgula 3 3 7" xfId="31777" xr:uid="{00000000-0005-0000-0000-0000237C0000}"/>
    <cellStyle name="Vírgula 3 3 7 2" xfId="31778" xr:uid="{00000000-0005-0000-0000-0000247C0000}"/>
    <cellStyle name="Vírgula 3 3 7 2 2" xfId="62399" xr:uid="{0E7871FB-C544-4639-8385-81B58B5AFA32}"/>
    <cellStyle name="Vírgula 3 3 7 3" xfId="62398" xr:uid="{CDB3F96F-DACC-48FA-BF78-FFFC7C961A8E}"/>
    <cellStyle name="Vírgula 3 3 8" xfId="31779" xr:uid="{00000000-0005-0000-0000-0000257C0000}"/>
    <cellStyle name="Vírgula 3 3 8 2" xfId="31780" xr:uid="{00000000-0005-0000-0000-0000267C0000}"/>
    <cellStyle name="Vírgula 3 3 8 2 2" xfId="62401" xr:uid="{F99A91F7-774E-4DFB-8A76-82DCC27AAB98}"/>
    <cellStyle name="Vírgula 3 3 8 3" xfId="62400" xr:uid="{DBCA65DB-D983-455C-BD8C-F8BBC5CCB11A}"/>
    <cellStyle name="Vírgula 3 3 9" xfId="31781" xr:uid="{00000000-0005-0000-0000-0000277C0000}"/>
    <cellStyle name="Vírgula 3 3 9 2" xfId="62402" xr:uid="{2240F6CA-7CF6-48A7-B2A1-09277B2DFDA8}"/>
    <cellStyle name="Vírgula 3 30" xfId="31782" xr:uid="{00000000-0005-0000-0000-0000287C0000}"/>
    <cellStyle name="Vírgula 3 30 2" xfId="62403" xr:uid="{296FA4A9-43D0-4612-A540-3CC9FC4BB719}"/>
    <cellStyle name="Vírgula 3 31" xfId="31783" xr:uid="{00000000-0005-0000-0000-0000297C0000}"/>
    <cellStyle name="Vírgula 3 31 2" xfId="62404" xr:uid="{4FF4ECFE-DEDC-4D24-A63E-98575CF1E28B}"/>
    <cellStyle name="Vírgula 3 32" xfId="31784" xr:uid="{00000000-0005-0000-0000-00002A7C0000}"/>
    <cellStyle name="Vírgula 3 32 2" xfId="62405" xr:uid="{5FDDFFF0-9B31-4F6E-8938-339782971C1C}"/>
    <cellStyle name="Vírgula 3 33" xfId="62210" xr:uid="{5B590A77-52E7-48F9-9938-FBE0F7C96F52}"/>
    <cellStyle name="Vírgula 3 34" xfId="31785" xr:uid="{00000000-0005-0000-0000-00002B7C0000}"/>
    <cellStyle name="Vírgula 3 34 2" xfId="62406" xr:uid="{66D46870-695F-4C67-A4B1-52B75C193C77}"/>
    <cellStyle name="Vírgula 3 4" xfId="31786" xr:uid="{00000000-0005-0000-0000-00002C7C0000}"/>
    <cellStyle name="Vírgula 3 4 10" xfId="31787" xr:uid="{00000000-0005-0000-0000-00002D7C0000}"/>
    <cellStyle name="Vírgula 3 4 10 2" xfId="62408" xr:uid="{A73E954E-D284-4811-89F9-1D51331327A9}"/>
    <cellStyle name="Vírgula 3 4 11" xfId="31788" xr:uid="{00000000-0005-0000-0000-00002E7C0000}"/>
    <cellStyle name="Vírgula 3 4 11 2" xfId="62409" xr:uid="{076CDC8E-B4DE-407E-8E04-AB7DB4E70EFE}"/>
    <cellStyle name="Vírgula 3 4 12" xfId="31789" xr:uid="{00000000-0005-0000-0000-00002F7C0000}"/>
    <cellStyle name="Vírgula 3 4 12 2" xfId="62410" xr:uid="{732D57F4-F6FE-4069-991F-913B66B8CE47}"/>
    <cellStyle name="Vírgula 3 4 13" xfId="31790" xr:uid="{00000000-0005-0000-0000-0000307C0000}"/>
    <cellStyle name="Vírgula 3 4 13 2" xfId="62411" xr:uid="{53F1E062-B9A4-4F81-89FE-14AA76D9C729}"/>
    <cellStyle name="Vírgula 3 4 14" xfId="62407" xr:uid="{901F4EFD-23DD-4BD9-8B76-908BFF65F4C8}"/>
    <cellStyle name="Vírgula 3 4 2" xfId="31791" xr:uid="{00000000-0005-0000-0000-0000317C0000}"/>
    <cellStyle name="Vírgula 3 4 2 2" xfId="31792" xr:uid="{00000000-0005-0000-0000-0000327C0000}"/>
    <cellStyle name="Vírgula 3 4 2 2 2" xfId="31793" xr:uid="{00000000-0005-0000-0000-0000337C0000}"/>
    <cellStyle name="Vírgula 3 4 2 2 2 2" xfId="62414" xr:uid="{9CCD0F14-F7D0-46D5-8FAF-69A6082C12DA}"/>
    <cellStyle name="Vírgula 3 4 2 2 3" xfId="62413" xr:uid="{AF4C7866-14D0-4208-8168-C7D1429B1B3E}"/>
    <cellStyle name="Vírgula 3 4 2 3" xfId="31794" xr:uid="{00000000-0005-0000-0000-0000347C0000}"/>
    <cellStyle name="Vírgula 3 4 2 3 2" xfId="31795" xr:uid="{00000000-0005-0000-0000-0000357C0000}"/>
    <cellStyle name="Vírgula 3 4 2 3 2 2" xfId="62416" xr:uid="{4516A516-F048-4718-ABDC-E4C6831DB2DC}"/>
    <cellStyle name="Vírgula 3 4 2 3 3" xfId="62415" xr:uid="{B18F0436-D83D-4E5F-8348-9E872D727E3B}"/>
    <cellStyle name="Vírgula 3 4 2 4" xfId="31796" xr:uid="{00000000-0005-0000-0000-0000367C0000}"/>
    <cellStyle name="Vírgula 3 4 2 4 2" xfId="62417" xr:uid="{CC753835-0E61-4F02-9D2E-4A862DA8ADFB}"/>
    <cellStyle name="Vírgula 3 4 2 5" xfId="31797" xr:uid="{00000000-0005-0000-0000-0000377C0000}"/>
    <cellStyle name="Vírgula 3 4 2 5 2" xfId="62418" xr:uid="{E98D88E8-FEA5-4806-BABB-4F6CA72C6CC5}"/>
    <cellStyle name="Vírgula 3 4 2 6" xfId="31798" xr:uid="{00000000-0005-0000-0000-0000387C0000}"/>
    <cellStyle name="Vírgula 3 4 2 6 2" xfId="62419" xr:uid="{A85E77AE-2653-45C3-8FB3-B88319408DDC}"/>
    <cellStyle name="Vírgula 3 4 2 7" xfId="62412" xr:uid="{F57DD9D8-0DAB-4EED-9474-4B236D281641}"/>
    <cellStyle name="Vírgula 3 4 3" xfId="31799" xr:uid="{00000000-0005-0000-0000-0000397C0000}"/>
    <cellStyle name="Vírgula 3 4 3 2" xfId="31800" xr:uid="{00000000-0005-0000-0000-00003A7C0000}"/>
    <cellStyle name="Vírgula 3 4 3 2 2" xfId="31801" xr:uid="{00000000-0005-0000-0000-00003B7C0000}"/>
    <cellStyle name="Vírgula 3 4 3 2 2 2" xfId="62422" xr:uid="{2096D0CC-EB95-44F1-B987-69FC7A36D322}"/>
    <cellStyle name="Vírgula 3 4 3 2 3" xfId="62421" xr:uid="{BE4839F0-79CA-47D5-8724-107ED3B2404E}"/>
    <cellStyle name="Vírgula 3 4 3 3" xfId="31802" xr:uid="{00000000-0005-0000-0000-00003C7C0000}"/>
    <cellStyle name="Vírgula 3 4 3 3 2" xfId="31803" xr:uid="{00000000-0005-0000-0000-00003D7C0000}"/>
    <cellStyle name="Vírgula 3 4 3 3 2 2" xfId="62424" xr:uid="{2CF31B73-3680-43CE-A3A2-A8E73B0436C2}"/>
    <cellStyle name="Vírgula 3 4 3 3 3" xfId="62423" xr:uid="{189C9179-21CB-4529-B58C-F2D2A20F2F93}"/>
    <cellStyle name="Vírgula 3 4 3 4" xfId="31804" xr:uid="{00000000-0005-0000-0000-00003E7C0000}"/>
    <cellStyle name="Vírgula 3 4 3 4 2" xfId="62425" xr:uid="{C6D2DD90-4237-41F2-B9FE-7F0779AD70F6}"/>
    <cellStyle name="Vírgula 3 4 3 5" xfId="31805" xr:uid="{00000000-0005-0000-0000-00003F7C0000}"/>
    <cellStyle name="Vírgula 3 4 3 5 2" xfId="62426" xr:uid="{E82FCE58-3B42-4A2A-ABA8-986BE5AE0AA1}"/>
    <cellStyle name="Vírgula 3 4 3 6" xfId="31806" xr:uid="{00000000-0005-0000-0000-0000407C0000}"/>
    <cellStyle name="Vírgula 3 4 3 6 2" xfId="62427" xr:uid="{0B8CB829-C7B8-4F4D-983B-E42B6E1F765F}"/>
    <cellStyle name="Vírgula 3 4 3 7" xfId="62420" xr:uid="{1F3D865A-D270-4FE3-9298-86B3A6168ABB}"/>
    <cellStyle name="Vírgula 3 4 4" xfId="31807" xr:uid="{00000000-0005-0000-0000-0000417C0000}"/>
    <cellStyle name="Vírgula 3 4 4 2" xfId="31808" xr:uid="{00000000-0005-0000-0000-0000427C0000}"/>
    <cellStyle name="Vírgula 3 4 4 2 2" xfId="31809" xr:uid="{00000000-0005-0000-0000-0000437C0000}"/>
    <cellStyle name="Vírgula 3 4 4 2 2 2" xfId="62430" xr:uid="{3848E9E0-C932-4401-94C4-379C37D7EDF2}"/>
    <cellStyle name="Vírgula 3 4 4 2 3" xfId="62429" xr:uid="{CB674374-C206-4B56-8C0C-3AF968FB311F}"/>
    <cellStyle name="Vírgula 3 4 4 3" xfId="31810" xr:uid="{00000000-0005-0000-0000-0000447C0000}"/>
    <cellStyle name="Vírgula 3 4 4 3 2" xfId="31811" xr:uid="{00000000-0005-0000-0000-0000457C0000}"/>
    <cellStyle name="Vírgula 3 4 4 3 2 2" xfId="62432" xr:uid="{296E0FB5-E6B4-43F2-82C4-B6C3F4E92FE4}"/>
    <cellStyle name="Vírgula 3 4 4 3 3" xfId="62431" xr:uid="{A26E3C7D-208A-4871-98E5-3F253FD8BACE}"/>
    <cellStyle name="Vírgula 3 4 4 4" xfId="31812" xr:uid="{00000000-0005-0000-0000-0000467C0000}"/>
    <cellStyle name="Vírgula 3 4 4 4 2" xfId="62433" xr:uid="{AFB116F1-EC88-41E5-977D-E9F5214977DF}"/>
    <cellStyle name="Vírgula 3 4 4 5" xfId="31813" xr:uid="{00000000-0005-0000-0000-0000477C0000}"/>
    <cellStyle name="Vírgula 3 4 4 5 2" xfId="62434" xr:uid="{E154E93B-D4F9-492C-B221-2D7295801DE2}"/>
    <cellStyle name="Vírgula 3 4 4 6" xfId="31814" xr:uid="{00000000-0005-0000-0000-0000487C0000}"/>
    <cellStyle name="Vírgula 3 4 4 6 2" xfId="62435" xr:uid="{1B28F96B-49C1-4588-AEB5-90AA950EEA0B}"/>
    <cellStyle name="Vírgula 3 4 4 7" xfId="62428" xr:uid="{990E2E6E-F79D-4114-949E-30895F7C77D4}"/>
    <cellStyle name="Vírgula 3 4 5" xfId="31815" xr:uid="{00000000-0005-0000-0000-0000497C0000}"/>
    <cellStyle name="Vírgula 3 4 5 2" xfId="31816" xr:uid="{00000000-0005-0000-0000-00004A7C0000}"/>
    <cellStyle name="Vírgula 3 4 5 2 2" xfId="31817" xr:uid="{00000000-0005-0000-0000-00004B7C0000}"/>
    <cellStyle name="Vírgula 3 4 5 2 2 2" xfId="62438" xr:uid="{B55C95E1-782C-431D-9414-FB837A54AEED}"/>
    <cellStyle name="Vírgula 3 4 5 2 3" xfId="62437" xr:uid="{E6F12993-4DFE-49B1-BD07-8D2B0C844B40}"/>
    <cellStyle name="Vírgula 3 4 5 3" xfId="31818" xr:uid="{00000000-0005-0000-0000-00004C7C0000}"/>
    <cellStyle name="Vírgula 3 4 5 3 2" xfId="62439" xr:uid="{D396D253-AE30-4853-A50E-E0DE3F92EF28}"/>
    <cellStyle name="Vírgula 3 4 5 4" xfId="31819" xr:uid="{00000000-0005-0000-0000-00004D7C0000}"/>
    <cellStyle name="Vírgula 3 4 5 4 2" xfId="62440" xr:uid="{F1971248-6433-4AD3-8A2D-A6CD541B412E}"/>
    <cellStyle name="Vírgula 3 4 5 5" xfId="62436" xr:uid="{625B94B8-173B-4A7B-BB33-A1E964BE3DE2}"/>
    <cellStyle name="Vírgula 3 4 6" xfId="31820" xr:uid="{00000000-0005-0000-0000-00004E7C0000}"/>
    <cellStyle name="Vírgula 3 4 6 2" xfId="31821" xr:uid="{00000000-0005-0000-0000-00004F7C0000}"/>
    <cellStyle name="Vírgula 3 4 6 2 2" xfId="62442" xr:uid="{31A4C0D7-3E76-489B-9FF1-8830949D3E2E}"/>
    <cellStyle name="Vírgula 3 4 6 3" xfId="62441" xr:uid="{D3C65CF6-A137-4DA1-8336-CD9656405B70}"/>
    <cellStyle name="Vírgula 3 4 7" xfId="31822" xr:uid="{00000000-0005-0000-0000-0000507C0000}"/>
    <cellStyle name="Vírgula 3 4 7 2" xfId="31823" xr:uid="{00000000-0005-0000-0000-0000517C0000}"/>
    <cellStyle name="Vírgula 3 4 7 2 2" xfId="62444" xr:uid="{49CBAF52-C9A9-4B68-808E-865C452047BA}"/>
    <cellStyle name="Vírgula 3 4 7 3" xfId="62443" xr:uid="{F937C836-6099-4EA9-8E07-0CB40ACB8393}"/>
    <cellStyle name="Vírgula 3 4 8" xfId="31824" xr:uid="{00000000-0005-0000-0000-0000527C0000}"/>
    <cellStyle name="Vírgula 3 4 8 2" xfId="31825" xr:uid="{00000000-0005-0000-0000-0000537C0000}"/>
    <cellStyle name="Vírgula 3 4 8 2 2" xfId="62446" xr:uid="{4DFF11DF-DA18-4D9A-968F-F1CAF9C18834}"/>
    <cellStyle name="Vírgula 3 4 8 3" xfId="62445" xr:uid="{A948AA88-4D18-4008-9BF1-1574FCE185DF}"/>
    <cellStyle name="Vírgula 3 4 9" xfId="31826" xr:uid="{00000000-0005-0000-0000-0000547C0000}"/>
    <cellStyle name="Vírgula 3 4 9 2" xfId="31827" xr:uid="{00000000-0005-0000-0000-0000557C0000}"/>
    <cellStyle name="Vírgula 3 4 9 2 2" xfId="62448" xr:uid="{9D643568-D9D9-4F14-AA8D-23A57E4F595A}"/>
    <cellStyle name="Vírgula 3 4 9 3" xfId="62447" xr:uid="{F4A51FBA-9560-4C1F-AF96-BC89F6F45DF7}"/>
    <cellStyle name="Vírgula 3 5" xfId="31828" xr:uid="{00000000-0005-0000-0000-0000567C0000}"/>
    <cellStyle name="Vírgula 3 5 2" xfId="31829" xr:uid="{00000000-0005-0000-0000-0000577C0000}"/>
    <cellStyle name="Vírgula 3 5 2 2" xfId="31830" xr:uid="{00000000-0005-0000-0000-0000587C0000}"/>
    <cellStyle name="Vírgula 3 5 2 2 2" xfId="31831" xr:uid="{00000000-0005-0000-0000-0000597C0000}"/>
    <cellStyle name="Vírgula 3 5 2 2 2 2" xfId="62452" xr:uid="{7A552DA3-7548-4F13-9D91-AE167A81C3BD}"/>
    <cellStyle name="Vírgula 3 5 2 2 3" xfId="62451" xr:uid="{E4C3433B-87AA-4ECC-B03A-4A5E6D615094}"/>
    <cellStyle name="Vírgula 3 5 2 3" xfId="31832" xr:uid="{00000000-0005-0000-0000-00005A7C0000}"/>
    <cellStyle name="Vírgula 3 5 2 3 2" xfId="31833" xr:uid="{00000000-0005-0000-0000-00005B7C0000}"/>
    <cellStyle name="Vírgula 3 5 2 3 2 2" xfId="62454" xr:uid="{60B0358B-6158-4A93-B8A6-924B23169359}"/>
    <cellStyle name="Vírgula 3 5 2 3 3" xfId="62453" xr:uid="{5D70BCCF-2AFD-43E6-86CB-159D8A79D804}"/>
    <cellStyle name="Vírgula 3 5 2 4" xfId="31834" xr:uid="{00000000-0005-0000-0000-00005C7C0000}"/>
    <cellStyle name="Vírgula 3 5 2 4 2" xfId="62455" xr:uid="{914955A1-6E40-4699-BE4A-66D7203E3A21}"/>
    <cellStyle name="Vírgula 3 5 2 5" xfId="31835" xr:uid="{00000000-0005-0000-0000-00005D7C0000}"/>
    <cellStyle name="Vírgula 3 5 2 5 2" xfId="62456" xr:uid="{CB5D2F51-887A-4F82-97B9-71F31A0830E8}"/>
    <cellStyle name="Vírgula 3 5 2 6" xfId="31836" xr:uid="{00000000-0005-0000-0000-00005E7C0000}"/>
    <cellStyle name="Vírgula 3 5 2 6 2" xfId="62457" xr:uid="{9D29635C-97AA-4038-8107-45340D7426BB}"/>
    <cellStyle name="Vírgula 3 5 2 7" xfId="62450" xr:uid="{3E79E05A-6F40-4CDB-B035-ED9DD57AB292}"/>
    <cellStyle name="Vírgula 3 5 3" xfId="31837" xr:uid="{00000000-0005-0000-0000-00005F7C0000}"/>
    <cellStyle name="Vírgula 3 5 3 2" xfId="31838" xr:uid="{00000000-0005-0000-0000-0000607C0000}"/>
    <cellStyle name="Vírgula 3 5 3 2 2" xfId="62459" xr:uid="{62C6BB1A-7114-4A8F-9EFA-D5533C3F4E2F}"/>
    <cellStyle name="Vírgula 3 5 3 3" xfId="62458" xr:uid="{DF6D9C6F-EDA5-4615-ADDC-69B67222284D}"/>
    <cellStyle name="Vírgula 3 5 4" xfId="31839" xr:uid="{00000000-0005-0000-0000-0000617C0000}"/>
    <cellStyle name="Vírgula 3 5 4 2" xfId="31840" xr:uid="{00000000-0005-0000-0000-0000627C0000}"/>
    <cellStyle name="Vírgula 3 5 4 2 2" xfId="62461" xr:uid="{5CDD9EED-B010-402E-881C-67485EFEEBD5}"/>
    <cellStyle name="Vírgula 3 5 4 3" xfId="62460" xr:uid="{FF8D31C1-3218-4C2D-8360-71BF37712F0B}"/>
    <cellStyle name="Vírgula 3 5 5" xfId="31841" xr:uid="{00000000-0005-0000-0000-0000637C0000}"/>
    <cellStyle name="Vírgula 3 5 5 2" xfId="31842" xr:uid="{00000000-0005-0000-0000-0000647C0000}"/>
    <cellStyle name="Vírgula 3 5 5 2 2" xfId="62463" xr:uid="{AC36DCA1-66FE-42AC-9D68-EF1B1EB741C0}"/>
    <cellStyle name="Vírgula 3 5 5 3" xfId="62462" xr:uid="{7E1FA653-AC2D-42CB-A5B1-C36990085D40}"/>
    <cellStyle name="Vírgula 3 5 6" xfId="31843" xr:uid="{00000000-0005-0000-0000-0000657C0000}"/>
    <cellStyle name="Vírgula 3 5 6 2" xfId="31844" xr:uid="{00000000-0005-0000-0000-0000667C0000}"/>
    <cellStyle name="Vírgula 3 5 6 2 2" xfId="62465" xr:uid="{E5056C42-5986-4152-A81C-C8750EDEC856}"/>
    <cellStyle name="Vírgula 3 5 6 3" xfId="62464" xr:uid="{0AF16B52-F838-4DEE-9AC6-7F741D851968}"/>
    <cellStyle name="Vírgula 3 5 7" xfId="31845" xr:uid="{00000000-0005-0000-0000-0000677C0000}"/>
    <cellStyle name="Vírgula 3 5 7 2" xfId="62466" xr:uid="{75CD5C1B-30CF-4969-899D-CDC2C122D3DA}"/>
    <cellStyle name="Vírgula 3 5 8" xfId="62449" xr:uid="{535FF5CA-CCED-40A8-812E-2395D7BB18A3}"/>
    <cellStyle name="Vírgula 3 5 9" xfId="31846" xr:uid="{00000000-0005-0000-0000-0000687C0000}"/>
    <cellStyle name="Vírgula 3 5 9 2" xfId="62467" xr:uid="{ECC0F96E-9FBC-423B-81F9-32A17202DCBA}"/>
    <cellStyle name="Vírgula 3 6" xfId="31847" xr:uid="{00000000-0005-0000-0000-0000697C0000}"/>
    <cellStyle name="Vírgula 3 6 2" xfId="31848" xr:uid="{00000000-0005-0000-0000-00006A7C0000}"/>
    <cellStyle name="Vírgula 3 6 2 2" xfId="31849" xr:uid="{00000000-0005-0000-0000-00006B7C0000}"/>
    <cellStyle name="Vírgula 3 6 2 2 2" xfId="62470" xr:uid="{806015AF-AEC1-4893-B654-9605CBCCB7AC}"/>
    <cellStyle name="Vírgula 3 6 2 3" xfId="62469" xr:uid="{03F9F866-C4FE-41CA-B77F-7CA4F5F59117}"/>
    <cellStyle name="Vírgula 3 6 3" xfId="31850" xr:uid="{00000000-0005-0000-0000-00006C7C0000}"/>
    <cellStyle name="Vírgula 3 6 3 2" xfId="31851" xr:uid="{00000000-0005-0000-0000-00006D7C0000}"/>
    <cellStyle name="Vírgula 3 6 3 2 2" xfId="62472" xr:uid="{43162DFF-6C27-4933-A155-BBCFA7216B50}"/>
    <cellStyle name="Vírgula 3 6 3 3" xfId="62471" xr:uid="{C24BC5D1-BFCC-4E56-B45E-30ED06E88781}"/>
    <cellStyle name="Vírgula 3 6 4" xfId="31852" xr:uid="{00000000-0005-0000-0000-00006E7C0000}"/>
    <cellStyle name="Vírgula 3 6 4 2" xfId="62473" xr:uid="{941FFAE0-67A7-4A66-8A70-1F058B027D09}"/>
    <cellStyle name="Vírgula 3 6 5" xfId="31853" xr:uid="{00000000-0005-0000-0000-00006F7C0000}"/>
    <cellStyle name="Vírgula 3 6 5 2" xfId="62474" xr:uid="{5B8C9DE4-2BA9-4F3B-82D6-A3B3B9C3EECD}"/>
    <cellStyle name="Vírgula 3 6 6" xfId="31854" xr:uid="{00000000-0005-0000-0000-0000707C0000}"/>
    <cellStyle name="Vírgula 3 6 6 2" xfId="62475" xr:uid="{8841C38F-6CAE-4527-889F-68B0793C1032}"/>
    <cellStyle name="Vírgula 3 6 7" xfId="62468" xr:uid="{FC20F9E2-7D0D-4E0C-825F-6E6366BA02DC}"/>
    <cellStyle name="Vírgula 3 7" xfId="31855" xr:uid="{00000000-0005-0000-0000-0000717C0000}"/>
    <cellStyle name="Vírgula 3 7 2" xfId="31856" xr:uid="{00000000-0005-0000-0000-0000727C0000}"/>
    <cellStyle name="Vírgula 3 7 2 2" xfId="31857" xr:uid="{00000000-0005-0000-0000-0000737C0000}"/>
    <cellStyle name="Vírgula 3 7 2 2 2" xfId="62478" xr:uid="{577E8E5B-6339-4394-B238-0586E21E7010}"/>
    <cellStyle name="Vírgula 3 7 2 3" xfId="62477" xr:uid="{B548B37D-57C0-4266-A9F3-3717BD648A33}"/>
    <cellStyle name="Vírgula 3 7 3" xfId="31858" xr:uid="{00000000-0005-0000-0000-0000747C0000}"/>
    <cellStyle name="Vírgula 3 7 3 2" xfId="31859" xr:uid="{00000000-0005-0000-0000-0000757C0000}"/>
    <cellStyle name="Vírgula 3 7 3 2 2" xfId="62480" xr:uid="{29C629EC-F32D-40EA-9E92-D2E6BFA7D268}"/>
    <cellStyle name="Vírgula 3 7 3 3" xfId="62479" xr:uid="{EB5EE45A-109B-4E4C-8D7C-980AC5D0A607}"/>
    <cellStyle name="Vírgula 3 7 4" xfId="31860" xr:uid="{00000000-0005-0000-0000-0000767C0000}"/>
    <cellStyle name="Vírgula 3 7 4 2" xfId="62481" xr:uid="{D5E3ED05-2A27-42B4-9225-8BE2B5C7CB03}"/>
    <cellStyle name="Vírgula 3 7 5" xfId="31861" xr:uid="{00000000-0005-0000-0000-0000777C0000}"/>
    <cellStyle name="Vírgula 3 7 5 2" xfId="62482" xr:uid="{E2D53EA5-630C-452B-A844-AF8727AC507B}"/>
    <cellStyle name="Vírgula 3 7 6" xfId="31862" xr:uid="{00000000-0005-0000-0000-0000787C0000}"/>
    <cellStyle name="Vírgula 3 7 6 2" xfId="62483" xr:uid="{62E00CDB-9D8C-4ABC-B0EB-DFE4C8A66896}"/>
    <cellStyle name="Vírgula 3 7 7" xfId="62476" xr:uid="{C0185FE6-03F4-4246-A146-0DEA47E62B5C}"/>
    <cellStyle name="Vírgula 3 8" xfId="31863" xr:uid="{00000000-0005-0000-0000-0000797C0000}"/>
    <cellStyle name="Vírgula 3 8 2" xfId="31864" xr:uid="{00000000-0005-0000-0000-00007A7C0000}"/>
    <cellStyle name="Vírgula 3 8 2 2" xfId="31865" xr:uid="{00000000-0005-0000-0000-00007B7C0000}"/>
    <cellStyle name="Vírgula 3 8 2 2 2" xfId="62486" xr:uid="{35032B40-9ACA-4795-9340-CE6264490BD8}"/>
    <cellStyle name="Vírgula 3 8 2 3" xfId="62485" xr:uid="{1069602B-F13A-42BA-AC33-FDA132A364F2}"/>
    <cellStyle name="Vírgula 3 8 3" xfId="31866" xr:uid="{00000000-0005-0000-0000-00007C7C0000}"/>
    <cellStyle name="Vírgula 3 8 3 2" xfId="31867" xr:uid="{00000000-0005-0000-0000-00007D7C0000}"/>
    <cellStyle name="Vírgula 3 8 3 2 2" xfId="62488" xr:uid="{C9E7AC7F-6566-4365-8A38-94292AA589D4}"/>
    <cellStyle name="Vírgula 3 8 3 3" xfId="62487" xr:uid="{C0794242-464A-49F0-978E-8E5868C96BE8}"/>
    <cellStyle name="Vírgula 3 8 4" xfId="31868" xr:uid="{00000000-0005-0000-0000-00007E7C0000}"/>
    <cellStyle name="Vírgula 3 8 4 2" xfId="62489" xr:uid="{43C186C2-B7FA-492F-A2BE-1D71E9F16895}"/>
    <cellStyle name="Vírgula 3 8 5" xfId="31869" xr:uid="{00000000-0005-0000-0000-00007F7C0000}"/>
    <cellStyle name="Vírgula 3 8 5 2" xfId="31870" xr:uid="{00000000-0005-0000-0000-0000807C0000}"/>
    <cellStyle name="Vírgula 3 8 5 2 2" xfId="62491" xr:uid="{30E13B91-2016-4171-8CEC-F776400E94C7}"/>
    <cellStyle name="Vírgula 3 8 5 3" xfId="62490" xr:uid="{761EC2C8-08C1-4113-843C-5C311D6A6757}"/>
    <cellStyle name="Vírgula 3 8 6" xfId="31871" xr:uid="{00000000-0005-0000-0000-0000817C0000}"/>
    <cellStyle name="Vírgula 3 8 6 2" xfId="62492" xr:uid="{F9EAF608-FD76-4B21-9A11-1D75B127BFBA}"/>
    <cellStyle name="Vírgula 3 8 7" xfId="62484" xr:uid="{477B180E-3BBF-43D5-8979-1251F548F395}"/>
    <cellStyle name="Vírgula 3 9" xfId="31872" xr:uid="{00000000-0005-0000-0000-0000827C0000}"/>
    <cellStyle name="Vírgula 3 9 2" xfId="31873" xr:uid="{00000000-0005-0000-0000-0000837C0000}"/>
    <cellStyle name="Vírgula 3 9 2 2" xfId="31874" xr:uid="{00000000-0005-0000-0000-0000847C0000}"/>
    <cellStyle name="Vírgula 3 9 2 2 2" xfId="62495" xr:uid="{11BEC59B-2FD3-4559-9EDE-893685EE466C}"/>
    <cellStyle name="Vírgula 3 9 2 3" xfId="62494" xr:uid="{8E557659-D85D-4BF0-B34C-39EE456DE484}"/>
    <cellStyle name="Vírgula 3 9 3" xfId="31875" xr:uid="{00000000-0005-0000-0000-0000857C0000}"/>
    <cellStyle name="Vírgula 3 9 3 2" xfId="31876" xr:uid="{00000000-0005-0000-0000-0000867C0000}"/>
    <cellStyle name="Vírgula 3 9 3 2 2" xfId="62497" xr:uid="{DFE1FE5D-A3D9-4559-8FCC-F80317151DEC}"/>
    <cellStyle name="Vírgula 3 9 3 3" xfId="62496" xr:uid="{DEC42A36-E9B0-4C7B-9F05-BCA532D3253F}"/>
    <cellStyle name="Vírgula 3 9 4" xfId="31877" xr:uid="{00000000-0005-0000-0000-0000877C0000}"/>
    <cellStyle name="Vírgula 3 9 4 2" xfId="62498" xr:uid="{80092D42-DCFB-435E-B865-541A6C44F39D}"/>
    <cellStyle name="Vírgula 3 9 5" xfId="31878" xr:uid="{00000000-0005-0000-0000-0000887C0000}"/>
    <cellStyle name="Vírgula 3 9 5 2" xfId="62499" xr:uid="{9EF40602-5972-4256-AEBA-8DBE3BB0F7AE}"/>
    <cellStyle name="Vírgula 3 9 6" xfId="62493" xr:uid="{37729609-4894-4FA4-8B26-6B76820ED1EC}"/>
    <cellStyle name="Vírgula 30" xfId="31879" xr:uid="{00000000-0005-0000-0000-0000897C0000}"/>
    <cellStyle name="Vírgula 30 2" xfId="31880" xr:uid="{00000000-0005-0000-0000-00008A7C0000}"/>
    <cellStyle name="Vírgula 30 2 2" xfId="62501" xr:uid="{40B0F511-2B08-4975-9D2E-9E3556BABB75}"/>
    <cellStyle name="Vírgula 30 3" xfId="62500" xr:uid="{07E6729C-632B-4423-B740-C9E204F39CF3}"/>
    <cellStyle name="Vírgula 31" xfId="31881" xr:uid="{00000000-0005-0000-0000-00008B7C0000}"/>
    <cellStyle name="Vírgula 31 2" xfId="62502" xr:uid="{4D431E47-A7D9-4BD6-830B-F20C1513E14D}"/>
    <cellStyle name="Vírgula 31 3" xfId="31882" xr:uid="{00000000-0005-0000-0000-00008C7C0000}"/>
    <cellStyle name="Vírgula 31 3 2" xfId="62503" xr:uid="{9C4EEF10-55C3-47F4-AB9C-554E21DD9116}"/>
    <cellStyle name="Vírgula 32" xfId="31883" xr:uid="{00000000-0005-0000-0000-00008D7C0000}"/>
    <cellStyle name="Vírgula 32 2" xfId="62504" xr:uid="{62FD8A21-9947-4349-959D-461C923BCE71}"/>
    <cellStyle name="Vírgula 33" xfId="31884" xr:uid="{00000000-0005-0000-0000-00008E7C0000}"/>
    <cellStyle name="Vírgula 33 2" xfId="62505" xr:uid="{D2264A27-BDBA-4366-B22A-81AEB0190C05}"/>
    <cellStyle name="Vírgula 34" xfId="31885" xr:uid="{00000000-0005-0000-0000-00008F7C0000}"/>
    <cellStyle name="Vírgula 34 2" xfId="62506" xr:uid="{67D1E807-BA38-421A-A25C-B3A50F7CD79F}"/>
    <cellStyle name="Vírgula 35" xfId="31886" xr:uid="{00000000-0005-0000-0000-0000907C0000}"/>
    <cellStyle name="Vírgula 35 2" xfId="62507" xr:uid="{C1E5D3E1-413D-4D08-8038-0685BF2B050B}"/>
    <cellStyle name="Vírgula 36" xfId="31887" xr:uid="{00000000-0005-0000-0000-0000917C0000}"/>
    <cellStyle name="Vírgula 36 2" xfId="62508" xr:uid="{9C2EF787-37C3-415B-B7D5-F270EE7968B3}"/>
    <cellStyle name="Vírgula 37" xfId="31888" xr:uid="{00000000-0005-0000-0000-0000927C0000}"/>
    <cellStyle name="Vírgula 37 2" xfId="62509" xr:uid="{824F2605-741C-4DA1-A54E-B1ABF486E370}"/>
    <cellStyle name="Vírgula 38" xfId="31889" xr:uid="{00000000-0005-0000-0000-0000937C0000}"/>
    <cellStyle name="Vírgula 38 2" xfId="62510" xr:uid="{0A0C62D9-67D2-41FC-AAC2-9E306FBFD5CA}"/>
    <cellStyle name="Vírgula 39" xfId="31890" xr:uid="{00000000-0005-0000-0000-0000947C0000}"/>
    <cellStyle name="Vírgula 39 2" xfId="62511" xr:uid="{3E7D60A9-B03D-4A51-944B-9E4E37255BEE}"/>
    <cellStyle name="Vírgula 4" xfId="31891" xr:uid="{00000000-0005-0000-0000-0000957C0000}"/>
    <cellStyle name="Vírgula 4 10" xfId="31892" xr:uid="{00000000-0005-0000-0000-0000967C0000}"/>
    <cellStyle name="Vírgula 4 10 2" xfId="31893" xr:uid="{00000000-0005-0000-0000-0000977C0000}"/>
    <cellStyle name="Vírgula 4 10 2 2" xfId="62514" xr:uid="{531D06EA-F415-4EEB-A469-0F63470F485A}"/>
    <cellStyle name="Vírgula 4 10 3" xfId="62513" xr:uid="{0F06EA49-051E-43A2-9743-7ED2456424F0}"/>
    <cellStyle name="Vírgula 4 11" xfId="31894" xr:uid="{00000000-0005-0000-0000-0000987C0000}"/>
    <cellStyle name="Vírgula 4 11 2" xfId="31895" xr:uid="{00000000-0005-0000-0000-0000997C0000}"/>
    <cellStyle name="Vírgula 4 11 2 2" xfId="62516" xr:uid="{DA29BAE7-4E2F-4AA3-B6C8-6F7EEC59DCC3}"/>
    <cellStyle name="Vírgula 4 11 3" xfId="62515" xr:uid="{F90EF718-234B-47BB-A834-7480E3F12CA3}"/>
    <cellStyle name="Vírgula 4 12" xfId="31896" xr:uid="{00000000-0005-0000-0000-00009A7C0000}"/>
    <cellStyle name="Vírgula 4 12 2" xfId="31897" xr:uid="{00000000-0005-0000-0000-00009B7C0000}"/>
    <cellStyle name="Vírgula 4 12 2 2" xfId="62518" xr:uid="{0AD0AE22-CA9E-4EB6-95B0-577FE6F0223F}"/>
    <cellStyle name="Vírgula 4 12 3" xfId="62517" xr:uid="{9DF98102-8597-48E9-AC67-785AF7F261D8}"/>
    <cellStyle name="Vírgula 4 13" xfId="31898" xr:uid="{00000000-0005-0000-0000-00009C7C0000}"/>
    <cellStyle name="Vírgula 4 13 2" xfId="31899" xr:uid="{00000000-0005-0000-0000-00009D7C0000}"/>
    <cellStyle name="Vírgula 4 13 2 2" xfId="62520" xr:uid="{0540FE16-9475-45BF-823B-4B863F8AAD0F}"/>
    <cellStyle name="Vírgula 4 13 3" xfId="62519" xr:uid="{80E81D8E-6986-4DEC-9710-2FC1EEE52915}"/>
    <cellStyle name="Vírgula 4 14" xfId="31900" xr:uid="{00000000-0005-0000-0000-00009E7C0000}"/>
    <cellStyle name="Vírgula 4 14 2" xfId="31901" xr:uid="{00000000-0005-0000-0000-00009F7C0000}"/>
    <cellStyle name="Vírgula 4 14 2 2" xfId="62522" xr:uid="{BF382B85-28E2-4016-9505-9FA6647CD573}"/>
    <cellStyle name="Vírgula 4 14 3" xfId="62521" xr:uid="{33BB0A5F-689D-47A8-87DA-E3EE169C4D53}"/>
    <cellStyle name="Vírgula 4 15" xfId="31902" xr:uid="{00000000-0005-0000-0000-0000A07C0000}"/>
    <cellStyle name="Vírgula 4 15 2" xfId="31903" xr:uid="{00000000-0005-0000-0000-0000A17C0000}"/>
    <cellStyle name="Vírgula 4 15 2 2" xfId="62524" xr:uid="{E04FD8AC-CB41-4AF3-BDC7-935B9C645C19}"/>
    <cellStyle name="Vírgula 4 15 3" xfId="62523" xr:uid="{A974EF21-4935-435C-A257-846C4CD8E1C0}"/>
    <cellStyle name="Vírgula 4 16" xfId="31904" xr:uid="{00000000-0005-0000-0000-0000A27C0000}"/>
    <cellStyle name="Vírgula 4 16 2" xfId="62525" xr:uid="{5FEBBB5A-DD43-4227-BB7D-405D99DE1845}"/>
    <cellStyle name="Vírgula 4 17" xfId="31905" xr:uid="{00000000-0005-0000-0000-0000A37C0000}"/>
    <cellStyle name="Vírgula 4 17 2" xfId="62526" xr:uid="{F58C99A5-0686-4B65-9F20-D9D889F7D814}"/>
    <cellStyle name="Vírgula 4 18" xfId="31906" xr:uid="{00000000-0005-0000-0000-0000A47C0000}"/>
    <cellStyle name="Vírgula 4 18 2" xfId="62527" xr:uid="{90710FBA-A382-46E4-9FB9-9180827084FF}"/>
    <cellStyle name="Vírgula 4 19" xfId="31907" xr:uid="{00000000-0005-0000-0000-0000A57C0000}"/>
    <cellStyle name="Vírgula 4 19 2" xfId="62528" xr:uid="{45CB2E1E-1C42-442F-85FF-4B535A25DD75}"/>
    <cellStyle name="Vírgula 4 2" xfId="31908" xr:uid="{00000000-0005-0000-0000-0000A67C0000}"/>
    <cellStyle name="Vírgula 4 2 10" xfId="31909" xr:uid="{00000000-0005-0000-0000-0000A77C0000}"/>
    <cellStyle name="Vírgula 4 2 10 2" xfId="62530" xr:uid="{E7F653B6-6040-4F0D-B4B9-B22C4E8E05DC}"/>
    <cellStyle name="Vírgula 4 2 11" xfId="31910" xr:uid="{00000000-0005-0000-0000-0000A87C0000}"/>
    <cellStyle name="Vírgula 4 2 11 2" xfId="62531" xr:uid="{3C284E30-1854-4483-8EAF-31EA28D1DE60}"/>
    <cellStyle name="Vírgula 4 2 11 3" xfId="31911" xr:uid="{00000000-0005-0000-0000-0000A97C0000}"/>
    <cellStyle name="Vírgula 4 2 11 3 2" xfId="62532" xr:uid="{84F7BCCF-27EE-4740-8C24-B88384B32E52}"/>
    <cellStyle name="Vírgula 4 2 12" xfId="31912" xr:uid="{00000000-0005-0000-0000-0000AA7C0000}"/>
    <cellStyle name="Vírgula 4 2 12 2" xfId="62533" xr:uid="{ABF16949-2E8C-4CBA-A21B-0E9DCFEFB1F9}"/>
    <cellStyle name="Vírgula 4 2 13" xfId="62529" xr:uid="{1EB130A7-8EE1-4D5F-B840-28F48C318B3C}"/>
    <cellStyle name="Vírgula 4 2 2" xfId="31913" xr:uid="{00000000-0005-0000-0000-0000AB7C0000}"/>
    <cellStyle name="Vírgula 4 2 2 2" xfId="31914" xr:uid="{00000000-0005-0000-0000-0000AC7C0000}"/>
    <cellStyle name="Vírgula 4 2 2 2 2" xfId="31915" xr:uid="{00000000-0005-0000-0000-0000AD7C0000}"/>
    <cellStyle name="Vírgula 4 2 2 2 2 2" xfId="62536" xr:uid="{785E0440-E021-4677-ADB0-BC789717E199}"/>
    <cellStyle name="Vírgula 4 2 2 2 3" xfId="62535" xr:uid="{57CFED1F-AF25-4B0F-BDE3-E128F4F659B6}"/>
    <cellStyle name="Vírgula 4 2 2 3" xfId="31916" xr:uid="{00000000-0005-0000-0000-0000AE7C0000}"/>
    <cellStyle name="Vírgula 4 2 2 3 2" xfId="31917" xr:uid="{00000000-0005-0000-0000-0000AF7C0000}"/>
    <cellStyle name="Vírgula 4 2 2 3 2 2" xfId="62538" xr:uid="{A89FD391-9E9A-4AE4-9BD6-FDB469E96881}"/>
    <cellStyle name="Vírgula 4 2 2 3 3" xfId="62537" xr:uid="{A3726718-87C1-4958-91AA-5270199763AB}"/>
    <cellStyle name="Vírgula 4 2 2 4" xfId="31918" xr:uid="{00000000-0005-0000-0000-0000B07C0000}"/>
    <cellStyle name="Vírgula 4 2 2 4 2" xfId="62539" xr:uid="{80401B83-B648-44CE-BFFE-9805E911D306}"/>
    <cellStyle name="Vírgula 4 2 2 5" xfId="31919" xr:uid="{00000000-0005-0000-0000-0000B17C0000}"/>
    <cellStyle name="Vírgula 4 2 2 5 2" xfId="62540" xr:uid="{E1EB0897-7D86-4ECC-9583-45EDB7442835}"/>
    <cellStyle name="Vírgula 4 2 2 6" xfId="31920" xr:uid="{00000000-0005-0000-0000-0000B27C0000}"/>
    <cellStyle name="Vírgula 4 2 2 6 2" xfId="62541" xr:uid="{E15E6C72-9687-4915-84F2-83C79C43D76D}"/>
    <cellStyle name="Vírgula 4 2 2 7" xfId="62534" xr:uid="{58D98453-14F3-4C7A-B340-7331F684BC5D}"/>
    <cellStyle name="Vírgula 4 2 3" xfId="31921" xr:uid="{00000000-0005-0000-0000-0000B37C0000}"/>
    <cellStyle name="Vírgula 4 2 3 2" xfId="31922" xr:uid="{00000000-0005-0000-0000-0000B47C0000}"/>
    <cellStyle name="Vírgula 4 2 3 2 2" xfId="31923" xr:uid="{00000000-0005-0000-0000-0000B57C0000}"/>
    <cellStyle name="Vírgula 4 2 3 2 2 2" xfId="62544" xr:uid="{3EF10A37-1352-44D1-97A6-D9EBB391A2A0}"/>
    <cellStyle name="Vírgula 4 2 3 2 3" xfId="62543" xr:uid="{5F1E3867-0F9A-4795-AABE-AB1F2887EF39}"/>
    <cellStyle name="Vírgula 4 2 3 3" xfId="31924" xr:uid="{00000000-0005-0000-0000-0000B67C0000}"/>
    <cellStyle name="Vírgula 4 2 3 3 2" xfId="62545" xr:uid="{DA985DDE-560D-44FB-9D15-36805AE507BD}"/>
    <cellStyle name="Vírgula 4 2 3 4" xfId="31925" xr:uid="{00000000-0005-0000-0000-0000B77C0000}"/>
    <cellStyle name="Vírgula 4 2 3 4 2" xfId="62546" xr:uid="{933A0C43-7375-4039-AC56-7913EAE514D7}"/>
    <cellStyle name="Vírgula 4 2 3 5" xfId="62542" xr:uid="{144B7DEA-C4AD-4E28-84E5-5AAA1B9F35F4}"/>
    <cellStyle name="Vírgula 4 2 4" xfId="31926" xr:uid="{00000000-0005-0000-0000-0000B87C0000}"/>
    <cellStyle name="Vírgula 4 2 4 2" xfId="31927" xr:uid="{00000000-0005-0000-0000-0000B97C0000}"/>
    <cellStyle name="Vírgula 4 2 4 2 2" xfId="62548" xr:uid="{B6B0B01D-716D-44EA-879F-A9D9CAA6DED6}"/>
    <cellStyle name="Vírgula 4 2 4 3" xfId="62547" xr:uid="{38CEDBB2-B0A7-47BF-B919-7C3863EEB516}"/>
    <cellStyle name="Vírgula 4 2 5" xfId="31928" xr:uid="{00000000-0005-0000-0000-0000BA7C0000}"/>
    <cellStyle name="Vírgula 4 2 5 2" xfId="31929" xr:uid="{00000000-0005-0000-0000-0000BB7C0000}"/>
    <cellStyle name="Vírgula 4 2 5 2 2" xfId="62550" xr:uid="{C3CB81F8-11C4-4FF5-BCC1-D053DAD39BAA}"/>
    <cellStyle name="Vírgula 4 2 5 3" xfId="62549" xr:uid="{473A1884-E72B-49E5-9998-4751AE87CEDC}"/>
    <cellStyle name="Vírgula 4 2 6" xfId="31930" xr:uid="{00000000-0005-0000-0000-0000BC7C0000}"/>
    <cellStyle name="Vírgula 4 2 6 2" xfId="31931" xr:uid="{00000000-0005-0000-0000-0000BD7C0000}"/>
    <cellStyle name="Vírgula 4 2 6 2 2" xfId="62552" xr:uid="{D49E3F9F-11D9-4615-B82B-1614BC8BF01A}"/>
    <cellStyle name="Vírgula 4 2 6 3" xfId="62551" xr:uid="{C98FB372-51D9-4482-90C8-3E322BD9A7EC}"/>
    <cellStyle name="Vírgula 4 2 7" xfId="31932" xr:uid="{00000000-0005-0000-0000-0000BE7C0000}"/>
    <cellStyle name="Vírgula 4 2 7 2" xfId="31933" xr:uid="{00000000-0005-0000-0000-0000BF7C0000}"/>
    <cellStyle name="Vírgula 4 2 7 2 2" xfId="62554" xr:uid="{2CAB3DD8-96DD-42DD-853B-D133D72E5F46}"/>
    <cellStyle name="Vírgula 4 2 7 3" xfId="62553" xr:uid="{69A4FA5A-A61F-4CDC-A227-2A7F79835F05}"/>
    <cellStyle name="Vírgula 4 2 8" xfId="31934" xr:uid="{00000000-0005-0000-0000-0000C07C0000}"/>
    <cellStyle name="Vírgula 4 2 8 2" xfId="62555" xr:uid="{9272578D-28AE-4B0E-B0A2-86C33ADAF557}"/>
    <cellStyle name="Vírgula 4 2 9" xfId="31935" xr:uid="{00000000-0005-0000-0000-0000C17C0000}"/>
    <cellStyle name="Vírgula 4 2 9 2" xfId="62556" xr:uid="{72CEB858-0132-42E9-BADC-98F905C5080F}"/>
    <cellStyle name="Vírgula 4 20" xfId="31936" xr:uid="{00000000-0005-0000-0000-0000C27C0000}"/>
    <cellStyle name="Vírgula 4 20 2" xfId="31937" xr:uid="{00000000-0005-0000-0000-0000C37C0000}"/>
    <cellStyle name="Vírgula 4 20 2 2" xfId="62558" xr:uid="{A918F8CB-D5B5-455B-88BA-6DC70A11670D}"/>
    <cellStyle name="Vírgula 4 20 3" xfId="62557" xr:uid="{7220C7F2-9143-4688-8CB7-B0FA9A089A0D}"/>
    <cellStyle name="Vírgula 4 21" xfId="31938" xr:uid="{00000000-0005-0000-0000-0000C47C0000}"/>
    <cellStyle name="Vírgula 4 21 2" xfId="62559" xr:uid="{ED950B8D-5E4C-4267-8DC5-C8944D229AE6}"/>
    <cellStyle name="Vírgula 4 21 3" xfId="31939" xr:uid="{00000000-0005-0000-0000-0000C57C0000}"/>
    <cellStyle name="Vírgula 4 21 3 2" xfId="62560" xr:uid="{F1BE135D-B5E1-4A9F-A26D-B14B188B3B29}"/>
    <cellStyle name="Vírgula 4 22" xfId="31940" xr:uid="{00000000-0005-0000-0000-0000C67C0000}"/>
    <cellStyle name="Vírgula 4 22 2" xfId="62561" xr:uid="{B22B8AE9-240F-49D8-A863-4A26F137B12A}"/>
    <cellStyle name="Vírgula 4 23" xfId="31941" xr:uid="{00000000-0005-0000-0000-0000C77C0000}"/>
    <cellStyle name="Vírgula 4 23 2" xfId="62562" xr:uid="{07893F90-2499-4D95-8C79-14843C59B1AD}"/>
    <cellStyle name="Vírgula 4 24" xfId="31942" xr:uid="{00000000-0005-0000-0000-0000C87C0000}"/>
    <cellStyle name="Vírgula 4 24 2" xfId="62563" xr:uid="{5201FCEF-F605-4735-8405-52FA0D38A127}"/>
    <cellStyle name="Vírgula 4 25" xfId="31943" xr:uid="{00000000-0005-0000-0000-0000C97C0000}"/>
    <cellStyle name="Vírgula 4 25 2" xfId="62564" xr:uid="{6480D6D6-1608-45BF-B358-F5DB963771BB}"/>
    <cellStyle name="Vírgula 4 26" xfId="31944" xr:uid="{00000000-0005-0000-0000-0000CA7C0000}"/>
    <cellStyle name="Vírgula 4 26 2" xfId="62565" xr:uid="{56D0E68B-C86B-416F-83EE-1581CB0E973C}"/>
    <cellStyle name="Vírgula 4 27" xfId="31945" xr:uid="{00000000-0005-0000-0000-0000CB7C0000}"/>
    <cellStyle name="Vírgula 4 27 2" xfId="62566" xr:uid="{C3A20827-7E0D-4AA2-9E48-2F7500307A5E}"/>
    <cellStyle name="Vírgula 4 28" xfId="31946" xr:uid="{00000000-0005-0000-0000-0000CC7C0000}"/>
    <cellStyle name="Vírgula 4 28 2" xfId="62567" xr:uid="{A7E3E499-A031-4482-8E3B-2935A6B00858}"/>
    <cellStyle name="Vírgula 4 29" xfId="62512" xr:uid="{F50D2BA0-24EE-4B9D-9FD7-052D6046A868}"/>
    <cellStyle name="Vírgula 4 3" xfId="31947" xr:uid="{00000000-0005-0000-0000-0000CD7C0000}"/>
    <cellStyle name="Vírgula 4 3 10" xfId="31948" xr:uid="{00000000-0005-0000-0000-0000CE7C0000}"/>
    <cellStyle name="Vírgula 4 3 10 2" xfId="62569" xr:uid="{B92F0DBA-BE54-486F-8034-B35856054CD7}"/>
    <cellStyle name="Vírgula 4 3 11" xfId="62568" xr:uid="{67F11F56-C8A3-43F5-BCC5-7B2EF4195492}"/>
    <cellStyle name="Vírgula 4 3 2" xfId="31949" xr:uid="{00000000-0005-0000-0000-0000CF7C0000}"/>
    <cellStyle name="Vírgula 4 3 2 2" xfId="31950" xr:uid="{00000000-0005-0000-0000-0000D07C0000}"/>
    <cellStyle name="Vírgula 4 3 2 2 2" xfId="31951" xr:uid="{00000000-0005-0000-0000-0000D17C0000}"/>
    <cellStyle name="Vírgula 4 3 2 2 2 2" xfId="62572" xr:uid="{7B447386-0C46-40C2-897D-DA513921E3ED}"/>
    <cellStyle name="Vírgula 4 3 2 2 3" xfId="62571" xr:uid="{3DB7A200-0F0E-437A-83FA-D1E92822D368}"/>
    <cellStyle name="Vírgula 4 3 2 3" xfId="31952" xr:uid="{00000000-0005-0000-0000-0000D27C0000}"/>
    <cellStyle name="Vírgula 4 3 2 3 2" xfId="31953" xr:uid="{00000000-0005-0000-0000-0000D37C0000}"/>
    <cellStyle name="Vírgula 4 3 2 3 2 2" xfId="62574" xr:uid="{87AD375E-3DD7-4AFE-9FF6-6205E964D83C}"/>
    <cellStyle name="Vírgula 4 3 2 3 3" xfId="62573" xr:uid="{952D8DB5-583C-4F48-A34C-E421A4196F51}"/>
    <cellStyle name="Vírgula 4 3 2 4" xfId="31954" xr:uid="{00000000-0005-0000-0000-0000D47C0000}"/>
    <cellStyle name="Vírgula 4 3 2 4 2" xfId="62575" xr:uid="{94691347-E14B-42A3-BEB7-FFE1BB5E45A4}"/>
    <cellStyle name="Vírgula 4 3 2 5" xfId="31955" xr:uid="{00000000-0005-0000-0000-0000D57C0000}"/>
    <cellStyle name="Vírgula 4 3 2 5 2" xfId="62576" xr:uid="{63EF6D84-6449-4D17-B815-8D7694C7C55A}"/>
    <cellStyle name="Vírgula 4 3 2 6" xfId="31956" xr:uid="{00000000-0005-0000-0000-0000D67C0000}"/>
    <cellStyle name="Vírgula 4 3 2 6 2" xfId="62577" xr:uid="{C7ED66AF-EE5D-473F-A239-648C2F170977}"/>
    <cellStyle name="Vírgula 4 3 2 7" xfId="62570" xr:uid="{DF87C733-05D8-421C-9047-0B9F6D808C1A}"/>
    <cellStyle name="Vírgula 4 3 3" xfId="31957" xr:uid="{00000000-0005-0000-0000-0000D77C0000}"/>
    <cellStyle name="Vírgula 4 3 3 2" xfId="31958" xr:uid="{00000000-0005-0000-0000-0000D87C0000}"/>
    <cellStyle name="Vírgula 4 3 3 2 2" xfId="31959" xr:uid="{00000000-0005-0000-0000-0000D97C0000}"/>
    <cellStyle name="Vírgula 4 3 3 2 2 2" xfId="62580" xr:uid="{BFD85273-D010-4008-B765-09354FCA9C99}"/>
    <cellStyle name="Vírgula 4 3 3 2 3" xfId="62579" xr:uid="{AAA13C81-C81C-4E5B-8C6E-BC16DD77A89C}"/>
    <cellStyle name="Vírgula 4 3 3 3" xfId="31960" xr:uid="{00000000-0005-0000-0000-0000DA7C0000}"/>
    <cellStyle name="Vírgula 4 3 3 3 2" xfId="62581" xr:uid="{C0E471B6-114A-460F-8C26-8E4390EC2610}"/>
    <cellStyle name="Vírgula 4 3 3 4" xfId="31961" xr:uid="{00000000-0005-0000-0000-0000DB7C0000}"/>
    <cellStyle name="Vírgula 4 3 3 4 2" xfId="62582" xr:uid="{C23DC718-E007-4D55-88D6-2095BB8F2792}"/>
    <cellStyle name="Vírgula 4 3 3 5" xfId="62578" xr:uid="{58A88E21-3D8E-4606-B84E-65C78CE285F5}"/>
    <cellStyle name="Vírgula 4 3 4" xfId="31962" xr:uid="{00000000-0005-0000-0000-0000DC7C0000}"/>
    <cellStyle name="Vírgula 4 3 4 2" xfId="31963" xr:uid="{00000000-0005-0000-0000-0000DD7C0000}"/>
    <cellStyle name="Vírgula 4 3 4 2 2" xfId="62584" xr:uid="{87474C5D-7285-41CC-8A1F-849FEE9BDB07}"/>
    <cellStyle name="Vírgula 4 3 4 3" xfId="62583" xr:uid="{98695F2C-C40F-45C7-A1B2-B38650A8E8D0}"/>
    <cellStyle name="Vírgula 4 3 5" xfId="31964" xr:uid="{00000000-0005-0000-0000-0000DE7C0000}"/>
    <cellStyle name="Vírgula 4 3 5 2" xfId="31965" xr:uid="{00000000-0005-0000-0000-0000DF7C0000}"/>
    <cellStyle name="Vírgula 4 3 5 2 2" xfId="62586" xr:uid="{983EF8EE-4458-44C7-BF85-4A5E9413C02D}"/>
    <cellStyle name="Vírgula 4 3 5 3" xfId="62585" xr:uid="{6936D8E4-1795-4C83-B3CD-E0A991A19075}"/>
    <cellStyle name="Vírgula 4 3 6" xfId="31966" xr:uid="{00000000-0005-0000-0000-0000E07C0000}"/>
    <cellStyle name="Vírgula 4 3 6 2" xfId="31967" xr:uid="{00000000-0005-0000-0000-0000E17C0000}"/>
    <cellStyle name="Vírgula 4 3 6 2 2" xfId="62588" xr:uid="{D4266040-EE65-484E-A5C8-DAB556A106C1}"/>
    <cellStyle name="Vírgula 4 3 6 3" xfId="62587" xr:uid="{BF2F8C56-3EDB-4B09-909E-176E6566BC26}"/>
    <cellStyle name="Vírgula 4 3 7" xfId="31968" xr:uid="{00000000-0005-0000-0000-0000E27C0000}"/>
    <cellStyle name="Vírgula 4 3 7 2" xfId="62589" xr:uid="{741ECEF1-A90E-4CE7-A41C-953B725ED315}"/>
    <cellStyle name="Vírgula 4 3 8" xfId="31969" xr:uid="{00000000-0005-0000-0000-0000E37C0000}"/>
    <cellStyle name="Vírgula 4 3 8 2" xfId="62590" xr:uid="{2D5748DC-FD1A-4861-A687-5CE1E31F2F6E}"/>
    <cellStyle name="Vírgula 4 3 9" xfId="31970" xr:uid="{00000000-0005-0000-0000-0000E47C0000}"/>
    <cellStyle name="Vírgula 4 3 9 2" xfId="62591" xr:uid="{B5F04850-0D5D-4B96-971F-8CC1876EED0B}"/>
    <cellStyle name="Vírgula 4 30" xfId="31971" xr:uid="{00000000-0005-0000-0000-0000E57C0000}"/>
    <cellStyle name="Vírgula 4 30 2" xfId="62592" xr:uid="{5F0F2A32-DE02-47EF-AB59-A6D0FB1386BF}"/>
    <cellStyle name="Vírgula 4 4" xfId="31972" xr:uid="{00000000-0005-0000-0000-0000E67C0000}"/>
    <cellStyle name="Vírgula 4 4 2" xfId="31973" xr:uid="{00000000-0005-0000-0000-0000E77C0000}"/>
    <cellStyle name="Vírgula 4 4 2 2" xfId="31974" xr:uid="{00000000-0005-0000-0000-0000E87C0000}"/>
    <cellStyle name="Vírgula 4 4 2 2 2" xfId="62595" xr:uid="{10E98932-1BB8-492D-990C-BC77F835EA7E}"/>
    <cellStyle name="Vírgula 4 4 2 3" xfId="62594" xr:uid="{531C4D44-9EE0-40B8-A429-584B0E4F587D}"/>
    <cellStyle name="Vírgula 4 4 3" xfId="31975" xr:uid="{00000000-0005-0000-0000-0000E97C0000}"/>
    <cellStyle name="Vírgula 4 4 3 2" xfId="31976" xr:uid="{00000000-0005-0000-0000-0000EA7C0000}"/>
    <cellStyle name="Vírgula 4 4 3 2 2" xfId="62597" xr:uid="{04E96167-71B5-4904-AA06-27F3EF558BB4}"/>
    <cellStyle name="Vírgula 4 4 3 3" xfId="62596" xr:uid="{5FD6B76B-EA19-4973-90FA-1FFFB82B9B4B}"/>
    <cellStyle name="Vírgula 4 4 4" xfId="31977" xr:uid="{00000000-0005-0000-0000-0000EB7C0000}"/>
    <cellStyle name="Vírgula 4 4 4 2" xfId="31978" xr:uid="{00000000-0005-0000-0000-0000EC7C0000}"/>
    <cellStyle name="Vírgula 4 4 4 2 2" xfId="62599" xr:uid="{76874882-E881-4B1C-A3F4-5112BFF12AD5}"/>
    <cellStyle name="Vírgula 4 4 4 3" xfId="62598" xr:uid="{B27CA89F-67CA-4C6A-B1F2-DEF5C8407EA4}"/>
    <cellStyle name="Vírgula 4 4 5" xfId="31979" xr:uid="{00000000-0005-0000-0000-0000ED7C0000}"/>
    <cellStyle name="Vírgula 4 4 5 2" xfId="31980" xr:uid="{00000000-0005-0000-0000-0000EE7C0000}"/>
    <cellStyle name="Vírgula 4 4 5 2 2" xfId="62601" xr:uid="{F64907AC-AF48-4563-AED2-BDEA77DDD0EA}"/>
    <cellStyle name="Vírgula 4 4 5 3" xfId="62600" xr:uid="{AF26C43B-4A32-4536-A6E7-5E72DA86F27D}"/>
    <cellStyle name="Vírgula 4 4 6" xfId="31981" xr:uid="{00000000-0005-0000-0000-0000EF7C0000}"/>
    <cellStyle name="Vírgula 4 4 6 2" xfId="62602" xr:uid="{1279C147-04F2-4478-994E-92A8A8B988B0}"/>
    <cellStyle name="Vírgula 4 4 7" xfId="31982" xr:uid="{00000000-0005-0000-0000-0000F07C0000}"/>
    <cellStyle name="Vírgula 4 4 7 2" xfId="62603" xr:uid="{D6B840C9-1B4F-4855-9696-D4ECC4A03265}"/>
    <cellStyle name="Vírgula 4 4 8" xfId="31983" xr:uid="{00000000-0005-0000-0000-0000F17C0000}"/>
    <cellStyle name="Vírgula 4 4 8 2" xfId="62604" xr:uid="{9D518184-92EE-4B04-A22D-992F6635ACD7}"/>
    <cellStyle name="Vírgula 4 4 9" xfId="62593" xr:uid="{5B23F3A4-9E9A-4505-A433-A6D0051789E0}"/>
    <cellStyle name="Vírgula 4 5" xfId="31984" xr:uid="{00000000-0005-0000-0000-0000F27C0000}"/>
    <cellStyle name="Vírgula 4 5 2" xfId="31985" xr:uid="{00000000-0005-0000-0000-0000F37C0000}"/>
    <cellStyle name="Vírgula 4 5 2 2" xfId="31986" xr:uid="{00000000-0005-0000-0000-0000F47C0000}"/>
    <cellStyle name="Vírgula 4 5 2 2 2" xfId="62607" xr:uid="{770CD851-C3A7-470F-9BE6-2745F8689703}"/>
    <cellStyle name="Vírgula 4 5 2 3" xfId="62606" xr:uid="{A15120ED-395A-4D5F-B7D1-F75B92B93476}"/>
    <cellStyle name="Vírgula 4 5 3" xfId="31987" xr:uid="{00000000-0005-0000-0000-0000F57C0000}"/>
    <cellStyle name="Vírgula 4 5 3 2" xfId="31988" xr:uid="{00000000-0005-0000-0000-0000F67C0000}"/>
    <cellStyle name="Vírgula 4 5 3 2 2" xfId="62609" xr:uid="{07843060-C0B2-478A-8A51-DDF3A23C4230}"/>
    <cellStyle name="Vírgula 4 5 3 3" xfId="62608" xr:uid="{570D9784-EA5E-4C9A-B31D-AF6C13B1E73B}"/>
    <cellStyle name="Vírgula 4 5 4" xfId="31989" xr:uid="{00000000-0005-0000-0000-0000F77C0000}"/>
    <cellStyle name="Vírgula 4 5 4 2" xfId="62610" xr:uid="{24FCB01B-EE04-4875-A2CE-D7C4976111C1}"/>
    <cellStyle name="Vírgula 4 5 5" xfId="31990" xr:uid="{00000000-0005-0000-0000-0000F87C0000}"/>
    <cellStyle name="Vírgula 4 5 5 2" xfId="62611" xr:uid="{BFD2D13D-8544-45EE-9C72-F98C271595A9}"/>
    <cellStyle name="Vírgula 4 5 6" xfId="62605" xr:uid="{13A187A4-BDCF-4076-A863-1BF063F63F55}"/>
    <cellStyle name="Vírgula 4 6" xfId="31991" xr:uid="{00000000-0005-0000-0000-0000F97C0000}"/>
    <cellStyle name="Vírgula 4 6 2" xfId="31992" xr:uid="{00000000-0005-0000-0000-0000FA7C0000}"/>
    <cellStyle name="Vírgula 4 6 2 2" xfId="31993" xr:uid="{00000000-0005-0000-0000-0000FB7C0000}"/>
    <cellStyle name="Vírgula 4 6 2 2 2" xfId="62614" xr:uid="{8F982F04-2B74-48BD-B85A-B1C7FD031DB8}"/>
    <cellStyle name="Vírgula 4 6 2 3" xfId="62613" xr:uid="{E73FC290-1E47-4D31-B251-AF08166EA36D}"/>
    <cellStyle name="Vírgula 4 6 3" xfId="31994" xr:uid="{00000000-0005-0000-0000-0000FC7C0000}"/>
    <cellStyle name="Vírgula 4 6 3 2" xfId="62615" xr:uid="{187FD40C-C5B9-421D-8268-B41597157427}"/>
    <cellStyle name="Vírgula 4 6 4" xfId="31995" xr:uid="{00000000-0005-0000-0000-0000FD7C0000}"/>
    <cellStyle name="Vírgula 4 6 4 2" xfId="62616" xr:uid="{6CD6B151-B107-48F7-A9D6-2F635D3A4256}"/>
    <cellStyle name="Vírgula 4 6 5" xfId="62612" xr:uid="{4A8F007D-2AEF-4239-8479-EF0355EA5C79}"/>
    <cellStyle name="Vírgula 4 7" xfId="31996" xr:uid="{00000000-0005-0000-0000-0000FE7C0000}"/>
    <cellStyle name="Vírgula 4 7 2" xfId="31997" xr:uid="{00000000-0005-0000-0000-0000FF7C0000}"/>
    <cellStyle name="Vírgula 4 7 2 2" xfId="62618" xr:uid="{995A9D8B-517C-40F9-B68A-6EF3812ED727}"/>
    <cellStyle name="Vírgula 4 7 3" xfId="31998" xr:uid="{00000000-0005-0000-0000-0000007D0000}"/>
    <cellStyle name="Vírgula 4 7 3 2" xfId="62619" xr:uid="{6092762A-809A-4DA8-A6F2-B14329D403BF}"/>
    <cellStyle name="Vírgula 4 7 4" xfId="62617" xr:uid="{7333D833-E4EA-44F2-812A-6D8672597139}"/>
    <cellStyle name="Vírgula 4 8" xfId="31999" xr:uid="{00000000-0005-0000-0000-0000017D0000}"/>
    <cellStyle name="Vírgula 4 8 2" xfId="32000" xr:uid="{00000000-0005-0000-0000-0000027D0000}"/>
    <cellStyle name="Vírgula 4 8 2 2" xfId="62621" xr:uid="{72B01905-A1DF-4304-876E-798903C12529}"/>
    <cellStyle name="Vírgula 4 8 3" xfId="62620" xr:uid="{EDB46E12-4B72-4FE9-B75D-8A26CAD07099}"/>
    <cellStyle name="Vírgula 4 9" xfId="32001" xr:uid="{00000000-0005-0000-0000-0000037D0000}"/>
    <cellStyle name="Vírgula 4 9 2" xfId="32002" xr:uid="{00000000-0005-0000-0000-0000047D0000}"/>
    <cellStyle name="Vírgula 4 9 2 2" xfId="62623" xr:uid="{4936EE5B-740D-4B11-B2F7-F518E97690EC}"/>
    <cellStyle name="Vírgula 4 9 3" xfId="62622" xr:uid="{40C95B50-F937-40D1-8516-99F0E8F1A682}"/>
    <cellStyle name="Vírgula 40" xfId="62815" xr:uid="{6EFF6D29-F77A-4C61-9FFB-35CB66DA89C0}"/>
    <cellStyle name="Vírgula 5" xfId="32003" xr:uid="{00000000-0005-0000-0000-0000057D0000}"/>
    <cellStyle name="Vírgula 5 10" xfId="32004" xr:uid="{00000000-0005-0000-0000-0000067D0000}"/>
    <cellStyle name="Vírgula 5 10 2" xfId="32005" xr:uid="{00000000-0005-0000-0000-0000077D0000}"/>
    <cellStyle name="Vírgula 5 10 2 2" xfId="62626" xr:uid="{935B10F8-55DA-42C4-A148-A78D9DCBF582}"/>
    <cellStyle name="Vírgula 5 10 3" xfId="62625" xr:uid="{DC74C561-9172-4280-B0F7-34AAB9149B61}"/>
    <cellStyle name="Vírgula 5 11" xfId="32006" xr:uid="{00000000-0005-0000-0000-0000087D0000}"/>
    <cellStyle name="Vírgula 5 11 2" xfId="32007" xr:uid="{00000000-0005-0000-0000-0000097D0000}"/>
    <cellStyle name="Vírgula 5 11 2 2" xfId="62628" xr:uid="{275B0723-69FD-4A9E-988B-04627C19F7DD}"/>
    <cellStyle name="Vírgula 5 11 3" xfId="62627" xr:uid="{0D8AD213-7E34-4826-945B-1CB8FD6C730D}"/>
    <cellStyle name="Vírgula 5 12" xfId="32008" xr:uid="{00000000-0005-0000-0000-00000A7D0000}"/>
    <cellStyle name="Vírgula 5 12 2" xfId="32009" xr:uid="{00000000-0005-0000-0000-00000B7D0000}"/>
    <cellStyle name="Vírgula 5 12 2 2" xfId="62630" xr:uid="{8ADFF73D-055F-473A-BBE9-D30E47466223}"/>
    <cellStyle name="Vírgula 5 12 3" xfId="62629" xr:uid="{7572F255-4A72-43ED-9BAA-529C16A26551}"/>
    <cellStyle name="Vírgula 5 13" xfId="32010" xr:uid="{00000000-0005-0000-0000-00000C7D0000}"/>
    <cellStyle name="Vírgula 5 13 2" xfId="32011" xr:uid="{00000000-0005-0000-0000-00000D7D0000}"/>
    <cellStyle name="Vírgula 5 13 2 2" xfId="62632" xr:uid="{E24F5C88-6272-45F7-8796-EABBD4016005}"/>
    <cellStyle name="Vírgula 5 13 3" xfId="62631" xr:uid="{71EA5ABD-E6A8-4E2F-9A51-D126ABD407CB}"/>
    <cellStyle name="Vírgula 5 14" xfId="32012" xr:uid="{00000000-0005-0000-0000-00000E7D0000}"/>
    <cellStyle name="Vírgula 5 14 2" xfId="62633" xr:uid="{D6100A11-50CF-4E7C-891B-483C0246617F}"/>
    <cellStyle name="Vírgula 5 15" xfId="32013" xr:uid="{00000000-0005-0000-0000-00000F7D0000}"/>
    <cellStyle name="Vírgula 5 15 2" xfId="62634" xr:uid="{C777DC1E-8E52-45D3-89C3-B8EA633928C0}"/>
    <cellStyle name="Vírgula 5 16" xfId="32014" xr:uid="{00000000-0005-0000-0000-0000107D0000}"/>
    <cellStyle name="Vírgula 5 16 2" xfId="62635" xr:uid="{494B01DE-584E-4B85-BA0B-50F43DC49E9D}"/>
    <cellStyle name="Vírgula 5 17" xfId="32015" xr:uid="{00000000-0005-0000-0000-0000117D0000}"/>
    <cellStyle name="Vírgula 5 17 2" xfId="62636" xr:uid="{E8E47F9A-6D5A-4887-994C-1F2AE691C337}"/>
    <cellStyle name="Vírgula 5 18" xfId="32016" xr:uid="{00000000-0005-0000-0000-0000127D0000}"/>
    <cellStyle name="Vírgula 5 18 2" xfId="32017" xr:uid="{00000000-0005-0000-0000-0000137D0000}"/>
    <cellStyle name="Vírgula 5 18 2 2" xfId="62638" xr:uid="{623C1886-236B-486F-841E-E255814B3B87}"/>
    <cellStyle name="Vírgula 5 18 3" xfId="62637" xr:uid="{936C9E85-4CE7-4BDB-9390-EDD25301A007}"/>
    <cellStyle name="Vírgula 5 19" xfId="32018" xr:uid="{00000000-0005-0000-0000-0000147D0000}"/>
    <cellStyle name="Vírgula 5 19 2" xfId="62639" xr:uid="{928256D9-2099-46C1-875D-134264B037EB}"/>
    <cellStyle name="Vírgula 5 19 3" xfId="32019" xr:uid="{00000000-0005-0000-0000-0000157D0000}"/>
    <cellStyle name="Vírgula 5 19 3 2" xfId="62640" xr:uid="{27CCC2C0-CF03-41FC-8D87-6451F064D1BD}"/>
    <cellStyle name="Vírgula 5 2" xfId="32020" xr:uid="{00000000-0005-0000-0000-0000167D0000}"/>
    <cellStyle name="Vírgula 5 2 10" xfId="32021" xr:uid="{00000000-0005-0000-0000-0000177D0000}"/>
    <cellStyle name="Vírgula 5 2 10 2" xfId="62642" xr:uid="{C9FFB030-4CC3-43C5-B170-327C805E0A82}"/>
    <cellStyle name="Vírgula 5 2 11" xfId="62641" xr:uid="{D47F1505-42EA-4155-B218-877CE31F8276}"/>
    <cellStyle name="Vírgula 5 2 2" xfId="32022" xr:uid="{00000000-0005-0000-0000-0000187D0000}"/>
    <cellStyle name="Vírgula 5 2 2 2" xfId="32023" xr:uid="{00000000-0005-0000-0000-0000197D0000}"/>
    <cellStyle name="Vírgula 5 2 2 2 2" xfId="32024" xr:uid="{00000000-0005-0000-0000-00001A7D0000}"/>
    <cellStyle name="Vírgula 5 2 2 2 2 2" xfId="62645" xr:uid="{CF9408E9-B933-4E53-990C-7DAFE8CC9F71}"/>
    <cellStyle name="Vírgula 5 2 2 2 3" xfId="62644" xr:uid="{DC15EC3F-1DAA-4B7E-8E3F-FEC335EBE214}"/>
    <cellStyle name="Vírgula 5 2 2 3" xfId="32025" xr:uid="{00000000-0005-0000-0000-00001B7D0000}"/>
    <cellStyle name="Vírgula 5 2 2 3 2" xfId="62646" xr:uid="{34CF693A-20AE-46BF-86DF-2EFDC1445893}"/>
    <cellStyle name="Vírgula 5 2 2 4" xfId="32026" xr:uid="{00000000-0005-0000-0000-00001C7D0000}"/>
    <cellStyle name="Vírgula 5 2 2 4 2" xfId="62647" xr:uid="{597D2D9D-5448-454C-A521-5FA919B0D9E1}"/>
    <cellStyle name="Vírgula 5 2 2 5" xfId="62643" xr:uid="{E9B87D78-46A5-4654-B6C3-E4694B06D702}"/>
    <cellStyle name="Vírgula 5 2 3" xfId="32027" xr:uid="{00000000-0005-0000-0000-00001D7D0000}"/>
    <cellStyle name="Vírgula 5 2 3 2" xfId="32028" xr:uid="{00000000-0005-0000-0000-00001E7D0000}"/>
    <cellStyle name="Vírgula 5 2 3 2 2" xfId="62649" xr:uid="{3FCC0D26-240A-4FC2-8C36-FA8FD31FC1B9}"/>
    <cellStyle name="Vírgula 5 2 3 3" xfId="62648" xr:uid="{1067A0BE-5C15-4A95-A378-034403E6399E}"/>
    <cellStyle name="Vírgula 5 2 4" xfId="32029" xr:uid="{00000000-0005-0000-0000-00001F7D0000}"/>
    <cellStyle name="Vírgula 5 2 4 2" xfId="32030" xr:uid="{00000000-0005-0000-0000-0000207D0000}"/>
    <cellStyle name="Vírgula 5 2 4 2 2" xfId="62651" xr:uid="{EC8E8742-A7CF-47A0-961B-1B1A09F95BF0}"/>
    <cellStyle name="Vírgula 5 2 4 3" xfId="62650" xr:uid="{63873684-2376-494B-86D1-E7E20B0E43CB}"/>
    <cellStyle name="Vírgula 5 2 5" xfId="32031" xr:uid="{00000000-0005-0000-0000-0000217D0000}"/>
    <cellStyle name="Vírgula 5 2 5 2" xfId="32032" xr:uid="{00000000-0005-0000-0000-0000227D0000}"/>
    <cellStyle name="Vírgula 5 2 5 2 2" xfId="62653" xr:uid="{59F74226-6380-44BD-B4F0-195A8CF5FC98}"/>
    <cellStyle name="Vírgula 5 2 5 3" xfId="62652" xr:uid="{32CF2D94-285F-4545-AA1F-D05D508614BA}"/>
    <cellStyle name="Vírgula 5 2 6" xfId="32033" xr:uid="{00000000-0005-0000-0000-0000237D0000}"/>
    <cellStyle name="Vírgula 5 2 6 2" xfId="32034" xr:uid="{00000000-0005-0000-0000-0000247D0000}"/>
    <cellStyle name="Vírgula 5 2 6 2 2" xfId="62655" xr:uid="{39D0747C-D5A4-4EBF-8C2A-C86EDD17D481}"/>
    <cellStyle name="Vírgula 5 2 6 3" xfId="62654" xr:uid="{20BAECE0-3935-486D-8457-C1759DFDA8A0}"/>
    <cellStyle name="Vírgula 5 2 7" xfId="32035" xr:uid="{00000000-0005-0000-0000-0000257D0000}"/>
    <cellStyle name="Vírgula 5 2 7 2" xfId="62656" xr:uid="{DF058D62-9D34-4152-B9DA-13075EFEBCCA}"/>
    <cellStyle name="Vírgula 5 2 8" xfId="32036" xr:uid="{00000000-0005-0000-0000-0000267D0000}"/>
    <cellStyle name="Vírgula 5 2 8 2" xfId="62657" xr:uid="{576244DA-B0DB-4F53-8636-8363C568249D}"/>
    <cellStyle name="Vírgula 5 2 9" xfId="32037" xr:uid="{00000000-0005-0000-0000-0000277D0000}"/>
    <cellStyle name="Vírgula 5 2 9 2" xfId="62658" xr:uid="{EA1E1E8F-D14F-4A32-84DE-ADD32AC7FF0C}"/>
    <cellStyle name="Vírgula 5 20" xfId="32038" xr:uid="{00000000-0005-0000-0000-0000287D0000}"/>
    <cellStyle name="Vírgula 5 20 2" xfId="62659" xr:uid="{36F2ED75-619A-4777-93E8-343808DBD1D8}"/>
    <cellStyle name="Vírgula 5 21" xfId="32039" xr:uid="{00000000-0005-0000-0000-0000297D0000}"/>
    <cellStyle name="Vírgula 5 21 2" xfId="62660" xr:uid="{9D2B5159-5BAF-4A42-8B8B-67069D58D8B9}"/>
    <cellStyle name="Vírgula 5 22" xfId="32040" xr:uid="{00000000-0005-0000-0000-00002A7D0000}"/>
    <cellStyle name="Vírgula 5 22 2" xfId="62661" xr:uid="{8C402746-BB32-49DD-949D-DAB2C45A45A1}"/>
    <cellStyle name="Vírgula 5 23" xfId="32041" xr:uid="{00000000-0005-0000-0000-00002B7D0000}"/>
    <cellStyle name="Vírgula 5 23 2" xfId="62662" xr:uid="{CC4AC545-FE5C-400A-9E57-52CFAE394356}"/>
    <cellStyle name="Vírgula 5 24" xfId="32042" xr:uid="{00000000-0005-0000-0000-00002C7D0000}"/>
    <cellStyle name="Vírgula 5 24 2" xfId="62663" xr:uid="{3BB3E10A-2A2A-41A5-81D0-4564A9A66545}"/>
    <cellStyle name="Vírgula 5 25" xfId="32043" xr:uid="{00000000-0005-0000-0000-00002D7D0000}"/>
    <cellStyle name="Vírgula 5 25 2" xfId="62664" xr:uid="{1988AD95-E563-4885-96BF-DB82BFB5B4DB}"/>
    <cellStyle name="Vírgula 5 26" xfId="32044" xr:uid="{00000000-0005-0000-0000-00002E7D0000}"/>
    <cellStyle name="Vírgula 5 26 2" xfId="62665" xr:uid="{B2566AF5-33DC-4EDE-BBC4-EC968F055651}"/>
    <cellStyle name="Vírgula 5 27" xfId="62624" xr:uid="{D3E47ACA-CB2B-47F7-89C9-C5845A689F07}"/>
    <cellStyle name="Vírgula 5 28" xfId="32045" xr:uid="{00000000-0005-0000-0000-00002F7D0000}"/>
    <cellStyle name="Vírgula 5 28 2" xfId="62666" xr:uid="{73EF2A70-AD2B-4D25-B7BB-1E32CCDD24D7}"/>
    <cellStyle name="Vírgula 5 3" xfId="32046" xr:uid="{00000000-0005-0000-0000-0000307D0000}"/>
    <cellStyle name="Vírgula 5 3 2" xfId="32047" xr:uid="{00000000-0005-0000-0000-0000317D0000}"/>
    <cellStyle name="Vírgula 5 3 2 2" xfId="32048" xr:uid="{00000000-0005-0000-0000-0000327D0000}"/>
    <cellStyle name="Vírgula 5 3 2 2 2" xfId="62669" xr:uid="{F0957EEA-456C-445A-9862-2FBE856ED1CC}"/>
    <cellStyle name="Vírgula 5 3 2 3" xfId="62668" xr:uid="{9EB65DEC-0FF7-4426-88D8-B15C8353741C}"/>
    <cellStyle name="Vírgula 5 3 3" xfId="32049" xr:uid="{00000000-0005-0000-0000-0000337D0000}"/>
    <cellStyle name="Vírgula 5 3 3 2" xfId="32050" xr:uid="{00000000-0005-0000-0000-0000347D0000}"/>
    <cellStyle name="Vírgula 5 3 3 2 2" xfId="62671" xr:uid="{41ABD927-CCDD-4A56-9FF1-B462883B7F11}"/>
    <cellStyle name="Vírgula 5 3 3 3" xfId="62670" xr:uid="{02B9F670-205A-43BA-82F8-8EE88AE9861F}"/>
    <cellStyle name="Vírgula 5 3 4" xfId="32051" xr:uid="{00000000-0005-0000-0000-0000357D0000}"/>
    <cellStyle name="Vírgula 5 3 4 2" xfId="32052" xr:uid="{00000000-0005-0000-0000-0000367D0000}"/>
    <cellStyle name="Vírgula 5 3 4 2 2" xfId="62673" xr:uid="{FDD5E715-A47A-4CE9-86FB-E069986EEB02}"/>
    <cellStyle name="Vírgula 5 3 4 3" xfId="62672" xr:uid="{F07FDA2B-A3CE-4E0F-A212-C28362537C9B}"/>
    <cellStyle name="Vírgula 5 3 5" xfId="32053" xr:uid="{00000000-0005-0000-0000-0000377D0000}"/>
    <cellStyle name="Vírgula 5 3 5 2" xfId="62674" xr:uid="{85A6C4FA-0686-4054-B94C-0D7569C5DD71}"/>
    <cellStyle name="Vírgula 5 3 6" xfId="62667" xr:uid="{B75649B9-C43E-4065-9E2D-29180EE91589}"/>
    <cellStyle name="Vírgula 5 4" xfId="32054" xr:uid="{00000000-0005-0000-0000-0000387D0000}"/>
    <cellStyle name="Vírgula 5 4 2" xfId="32055" xr:uid="{00000000-0005-0000-0000-0000397D0000}"/>
    <cellStyle name="Vírgula 5 4 2 2" xfId="62676" xr:uid="{7B39DE6E-EEB0-4CC8-B64C-0EEE9417FF0F}"/>
    <cellStyle name="Vírgula 5 4 3" xfId="32056" xr:uid="{00000000-0005-0000-0000-00003A7D0000}"/>
    <cellStyle name="Vírgula 5 4 3 2" xfId="62677" xr:uid="{532A425A-DA48-4D2C-8ADA-14F5271F47BF}"/>
    <cellStyle name="Vírgula 5 4 4" xfId="62675" xr:uid="{92067E30-3321-4B8D-B0B0-22BCA65FD93A}"/>
    <cellStyle name="Vírgula 5 5" xfId="32057" xr:uid="{00000000-0005-0000-0000-00003B7D0000}"/>
    <cellStyle name="Vírgula 5 5 2" xfId="32058" xr:uid="{00000000-0005-0000-0000-00003C7D0000}"/>
    <cellStyle name="Vírgula 5 5 2 2" xfId="62679" xr:uid="{854E3E78-3D31-4185-8015-D82F60C96FB1}"/>
    <cellStyle name="Vírgula 5 5 3" xfId="62678" xr:uid="{C0906DC9-A9EB-44FA-99BD-412E8A78D504}"/>
    <cellStyle name="Vírgula 5 6" xfId="32059" xr:uid="{00000000-0005-0000-0000-00003D7D0000}"/>
    <cellStyle name="Vírgula 5 6 2" xfId="32060" xr:uid="{00000000-0005-0000-0000-00003E7D0000}"/>
    <cellStyle name="Vírgula 5 6 2 2" xfId="62681" xr:uid="{A61EDAB0-12B9-45E3-9352-F35CE7325388}"/>
    <cellStyle name="Vírgula 5 6 3" xfId="62680" xr:uid="{F6109E58-4D66-40AA-B68B-433AAB793C07}"/>
    <cellStyle name="Vírgula 5 7" xfId="32061" xr:uid="{00000000-0005-0000-0000-00003F7D0000}"/>
    <cellStyle name="Vírgula 5 7 2" xfId="32062" xr:uid="{00000000-0005-0000-0000-0000407D0000}"/>
    <cellStyle name="Vírgula 5 7 2 2" xfId="62683" xr:uid="{7858EE6D-F438-4D40-AAF0-F76905B5F41B}"/>
    <cellStyle name="Vírgula 5 7 3" xfId="62682" xr:uid="{29015EDE-425C-4FD0-895B-7287416622F7}"/>
    <cellStyle name="Vírgula 5 8" xfId="32063" xr:uid="{00000000-0005-0000-0000-0000417D0000}"/>
    <cellStyle name="Vírgula 5 8 2" xfId="32064" xr:uid="{00000000-0005-0000-0000-0000427D0000}"/>
    <cellStyle name="Vírgula 5 8 2 2" xfId="62685" xr:uid="{DA28CB20-1F85-4127-B0E3-475FFF7CD12C}"/>
    <cellStyle name="Vírgula 5 8 3" xfId="62684" xr:uid="{4477360D-7D29-4B4D-AEFF-3EC24C2E45D6}"/>
    <cellStyle name="Vírgula 5 9" xfId="32065" xr:uid="{00000000-0005-0000-0000-0000437D0000}"/>
    <cellStyle name="Vírgula 5 9 2" xfId="32066" xr:uid="{00000000-0005-0000-0000-0000447D0000}"/>
    <cellStyle name="Vírgula 5 9 2 2" xfId="62687" xr:uid="{02126014-C89C-4189-A4E3-8E703679CBCD}"/>
    <cellStyle name="Vírgula 5 9 3" xfId="62686" xr:uid="{1192393E-C592-4FFA-9058-11D2517AFDEC}"/>
    <cellStyle name="Vírgula 6" xfId="32067" xr:uid="{00000000-0005-0000-0000-0000457D0000}"/>
    <cellStyle name="Vírgula 6 10" xfId="32068" xr:uid="{00000000-0005-0000-0000-0000467D0000}"/>
    <cellStyle name="Vírgula 6 10 2" xfId="62689" xr:uid="{6A7BF1F8-DBBB-4648-A7F4-0B3618C986B4}"/>
    <cellStyle name="Vírgula 6 11" xfId="32069" xr:uid="{00000000-0005-0000-0000-0000477D0000}"/>
    <cellStyle name="Vírgula 6 11 2" xfId="62690" xr:uid="{576E7AD1-683A-4E13-BB9F-647A5EC64847}"/>
    <cellStyle name="Vírgula 6 12" xfId="32070" xr:uid="{00000000-0005-0000-0000-0000487D0000}"/>
    <cellStyle name="Vírgula 6 12 2" xfId="32071" xr:uid="{00000000-0005-0000-0000-0000497D0000}"/>
    <cellStyle name="Vírgula 6 12 2 2" xfId="62692" xr:uid="{795D7DBC-3D3F-489A-B430-0F9471410C7B}"/>
    <cellStyle name="Vírgula 6 12 3" xfId="62691" xr:uid="{9CBA346C-3830-497C-AA29-CAEA61E3AC19}"/>
    <cellStyle name="Vírgula 6 13" xfId="32072" xr:uid="{00000000-0005-0000-0000-00004A7D0000}"/>
    <cellStyle name="Vírgula 6 13 2" xfId="62693" xr:uid="{8EE5A3E0-242E-4F87-870D-F32CA330342A}"/>
    <cellStyle name="Vírgula 6 13 3" xfId="32073" xr:uid="{00000000-0005-0000-0000-00004B7D0000}"/>
    <cellStyle name="Vírgula 6 13 3 2" xfId="62694" xr:uid="{599CE715-3A3A-4191-8084-E3284E41C124}"/>
    <cellStyle name="Vírgula 6 14" xfId="32074" xr:uid="{00000000-0005-0000-0000-00004C7D0000}"/>
    <cellStyle name="Vírgula 6 14 2" xfId="62695" xr:uid="{F48A9FA5-5F2F-4122-A0A5-592C06974B4D}"/>
    <cellStyle name="Vírgula 6 15" xfId="32075" xr:uid="{00000000-0005-0000-0000-00004D7D0000}"/>
    <cellStyle name="Vírgula 6 15 2" xfId="62696" xr:uid="{458288B3-5BEC-49CD-AC49-358149CCCB6A}"/>
    <cellStyle name="Vírgula 6 16" xfId="32076" xr:uid="{00000000-0005-0000-0000-00004E7D0000}"/>
    <cellStyle name="Vírgula 6 16 2" xfId="62697" xr:uid="{F417E4D8-8DC8-4F93-8D4C-B31D018D536D}"/>
    <cellStyle name="Vírgula 6 17" xfId="32077" xr:uid="{00000000-0005-0000-0000-00004F7D0000}"/>
    <cellStyle name="Vírgula 6 17 2" xfId="62698" xr:uid="{AA76EF08-DE8C-4047-9A61-27CA0B2F7E0F}"/>
    <cellStyle name="Vírgula 6 18" xfId="32078" xr:uid="{00000000-0005-0000-0000-0000507D0000}"/>
    <cellStyle name="Vírgula 6 18 2" xfId="62699" xr:uid="{7688F4E6-FA10-4E6D-995B-2D8E0AF8F066}"/>
    <cellStyle name="Vírgula 6 19" xfId="32079" xr:uid="{00000000-0005-0000-0000-0000517D0000}"/>
    <cellStyle name="Vírgula 6 19 2" xfId="62700" xr:uid="{B313A8F5-AC5D-448C-B09D-E164A0AE16DD}"/>
    <cellStyle name="Vírgula 6 2" xfId="32080" xr:uid="{00000000-0005-0000-0000-0000527D0000}"/>
    <cellStyle name="Vírgula 6 2 2" xfId="32081" xr:uid="{00000000-0005-0000-0000-0000537D0000}"/>
    <cellStyle name="Vírgula 6 2 2 2" xfId="32082" xr:uid="{00000000-0005-0000-0000-0000547D0000}"/>
    <cellStyle name="Vírgula 6 2 2 2 2" xfId="62703" xr:uid="{EC9D5ECD-88CA-479D-8D23-29B23B266A8F}"/>
    <cellStyle name="Vírgula 6 2 2 3" xfId="62702" xr:uid="{9F2EDDD9-BCD7-40AD-B236-6662A97578AC}"/>
    <cellStyle name="Vírgula 6 2 3" xfId="32083" xr:uid="{00000000-0005-0000-0000-0000557D0000}"/>
    <cellStyle name="Vírgula 6 2 3 2" xfId="32084" xr:uid="{00000000-0005-0000-0000-0000567D0000}"/>
    <cellStyle name="Vírgula 6 2 3 2 2" xfId="62705" xr:uid="{3B1EEF04-2412-4FAE-95D5-F98CE43F0587}"/>
    <cellStyle name="Vírgula 6 2 3 3" xfId="62704" xr:uid="{1327D13C-CB6F-45C1-9B6D-B3CD870DB5AA}"/>
    <cellStyle name="Vírgula 6 2 4" xfId="32085" xr:uid="{00000000-0005-0000-0000-0000577D0000}"/>
    <cellStyle name="Vírgula 6 2 4 2" xfId="62706" xr:uid="{2E4F9DAC-4D51-4E24-9946-78011F483E27}"/>
    <cellStyle name="Vírgula 6 2 5" xfId="32086" xr:uid="{00000000-0005-0000-0000-0000587D0000}"/>
    <cellStyle name="Vírgula 6 2 5 2" xfId="62707" xr:uid="{11A0D4A2-E6E3-4590-A67A-2D42047E969F}"/>
    <cellStyle name="Vírgula 6 2 6" xfId="32087" xr:uid="{00000000-0005-0000-0000-0000597D0000}"/>
    <cellStyle name="Vírgula 6 2 6 2" xfId="62708" xr:uid="{096A53F3-EBAC-4270-9761-B1365EACEC93}"/>
    <cellStyle name="Vírgula 6 2 7" xfId="62701" xr:uid="{FF5C9F6A-E89C-4522-BD39-E0B54B8BC545}"/>
    <cellStyle name="Vírgula 6 2 8" xfId="32088" xr:uid="{00000000-0005-0000-0000-00005A7D0000}"/>
    <cellStyle name="Vírgula 6 2 8 2" xfId="62709" xr:uid="{8FB0679B-9464-45EF-B4AD-33FFB221861A}"/>
    <cellStyle name="Vírgula 6 20" xfId="32089" xr:uid="{00000000-0005-0000-0000-00005B7D0000}"/>
    <cellStyle name="Vírgula 6 20 2" xfId="62710" xr:uid="{1B931417-4508-4428-876E-2A95FD52E230}"/>
    <cellStyle name="Vírgula 6 21" xfId="62688" xr:uid="{410E6256-E838-4BE1-BCD4-AB999DDA92EE}"/>
    <cellStyle name="Vírgula 6 22" xfId="32090" xr:uid="{00000000-0005-0000-0000-00005C7D0000}"/>
    <cellStyle name="Vírgula 6 22 2" xfId="62711" xr:uid="{BED45E71-A39E-447D-A110-B6AA8CEAD41A}"/>
    <cellStyle name="Vírgula 6 3" xfId="32091" xr:uid="{00000000-0005-0000-0000-00005D7D0000}"/>
    <cellStyle name="Vírgula 6 3 2" xfId="32092" xr:uid="{00000000-0005-0000-0000-00005E7D0000}"/>
    <cellStyle name="Vírgula 6 3 2 2" xfId="32093" xr:uid="{00000000-0005-0000-0000-00005F7D0000}"/>
    <cellStyle name="Vírgula 6 3 2 2 2" xfId="62714" xr:uid="{5B9DFB5B-E348-4B3D-9051-8086BD8CC686}"/>
    <cellStyle name="Vírgula 6 3 2 3" xfId="62713" xr:uid="{AC41B33D-78AB-48ED-85CA-83952B6C492A}"/>
    <cellStyle name="Vírgula 6 3 3" xfId="32094" xr:uid="{00000000-0005-0000-0000-0000607D0000}"/>
    <cellStyle name="Vírgula 6 3 3 2" xfId="62715" xr:uid="{1F376CD4-297F-45E9-B63E-278FDA1C64C7}"/>
    <cellStyle name="Vírgula 6 3 4" xfId="32095" xr:uid="{00000000-0005-0000-0000-0000617D0000}"/>
    <cellStyle name="Vírgula 6 3 4 2" xfId="62716" xr:uid="{BD1FC8ED-12C9-4F71-9281-1F2F3BE1512D}"/>
    <cellStyle name="Vírgula 6 3 5" xfId="62712" xr:uid="{C7197BF5-28EB-4F94-98F4-552EA6F4666E}"/>
    <cellStyle name="Vírgula 6 4" xfId="32096" xr:uid="{00000000-0005-0000-0000-0000627D0000}"/>
    <cellStyle name="Vírgula 6 4 2" xfId="32097" xr:uid="{00000000-0005-0000-0000-0000637D0000}"/>
    <cellStyle name="Vírgula 6 4 2 2" xfId="62718" xr:uid="{0D071206-01BA-4C7A-BFFF-0F87D7747EDE}"/>
    <cellStyle name="Vírgula 6 4 3" xfId="62717" xr:uid="{FF40BB03-DD05-4A4D-807D-B26D63C7AD9D}"/>
    <cellStyle name="Vírgula 6 5" xfId="32098" xr:uid="{00000000-0005-0000-0000-0000647D0000}"/>
    <cellStyle name="Vírgula 6 5 2" xfId="32099" xr:uid="{00000000-0005-0000-0000-0000657D0000}"/>
    <cellStyle name="Vírgula 6 5 2 2" xfId="62720" xr:uid="{74641212-E9B1-43C4-B9FF-92D7963501C9}"/>
    <cellStyle name="Vírgula 6 5 3" xfId="62719" xr:uid="{9EF31519-569F-4CB1-8B43-DC5727FB5AEB}"/>
    <cellStyle name="Vírgula 6 6" xfId="32100" xr:uid="{00000000-0005-0000-0000-0000667D0000}"/>
    <cellStyle name="Vírgula 6 6 2" xfId="32101" xr:uid="{00000000-0005-0000-0000-0000677D0000}"/>
    <cellStyle name="Vírgula 6 6 2 2" xfId="62722" xr:uid="{9FBA9613-7FEB-464C-9280-3BFF68389D49}"/>
    <cellStyle name="Vírgula 6 6 3" xfId="62721" xr:uid="{84D6B7A8-6B50-4A8C-B599-A4623F547178}"/>
    <cellStyle name="Vírgula 6 7" xfId="32102" xr:uid="{00000000-0005-0000-0000-0000687D0000}"/>
    <cellStyle name="Vírgula 6 7 2" xfId="32103" xr:uid="{00000000-0005-0000-0000-0000697D0000}"/>
    <cellStyle name="Vírgula 6 7 2 2" xfId="62724" xr:uid="{154345DA-463B-4963-AC26-64878AB330A5}"/>
    <cellStyle name="Vírgula 6 7 3" xfId="62723" xr:uid="{9115B588-1474-468C-92CB-9B7339FBD530}"/>
    <cellStyle name="Vírgula 6 8" xfId="32104" xr:uid="{00000000-0005-0000-0000-00006A7D0000}"/>
    <cellStyle name="Vírgula 6 8 2" xfId="62725" xr:uid="{DE54061B-9827-4130-AE12-BBC5489A53E5}"/>
    <cellStyle name="Vírgula 6 9" xfId="32105" xr:uid="{00000000-0005-0000-0000-00006B7D0000}"/>
    <cellStyle name="Vírgula 6 9 2" xfId="62726" xr:uid="{07831961-31BB-4564-A57B-93D8A9037364}"/>
    <cellStyle name="Vírgula 7" xfId="32106" xr:uid="{00000000-0005-0000-0000-00006C7D0000}"/>
    <cellStyle name="Vírgula 7 10" xfId="32107" xr:uid="{00000000-0005-0000-0000-00006D7D0000}"/>
    <cellStyle name="Vírgula 7 10 2" xfId="62728" xr:uid="{0BC3288C-0E8D-4E19-BB37-7B6AD4CA37AE}"/>
    <cellStyle name="Vírgula 7 11" xfId="32108" xr:uid="{00000000-0005-0000-0000-00006E7D0000}"/>
    <cellStyle name="Vírgula 7 11 2" xfId="62729" xr:uid="{61215660-1C76-4AB8-9FE3-0AB24A7C3F1F}"/>
    <cellStyle name="Vírgula 7 12" xfId="32109" xr:uid="{00000000-0005-0000-0000-00006F7D0000}"/>
    <cellStyle name="Vírgula 7 12 2" xfId="32110" xr:uid="{00000000-0005-0000-0000-0000707D0000}"/>
    <cellStyle name="Vírgula 7 12 2 2" xfId="62731" xr:uid="{AF3307A9-6184-421C-BF8E-5C78BD9B4B3B}"/>
    <cellStyle name="Vírgula 7 12 3" xfId="62730" xr:uid="{1482CCDF-549E-4F85-AE39-CE2EB7DC1C20}"/>
    <cellStyle name="Vírgula 7 13" xfId="32111" xr:uid="{00000000-0005-0000-0000-0000717D0000}"/>
    <cellStyle name="Vírgula 7 13 2" xfId="62732" xr:uid="{3E08D301-5424-44CD-9B24-4EE51841BE66}"/>
    <cellStyle name="Vírgula 7 14" xfId="32112" xr:uid="{00000000-0005-0000-0000-0000727D0000}"/>
    <cellStyle name="Vírgula 7 14 2" xfId="62733" xr:uid="{67BACB0D-EA65-4A16-803F-8A1B3A9E9C3A}"/>
    <cellStyle name="Vírgula 7 15" xfId="62727" xr:uid="{2303BF64-2658-4049-B40D-8C204EE19C26}"/>
    <cellStyle name="Vírgula 7 16" xfId="32113" xr:uid="{00000000-0005-0000-0000-0000737D0000}"/>
    <cellStyle name="Vírgula 7 16 2" xfId="62734" xr:uid="{78C9C1F2-0FB3-4940-B7DF-3744ED5D7097}"/>
    <cellStyle name="Vírgula 7 2" xfId="32114" xr:uid="{00000000-0005-0000-0000-0000747D0000}"/>
    <cellStyle name="Vírgula 7 2 2" xfId="32115" xr:uid="{00000000-0005-0000-0000-0000757D0000}"/>
    <cellStyle name="Vírgula 7 2 2 2" xfId="32116" xr:uid="{00000000-0005-0000-0000-0000767D0000}"/>
    <cellStyle name="Vírgula 7 2 2 2 2" xfId="62737" xr:uid="{4F7E5FC2-2F30-470D-8654-30037B40308E}"/>
    <cellStyle name="Vírgula 7 2 2 3" xfId="62736" xr:uid="{E69254A2-EA69-46B0-9139-4CC1FC863B6D}"/>
    <cellStyle name="Vírgula 7 2 3" xfId="32117" xr:uid="{00000000-0005-0000-0000-0000777D0000}"/>
    <cellStyle name="Vírgula 7 2 3 2" xfId="62738" xr:uid="{37C3A2C3-C3BD-4A12-8843-2E277C4C1AD3}"/>
    <cellStyle name="Vírgula 7 2 4" xfId="32118" xr:uid="{00000000-0005-0000-0000-0000787D0000}"/>
    <cellStyle name="Vírgula 7 2 4 2" xfId="62739" xr:uid="{6549A9D8-77E0-4349-9009-563603680E92}"/>
    <cellStyle name="Vírgula 7 2 5" xfId="32119" xr:uid="{00000000-0005-0000-0000-0000797D0000}"/>
    <cellStyle name="Vírgula 7 2 5 2" xfId="62740" xr:uid="{D1B15030-0B8F-46BF-89D3-0180712B0EC9}"/>
    <cellStyle name="Vírgula 7 2 6" xfId="62735" xr:uid="{79F087E0-53A4-42D4-9D5F-9C6AA77B7408}"/>
    <cellStyle name="Vírgula 7 3" xfId="32120" xr:uid="{00000000-0005-0000-0000-00007A7D0000}"/>
    <cellStyle name="Vírgula 7 3 2" xfId="32121" xr:uid="{00000000-0005-0000-0000-00007B7D0000}"/>
    <cellStyle name="Vírgula 7 3 2 2" xfId="62742" xr:uid="{CEC88418-699E-4B6B-8AA8-AF4A1C8C22E5}"/>
    <cellStyle name="Vírgula 7 3 3" xfId="62741" xr:uid="{E23026A6-673C-406C-B5DB-3EFEF265A284}"/>
    <cellStyle name="Vírgula 7 4" xfId="32122" xr:uid="{00000000-0005-0000-0000-00007C7D0000}"/>
    <cellStyle name="Vírgula 7 4 2" xfId="32123" xr:uid="{00000000-0005-0000-0000-00007D7D0000}"/>
    <cellStyle name="Vírgula 7 4 2 2" xfId="62744" xr:uid="{33486CA7-1F6A-4BB7-92ED-E1CE965C9C25}"/>
    <cellStyle name="Vírgula 7 4 3" xfId="62743" xr:uid="{75A8668F-78E2-4259-87E4-4E492B693C23}"/>
    <cellStyle name="Vírgula 7 5" xfId="32124" xr:uid="{00000000-0005-0000-0000-00007E7D0000}"/>
    <cellStyle name="Vírgula 7 5 2" xfId="32125" xr:uid="{00000000-0005-0000-0000-00007F7D0000}"/>
    <cellStyle name="Vírgula 7 5 2 2" xfId="62746" xr:uid="{CD9A9768-7887-481A-B179-E5A405A2799F}"/>
    <cellStyle name="Vírgula 7 5 3" xfId="62745" xr:uid="{9FA53D22-42F5-414E-AF65-CF554B67C631}"/>
    <cellStyle name="Vírgula 7 6" xfId="32126" xr:uid="{00000000-0005-0000-0000-0000807D0000}"/>
    <cellStyle name="Vírgula 7 6 2" xfId="32127" xr:uid="{00000000-0005-0000-0000-0000817D0000}"/>
    <cellStyle name="Vírgula 7 6 2 2" xfId="62748" xr:uid="{DA6698A9-7E39-4934-90BA-C3FC601E6E89}"/>
    <cellStyle name="Vírgula 7 6 3" xfId="62747" xr:uid="{2815D11B-712F-403F-ACB6-56FB5F3D6768}"/>
    <cellStyle name="Vírgula 7 7" xfId="32128" xr:uid="{00000000-0005-0000-0000-0000827D0000}"/>
    <cellStyle name="Vírgula 7 7 2" xfId="62749" xr:uid="{03B70E33-D605-4348-A250-5BC15662692A}"/>
    <cellStyle name="Vírgula 7 8" xfId="32129" xr:uid="{00000000-0005-0000-0000-0000837D0000}"/>
    <cellStyle name="Vírgula 7 8 2" xfId="62750" xr:uid="{3022AE4B-AEF5-4BFA-9C3C-0DA258619C23}"/>
    <cellStyle name="Vírgula 7 9" xfId="32130" xr:uid="{00000000-0005-0000-0000-0000847D0000}"/>
    <cellStyle name="Vírgula 7 9 2" xfId="62751" xr:uid="{C8C75027-FC34-44A3-847F-9E980A0ABE48}"/>
    <cellStyle name="Vírgula 8" xfId="32131" xr:uid="{00000000-0005-0000-0000-0000857D0000}"/>
    <cellStyle name="Vírgula 8 10" xfId="32132" xr:uid="{00000000-0005-0000-0000-0000867D0000}"/>
    <cellStyle name="Vírgula 8 10 2" xfId="62753" xr:uid="{56AFB18C-53E6-426E-A91A-6E56DD36F191}"/>
    <cellStyle name="Vírgula 8 11" xfId="32133" xr:uid="{00000000-0005-0000-0000-0000877D0000}"/>
    <cellStyle name="Vírgula 8 11 2" xfId="62754" xr:uid="{8A2771C0-5345-40DA-A39A-84D0C6A38F57}"/>
    <cellStyle name="Vírgula 8 12" xfId="62752" xr:uid="{EC0D2747-1244-4417-89A8-114990205542}"/>
    <cellStyle name="Vírgula 8 2" xfId="32134" xr:uid="{00000000-0005-0000-0000-0000887D0000}"/>
    <cellStyle name="Vírgula 8 2 2" xfId="32135" xr:uid="{00000000-0005-0000-0000-0000897D0000}"/>
    <cellStyle name="Vírgula 8 2 2 2" xfId="62756" xr:uid="{A350EED7-8740-4392-9BA0-11AB7A3E3F3F}"/>
    <cellStyle name="Vírgula 8 2 3" xfId="62755" xr:uid="{C91B04B3-269A-496A-8FE2-22653B9E9230}"/>
    <cellStyle name="Vírgula 8 3" xfId="32136" xr:uid="{00000000-0005-0000-0000-00008A7D0000}"/>
    <cellStyle name="Vírgula 8 3 2" xfId="32137" xr:uid="{00000000-0005-0000-0000-00008B7D0000}"/>
    <cellStyle name="Vírgula 8 3 2 2" xfId="62758" xr:uid="{7A792729-17A2-4359-BDF5-1A93D2146EE3}"/>
    <cellStyle name="Vírgula 8 3 3" xfId="62757" xr:uid="{C801F02E-EE7D-45CA-8FFD-71B1BCABF110}"/>
    <cellStyle name="Vírgula 8 4" xfId="32138" xr:uid="{00000000-0005-0000-0000-00008C7D0000}"/>
    <cellStyle name="Vírgula 8 4 2" xfId="32139" xr:uid="{00000000-0005-0000-0000-00008D7D0000}"/>
    <cellStyle name="Vírgula 8 4 2 2" xfId="62760" xr:uid="{3CAC445D-4956-45A3-ABCF-F573F38AE750}"/>
    <cellStyle name="Vírgula 8 4 3" xfId="62759" xr:uid="{90165F89-00DB-4017-94E5-4997DE7F9613}"/>
    <cellStyle name="Vírgula 8 5" xfId="32140" xr:uid="{00000000-0005-0000-0000-00008E7D0000}"/>
    <cellStyle name="Vírgula 8 5 2" xfId="32141" xr:uid="{00000000-0005-0000-0000-00008F7D0000}"/>
    <cellStyle name="Vírgula 8 5 2 2" xfId="62762" xr:uid="{B3C6EDFE-B04C-4C2D-BF87-5D540E450234}"/>
    <cellStyle name="Vírgula 8 5 3" xfId="62761" xr:uid="{F9153E51-753C-4839-8F5E-4047EDB3A6A2}"/>
    <cellStyle name="Vírgula 8 6" xfId="32142" xr:uid="{00000000-0005-0000-0000-0000907D0000}"/>
    <cellStyle name="Vírgula 8 6 2" xfId="32143" xr:uid="{00000000-0005-0000-0000-0000917D0000}"/>
    <cellStyle name="Vírgula 8 6 2 2" xfId="62764" xr:uid="{CFEBB874-86D2-4FF4-8D46-A9CACBB419AD}"/>
    <cellStyle name="Vírgula 8 6 3" xfId="62763" xr:uid="{E325989E-ED8C-4162-ACE6-B6B42199D3AE}"/>
    <cellStyle name="Vírgula 8 7" xfId="32144" xr:uid="{00000000-0005-0000-0000-0000927D0000}"/>
    <cellStyle name="Vírgula 8 7 2" xfId="62765" xr:uid="{DC05890B-8386-471A-B410-EFA830425840}"/>
    <cellStyle name="Vírgula 8 8" xfId="32145" xr:uid="{00000000-0005-0000-0000-0000937D0000}"/>
    <cellStyle name="Vírgula 8 8 2" xfId="62766" xr:uid="{AE6B33CF-7B91-489C-85CE-EE659FCBB93F}"/>
    <cellStyle name="Vírgula 8 9" xfId="32146" xr:uid="{00000000-0005-0000-0000-0000947D0000}"/>
    <cellStyle name="Vírgula 8 9 2" xfId="62767" xr:uid="{1EAB1D13-6F52-4382-8569-5E6C1224BDAE}"/>
    <cellStyle name="Vírgula 9" xfId="32147" xr:uid="{00000000-0005-0000-0000-0000957D0000}"/>
    <cellStyle name="Vírgula 9 10" xfId="62768" xr:uid="{07FBCF15-BF3E-4624-B7F2-5D2A453BE775}"/>
    <cellStyle name="Vírgula 9 11" xfId="32148" xr:uid="{00000000-0005-0000-0000-0000967D0000}"/>
    <cellStyle name="Vírgula 9 11 2" xfId="62769" xr:uid="{51DC8DC1-248D-4B61-8381-0CC89747F557}"/>
    <cellStyle name="Vírgula 9 2" xfId="32149" xr:uid="{00000000-0005-0000-0000-0000977D0000}"/>
    <cellStyle name="Vírgula 9 2 2" xfId="32150" xr:uid="{00000000-0005-0000-0000-0000987D0000}"/>
    <cellStyle name="Vírgula 9 2 2 2" xfId="32151" xr:uid="{00000000-0005-0000-0000-0000997D0000}"/>
    <cellStyle name="Vírgula 9 2 2 2 2" xfId="62772" xr:uid="{DD9C5164-4F47-4EE4-948A-AD017F95CE0F}"/>
    <cellStyle name="Vírgula 9 2 2 3" xfId="62771" xr:uid="{2F179867-B290-4243-8AB9-B8B8AC90ABC9}"/>
    <cellStyle name="Vírgula 9 2 3" xfId="32152" xr:uid="{00000000-0005-0000-0000-00009A7D0000}"/>
    <cellStyle name="Vírgula 9 2 3 2" xfId="32153" xr:uid="{00000000-0005-0000-0000-00009B7D0000}"/>
    <cellStyle name="Vírgula 9 2 3 2 2" xfId="62774" xr:uid="{814E69FD-01A5-499D-AC93-D3C3276D0FFA}"/>
    <cellStyle name="Vírgula 9 2 3 3" xfId="62773" xr:uid="{7C69F41E-DA4B-48B1-A5B5-1D00CB13E8E0}"/>
    <cellStyle name="Vírgula 9 2 4" xfId="32154" xr:uid="{00000000-0005-0000-0000-00009C7D0000}"/>
    <cellStyle name="Vírgula 9 2 4 2" xfId="62775" xr:uid="{9A10D440-F066-41F9-8337-1FC84F08CDF6}"/>
    <cellStyle name="Vírgula 9 2 5" xfId="32155" xr:uid="{00000000-0005-0000-0000-00009D7D0000}"/>
    <cellStyle name="Vírgula 9 2 5 2" xfId="62776" xr:uid="{877D53BB-E8FD-47A0-9778-05EDE2A6340F}"/>
    <cellStyle name="Vírgula 9 2 6" xfId="32156" xr:uid="{00000000-0005-0000-0000-00009E7D0000}"/>
    <cellStyle name="Vírgula 9 2 6 2" xfId="62777" xr:uid="{CE003228-D345-47FB-A5A9-BE6EE733DEEE}"/>
    <cellStyle name="Vírgula 9 2 7" xfId="62770" xr:uid="{A0E527BD-DEA7-407A-9771-0134227DAFDA}"/>
    <cellStyle name="Vírgula 9 3" xfId="32157" xr:uid="{00000000-0005-0000-0000-00009F7D0000}"/>
    <cellStyle name="Vírgula 9 3 2" xfId="32158" xr:uid="{00000000-0005-0000-0000-0000A07D0000}"/>
    <cellStyle name="Vírgula 9 3 2 2" xfId="62779" xr:uid="{6826AFE3-152F-414E-9B5C-8E268F906F9C}"/>
    <cellStyle name="Vírgula 9 3 3" xfId="62778" xr:uid="{89DD3636-748D-483A-8604-69D74ED78408}"/>
    <cellStyle name="Vírgula 9 4" xfId="32159" xr:uid="{00000000-0005-0000-0000-0000A17D0000}"/>
    <cellStyle name="Vírgula 9 4 2" xfId="32160" xr:uid="{00000000-0005-0000-0000-0000A27D0000}"/>
    <cellStyle name="Vírgula 9 4 2 2" xfId="62781" xr:uid="{FCB48437-C2BA-4A69-A747-7C327EF9BDFB}"/>
    <cellStyle name="Vírgula 9 4 3" xfId="62780" xr:uid="{D69B6A36-A49F-4B3E-89F6-2C6D350E92DA}"/>
    <cellStyle name="Vírgula 9 5" xfId="32161" xr:uid="{00000000-0005-0000-0000-0000A37D0000}"/>
    <cellStyle name="Vírgula 9 5 2" xfId="32162" xr:uid="{00000000-0005-0000-0000-0000A47D0000}"/>
    <cellStyle name="Vírgula 9 5 2 2" xfId="32163" xr:uid="{00000000-0005-0000-0000-0000A57D0000}"/>
    <cellStyle name="Vírgula 9 5 2 2 2" xfId="62784" xr:uid="{2592D526-86F4-4BA3-80BA-D6F41570B0C3}"/>
    <cellStyle name="Vírgula 9 5 2 3" xfId="62783" xr:uid="{E0AA7647-2339-4757-A046-54639DEF6D1C}"/>
    <cellStyle name="Vírgula 9 5 3" xfId="32164" xr:uid="{00000000-0005-0000-0000-0000A67D0000}"/>
    <cellStyle name="Vírgula 9 5 3 2" xfId="62785" xr:uid="{78C70441-152C-40FE-A3E3-50646344344E}"/>
    <cellStyle name="Vírgula 9 5 4" xfId="32165" xr:uid="{00000000-0005-0000-0000-0000A77D0000}"/>
    <cellStyle name="Vírgula 9 5 4 2" xfId="62786" xr:uid="{6FC0E84D-1F6B-4BEE-A91A-B228F55AAD81}"/>
    <cellStyle name="Vírgula 9 5 5" xfId="32166" xr:uid="{00000000-0005-0000-0000-0000A87D0000}"/>
    <cellStyle name="Vírgula 9 5 5 2" xfId="62787" xr:uid="{5533C5FC-F430-4EFE-96AB-5ECE9436BE12}"/>
    <cellStyle name="Vírgula 9 5 6" xfId="62782" xr:uid="{789617C8-534E-40E7-B831-1F2F00C5823C}"/>
    <cellStyle name="Vírgula 9 6" xfId="32167" xr:uid="{00000000-0005-0000-0000-0000A97D0000}"/>
    <cellStyle name="Vírgula 9 6 2" xfId="32168" xr:uid="{00000000-0005-0000-0000-0000AA7D0000}"/>
    <cellStyle name="Vírgula 9 6 2 2" xfId="62789" xr:uid="{DB9DF028-901E-4A6B-A481-ECCDB684AE94}"/>
    <cellStyle name="Vírgula 9 6 3" xfId="62788" xr:uid="{4698045F-471B-43BF-A7CA-02047B24A24C}"/>
    <cellStyle name="Vírgula 9 7" xfId="32169" xr:uid="{00000000-0005-0000-0000-0000AB7D0000}"/>
    <cellStyle name="Vírgula 9 7 2" xfId="32170" xr:uid="{00000000-0005-0000-0000-0000AC7D0000}"/>
    <cellStyle name="Vírgula 9 7 2 2" xfId="62791" xr:uid="{C54EBE6B-0DB8-451A-97B8-8915B8398DF7}"/>
    <cellStyle name="Vírgula 9 7 3" xfId="62790" xr:uid="{2FBE4559-3E2E-449D-A3D5-425B26063795}"/>
    <cellStyle name="Vírgula 9 8" xfId="32171" xr:uid="{00000000-0005-0000-0000-0000AD7D0000}"/>
    <cellStyle name="Vírgula 9 8 2" xfId="62792" xr:uid="{47FEF3DC-3E12-4919-A5E5-781C0B597789}"/>
    <cellStyle name="Vírgula 9 9" xfId="32172" xr:uid="{00000000-0005-0000-0000-0000AE7D0000}"/>
    <cellStyle name="Vírgula 9 9 2" xfId="62793" xr:uid="{93D6417F-E5B6-42E8-BF6A-57DA30C746CC}"/>
    <cellStyle name="Währung [0]_Tabelle1" xfId="32173" xr:uid="{00000000-0005-0000-0000-0000AF7D0000}"/>
    <cellStyle name="Währung_Tabelle1" xfId="32174" xr:uid="{00000000-0005-0000-0000-0000B07D0000}"/>
    <cellStyle name="Warning" xfId="32175" xr:uid="{00000000-0005-0000-0000-0000B17D0000}"/>
    <cellStyle name="Warning 2" xfId="62794" xr:uid="{699DDE92-7CA3-4B02-A1DE-C3FF09CA8E93}"/>
    <cellStyle name="Warning Text 2" xfId="32176" xr:uid="{00000000-0005-0000-0000-0000B27D0000}"/>
    <cellStyle name="Warning Text 2 2" xfId="32177" xr:uid="{00000000-0005-0000-0000-0000B37D0000}"/>
    <cellStyle name="Warning Text 2 2 2" xfId="62796" xr:uid="{0571A2C4-7FB4-4A21-AB42-8E02A4949438}"/>
    <cellStyle name="Warning Text 2 3" xfId="32178" xr:uid="{00000000-0005-0000-0000-0000B47D0000}"/>
    <cellStyle name="Warning Text 2 3 2" xfId="62797" xr:uid="{10FCF03B-A7A1-400F-9FEB-EF88579764AA}"/>
    <cellStyle name="Warning Text 2 4" xfId="62795" xr:uid="{E2FB3FB3-4F58-4356-BF0C-A40B07CF4C32}"/>
    <cellStyle name="Warning Text 3" xfId="32179" xr:uid="{00000000-0005-0000-0000-0000B57D0000}"/>
    <cellStyle name="Warning Text 3 2" xfId="32180" xr:uid="{00000000-0005-0000-0000-0000B67D0000}"/>
    <cellStyle name="Warning Text 3 2 2" xfId="62799" xr:uid="{9BA1B32E-231B-489F-BFDA-F464CA43B6FE}"/>
    <cellStyle name="Warning Text 3 3" xfId="32181" xr:uid="{00000000-0005-0000-0000-0000B77D0000}"/>
    <cellStyle name="Warning Text 3 3 2" xfId="62800" xr:uid="{28EA180D-526F-4DDC-878F-F7935F74143A}"/>
    <cellStyle name="Warning Text 3 4" xfId="62798" xr:uid="{87D4DC9E-84ED-4D88-9BC5-7F559D0FB1A5}"/>
    <cellStyle name="Warning Text 4" xfId="32182" xr:uid="{00000000-0005-0000-0000-0000B87D0000}"/>
    <cellStyle name="Warning Text 4 2" xfId="62801" xr:uid="{AB126D2B-C910-488C-B7EE-68180FAAD625}"/>
    <cellStyle name="white/hidden" xfId="32183" xr:uid="{00000000-0005-0000-0000-0000B97D0000}"/>
    <cellStyle name="white/hidden 2" xfId="62802" xr:uid="{8395CE1D-DEC2-4BC8-8897-6F9E7D4B38E9}"/>
    <cellStyle name="wrap" xfId="32184" xr:uid="{00000000-0005-0000-0000-0000BA7D0000}"/>
    <cellStyle name="wrap 2" xfId="62803" xr:uid="{354BB0B1-B2A7-4057-ABDE-D105CC5AC8F4}"/>
    <cellStyle name="x" xfId="32185" xr:uid="{00000000-0005-0000-0000-0000BB7D0000}"/>
    <cellStyle name="x 2" xfId="62804" xr:uid="{BC361217-7C7D-4678-AA3F-D7D5C2B19248}"/>
    <cellStyle name="xMillions ($0.0m)" xfId="32186" xr:uid="{00000000-0005-0000-0000-0000BC7D0000}"/>
    <cellStyle name="xMillions ($0.0m) 2" xfId="32187" xr:uid="{00000000-0005-0000-0000-0000BD7D0000}"/>
    <cellStyle name="xMillions ($0.0m) 2 2" xfId="62806" xr:uid="{FA2F8434-B7AF-4BEF-A8E4-99582E4AE6CC}"/>
    <cellStyle name="xMillions ($0.0m) 3" xfId="62805" xr:uid="{041C22DD-FF8B-466B-B1AA-3921AF8066C4}"/>
    <cellStyle name="xMillions (0.0)" xfId="32188" xr:uid="{00000000-0005-0000-0000-0000BE7D0000}"/>
    <cellStyle name="xMillions (0.0) 2" xfId="32189" xr:uid="{00000000-0005-0000-0000-0000BF7D0000}"/>
    <cellStyle name="xMillions (0.0) 2 2" xfId="62808" xr:uid="{78397ABE-93E2-4AD3-819E-D4123039F4DA}"/>
    <cellStyle name="xMillions (0.0) 3" xfId="62807" xr:uid="{45A74CB6-48BD-4EB7-A53F-A702D7F2A05D}"/>
    <cellStyle name="xThousands ($0.0k)" xfId="32190" xr:uid="{00000000-0005-0000-0000-0000C07D0000}"/>
    <cellStyle name="xThousands ($0.0k) 2" xfId="32191" xr:uid="{00000000-0005-0000-0000-0000C17D0000}"/>
    <cellStyle name="xThousands ($0.0k) 2 2" xfId="62810" xr:uid="{70AB16E3-FD75-4389-83E8-8FD6803CFDB2}"/>
    <cellStyle name="xThousands ($0.0k) 3" xfId="62809" xr:uid="{E6709432-4D4F-437E-9E0A-D9A95DEB7F36}"/>
    <cellStyle name="xThousands (0.0)" xfId="32192" xr:uid="{00000000-0005-0000-0000-0000C27D0000}"/>
    <cellStyle name="xThousands (0.0) 2" xfId="32193" xr:uid="{00000000-0005-0000-0000-0000C37D0000}"/>
    <cellStyle name="xThousands (0.0) 2 2" xfId="62812" xr:uid="{BF80EC48-A036-409F-A68A-C9C19EBE7FB4}"/>
    <cellStyle name="xThousands (0.0) 3" xfId="62811" xr:uid="{61C255AA-E00D-4AD8-B1AD-9326014420D3}"/>
    <cellStyle name="year" xfId="32194" xr:uid="{00000000-0005-0000-0000-0000C47D0000}"/>
    <cellStyle name="year 2" xfId="62813" xr:uid="{DB40C61A-15CC-4538-8D44-779B66594A06}"/>
    <cellStyle name="YEARS" xfId="32195" xr:uid="{00000000-0005-0000-0000-0000C57D0000}"/>
    <cellStyle name="YEARS 2" xfId="62814" xr:uid="{4BD86581-02B4-4164-88D2-2763E1A125AC}"/>
    <cellStyle name="쉼표_DTCF7" xfId="32196" xr:uid="{00000000-0005-0000-0000-0000C67D0000}"/>
    <cellStyle name="一般_Book1" xfId="32197" xr:uid="{00000000-0005-0000-0000-0000C77D0000}"/>
    <cellStyle name="千分位_INVENTORY" xfId="32198" xr:uid="{00000000-0005-0000-0000-0000C87D0000}"/>
    <cellStyle name="常规_1131" xfId="32199" xr:uid="{00000000-0005-0000-0000-0000C97D0000}"/>
    <cellStyle name="桁区切り_ITL NOS PRICE" xfId="32200" xr:uid="{00000000-0005-0000-0000-0000CA7D0000}"/>
    <cellStyle name="標準_Input" xfId="32201" xr:uid="{00000000-0005-0000-0000-0000CB7D0000}"/>
    <cellStyle name="貨幣[0]_MJINPUT" xfId="32202" xr:uid="{00000000-0005-0000-0000-0000CC7D0000}"/>
  </cellStyles>
  <dxfs count="2">
    <dxf>
      <fill>
        <patternFill>
          <bgColor theme="0" tint="-0.14996795556505021"/>
        </patternFill>
      </fill>
    </dxf>
    <dxf>
      <fill>
        <patternFill>
          <bgColor rgb="FF007E7A"/>
        </patternFill>
      </fill>
    </dxf>
  </dxfs>
  <tableStyles count="1" defaultTableStyle="TableStyleMedium9" defaultPivotStyle="PivotStyleLight16">
    <tableStyle name="Estilo de Tabela 1" pivot="0" count="2" xr9:uid="{00000000-0011-0000-FFFF-FFFF00000000}">
      <tableStyleElement type="headerRow" dxfId="1"/>
      <tableStyleElement type="secondRowStripe" dxfId="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9CCDAB"/>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3DFD6"/>
      <color rgb="FFDBEDED"/>
      <color rgb="FFEBF5F5"/>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Capex!A1"/><Relationship Id="rId13" Type="http://schemas.openxmlformats.org/officeDocument/2006/relationships/hyperlink" Target="#'COGS business area'!A1"/><Relationship Id="rId18" Type="http://schemas.openxmlformats.org/officeDocument/2006/relationships/hyperlink" Target="#'Income Statement'!A1"/><Relationship Id="rId3" Type="http://schemas.openxmlformats.org/officeDocument/2006/relationships/hyperlink" Target="#EBITDA!A1"/><Relationship Id="rId21" Type="http://schemas.openxmlformats.org/officeDocument/2006/relationships/hyperlink" Target="#'Cash flow'!A1"/><Relationship Id="rId7" Type="http://schemas.openxmlformats.org/officeDocument/2006/relationships/hyperlink" Target="#'Financial results'!A1"/><Relationship Id="rId12" Type="http://schemas.openxmlformats.org/officeDocument/2006/relationships/hyperlink" Target="#'IO unit cost'!A1"/><Relationship Id="rId17" Type="http://schemas.openxmlformats.org/officeDocument/2006/relationships/hyperlink" Target="#Nickel!A1"/><Relationship Id="rId2" Type="http://schemas.openxmlformats.org/officeDocument/2006/relationships/hyperlink" Target="#Revenue!A1"/><Relationship Id="rId16" Type="http://schemas.openxmlformats.org/officeDocument/2006/relationships/hyperlink" Target="#Copper!A1"/><Relationship Id="rId20" Type="http://schemas.openxmlformats.org/officeDocument/2006/relationships/hyperlink" Target="#'Balance sheet'!A1"/><Relationship Id="rId1" Type="http://schemas.openxmlformats.org/officeDocument/2006/relationships/hyperlink" Target="#'Selected financial indicators'!A1"/><Relationship Id="rId6" Type="http://schemas.openxmlformats.org/officeDocument/2006/relationships/hyperlink" Target="#'Net income'!A1"/><Relationship Id="rId11" Type="http://schemas.openxmlformats.org/officeDocument/2006/relationships/hyperlink" Target="#'Iron Ore Solutions'!A1"/><Relationship Id="rId24" Type="http://schemas.openxmlformats.org/officeDocument/2006/relationships/hyperlink" Target="#Production!A1"/><Relationship Id="rId5" Type="http://schemas.openxmlformats.org/officeDocument/2006/relationships/hyperlink" Target="#'Operating expenses'!A1"/><Relationship Id="rId15" Type="http://schemas.openxmlformats.org/officeDocument/2006/relationships/hyperlink" Target="#'Energy Transition Metals'!A1"/><Relationship Id="rId23" Type="http://schemas.openxmlformats.org/officeDocument/2006/relationships/hyperlink" Target="#'Annex 3'!A1"/><Relationship Id="rId10" Type="http://schemas.openxmlformats.org/officeDocument/2006/relationships/hyperlink" Target="#'Segment info'!A1"/><Relationship Id="rId19" Type="http://schemas.openxmlformats.org/officeDocument/2006/relationships/hyperlink" Target="#'Equity Income'!A1"/><Relationship Id="rId4" Type="http://schemas.openxmlformats.org/officeDocument/2006/relationships/hyperlink" Target="#'COGS by business segment'!A1"/><Relationship Id="rId9" Type="http://schemas.openxmlformats.org/officeDocument/2006/relationships/hyperlink" Target="#'Debt indicators'!A1"/><Relationship Id="rId14" Type="http://schemas.openxmlformats.org/officeDocument/2006/relationships/hyperlink" Target="#'EBITDA Pellets'!A1"/><Relationship Id="rId22" Type="http://schemas.openxmlformats.org/officeDocument/2006/relationships/hyperlink" Target="#'Average Price'!A1"/></Relationships>
</file>

<file path=xl/drawings/_rels/drawing10.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1.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2.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3.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4.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5.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6.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7.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8.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9.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0.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1.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2.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3.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4.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5.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3.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4.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5.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6.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7.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8.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9.xml.rels><?xml version="1.0" encoding="UTF-8" standalone="yes"?>
<Relationships xmlns="http://schemas.openxmlformats.org/package/2006/relationships"><Relationship Id="rId1" Type="http://schemas.openxmlformats.org/officeDocument/2006/relationships/hyperlink" Target="#'Menu &amp; Disclaimer'!A1"/></Relationships>
</file>

<file path=xl/drawings/drawing1.xml><?xml version="1.0" encoding="utf-8"?>
<xdr:wsDr xmlns:xdr="http://schemas.openxmlformats.org/drawingml/2006/spreadsheetDrawing" xmlns:a="http://schemas.openxmlformats.org/drawingml/2006/main">
  <xdr:twoCellAnchor>
    <xdr:from>
      <xdr:col>1</xdr:col>
      <xdr:colOff>0</xdr:colOff>
      <xdr:row>11</xdr:row>
      <xdr:rowOff>0</xdr:rowOff>
    </xdr:from>
    <xdr:to>
      <xdr:col>1</xdr:col>
      <xdr:colOff>1676400</xdr:colOff>
      <xdr:row>12</xdr:row>
      <xdr:rowOff>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bwMode="auto">
        <a:xfrm>
          <a:off x="171450" y="35528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Selected financial indicators</a:t>
          </a:r>
        </a:p>
      </xdr:txBody>
    </xdr:sp>
    <xdr:clientData/>
  </xdr:twoCellAnchor>
  <xdr:twoCellAnchor>
    <xdr:from>
      <xdr:col>1</xdr:col>
      <xdr:colOff>0</xdr:colOff>
      <xdr:row>12</xdr:row>
      <xdr:rowOff>0</xdr:rowOff>
    </xdr:from>
    <xdr:to>
      <xdr:col>1</xdr:col>
      <xdr:colOff>1676400</xdr:colOff>
      <xdr:row>13</xdr:row>
      <xdr:rowOff>0</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bwMode="auto">
        <a:xfrm>
          <a:off x="171450" y="37242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Revenue</a:t>
          </a:r>
        </a:p>
      </xdr:txBody>
    </xdr:sp>
    <xdr:clientData/>
  </xdr:twoCellAnchor>
  <xdr:twoCellAnchor>
    <xdr:from>
      <xdr:col>1</xdr:col>
      <xdr:colOff>0</xdr:colOff>
      <xdr:row>13</xdr:row>
      <xdr:rowOff>0</xdr:rowOff>
    </xdr:from>
    <xdr:to>
      <xdr:col>1</xdr:col>
      <xdr:colOff>1676400</xdr:colOff>
      <xdr:row>14</xdr:row>
      <xdr:rowOff>0</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bwMode="auto">
        <a:xfrm>
          <a:off x="171450" y="38957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EBITDA</a:t>
          </a:r>
        </a:p>
      </xdr:txBody>
    </xdr:sp>
    <xdr:clientData/>
  </xdr:twoCellAnchor>
  <xdr:twoCellAnchor>
    <xdr:from>
      <xdr:col>1</xdr:col>
      <xdr:colOff>0</xdr:colOff>
      <xdr:row>14</xdr:row>
      <xdr:rowOff>0</xdr:rowOff>
    </xdr:from>
    <xdr:to>
      <xdr:col>1</xdr:col>
      <xdr:colOff>1676400</xdr:colOff>
      <xdr:row>15</xdr:row>
      <xdr:rowOff>0</xdr:rowOff>
    </xdr:to>
    <xdr:sp macro="" textlink="">
      <xdr:nvSpPr>
        <xdr:cNvPr id="5" name="Retângulo: Cantos Arredondados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bwMode="auto">
        <a:xfrm>
          <a:off x="171450" y="40671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COGS by business segment</a:t>
          </a:r>
        </a:p>
      </xdr:txBody>
    </xdr:sp>
    <xdr:clientData/>
  </xdr:twoCellAnchor>
  <xdr:twoCellAnchor>
    <xdr:from>
      <xdr:col>1</xdr:col>
      <xdr:colOff>0</xdr:colOff>
      <xdr:row>15</xdr:row>
      <xdr:rowOff>0</xdr:rowOff>
    </xdr:from>
    <xdr:to>
      <xdr:col>1</xdr:col>
      <xdr:colOff>1676400</xdr:colOff>
      <xdr:row>16</xdr:row>
      <xdr:rowOff>0</xdr:rowOff>
    </xdr:to>
    <xdr:sp macro="" textlink="">
      <xdr:nvSpPr>
        <xdr:cNvPr id="6" name="Retângulo: Cantos Arredondados 5">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bwMode="auto">
        <a:xfrm>
          <a:off x="171450" y="42386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Operating expenses</a:t>
          </a:r>
        </a:p>
      </xdr:txBody>
    </xdr:sp>
    <xdr:clientData/>
  </xdr:twoCellAnchor>
  <xdr:twoCellAnchor>
    <xdr:from>
      <xdr:col>1</xdr:col>
      <xdr:colOff>0</xdr:colOff>
      <xdr:row>16</xdr:row>
      <xdr:rowOff>0</xdr:rowOff>
    </xdr:from>
    <xdr:to>
      <xdr:col>1</xdr:col>
      <xdr:colOff>1676400</xdr:colOff>
      <xdr:row>17</xdr:row>
      <xdr:rowOff>0</xdr:rowOff>
    </xdr:to>
    <xdr:sp macro="" textlink="">
      <xdr:nvSpPr>
        <xdr:cNvPr id="7" name="Retângulo: Cantos Arredondados 6">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bwMode="auto">
        <a:xfrm>
          <a:off x="171450" y="44100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Net income</a:t>
          </a:r>
        </a:p>
      </xdr:txBody>
    </xdr:sp>
    <xdr:clientData/>
  </xdr:twoCellAnchor>
  <xdr:twoCellAnchor>
    <xdr:from>
      <xdr:col>1</xdr:col>
      <xdr:colOff>0</xdr:colOff>
      <xdr:row>17</xdr:row>
      <xdr:rowOff>0</xdr:rowOff>
    </xdr:from>
    <xdr:to>
      <xdr:col>1</xdr:col>
      <xdr:colOff>1676400</xdr:colOff>
      <xdr:row>18</xdr:row>
      <xdr:rowOff>0</xdr:rowOff>
    </xdr:to>
    <xdr:sp macro="" textlink="">
      <xdr:nvSpPr>
        <xdr:cNvPr id="8" name="Retângulo: Cantos Arredondados 7">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bwMode="auto">
        <a:xfrm>
          <a:off x="171450" y="45815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Financial results</a:t>
          </a:r>
        </a:p>
      </xdr:txBody>
    </xdr:sp>
    <xdr:clientData/>
  </xdr:twoCellAnchor>
  <xdr:twoCellAnchor>
    <xdr:from>
      <xdr:col>1</xdr:col>
      <xdr:colOff>0</xdr:colOff>
      <xdr:row>18</xdr:row>
      <xdr:rowOff>0</xdr:rowOff>
    </xdr:from>
    <xdr:to>
      <xdr:col>1</xdr:col>
      <xdr:colOff>1676400</xdr:colOff>
      <xdr:row>19</xdr:row>
      <xdr:rowOff>0</xdr:rowOff>
    </xdr:to>
    <xdr:sp macro="" textlink="">
      <xdr:nvSpPr>
        <xdr:cNvPr id="9" name="Retângulo: Cantos Arredondados 8">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bwMode="auto">
        <a:xfrm>
          <a:off x="171450" y="47529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Capex</a:t>
          </a:r>
        </a:p>
      </xdr:txBody>
    </xdr:sp>
    <xdr:clientData/>
  </xdr:twoCellAnchor>
  <xdr:twoCellAnchor>
    <xdr:from>
      <xdr:col>1</xdr:col>
      <xdr:colOff>0</xdr:colOff>
      <xdr:row>19</xdr:row>
      <xdr:rowOff>0</xdr:rowOff>
    </xdr:from>
    <xdr:to>
      <xdr:col>1</xdr:col>
      <xdr:colOff>1676400</xdr:colOff>
      <xdr:row>20</xdr:row>
      <xdr:rowOff>0</xdr:rowOff>
    </xdr:to>
    <xdr:sp macro="" textlink="">
      <xdr:nvSpPr>
        <xdr:cNvPr id="10" name="Retângulo: Cantos Arredondados 9">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bwMode="auto">
        <a:xfrm>
          <a:off x="171450" y="49244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Debt indicators</a:t>
          </a:r>
        </a:p>
      </xdr:txBody>
    </xdr:sp>
    <xdr:clientData/>
  </xdr:twoCellAnchor>
  <xdr:twoCellAnchor>
    <xdr:from>
      <xdr:col>1</xdr:col>
      <xdr:colOff>0</xdr:colOff>
      <xdr:row>20</xdr:row>
      <xdr:rowOff>0</xdr:rowOff>
    </xdr:from>
    <xdr:to>
      <xdr:col>1</xdr:col>
      <xdr:colOff>1676400</xdr:colOff>
      <xdr:row>21</xdr:row>
      <xdr:rowOff>0</xdr:rowOff>
    </xdr:to>
    <xdr:sp macro="" textlink="">
      <xdr:nvSpPr>
        <xdr:cNvPr id="11" name="Retângulo: Cantos Arredondados 10">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bwMode="auto">
        <a:xfrm>
          <a:off x="171450" y="50958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Segment info</a:t>
          </a:r>
        </a:p>
      </xdr:txBody>
    </xdr:sp>
    <xdr:clientData/>
  </xdr:twoCellAnchor>
  <xdr:twoCellAnchor>
    <xdr:from>
      <xdr:col>1</xdr:col>
      <xdr:colOff>0</xdr:colOff>
      <xdr:row>21</xdr:row>
      <xdr:rowOff>0</xdr:rowOff>
    </xdr:from>
    <xdr:to>
      <xdr:col>1</xdr:col>
      <xdr:colOff>1676400</xdr:colOff>
      <xdr:row>22</xdr:row>
      <xdr:rowOff>0</xdr:rowOff>
    </xdr:to>
    <xdr:sp macro="" textlink="">
      <xdr:nvSpPr>
        <xdr:cNvPr id="32" name="Retângulo: Cantos Arredondados 11">
          <a:hlinkClick xmlns:r="http://schemas.openxmlformats.org/officeDocument/2006/relationships" r:id="rId11"/>
          <a:extLst>
            <a:ext uri="{FF2B5EF4-FFF2-40B4-BE49-F238E27FC236}">
              <a16:creationId xmlns:a16="http://schemas.microsoft.com/office/drawing/2014/main" id="{00000000-0008-0000-0000-000020000000}"/>
            </a:ext>
          </a:extLst>
        </xdr:cNvPr>
        <xdr:cNvSpPr/>
      </xdr:nvSpPr>
      <xdr:spPr bwMode="auto">
        <a:xfrm>
          <a:off x="171450" y="52673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Iron Ore Solutions</a:t>
          </a:r>
        </a:p>
      </xdr:txBody>
    </xdr:sp>
    <xdr:clientData/>
  </xdr:twoCellAnchor>
  <xdr:twoCellAnchor>
    <xdr:from>
      <xdr:col>1</xdr:col>
      <xdr:colOff>0</xdr:colOff>
      <xdr:row>22</xdr:row>
      <xdr:rowOff>0</xdr:rowOff>
    </xdr:from>
    <xdr:to>
      <xdr:col>1</xdr:col>
      <xdr:colOff>1676400</xdr:colOff>
      <xdr:row>23</xdr:row>
      <xdr:rowOff>0</xdr:rowOff>
    </xdr:to>
    <xdr:sp macro="" textlink="">
      <xdr:nvSpPr>
        <xdr:cNvPr id="54" name="Retângulo: Cantos Arredondados 12">
          <a:hlinkClick xmlns:r="http://schemas.openxmlformats.org/officeDocument/2006/relationships" r:id="rId12"/>
          <a:extLst>
            <a:ext uri="{FF2B5EF4-FFF2-40B4-BE49-F238E27FC236}">
              <a16:creationId xmlns:a16="http://schemas.microsoft.com/office/drawing/2014/main" id="{00000000-0008-0000-0000-000036000000}"/>
            </a:ext>
          </a:extLst>
        </xdr:cNvPr>
        <xdr:cNvSpPr/>
      </xdr:nvSpPr>
      <xdr:spPr bwMode="auto">
        <a:xfrm>
          <a:off x="171450" y="54387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IO unit cost</a:t>
          </a:r>
        </a:p>
      </xdr:txBody>
    </xdr:sp>
    <xdr:clientData/>
  </xdr:twoCellAnchor>
  <xdr:twoCellAnchor>
    <xdr:from>
      <xdr:col>1</xdr:col>
      <xdr:colOff>0</xdr:colOff>
      <xdr:row>23</xdr:row>
      <xdr:rowOff>0</xdr:rowOff>
    </xdr:from>
    <xdr:to>
      <xdr:col>1</xdr:col>
      <xdr:colOff>1676400</xdr:colOff>
      <xdr:row>24</xdr:row>
      <xdr:rowOff>0</xdr:rowOff>
    </xdr:to>
    <xdr:sp macro="" textlink="">
      <xdr:nvSpPr>
        <xdr:cNvPr id="56" name="Retângulo: Cantos Arredondados 13">
          <a:hlinkClick xmlns:r="http://schemas.openxmlformats.org/officeDocument/2006/relationships" r:id="rId13"/>
          <a:extLst>
            <a:ext uri="{FF2B5EF4-FFF2-40B4-BE49-F238E27FC236}">
              <a16:creationId xmlns:a16="http://schemas.microsoft.com/office/drawing/2014/main" id="{00000000-0008-0000-0000-000038000000}"/>
            </a:ext>
          </a:extLst>
        </xdr:cNvPr>
        <xdr:cNvSpPr/>
      </xdr:nvSpPr>
      <xdr:spPr bwMode="auto">
        <a:xfrm>
          <a:off x="171450" y="56102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COGS business area</a:t>
          </a:r>
        </a:p>
      </xdr:txBody>
    </xdr:sp>
    <xdr:clientData/>
  </xdr:twoCellAnchor>
  <xdr:twoCellAnchor>
    <xdr:from>
      <xdr:col>1</xdr:col>
      <xdr:colOff>0</xdr:colOff>
      <xdr:row>24</xdr:row>
      <xdr:rowOff>0</xdr:rowOff>
    </xdr:from>
    <xdr:to>
      <xdr:col>1</xdr:col>
      <xdr:colOff>1676400</xdr:colOff>
      <xdr:row>25</xdr:row>
      <xdr:rowOff>0</xdr:rowOff>
    </xdr:to>
    <xdr:sp macro="" textlink="">
      <xdr:nvSpPr>
        <xdr:cNvPr id="69" name="Retângulo: Cantos Arredondados 14">
          <a:hlinkClick xmlns:r="http://schemas.openxmlformats.org/officeDocument/2006/relationships" r:id="rId14"/>
          <a:extLst>
            <a:ext uri="{FF2B5EF4-FFF2-40B4-BE49-F238E27FC236}">
              <a16:creationId xmlns:a16="http://schemas.microsoft.com/office/drawing/2014/main" id="{00000000-0008-0000-0000-000045000000}"/>
            </a:ext>
          </a:extLst>
        </xdr:cNvPr>
        <xdr:cNvSpPr/>
      </xdr:nvSpPr>
      <xdr:spPr bwMode="auto">
        <a:xfrm>
          <a:off x="171450" y="57816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EBITDA Pellets</a:t>
          </a:r>
        </a:p>
      </xdr:txBody>
    </xdr:sp>
    <xdr:clientData/>
  </xdr:twoCellAnchor>
  <xdr:twoCellAnchor>
    <xdr:from>
      <xdr:col>1</xdr:col>
      <xdr:colOff>0</xdr:colOff>
      <xdr:row>25</xdr:row>
      <xdr:rowOff>0</xdr:rowOff>
    </xdr:from>
    <xdr:to>
      <xdr:col>1</xdr:col>
      <xdr:colOff>1676400</xdr:colOff>
      <xdr:row>26</xdr:row>
      <xdr:rowOff>0</xdr:rowOff>
    </xdr:to>
    <xdr:sp macro="" textlink="">
      <xdr:nvSpPr>
        <xdr:cNvPr id="83" name="Retângulo: Cantos Arredondados 15">
          <a:hlinkClick xmlns:r="http://schemas.openxmlformats.org/officeDocument/2006/relationships" r:id="rId15"/>
          <a:extLst>
            <a:ext uri="{FF2B5EF4-FFF2-40B4-BE49-F238E27FC236}">
              <a16:creationId xmlns:a16="http://schemas.microsoft.com/office/drawing/2014/main" id="{00000000-0008-0000-0000-000053000000}"/>
            </a:ext>
          </a:extLst>
        </xdr:cNvPr>
        <xdr:cNvSpPr/>
      </xdr:nvSpPr>
      <xdr:spPr bwMode="auto">
        <a:xfrm>
          <a:off x="171450" y="59531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Energy Transition Metals</a:t>
          </a:r>
        </a:p>
      </xdr:txBody>
    </xdr:sp>
    <xdr:clientData/>
  </xdr:twoCellAnchor>
  <xdr:twoCellAnchor>
    <xdr:from>
      <xdr:col>1</xdr:col>
      <xdr:colOff>0</xdr:colOff>
      <xdr:row>26</xdr:row>
      <xdr:rowOff>0</xdr:rowOff>
    </xdr:from>
    <xdr:to>
      <xdr:col>1</xdr:col>
      <xdr:colOff>1676400</xdr:colOff>
      <xdr:row>27</xdr:row>
      <xdr:rowOff>0</xdr:rowOff>
    </xdr:to>
    <xdr:sp macro="" textlink="">
      <xdr:nvSpPr>
        <xdr:cNvPr id="85" name="Retângulo: Cantos Arredondados 16">
          <a:hlinkClick xmlns:r="http://schemas.openxmlformats.org/officeDocument/2006/relationships" r:id="rId16"/>
          <a:extLst>
            <a:ext uri="{FF2B5EF4-FFF2-40B4-BE49-F238E27FC236}">
              <a16:creationId xmlns:a16="http://schemas.microsoft.com/office/drawing/2014/main" id="{00000000-0008-0000-0000-000055000000}"/>
            </a:ext>
          </a:extLst>
        </xdr:cNvPr>
        <xdr:cNvSpPr/>
      </xdr:nvSpPr>
      <xdr:spPr bwMode="auto">
        <a:xfrm>
          <a:off x="171450" y="61245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Copper</a:t>
          </a:r>
        </a:p>
      </xdr:txBody>
    </xdr:sp>
    <xdr:clientData/>
  </xdr:twoCellAnchor>
  <xdr:twoCellAnchor>
    <xdr:from>
      <xdr:col>1</xdr:col>
      <xdr:colOff>0</xdr:colOff>
      <xdr:row>27</xdr:row>
      <xdr:rowOff>0</xdr:rowOff>
    </xdr:from>
    <xdr:to>
      <xdr:col>1</xdr:col>
      <xdr:colOff>1676400</xdr:colOff>
      <xdr:row>28</xdr:row>
      <xdr:rowOff>0</xdr:rowOff>
    </xdr:to>
    <xdr:sp macro="" textlink="">
      <xdr:nvSpPr>
        <xdr:cNvPr id="46" name="Retângulo: Cantos Arredondados 17">
          <a:hlinkClick xmlns:r="http://schemas.openxmlformats.org/officeDocument/2006/relationships" r:id="rId17"/>
          <a:extLst>
            <a:ext uri="{FF2B5EF4-FFF2-40B4-BE49-F238E27FC236}">
              <a16:creationId xmlns:a16="http://schemas.microsoft.com/office/drawing/2014/main" id="{00000000-0008-0000-0000-00002E000000}"/>
            </a:ext>
          </a:extLst>
        </xdr:cNvPr>
        <xdr:cNvSpPr/>
      </xdr:nvSpPr>
      <xdr:spPr bwMode="auto">
        <a:xfrm>
          <a:off x="171450" y="62960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Nickel</a:t>
          </a:r>
        </a:p>
      </xdr:txBody>
    </xdr:sp>
    <xdr:clientData/>
  </xdr:twoCellAnchor>
  <xdr:twoCellAnchor>
    <xdr:from>
      <xdr:col>1</xdr:col>
      <xdr:colOff>0</xdr:colOff>
      <xdr:row>28</xdr:row>
      <xdr:rowOff>0</xdr:rowOff>
    </xdr:from>
    <xdr:to>
      <xdr:col>1</xdr:col>
      <xdr:colOff>1676400</xdr:colOff>
      <xdr:row>29</xdr:row>
      <xdr:rowOff>0</xdr:rowOff>
    </xdr:to>
    <xdr:sp macro="" textlink="">
      <xdr:nvSpPr>
        <xdr:cNvPr id="96" name="Retângulo: Cantos Arredondados 18">
          <a:hlinkClick xmlns:r="http://schemas.openxmlformats.org/officeDocument/2006/relationships" r:id="rId18"/>
          <a:extLst>
            <a:ext uri="{FF2B5EF4-FFF2-40B4-BE49-F238E27FC236}">
              <a16:creationId xmlns:a16="http://schemas.microsoft.com/office/drawing/2014/main" id="{00000000-0008-0000-0000-000060000000}"/>
            </a:ext>
          </a:extLst>
        </xdr:cNvPr>
        <xdr:cNvSpPr/>
      </xdr:nvSpPr>
      <xdr:spPr bwMode="auto">
        <a:xfrm>
          <a:off x="171450" y="64674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Income Statement</a:t>
          </a:r>
        </a:p>
      </xdr:txBody>
    </xdr:sp>
    <xdr:clientData/>
  </xdr:twoCellAnchor>
  <xdr:twoCellAnchor>
    <xdr:from>
      <xdr:col>1</xdr:col>
      <xdr:colOff>0</xdr:colOff>
      <xdr:row>29</xdr:row>
      <xdr:rowOff>0</xdr:rowOff>
    </xdr:from>
    <xdr:to>
      <xdr:col>1</xdr:col>
      <xdr:colOff>1676400</xdr:colOff>
      <xdr:row>30</xdr:row>
      <xdr:rowOff>0</xdr:rowOff>
    </xdr:to>
    <xdr:sp macro="" textlink="">
      <xdr:nvSpPr>
        <xdr:cNvPr id="98" name="Retângulo: Cantos Arredondados 19">
          <a:hlinkClick xmlns:r="http://schemas.openxmlformats.org/officeDocument/2006/relationships" r:id="rId19"/>
          <a:extLst>
            <a:ext uri="{FF2B5EF4-FFF2-40B4-BE49-F238E27FC236}">
              <a16:creationId xmlns:a16="http://schemas.microsoft.com/office/drawing/2014/main" id="{00000000-0008-0000-0000-000062000000}"/>
            </a:ext>
          </a:extLst>
        </xdr:cNvPr>
        <xdr:cNvSpPr/>
      </xdr:nvSpPr>
      <xdr:spPr bwMode="auto">
        <a:xfrm>
          <a:off x="171450" y="66389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Equity Income</a:t>
          </a:r>
        </a:p>
      </xdr:txBody>
    </xdr:sp>
    <xdr:clientData/>
  </xdr:twoCellAnchor>
  <xdr:twoCellAnchor>
    <xdr:from>
      <xdr:col>1</xdr:col>
      <xdr:colOff>0</xdr:colOff>
      <xdr:row>30</xdr:row>
      <xdr:rowOff>0</xdr:rowOff>
    </xdr:from>
    <xdr:to>
      <xdr:col>1</xdr:col>
      <xdr:colOff>1676400</xdr:colOff>
      <xdr:row>31</xdr:row>
      <xdr:rowOff>0</xdr:rowOff>
    </xdr:to>
    <xdr:sp macro="" textlink="">
      <xdr:nvSpPr>
        <xdr:cNvPr id="44" name="Retângulo: Cantos Arredondados 20">
          <a:hlinkClick xmlns:r="http://schemas.openxmlformats.org/officeDocument/2006/relationships" r:id="rId20"/>
          <a:extLst>
            <a:ext uri="{FF2B5EF4-FFF2-40B4-BE49-F238E27FC236}">
              <a16:creationId xmlns:a16="http://schemas.microsoft.com/office/drawing/2014/main" id="{00000000-0008-0000-0000-00002C000000}"/>
            </a:ext>
          </a:extLst>
        </xdr:cNvPr>
        <xdr:cNvSpPr/>
      </xdr:nvSpPr>
      <xdr:spPr bwMode="auto">
        <a:xfrm>
          <a:off x="171450" y="68103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Balance sheet</a:t>
          </a:r>
        </a:p>
      </xdr:txBody>
    </xdr:sp>
    <xdr:clientData/>
  </xdr:twoCellAnchor>
  <xdr:twoCellAnchor>
    <xdr:from>
      <xdr:col>1</xdr:col>
      <xdr:colOff>0</xdr:colOff>
      <xdr:row>31</xdr:row>
      <xdr:rowOff>0</xdr:rowOff>
    </xdr:from>
    <xdr:to>
      <xdr:col>1</xdr:col>
      <xdr:colOff>1676400</xdr:colOff>
      <xdr:row>32</xdr:row>
      <xdr:rowOff>0</xdr:rowOff>
    </xdr:to>
    <xdr:sp macro="" textlink="">
      <xdr:nvSpPr>
        <xdr:cNvPr id="27" name="Retângulo: Cantos Arredondados 21">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bwMode="auto">
        <a:xfrm>
          <a:off x="171450" y="69818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Cash flow</a:t>
          </a:r>
        </a:p>
      </xdr:txBody>
    </xdr:sp>
    <xdr:clientData/>
  </xdr:twoCellAnchor>
  <xdr:twoCellAnchor>
    <xdr:from>
      <xdr:col>1</xdr:col>
      <xdr:colOff>0</xdr:colOff>
      <xdr:row>32</xdr:row>
      <xdr:rowOff>0</xdr:rowOff>
    </xdr:from>
    <xdr:to>
      <xdr:col>1</xdr:col>
      <xdr:colOff>1676400</xdr:colOff>
      <xdr:row>33</xdr:row>
      <xdr:rowOff>0</xdr:rowOff>
    </xdr:to>
    <xdr:sp macro="" textlink="">
      <xdr:nvSpPr>
        <xdr:cNvPr id="103" name="Retângulo: Cantos Arredondados 22">
          <a:hlinkClick xmlns:r="http://schemas.openxmlformats.org/officeDocument/2006/relationships" r:id="rId22"/>
          <a:extLst>
            <a:ext uri="{FF2B5EF4-FFF2-40B4-BE49-F238E27FC236}">
              <a16:creationId xmlns:a16="http://schemas.microsoft.com/office/drawing/2014/main" id="{00000000-0008-0000-0000-000067000000}"/>
            </a:ext>
          </a:extLst>
        </xdr:cNvPr>
        <xdr:cNvSpPr/>
      </xdr:nvSpPr>
      <xdr:spPr bwMode="auto">
        <a:xfrm>
          <a:off x="171450" y="71532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Average Price</a:t>
          </a:r>
        </a:p>
      </xdr:txBody>
    </xdr:sp>
    <xdr:clientData/>
  </xdr:twoCellAnchor>
  <xdr:twoCellAnchor>
    <xdr:from>
      <xdr:col>1</xdr:col>
      <xdr:colOff>0</xdr:colOff>
      <xdr:row>33</xdr:row>
      <xdr:rowOff>0</xdr:rowOff>
    </xdr:from>
    <xdr:to>
      <xdr:col>1</xdr:col>
      <xdr:colOff>1676400</xdr:colOff>
      <xdr:row>34</xdr:row>
      <xdr:rowOff>0</xdr:rowOff>
    </xdr:to>
    <xdr:sp macro="" textlink="">
      <xdr:nvSpPr>
        <xdr:cNvPr id="100" name="Retângulo: Cantos Arredondados 23">
          <a:hlinkClick xmlns:r="http://schemas.openxmlformats.org/officeDocument/2006/relationships" r:id="rId23"/>
          <a:extLst>
            <a:ext uri="{FF2B5EF4-FFF2-40B4-BE49-F238E27FC236}">
              <a16:creationId xmlns:a16="http://schemas.microsoft.com/office/drawing/2014/main" id="{00000000-0008-0000-0000-000064000000}"/>
            </a:ext>
          </a:extLst>
        </xdr:cNvPr>
        <xdr:cNvSpPr/>
      </xdr:nvSpPr>
      <xdr:spPr bwMode="auto">
        <a:xfrm>
          <a:off x="171450" y="732472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Annex 3</a:t>
          </a:r>
        </a:p>
      </xdr:txBody>
    </xdr:sp>
    <xdr:clientData/>
  </xdr:twoCellAnchor>
  <xdr:twoCellAnchor>
    <xdr:from>
      <xdr:col>1</xdr:col>
      <xdr:colOff>0</xdr:colOff>
      <xdr:row>10</xdr:row>
      <xdr:rowOff>0</xdr:rowOff>
    </xdr:from>
    <xdr:to>
      <xdr:col>1</xdr:col>
      <xdr:colOff>1676400</xdr:colOff>
      <xdr:row>11</xdr:row>
      <xdr:rowOff>0</xdr:rowOff>
    </xdr:to>
    <xdr:sp macro="" textlink="">
      <xdr:nvSpPr>
        <xdr:cNvPr id="25" name="Retângulo: Cantos Arredondados 24">
          <a:hlinkClick xmlns:r="http://schemas.openxmlformats.org/officeDocument/2006/relationships" r:id="rId24"/>
          <a:extLst>
            <a:ext uri="{FF2B5EF4-FFF2-40B4-BE49-F238E27FC236}">
              <a16:creationId xmlns:a16="http://schemas.microsoft.com/office/drawing/2014/main" id="{00000000-0008-0000-0000-000019000000}"/>
            </a:ext>
          </a:extLst>
        </xdr:cNvPr>
        <xdr:cNvSpPr/>
      </xdr:nvSpPr>
      <xdr:spPr bwMode="auto">
        <a:xfrm>
          <a:off x="171450" y="3381375"/>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Production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37</xdr:col>
      <xdr:colOff>0</xdr:colOff>
      <xdr:row>2</xdr:row>
      <xdr:rowOff>50800</xdr:rowOff>
    </xdr:from>
    <xdr:to>
      <xdr:col>37</xdr:col>
      <xdr:colOff>0</xdr:colOff>
      <xdr:row>4</xdr:row>
      <xdr:rowOff>12700</xdr:rowOff>
    </xdr:to>
    <xdr:sp macro="" textlink="">
      <xdr:nvSpPr>
        <xdr:cNvPr id="58369" name="Button 1" hidden="1">
          <a:extLst>
            <a:ext uri="{63B3BB69-23CF-44E3-9099-C40C66FF867C}">
              <a14:compatExt xmlns:a14="http://schemas.microsoft.com/office/drawing/2010/main" spid="_x0000_s58369"/>
            </a:ext>
            <a:ext uri="{FF2B5EF4-FFF2-40B4-BE49-F238E27FC236}">
              <a16:creationId xmlns:a16="http://schemas.microsoft.com/office/drawing/2014/main" id="{00000000-0008-0000-0900-000001E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4</xdr:col>
      <xdr:colOff>261937</xdr:colOff>
      <xdr:row>0</xdr:row>
      <xdr:rowOff>3175</xdr:rowOff>
    </xdr:from>
    <xdr:to>
      <xdr:col>6</xdr:col>
      <xdr:colOff>273482</xdr:colOff>
      <xdr:row>1</xdr:row>
      <xdr:rowOff>0</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bwMode="auto">
        <a:xfrm>
          <a:off x="4040187" y="3175"/>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220474</xdr:colOff>
      <xdr:row>0</xdr:row>
      <xdr:rowOff>11723</xdr:rowOff>
    </xdr:from>
    <xdr:to>
      <xdr:col>8</xdr:col>
      <xdr:colOff>0</xdr:colOff>
      <xdr:row>0</xdr:row>
      <xdr:rowOff>183173</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bwMode="auto">
        <a:xfrm>
          <a:off x="5488532" y="11723"/>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632980</xdr:colOff>
      <xdr:row>0</xdr:row>
      <xdr:rowOff>19050</xdr:rowOff>
    </xdr:from>
    <xdr:to>
      <xdr:col>7</xdr:col>
      <xdr:colOff>0</xdr:colOff>
      <xdr:row>1</xdr:row>
      <xdr:rowOff>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bwMode="auto">
        <a:xfrm>
          <a:off x="5185930" y="1905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640258</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bwMode="auto">
        <a:xfrm>
          <a:off x="3555371"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432955</xdr:colOff>
      <xdr:row>0</xdr:row>
      <xdr:rowOff>28575</xdr:rowOff>
    </xdr:from>
    <xdr:to>
      <xdr:col>7</xdr:col>
      <xdr:colOff>0</xdr:colOff>
      <xdr:row>1</xdr:row>
      <xdr:rowOff>9525</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bwMode="auto">
        <a:xfrm>
          <a:off x="6614680" y="28575"/>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0</xdr:colOff>
      <xdr:row>1</xdr:row>
      <xdr:rowOff>0</xdr:rowOff>
    </xdr:from>
    <xdr:to>
      <xdr:col>19</xdr:col>
      <xdr:colOff>0</xdr:colOff>
      <xdr:row>2</xdr:row>
      <xdr:rowOff>0</xdr:rowOff>
    </xdr:to>
    <xdr:sp macro="" textlink="">
      <xdr:nvSpPr>
        <xdr:cNvPr id="199681" name="Button 1" hidden="1">
          <a:extLst>
            <a:ext uri="{63B3BB69-23CF-44E3-9099-C40C66FF867C}">
              <a14:compatExt xmlns:a14="http://schemas.microsoft.com/office/drawing/2010/main" spid="_x0000_s199681"/>
            </a:ext>
            <a:ext uri="{FF2B5EF4-FFF2-40B4-BE49-F238E27FC236}">
              <a16:creationId xmlns:a16="http://schemas.microsoft.com/office/drawing/2014/main" id="{00000000-0008-0000-0E00-0000010C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0</xdr:col>
      <xdr:colOff>1404505</xdr:colOff>
      <xdr:row>0</xdr:row>
      <xdr:rowOff>0</xdr:rowOff>
    </xdr:from>
    <xdr:to>
      <xdr:col>1</xdr:col>
      <xdr:colOff>0</xdr:colOff>
      <xdr:row>0</xdr:row>
      <xdr:rowOff>171450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bwMode="auto">
        <a:xfrm>
          <a:off x="1404505"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69850</xdr:colOff>
      <xdr:row>1</xdr:row>
      <xdr:rowOff>38100</xdr:rowOff>
    </xdr:from>
    <xdr:to>
      <xdr:col>22</xdr:col>
      <xdr:colOff>57150</xdr:colOff>
      <xdr:row>2</xdr:row>
      <xdr:rowOff>152400</xdr:rowOff>
    </xdr:to>
    <xdr:sp macro="" textlink="">
      <xdr:nvSpPr>
        <xdr:cNvPr id="22529" name="Button 1" hidden="1">
          <a:extLst>
            <a:ext uri="{63B3BB69-23CF-44E3-9099-C40C66FF867C}">
              <a14:compatExt xmlns:a14="http://schemas.microsoft.com/office/drawing/2010/main" spid="_x0000_s22529"/>
            </a:ext>
            <a:ext uri="{FF2B5EF4-FFF2-40B4-BE49-F238E27FC236}">
              <a16:creationId xmlns:a16="http://schemas.microsoft.com/office/drawing/2014/main" id="{00000000-0008-0000-0F00-0000015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0</xdr:col>
      <xdr:colOff>2372591</xdr:colOff>
      <xdr:row>0</xdr:row>
      <xdr:rowOff>0</xdr:rowOff>
    </xdr:from>
    <xdr:to>
      <xdr:col>2</xdr:col>
      <xdr:colOff>0</xdr:colOff>
      <xdr:row>0</xdr:row>
      <xdr:rowOff>171450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bwMode="auto">
        <a:xfrm>
          <a:off x="2372591"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twoCellAnchor>
    <xdr:from>
      <xdr:col>20</xdr:col>
      <xdr:colOff>69850</xdr:colOff>
      <xdr:row>1</xdr:row>
      <xdr:rowOff>38100</xdr:rowOff>
    </xdr:from>
    <xdr:to>
      <xdr:col>23</xdr:col>
      <xdr:colOff>57150</xdr:colOff>
      <xdr:row>2</xdr:row>
      <xdr:rowOff>152400</xdr:rowOff>
    </xdr:to>
    <xdr:sp macro="" textlink="">
      <xdr:nvSpPr>
        <xdr:cNvPr id="2" name="Button 1" hidden="1">
          <a:extLst>
            <a:ext uri="{63B3BB69-23CF-44E3-9099-C40C66FF867C}">
              <a14:compatExt xmlns:a14="http://schemas.microsoft.com/office/drawing/2010/main" spid="_x0000_s22529"/>
            </a:ext>
            <a:ext uri="{FF2B5EF4-FFF2-40B4-BE49-F238E27FC236}">
              <a16:creationId xmlns:a16="http://schemas.microsoft.com/office/drawing/2014/main" id="{7CBA9E33-9D6C-4929-9295-1CBF86573608}"/>
            </a:ext>
          </a:extLst>
        </xdr:cNvPr>
        <xdr:cNvSpPr/>
      </xdr:nvSpPr>
      <xdr:spPr bwMode="auto">
        <a:xfrm>
          <a:off x="15773400" y="215900"/>
          <a:ext cx="1206500" cy="27305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4</xdr:col>
      <xdr:colOff>285750</xdr:colOff>
      <xdr:row>0</xdr:row>
      <xdr:rowOff>19050</xdr:rowOff>
    </xdr:from>
    <xdr:to>
      <xdr:col>6</xdr:col>
      <xdr:colOff>290945</xdr:colOff>
      <xdr:row>1</xdr:row>
      <xdr:rowOff>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bwMode="auto">
        <a:xfrm>
          <a:off x="4895850" y="1905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238125</xdr:colOff>
      <xdr:row>0</xdr:row>
      <xdr:rowOff>95250</xdr:rowOff>
    </xdr:from>
    <xdr:to>
      <xdr:col>9</xdr:col>
      <xdr:colOff>238125</xdr:colOff>
      <xdr:row>0</xdr:row>
      <xdr:rowOff>266700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bwMode="auto">
        <a:xfrm>
          <a:off x="6543675" y="9525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640772</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bwMode="auto">
        <a:xfrm>
          <a:off x="6511636"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0</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bwMode="auto">
        <a:xfrm>
          <a:off x="3022023"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0</xdr:colOff>
      <xdr:row>0</xdr:row>
      <xdr:rowOff>114300</xdr:rowOff>
    </xdr:from>
    <xdr:to>
      <xdr:col>19</xdr:col>
      <xdr:colOff>0</xdr:colOff>
      <xdr:row>1</xdr:row>
      <xdr:rowOff>133350</xdr:rowOff>
    </xdr:to>
    <xdr:sp macro="" textlink="">
      <xdr:nvSpPr>
        <xdr:cNvPr id="9218" name="Button 2" hidden="1">
          <a:extLst>
            <a:ext uri="{63B3BB69-23CF-44E3-9099-C40C66FF867C}">
              <a14:compatExt xmlns:a14="http://schemas.microsoft.com/office/drawing/2010/main" spid="_x0000_s9218"/>
            </a:ext>
            <a:ext uri="{FF2B5EF4-FFF2-40B4-BE49-F238E27FC236}">
              <a16:creationId xmlns:a16="http://schemas.microsoft.com/office/drawing/2014/main" id="{00000000-0008-0000-1300-000002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6</xdr:col>
      <xdr:colOff>286713</xdr:colOff>
      <xdr:row>0</xdr:row>
      <xdr:rowOff>0</xdr:rowOff>
    </xdr:from>
    <xdr:to>
      <xdr:col>9</xdr:col>
      <xdr:colOff>0</xdr:colOff>
      <xdr:row>0</xdr:row>
      <xdr:rowOff>171450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bwMode="auto">
        <a:xfrm>
          <a:off x="6607849"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37</xdr:col>
      <xdr:colOff>0</xdr:colOff>
      <xdr:row>1</xdr:row>
      <xdr:rowOff>69850</xdr:rowOff>
    </xdr:from>
    <xdr:to>
      <xdr:col>37</xdr:col>
      <xdr:colOff>0</xdr:colOff>
      <xdr:row>3</xdr:row>
      <xdr:rowOff>19050</xdr:rowOff>
    </xdr:to>
    <xdr:sp macro="" textlink="">
      <xdr:nvSpPr>
        <xdr:cNvPr id="6146" name="Button 2" hidden="1">
          <a:extLst>
            <a:ext uri="{63B3BB69-23CF-44E3-9099-C40C66FF867C}">
              <a14:compatExt xmlns:a14="http://schemas.microsoft.com/office/drawing/2010/main" spid="_x0000_s6146"/>
            </a:ext>
            <a:ext uri="{FF2B5EF4-FFF2-40B4-BE49-F238E27FC236}">
              <a16:creationId xmlns:a16="http://schemas.microsoft.com/office/drawing/2014/main" id="{00000000-0008-0000-1400-000002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1</xdr:col>
      <xdr:colOff>0</xdr:colOff>
      <xdr:row>0</xdr:row>
      <xdr:rowOff>0</xdr:rowOff>
    </xdr:from>
    <xdr:to>
      <xdr:col>3</xdr:col>
      <xdr:colOff>290945</xdr:colOff>
      <xdr:row>0</xdr:row>
      <xdr:rowOff>171450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bwMode="auto">
        <a:xfrm>
          <a:off x="4152900"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twoCellAnchor>
    <xdr:from>
      <xdr:col>35</xdr:col>
      <xdr:colOff>0</xdr:colOff>
      <xdr:row>1</xdr:row>
      <xdr:rowOff>69850</xdr:rowOff>
    </xdr:from>
    <xdr:to>
      <xdr:col>35</xdr:col>
      <xdr:colOff>0</xdr:colOff>
      <xdr:row>3</xdr:row>
      <xdr:rowOff>19050</xdr:rowOff>
    </xdr:to>
    <xdr:sp macro="" textlink="">
      <xdr:nvSpPr>
        <xdr:cNvPr id="5" name="Button 2" hidden="1">
          <a:extLst>
            <a:ext uri="{63B3BB69-23CF-44E3-9099-C40C66FF867C}">
              <a14:compatExt xmlns:a14="http://schemas.microsoft.com/office/drawing/2010/main" spid="_x0000_s6146"/>
            </a:ext>
            <a:ext uri="{FF2B5EF4-FFF2-40B4-BE49-F238E27FC236}">
              <a16:creationId xmlns:a16="http://schemas.microsoft.com/office/drawing/2014/main" id="{00000000-0008-0000-1400-000005000000}"/>
            </a:ext>
          </a:extLst>
        </xdr:cNvPr>
        <xdr:cNvSpPr/>
      </xdr:nvSpPr>
      <xdr:spPr bwMode="auto">
        <a:xfrm>
          <a:off x="20907375" y="260350"/>
          <a:ext cx="0" cy="27305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35</xdr:col>
      <xdr:colOff>0</xdr:colOff>
      <xdr:row>1</xdr:row>
      <xdr:rowOff>69850</xdr:rowOff>
    </xdr:from>
    <xdr:to>
      <xdr:col>35</xdr:col>
      <xdr:colOff>0</xdr:colOff>
      <xdr:row>3</xdr:row>
      <xdr:rowOff>19050</xdr:rowOff>
    </xdr:to>
    <xdr:sp macro="" textlink="">
      <xdr:nvSpPr>
        <xdr:cNvPr id="6" name="Button 2" hidden="1">
          <a:extLst>
            <a:ext uri="{63B3BB69-23CF-44E3-9099-C40C66FF867C}">
              <a14:compatExt xmlns:a14="http://schemas.microsoft.com/office/drawing/2010/main" spid="_x0000_s6146"/>
            </a:ext>
            <a:ext uri="{FF2B5EF4-FFF2-40B4-BE49-F238E27FC236}">
              <a16:creationId xmlns:a16="http://schemas.microsoft.com/office/drawing/2014/main" id="{00000000-0008-0000-1400-000006000000}"/>
            </a:ext>
          </a:extLst>
        </xdr:cNvPr>
        <xdr:cNvSpPr/>
      </xdr:nvSpPr>
      <xdr:spPr bwMode="auto">
        <a:xfrm>
          <a:off x="20907375" y="260350"/>
          <a:ext cx="0" cy="27305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127000</xdr:rowOff>
    </xdr:from>
    <xdr:to>
      <xdr:col>0</xdr:col>
      <xdr:colOff>590550</xdr:colOff>
      <xdr:row>3</xdr:row>
      <xdr:rowOff>76200</xdr:rowOff>
    </xdr:to>
    <xdr:sp macro="" textlink="">
      <xdr:nvSpPr>
        <xdr:cNvPr id="10242" name="Button 2" hidden="1">
          <a:extLst>
            <a:ext uri="{63B3BB69-23CF-44E3-9099-C40C66FF867C}">
              <a14:compatExt xmlns:a14="http://schemas.microsoft.com/office/drawing/2010/main" spid="_x0000_s10242"/>
            </a:ext>
            <a:ext uri="{FF2B5EF4-FFF2-40B4-BE49-F238E27FC236}">
              <a16:creationId xmlns:a16="http://schemas.microsoft.com/office/drawing/2014/main" id="{00000000-0008-0000-1500-000002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0</xdr:col>
      <xdr:colOff>1920876</xdr:colOff>
      <xdr:row>0</xdr:row>
      <xdr:rowOff>11113</xdr:rowOff>
    </xdr:from>
    <xdr:to>
      <xdr:col>2</xdr:col>
      <xdr:colOff>281421</xdr:colOff>
      <xdr:row>1</xdr:row>
      <xdr:rowOff>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bwMode="auto">
        <a:xfrm>
          <a:off x="1920876" y="11113"/>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2042380</xdr:colOff>
      <xdr:row>0</xdr:row>
      <xdr:rowOff>0</xdr:rowOff>
    </xdr:from>
    <xdr:to>
      <xdr:col>1</xdr:col>
      <xdr:colOff>222316</xdr:colOff>
      <xdr:row>0</xdr:row>
      <xdr:rowOff>169862</xdr:rowOff>
    </xdr:to>
    <xdr:sp macro="" textlink="">
      <xdr:nvSpPr>
        <xdr:cNvPr id="3" name="Retângulo: Cantos Arredondados 1">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bwMode="auto">
        <a:xfrm>
          <a:off x="2042380" y="0"/>
          <a:ext cx="1284720" cy="169862"/>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1472768</xdr:colOff>
      <xdr:row>0</xdr:row>
      <xdr:rowOff>0</xdr:rowOff>
    </xdr:from>
    <xdr:to>
      <xdr:col>1</xdr:col>
      <xdr:colOff>0</xdr:colOff>
      <xdr:row>0</xdr:row>
      <xdr:rowOff>168275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bwMode="auto">
        <a:xfrm>
          <a:off x="1472768" y="155575"/>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0</xdr:row>
      <xdr:rowOff>0</xdr:rowOff>
    </xdr:from>
    <xdr:to>
      <xdr:col>4</xdr:col>
      <xdr:colOff>167120</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bwMode="auto">
        <a:xfrm>
          <a:off x="3419475"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3014230</xdr:colOff>
      <xdr:row>0</xdr:row>
      <xdr:rowOff>19050</xdr:rowOff>
    </xdr:from>
    <xdr:to>
      <xdr:col>1</xdr:col>
      <xdr:colOff>0</xdr:colOff>
      <xdr:row>1</xdr:row>
      <xdr:rowOff>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bwMode="auto">
        <a:xfrm>
          <a:off x="3014230" y="1905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2290330</xdr:colOff>
      <xdr:row>0</xdr:row>
      <xdr:rowOff>0</xdr:rowOff>
    </xdr:from>
    <xdr:to>
      <xdr:col>1</xdr:col>
      <xdr:colOff>0</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bwMode="auto">
        <a:xfrm>
          <a:off x="2290330"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1</xdr:row>
      <xdr:rowOff>31750</xdr:rowOff>
    </xdr:from>
    <xdr:to>
      <xdr:col>19</xdr:col>
      <xdr:colOff>0</xdr:colOff>
      <xdr:row>2</xdr:row>
      <xdr:rowOff>127000</xdr:rowOff>
    </xdr:to>
    <xdr:sp macro="" textlink="">
      <xdr:nvSpPr>
        <xdr:cNvPr id="32769" name="Button 1" hidden="1">
          <a:extLst>
            <a:ext uri="{63B3BB69-23CF-44E3-9099-C40C66FF867C}">
              <a14:compatExt xmlns:a14="http://schemas.microsoft.com/office/drawing/2010/main" spid="_x0000_s32769"/>
            </a:ext>
            <a:ext uri="{FF2B5EF4-FFF2-40B4-BE49-F238E27FC236}">
              <a16:creationId xmlns:a16="http://schemas.microsoft.com/office/drawing/2014/main" id="{00000000-0008-0000-0400-0000018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0</xdr:col>
      <xdr:colOff>2016076</xdr:colOff>
      <xdr:row>0</xdr:row>
      <xdr:rowOff>0</xdr:rowOff>
    </xdr:from>
    <xdr:to>
      <xdr:col>2</xdr:col>
      <xdr:colOff>0</xdr:colOff>
      <xdr:row>0</xdr:row>
      <xdr:rowOff>171450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bwMode="auto">
        <a:xfrm>
          <a:off x="2016076"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twoCellAnchor>
    <xdr:from>
      <xdr:col>19</xdr:col>
      <xdr:colOff>0</xdr:colOff>
      <xdr:row>1</xdr:row>
      <xdr:rowOff>31750</xdr:rowOff>
    </xdr:from>
    <xdr:to>
      <xdr:col>19</xdr:col>
      <xdr:colOff>0</xdr:colOff>
      <xdr:row>2</xdr:row>
      <xdr:rowOff>127000</xdr:rowOff>
    </xdr:to>
    <xdr:sp macro="" textlink="">
      <xdr:nvSpPr>
        <xdr:cNvPr id="4" name="Button 1" hidden="1">
          <a:extLst>
            <a:ext uri="{63B3BB69-23CF-44E3-9099-C40C66FF867C}">
              <a14:compatExt xmlns:a14="http://schemas.microsoft.com/office/drawing/2010/main" spid="_x0000_s32769"/>
            </a:ext>
            <a:ext uri="{FF2B5EF4-FFF2-40B4-BE49-F238E27FC236}">
              <a16:creationId xmlns:a16="http://schemas.microsoft.com/office/drawing/2014/main" id="{00000000-0008-0000-0400-000004000000}"/>
            </a:ext>
          </a:extLst>
        </xdr:cNvPr>
        <xdr:cNvSpPr/>
      </xdr:nvSpPr>
      <xdr:spPr bwMode="auto">
        <a:xfrm>
          <a:off x="13868400" y="222250"/>
          <a:ext cx="0" cy="257175"/>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2423680</xdr:colOff>
      <xdr:row>0</xdr:row>
      <xdr:rowOff>0</xdr:rowOff>
    </xdr:from>
    <xdr:to>
      <xdr:col>2</xdr:col>
      <xdr:colOff>47625</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bwMode="auto">
        <a:xfrm>
          <a:off x="2423680"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xdr:row>
      <xdr:rowOff>107950</xdr:rowOff>
    </xdr:from>
    <xdr:to>
      <xdr:col>19</xdr:col>
      <xdr:colOff>0</xdr:colOff>
      <xdr:row>3</xdr:row>
      <xdr:rowOff>19050</xdr:rowOff>
    </xdr:to>
    <xdr:sp macro="" textlink="">
      <xdr:nvSpPr>
        <xdr:cNvPr id="7170" name="Button 2" hidden="1">
          <a:extLst>
            <a:ext uri="{63B3BB69-23CF-44E3-9099-C40C66FF867C}">
              <a14:compatExt xmlns:a14="http://schemas.microsoft.com/office/drawing/2010/main"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0</xdr:col>
      <xdr:colOff>1978269</xdr:colOff>
      <xdr:row>0</xdr:row>
      <xdr:rowOff>19050</xdr:rowOff>
    </xdr:from>
    <xdr:to>
      <xdr:col>1</xdr:col>
      <xdr:colOff>241122</xdr:colOff>
      <xdr:row>1</xdr:row>
      <xdr:rowOff>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bwMode="auto">
        <a:xfrm>
          <a:off x="1978269" y="1905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3381375</xdr:colOff>
      <xdr:row>0</xdr:row>
      <xdr:rowOff>0</xdr:rowOff>
    </xdr:from>
    <xdr:to>
      <xdr:col>1</xdr:col>
      <xdr:colOff>510020</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bwMode="auto">
        <a:xfrm>
          <a:off x="3381375"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2916782</xdr:colOff>
      <xdr:row>0</xdr:row>
      <xdr:rowOff>0</xdr:rowOff>
    </xdr:from>
    <xdr:to>
      <xdr:col>1</xdr:col>
      <xdr:colOff>0</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bwMode="auto">
        <a:xfrm>
          <a:off x="2916782" y="0"/>
          <a:ext cx="1281545"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theme/theme1.xml><?xml version="1.0" encoding="utf-8"?>
<a:theme xmlns:a="http://schemas.openxmlformats.org/drawingml/2006/main" name="Tema do Office">
  <a:themeElements>
    <a:clrScheme name="Vale">
      <a:dk1>
        <a:srgbClr val="747678"/>
      </a:dk1>
      <a:lt1>
        <a:sysClr val="window" lastClr="FFFFFF"/>
      </a:lt1>
      <a:dk2>
        <a:srgbClr val="007E7A"/>
      </a:dk2>
      <a:lt2>
        <a:srgbClr val="DFDF00"/>
      </a:lt2>
      <a:accent1>
        <a:srgbClr val="EDB111"/>
      </a:accent1>
      <a:accent2>
        <a:srgbClr val="BB133E"/>
      </a:accent2>
      <a:accent3>
        <a:srgbClr val="00B0CA"/>
      </a:accent3>
      <a:accent4>
        <a:srgbClr val="3D7EDB"/>
      </a:accent4>
      <a:accent5>
        <a:srgbClr val="69BE28"/>
      </a:accent5>
      <a:accent6>
        <a:srgbClr val="E37222"/>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vale.ri@vale.com" TargetMode="External"/><Relationship Id="rId1" Type="http://schemas.openxmlformats.org/officeDocument/2006/relationships/hyperlink" Target="http://www.vale.com/investors"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5.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6.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7.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8.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1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1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1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1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3.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4.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9598-0202-4B9F-864A-AB4A0B477CEB}">
  <dimension ref="A1:O32"/>
  <sheetViews>
    <sheetView showGridLines="0" zoomScale="90" zoomScaleNormal="100" workbookViewId="0"/>
  </sheetViews>
  <sheetFormatPr defaultColWidth="9.140625" defaultRowHeight="13.5"/>
  <cols>
    <col min="1" max="1" width="2.5703125" style="1158" customWidth="1"/>
    <col min="2" max="2" width="134.85546875" style="1158" customWidth="1"/>
    <col min="3" max="16384" width="9.140625" style="1158"/>
  </cols>
  <sheetData>
    <row r="1" spans="1:15" ht="5.0999999999999996" customHeight="1">
      <c r="A1" s="1158">
        <v>5</v>
      </c>
    </row>
    <row r="2" spans="1:15">
      <c r="B2" s="1159" t="s">
        <v>0</v>
      </c>
    </row>
    <row r="3" spans="1:15">
      <c r="B3" s="1160" t="s">
        <v>1</v>
      </c>
    </row>
    <row r="4" spans="1:15" ht="99.95" customHeight="1">
      <c r="B4" s="1161" t="s">
        <v>2</v>
      </c>
    </row>
    <row r="5" spans="1:15" ht="27">
      <c r="B5" s="1162" t="s">
        <v>3</v>
      </c>
    </row>
    <row r="6" spans="1:15" ht="27">
      <c r="B6" s="1162" t="s">
        <v>4</v>
      </c>
    </row>
    <row r="7" spans="1:15" ht="40.5">
      <c r="B7" s="1162" t="s">
        <v>5</v>
      </c>
      <c r="C7"/>
      <c r="D7"/>
      <c r="E7"/>
      <c r="F7"/>
      <c r="G7"/>
      <c r="H7"/>
      <c r="I7"/>
      <c r="J7"/>
      <c r="K7"/>
      <c r="L7"/>
      <c r="M7"/>
      <c r="N7"/>
      <c r="O7"/>
    </row>
    <row r="8" spans="1:15">
      <c r="B8" s="1160"/>
      <c r="C8"/>
      <c r="D8"/>
      <c r="E8"/>
      <c r="F8"/>
      <c r="G8"/>
      <c r="H8"/>
      <c r="I8"/>
      <c r="J8"/>
      <c r="K8"/>
      <c r="L8"/>
      <c r="M8"/>
      <c r="N8"/>
      <c r="O8"/>
    </row>
    <row r="9" spans="1:15">
      <c r="C9"/>
      <c r="D9"/>
      <c r="E9"/>
      <c r="F9"/>
      <c r="G9"/>
      <c r="H9"/>
      <c r="I9"/>
      <c r="J9"/>
      <c r="K9"/>
      <c r="L9"/>
      <c r="M9"/>
      <c r="N9"/>
      <c r="O9"/>
    </row>
    <row r="10" spans="1:15">
      <c r="B10" s="1163" t="s">
        <v>6</v>
      </c>
      <c r="C10"/>
      <c r="D10"/>
      <c r="E10"/>
      <c r="F10"/>
      <c r="G10"/>
      <c r="H10"/>
      <c r="I10"/>
      <c r="J10"/>
      <c r="K10"/>
      <c r="L10"/>
      <c r="M10"/>
      <c r="N10"/>
      <c r="O10"/>
    </row>
    <row r="11" spans="1:15">
      <c r="C11"/>
      <c r="D11"/>
      <c r="E11"/>
      <c r="F11"/>
      <c r="G11"/>
      <c r="H11"/>
      <c r="I11"/>
      <c r="J11"/>
      <c r="K11"/>
      <c r="L11"/>
      <c r="M11"/>
      <c r="N11"/>
      <c r="O11"/>
    </row>
    <row r="12" spans="1:15">
      <c r="C12"/>
      <c r="D12"/>
      <c r="E12"/>
      <c r="F12"/>
      <c r="G12"/>
      <c r="H12"/>
      <c r="I12"/>
      <c r="J12"/>
      <c r="K12"/>
      <c r="L12"/>
      <c r="M12"/>
      <c r="N12"/>
      <c r="O12"/>
    </row>
    <row r="13" spans="1:15">
      <c r="C13"/>
      <c r="D13"/>
      <c r="E13"/>
      <c r="F13"/>
      <c r="G13"/>
      <c r="H13"/>
      <c r="I13"/>
      <c r="J13"/>
      <c r="K13"/>
      <c r="L13"/>
      <c r="M13"/>
      <c r="N13"/>
      <c r="O13"/>
    </row>
    <row r="14" spans="1:15">
      <c r="C14"/>
      <c r="D14"/>
      <c r="E14"/>
      <c r="F14"/>
      <c r="G14"/>
      <c r="H14"/>
      <c r="I14"/>
      <c r="J14"/>
      <c r="K14"/>
      <c r="L14"/>
      <c r="M14"/>
      <c r="N14"/>
      <c r="O14"/>
    </row>
    <row r="15" spans="1:15">
      <c r="C15"/>
      <c r="D15"/>
      <c r="E15" s="1220"/>
      <c r="F15"/>
      <c r="G15"/>
      <c r="H15"/>
      <c r="I15"/>
      <c r="J15"/>
      <c r="K15"/>
      <c r="L15"/>
      <c r="M15"/>
      <c r="N15"/>
      <c r="O15"/>
    </row>
    <row r="16" spans="1:15">
      <c r="C16"/>
      <c r="D16"/>
      <c r="E16"/>
      <c r="F16"/>
      <c r="G16"/>
      <c r="H16"/>
      <c r="I16"/>
      <c r="J16"/>
      <c r="K16"/>
      <c r="L16"/>
      <c r="M16"/>
      <c r="N16"/>
      <c r="O16"/>
    </row>
    <row r="17" spans="3:15">
      <c r="C17"/>
      <c r="D17"/>
      <c r="E17"/>
      <c r="F17"/>
      <c r="G17"/>
      <c r="H17"/>
      <c r="I17"/>
      <c r="J17"/>
      <c r="K17"/>
      <c r="L17"/>
      <c r="M17"/>
      <c r="N17"/>
      <c r="O17"/>
    </row>
    <row r="18" spans="3:15">
      <c r="C18"/>
      <c r="D18"/>
      <c r="E18"/>
      <c r="F18"/>
      <c r="G18"/>
      <c r="H18"/>
      <c r="I18"/>
      <c r="J18"/>
      <c r="K18"/>
      <c r="L18"/>
      <c r="M18"/>
      <c r="N18"/>
      <c r="O18"/>
    </row>
    <row r="19" spans="3:15">
      <c r="C19"/>
      <c r="D19"/>
      <c r="E19"/>
      <c r="F19"/>
      <c r="G19"/>
      <c r="H19"/>
      <c r="I19"/>
      <c r="J19"/>
      <c r="K19"/>
      <c r="L19"/>
      <c r="M19"/>
      <c r="N19"/>
      <c r="O19"/>
    </row>
    <row r="20" spans="3:15">
      <c r="C20"/>
      <c r="D20"/>
      <c r="E20"/>
      <c r="F20"/>
      <c r="G20"/>
      <c r="H20"/>
      <c r="I20"/>
      <c r="J20"/>
      <c r="K20"/>
      <c r="L20"/>
      <c r="M20"/>
      <c r="N20"/>
      <c r="O20"/>
    </row>
    <row r="21" spans="3:15">
      <c r="C21"/>
      <c r="D21"/>
      <c r="E21"/>
      <c r="F21"/>
      <c r="G21"/>
      <c r="H21"/>
      <c r="I21"/>
      <c r="J21"/>
      <c r="K21"/>
      <c r="L21"/>
      <c r="M21"/>
      <c r="N21"/>
      <c r="O21"/>
    </row>
    <row r="22" spans="3:15">
      <c r="C22"/>
      <c r="D22"/>
      <c r="E22"/>
      <c r="F22"/>
      <c r="G22"/>
      <c r="H22"/>
      <c r="I22"/>
      <c r="J22"/>
      <c r="K22"/>
      <c r="L22"/>
      <c r="M22"/>
      <c r="N22"/>
      <c r="O22"/>
    </row>
    <row r="23" spans="3:15">
      <c r="C23"/>
      <c r="D23"/>
      <c r="E23"/>
      <c r="F23"/>
      <c r="G23"/>
      <c r="H23"/>
      <c r="I23"/>
      <c r="J23"/>
      <c r="K23"/>
      <c r="L23"/>
      <c r="M23"/>
      <c r="N23"/>
      <c r="O23"/>
    </row>
    <row r="24" spans="3:15">
      <c r="C24"/>
      <c r="D24"/>
      <c r="E24"/>
      <c r="F24"/>
      <c r="G24"/>
      <c r="H24"/>
      <c r="I24"/>
      <c r="J24"/>
      <c r="K24"/>
      <c r="L24"/>
      <c r="M24"/>
      <c r="N24"/>
      <c r="O24"/>
    </row>
    <row r="25" spans="3:15">
      <c r="C25"/>
      <c r="D25"/>
      <c r="E25"/>
      <c r="F25"/>
      <c r="G25"/>
      <c r="H25"/>
      <c r="I25"/>
      <c r="J25"/>
      <c r="K25"/>
      <c r="L25"/>
      <c r="M25"/>
      <c r="N25"/>
      <c r="O25"/>
    </row>
    <row r="26" spans="3:15">
      <c r="C26"/>
      <c r="D26"/>
      <c r="E26"/>
      <c r="F26"/>
      <c r="G26"/>
      <c r="H26"/>
      <c r="I26"/>
      <c r="J26"/>
      <c r="K26"/>
      <c r="L26"/>
      <c r="M26"/>
      <c r="N26"/>
      <c r="O26"/>
    </row>
    <row r="27" spans="3:15">
      <c r="C27"/>
      <c r="D27"/>
      <c r="E27"/>
      <c r="F27"/>
      <c r="G27"/>
      <c r="H27"/>
      <c r="I27"/>
      <c r="J27"/>
      <c r="K27"/>
      <c r="L27"/>
      <c r="M27"/>
      <c r="N27"/>
      <c r="O27"/>
    </row>
    <row r="28" spans="3:15">
      <c r="C28"/>
      <c r="D28"/>
      <c r="E28"/>
      <c r="F28"/>
      <c r="G28"/>
      <c r="H28"/>
      <c r="I28"/>
      <c r="J28"/>
      <c r="K28"/>
      <c r="L28"/>
      <c r="M28"/>
      <c r="N28"/>
      <c r="O28"/>
    </row>
    <row r="29" spans="3:15">
      <c r="C29"/>
      <c r="D29"/>
      <c r="E29"/>
      <c r="F29"/>
      <c r="G29"/>
      <c r="H29"/>
      <c r="I29"/>
      <c r="J29"/>
      <c r="K29"/>
      <c r="L29"/>
      <c r="M29"/>
      <c r="N29"/>
      <c r="O29"/>
    </row>
    <row r="30" spans="3:15">
      <c r="C30"/>
      <c r="D30"/>
      <c r="E30"/>
      <c r="F30"/>
      <c r="G30"/>
      <c r="H30"/>
      <c r="I30"/>
      <c r="J30"/>
      <c r="K30"/>
      <c r="L30"/>
      <c r="M30"/>
      <c r="N30"/>
      <c r="O30"/>
    </row>
    <row r="31" spans="3:15">
      <c r="C31"/>
      <c r="D31"/>
      <c r="E31"/>
      <c r="F31"/>
      <c r="G31"/>
      <c r="H31"/>
      <c r="I31"/>
      <c r="J31"/>
      <c r="K31"/>
      <c r="L31"/>
      <c r="M31"/>
      <c r="N31"/>
      <c r="O31"/>
    </row>
    <row r="32" spans="3:15">
      <c r="C32"/>
      <c r="D32"/>
      <c r="E32"/>
      <c r="F32"/>
      <c r="G32"/>
      <c r="H32"/>
      <c r="I32"/>
      <c r="J32"/>
      <c r="K32"/>
      <c r="L32"/>
      <c r="M32"/>
      <c r="N32"/>
      <c r="O32"/>
    </row>
  </sheetData>
  <hyperlinks>
    <hyperlink ref="B6" r:id="rId1" display="http://www.vale.com/investors" xr:uid="{4E26BF81-1D03-42F0-8CFD-F220C286709A}"/>
    <hyperlink ref="B7" r:id="rId2" display="mailto:vale.ri@vale.com" xr:uid="{9A284E30-D118-41F4-97DA-F1C774CEC9DC}"/>
  </hyperlinks>
  <pageMargins left="0.511811024" right="0.511811024" top="0.78740157499999996" bottom="0.78740157499999996" header="0.31496062000000002" footer="0.3149606200000000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5">
    <pageSetUpPr autoPageBreaks="0"/>
  </sheetPr>
  <dimension ref="A1:AR58"/>
  <sheetViews>
    <sheetView showGridLines="0" showOutlineSymbols="0" zoomScaleNormal="100" workbookViewId="0">
      <pane xSplit="1" ySplit="1" topLeftCell="D51" activePane="bottomRight" state="frozen"/>
      <selection pane="topRight" activeCell="B1" sqref="B1"/>
      <selection pane="bottomLeft" activeCell="A2" sqref="A2"/>
      <selection pane="bottomRight" activeCell="D72" sqref="D72"/>
    </sheetView>
  </sheetViews>
  <sheetFormatPr defaultRowHeight="12.75"/>
  <cols>
    <col min="1" max="1" width="28.140625" customWidth="1"/>
    <col min="2" max="15" width="9.5703125" customWidth="1"/>
    <col min="16" max="16" width="7.28515625" customWidth="1"/>
    <col min="17" max="20" width="9.5703125" customWidth="1"/>
    <col min="21" max="22" width="8.42578125" customWidth="1"/>
    <col min="23" max="35" width="8.7109375" customWidth="1"/>
    <col min="36" max="38" width="8.140625" customWidth="1"/>
    <col min="39" max="39" width="7.28515625" customWidth="1"/>
  </cols>
  <sheetData>
    <row r="1" spans="1:44" ht="13.5" customHeight="1">
      <c r="A1" s="1581" t="s">
        <v>349</v>
      </c>
      <c r="B1" s="1581"/>
      <c r="C1" s="1581"/>
      <c r="D1" s="1581"/>
      <c r="E1" s="1581"/>
      <c r="F1" s="1581"/>
      <c r="G1" s="1581"/>
      <c r="H1" s="1581"/>
      <c r="I1" s="1581"/>
      <c r="J1" s="1581"/>
      <c r="K1" s="1581"/>
      <c r="L1" s="1581"/>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44" ht="15" customHeight="1">
      <c r="A2" s="54" t="s">
        <v>111</v>
      </c>
      <c r="B2" s="58">
        <v>2017</v>
      </c>
      <c r="C2" s="58" t="s">
        <v>130</v>
      </c>
      <c r="D2" s="58">
        <v>2018</v>
      </c>
      <c r="E2" s="58" t="s">
        <v>130</v>
      </c>
      <c r="F2" s="58">
        <v>2019</v>
      </c>
      <c r="G2" s="58" t="s">
        <v>130</v>
      </c>
      <c r="H2" s="58">
        <v>2020</v>
      </c>
      <c r="I2" s="58" t="s">
        <v>130</v>
      </c>
      <c r="J2" s="58">
        <v>2021</v>
      </c>
      <c r="K2" s="58" t="s">
        <v>130</v>
      </c>
      <c r="L2" s="58">
        <v>2022</v>
      </c>
      <c r="M2" s="58" t="s">
        <v>130</v>
      </c>
      <c r="N2" s="58">
        <v>2023</v>
      </c>
      <c r="O2" s="58" t="s">
        <v>130</v>
      </c>
      <c r="P2" s="90"/>
      <c r="Q2" s="58" t="s">
        <v>9</v>
      </c>
      <c r="R2" s="58" t="s">
        <v>130</v>
      </c>
      <c r="S2" s="58" t="s">
        <v>10</v>
      </c>
      <c r="T2" s="58" t="s">
        <v>130</v>
      </c>
      <c r="U2" s="58" t="s">
        <v>11</v>
      </c>
      <c r="V2" s="58" t="s">
        <v>130</v>
      </c>
      <c r="W2" s="58" t="s">
        <v>12</v>
      </c>
      <c r="X2" s="58" t="s">
        <v>130</v>
      </c>
      <c r="Y2" s="58" t="s">
        <v>13</v>
      </c>
      <c r="Z2" s="58" t="s">
        <v>130</v>
      </c>
      <c r="AA2" s="58" t="s">
        <v>14</v>
      </c>
      <c r="AB2" s="58" t="s">
        <v>130</v>
      </c>
      <c r="AC2" s="58" t="s">
        <v>15</v>
      </c>
      <c r="AD2" s="58" t="s">
        <v>130</v>
      </c>
      <c r="AE2" s="58" t="s">
        <v>16</v>
      </c>
      <c r="AF2" s="58" t="s">
        <v>130</v>
      </c>
      <c r="AG2" s="58" t="s">
        <v>17</v>
      </c>
      <c r="AH2" s="58" t="s">
        <v>130</v>
      </c>
      <c r="AI2" s="58" t="s">
        <v>18</v>
      </c>
      <c r="AJ2" s="58" t="s">
        <v>130</v>
      </c>
      <c r="AK2" s="58" t="s">
        <v>19</v>
      </c>
      <c r="AL2" s="58" t="s">
        <v>130</v>
      </c>
      <c r="AM2" s="58" t="s">
        <v>20</v>
      </c>
      <c r="AN2" s="58" t="s">
        <v>130</v>
      </c>
      <c r="AO2" s="58" t="s">
        <v>909</v>
      </c>
      <c r="AP2" s="58" t="s">
        <v>130</v>
      </c>
      <c r="AQ2" s="58" t="s">
        <v>965</v>
      </c>
      <c r="AR2" s="1654"/>
    </row>
    <row r="3" spans="1:44">
      <c r="A3" s="7" t="s">
        <v>350</v>
      </c>
      <c r="B3" s="298">
        <v>1617</v>
      </c>
      <c r="C3" s="233">
        <f>B3/B17</f>
        <v>0.42021829521829523</v>
      </c>
      <c r="D3" s="298">
        <f>D4+D5+D8+D9</f>
        <v>888</v>
      </c>
      <c r="E3" s="233">
        <f>D3/$D$17</f>
        <v>0.23467230443974629</v>
      </c>
      <c r="F3" s="298">
        <v>544</v>
      </c>
      <c r="G3" s="233">
        <f>F3/F17</f>
        <v>0.14686825053995681</v>
      </c>
      <c r="H3" s="28">
        <v>522</v>
      </c>
      <c r="I3" s="410">
        <f>H3/H17</f>
        <v>0.11783295711060948</v>
      </c>
      <c r="J3" s="168">
        <v>999</v>
      </c>
      <c r="K3" s="168">
        <v>19.8</v>
      </c>
      <c r="L3" s="298">
        <v>1587</v>
      </c>
      <c r="M3" s="168">
        <v>29.1</v>
      </c>
      <c r="N3" s="298">
        <v>1651</v>
      </c>
      <c r="O3" s="168">
        <v>27.9</v>
      </c>
      <c r="P3" s="18"/>
      <c r="Q3" s="298">
        <v>152</v>
      </c>
      <c r="R3" s="327">
        <v>15.064420218037661</v>
      </c>
      <c r="S3" s="28">
        <v>210</v>
      </c>
      <c r="T3" s="366">
        <v>19</v>
      </c>
      <c r="U3" s="28">
        <v>285</v>
      </c>
      <c r="V3" s="417">
        <f>U3/U17</f>
        <v>0.23769808173477899</v>
      </c>
      <c r="W3" s="159">
        <v>352</v>
      </c>
      <c r="X3" s="168">
        <v>20.100000000000001</v>
      </c>
      <c r="Y3" s="28">
        <v>337</v>
      </c>
      <c r="Z3" s="366">
        <f>Y3/$Y$17*100</f>
        <v>29.66549295774648</v>
      </c>
      <c r="AA3" s="28">
        <v>449</v>
      </c>
      <c r="AB3" s="28">
        <v>34.700000000000003</v>
      </c>
      <c r="AC3" s="159">
        <v>375</v>
      </c>
      <c r="AD3" s="168">
        <v>30.5</v>
      </c>
      <c r="AE3" s="159">
        <v>426</v>
      </c>
      <c r="AF3" s="168">
        <v>23.8</v>
      </c>
      <c r="AG3" s="159">
        <v>326</v>
      </c>
      <c r="AH3" s="168">
        <v>28.8</v>
      </c>
      <c r="AI3" s="159">
        <v>376</v>
      </c>
      <c r="AJ3" s="168" t="s">
        <v>988</v>
      </c>
      <c r="AK3" s="28">
        <v>468</v>
      </c>
      <c r="AL3" s="28">
        <v>32</v>
      </c>
      <c r="AM3" s="28">
        <v>481</v>
      </c>
      <c r="AN3" s="28">
        <v>22.7</v>
      </c>
      <c r="AO3" s="28">
        <v>367</v>
      </c>
      <c r="AP3" s="28">
        <v>26.3</v>
      </c>
      <c r="AQ3" s="28">
        <v>328</v>
      </c>
      <c r="AR3" s="1655"/>
    </row>
    <row r="4" spans="1:44">
      <c r="A4" s="15" t="s">
        <v>813</v>
      </c>
      <c r="B4" s="321">
        <v>1485</v>
      </c>
      <c r="C4" s="234">
        <f>B4/$B$17</f>
        <v>0.3859147609147609</v>
      </c>
      <c r="D4" s="321">
        <v>823</v>
      </c>
      <c r="E4" s="234">
        <f>D4/$D$17</f>
        <v>0.21749471458773784</v>
      </c>
      <c r="F4" s="321">
        <v>385</v>
      </c>
      <c r="G4" s="234">
        <f>F4/$F$17</f>
        <v>0.10394168466522678</v>
      </c>
      <c r="H4" s="45">
        <v>258</v>
      </c>
      <c r="I4" s="411">
        <f>H4/H17</f>
        <v>5.8239277652370205E-2</v>
      </c>
      <c r="J4" s="169">
        <v>531</v>
      </c>
      <c r="K4" s="169">
        <v>10.6</v>
      </c>
      <c r="L4" s="165">
        <v>866</v>
      </c>
      <c r="M4" s="169">
        <v>15.9</v>
      </c>
      <c r="N4" s="165">
        <v>1219</v>
      </c>
      <c r="O4" s="169">
        <v>20.6</v>
      </c>
      <c r="P4" s="55"/>
      <c r="Q4" s="321">
        <v>82</v>
      </c>
      <c r="R4" s="328">
        <v>8.1268582755203163</v>
      </c>
      <c r="S4" s="45">
        <v>113</v>
      </c>
      <c r="T4" s="45">
        <v>10.199999999999999</v>
      </c>
      <c r="U4" s="45">
        <v>136</v>
      </c>
      <c r="V4" s="418">
        <f>U4/U17</f>
        <v>0.1134278565471226</v>
      </c>
      <c r="W4" s="165">
        <v>200</v>
      </c>
      <c r="X4" s="169">
        <v>11.4</v>
      </c>
      <c r="Y4" s="45">
        <v>182</v>
      </c>
      <c r="Z4" s="371">
        <f>Y4/$Y$17*100</f>
        <v>16.02112676056338</v>
      </c>
      <c r="AA4" s="45">
        <v>199</v>
      </c>
      <c r="AB4" s="45">
        <v>15.4</v>
      </c>
      <c r="AC4" s="165">
        <v>200</v>
      </c>
      <c r="AD4" s="169">
        <v>16.3</v>
      </c>
      <c r="AE4" s="165">
        <v>285</v>
      </c>
      <c r="AF4" s="169">
        <v>15.9</v>
      </c>
      <c r="AG4" s="165">
        <v>236</v>
      </c>
      <c r="AH4" s="169">
        <v>20.9</v>
      </c>
      <c r="AI4" s="165">
        <v>255</v>
      </c>
      <c r="AJ4" s="169" t="s">
        <v>989</v>
      </c>
      <c r="AK4" s="45">
        <v>354</v>
      </c>
      <c r="AL4" s="45">
        <v>24.2</v>
      </c>
      <c r="AM4" s="45">
        <v>374</v>
      </c>
      <c r="AN4" s="45">
        <v>17.7</v>
      </c>
      <c r="AO4" s="45">
        <v>320</v>
      </c>
      <c r="AP4" s="45">
        <v>22.9</v>
      </c>
      <c r="AQ4" s="45">
        <v>293</v>
      </c>
      <c r="AR4" s="1656"/>
    </row>
    <row r="5" spans="1:44">
      <c r="A5" s="9" t="s">
        <v>144</v>
      </c>
      <c r="B5" s="332">
        <v>50</v>
      </c>
      <c r="C5" s="235">
        <f t="shared" ref="C5:C9" si="0">B5/$B$17</f>
        <v>1.2993762993762994E-2</v>
      </c>
      <c r="D5" s="332">
        <v>34</v>
      </c>
      <c r="E5" s="235">
        <f t="shared" ref="E5:E17" si="1">D5/$D$17</f>
        <v>8.9852008456659613E-3</v>
      </c>
      <c r="F5" s="332">
        <v>151</v>
      </c>
      <c r="G5" s="235">
        <f>F5/$F$17</f>
        <v>4.0766738660907124E-2</v>
      </c>
      <c r="H5" s="343">
        <v>239</v>
      </c>
      <c r="I5" s="412">
        <f>H5/H17</f>
        <v>5.3950338600451467E-2</v>
      </c>
      <c r="J5" s="170">
        <v>344</v>
      </c>
      <c r="K5" s="170">
        <v>6.8</v>
      </c>
      <c r="L5" s="166">
        <v>338</v>
      </c>
      <c r="M5" s="170">
        <v>6.2</v>
      </c>
      <c r="N5" s="166">
        <v>358</v>
      </c>
      <c r="O5" s="170">
        <v>6</v>
      </c>
      <c r="P5" s="55"/>
      <c r="Q5" s="332">
        <v>68</v>
      </c>
      <c r="R5" s="329">
        <v>6.7393458870168486</v>
      </c>
      <c r="S5" s="415">
        <v>69</v>
      </c>
      <c r="T5" s="343">
        <v>6.3</v>
      </c>
      <c r="U5" s="343">
        <v>113</v>
      </c>
      <c r="V5" s="419">
        <f>U5/U17</f>
        <v>9.4245204336947455E-2</v>
      </c>
      <c r="W5" s="166">
        <v>94</v>
      </c>
      <c r="X5" s="170">
        <v>5.4</v>
      </c>
      <c r="Y5" s="343">
        <v>67</v>
      </c>
      <c r="Z5" s="372">
        <f>Y5/$Y$17*100</f>
        <v>5.897887323943662</v>
      </c>
      <c r="AA5" s="343">
        <v>90</v>
      </c>
      <c r="AB5" s="372">
        <v>7</v>
      </c>
      <c r="AC5" s="166">
        <v>81</v>
      </c>
      <c r="AD5" s="170">
        <v>6.6</v>
      </c>
      <c r="AE5" s="166">
        <v>100</v>
      </c>
      <c r="AF5" s="170">
        <v>5.6</v>
      </c>
      <c r="AG5" s="166">
        <v>72</v>
      </c>
      <c r="AH5" s="170">
        <v>6.4</v>
      </c>
      <c r="AI5" s="166">
        <v>95</v>
      </c>
      <c r="AJ5" s="170">
        <v>7.9</v>
      </c>
      <c r="AK5" s="343">
        <v>96</v>
      </c>
      <c r="AL5" s="343">
        <v>6.6</v>
      </c>
      <c r="AM5" s="343">
        <v>95</v>
      </c>
      <c r="AN5" s="343">
        <v>4.5</v>
      </c>
      <c r="AO5" s="343">
        <v>39</v>
      </c>
      <c r="AP5" s="343">
        <v>2.8</v>
      </c>
      <c r="AQ5" s="343">
        <v>33</v>
      </c>
      <c r="AR5" s="1656"/>
    </row>
    <row r="6" spans="1:44">
      <c r="A6" s="8" t="s">
        <v>351</v>
      </c>
      <c r="B6" s="1302"/>
      <c r="C6" s="1302"/>
      <c r="D6" s="1302"/>
      <c r="E6" s="1302"/>
      <c r="F6" s="1302"/>
      <c r="G6" s="1302"/>
      <c r="H6" s="1302"/>
      <c r="I6" s="1302"/>
      <c r="J6" s="171">
        <v>14</v>
      </c>
      <c r="K6" s="171">
        <v>0.3</v>
      </c>
      <c r="L6" s="167">
        <v>49</v>
      </c>
      <c r="M6" s="171">
        <v>0.9</v>
      </c>
      <c r="N6" s="167">
        <v>235</v>
      </c>
      <c r="O6" s="171" t="s">
        <v>816</v>
      </c>
      <c r="P6" s="55"/>
      <c r="Q6" s="1302"/>
      <c r="R6" s="1302"/>
      <c r="S6" s="57">
        <v>2</v>
      </c>
      <c r="T6" s="1302"/>
      <c r="U6" s="57">
        <v>5</v>
      </c>
      <c r="V6" s="420">
        <v>4.0000000000000001E-3</v>
      </c>
      <c r="W6" s="167">
        <v>7</v>
      </c>
      <c r="X6" s="171">
        <v>0.4</v>
      </c>
      <c r="Y6" s="167">
        <v>6</v>
      </c>
      <c r="Z6" s="373"/>
      <c r="AA6" s="57">
        <v>9</v>
      </c>
      <c r="AB6" s="57">
        <v>0.7</v>
      </c>
      <c r="AC6" s="167">
        <v>19</v>
      </c>
      <c r="AD6" s="171">
        <v>1.5</v>
      </c>
      <c r="AE6" s="167">
        <v>16</v>
      </c>
      <c r="AF6" s="171">
        <v>0.9</v>
      </c>
      <c r="AG6" s="167">
        <v>20</v>
      </c>
      <c r="AH6" s="171">
        <v>1.8</v>
      </c>
      <c r="AI6" s="167">
        <v>63</v>
      </c>
      <c r="AJ6" s="171">
        <v>5.2</v>
      </c>
      <c r="AK6" s="57">
        <v>67</v>
      </c>
      <c r="AL6" s="57">
        <v>4.5999999999999996</v>
      </c>
      <c r="AM6" s="57">
        <v>84</v>
      </c>
      <c r="AN6" s="57">
        <v>4</v>
      </c>
      <c r="AO6" s="57">
        <v>32</v>
      </c>
      <c r="AP6" s="57">
        <v>2.2999999999999998</v>
      </c>
      <c r="AQ6" s="57">
        <v>29</v>
      </c>
      <c r="AR6" s="1656"/>
    </row>
    <row r="7" spans="1:44">
      <c r="A7" s="9" t="s">
        <v>352</v>
      </c>
      <c r="B7" s="1306"/>
      <c r="C7" s="1306"/>
      <c r="D7" s="1306"/>
      <c r="E7" s="1306"/>
      <c r="F7" s="1306"/>
      <c r="G7" s="1306"/>
      <c r="H7" s="1306"/>
      <c r="I7" s="1306"/>
      <c r="J7" s="170">
        <v>330</v>
      </c>
      <c r="K7" s="170">
        <v>6.6</v>
      </c>
      <c r="L7" s="166">
        <v>289</v>
      </c>
      <c r="M7" s="170">
        <v>5.3</v>
      </c>
      <c r="N7" s="166">
        <v>123</v>
      </c>
      <c r="O7" s="170">
        <v>2.1</v>
      </c>
      <c r="P7" s="55"/>
      <c r="Q7" s="343">
        <v>68</v>
      </c>
      <c r="R7" s="1306"/>
      <c r="S7" s="343">
        <v>67</v>
      </c>
      <c r="T7" s="1306"/>
      <c r="U7" s="343">
        <v>108</v>
      </c>
      <c r="V7" s="419">
        <v>0.09</v>
      </c>
      <c r="W7" s="166">
        <v>87</v>
      </c>
      <c r="X7" s="416">
        <v>5</v>
      </c>
      <c r="Y7" s="166">
        <v>62</v>
      </c>
      <c r="Z7" s="372"/>
      <c r="AA7" s="343">
        <v>81</v>
      </c>
      <c r="AB7" s="343">
        <v>6.3</v>
      </c>
      <c r="AC7" s="166">
        <v>62</v>
      </c>
      <c r="AD7" s="416">
        <v>5</v>
      </c>
      <c r="AE7" s="166">
        <v>84</v>
      </c>
      <c r="AF7" s="170">
        <v>4.7</v>
      </c>
      <c r="AG7" s="166">
        <v>52</v>
      </c>
      <c r="AH7" s="170">
        <v>4.5999999999999996</v>
      </c>
      <c r="AI7" s="166">
        <v>32</v>
      </c>
      <c r="AJ7" s="170">
        <v>2.6</v>
      </c>
      <c r="AK7" s="343">
        <v>29</v>
      </c>
      <c r="AL7" s="372">
        <v>2</v>
      </c>
      <c r="AM7" s="343">
        <v>11</v>
      </c>
      <c r="AN7" s="372">
        <v>0.5</v>
      </c>
      <c r="AO7" s="343">
        <v>7</v>
      </c>
      <c r="AP7" s="372">
        <v>0.5</v>
      </c>
      <c r="AQ7" s="343">
        <v>4</v>
      </c>
      <c r="AR7" s="1657"/>
    </row>
    <row r="8" spans="1:44">
      <c r="A8" s="15" t="s">
        <v>157</v>
      </c>
      <c r="B8" s="321">
        <v>45</v>
      </c>
      <c r="C8" s="234">
        <f t="shared" si="0"/>
        <v>1.1694386694386695E-2</v>
      </c>
      <c r="D8" s="321">
        <v>24</v>
      </c>
      <c r="E8" s="234">
        <f t="shared" si="1"/>
        <v>6.3424947145877377E-3</v>
      </c>
      <c r="F8" s="1302"/>
      <c r="G8" s="1302"/>
      <c r="H8" s="1302"/>
      <c r="I8" s="1302"/>
      <c r="J8" s="1302"/>
      <c r="K8" s="1302"/>
      <c r="L8" s="1302"/>
      <c r="M8" s="1302"/>
      <c r="N8" s="1302"/>
      <c r="O8" s="1302"/>
      <c r="P8" s="55"/>
      <c r="Q8" s="1302"/>
      <c r="R8" s="1302"/>
      <c r="S8" s="1302"/>
      <c r="T8" s="1302"/>
      <c r="U8" s="1302"/>
      <c r="V8" s="1302"/>
      <c r="W8" s="1302"/>
      <c r="X8" s="1302"/>
      <c r="Y8" s="1302"/>
      <c r="Z8" s="1302"/>
      <c r="AA8" s="1302"/>
      <c r="AB8" s="1302"/>
      <c r="AC8" s="1302"/>
      <c r="AD8" s="1302"/>
      <c r="AE8" s="1302"/>
      <c r="AF8" s="1302"/>
      <c r="AG8" s="1302"/>
      <c r="AH8" s="1302"/>
      <c r="AI8" s="1302"/>
      <c r="AJ8" s="1302"/>
      <c r="AK8" s="1302"/>
      <c r="AL8" s="1302"/>
      <c r="AM8" s="1302"/>
      <c r="AN8" s="1302"/>
      <c r="AO8" s="169"/>
      <c r="AP8" s="169"/>
      <c r="AQ8" s="169"/>
      <c r="AR8" s="1658"/>
    </row>
    <row r="9" spans="1:44">
      <c r="A9" s="225" t="s">
        <v>353</v>
      </c>
      <c r="B9" s="334">
        <v>37</v>
      </c>
      <c r="C9" s="237">
        <f t="shared" si="0"/>
        <v>9.6153846153846159E-3</v>
      </c>
      <c r="D9" s="334">
        <f>6+1</f>
        <v>7</v>
      </c>
      <c r="E9" s="237">
        <f t="shared" si="1"/>
        <v>1.8498942917547568E-3</v>
      </c>
      <c r="F9" s="334">
        <v>8</v>
      </c>
      <c r="G9" s="237">
        <f>F9/$F$17</f>
        <v>2.1598272138228943E-3</v>
      </c>
      <c r="H9" s="344">
        <v>25</v>
      </c>
      <c r="I9" s="413">
        <f>H9/H17</f>
        <v>5.6433408577878106E-3</v>
      </c>
      <c r="J9" s="227">
        <v>124</v>
      </c>
      <c r="K9" s="227">
        <v>2.5</v>
      </c>
      <c r="L9" s="226">
        <v>383</v>
      </c>
      <c r="M9" s="227">
        <v>7</v>
      </c>
      <c r="N9" s="226">
        <v>74</v>
      </c>
      <c r="O9" s="227">
        <v>1.3</v>
      </c>
      <c r="P9" s="55"/>
      <c r="Q9" s="334">
        <v>2</v>
      </c>
      <c r="R9" s="331">
        <v>0.19821605550049554</v>
      </c>
      <c r="S9" s="344">
        <v>28</v>
      </c>
      <c r="T9" s="344">
        <v>2.5</v>
      </c>
      <c r="U9" s="344">
        <v>36</v>
      </c>
      <c r="V9" s="421">
        <f>U9/U17</f>
        <v>3.0025020850708923E-2</v>
      </c>
      <c r="W9" s="226">
        <v>58</v>
      </c>
      <c r="X9" s="227">
        <v>3.3</v>
      </c>
      <c r="Y9" s="344">
        <v>88</v>
      </c>
      <c r="Z9" s="374">
        <f t="shared" ref="Z9:Z14" si="2">Y9/$Y$17*100</f>
        <v>7.7464788732394361</v>
      </c>
      <c r="AA9" s="344">
        <v>160</v>
      </c>
      <c r="AB9" s="344">
        <v>12.4</v>
      </c>
      <c r="AC9" s="226">
        <v>94</v>
      </c>
      <c r="AD9" s="227">
        <v>7.6</v>
      </c>
      <c r="AE9" s="226">
        <v>41</v>
      </c>
      <c r="AF9" s="227">
        <v>2.2999999999999998</v>
      </c>
      <c r="AG9" s="226">
        <v>18</v>
      </c>
      <c r="AH9" s="227">
        <v>1.6</v>
      </c>
      <c r="AI9" s="226">
        <v>26</v>
      </c>
      <c r="AJ9" s="227">
        <v>2.2000000000000002</v>
      </c>
      <c r="AK9" s="226">
        <v>18</v>
      </c>
      <c r="AL9" s="227">
        <v>1.2</v>
      </c>
      <c r="AM9" s="226">
        <v>12</v>
      </c>
      <c r="AN9" s="227">
        <v>0.6</v>
      </c>
      <c r="AO9" s="226">
        <v>8</v>
      </c>
      <c r="AP9" s="227">
        <v>0.6</v>
      </c>
      <c r="AQ9" s="226">
        <v>2</v>
      </c>
      <c r="AR9" s="1658"/>
    </row>
    <row r="10" spans="1:44">
      <c r="A10" s="7" t="s">
        <v>354</v>
      </c>
      <c r="B10" s="298">
        <v>2231</v>
      </c>
      <c r="C10" s="233">
        <f>B10/B17</f>
        <v>0.57978170478170477</v>
      </c>
      <c r="D10" s="298">
        <v>2896</v>
      </c>
      <c r="E10" s="233">
        <f t="shared" si="1"/>
        <v>0.76532769556025371</v>
      </c>
      <c r="F10" s="298">
        <v>3160</v>
      </c>
      <c r="G10" s="233">
        <f>F10/F17</f>
        <v>0.85313174946004322</v>
      </c>
      <c r="H10" s="298">
        <v>3908</v>
      </c>
      <c r="I10" s="410">
        <f>H10/H17</f>
        <v>0.88216704288939052</v>
      </c>
      <c r="J10" s="298">
        <v>4034</v>
      </c>
      <c r="K10" s="168">
        <v>80.2</v>
      </c>
      <c r="L10" s="298">
        <v>3859</v>
      </c>
      <c r="M10" s="168">
        <v>70.900000000000006</v>
      </c>
      <c r="N10" s="159">
        <v>4269</v>
      </c>
      <c r="O10" s="168">
        <v>72.099999999999994</v>
      </c>
      <c r="P10" s="18"/>
      <c r="Q10" s="298">
        <v>828</v>
      </c>
      <c r="R10" s="327">
        <v>84.935579781962332</v>
      </c>
      <c r="S10" s="28">
        <v>893</v>
      </c>
      <c r="T10" s="366">
        <v>81</v>
      </c>
      <c r="U10" s="28">
        <v>914</v>
      </c>
      <c r="V10" s="417">
        <f>U10/U17</f>
        <v>0.76230191826522098</v>
      </c>
      <c r="W10" s="298">
        <v>1399</v>
      </c>
      <c r="X10" s="168">
        <v>79.900000000000006</v>
      </c>
      <c r="Y10" s="28">
        <v>799</v>
      </c>
      <c r="Z10" s="366">
        <f t="shared" si="2"/>
        <v>70.33450704225352</v>
      </c>
      <c r="AA10" s="28">
        <v>844</v>
      </c>
      <c r="AB10" s="28">
        <v>65.3</v>
      </c>
      <c r="AC10" s="159">
        <v>855</v>
      </c>
      <c r="AD10" s="168">
        <v>69.5</v>
      </c>
      <c r="AE10" s="298">
        <v>1361</v>
      </c>
      <c r="AF10" s="168">
        <v>76.2</v>
      </c>
      <c r="AG10" s="159">
        <v>804</v>
      </c>
      <c r="AH10" s="168">
        <v>71.2</v>
      </c>
      <c r="AI10" s="159">
        <v>832</v>
      </c>
      <c r="AJ10" s="168">
        <v>68.900000000000006</v>
      </c>
      <c r="AK10" s="28">
        <v>996</v>
      </c>
      <c r="AL10" s="366">
        <v>68</v>
      </c>
      <c r="AM10" s="28">
        <v>1637</v>
      </c>
      <c r="AN10" s="366">
        <v>77.3</v>
      </c>
      <c r="AO10" s="298">
        <v>1028</v>
      </c>
      <c r="AP10" s="366">
        <v>73.7</v>
      </c>
      <c r="AQ10" s="298">
        <v>1000</v>
      </c>
      <c r="AR10" s="1659"/>
    </row>
    <row r="11" spans="1:44">
      <c r="A11" s="15" t="s">
        <v>813</v>
      </c>
      <c r="B11" s="321">
        <v>1195</v>
      </c>
      <c r="C11" s="234">
        <f>B11/$B$17</f>
        <v>0.31055093555093555</v>
      </c>
      <c r="D11" s="321">
        <v>1569</v>
      </c>
      <c r="E11" s="234">
        <f t="shared" si="1"/>
        <v>0.41464059196617337</v>
      </c>
      <c r="F11" s="321">
        <v>1685</v>
      </c>
      <c r="G11" s="234">
        <f t="shared" ref="G11:G16" si="3">F11/$F$17</f>
        <v>0.45491360691144711</v>
      </c>
      <c r="H11" s="321">
        <v>2134</v>
      </c>
      <c r="I11" s="411">
        <f>H11/H17</f>
        <v>0.4817155756207675</v>
      </c>
      <c r="J11" s="321">
        <v>2481</v>
      </c>
      <c r="K11" s="169">
        <v>49.3</v>
      </c>
      <c r="L11" s="321">
        <v>2236</v>
      </c>
      <c r="M11" s="169">
        <v>41.1</v>
      </c>
      <c r="N11" s="165">
        <v>2539</v>
      </c>
      <c r="O11" s="169">
        <v>42.9</v>
      </c>
      <c r="P11" s="55"/>
      <c r="Q11" s="321">
        <v>525</v>
      </c>
      <c r="R11" s="328">
        <v>52.130822596630324</v>
      </c>
      <c r="S11" s="45">
        <v>531</v>
      </c>
      <c r="T11" s="45">
        <v>48.1</v>
      </c>
      <c r="U11" s="45">
        <v>583</v>
      </c>
      <c r="V11" s="418">
        <f>U11/U17</f>
        <v>0.48623853211009177</v>
      </c>
      <c r="W11" s="165">
        <v>842</v>
      </c>
      <c r="X11" s="169">
        <v>48.1</v>
      </c>
      <c r="Y11" s="45">
        <v>499</v>
      </c>
      <c r="Z11" s="371">
        <f t="shared" si="2"/>
        <v>43.926056338028168</v>
      </c>
      <c r="AA11" s="45">
        <v>477</v>
      </c>
      <c r="AB11" s="45">
        <v>36.9</v>
      </c>
      <c r="AC11" s="165">
        <v>497</v>
      </c>
      <c r="AD11" s="169">
        <v>40.4</v>
      </c>
      <c r="AE11" s="165">
        <v>764</v>
      </c>
      <c r="AF11" s="169">
        <v>42.8</v>
      </c>
      <c r="AG11" s="165">
        <v>512</v>
      </c>
      <c r="AH11" s="169">
        <v>45.3</v>
      </c>
      <c r="AI11" s="165">
        <v>472</v>
      </c>
      <c r="AJ11" s="169">
        <v>39.1</v>
      </c>
      <c r="AK11" s="45">
        <v>609</v>
      </c>
      <c r="AL11" s="45">
        <v>41.6</v>
      </c>
      <c r="AM11" s="45">
        <v>946</v>
      </c>
      <c r="AN11" s="45">
        <v>44.7</v>
      </c>
      <c r="AO11" s="45">
        <v>681</v>
      </c>
      <c r="AP11" s="45">
        <v>48.8</v>
      </c>
      <c r="AQ11" s="45">
        <v>613</v>
      </c>
      <c r="AR11" s="1656"/>
    </row>
    <row r="12" spans="1:44">
      <c r="A12" s="9" t="s">
        <v>144</v>
      </c>
      <c r="B12" s="332">
        <v>959</v>
      </c>
      <c r="C12" s="235">
        <f t="shared" ref="C12:C16" si="4">B12/$B$17</f>
        <v>0.24922037422037421</v>
      </c>
      <c r="D12" s="332">
        <v>1189</v>
      </c>
      <c r="E12" s="235">
        <f t="shared" si="1"/>
        <v>0.31421775898520082</v>
      </c>
      <c r="F12" s="332">
        <v>1225</v>
      </c>
      <c r="G12" s="235">
        <f t="shared" si="3"/>
        <v>0.33072354211663069</v>
      </c>
      <c r="H12" s="332">
        <v>1566</v>
      </c>
      <c r="I12" s="412">
        <f>H12/H17</f>
        <v>0.35349887133182845</v>
      </c>
      <c r="J12" s="332">
        <v>1518</v>
      </c>
      <c r="K12" s="170">
        <v>30.2</v>
      </c>
      <c r="L12" s="332">
        <v>1521</v>
      </c>
      <c r="M12" s="170">
        <v>27.9</v>
      </c>
      <c r="N12" s="166">
        <v>1610</v>
      </c>
      <c r="O12" s="170">
        <v>27.2</v>
      </c>
      <c r="P12" s="55"/>
      <c r="Q12" s="332">
        <v>291</v>
      </c>
      <c r="R12" s="329">
        <v>28.840436075322103</v>
      </c>
      <c r="S12" s="343">
        <v>357</v>
      </c>
      <c r="T12" s="343">
        <v>32.4</v>
      </c>
      <c r="U12" s="343">
        <v>325</v>
      </c>
      <c r="V12" s="419">
        <f>U12/U17</f>
        <v>0.27105921601334443</v>
      </c>
      <c r="W12" s="166">
        <v>545</v>
      </c>
      <c r="X12" s="170">
        <v>31.1</v>
      </c>
      <c r="Y12" s="343">
        <v>270</v>
      </c>
      <c r="Z12" s="372">
        <f t="shared" si="2"/>
        <v>23.767605633802816</v>
      </c>
      <c r="AA12" s="343">
        <v>343</v>
      </c>
      <c r="AB12" s="343">
        <v>26.5</v>
      </c>
      <c r="AC12" s="166">
        <v>341</v>
      </c>
      <c r="AD12" s="170">
        <v>27.7</v>
      </c>
      <c r="AE12" s="166">
        <v>567</v>
      </c>
      <c r="AF12" s="170">
        <v>31.7</v>
      </c>
      <c r="AG12" s="166">
        <v>263</v>
      </c>
      <c r="AH12" s="170">
        <v>23.3</v>
      </c>
      <c r="AI12" s="166">
        <v>326</v>
      </c>
      <c r="AJ12" s="170">
        <v>27</v>
      </c>
      <c r="AK12" s="343">
        <v>357</v>
      </c>
      <c r="AL12" s="343">
        <v>24.4</v>
      </c>
      <c r="AM12" s="343">
        <v>664</v>
      </c>
      <c r="AN12" s="343">
        <v>31.4</v>
      </c>
      <c r="AO12" s="343">
        <v>328</v>
      </c>
      <c r="AP12" s="343">
        <v>23.5</v>
      </c>
      <c r="AQ12" s="343">
        <v>372</v>
      </c>
      <c r="AR12" s="1657"/>
    </row>
    <row r="13" spans="1:44">
      <c r="A13" s="8" t="s">
        <v>351</v>
      </c>
      <c r="B13" s="333">
        <v>856</v>
      </c>
      <c r="C13" s="236">
        <f t="shared" si="4"/>
        <v>0.22245322245322247</v>
      </c>
      <c r="D13" s="333">
        <v>1027</v>
      </c>
      <c r="E13" s="236">
        <f t="shared" si="1"/>
        <v>0.27140591966173361</v>
      </c>
      <c r="F13" s="333">
        <v>1068</v>
      </c>
      <c r="G13" s="236">
        <f t="shared" si="3"/>
        <v>0.28833693304535635</v>
      </c>
      <c r="H13" s="333">
        <v>1393</v>
      </c>
      <c r="I13" s="414">
        <f>H13/H17</f>
        <v>0.3144469525959368</v>
      </c>
      <c r="J13" s="333">
        <v>1353</v>
      </c>
      <c r="K13" s="171">
        <v>26.9</v>
      </c>
      <c r="L13" s="333">
        <v>1287</v>
      </c>
      <c r="M13" s="171">
        <v>23.6</v>
      </c>
      <c r="N13" s="167">
        <v>1305</v>
      </c>
      <c r="O13" s="171">
        <v>22</v>
      </c>
      <c r="P13" s="55"/>
      <c r="Q13" s="333">
        <v>266</v>
      </c>
      <c r="R13" s="330">
        <v>26.362735381565905</v>
      </c>
      <c r="S13" s="57">
        <v>327</v>
      </c>
      <c r="T13" s="1302"/>
      <c r="U13" s="57">
        <v>290</v>
      </c>
      <c r="V13" s="420">
        <f>U13/U17</f>
        <v>0.24186822351959966</v>
      </c>
      <c r="W13" s="167">
        <v>470</v>
      </c>
      <c r="X13" s="171">
        <v>26.8</v>
      </c>
      <c r="Y13" s="57">
        <v>226</v>
      </c>
      <c r="Z13" s="373">
        <f t="shared" si="2"/>
        <v>19.8943661971831</v>
      </c>
      <c r="AA13" s="57">
        <v>293</v>
      </c>
      <c r="AB13" s="57">
        <v>22.7</v>
      </c>
      <c r="AC13" s="167">
        <v>288</v>
      </c>
      <c r="AD13" s="171">
        <v>23.4</v>
      </c>
      <c r="AE13" s="167">
        <v>480</v>
      </c>
      <c r="AF13" s="171">
        <v>26.9</v>
      </c>
      <c r="AG13" s="167">
        <v>204</v>
      </c>
      <c r="AH13" s="171">
        <v>18.100000000000001</v>
      </c>
      <c r="AI13" s="167">
        <v>282</v>
      </c>
      <c r="AJ13" s="171">
        <v>23.3</v>
      </c>
      <c r="AK13" s="57">
        <v>298</v>
      </c>
      <c r="AL13" s="57">
        <v>20.399999999999999</v>
      </c>
      <c r="AM13" s="57">
        <v>520</v>
      </c>
      <c r="AN13" s="57">
        <v>24.6</v>
      </c>
      <c r="AO13" s="57">
        <v>274</v>
      </c>
      <c r="AP13" s="57">
        <v>19.600000000000001</v>
      </c>
      <c r="AQ13" s="57">
        <v>315</v>
      </c>
      <c r="AR13" s="1656"/>
    </row>
    <row r="14" spans="1:44">
      <c r="A14" s="9" t="s">
        <v>352</v>
      </c>
      <c r="B14" s="332">
        <v>104</v>
      </c>
      <c r="C14" s="235">
        <f t="shared" si="4"/>
        <v>2.7027027027027029E-2</v>
      </c>
      <c r="D14" s="332">
        <v>162</v>
      </c>
      <c r="E14" s="235">
        <f t="shared" si="1"/>
        <v>4.281183932346723E-2</v>
      </c>
      <c r="F14" s="332">
        <v>157</v>
      </c>
      <c r="G14" s="235">
        <f t="shared" si="3"/>
        <v>4.2386609071274298E-2</v>
      </c>
      <c r="H14" s="343">
        <v>173</v>
      </c>
      <c r="I14" s="412">
        <f>H14/H17</f>
        <v>3.9051918735891651E-2</v>
      </c>
      <c r="J14" s="170">
        <v>165</v>
      </c>
      <c r="K14" s="170">
        <v>3.3</v>
      </c>
      <c r="L14" s="166">
        <v>234</v>
      </c>
      <c r="M14" s="170">
        <v>4.3</v>
      </c>
      <c r="N14" s="166">
        <v>305</v>
      </c>
      <c r="O14" s="170">
        <v>5.2</v>
      </c>
      <c r="P14" s="55"/>
      <c r="Q14" s="332">
        <v>25</v>
      </c>
      <c r="R14" s="329">
        <v>2.4777006937561943</v>
      </c>
      <c r="S14" s="343">
        <v>30</v>
      </c>
      <c r="T14" s="1306"/>
      <c r="U14" s="343">
        <v>35</v>
      </c>
      <c r="V14" s="419">
        <f>U14/U17</f>
        <v>2.9190992493744787E-2</v>
      </c>
      <c r="W14" s="166">
        <v>75</v>
      </c>
      <c r="X14" s="170">
        <v>4.3</v>
      </c>
      <c r="Y14" s="343">
        <v>44</v>
      </c>
      <c r="Z14" s="372">
        <f t="shared" si="2"/>
        <v>3.873239436619718</v>
      </c>
      <c r="AA14" s="343">
        <v>50</v>
      </c>
      <c r="AB14" s="343">
        <v>3.9</v>
      </c>
      <c r="AC14" s="166">
        <v>53</v>
      </c>
      <c r="AD14" s="170">
        <v>4.3</v>
      </c>
      <c r="AE14" s="166">
        <v>87</v>
      </c>
      <c r="AF14" s="170">
        <v>4.9000000000000004</v>
      </c>
      <c r="AG14" s="166">
        <v>59</v>
      </c>
      <c r="AH14" s="170">
        <v>5.2</v>
      </c>
      <c r="AI14" s="166">
        <v>44</v>
      </c>
      <c r="AJ14" s="170">
        <v>3.6</v>
      </c>
      <c r="AK14" s="343">
        <v>59</v>
      </c>
      <c r="AL14" s="372">
        <v>4</v>
      </c>
      <c r="AM14" s="343">
        <v>144</v>
      </c>
      <c r="AN14" s="372">
        <v>6.8</v>
      </c>
      <c r="AO14" s="343">
        <v>54</v>
      </c>
      <c r="AP14" s="372">
        <v>3.9</v>
      </c>
      <c r="AQ14" s="343">
        <v>57</v>
      </c>
      <c r="AR14" s="1657"/>
    </row>
    <row r="15" spans="1:44">
      <c r="A15" s="15" t="s">
        <v>157</v>
      </c>
      <c r="B15" s="321">
        <v>73</v>
      </c>
      <c r="C15" s="234">
        <f t="shared" si="4"/>
        <v>1.8970893970893972E-2</v>
      </c>
      <c r="D15" s="321">
        <v>132</v>
      </c>
      <c r="E15" s="234">
        <f t="shared" si="1"/>
        <v>3.4883720930232558E-2</v>
      </c>
      <c r="F15" s="321">
        <v>240</v>
      </c>
      <c r="G15" s="234">
        <f t="shared" si="3"/>
        <v>6.4794816414686832E-2</v>
      </c>
      <c r="H15" s="45">
        <v>203</v>
      </c>
      <c r="I15" s="411">
        <f>H15/H17</f>
        <v>4.582392776523702E-2</v>
      </c>
      <c r="J15" s="1302"/>
      <c r="K15" s="1302"/>
      <c r="L15" s="1302"/>
      <c r="M15" s="1302"/>
      <c r="N15" s="1302"/>
      <c r="O15" s="1302"/>
      <c r="P15" s="55"/>
      <c r="Q15" s="1302"/>
      <c r="R15" s="1302"/>
      <c r="S15" s="1302"/>
      <c r="T15" s="1302"/>
      <c r="U15" s="1302"/>
      <c r="V15" s="1305">
        <v>0</v>
      </c>
      <c r="W15" s="1302"/>
      <c r="X15" s="1302"/>
      <c r="Y15" s="1302"/>
      <c r="Z15" s="1302"/>
      <c r="AA15" s="1302"/>
      <c r="AB15" s="1302"/>
      <c r="AC15" s="1302"/>
      <c r="AD15" s="1302"/>
      <c r="AE15" s="1302"/>
      <c r="AF15" s="1302"/>
      <c r="AG15" s="1302"/>
      <c r="AH15" s="1302"/>
      <c r="AI15" s="1302"/>
      <c r="AJ15" s="1302"/>
      <c r="AK15" s="1302"/>
      <c r="AL15" s="1302"/>
      <c r="AM15" s="1302"/>
      <c r="AN15" s="1302"/>
      <c r="AO15" s="169"/>
      <c r="AP15" s="169"/>
      <c r="AQ15" s="169"/>
      <c r="AR15" s="1658"/>
    </row>
    <row r="16" spans="1:44">
      <c r="A16" s="225" t="s">
        <v>353</v>
      </c>
      <c r="B16" s="334">
        <v>3</v>
      </c>
      <c r="C16" s="237">
        <f t="shared" si="4"/>
        <v>7.7962577962577967E-4</v>
      </c>
      <c r="D16" s="334">
        <v>6</v>
      </c>
      <c r="E16" s="237">
        <f t="shared" si="1"/>
        <v>1.5856236786469344E-3</v>
      </c>
      <c r="F16" s="334">
        <v>10</v>
      </c>
      <c r="G16" s="237">
        <f t="shared" si="3"/>
        <v>2.6997840172786176E-3</v>
      </c>
      <c r="H16" s="344">
        <v>5</v>
      </c>
      <c r="I16" s="413">
        <f>H16/H17</f>
        <v>1.128668171557562E-3</v>
      </c>
      <c r="J16" s="227">
        <v>35</v>
      </c>
      <c r="K16" s="227">
        <v>0.7</v>
      </c>
      <c r="L16" s="226">
        <v>102</v>
      </c>
      <c r="M16" s="227">
        <v>1.9</v>
      </c>
      <c r="N16" s="226">
        <v>120</v>
      </c>
      <c r="O16" s="227">
        <v>2</v>
      </c>
      <c r="P16" s="55"/>
      <c r="Q16" s="334">
        <v>12</v>
      </c>
      <c r="R16" s="331">
        <v>1.0901883052527255</v>
      </c>
      <c r="S16" s="344">
        <v>5</v>
      </c>
      <c r="T16" s="344">
        <v>0.5</v>
      </c>
      <c r="U16" s="344">
        <v>6</v>
      </c>
      <c r="V16" s="421">
        <f>U16/U17</f>
        <v>5.0041701417848205E-3</v>
      </c>
      <c r="W16" s="226">
        <v>12</v>
      </c>
      <c r="X16" s="227">
        <v>0.7</v>
      </c>
      <c r="Y16" s="344">
        <v>30</v>
      </c>
      <c r="Z16" s="374">
        <f>Y16/$Y$17*100</f>
        <v>2.640845070422535</v>
      </c>
      <c r="AA16" s="344">
        <v>24</v>
      </c>
      <c r="AB16" s="344">
        <v>1.9</v>
      </c>
      <c r="AC16" s="226">
        <v>17</v>
      </c>
      <c r="AD16" s="227">
        <v>1.4</v>
      </c>
      <c r="AE16" s="226">
        <v>30</v>
      </c>
      <c r="AF16" s="227">
        <v>1.7</v>
      </c>
      <c r="AG16" s="226">
        <v>29</v>
      </c>
      <c r="AH16" s="227">
        <v>2.6</v>
      </c>
      <c r="AI16" s="226">
        <v>34</v>
      </c>
      <c r="AJ16" s="227">
        <v>2.8</v>
      </c>
      <c r="AK16" s="226">
        <v>30</v>
      </c>
      <c r="AL16" s="422">
        <v>2</v>
      </c>
      <c r="AM16" s="226">
        <v>27</v>
      </c>
      <c r="AN16" s="422">
        <v>1.3</v>
      </c>
      <c r="AO16" s="226">
        <v>19</v>
      </c>
      <c r="AP16" s="422">
        <v>1.4</v>
      </c>
      <c r="AQ16" s="226">
        <v>15</v>
      </c>
      <c r="AR16" s="1660"/>
    </row>
    <row r="17" spans="1:44" ht="13.5" thickBot="1">
      <c r="A17" s="89" t="s">
        <v>261</v>
      </c>
      <c r="B17" s="335">
        <f>B3+B10</f>
        <v>3848</v>
      </c>
      <c r="C17" s="238">
        <v>1</v>
      </c>
      <c r="D17" s="335">
        <f>+D3+D10</f>
        <v>3784</v>
      </c>
      <c r="E17" s="238">
        <f t="shared" si="1"/>
        <v>1</v>
      </c>
      <c r="F17" s="335">
        <f>F3+F10</f>
        <v>3704</v>
      </c>
      <c r="G17" s="238">
        <v>1</v>
      </c>
      <c r="H17" s="335">
        <f>H3+H10</f>
        <v>4430</v>
      </c>
      <c r="I17" s="172">
        <v>100</v>
      </c>
      <c r="J17" s="335">
        <v>5033</v>
      </c>
      <c r="K17" s="172">
        <v>100</v>
      </c>
      <c r="L17" s="335">
        <v>5446</v>
      </c>
      <c r="M17" s="172">
        <v>100</v>
      </c>
      <c r="N17" s="335">
        <v>5920</v>
      </c>
      <c r="O17" s="172">
        <v>100</v>
      </c>
      <c r="P17" s="203"/>
      <c r="Q17" s="335">
        <v>980</v>
      </c>
      <c r="R17" s="335">
        <v>100</v>
      </c>
      <c r="S17" s="335">
        <v>1103</v>
      </c>
      <c r="T17" s="172">
        <v>100</v>
      </c>
      <c r="U17" s="335">
        <f>U3+U10</f>
        <v>1199</v>
      </c>
      <c r="V17" s="172">
        <v>100</v>
      </c>
      <c r="W17" s="335">
        <v>1751</v>
      </c>
      <c r="X17" s="172">
        <v>100</v>
      </c>
      <c r="Y17" s="335">
        <f>+Y10+Y3</f>
        <v>1136</v>
      </c>
      <c r="Z17" s="172">
        <f>Y17/$Y$17*100</f>
        <v>100</v>
      </c>
      <c r="AA17" s="335">
        <v>1293</v>
      </c>
      <c r="AB17" s="172">
        <v>100</v>
      </c>
      <c r="AC17" s="335">
        <v>1230</v>
      </c>
      <c r="AD17" s="172">
        <v>100</v>
      </c>
      <c r="AE17" s="335">
        <v>1787</v>
      </c>
      <c r="AF17" s="172">
        <v>100</v>
      </c>
      <c r="AG17" s="335">
        <v>1130</v>
      </c>
      <c r="AH17" s="172">
        <v>100</v>
      </c>
      <c r="AI17" s="335">
        <v>1208</v>
      </c>
      <c r="AJ17" s="172">
        <v>100</v>
      </c>
      <c r="AK17" s="335">
        <v>1464</v>
      </c>
      <c r="AL17" s="172">
        <v>100</v>
      </c>
      <c r="AM17" s="335">
        <v>2118</v>
      </c>
      <c r="AN17" s="172">
        <v>100</v>
      </c>
      <c r="AO17" s="335">
        <v>1395</v>
      </c>
      <c r="AP17" s="172">
        <v>100</v>
      </c>
      <c r="AQ17" s="335">
        <v>1328</v>
      </c>
      <c r="AR17" s="1661"/>
    </row>
    <row r="20" spans="1:44" ht="15">
      <c r="A20" s="1581" t="s">
        <v>355</v>
      </c>
      <c r="B20" s="1581"/>
      <c r="C20" s="1581"/>
      <c r="D20" s="1581"/>
      <c r="E20" s="1581"/>
      <c r="F20" s="19"/>
      <c r="G20" s="19"/>
    </row>
    <row r="21" spans="1:44" ht="22.5">
      <c r="A21" s="77" t="s">
        <v>356</v>
      </c>
      <c r="B21" s="60" t="s">
        <v>990</v>
      </c>
      <c r="C21" s="60" t="s">
        <v>357</v>
      </c>
      <c r="D21" s="60" t="s">
        <v>358</v>
      </c>
      <c r="E21" s="47"/>
      <c r="F21" s="39"/>
      <c r="G21" s="39"/>
      <c r="H21" s="39"/>
      <c r="I21" s="39"/>
    </row>
    <row r="22" spans="1:44">
      <c r="A22" s="46" t="s">
        <v>817</v>
      </c>
      <c r="B22" s="46"/>
      <c r="C22" s="46"/>
      <c r="D22" s="46"/>
      <c r="E22" s="52"/>
      <c r="F22" s="52"/>
      <c r="G22" s="52"/>
      <c r="H22" s="52"/>
      <c r="I22" s="52"/>
    </row>
    <row r="23" spans="1:44">
      <c r="A23" s="8" t="s">
        <v>359</v>
      </c>
      <c r="B23" s="62">
        <v>15</v>
      </c>
      <c r="C23" s="63">
        <v>0.89</v>
      </c>
      <c r="D23" s="62" t="s">
        <v>991</v>
      </c>
      <c r="E23" s="48"/>
      <c r="F23" s="48"/>
      <c r="G23" s="48"/>
      <c r="H23" s="49"/>
      <c r="I23" s="49"/>
    </row>
    <row r="24" spans="1:44">
      <c r="A24" s="1061" t="s">
        <v>361</v>
      </c>
      <c r="B24" s="1226">
        <v>130</v>
      </c>
      <c r="C24" s="1227">
        <v>0.41</v>
      </c>
      <c r="D24" s="1227" t="s">
        <v>993</v>
      </c>
      <c r="E24" s="48"/>
      <c r="F24" s="48"/>
      <c r="G24" s="48"/>
      <c r="H24" s="49"/>
      <c r="I24" s="49"/>
    </row>
    <row r="25" spans="1:44">
      <c r="A25" s="1228" t="s">
        <v>360</v>
      </c>
      <c r="B25" s="1229">
        <v>68</v>
      </c>
      <c r="C25" s="99">
        <v>0.6</v>
      </c>
      <c r="D25" s="99">
        <v>0.83</v>
      </c>
      <c r="E25" s="48"/>
      <c r="F25" s="48"/>
      <c r="G25" s="48"/>
      <c r="H25" s="50"/>
      <c r="I25" s="50"/>
    </row>
    <row r="26" spans="1:44">
      <c r="A26" s="42" t="s">
        <v>996</v>
      </c>
      <c r="B26" s="78">
        <v>15</v>
      </c>
      <c r="C26" s="79">
        <v>0.82</v>
      </c>
      <c r="D26" s="79">
        <v>0.95</v>
      </c>
      <c r="E26" s="48"/>
      <c r="F26" s="48"/>
      <c r="G26" s="48"/>
      <c r="H26" s="50"/>
      <c r="I26" s="50"/>
    </row>
    <row r="27" spans="1:44">
      <c r="A27" s="46" t="s">
        <v>144</v>
      </c>
      <c r="B27" s="46"/>
      <c r="C27" s="46"/>
      <c r="D27" s="46"/>
      <c r="E27" s="51"/>
      <c r="F27" s="51"/>
      <c r="G27" s="51"/>
      <c r="H27" s="49"/>
      <c r="I27" s="49"/>
    </row>
    <row r="28" spans="1:44" ht="13.5" thickBot="1">
      <c r="A28" s="155" t="s">
        <v>362</v>
      </c>
      <c r="B28" s="78">
        <v>30</v>
      </c>
      <c r="C28" s="79">
        <v>0.28999999999999998</v>
      </c>
      <c r="D28" s="79">
        <v>0.43</v>
      </c>
      <c r="E28" s="61"/>
      <c r="G28" s="61"/>
      <c r="H28" s="61"/>
      <c r="I28" s="61"/>
    </row>
    <row r="29" spans="1:44">
      <c r="A29" s="1582" t="s">
        <v>992</v>
      </c>
      <c r="B29" s="1582"/>
      <c r="C29" s="1582"/>
      <c r="D29" s="1582"/>
      <c r="E29" s="61"/>
      <c r="F29" s="61"/>
      <c r="G29" s="61"/>
      <c r="H29" s="61"/>
      <c r="I29" s="61"/>
    </row>
    <row r="30" spans="1:44">
      <c r="A30" s="1582" t="s">
        <v>363</v>
      </c>
      <c r="B30" s="1582"/>
      <c r="C30" s="1582"/>
      <c r="D30" s="1582"/>
      <c r="E30" s="61"/>
      <c r="F30" s="61"/>
      <c r="G30" s="61"/>
      <c r="H30" s="61"/>
      <c r="I30" s="1508"/>
    </row>
    <row r="31" spans="1:44">
      <c r="A31" s="1582" t="s">
        <v>364</v>
      </c>
      <c r="B31" s="1582"/>
      <c r="C31" s="1582"/>
      <c r="D31" s="1582"/>
      <c r="E31" s="61"/>
      <c r="F31" s="61"/>
      <c r="G31" s="61"/>
      <c r="H31" s="61"/>
      <c r="I31" s="61"/>
    </row>
    <row r="32" spans="1:44">
      <c r="A32" s="1582" t="s">
        <v>994</v>
      </c>
      <c r="B32" s="1582"/>
      <c r="C32" s="1582"/>
      <c r="D32" s="1582"/>
      <c r="E32" s="61"/>
      <c r="F32" s="61"/>
      <c r="G32" s="61"/>
      <c r="H32" s="61"/>
      <c r="I32" s="61"/>
    </row>
    <row r="33" spans="1:9">
      <c r="A33" s="1582" t="s">
        <v>995</v>
      </c>
      <c r="B33" s="1582"/>
      <c r="C33" s="1582"/>
      <c r="D33" s="1582"/>
      <c r="E33" s="61"/>
      <c r="F33" s="61"/>
      <c r="G33" s="61"/>
      <c r="H33" s="61"/>
      <c r="I33" s="61"/>
    </row>
    <row r="34" spans="1:9">
      <c r="A34" s="29"/>
      <c r="B34" s="29"/>
      <c r="C34" s="29"/>
      <c r="D34" s="29"/>
      <c r="E34" s="29"/>
      <c r="F34" s="29"/>
      <c r="G34" s="29"/>
      <c r="H34" s="29"/>
      <c r="I34" s="29"/>
    </row>
    <row r="35" spans="1:9" ht="15">
      <c r="A35" s="1581" t="s">
        <v>365</v>
      </c>
      <c r="B35" s="1581"/>
      <c r="C35" s="1581"/>
      <c r="D35" s="1581"/>
      <c r="E35" s="1581"/>
      <c r="F35" s="19"/>
      <c r="G35" s="19"/>
    </row>
    <row r="36" spans="1:9" ht="22.5">
      <c r="A36" s="77" t="s">
        <v>356</v>
      </c>
      <c r="B36" s="60" t="s">
        <v>990</v>
      </c>
      <c r="C36" s="60" t="s">
        <v>357</v>
      </c>
      <c r="D36" s="60" t="s">
        <v>358</v>
      </c>
      <c r="E36" s="47"/>
      <c r="F36" s="39"/>
      <c r="G36" s="39"/>
      <c r="H36" s="39"/>
      <c r="I36" s="39"/>
    </row>
    <row r="37" spans="1:9">
      <c r="A37" s="46" t="s">
        <v>817</v>
      </c>
      <c r="B37" s="46"/>
      <c r="C37" s="46"/>
      <c r="D37" s="46"/>
      <c r="E37" s="52"/>
      <c r="F37" s="52"/>
      <c r="G37" s="52"/>
      <c r="H37" s="52"/>
      <c r="I37" s="52"/>
    </row>
    <row r="38" spans="1:9">
      <c r="A38" s="64" t="s">
        <v>366</v>
      </c>
      <c r="B38" s="62">
        <v>49</v>
      </c>
      <c r="C38" s="63">
        <v>0.28999999999999998</v>
      </c>
      <c r="D38" s="63">
        <v>0.43</v>
      </c>
      <c r="E38" s="48"/>
      <c r="F38" s="48"/>
      <c r="G38" s="48"/>
      <c r="H38" s="49"/>
      <c r="I38" s="49"/>
    </row>
    <row r="39" spans="1:9">
      <c r="A39" s="380" t="s">
        <v>367</v>
      </c>
      <c r="B39" s="78">
        <v>1</v>
      </c>
      <c r="C39" s="79">
        <v>0.19</v>
      </c>
      <c r="D39" s="79">
        <v>0.18</v>
      </c>
      <c r="E39" s="48"/>
      <c r="F39" s="48"/>
      <c r="G39" s="48"/>
      <c r="H39" s="49"/>
      <c r="I39" s="49"/>
    </row>
    <row r="40" spans="1:9">
      <c r="A40" s="64" t="s">
        <v>818</v>
      </c>
      <c r="B40" s="62">
        <v>6</v>
      </c>
      <c r="C40" s="63">
        <v>0.57999999999999996</v>
      </c>
      <c r="D40" s="63">
        <v>0.96</v>
      </c>
      <c r="E40" s="48"/>
      <c r="F40" s="48"/>
      <c r="G40" s="48"/>
      <c r="H40" s="49"/>
      <c r="I40" s="49"/>
    </row>
    <row r="41" spans="1:9" ht="12.75" customHeight="1">
      <c r="A41" s="1585" t="s">
        <v>144</v>
      </c>
      <c r="B41" s="1585"/>
      <c r="C41" s="1585"/>
      <c r="D41" s="1585"/>
      <c r="E41" s="51"/>
      <c r="F41" s="51"/>
      <c r="G41" s="51"/>
      <c r="H41" s="49"/>
      <c r="I41" s="49"/>
    </row>
    <row r="42" spans="1:9">
      <c r="A42" s="381" t="s">
        <v>997</v>
      </c>
      <c r="B42" s="382">
        <v>124</v>
      </c>
      <c r="C42" s="383">
        <v>0.92</v>
      </c>
      <c r="D42" s="383">
        <v>0.96</v>
      </c>
      <c r="E42" s="48"/>
      <c r="F42" s="48"/>
      <c r="G42" s="48"/>
      <c r="H42" s="50"/>
      <c r="I42" s="50"/>
    </row>
    <row r="43" spans="1:9">
      <c r="A43" s="1582" t="s">
        <v>992</v>
      </c>
      <c r="B43" s="1582"/>
      <c r="C43" s="1582"/>
      <c r="D43" s="1582"/>
      <c r="E43" s="53"/>
      <c r="F43" s="53"/>
      <c r="G43" s="53"/>
      <c r="H43" s="53"/>
      <c r="I43" s="53"/>
    </row>
    <row r="44" spans="1:9">
      <c r="A44" s="1552" t="s">
        <v>368</v>
      </c>
      <c r="B44" s="1552"/>
      <c r="C44" s="1552"/>
      <c r="D44" s="1552"/>
      <c r="E44" s="29"/>
      <c r="F44" s="29"/>
      <c r="G44" s="29"/>
      <c r="H44" s="29"/>
      <c r="I44" s="29"/>
    </row>
    <row r="45" spans="1:9" ht="12.75" customHeight="1">
      <c r="A45" s="1552" t="s">
        <v>819</v>
      </c>
      <c r="B45" s="1552"/>
      <c r="C45" s="1552"/>
      <c r="D45" s="1552"/>
      <c r="E45" s="1552"/>
      <c r="F45" s="1552"/>
      <c r="G45" s="1552"/>
      <c r="H45" s="1552"/>
      <c r="I45" s="29"/>
    </row>
    <row r="46" spans="1:9">
      <c r="A46" s="20"/>
    </row>
    <row r="47" spans="1:9" ht="15">
      <c r="A47" s="1581" t="s">
        <v>998</v>
      </c>
      <c r="B47" s="1581"/>
      <c r="C47" s="1581"/>
      <c r="D47" s="1581"/>
      <c r="E47" s="23"/>
    </row>
    <row r="48" spans="1:9" ht="18" customHeight="1">
      <c r="A48" s="1586" t="s">
        <v>111</v>
      </c>
      <c r="B48" s="1584" t="s">
        <v>813</v>
      </c>
      <c r="C48" s="1583" t="s">
        <v>303</v>
      </c>
      <c r="D48" s="1584" t="s">
        <v>353</v>
      </c>
      <c r="E48" s="1583" t="s">
        <v>261</v>
      </c>
    </row>
    <row r="49" spans="1:7" ht="18" customHeight="1">
      <c r="A49" s="1586"/>
      <c r="B49" s="1584"/>
      <c r="C49" s="1583"/>
      <c r="D49" s="1584"/>
      <c r="E49" s="1583"/>
    </row>
    <row r="50" spans="1:7">
      <c r="A50" s="66" t="s">
        <v>369</v>
      </c>
      <c r="B50" s="41">
        <v>358</v>
      </c>
      <c r="C50" s="41">
        <v>182</v>
      </c>
      <c r="D50" s="41">
        <v>1</v>
      </c>
      <c r="E50" s="1456">
        <v>541</v>
      </c>
      <c r="F50" s="49"/>
      <c r="G50" s="49"/>
    </row>
    <row r="51" spans="1:7">
      <c r="A51" s="8" t="s">
        <v>370</v>
      </c>
      <c r="B51" s="10">
        <v>9</v>
      </c>
      <c r="C51" s="10">
        <v>149</v>
      </c>
      <c r="D51" s="10" t="s">
        <v>32</v>
      </c>
      <c r="E51" s="1457">
        <v>158</v>
      </c>
      <c r="F51" s="49"/>
      <c r="G51" s="49"/>
    </row>
    <row r="52" spans="1:7">
      <c r="A52" s="66" t="s">
        <v>371</v>
      </c>
      <c r="B52" s="41">
        <v>28</v>
      </c>
      <c r="C52" s="41" t="s">
        <v>32</v>
      </c>
      <c r="D52" s="41" t="s">
        <v>32</v>
      </c>
      <c r="E52" s="1456">
        <v>28</v>
      </c>
      <c r="F52" s="49"/>
      <c r="G52" s="49"/>
    </row>
    <row r="53" spans="1:7">
      <c r="A53" s="8" t="s">
        <v>372</v>
      </c>
      <c r="B53" s="10">
        <v>29</v>
      </c>
      <c r="C53" s="10">
        <v>4</v>
      </c>
      <c r="D53" s="10" t="s">
        <v>32</v>
      </c>
      <c r="E53" s="1457">
        <v>32</v>
      </c>
      <c r="F53" s="49"/>
      <c r="G53" s="49"/>
    </row>
    <row r="54" spans="1:7" ht="22.5">
      <c r="A54" s="66" t="s">
        <v>373</v>
      </c>
      <c r="B54" s="41">
        <v>34</v>
      </c>
      <c r="C54" s="41">
        <v>13</v>
      </c>
      <c r="D54" s="41" t="s">
        <v>32</v>
      </c>
      <c r="E54" s="1456">
        <v>47</v>
      </c>
      <c r="F54" s="49"/>
      <c r="G54" s="49"/>
    </row>
    <row r="55" spans="1:7">
      <c r="A55" s="8" t="s">
        <v>374</v>
      </c>
      <c r="B55" s="10">
        <v>48</v>
      </c>
      <c r="C55" s="10">
        <v>17</v>
      </c>
      <c r="D55" s="10">
        <v>2</v>
      </c>
      <c r="E55" s="1457">
        <v>67</v>
      </c>
      <c r="F55" s="49"/>
      <c r="G55" s="49"/>
    </row>
    <row r="56" spans="1:7" ht="22.5">
      <c r="A56" s="66" t="s">
        <v>375</v>
      </c>
      <c r="B56" s="41">
        <v>64</v>
      </c>
      <c r="C56" s="41">
        <v>1</v>
      </c>
      <c r="D56" s="41" t="s">
        <v>32</v>
      </c>
      <c r="E56" s="1456">
        <v>65</v>
      </c>
      <c r="F56" s="49"/>
      <c r="G56" s="49"/>
    </row>
    <row r="57" spans="1:7">
      <c r="A57" s="8" t="s">
        <v>376</v>
      </c>
      <c r="B57" s="10">
        <v>43</v>
      </c>
      <c r="C57" s="10">
        <v>7</v>
      </c>
      <c r="D57" s="10">
        <v>12</v>
      </c>
      <c r="E57" s="1457">
        <v>61</v>
      </c>
      <c r="F57" s="49"/>
      <c r="G57" s="49"/>
    </row>
    <row r="58" spans="1:7" ht="13.5" thickBot="1">
      <c r="A58" s="7" t="s">
        <v>261</v>
      </c>
      <c r="B58" s="1418">
        <v>613</v>
      </c>
      <c r="C58" s="1418">
        <v>372</v>
      </c>
      <c r="D58" s="1418">
        <v>15</v>
      </c>
      <c r="E58" s="1479">
        <v>1000</v>
      </c>
      <c r="F58" s="38"/>
      <c r="G58" s="38"/>
    </row>
  </sheetData>
  <mergeCells count="19">
    <mergeCell ref="A43:D43"/>
    <mergeCell ref="A44:D44"/>
    <mergeCell ref="A32:D32"/>
    <mergeCell ref="A47:D47"/>
    <mergeCell ref="E48:E49"/>
    <mergeCell ref="D48:D49"/>
    <mergeCell ref="A45:D45"/>
    <mergeCell ref="E45:H45"/>
    <mergeCell ref="A41:D41"/>
    <mergeCell ref="B48:B49"/>
    <mergeCell ref="A48:A49"/>
    <mergeCell ref="C48:C49"/>
    <mergeCell ref="A33:D33"/>
    <mergeCell ref="A1:AM1"/>
    <mergeCell ref="A20:E20"/>
    <mergeCell ref="A35:E35"/>
    <mergeCell ref="A29:D29"/>
    <mergeCell ref="A30:D30"/>
    <mergeCell ref="A31:D31"/>
  </mergeCells>
  <hyperlinks>
    <hyperlink ref="A35" location="_ftn1" display="_ftn1" xr:uid="{07612AFF-FFC3-4A3E-92EF-15381DC2ED22}"/>
  </hyperlinks>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ignoredErrors>
    <ignoredError sqref="C10:G10" formula="1"/>
    <ignoredError sqref="O6" numberStoredAsText="1"/>
  </ignoredError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C4D5A-833E-4294-8542-BCBFCF50D4C8}">
  <dimension ref="A1:H22"/>
  <sheetViews>
    <sheetView showGridLines="0" zoomScale="140" zoomScaleNormal="140" workbookViewId="0">
      <selection sqref="A1:G1"/>
    </sheetView>
  </sheetViews>
  <sheetFormatPr defaultColWidth="9.140625" defaultRowHeight="12.75"/>
  <cols>
    <col min="1" max="1" width="27.5703125" style="440" customWidth="1"/>
    <col min="2" max="2" width="11.140625" style="440" customWidth="1"/>
    <col min="3" max="3" width="10.85546875" style="440" bestFit="1" customWidth="1"/>
    <col min="4" max="4" width="8.85546875" style="440" customWidth="1"/>
    <col min="5" max="5" width="9.140625" style="440"/>
    <col min="6" max="6" width="11.42578125" style="440" customWidth="1"/>
    <col min="7" max="7" width="12.140625" style="440" customWidth="1"/>
    <col min="8" max="8" width="10.28515625" style="440" customWidth="1"/>
    <col min="9" max="16384" width="9.140625" style="440"/>
  </cols>
  <sheetData>
    <row r="1" spans="1:8" ht="15" customHeight="1">
      <c r="A1" s="1587" t="s">
        <v>999</v>
      </c>
      <c r="B1" s="1587"/>
      <c r="C1" s="1587"/>
      <c r="D1" s="1587"/>
      <c r="E1" s="1587"/>
      <c r="F1" s="1587"/>
      <c r="G1" s="1587"/>
      <c r="H1" s="1150"/>
    </row>
    <row r="2" spans="1:8" ht="13.5" thickBot="1">
      <c r="A2" s="441" t="s">
        <v>394</v>
      </c>
      <c r="B2" s="441" t="s">
        <v>394</v>
      </c>
      <c r="C2" s="441" t="s">
        <v>394</v>
      </c>
      <c r="D2" s="1588" t="s">
        <v>395</v>
      </c>
      <c r="E2" s="1588"/>
      <c r="F2" s="1588"/>
      <c r="G2" s="442" t="s">
        <v>394</v>
      </c>
      <c r="H2" s="442" t="s">
        <v>394</v>
      </c>
    </row>
    <row r="3" spans="1:8" ht="21" customHeight="1">
      <c r="A3" s="1589" t="s">
        <v>111</v>
      </c>
      <c r="B3" s="1590" t="s">
        <v>116</v>
      </c>
      <c r="C3" s="1591" t="s">
        <v>396</v>
      </c>
      <c r="D3" s="1592" t="s">
        <v>397</v>
      </c>
      <c r="E3" s="1593" t="s">
        <v>398</v>
      </c>
      <c r="F3" s="1599" t="s">
        <v>399</v>
      </c>
      <c r="G3" s="1590" t="s">
        <v>1000</v>
      </c>
      <c r="H3" s="1590" t="s">
        <v>265</v>
      </c>
    </row>
    <row r="4" spans="1:8" ht="12.75" customHeight="1">
      <c r="A4" s="1589"/>
      <c r="B4" s="1590"/>
      <c r="C4" s="1591"/>
      <c r="D4" s="1590"/>
      <c r="E4" s="1591"/>
      <c r="F4" s="1584"/>
      <c r="G4" s="1590" t="s">
        <v>400</v>
      </c>
      <c r="H4" s="1590"/>
    </row>
    <row r="5" spans="1:8" ht="22.5" customHeight="1">
      <c r="A5" s="1589"/>
      <c r="B5" s="1590"/>
      <c r="C5" s="1591"/>
      <c r="D5" s="1590"/>
      <c r="E5" s="1591"/>
      <c r="F5" s="1584"/>
      <c r="G5" s="1590"/>
      <c r="H5" s="1590"/>
    </row>
    <row r="6" spans="1:8">
      <c r="A6" s="898" t="s">
        <v>813</v>
      </c>
      <c r="B6" s="907">
        <v>8298</v>
      </c>
      <c r="C6" s="325">
        <v>-4415</v>
      </c>
      <c r="D6" s="1207">
        <v>-81</v>
      </c>
      <c r="E6" s="325">
        <v>-94</v>
      </c>
      <c r="F6" s="325">
        <v>-67</v>
      </c>
      <c r="G6" s="1207">
        <v>246</v>
      </c>
      <c r="H6" s="1509">
        <v>3887</v>
      </c>
    </row>
    <row r="7" spans="1:8">
      <c r="A7" s="697" t="s">
        <v>401</v>
      </c>
      <c r="B7" s="684">
        <v>6729</v>
      </c>
      <c r="C7" s="255">
        <v>-3556</v>
      </c>
      <c r="D7" s="690">
        <v>-56</v>
      </c>
      <c r="E7" s="255">
        <v>-82</v>
      </c>
      <c r="F7" s="255">
        <v>-53</v>
      </c>
      <c r="G7" s="690">
        <v>89</v>
      </c>
      <c r="H7" s="1510">
        <v>3071</v>
      </c>
    </row>
    <row r="8" spans="1:8">
      <c r="A8" s="700" t="s">
        <v>402</v>
      </c>
      <c r="B8" s="817">
        <v>1394</v>
      </c>
      <c r="C8" s="322">
        <v>-705</v>
      </c>
      <c r="D8" s="322" t="s">
        <v>32</v>
      </c>
      <c r="E8" s="322">
        <v>-1</v>
      </c>
      <c r="F8" s="322">
        <v>-2</v>
      </c>
      <c r="G8" s="701">
        <v>38</v>
      </c>
      <c r="H8" s="1273">
        <v>724</v>
      </c>
    </row>
    <row r="9" spans="1:8">
      <c r="A9" s="697" t="s">
        <v>403</v>
      </c>
      <c r="B9" s="684">
        <v>175</v>
      </c>
      <c r="C9" s="255">
        <v>-154</v>
      </c>
      <c r="D9" s="255">
        <v>-25</v>
      </c>
      <c r="E9" s="255">
        <v>-11</v>
      </c>
      <c r="F9" s="255">
        <v>-12</v>
      </c>
      <c r="G9" s="1394">
        <v>119</v>
      </c>
      <c r="H9" s="1271">
        <v>92</v>
      </c>
    </row>
    <row r="10" spans="1:8">
      <c r="A10" s="898" t="s">
        <v>144</v>
      </c>
      <c r="B10" s="907">
        <v>1622</v>
      </c>
      <c r="C10" s="1492">
        <v>-1.171</v>
      </c>
      <c r="D10" s="325">
        <v>22</v>
      </c>
      <c r="E10" s="325">
        <v>-70</v>
      </c>
      <c r="F10" s="325">
        <v>-3</v>
      </c>
      <c r="G10" s="1395">
        <v>7</v>
      </c>
      <c r="H10" s="1375">
        <v>407</v>
      </c>
    </row>
    <row r="11" spans="1:8">
      <c r="A11" s="15" t="s">
        <v>404</v>
      </c>
      <c r="B11" s="684">
        <v>879</v>
      </c>
      <c r="C11" s="255">
        <v>-731</v>
      </c>
      <c r="D11" s="255">
        <v>-6</v>
      </c>
      <c r="E11" s="255">
        <v>-31</v>
      </c>
      <c r="F11" s="255">
        <v>-3</v>
      </c>
      <c r="G11" s="1394" t="s">
        <v>915</v>
      </c>
      <c r="H11" s="1271">
        <v>108</v>
      </c>
    </row>
    <row r="12" spans="1:8">
      <c r="A12" s="66" t="s">
        <v>405</v>
      </c>
      <c r="B12" s="817">
        <v>779</v>
      </c>
      <c r="C12" s="322">
        <v>-391</v>
      </c>
      <c r="D12" s="322">
        <v>-8</v>
      </c>
      <c r="E12" s="322">
        <v>-29</v>
      </c>
      <c r="F12" s="322" t="s">
        <v>915</v>
      </c>
      <c r="G12" s="1395" t="s">
        <v>915</v>
      </c>
      <c r="H12" s="1273">
        <v>351</v>
      </c>
    </row>
    <row r="13" spans="1:8" ht="12.6" customHeight="1">
      <c r="A13" s="15" t="s">
        <v>406</v>
      </c>
      <c r="B13" s="68">
        <v>-36</v>
      </c>
      <c r="C13" s="255">
        <v>-49</v>
      </c>
      <c r="D13" s="255">
        <v>36</v>
      </c>
      <c r="E13" s="255">
        <v>-10</v>
      </c>
      <c r="F13" s="1302" t="s">
        <v>915</v>
      </c>
      <c r="G13" s="1394">
        <v>7</v>
      </c>
      <c r="H13" s="1374">
        <v>-52</v>
      </c>
    </row>
    <row r="14" spans="1:8" ht="22.5">
      <c r="A14" s="898" t="s">
        <v>321</v>
      </c>
      <c r="B14" s="1372" t="s">
        <v>915</v>
      </c>
      <c r="C14" s="1301" t="s">
        <v>915</v>
      </c>
      <c r="D14" s="325">
        <v>1</v>
      </c>
      <c r="E14" s="1301" t="s">
        <v>915</v>
      </c>
      <c r="F14" s="1301" t="s">
        <v>915</v>
      </c>
      <c r="G14" s="1301" t="s">
        <v>915</v>
      </c>
      <c r="H14" s="1373">
        <v>1</v>
      </c>
    </row>
    <row r="15" spans="1:8" ht="12.75" customHeight="1">
      <c r="A15" s="448" t="s">
        <v>154</v>
      </c>
      <c r="B15" s="486" t="s">
        <v>915</v>
      </c>
      <c r="C15" s="314" t="s">
        <v>915</v>
      </c>
      <c r="D15" s="314">
        <v>-277</v>
      </c>
      <c r="E15" s="314">
        <v>-25</v>
      </c>
      <c r="F15" s="314" t="s">
        <v>32</v>
      </c>
      <c r="G15" s="314" t="s">
        <v>915</v>
      </c>
      <c r="H15" s="1378">
        <v>-302</v>
      </c>
    </row>
    <row r="16" spans="1:8" ht="13.5" thickBot="1">
      <c r="A16" s="446" t="s">
        <v>261</v>
      </c>
      <c r="B16" s="447">
        <v>9920</v>
      </c>
      <c r="C16" s="323">
        <v>-5586</v>
      </c>
      <c r="D16" s="323">
        <v>-335</v>
      </c>
      <c r="E16" s="323">
        <v>-189</v>
      </c>
      <c r="F16" s="323">
        <v>-70</v>
      </c>
      <c r="G16" s="461">
        <v>253</v>
      </c>
      <c r="H16" s="1511">
        <v>3993</v>
      </c>
    </row>
    <row r="17" spans="1:8" ht="96" customHeight="1">
      <c r="A17" s="1595" t="s">
        <v>1001</v>
      </c>
      <c r="B17" s="1595"/>
      <c r="C17" s="1595"/>
      <c r="D17" s="1595"/>
      <c r="E17" s="1595"/>
      <c r="F17" s="1595"/>
      <c r="G17" s="1595"/>
      <c r="H17" s="1595"/>
    </row>
    <row r="18" spans="1:8">
      <c r="A18" s="1596"/>
      <c r="B18" s="1596"/>
      <c r="C18" s="1596"/>
      <c r="D18" s="1596"/>
      <c r="E18" s="1596"/>
      <c r="F18" s="1596"/>
      <c r="G18" s="1596"/>
      <c r="H18" s="1596"/>
    </row>
    <row r="19" spans="1:8">
      <c r="A19" s="1596"/>
      <c r="B19" s="1596"/>
      <c r="C19" s="1596"/>
      <c r="D19" s="1596"/>
      <c r="E19" s="1596"/>
      <c r="F19" s="1596"/>
      <c r="G19" s="1596"/>
      <c r="H19" s="1596"/>
    </row>
    <row r="20" spans="1:8" ht="34.5" customHeight="1">
      <c r="A20" s="1597"/>
      <c r="B20" s="1597"/>
      <c r="C20" s="1597"/>
      <c r="D20" s="1597"/>
      <c r="E20" s="1597"/>
      <c r="F20" s="1597"/>
      <c r="G20" s="1597"/>
      <c r="H20" s="1597"/>
    </row>
    <row r="21" spans="1:8" ht="21.95" customHeight="1">
      <c r="A21" s="1598"/>
      <c r="B21" s="1598"/>
      <c r="C21" s="1598"/>
      <c r="D21" s="1598"/>
      <c r="E21" s="1598"/>
      <c r="F21" s="1598"/>
      <c r="G21" s="1598"/>
      <c r="H21" s="1598"/>
    </row>
    <row r="22" spans="1:8">
      <c r="A22" s="1594"/>
      <c r="B22" s="1594"/>
      <c r="C22" s="1594"/>
      <c r="D22" s="1594"/>
      <c r="E22" s="1594"/>
      <c r="F22" s="1594"/>
      <c r="G22" s="1594"/>
      <c r="H22" s="1594"/>
    </row>
  </sheetData>
  <mergeCells count="16">
    <mergeCell ref="A22:H22"/>
    <mergeCell ref="H3:H5"/>
    <mergeCell ref="A17:H17"/>
    <mergeCell ref="A18:H18"/>
    <mergeCell ref="A19:H19"/>
    <mergeCell ref="A20:H20"/>
    <mergeCell ref="A21:H21"/>
    <mergeCell ref="F3:F5"/>
    <mergeCell ref="A1:G1"/>
    <mergeCell ref="D2:F2"/>
    <mergeCell ref="A3:A5"/>
    <mergeCell ref="B3:B5"/>
    <mergeCell ref="C3:C5"/>
    <mergeCell ref="D3:D5"/>
    <mergeCell ref="E3:E5"/>
    <mergeCell ref="G3:G5"/>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97BD8-B518-4730-A6D1-08E90191A82D}">
  <dimension ref="A1:W117"/>
  <sheetViews>
    <sheetView showGridLines="0" topLeftCell="A83" zoomScale="120" zoomScaleNormal="120" workbookViewId="0">
      <pane xSplit="1" topLeftCell="P1" activePane="topRight" state="frozen"/>
      <selection sqref="A1:U1"/>
      <selection pane="topRight" activeCell="S103" sqref="S103"/>
    </sheetView>
  </sheetViews>
  <sheetFormatPr defaultColWidth="9.140625" defaultRowHeight="12.75"/>
  <cols>
    <col min="1" max="1" width="39.5703125" style="440" customWidth="1"/>
    <col min="2" max="8" width="9.5703125" style="440" customWidth="1"/>
    <col min="9" max="9" width="4.85546875" style="440" customWidth="1"/>
    <col min="10" max="22" width="9.5703125" style="440" customWidth="1"/>
    <col min="23" max="16384" width="9.140625" style="440"/>
  </cols>
  <sheetData>
    <row r="1" spans="1:23" ht="15">
      <c r="A1" s="1600" t="s">
        <v>908</v>
      </c>
      <c r="B1" s="1600"/>
      <c r="C1" s="1600"/>
      <c r="D1" s="1600"/>
      <c r="E1" s="1600"/>
      <c r="F1" s="1600"/>
      <c r="G1" s="1600"/>
      <c r="H1" s="1600"/>
      <c r="I1" s="1600"/>
      <c r="J1" s="1600"/>
      <c r="K1" s="1600"/>
      <c r="L1" s="1600"/>
      <c r="M1" s="1600"/>
      <c r="N1" s="1600"/>
      <c r="O1" s="1600"/>
      <c r="P1" s="1600"/>
      <c r="Q1" s="1600"/>
      <c r="R1" s="1600"/>
      <c r="S1" s="1600"/>
      <c r="T1" s="1600"/>
      <c r="U1" s="1600"/>
      <c r="V1" s="581"/>
    </row>
    <row r="2" spans="1:23">
      <c r="A2" s="582" t="s">
        <v>111</v>
      </c>
      <c r="B2" s="583">
        <v>2017</v>
      </c>
      <c r="C2" s="583">
        <v>2018</v>
      </c>
      <c r="D2" s="583">
        <v>2019</v>
      </c>
      <c r="E2" s="583">
        <v>2020</v>
      </c>
      <c r="F2" s="583">
        <v>2021</v>
      </c>
      <c r="G2" s="583">
        <v>2022</v>
      </c>
      <c r="H2" s="583">
        <v>2023</v>
      </c>
      <c r="I2" s="443"/>
      <c r="J2" s="442" t="s">
        <v>9</v>
      </c>
      <c r="K2" s="442" t="s">
        <v>10</v>
      </c>
      <c r="L2" s="442" t="s">
        <v>11</v>
      </c>
      <c r="M2" s="442" t="s">
        <v>12</v>
      </c>
      <c r="N2" s="442" t="s">
        <v>13</v>
      </c>
      <c r="O2" s="442" t="s">
        <v>14</v>
      </c>
      <c r="P2" s="442">
        <v>13</v>
      </c>
      <c r="Q2" s="442" t="s">
        <v>16</v>
      </c>
      <c r="R2" s="442" t="s">
        <v>17</v>
      </c>
      <c r="S2" s="442" t="s">
        <v>18</v>
      </c>
      <c r="T2" s="442" t="s">
        <v>19</v>
      </c>
      <c r="U2" s="442" t="s">
        <v>20</v>
      </c>
      <c r="V2" s="442" t="s">
        <v>909</v>
      </c>
      <c r="W2" s="442" t="s">
        <v>965</v>
      </c>
    </row>
    <row r="3" spans="1:23">
      <c r="A3" s="488" t="s">
        <v>407</v>
      </c>
      <c r="B3" s="584">
        <v>25129</v>
      </c>
      <c r="C3" s="584">
        <v>27933</v>
      </c>
      <c r="D3" s="584">
        <v>30005</v>
      </c>
      <c r="E3" s="584">
        <v>32078</v>
      </c>
      <c r="F3" s="584">
        <v>45925</v>
      </c>
      <c r="G3" s="584">
        <v>34916</v>
      </c>
      <c r="H3" s="584">
        <v>34079</v>
      </c>
      <c r="I3" s="491"/>
      <c r="J3" s="585">
        <v>10411</v>
      </c>
      <c r="K3" s="585">
        <v>14178</v>
      </c>
      <c r="L3" s="585">
        <v>10566</v>
      </c>
      <c r="M3" s="584">
        <v>10769</v>
      </c>
      <c r="N3" s="585">
        <v>8734</v>
      </c>
      <c r="O3" s="584">
        <v>9025</v>
      </c>
      <c r="P3" s="584">
        <v>7827</v>
      </c>
      <c r="Q3" s="584">
        <v>9330</v>
      </c>
      <c r="R3" s="584">
        <v>6411</v>
      </c>
      <c r="S3" s="584">
        <v>7776</v>
      </c>
      <c r="T3" s="585">
        <v>8862</v>
      </c>
      <c r="U3" s="585">
        <v>11030</v>
      </c>
      <c r="V3" s="585">
        <v>7025</v>
      </c>
      <c r="W3" s="585">
        <v>8298</v>
      </c>
    </row>
    <row r="4" spans="1:23">
      <c r="A4" s="495" t="s">
        <v>408</v>
      </c>
      <c r="B4" s="322">
        <v>-11410</v>
      </c>
      <c r="C4" s="322">
        <v>-13044</v>
      </c>
      <c r="D4" s="322">
        <v>-11988</v>
      </c>
      <c r="E4" s="322">
        <v>-10265</v>
      </c>
      <c r="F4" s="322">
        <v>-13830</v>
      </c>
      <c r="G4" s="322">
        <v>-14946</v>
      </c>
      <c r="H4" s="322">
        <v>-15451</v>
      </c>
      <c r="I4" s="491"/>
      <c r="J4" s="322">
        <v>-2499</v>
      </c>
      <c r="K4" s="322">
        <v>-3374</v>
      </c>
      <c r="L4" s="322">
        <v>-3714</v>
      </c>
      <c r="M4" s="322">
        <v>-4244</v>
      </c>
      <c r="N4" s="322">
        <v>-2723</v>
      </c>
      <c r="O4" s="322">
        <v>-3771</v>
      </c>
      <c r="P4" s="322">
        <v>-3891</v>
      </c>
      <c r="Q4" s="322">
        <v>-4561</v>
      </c>
      <c r="R4" s="322">
        <v>-2918</v>
      </c>
      <c r="S4" s="322">
        <v>-3801</v>
      </c>
      <c r="T4" s="322">
        <v>-4164</v>
      </c>
      <c r="U4" s="322">
        <v>-4568</v>
      </c>
      <c r="V4" s="322">
        <v>-3552</v>
      </c>
      <c r="W4" s="322">
        <v>-4415</v>
      </c>
    </row>
    <row r="5" spans="1:23">
      <c r="A5" s="488" t="s">
        <v>409</v>
      </c>
      <c r="B5" s="255">
        <v>5</v>
      </c>
      <c r="C5" s="255">
        <v>-94</v>
      </c>
      <c r="D5" s="255">
        <v>-351</v>
      </c>
      <c r="E5" s="255">
        <v>-166</v>
      </c>
      <c r="F5" s="255">
        <v>-98</v>
      </c>
      <c r="G5" s="255">
        <v>-51</v>
      </c>
      <c r="H5" s="255">
        <v>-14</v>
      </c>
      <c r="I5" s="491"/>
      <c r="J5" s="255">
        <v>7</v>
      </c>
      <c r="K5" s="255">
        <v>-58</v>
      </c>
      <c r="L5" s="255">
        <v>-32</v>
      </c>
      <c r="M5" s="255">
        <v>-14</v>
      </c>
      <c r="N5" s="255">
        <v>-52</v>
      </c>
      <c r="O5" s="255">
        <v>-46</v>
      </c>
      <c r="P5" s="255">
        <v>-47</v>
      </c>
      <c r="Q5" s="255">
        <v>94</v>
      </c>
      <c r="R5" s="255">
        <v>-41</v>
      </c>
      <c r="S5" s="255">
        <v>19</v>
      </c>
      <c r="T5" s="255">
        <v>-79</v>
      </c>
      <c r="U5" s="255">
        <v>87</v>
      </c>
      <c r="V5" s="257">
        <v>-64</v>
      </c>
      <c r="W5" s="257">
        <v>-81</v>
      </c>
    </row>
    <row r="6" spans="1:23">
      <c r="A6" s="495" t="s">
        <v>410</v>
      </c>
      <c r="B6" s="322">
        <v>-192</v>
      </c>
      <c r="C6" s="322">
        <v>-135</v>
      </c>
      <c r="D6" s="322">
        <v>-823</v>
      </c>
      <c r="E6" s="322">
        <v>-647</v>
      </c>
      <c r="F6" s="322">
        <v>-393</v>
      </c>
      <c r="G6" s="322">
        <v>-381</v>
      </c>
      <c r="H6" s="322">
        <v>-338</v>
      </c>
      <c r="I6" s="491"/>
      <c r="J6" s="322">
        <v>-108</v>
      </c>
      <c r="K6" s="322">
        <v>-91</v>
      </c>
      <c r="L6" s="322">
        <v>-75</v>
      </c>
      <c r="M6" s="322">
        <v>-118</v>
      </c>
      <c r="N6" s="322">
        <v>-121</v>
      </c>
      <c r="O6" s="322">
        <v>-86</v>
      </c>
      <c r="P6" s="322">
        <v>-72</v>
      </c>
      <c r="Q6" s="322">
        <v>-102</v>
      </c>
      <c r="R6" s="322">
        <v>-89</v>
      </c>
      <c r="S6" s="322">
        <v>-80</v>
      </c>
      <c r="T6" s="322">
        <v>-89</v>
      </c>
      <c r="U6" s="322">
        <v>-80</v>
      </c>
      <c r="V6" s="322">
        <v>-64</v>
      </c>
      <c r="W6" s="322">
        <v>-67</v>
      </c>
    </row>
    <row r="7" spans="1:23">
      <c r="A7" s="488" t="s">
        <v>411</v>
      </c>
      <c r="B7" s="255">
        <v>-109</v>
      </c>
      <c r="C7" s="255">
        <v>-138</v>
      </c>
      <c r="D7" s="255">
        <v>-142</v>
      </c>
      <c r="E7" s="255">
        <v>-136</v>
      </c>
      <c r="F7" s="255">
        <v>-205</v>
      </c>
      <c r="G7" s="255">
        <v>-215</v>
      </c>
      <c r="H7" s="255">
        <v>-283</v>
      </c>
      <c r="I7" s="491"/>
      <c r="J7" s="255">
        <v>-34</v>
      </c>
      <c r="K7" s="255">
        <v>-44</v>
      </c>
      <c r="L7" s="255">
        <v>-55</v>
      </c>
      <c r="M7" s="255">
        <v>-72</v>
      </c>
      <c r="N7" s="255">
        <v>-36</v>
      </c>
      <c r="O7" s="255">
        <v>-46</v>
      </c>
      <c r="P7" s="255">
        <v>-49</v>
      </c>
      <c r="Q7" s="255">
        <v>-84</v>
      </c>
      <c r="R7" s="255">
        <v>-43</v>
      </c>
      <c r="S7" s="255">
        <v>-61</v>
      </c>
      <c r="T7" s="255">
        <v>-75</v>
      </c>
      <c r="U7" s="255">
        <v>-104</v>
      </c>
      <c r="V7" s="257">
        <v>-83</v>
      </c>
      <c r="W7" s="257">
        <v>-94</v>
      </c>
    </row>
    <row r="8" spans="1:23">
      <c r="A8" s="495" t="s">
        <v>273</v>
      </c>
      <c r="B8" s="587">
        <v>130</v>
      </c>
      <c r="C8" s="587">
        <v>189</v>
      </c>
      <c r="D8" s="587">
        <v>296</v>
      </c>
      <c r="E8" s="587">
        <v>141</v>
      </c>
      <c r="F8" s="587">
        <v>81</v>
      </c>
      <c r="G8" s="587">
        <v>120</v>
      </c>
      <c r="H8" s="587">
        <v>134</v>
      </c>
      <c r="I8" s="491"/>
      <c r="J8" s="1301"/>
      <c r="K8" s="586">
        <v>22</v>
      </c>
      <c r="L8" s="1301"/>
      <c r="M8" s="586">
        <v>59</v>
      </c>
      <c r="N8" s="1301"/>
      <c r="O8" s="586">
        <v>71</v>
      </c>
      <c r="P8" s="586">
        <v>5</v>
      </c>
      <c r="Q8" s="586">
        <v>44</v>
      </c>
      <c r="R8" s="1301"/>
      <c r="S8" s="586">
        <v>229</v>
      </c>
      <c r="T8" s="1301"/>
      <c r="U8" s="586">
        <v>46</v>
      </c>
      <c r="V8" s="586">
        <v>197</v>
      </c>
      <c r="W8" s="586">
        <v>246</v>
      </c>
    </row>
    <row r="9" spans="1:23">
      <c r="A9" s="588" t="s">
        <v>265</v>
      </c>
      <c r="B9" s="589">
        <v>13553</v>
      </c>
      <c r="C9" s="589">
        <v>14711</v>
      </c>
      <c r="D9" s="589">
        <v>16997</v>
      </c>
      <c r="E9" s="589">
        <v>21005</v>
      </c>
      <c r="F9" s="589">
        <v>31480</v>
      </c>
      <c r="G9" s="589">
        <v>19443</v>
      </c>
      <c r="H9" s="589">
        <v>18127</v>
      </c>
      <c r="I9" s="513"/>
      <c r="J9" s="590">
        <v>7777</v>
      </c>
      <c r="K9" s="590">
        <v>10633</v>
      </c>
      <c r="L9" s="590">
        <v>6690</v>
      </c>
      <c r="M9" s="590">
        <v>6380</v>
      </c>
      <c r="N9" s="590">
        <v>5802</v>
      </c>
      <c r="O9" s="589">
        <v>5147</v>
      </c>
      <c r="P9" s="589">
        <v>3773</v>
      </c>
      <c r="Q9" s="589">
        <v>4721</v>
      </c>
      <c r="R9" s="589">
        <v>3320</v>
      </c>
      <c r="S9" s="589">
        <v>4082</v>
      </c>
      <c r="T9" s="590">
        <v>4455</v>
      </c>
      <c r="U9" s="590">
        <v>6411</v>
      </c>
      <c r="V9" s="590">
        <v>3459</v>
      </c>
      <c r="W9" s="590">
        <v>3887</v>
      </c>
    </row>
    <row r="10" spans="1:23">
      <c r="A10" s="495" t="s">
        <v>412</v>
      </c>
      <c r="B10" s="322">
        <v>-1709</v>
      </c>
      <c r="C10" s="322">
        <v>-1672</v>
      </c>
      <c r="D10" s="322">
        <v>-2063</v>
      </c>
      <c r="E10" s="322">
        <v>-1768</v>
      </c>
      <c r="F10" s="322">
        <v>-1750</v>
      </c>
      <c r="G10" s="322">
        <v>-1890</v>
      </c>
      <c r="H10" s="322">
        <v>-1962</v>
      </c>
      <c r="I10" s="491"/>
      <c r="J10" s="322">
        <v>-392</v>
      </c>
      <c r="K10" s="322">
        <v>-446</v>
      </c>
      <c r="L10" s="322">
        <v>-408</v>
      </c>
      <c r="M10" s="322">
        <v>-504</v>
      </c>
      <c r="N10" s="322">
        <v>-416</v>
      </c>
      <c r="O10" s="322">
        <v>-497</v>
      </c>
      <c r="P10" s="322">
        <v>-442</v>
      </c>
      <c r="Q10" s="322">
        <v>-535</v>
      </c>
      <c r="R10" s="322">
        <v>-403</v>
      </c>
      <c r="S10" s="322">
        <v>-502</v>
      </c>
      <c r="T10" s="322">
        <v>-508</v>
      </c>
      <c r="U10" s="322">
        <v>-549</v>
      </c>
      <c r="V10" s="322">
        <v>-481</v>
      </c>
      <c r="W10" s="322">
        <v>-574</v>
      </c>
    </row>
    <row r="11" spans="1:23">
      <c r="A11" s="588" t="s">
        <v>413</v>
      </c>
      <c r="B11" s="591">
        <v>11844</v>
      </c>
      <c r="C11" s="591">
        <v>13039</v>
      </c>
      <c r="D11" s="589">
        <v>14934</v>
      </c>
      <c r="E11" s="589">
        <v>19237</v>
      </c>
      <c r="F11" s="589">
        <v>29730</v>
      </c>
      <c r="G11" s="589">
        <v>17553</v>
      </c>
      <c r="H11" s="589">
        <v>16165</v>
      </c>
      <c r="I11" s="513"/>
      <c r="J11" s="590">
        <v>7385</v>
      </c>
      <c r="K11" s="590">
        <v>10187</v>
      </c>
      <c r="L11" s="590">
        <v>6282</v>
      </c>
      <c r="M11" s="589">
        <v>5876</v>
      </c>
      <c r="N11" s="590">
        <v>5386</v>
      </c>
      <c r="O11" s="589">
        <v>4650</v>
      </c>
      <c r="P11" s="589">
        <v>3331</v>
      </c>
      <c r="Q11" s="589">
        <v>4186</v>
      </c>
      <c r="R11" s="589">
        <v>2917</v>
      </c>
      <c r="S11" s="589">
        <v>3580</v>
      </c>
      <c r="T11" s="590">
        <v>3947</v>
      </c>
      <c r="U11" s="590">
        <v>5862</v>
      </c>
      <c r="V11" s="590">
        <v>2978</v>
      </c>
      <c r="W11" s="590">
        <v>3313</v>
      </c>
    </row>
    <row r="12" spans="1:23" ht="13.5" thickBot="1">
      <c r="A12" s="592" t="s">
        <v>120</v>
      </c>
      <c r="B12" s="593">
        <v>47.1</v>
      </c>
      <c r="C12" s="593">
        <v>46.7</v>
      </c>
      <c r="D12" s="593">
        <v>49.8</v>
      </c>
      <c r="E12" s="593">
        <v>60</v>
      </c>
      <c r="F12" s="593">
        <v>64.7</v>
      </c>
      <c r="G12" s="593">
        <v>50.3</v>
      </c>
      <c r="H12" s="593">
        <v>47.4</v>
      </c>
      <c r="I12" s="513"/>
      <c r="J12" s="594">
        <v>70.900000000000006</v>
      </c>
      <c r="K12" s="594">
        <v>71.900000000000006</v>
      </c>
      <c r="L12" s="594">
        <v>59.5</v>
      </c>
      <c r="M12" s="594">
        <v>54.6</v>
      </c>
      <c r="N12" s="594">
        <v>61.7</v>
      </c>
      <c r="O12" s="594">
        <v>51.5</v>
      </c>
      <c r="P12" s="594">
        <v>42.6</v>
      </c>
      <c r="Q12" s="594">
        <v>44.9</v>
      </c>
      <c r="R12" s="594">
        <v>45.5</v>
      </c>
      <c r="S12" s="594">
        <v>46</v>
      </c>
      <c r="T12" s="594">
        <v>44.5</v>
      </c>
      <c r="U12" s="594" t="s">
        <v>823</v>
      </c>
      <c r="V12" s="594">
        <v>42.4</v>
      </c>
      <c r="W12" s="594">
        <v>39.9</v>
      </c>
    </row>
    <row r="13" spans="1:23">
      <c r="A13" s="595" t="s">
        <v>414</v>
      </c>
      <c r="B13" s="595"/>
      <c r="C13" s="595"/>
      <c r="D13" s="595"/>
      <c r="E13" s="595"/>
      <c r="F13" s="595"/>
      <c r="G13" s="595"/>
      <c r="H13" s="595"/>
      <c r="I13" s="595"/>
      <c r="J13" s="595"/>
      <c r="K13" s="595"/>
      <c r="L13" s="595"/>
      <c r="M13" s="595"/>
      <c r="N13" s="595"/>
      <c r="O13" s="595"/>
      <c r="P13" s="595"/>
      <c r="Q13" s="595"/>
      <c r="R13" s="595"/>
      <c r="S13" s="595"/>
      <c r="T13" s="595"/>
      <c r="U13" s="595"/>
      <c r="V13" s="595"/>
    </row>
    <row r="15" spans="1:23" ht="15">
      <c r="A15" s="1600" t="s">
        <v>1002</v>
      </c>
      <c r="B15" s="1600"/>
      <c r="C15" s="1600"/>
      <c r="D15" s="1600"/>
      <c r="E15" s="1600"/>
      <c r="F15" s="1600"/>
      <c r="G15" s="1600"/>
      <c r="H15" s="1600"/>
      <c r="I15" s="1600"/>
      <c r="J15" s="1600"/>
      <c r="K15" s="1600"/>
      <c r="L15" s="1600"/>
      <c r="M15" s="1600"/>
      <c r="N15" s="1600"/>
      <c r="O15" s="1600"/>
      <c r="P15" s="1600"/>
      <c r="Q15" s="1600"/>
      <c r="R15" s="1600"/>
      <c r="S15" s="1600"/>
      <c r="T15" s="1600"/>
      <c r="U15" s="1600"/>
      <c r="V15" s="581"/>
    </row>
    <row r="16" spans="1:23">
      <c r="A16" s="1263" t="s">
        <v>394</v>
      </c>
      <c r="B16" s="1264" t="s">
        <v>394</v>
      </c>
      <c r="C16" s="1601" t="s">
        <v>415</v>
      </c>
      <c r="D16" s="1601"/>
      <c r="E16" s="1601"/>
      <c r="F16" s="1265" t="s">
        <v>394</v>
      </c>
      <c r="G16" s="1266" t="s">
        <v>394</v>
      </c>
      <c r="H16" s="596"/>
      <c r="I16" s="596"/>
      <c r="J16" s="596"/>
      <c r="K16" s="596"/>
      <c r="L16" s="596"/>
      <c r="M16" s="596"/>
      <c r="N16" s="596"/>
      <c r="O16" s="596"/>
      <c r="P16" s="596"/>
      <c r="Q16" s="596"/>
      <c r="R16" s="596"/>
      <c r="S16" s="596"/>
      <c r="T16" s="596"/>
      <c r="U16" s="596"/>
      <c r="V16" s="596"/>
    </row>
    <row r="17" spans="1:23">
      <c r="A17" s="1267" t="s">
        <v>480</v>
      </c>
      <c r="B17" s="1308" t="s">
        <v>18</v>
      </c>
      <c r="C17" s="1269" t="s">
        <v>416</v>
      </c>
      <c r="D17" s="1269" t="s">
        <v>1003</v>
      </c>
      <c r="E17" s="1269" t="s">
        <v>154</v>
      </c>
      <c r="F17" s="1268" t="s">
        <v>1004</v>
      </c>
      <c r="G17" s="1307" t="s">
        <v>965</v>
      </c>
      <c r="H17" s="1080"/>
      <c r="I17" s="531"/>
      <c r="J17" s="531"/>
      <c r="K17" s="531"/>
      <c r="L17" s="531"/>
      <c r="M17" s="531"/>
      <c r="N17" s="531"/>
      <c r="O17" s="531"/>
      <c r="P17" s="531"/>
      <c r="Q17" s="531"/>
      <c r="R17" s="531"/>
      <c r="S17" s="531"/>
      <c r="T17" s="531"/>
      <c r="U17" s="531"/>
      <c r="V17" s="531"/>
    </row>
    <row r="18" spans="1:23">
      <c r="A18" s="1270" t="s">
        <v>824</v>
      </c>
      <c r="B18" s="1396">
        <v>3175</v>
      </c>
      <c r="C18" s="213">
        <v>244</v>
      </c>
      <c r="D18" s="255">
        <v>-27</v>
      </c>
      <c r="E18" s="255">
        <v>-321</v>
      </c>
      <c r="F18" s="255">
        <v>-104</v>
      </c>
      <c r="G18" s="1397">
        <v>3071</v>
      </c>
      <c r="H18" s="1081"/>
      <c r="I18" s="491"/>
      <c r="J18" s="491"/>
      <c r="K18" s="491"/>
      <c r="L18" s="491"/>
      <c r="M18" s="491"/>
      <c r="N18" s="491"/>
      <c r="O18" s="491"/>
      <c r="P18" s="491"/>
      <c r="Q18" s="491"/>
      <c r="R18" s="491"/>
      <c r="S18" s="491"/>
      <c r="T18" s="491"/>
      <c r="U18" s="491"/>
      <c r="V18" s="491"/>
    </row>
    <row r="19" spans="1:23">
      <c r="A19" s="1272" t="s">
        <v>282</v>
      </c>
      <c r="B19" s="1398">
        <v>757</v>
      </c>
      <c r="C19" s="1398">
        <v>5</v>
      </c>
      <c r="D19" s="322">
        <v>-16</v>
      </c>
      <c r="E19" s="322">
        <v>-22</v>
      </c>
      <c r="F19" s="322">
        <v>-33</v>
      </c>
      <c r="G19" s="1399">
        <v>724</v>
      </c>
      <c r="H19" s="1082"/>
      <c r="I19" s="491"/>
      <c r="J19" s="491"/>
      <c r="K19" s="491"/>
      <c r="L19" s="491"/>
      <c r="M19" s="491"/>
      <c r="N19" s="491"/>
      <c r="O19" s="491"/>
      <c r="P19" s="491"/>
      <c r="Q19" s="491"/>
      <c r="R19" s="491"/>
      <c r="S19" s="491"/>
      <c r="T19" s="491"/>
      <c r="U19" s="491"/>
      <c r="V19" s="491"/>
    </row>
    <row r="20" spans="1:23">
      <c r="A20" s="1270" t="s">
        <v>154</v>
      </c>
      <c r="B20" s="1396">
        <v>150</v>
      </c>
      <c r="C20" s="255">
        <v>-26</v>
      </c>
      <c r="D20" s="1396">
        <v>2</v>
      </c>
      <c r="E20" s="255">
        <v>-34</v>
      </c>
      <c r="F20" s="255">
        <v>-58</v>
      </c>
      <c r="G20" s="1397">
        <v>92</v>
      </c>
      <c r="H20" s="1082"/>
      <c r="I20" s="491"/>
      <c r="J20" s="491"/>
      <c r="K20" s="491"/>
      <c r="L20" s="491"/>
      <c r="M20" s="491"/>
      <c r="N20" s="491"/>
      <c r="O20" s="491"/>
      <c r="P20" s="491"/>
      <c r="Q20" s="491"/>
      <c r="R20" s="491"/>
      <c r="S20" s="491"/>
      <c r="T20" s="491"/>
      <c r="U20" s="491"/>
      <c r="V20" s="491"/>
    </row>
    <row r="21" spans="1:23">
      <c r="A21" s="1274" t="s">
        <v>813</v>
      </c>
      <c r="B21" s="1400">
        <v>4082</v>
      </c>
      <c r="C21" s="1401">
        <v>223</v>
      </c>
      <c r="D21" s="1461">
        <v>-41</v>
      </c>
      <c r="E21" s="1461">
        <v>-377</v>
      </c>
      <c r="F21" s="1461">
        <v>-195</v>
      </c>
      <c r="G21" s="1403">
        <v>3887</v>
      </c>
      <c r="H21" s="1083"/>
      <c r="I21" s="513"/>
      <c r="J21" s="513"/>
      <c r="K21" s="513"/>
      <c r="L21" s="513"/>
      <c r="M21" s="513"/>
      <c r="N21" s="513"/>
      <c r="O21" s="513"/>
      <c r="P21" s="513"/>
      <c r="Q21" s="513"/>
      <c r="R21" s="513"/>
      <c r="S21" s="513"/>
      <c r="T21" s="513"/>
      <c r="U21" s="513"/>
      <c r="V21" s="513"/>
    </row>
    <row r="22" spans="1:23">
      <c r="E22" s="1314"/>
    </row>
    <row r="23" spans="1:23" ht="14.1" customHeight="1">
      <c r="A23" s="1602" t="s">
        <v>907</v>
      </c>
      <c r="B23" s="1603"/>
      <c r="C23" s="1603"/>
      <c r="D23" s="1603"/>
      <c r="E23" s="1603"/>
      <c r="F23" s="1603"/>
      <c r="G23" s="1603"/>
      <c r="H23" s="1603"/>
      <c r="I23" s="1603"/>
      <c r="J23" s="1603"/>
      <c r="K23" s="1603"/>
      <c r="L23" s="1603"/>
      <c r="M23" s="1603"/>
      <c r="N23" s="1603"/>
      <c r="O23" s="1603"/>
      <c r="P23" s="1603"/>
      <c r="Q23" s="1603"/>
      <c r="R23" s="1603"/>
      <c r="S23" s="1603"/>
      <c r="T23" s="1603"/>
      <c r="U23" s="1603"/>
      <c r="V23" s="1168"/>
    </row>
    <row r="24" spans="1:23">
      <c r="A24" s="582"/>
      <c r="B24" s="442">
        <v>2017</v>
      </c>
      <c r="C24" s="442">
        <v>2018</v>
      </c>
      <c r="D24" s="442">
        <v>2019</v>
      </c>
      <c r="E24" s="442">
        <v>2020</v>
      </c>
      <c r="F24" s="442">
        <v>2021</v>
      </c>
      <c r="G24" s="442">
        <v>2022</v>
      </c>
      <c r="H24" s="442">
        <v>2023</v>
      </c>
      <c r="I24" s="443"/>
      <c r="J24" s="442" t="s">
        <v>9</v>
      </c>
      <c r="K24" s="442" t="s">
        <v>10</v>
      </c>
      <c r="L24" s="442" t="s">
        <v>11</v>
      </c>
      <c r="M24" s="442" t="s">
        <v>12</v>
      </c>
      <c r="N24" s="442" t="s">
        <v>13</v>
      </c>
      <c r="O24" s="442" t="s">
        <v>14</v>
      </c>
      <c r="P24" s="442" t="s">
        <v>15</v>
      </c>
      <c r="Q24" s="442" t="s">
        <v>16</v>
      </c>
      <c r="R24" s="442" t="s">
        <v>17</v>
      </c>
      <c r="S24" s="442" t="s">
        <v>18</v>
      </c>
      <c r="T24" s="442" t="s">
        <v>19</v>
      </c>
      <c r="U24" s="442" t="s">
        <v>20</v>
      </c>
      <c r="V24" s="442" t="s">
        <v>909</v>
      </c>
      <c r="W24" s="442" t="s">
        <v>965</v>
      </c>
    </row>
    <row r="25" spans="1:23">
      <c r="A25" s="599" t="s">
        <v>419</v>
      </c>
      <c r="B25" s="599"/>
      <c r="C25" s="599"/>
      <c r="D25" s="599"/>
      <c r="E25" s="599"/>
      <c r="F25" s="600" t="s">
        <v>420</v>
      </c>
      <c r="G25" s="600" t="s">
        <v>420</v>
      </c>
      <c r="H25" s="600" t="s">
        <v>420</v>
      </c>
      <c r="I25" s="601"/>
      <c r="J25" s="602"/>
      <c r="K25" s="602"/>
      <c r="L25" s="599"/>
      <c r="M25" s="600" t="s">
        <v>420</v>
      </c>
      <c r="N25" s="603"/>
      <c r="O25" s="600"/>
      <c r="P25" s="600" t="s">
        <v>420</v>
      </c>
      <c r="Q25" s="600" t="s">
        <v>420</v>
      </c>
      <c r="R25" s="600"/>
      <c r="S25" s="600"/>
      <c r="T25" s="599"/>
      <c r="U25" s="599"/>
      <c r="V25" s="599"/>
      <c r="W25" s="599"/>
    </row>
    <row r="26" spans="1:23">
      <c r="A26" s="1235" t="s">
        <v>824</v>
      </c>
      <c r="B26" s="605">
        <v>288692</v>
      </c>
      <c r="C26" s="606">
        <v>307433</v>
      </c>
      <c r="D26" s="606">
        <v>267992</v>
      </c>
      <c r="E26" s="606">
        <v>254012</v>
      </c>
      <c r="F26" s="606">
        <v>270935</v>
      </c>
      <c r="G26" s="606">
        <v>260663</v>
      </c>
      <c r="H26" s="606">
        <v>256789</v>
      </c>
      <c r="I26" s="607"/>
      <c r="J26" s="608">
        <v>57631</v>
      </c>
      <c r="K26" s="609">
        <v>65370</v>
      </c>
      <c r="L26" s="609">
        <v>66185</v>
      </c>
      <c r="M26" s="606">
        <v>81749</v>
      </c>
      <c r="N26" s="608">
        <v>51311</v>
      </c>
      <c r="O26" s="608">
        <v>62769</v>
      </c>
      <c r="P26" s="608">
        <v>65381</v>
      </c>
      <c r="Q26" s="608">
        <v>81202</v>
      </c>
      <c r="R26" s="608">
        <v>45861</v>
      </c>
      <c r="S26" s="608">
        <v>63329</v>
      </c>
      <c r="T26" s="610">
        <v>69714</v>
      </c>
      <c r="U26" s="610">
        <v>77885</v>
      </c>
      <c r="V26" s="610">
        <v>52546</v>
      </c>
      <c r="W26" s="610">
        <v>68512</v>
      </c>
    </row>
    <row r="27" spans="1:23">
      <c r="A27" s="1238" t="s">
        <v>825</v>
      </c>
      <c r="B27" s="1301"/>
      <c r="C27" s="1301"/>
      <c r="D27" s="1301"/>
      <c r="E27" s="1301"/>
      <c r="F27" s="1301"/>
      <c r="G27" s="1366">
        <v>68027</v>
      </c>
      <c r="H27" s="1239">
        <v>52673</v>
      </c>
      <c r="I27" s="607"/>
      <c r="J27" s="1301"/>
      <c r="K27" s="1301"/>
      <c r="L27" s="1301"/>
      <c r="M27" s="1301"/>
      <c r="N27" s="1301"/>
      <c r="O27" s="1301"/>
      <c r="P27" s="1301"/>
      <c r="Q27" s="1366">
        <v>22605</v>
      </c>
      <c r="R27" s="1301"/>
      <c r="S27" s="1366">
        <v>13626</v>
      </c>
      <c r="T27" s="1366">
        <v>14758</v>
      </c>
      <c r="U27" s="1240">
        <v>13074</v>
      </c>
      <c r="V27" s="1240">
        <v>9400</v>
      </c>
      <c r="W27" s="1240">
        <v>13180</v>
      </c>
    </row>
    <row r="28" spans="1:23">
      <c r="A28" s="1238" t="s">
        <v>826</v>
      </c>
      <c r="B28" s="1301"/>
      <c r="C28" s="1301"/>
      <c r="D28" s="1301"/>
      <c r="E28" s="1301"/>
      <c r="F28" s="1301"/>
      <c r="G28" s="1366">
        <v>128800</v>
      </c>
      <c r="H28" s="1239">
        <v>134333</v>
      </c>
      <c r="I28" s="607"/>
      <c r="J28" s="1301"/>
      <c r="K28" s="1301"/>
      <c r="L28" s="1301"/>
      <c r="M28" s="1301"/>
      <c r="N28" s="1301"/>
      <c r="O28" s="1301"/>
      <c r="P28" s="1301"/>
      <c r="Q28" s="1366">
        <v>41150</v>
      </c>
      <c r="R28" s="1301"/>
      <c r="S28" s="1366">
        <v>32335</v>
      </c>
      <c r="T28" s="1366">
        <v>36454</v>
      </c>
      <c r="U28" s="1240">
        <v>45199</v>
      </c>
      <c r="V28" s="1240">
        <v>25915</v>
      </c>
      <c r="W28" s="1240">
        <v>30528</v>
      </c>
    </row>
    <row r="29" spans="1:23">
      <c r="A29" s="1238" t="s">
        <v>828</v>
      </c>
      <c r="B29" s="1301"/>
      <c r="C29" s="1301"/>
      <c r="D29" s="1301"/>
      <c r="E29" s="1301"/>
      <c r="F29" s="1301"/>
      <c r="G29" s="1366">
        <v>8887</v>
      </c>
      <c r="H29" s="1239">
        <v>13335</v>
      </c>
      <c r="I29" s="607"/>
      <c r="J29" s="1301"/>
      <c r="K29" s="1301"/>
      <c r="L29" s="1301"/>
      <c r="M29" s="1301"/>
      <c r="N29" s="1301"/>
      <c r="O29" s="1301"/>
      <c r="P29" s="1301"/>
      <c r="Q29" s="1366">
        <v>2758</v>
      </c>
      <c r="R29" s="1301"/>
      <c r="S29" s="1366">
        <v>3189</v>
      </c>
      <c r="T29" s="1366">
        <v>4234</v>
      </c>
      <c r="U29" s="1240">
        <v>3279</v>
      </c>
      <c r="V29" s="1240">
        <v>2536</v>
      </c>
      <c r="W29" s="1240">
        <v>3337</v>
      </c>
    </row>
    <row r="30" spans="1:23">
      <c r="A30" s="1238" t="s">
        <v>827</v>
      </c>
      <c r="B30" s="1301"/>
      <c r="C30" s="1301"/>
      <c r="D30" s="1301"/>
      <c r="E30" s="1301"/>
      <c r="F30" s="1301"/>
      <c r="G30" s="1366">
        <v>8406</v>
      </c>
      <c r="H30" s="1239">
        <v>7498</v>
      </c>
      <c r="I30" s="607"/>
      <c r="J30" s="1301"/>
      <c r="K30" s="1301"/>
      <c r="L30" s="1301"/>
      <c r="M30" s="1301"/>
      <c r="N30" s="1301"/>
      <c r="O30" s="1301"/>
      <c r="P30" s="1301"/>
      <c r="Q30" s="1366">
        <v>2212</v>
      </c>
      <c r="R30" s="1301"/>
      <c r="S30" s="1366">
        <v>1865</v>
      </c>
      <c r="T30" s="1366">
        <v>2367</v>
      </c>
      <c r="U30" s="1240">
        <v>1871</v>
      </c>
      <c r="V30" s="1240">
        <v>1809</v>
      </c>
      <c r="W30" s="1240">
        <v>1782</v>
      </c>
    </row>
    <row r="31" spans="1:23">
      <c r="A31" s="1238" t="s">
        <v>1005</v>
      </c>
      <c r="B31" s="1301"/>
      <c r="C31" s="1301"/>
      <c r="D31" s="1301"/>
      <c r="E31" s="1301"/>
      <c r="F31" s="1301"/>
      <c r="G31" s="1366">
        <v>26617</v>
      </c>
      <c r="H31" s="1239">
        <v>26736</v>
      </c>
      <c r="I31" s="607"/>
      <c r="J31" s="1301"/>
      <c r="K31" s="1301"/>
      <c r="L31" s="1301"/>
      <c r="M31" s="1301"/>
      <c r="N31" s="1301"/>
      <c r="O31" s="1301"/>
      <c r="P31" s="1301"/>
      <c r="Q31" s="1366">
        <v>6698</v>
      </c>
      <c r="R31" s="1301"/>
      <c r="S31" s="1366">
        <v>6424</v>
      </c>
      <c r="T31" s="1366">
        <v>6131</v>
      </c>
      <c r="U31" s="1240">
        <v>8646</v>
      </c>
      <c r="V31" s="1240">
        <v>8343</v>
      </c>
      <c r="W31" s="1240">
        <v>13767</v>
      </c>
    </row>
    <row r="32" spans="1:23">
      <c r="A32" s="1238" t="s">
        <v>1006</v>
      </c>
      <c r="B32" s="1301"/>
      <c r="C32" s="1301"/>
      <c r="D32" s="1301"/>
      <c r="E32" s="1301"/>
      <c r="F32" s="1301"/>
      <c r="G32" s="1366">
        <v>19926</v>
      </c>
      <c r="H32" s="1239">
        <v>22214</v>
      </c>
      <c r="I32" s="607"/>
      <c r="J32" s="1301"/>
      <c r="K32" s="1301"/>
      <c r="L32" s="1301"/>
      <c r="M32" s="1301"/>
      <c r="N32" s="1301"/>
      <c r="O32" s="1301"/>
      <c r="P32" s="1301"/>
      <c r="Q32" s="1366">
        <v>5779</v>
      </c>
      <c r="R32" s="1301"/>
      <c r="S32" s="1366">
        <v>5889</v>
      </c>
      <c r="T32" s="1366">
        <v>5770</v>
      </c>
      <c r="U32" s="1240">
        <v>5816</v>
      </c>
      <c r="V32" s="1240">
        <v>4543</v>
      </c>
      <c r="W32" s="1240">
        <v>5917</v>
      </c>
    </row>
    <row r="33" spans="1:23">
      <c r="A33" s="607" t="s">
        <v>421</v>
      </c>
      <c r="B33" s="1237">
        <v>2637</v>
      </c>
      <c r="C33" s="1237">
        <v>1548</v>
      </c>
      <c r="D33" s="1237">
        <v>1314</v>
      </c>
      <c r="E33" s="1237">
        <v>853</v>
      </c>
      <c r="F33" s="1237">
        <v>2052</v>
      </c>
      <c r="G33" s="1237">
        <v>8216</v>
      </c>
      <c r="H33" s="1237">
        <v>8290</v>
      </c>
      <c r="I33" s="607"/>
      <c r="J33" s="611">
        <v>426</v>
      </c>
      <c r="K33" s="611">
        <v>479</v>
      </c>
      <c r="L33" s="611">
        <v>540</v>
      </c>
      <c r="M33" s="611">
        <v>607</v>
      </c>
      <c r="N33" s="611">
        <v>1035</v>
      </c>
      <c r="O33" s="611">
        <v>1550</v>
      </c>
      <c r="P33" s="611">
        <v>3668</v>
      </c>
      <c r="Q33" s="611">
        <v>1963</v>
      </c>
      <c r="R33" s="611">
        <v>1665</v>
      </c>
      <c r="S33" s="611">
        <v>2236</v>
      </c>
      <c r="T33" s="611">
        <v>2232</v>
      </c>
      <c r="U33" s="611">
        <v>2158</v>
      </c>
      <c r="V33" s="611">
        <v>2056</v>
      </c>
      <c r="W33" s="611">
        <v>2416</v>
      </c>
    </row>
    <row r="34" spans="1:23">
      <c r="A34" s="604" t="s">
        <v>282</v>
      </c>
      <c r="B34" s="606">
        <v>51775</v>
      </c>
      <c r="C34" s="606">
        <v>56592</v>
      </c>
      <c r="D34" s="606">
        <v>43199</v>
      </c>
      <c r="E34" s="606">
        <v>31211</v>
      </c>
      <c r="F34" s="606">
        <v>32306</v>
      </c>
      <c r="G34" s="606">
        <v>33164</v>
      </c>
      <c r="H34" s="606">
        <v>35840</v>
      </c>
      <c r="I34" s="607"/>
      <c r="J34" s="606">
        <v>6271</v>
      </c>
      <c r="K34" s="609">
        <v>7647</v>
      </c>
      <c r="L34" s="606">
        <v>8037</v>
      </c>
      <c r="M34" s="606">
        <v>10351</v>
      </c>
      <c r="N34" s="606">
        <v>7011</v>
      </c>
      <c r="O34" s="606">
        <v>8843</v>
      </c>
      <c r="P34" s="606">
        <v>8521</v>
      </c>
      <c r="Q34" s="606">
        <v>8789</v>
      </c>
      <c r="R34" s="606">
        <v>8133</v>
      </c>
      <c r="S34" s="606">
        <v>8809</v>
      </c>
      <c r="T34" s="606">
        <v>8613</v>
      </c>
      <c r="U34" s="606">
        <v>10285</v>
      </c>
      <c r="V34" s="606">
        <v>9225</v>
      </c>
      <c r="W34" s="606">
        <v>8864</v>
      </c>
    </row>
    <row r="35" spans="1:23">
      <c r="A35" s="604" t="s">
        <v>422</v>
      </c>
      <c r="B35" s="606">
        <v>1826</v>
      </c>
      <c r="C35" s="606">
        <v>1572</v>
      </c>
      <c r="D35" s="606">
        <v>1063</v>
      </c>
      <c r="E35" s="606">
        <v>1378</v>
      </c>
      <c r="F35" s="1302"/>
      <c r="G35" s="1302"/>
      <c r="H35" s="1302"/>
      <c r="I35" s="607"/>
      <c r="J35" s="1302"/>
      <c r="K35" s="1302"/>
      <c r="L35" s="1302"/>
      <c r="M35" s="1302"/>
      <c r="N35" s="1302"/>
      <c r="O35" s="1302"/>
      <c r="P35" s="1302"/>
      <c r="Q35" s="1302"/>
      <c r="R35" s="1302"/>
      <c r="S35" s="1302"/>
      <c r="T35" s="1302"/>
      <c r="U35" s="1302"/>
      <c r="V35" s="608"/>
      <c r="W35" s="608"/>
    </row>
    <row r="36" spans="1:23">
      <c r="A36" s="604" t="s">
        <v>142</v>
      </c>
      <c r="B36" s="606">
        <v>132</v>
      </c>
      <c r="C36" s="606">
        <v>141</v>
      </c>
      <c r="D36" s="606">
        <v>127</v>
      </c>
      <c r="E36" s="606">
        <v>67</v>
      </c>
      <c r="F36" s="1302"/>
      <c r="G36" s="1302"/>
      <c r="H36" s="1302"/>
      <c r="I36" s="607"/>
      <c r="J36" s="1302"/>
      <c r="K36" s="1302"/>
      <c r="L36" s="1302"/>
      <c r="M36" s="1302"/>
      <c r="N36" s="1302"/>
      <c r="O36" s="1302"/>
      <c r="P36" s="1302"/>
      <c r="Q36" s="1302"/>
      <c r="R36" s="1302"/>
      <c r="S36" s="1302"/>
      <c r="T36" s="1302"/>
      <c r="U36" s="1302"/>
      <c r="V36" s="608"/>
      <c r="W36" s="608"/>
    </row>
    <row r="37" spans="1:23">
      <c r="A37" s="599" t="s">
        <v>261</v>
      </c>
      <c r="B37" s="617"/>
      <c r="C37" s="617"/>
      <c r="D37" s="617"/>
      <c r="E37" s="599"/>
      <c r="F37" s="600" t="s">
        <v>420</v>
      </c>
      <c r="G37" s="600" t="s">
        <v>420</v>
      </c>
      <c r="H37" s="600"/>
      <c r="I37" s="601"/>
      <c r="J37" s="602"/>
      <c r="K37" s="618"/>
      <c r="L37" s="599"/>
      <c r="M37" s="600" t="s">
        <v>420</v>
      </c>
      <c r="N37" s="603"/>
      <c r="O37" s="600"/>
      <c r="P37" s="600" t="s">
        <v>420</v>
      </c>
      <c r="Q37" s="600" t="s">
        <v>420</v>
      </c>
      <c r="R37" s="600"/>
      <c r="S37" s="1662">
        <v>74374</v>
      </c>
      <c r="T37" s="599"/>
      <c r="U37" s="599"/>
      <c r="V37" s="1662">
        <v>63826</v>
      </c>
      <c r="W37" s="1662">
        <v>79792</v>
      </c>
    </row>
    <row r="38" spans="1:23">
      <c r="A38" s="612" t="s">
        <v>829</v>
      </c>
      <c r="B38" s="1301"/>
      <c r="C38" s="614"/>
      <c r="D38" s="614">
        <v>0.83</v>
      </c>
      <c r="E38" s="614">
        <v>0.86</v>
      </c>
      <c r="F38" s="614">
        <v>0.84</v>
      </c>
      <c r="G38" s="614">
        <v>0.8</v>
      </c>
      <c r="H38" s="614">
        <v>0.79</v>
      </c>
      <c r="I38" s="607"/>
      <c r="J38" s="615">
        <v>0.89</v>
      </c>
      <c r="K38" s="616">
        <v>0.83</v>
      </c>
      <c r="L38" s="614">
        <v>0.81</v>
      </c>
      <c r="M38" s="614">
        <v>0.82</v>
      </c>
      <c r="N38" s="615">
        <v>0.84</v>
      </c>
      <c r="O38" s="614">
        <v>0.77</v>
      </c>
      <c r="P38" s="614">
        <v>0.78</v>
      </c>
      <c r="Q38" s="614">
        <v>0.83</v>
      </c>
      <c r="R38" s="614">
        <v>0.76</v>
      </c>
      <c r="S38" s="614">
        <v>0.79</v>
      </c>
      <c r="T38" s="614">
        <v>0.81</v>
      </c>
      <c r="U38" s="614">
        <v>0.8</v>
      </c>
      <c r="V38" s="614">
        <v>0.74</v>
      </c>
      <c r="W38" s="614">
        <v>0.7</v>
      </c>
    </row>
    <row r="39" spans="1:23">
      <c r="A39" s="599" t="s">
        <v>423</v>
      </c>
      <c r="B39" s="617"/>
      <c r="C39" s="617"/>
      <c r="D39" s="617"/>
      <c r="E39" s="599"/>
      <c r="F39" s="600" t="s">
        <v>420</v>
      </c>
      <c r="G39" s="600" t="s">
        <v>420</v>
      </c>
      <c r="H39" s="600"/>
      <c r="I39" s="601"/>
      <c r="J39" s="602"/>
      <c r="K39" s="618"/>
      <c r="L39" s="599"/>
      <c r="M39" s="600" t="s">
        <v>420</v>
      </c>
      <c r="N39" s="603"/>
      <c r="O39" s="600"/>
      <c r="P39" s="600" t="s">
        <v>420</v>
      </c>
      <c r="Q39" s="600" t="s">
        <v>420</v>
      </c>
      <c r="R39" s="600"/>
      <c r="S39" s="600"/>
      <c r="T39" s="599"/>
      <c r="U39" s="599"/>
      <c r="V39" s="599"/>
      <c r="W39" s="599"/>
    </row>
    <row r="40" spans="1:23">
      <c r="A40" s="619" t="s">
        <v>830</v>
      </c>
      <c r="B40" s="620">
        <v>71.3</v>
      </c>
      <c r="C40" s="621">
        <v>69.5</v>
      </c>
      <c r="D40" s="621">
        <v>93.4</v>
      </c>
      <c r="E40" s="620">
        <v>108.9</v>
      </c>
      <c r="F40" s="622">
        <v>159.5</v>
      </c>
      <c r="G40" s="622">
        <v>120.2</v>
      </c>
      <c r="H40" s="622" t="s">
        <v>833</v>
      </c>
      <c r="I40" s="623"/>
      <c r="J40" s="621">
        <v>166.9</v>
      </c>
      <c r="K40" s="624">
        <v>200</v>
      </c>
      <c r="L40" s="620">
        <v>162.9</v>
      </c>
      <c r="M40" s="622">
        <v>109.6</v>
      </c>
      <c r="N40" s="620">
        <v>141.6</v>
      </c>
      <c r="O40" s="622">
        <v>137.9</v>
      </c>
      <c r="P40" s="622">
        <v>103.3</v>
      </c>
      <c r="Q40" s="625">
        <v>99</v>
      </c>
      <c r="R40" s="622">
        <v>125.5</v>
      </c>
      <c r="S40" s="625">
        <v>111</v>
      </c>
      <c r="T40" s="626">
        <v>114</v>
      </c>
      <c r="U40" s="626">
        <v>128.30000000000001</v>
      </c>
      <c r="V40" s="626">
        <v>123.6</v>
      </c>
      <c r="W40" s="626">
        <v>111.8</v>
      </c>
    </row>
    <row r="41" spans="1:23" ht="13.5" thickBot="1">
      <c r="A41" s="627" t="s">
        <v>831</v>
      </c>
      <c r="B41" s="1301"/>
      <c r="C41" s="628">
        <v>73.900000000000006</v>
      </c>
      <c r="D41" s="628">
        <v>94.5</v>
      </c>
      <c r="E41" s="629">
        <v>110.1</v>
      </c>
      <c r="F41" s="630">
        <v>161</v>
      </c>
      <c r="G41" s="631">
        <v>123</v>
      </c>
      <c r="H41" s="631" t="s">
        <v>834</v>
      </c>
      <c r="I41" s="491"/>
      <c r="J41" s="628">
        <v>167.9</v>
      </c>
      <c r="K41" s="632">
        <v>202.1</v>
      </c>
      <c r="L41" s="629">
        <v>164.7</v>
      </c>
      <c r="M41" s="633">
        <v>111.8</v>
      </c>
      <c r="N41" s="629">
        <v>146.6</v>
      </c>
      <c r="O41" s="634">
        <v>141.6</v>
      </c>
      <c r="P41" s="633">
        <v>105.1</v>
      </c>
      <c r="Q41" s="634">
        <v>99.8</v>
      </c>
      <c r="R41" s="634">
        <v>128.69999999999999</v>
      </c>
      <c r="S41" s="634">
        <v>112.9</v>
      </c>
      <c r="T41" s="635">
        <v>116.1</v>
      </c>
      <c r="U41" s="635">
        <v>128.4</v>
      </c>
      <c r="V41" s="642">
        <v>124</v>
      </c>
      <c r="W41" s="642">
        <v>112.6</v>
      </c>
    </row>
    <row r="42" spans="1:23" ht="13.5" thickBot="1">
      <c r="A42" s="636" t="s">
        <v>832</v>
      </c>
      <c r="B42" s="637">
        <v>88</v>
      </c>
      <c r="C42" s="621">
        <v>90.4</v>
      </c>
      <c r="D42" s="621">
        <v>104.5</v>
      </c>
      <c r="E42" s="504">
        <v>122.3</v>
      </c>
      <c r="F42" s="638">
        <v>185.2</v>
      </c>
      <c r="G42" s="622">
        <v>139.19999999999999</v>
      </c>
      <c r="H42" s="622" t="s">
        <v>835</v>
      </c>
      <c r="I42" s="491"/>
      <c r="J42" s="639">
        <v>191.2</v>
      </c>
      <c r="K42" s="640">
        <v>232.9</v>
      </c>
      <c r="L42" s="504">
        <v>190.4</v>
      </c>
      <c r="M42" s="638">
        <v>128.80000000000001</v>
      </c>
      <c r="N42" s="504">
        <v>170.2</v>
      </c>
      <c r="O42" s="622">
        <v>160.80000000000001</v>
      </c>
      <c r="P42" s="638">
        <v>115.8</v>
      </c>
      <c r="Q42" s="622">
        <v>111.4</v>
      </c>
      <c r="R42" s="622">
        <v>140.30000000000001</v>
      </c>
      <c r="S42" s="622">
        <v>124.2</v>
      </c>
      <c r="T42" s="641">
        <v>125.5</v>
      </c>
      <c r="U42" s="641">
        <v>138.80000000000001</v>
      </c>
      <c r="V42" s="626">
        <v>135.69999999999999</v>
      </c>
      <c r="W42" s="626">
        <v>126.1</v>
      </c>
    </row>
    <row r="43" spans="1:23" ht="13.5" thickBot="1">
      <c r="A43" s="627" t="s">
        <v>424</v>
      </c>
      <c r="B43" s="628">
        <v>72.7</v>
      </c>
      <c r="C43" s="628">
        <v>66.5</v>
      </c>
      <c r="D43" s="628">
        <v>90.3</v>
      </c>
      <c r="E43" s="629">
        <v>157.69999999999999</v>
      </c>
      <c r="F43" s="633">
        <v>120.3</v>
      </c>
      <c r="G43" s="634">
        <v>116.3</v>
      </c>
      <c r="H43" s="634" t="s">
        <v>836</v>
      </c>
      <c r="I43" s="491"/>
      <c r="J43" s="628">
        <v>159.9</v>
      </c>
      <c r="K43" s="632">
        <v>206.9</v>
      </c>
      <c r="L43" s="629">
        <v>117.7</v>
      </c>
      <c r="M43" s="633">
        <v>120.3</v>
      </c>
      <c r="N43" s="629">
        <v>158.1</v>
      </c>
      <c r="O43" s="634">
        <v>119.9</v>
      </c>
      <c r="P43" s="633">
        <v>95.2</v>
      </c>
      <c r="Q43" s="634">
        <v>116.3</v>
      </c>
      <c r="R43" s="631">
        <v>126</v>
      </c>
      <c r="S43" s="634">
        <v>110.1</v>
      </c>
      <c r="T43" s="642">
        <v>117</v>
      </c>
      <c r="U43" s="642">
        <v>139.1</v>
      </c>
      <c r="V43" s="642">
        <v>102</v>
      </c>
      <c r="W43" s="642">
        <v>106.5</v>
      </c>
    </row>
    <row r="44" spans="1:23" ht="13.5" thickBot="1">
      <c r="A44" s="636" t="s">
        <v>425</v>
      </c>
      <c r="B44" s="637">
        <v>88</v>
      </c>
      <c r="C44" s="621">
        <v>76</v>
      </c>
      <c r="D44" s="621">
        <v>98</v>
      </c>
      <c r="E44" s="504">
        <v>118.9</v>
      </c>
      <c r="F44" s="638">
        <v>156.80000000000001</v>
      </c>
      <c r="G44" s="622">
        <v>121.1</v>
      </c>
      <c r="H44" s="622" t="s">
        <v>837</v>
      </c>
      <c r="I44" s="491"/>
      <c r="J44" s="639">
        <v>171.1</v>
      </c>
      <c r="K44" s="640">
        <v>204.5</v>
      </c>
      <c r="L44" s="640">
        <v>143.19999999999999</v>
      </c>
      <c r="M44" s="638">
        <v>117.9</v>
      </c>
      <c r="N44" s="504">
        <v>156.19999999999999</v>
      </c>
      <c r="O44" s="622">
        <v>128.9</v>
      </c>
      <c r="P44" s="638">
        <v>103.3</v>
      </c>
      <c r="Q44" s="622">
        <v>107.4</v>
      </c>
      <c r="R44" s="622">
        <v>121.7</v>
      </c>
      <c r="S44" s="622">
        <v>110.6</v>
      </c>
      <c r="T44" s="641">
        <v>116.3</v>
      </c>
      <c r="U44" s="641">
        <v>131.6</v>
      </c>
      <c r="V44" s="626">
        <v>111.9</v>
      </c>
      <c r="W44" s="626">
        <v>110.2</v>
      </c>
    </row>
    <row r="45" spans="1:23" ht="13.5" thickBot="1">
      <c r="A45" s="627" t="s">
        <v>426</v>
      </c>
      <c r="B45" s="628">
        <v>64.2</v>
      </c>
      <c r="C45" s="628">
        <v>66.2</v>
      </c>
      <c r="D45" s="628">
        <v>87.1</v>
      </c>
      <c r="E45" s="629">
        <v>107.4</v>
      </c>
      <c r="F45" s="633">
        <v>141.4</v>
      </c>
      <c r="G45" s="634">
        <v>108.1</v>
      </c>
      <c r="H45" s="634" t="s">
        <v>838</v>
      </c>
      <c r="I45" s="491"/>
      <c r="J45" s="628">
        <v>155.5</v>
      </c>
      <c r="K45" s="632">
        <v>184.8</v>
      </c>
      <c r="L45" s="632">
        <v>127.2</v>
      </c>
      <c r="M45" s="633">
        <v>107.2</v>
      </c>
      <c r="N45" s="629">
        <v>141.4</v>
      </c>
      <c r="O45" s="634">
        <v>113.3</v>
      </c>
      <c r="P45" s="633">
        <v>92.6</v>
      </c>
      <c r="Q45" s="634">
        <v>95.6</v>
      </c>
      <c r="R45" s="634">
        <v>108.6</v>
      </c>
      <c r="S45" s="634">
        <v>98.5</v>
      </c>
      <c r="T45" s="635">
        <v>105.1</v>
      </c>
      <c r="U45" s="635">
        <v>118.3</v>
      </c>
      <c r="V45" s="642">
        <v>100.7</v>
      </c>
      <c r="W45" s="642">
        <v>98.2</v>
      </c>
    </row>
    <row r="46" spans="1:23" ht="13.5" thickBot="1">
      <c r="A46" s="488" t="s">
        <v>427</v>
      </c>
      <c r="B46" s="621">
        <v>109.2</v>
      </c>
      <c r="C46" s="621">
        <v>117.4</v>
      </c>
      <c r="D46" s="621">
        <v>137.69999999999999</v>
      </c>
      <c r="E46" s="504">
        <v>135.9</v>
      </c>
      <c r="F46" s="643">
        <v>218.3</v>
      </c>
      <c r="G46" s="644">
        <v>188.6</v>
      </c>
      <c r="H46" s="644" t="s">
        <v>839</v>
      </c>
      <c r="I46" s="491"/>
      <c r="J46" s="639">
        <v>192.6</v>
      </c>
      <c r="K46" s="640">
        <v>254.7</v>
      </c>
      <c r="L46" s="504">
        <v>249.9</v>
      </c>
      <c r="M46" s="643">
        <v>182.6</v>
      </c>
      <c r="N46" s="504">
        <v>194.6</v>
      </c>
      <c r="O46" s="644">
        <v>201.3</v>
      </c>
      <c r="P46" s="643">
        <v>194.3</v>
      </c>
      <c r="Q46" s="644">
        <v>165.6</v>
      </c>
      <c r="R46" s="644">
        <v>162.5</v>
      </c>
      <c r="S46" s="644">
        <v>160.4</v>
      </c>
      <c r="T46" s="645">
        <v>161.19999999999999</v>
      </c>
      <c r="U46" s="645">
        <v>163.4</v>
      </c>
      <c r="V46" s="1404">
        <v>171.9</v>
      </c>
      <c r="W46" s="1404">
        <v>157.19999999999999</v>
      </c>
    </row>
    <row r="47" spans="1:23" ht="13.5" thickBot="1">
      <c r="A47" s="646" t="s">
        <v>428</v>
      </c>
      <c r="B47" s="647"/>
      <c r="C47" s="647"/>
      <c r="D47" s="647"/>
      <c r="E47" s="646"/>
      <c r="F47" s="648" t="s">
        <v>420</v>
      </c>
      <c r="G47" s="648" t="s">
        <v>420</v>
      </c>
      <c r="H47" s="648"/>
      <c r="I47" s="513"/>
      <c r="J47" s="649"/>
      <c r="K47" s="650"/>
      <c r="L47" s="646"/>
      <c r="M47" s="648" t="s">
        <v>420</v>
      </c>
      <c r="N47" s="651"/>
      <c r="O47" s="652"/>
      <c r="P47" s="648" t="s">
        <v>420</v>
      </c>
      <c r="Q47" s="652" t="s">
        <v>420</v>
      </c>
      <c r="R47" s="652"/>
      <c r="S47" s="652"/>
      <c r="T47" s="646"/>
      <c r="U47" s="646"/>
      <c r="V47" s="646"/>
      <c r="W47" s="646"/>
    </row>
    <row r="48" spans="1:23" ht="13.5" thickBot="1">
      <c r="A48" s="636" t="s">
        <v>429</v>
      </c>
      <c r="B48" s="653">
        <v>3.4</v>
      </c>
      <c r="C48" s="654">
        <v>7.3</v>
      </c>
      <c r="D48" s="654">
        <v>4.5999999999999996</v>
      </c>
      <c r="E48" s="654">
        <v>4.0999999999999996</v>
      </c>
      <c r="F48" s="654">
        <v>2.9</v>
      </c>
      <c r="G48" s="654">
        <v>1.8</v>
      </c>
      <c r="H48" s="244">
        <v>-0.2</v>
      </c>
      <c r="I48" s="491"/>
      <c r="J48" s="655">
        <v>6.9</v>
      </c>
      <c r="K48" s="656">
        <v>3.1</v>
      </c>
      <c r="L48" s="657">
        <v>1.9</v>
      </c>
      <c r="M48" s="654">
        <v>0.5</v>
      </c>
      <c r="N48" s="657">
        <v>4.4000000000000004</v>
      </c>
      <c r="O48" s="654">
        <v>1.1000000000000001</v>
      </c>
      <c r="P48" s="654">
        <v>0.6</v>
      </c>
      <c r="Q48" s="654">
        <v>1.6</v>
      </c>
      <c r="R48" s="244">
        <v>-1.4</v>
      </c>
      <c r="S48" s="654">
        <v>0.6</v>
      </c>
      <c r="T48" s="659">
        <v>0.8</v>
      </c>
      <c r="U48" s="244">
        <v>-1.1000000000000001</v>
      </c>
      <c r="V48" s="301">
        <v>-1.6</v>
      </c>
      <c r="W48" s="301">
        <v>-3.3</v>
      </c>
    </row>
    <row r="49" spans="1:23" ht="13.5" thickBot="1">
      <c r="A49" s="627" t="s">
        <v>430</v>
      </c>
      <c r="B49" s="660">
        <v>1.9</v>
      </c>
      <c r="C49" s="661">
        <v>2.9</v>
      </c>
      <c r="D49" s="661">
        <v>3.7</v>
      </c>
      <c r="E49" s="661">
        <v>1.2</v>
      </c>
      <c r="F49" s="662">
        <v>4</v>
      </c>
      <c r="G49" s="661">
        <v>5.0999999999999996</v>
      </c>
      <c r="H49" s="661">
        <v>3.2</v>
      </c>
      <c r="I49" s="491"/>
      <c r="J49" s="663">
        <v>1.5</v>
      </c>
      <c r="K49" s="664">
        <v>5.4</v>
      </c>
      <c r="L49" s="664">
        <v>4.7</v>
      </c>
      <c r="M49" s="661">
        <v>4.2</v>
      </c>
      <c r="N49" s="665">
        <v>4.7</v>
      </c>
      <c r="O49" s="661">
        <v>6.2</v>
      </c>
      <c r="P49" s="662">
        <v>6</v>
      </c>
      <c r="Q49" s="661">
        <v>3.8</v>
      </c>
      <c r="R49" s="661">
        <v>3.5</v>
      </c>
      <c r="S49" s="661">
        <v>2.8</v>
      </c>
      <c r="T49" s="666">
        <v>3</v>
      </c>
      <c r="U49" s="666">
        <v>2.7</v>
      </c>
      <c r="V49" s="666">
        <v>3.8</v>
      </c>
      <c r="W49" s="666">
        <v>3.1</v>
      </c>
    </row>
    <row r="50" spans="1:23" ht="13.5" thickBot="1">
      <c r="A50" s="636" t="s">
        <v>431</v>
      </c>
      <c r="B50" s="667">
        <v>5.3</v>
      </c>
      <c r="C50" s="667">
        <v>10.199999999999999</v>
      </c>
      <c r="D50" s="667">
        <v>8.3000000000000007</v>
      </c>
      <c r="E50" s="667">
        <v>5.3</v>
      </c>
      <c r="F50" s="667">
        <v>6.9</v>
      </c>
      <c r="G50" s="667">
        <v>6.9</v>
      </c>
      <c r="H50" s="1241">
        <v>3</v>
      </c>
      <c r="I50" s="491"/>
      <c r="J50" s="667">
        <v>8.3000000000000007</v>
      </c>
      <c r="K50" s="667">
        <v>8.5</v>
      </c>
      <c r="L50" s="667">
        <v>6.6</v>
      </c>
      <c r="M50" s="667">
        <v>4.7</v>
      </c>
      <c r="N50" s="657">
        <v>9.1</v>
      </c>
      <c r="O50" s="667">
        <v>7.3</v>
      </c>
      <c r="P50" s="667">
        <v>6.6</v>
      </c>
      <c r="Q50" s="667">
        <v>5.4</v>
      </c>
      <c r="R50" s="667">
        <v>2.1</v>
      </c>
      <c r="S50" s="667">
        <v>3.4</v>
      </c>
      <c r="T50" s="667">
        <v>3.8</v>
      </c>
      <c r="U50" s="667">
        <v>1.6</v>
      </c>
      <c r="V50" s="667">
        <v>2.2000000000000002</v>
      </c>
      <c r="W50" s="1663">
        <v>-0.1</v>
      </c>
    </row>
    <row r="51" spans="1:23" ht="13.5" thickBot="1">
      <c r="A51" s="668" t="s">
        <v>432</v>
      </c>
      <c r="B51" s="669"/>
      <c r="C51" s="669"/>
      <c r="D51" s="669"/>
      <c r="E51" s="668"/>
      <c r="F51" s="648" t="s">
        <v>420</v>
      </c>
      <c r="G51" s="648" t="s">
        <v>420</v>
      </c>
      <c r="H51" s="648"/>
      <c r="I51" s="513"/>
      <c r="J51" s="670"/>
      <c r="K51" s="671"/>
      <c r="L51" s="668"/>
      <c r="M51" s="648" t="s">
        <v>420</v>
      </c>
      <c r="N51" s="672"/>
      <c r="O51" s="652"/>
      <c r="P51" s="648" t="s">
        <v>420</v>
      </c>
      <c r="Q51" s="652" t="s">
        <v>420</v>
      </c>
      <c r="R51" s="652"/>
      <c r="S51" s="652"/>
      <c r="T51" s="668"/>
      <c r="U51" s="668"/>
      <c r="V51" s="668"/>
      <c r="W51" s="668"/>
    </row>
    <row r="52" spans="1:23" ht="13.5" thickBot="1">
      <c r="A52" s="636" t="s">
        <v>401</v>
      </c>
      <c r="B52" s="673">
        <v>18524</v>
      </c>
      <c r="C52" s="674">
        <v>20354</v>
      </c>
      <c r="D52" s="674">
        <v>23343</v>
      </c>
      <c r="E52" s="674">
        <v>27285</v>
      </c>
      <c r="F52" s="674">
        <v>38324</v>
      </c>
      <c r="G52" s="674">
        <v>28188</v>
      </c>
      <c r="H52" s="674">
        <v>27760</v>
      </c>
      <c r="I52" s="491"/>
      <c r="J52" s="674">
        <v>9060</v>
      </c>
      <c r="K52" s="675">
        <v>12081</v>
      </c>
      <c r="L52" s="675">
        <v>8418</v>
      </c>
      <c r="M52" s="676">
        <v>8764</v>
      </c>
      <c r="N52" s="674">
        <v>7255</v>
      </c>
      <c r="O52" s="674">
        <v>7113</v>
      </c>
      <c r="P52" s="674">
        <v>6053</v>
      </c>
      <c r="Q52" s="674">
        <v>7767</v>
      </c>
      <c r="R52" s="674">
        <v>4982</v>
      </c>
      <c r="S52" s="674">
        <v>6235</v>
      </c>
      <c r="T52" s="677">
        <v>7331</v>
      </c>
      <c r="U52" s="677">
        <v>9212</v>
      </c>
      <c r="V52" s="677">
        <v>5292</v>
      </c>
      <c r="W52" s="677">
        <v>6729</v>
      </c>
    </row>
    <row r="53" spans="1:23" ht="13.5" thickBot="1">
      <c r="A53" s="627" t="s">
        <v>433</v>
      </c>
      <c r="B53" s="678">
        <v>38</v>
      </c>
      <c r="C53" s="678">
        <v>35</v>
      </c>
      <c r="D53" s="678">
        <v>35</v>
      </c>
      <c r="E53" s="678">
        <v>20</v>
      </c>
      <c r="F53" s="661">
        <v>62</v>
      </c>
      <c r="G53" s="661">
        <v>103</v>
      </c>
      <c r="H53" s="661">
        <v>122</v>
      </c>
      <c r="I53" s="491"/>
      <c r="J53" s="678">
        <v>24</v>
      </c>
      <c r="K53" s="679">
        <v>14</v>
      </c>
      <c r="L53" s="680">
        <v>17</v>
      </c>
      <c r="M53" s="681">
        <v>8</v>
      </c>
      <c r="N53" s="678">
        <v>23</v>
      </c>
      <c r="O53" s="661">
        <v>29</v>
      </c>
      <c r="P53" s="661">
        <v>29</v>
      </c>
      <c r="Q53" s="661">
        <v>22</v>
      </c>
      <c r="R53" s="661">
        <v>26</v>
      </c>
      <c r="S53" s="661">
        <v>34</v>
      </c>
      <c r="T53" s="666">
        <v>33</v>
      </c>
      <c r="U53" s="666">
        <v>29</v>
      </c>
      <c r="V53" s="666">
        <v>27</v>
      </c>
      <c r="W53" s="666">
        <v>27</v>
      </c>
    </row>
    <row r="54" spans="1:23">
      <c r="A54" s="488" t="s">
        <v>402</v>
      </c>
      <c r="B54" s="492">
        <v>5653</v>
      </c>
      <c r="C54" s="492">
        <v>6651</v>
      </c>
      <c r="D54" s="492">
        <v>5948</v>
      </c>
      <c r="E54" s="492">
        <v>4242</v>
      </c>
      <c r="F54" s="492">
        <v>7053</v>
      </c>
      <c r="G54" s="492">
        <v>6256</v>
      </c>
      <c r="H54" s="492">
        <v>5803</v>
      </c>
      <c r="I54" s="491"/>
      <c r="J54" s="492">
        <v>1208</v>
      </c>
      <c r="K54" s="682">
        <v>1947</v>
      </c>
      <c r="L54" s="585">
        <v>2009</v>
      </c>
      <c r="M54" s="683">
        <v>1889</v>
      </c>
      <c r="N54" s="492">
        <v>1364</v>
      </c>
      <c r="O54" s="492">
        <v>1780</v>
      </c>
      <c r="P54" s="683">
        <v>1656</v>
      </c>
      <c r="Q54" s="683">
        <v>1456</v>
      </c>
      <c r="R54" s="683">
        <v>1322</v>
      </c>
      <c r="S54" s="683">
        <v>1413</v>
      </c>
      <c r="T54" s="683">
        <v>1388</v>
      </c>
      <c r="U54" s="683">
        <v>1680</v>
      </c>
      <c r="V54" s="683">
        <v>1585</v>
      </c>
      <c r="W54" s="683">
        <v>1394</v>
      </c>
    </row>
    <row r="55" spans="1:23">
      <c r="A55" s="685" t="s">
        <v>434</v>
      </c>
      <c r="B55" s="686">
        <f>445+180+289</f>
        <v>914</v>
      </c>
      <c r="C55" s="686">
        <f>454+439</f>
        <v>893</v>
      </c>
      <c r="D55" s="686">
        <f>397+282</f>
        <v>679</v>
      </c>
      <c r="E55" s="686">
        <f>225+306</f>
        <v>531</v>
      </c>
      <c r="F55" s="687">
        <f>175+311</f>
        <v>486</v>
      </c>
      <c r="G55" s="687">
        <v>369</v>
      </c>
      <c r="H55" s="687">
        <v>394</v>
      </c>
      <c r="I55" s="491"/>
      <c r="J55" s="686">
        <f>73+46</f>
        <v>119</v>
      </c>
      <c r="K55" s="688">
        <f>52+84</f>
        <v>136</v>
      </c>
      <c r="L55" s="629">
        <f>45+77</f>
        <v>122</v>
      </c>
      <c r="M55" s="687">
        <f>32+76</f>
        <v>108</v>
      </c>
      <c r="N55" s="686">
        <v>92</v>
      </c>
      <c r="O55" s="687">
        <v>103</v>
      </c>
      <c r="P55" s="687">
        <v>89</v>
      </c>
      <c r="Q55" s="687">
        <v>85</v>
      </c>
      <c r="R55" s="687">
        <v>81</v>
      </c>
      <c r="S55" s="687">
        <v>94</v>
      </c>
      <c r="T55" s="689">
        <v>110</v>
      </c>
      <c r="U55" s="689">
        <v>109</v>
      </c>
      <c r="V55" s="689">
        <v>121</v>
      </c>
      <c r="W55" s="689">
        <v>148</v>
      </c>
    </row>
    <row r="56" spans="1:23" ht="13.5" thickBot="1">
      <c r="A56" s="691" t="s">
        <v>431</v>
      </c>
      <c r="B56" s="692">
        <v>25129</v>
      </c>
      <c r="C56" s="692">
        <v>27933</v>
      </c>
      <c r="D56" s="692">
        <v>30005</v>
      </c>
      <c r="E56" s="692">
        <v>32078</v>
      </c>
      <c r="F56" s="692">
        <v>45925</v>
      </c>
      <c r="G56" s="692">
        <v>34916</v>
      </c>
      <c r="H56" s="692">
        <v>34079</v>
      </c>
      <c r="I56" s="513"/>
      <c r="J56" s="692">
        <v>10411</v>
      </c>
      <c r="K56" s="693">
        <v>14178</v>
      </c>
      <c r="L56" s="693">
        <v>10566</v>
      </c>
      <c r="M56" s="694">
        <v>10769</v>
      </c>
      <c r="N56" s="692">
        <v>8734</v>
      </c>
      <c r="O56" s="694">
        <v>9025</v>
      </c>
      <c r="P56" s="694">
        <v>7827</v>
      </c>
      <c r="Q56" s="694">
        <v>9330</v>
      </c>
      <c r="R56" s="694">
        <v>6411</v>
      </c>
      <c r="S56" s="694">
        <v>7776</v>
      </c>
      <c r="T56" s="694">
        <v>8862</v>
      </c>
      <c r="U56" s="694">
        <v>11030</v>
      </c>
      <c r="V56" s="694">
        <v>7025</v>
      </c>
      <c r="W56" s="694">
        <v>8298</v>
      </c>
    </row>
    <row r="57" spans="1:23" ht="28.5" customHeight="1">
      <c r="A57" s="1595" t="s">
        <v>948</v>
      </c>
      <c r="B57" s="1595"/>
      <c r="C57" s="1595"/>
      <c r="D57" s="1595"/>
      <c r="E57" s="1595"/>
      <c r="F57" s="1595"/>
      <c r="G57" s="1595"/>
      <c r="H57" s="1595"/>
      <c r="I57" s="563"/>
      <c r="J57" s="563"/>
      <c r="K57" s="563"/>
      <c r="L57" s="563"/>
      <c r="M57" s="563"/>
      <c r="N57" s="563"/>
      <c r="O57" s="563"/>
      <c r="P57" s="563"/>
      <c r="Q57" s="563"/>
      <c r="R57" s="563"/>
      <c r="S57" s="563"/>
      <c r="T57" s="563"/>
      <c r="U57" s="563"/>
      <c r="V57" s="563"/>
    </row>
    <row r="58" spans="1:23">
      <c r="A58" s="563"/>
      <c r="B58" s="563"/>
      <c r="C58" s="563"/>
      <c r="D58" s="563"/>
      <c r="E58" s="563"/>
      <c r="F58" s="563"/>
      <c r="G58" s="563"/>
      <c r="H58" s="563"/>
      <c r="I58" s="563"/>
      <c r="J58" s="563"/>
      <c r="K58" s="563"/>
      <c r="L58" s="563"/>
      <c r="M58" s="563"/>
      <c r="N58" s="563"/>
      <c r="O58" s="563"/>
      <c r="P58" s="563"/>
      <c r="Q58" s="563"/>
      <c r="R58" s="563"/>
      <c r="S58" s="563"/>
      <c r="T58" s="563"/>
      <c r="U58" s="563"/>
      <c r="V58" s="563"/>
    </row>
    <row r="59" spans="1:23">
      <c r="A59" s="695"/>
      <c r="B59" s="695"/>
      <c r="C59" s="695"/>
      <c r="D59" s="695"/>
      <c r="E59" s="695"/>
      <c r="F59" s="695"/>
      <c r="G59" s="695"/>
      <c r="H59" s="695"/>
      <c r="I59" s="695"/>
      <c r="J59" s="695"/>
      <c r="K59" s="695"/>
      <c r="L59" s="695"/>
      <c r="M59" s="695"/>
      <c r="N59" s="695"/>
      <c r="O59" s="695"/>
      <c r="P59" s="695"/>
      <c r="Q59" s="695"/>
      <c r="R59" s="695"/>
      <c r="S59" s="695"/>
      <c r="T59" s="695"/>
      <c r="U59" s="695"/>
      <c r="V59" s="695"/>
    </row>
    <row r="60" spans="1:23" ht="14.1" customHeight="1">
      <c r="A60" s="1603" t="s">
        <v>435</v>
      </c>
      <c r="B60" s="1603"/>
      <c r="C60" s="1603"/>
      <c r="D60" s="1603"/>
      <c r="E60" s="1603"/>
      <c r="F60" s="1603"/>
      <c r="G60" s="1603"/>
      <c r="H60" s="1603"/>
      <c r="I60" s="1603"/>
      <c r="J60" s="1603"/>
      <c r="K60" s="1603"/>
      <c r="L60" s="1603"/>
      <c r="M60" s="1603"/>
      <c r="N60" s="1603"/>
      <c r="O60" s="1603"/>
      <c r="P60" s="1603"/>
      <c r="Q60" s="1603"/>
      <c r="R60" s="1603"/>
      <c r="S60" s="1603"/>
      <c r="T60" s="1603"/>
      <c r="U60" s="1603"/>
      <c r="V60" s="1168"/>
    </row>
    <row r="61" spans="1:23">
      <c r="A61" s="441"/>
      <c r="B61" s="442"/>
      <c r="C61" s="442"/>
      <c r="D61" s="442"/>
      <c r="E61" s="442"/>
      <c r="F61" s="442"/>
      <c r="G61" s="442"/>
      <c r="H61" s="442"/>
      <c r="I61" s="443"/>
      <c r="J61" s="442" t="s">
        <v>9</v>
      </c>
      <c r="K61" s="442" t="s">
        <v>10</v>
      </c>
      <c r="L61" s="442" t="s">
        <v>11</v>
      </c>
      <c r="M61" s="442" t="s">
        <v>12</v>
      </c>
      <c r="N61" s="442" t="s">
        <v>13</v>
      </c>
      <c r="O61" s="444" t="s">
        <v>14</v>
      </c>
      <c r="P61" s="442" t="s">
        <v>15</v>
      </c>
      <c r="Q61" s="442" t="s">
        <v>16</v>
      </c>
      <c r="R61" s="444" t="s">
        <v>17</v>
      </c>
      <c r="S61" s="444" t="s">
        <v>18</v>
      </c>
      <c r="T61" s="442" t="s">
        <v>19</v>
      </c>
      <c r="U61" s="442" t="s">
        <v>20</v>
      </c>
      <c r="V61" s="442" t="s">
        <v>909</v>
      </c>
      <c r="W61" s="442" t="s">
        <v>965</v>
      </c>
    </row>
    <row r="62" spans="1:23">
      <c r="A62" s="696" t="s">
        <v>436</v>
      </c>
      <c r="B62" s="1302"/>
      <c r="C62" s="1302"/>
      <c r="D62" s="1302"/>
      <c r="E62" s="1302"/>
      <c r="F62" s="1302"/>
      <c r="G62" s="1302"/>
      <c r="H62" s="1302"/>
      <c r="I62" s="697"/>
      <c r="J62" s="698">
        <v>14</v>
      </c>
      <c r="K62" s="698">
        <v>14</v>
      </c>
      <c r="L62" s="698">
        <v>14</v>
      </c>
      <c r="M62" s="699">
        <v>14</v>
      </c>
      <c r="N62" s="698">
        <v>18</v>
      </c>
      <c r="O62" s="698">
        <v>16</v>
      </c>
      <c r="P62" s="699">
        <v>13</v>
      </c>
      <c r="Q62" s="699">
        <v>12</v>
      </c>
      <c r="R62" s="698">
        <v>19</v>
      </c>
      <c r="S62" s="698">
        <v>16</v>
      </c>
      <c r="T62" s="698">
        <v>13</v>
      </c>
      <c r="U62" s="698">
        <v>12</v>
      </c>
      <c r="V62" s="698">
        <v>14</v>
      </c>
      <c r="W62" s="698">
        <v>15</v>
      </c>
    </row>
    <row r="63" spans="1:23">
      <c r="A63" s="700" t="s">
        <v>437</v>
      </c>
      <c r="B63" s="1301"/>
      <c r="C63" s="1301"/>
      <c r="D63" s="1301"/>
      <c r="E63" s="1301"/>
      <c r="F63" s="1301"/>
      <c r="G63" s="1301"/>
      <c r="H63" s="1301"/>
      <c r="I63" s="697"/>
      <c r="J63" s="701">
        <v>65</v>
      </c>
      <c r="K63" s="701">
        <v>58</v>
      </c>
      <c r="L63" s="702">
        <v>52</v>
      </c>
      <c r="M63" s="702">
        <v>52</v>
      </c>
      <c r="N63" s="701">
        <v>59</v>
      </c>
      <c r="O63" s="701">
        <v>63</v>
      </c>
      <c r="P63" s="702">
        <v>61</v>
      </c>
      <c r="Q63" s="702">
        <v>57</v>
      </c>
      <c r="R63" s="701">
        <v>62</v>
      </c>
      <c r="S63" s="701">
        <v>48</v>
      </c>
      <c r="T63" s="701">
        <v>44</v>
      </c>
      <c r="U63" s="701">
        <v>50</v>
      </c>
      <c r="V63" s="701">
        <v>61</v>
      </c>
      <c r="W63" s="701">
        <v>56</v>
      </c>
    </row>
    <row r="64" spans="1:23">
      <c r="A64" s="696" t="s">
        <v>438</v>
      </c>
      <c r="B64" s="1302"/>
      <c r="C64" s="1302"/>
      <c r="D64" s="1302"/>
      <c r="E64" s="1302"/>
      <c r="F64" s="1302"/>
      <c r="G64" s="1302"/>
      <c r="H64" s="1302"/>
      <c r="I64" s="697"/>
      <c r="J64" s="699">
        <v>21</v>
      </c>
      <c r="K64" s="698">
        <v>28</v>
      </c>
      <c r="L64" s="698">
        <v>34</v>
      </c>
      <c r="M64" s="699">
        <v>34</v>
      </c>
      <c r="N64" s="698">
        <v>23</v>
      </c>
      <c r="O64" s="698">
        <v>21</v>
      </c>
      <c r="P64" s="699">
        <v>26</v>
      </c>
      <c r="Q64" s="699">
        <v>31</v>
      </c>
      <c r="R64" s="698">
        <v>19</v>
      </c>
      <c r="S64" s="698">
        <v>36</v>
      </c>
      <c r="T64" s="698">
        <v>43</v>
      </c>
      <c r="U64" s="698">
        <v>38</v>
      </c>
      <c r="V64" s="698">
        <v>25</v>
      </c>
      <c r="W64" s="698">
        <v>29</v>
      </c>
    </row>
    <row r="65" spans="1:23" ht="13.5" thickBot="1">
      <c r="A65" s="703" t="s">
        <v>261</v>
      </c>
      <c r="B65" s="1303"/>
      <c r="C65" s="1310"/>
      <c r="D65" s="1310"/>
      <c r="E65" s="1310"/>
      <c r="F65" s="1303"/>
      <c r="G65" s="1303"/>
      <c r="H65" s="1310"/>
      <c r="I65" s="448"/>
      <c r="J65" s="704">
        <v>100</v>
      </c>
      <c r="K65" s="705">
        <v>100</v>
      </c>
      <c r="L65" s="704">
        <v>100</v>
      </c>
      <c r="M65" s="704">
        <v>100</v>
      </c>
      <c r="N65" s="705">
        <v>100</v>
      </c>
      <c r="O65" s="705">
        <v>100</v>
      </c>
      <c r="P65" s="704">
        <v>100</v>
      </c>
      <c r="Q65" s="704">
        <v>100</v>
      </c>
      <c r="R65" s="705">
        <v>100</v>
      </c>
      <c r="S65" s="705">
        <v>100</v>
      </c>
      <c r="T65" s="705">
        <v>100</v>
      </c>
      <c r="U65" s="705">
        <v>100</v>
      </c>
      <c r="V65" s="705">
        <v>100</v>
      </c>
      <c r="W65" s="705">
        <v>100</v>
      </c>
    </row>
    <row r="66" spans="1:23">
      <c r="A66" s="695"/>
      <c r="B66" s="1309"/>
      <c r="C66" s="695"/>
      <c r="D66" s="695"/>
      <c r="E66" s="695"/>
      <c r="F66" s="1309"/>
      <c r="G66" s="1309"/>
      <c r="H66" s="695"/>
      <c r="I66" s="695"/>
      <c r="J66" s="695"/>
      <c r="K66" s="695"/>
      <c r="L66" s="695"/>
      <c r="M66" s="695"/>
      <c r="N66" s="695"/>
      <c r="O66" s="695"/>
      <c r="P66" s="695"/>
      <c r="Q66" s="695"/>
      <c r="R66" s="695"/>
      <c r="S66" s="695"/>
      <c r="T66" s="695"/>
      <c r="U66" s="695"/>
      <c r="V66" s="695"/>
      <c r="W66" s="695"/>
    </row>
    <row r="67" spans="1:23" ht="15">
      <c r="A67" s="1604" t="s">
        <v>439</v>
      </c>
      <c r="B67" s="1604"/>
      <c r="C67" s="1604"/>
      <c r="D67" s="1604"/>
      <c r="E67" s="1604"/>
      <c r="F67" s="1604"/>
      <c r="G67" s="1604"/>
      <c r="H67" s="1604"/>
      <c r="I67" s="1604"/>
      <c r="J67" s="1604"/>
      <c r="K67" s="1604"/>
      <c r="L67" s="1604"/>
      <c r="M67" s="1604"/>
      <c r="N67" s="1604"/>
      <c r="O67" s="1604"/>
      <c r="P67" s="1604"/>
      <c r="Q67" s="1604"/>
      <c r="R67" s="1604"/>
      <c r="S67" s="1604"/>
      <c r="T67" s="1604"/>
      <c r="U67" s="1604"/>
      <c r="V67" s="1487"/>
    </row>
    <row r="68" spans="1:23">
      <c r="A68" s="582" t="s">
        <v>440</v>
      </c>
      <c r="B68" s="442">
        <v>2017</v>
      </c>
      <c r="C68" s="442">
        <v>2018</v>
      </c>
      <c r="D68" s="442">
        <v>2019</v>
      </c>
      <c r="E68" s="442">
        <v>2020</v>
      </c>
      <c r="F68" s="442">
        <v>2021</v>
      </c>
      <c r="G68" s="442">
        <v>2022</v>
      </c>
      <c r="H68" s="442">
        <v>2023</v>
      </c>
      <c r="I68" s="443"/>
      <c r="J68" s="442" t="s">
        <v>9</v>
      </c>
      <c r="K68" s="442" t="s">
        <v>10</v>
      </c>
      <c r="L68" s="442" t="s">
        <v>11</v>
      </c>
      <c r="M68" s="442" t="s">
        <v>12</v>
      </c>
      <c r="N68" s="442" t="s">
        <v>13</v>
      </c>
      <c r="O68" s="444" t="s">
        <v>14</v>
      </c>
      <c r="P68" s="442" t="s">
        <v>15</v>
      </c>
      <c r="Q68" s="442" t="s">
        <v>16</v>
      </c>
      <c r="R68" s="442" t="s">
        <v>17</v>
      </c>
      <c r="S68" s="442" t="s">
        <v>18</v>
      </c>
      <c r="T68" s="442" t="s">
        <v>19</v>
      </c>
      <c r="U68" s="442" t="s">
        <v>20</v>
      </c>
      <c r="V68" s="442" t="s">
        <v>909</v>
      </c>
      <c r="W68" s="442" t="s">
        <v>965</v>
      </c>
    </row>
    <row r="69" spans="1:23">
      <c r="A69" s="706" t="s">
        <v>441</v>
      </c>
      <c r="B69" s="1301"/>
      <c r="C69" s="1301"/>
      <c r="D69" s="707">
        <v>13.9</v>
      </c>
      <c r="E69" s="707">
        <v>13.7</v>
      </c>
      <c r="F69" s="708">
        <v>16.5</v>
      </c>
      <c r="G69" s="709">
        <v>19.600000000000001</v>
      </c>
      <c r="H69" s="709">
        <v>22.3</v>
      </c>
      <c r="I69" s="623"/>
      <c r="J69" s="710">
        <v>14.8</v>
      </c>
      <c r="K69" s="710">
        <v>17.399999999999999</v>
      </c>
      <c r="L69" s="710">
        <v>17.600000000000001</v>
      </c>
      <c r="M69" s="710">
        <v>16.5</v>
      </c>
      <c r="N69" s="711">
        <v>18.7</v>
      </c>
      <c r="O69" s="635">
        <v>20.9</v>
      </c>
      <c r="P69" s="710">
        <v>19.399999999999999</v>
      </c>
      <c r="Q69" s="710">
        <v>19.5</v>
      </c>
      <c r="R69" s="710">
        <v>23.6</v>
      </c>
      <c r="S69" s="710">
        <v>23.5</v>
      </c>
      <c r="T69" s="635">
        <v>21.9</v>
      </c>
      <c r="U69" s="635">
        <v>20.8</v>
      </c>
      <c r="V69" s="635">
        <v>23.5</v>
      </c>
      <c r="W69" s="635">
        <v>24.9</v>
      </c>
    </row>
    <row r="70" spans="1:23" ht="13.5" thickBot="1">
      <c r="A70" s="712" t="s">
        <v>442</v>
      </c>
      <c r="B70" s="1312"/>
      <c r="C70" s="1312"/>
      <c r="D70" s="713">
        <v>1.4</v>
      </c>
      <c r="E70" s="713">
        <v>2.1</v>
      </c>
      <c r="F70" s="714">
        <v>3.4</v>
      </c>
      <c r="G70" s="715">
        <v>2.8</v>
      </c>
      <c r="H70" s="715">
        <v>3.4</v>
      </c>
      <c r="I70" s="623"/>
      <c r="J70" s="716">
        <v>2.7</v>
      </c>
      <c r="K70" s="716">
        <v>4.5</v>
      </c>
      <c r="L70" s="716">
        <v>4.7</v>
      </c>
      <c r="M70" s="716">
        <v>1.7</v>
      </c>
      <c r="N70" s="717">
        <v>2.5</v>
      </c>
      <c r="O70" s="718">
        <v>3.3</v>
      </c>
      <c r="P70" s="716">
        <v>3.4</v>
      </c>
      <c r="Q70" s="716">
        <v>2.2000000000000002</v>
      </c>
      <c r="R70" s="716">
        <v>3.1</v>
      </c>
      <c r="S70" s="1512">
        <v>3</v>
      </c>
      <c r="T70" s="718">
        <v>3.7</v>
      </c>
      <c r="U70" s="718">
        <v>3.9</v>
      </c>
      <c r="V70" s="1480">
        <v>4</v>
      </c>
      <c r="W70" s="1480">
        <v>3.4</v>
      </c>
    </row>
    <row r="71" spans="1:23">
      <c r="A71" s="488" t="s">
        <v>443</v>
      </c>
      <c r="B71" s="719">
        <v>14.8</v>
      </c>
      <c r="C71" s="1311">
        <v>13.6</v>
      </c>
      <c r="D71" s="658">
        <v>15.3</v>
      </c>
      <c r="E71" s="658">
        <v>15.8</v>
      </c>
      <c r="F71" s="720">
        <v>19.8</v>
      </c>
      <c r="G71" s="721">
        <v>22.5</v>
      </c>
      <c r="H71" s="721">
        <v>25.7</v>
      </c>
      <c r="I71" s="491"/>
      <c r="J71" s="638">
        <v>17.5</v>
      </c>
      <c r="K71" s="638">
        <v>21.9</v>
      </c>
      <c r="L71" s="638">
        <v>22.3</v>
      </c>
      <c r="M71" s="638">
        <v>18.2</v>
      </c>
      <c r="N71" s="639">
        <v>21.2</v>
      </c>
      <c r="O71" s="504">
        <v>24.2</v>
      </c>
      <c r="P71" s="638">
        <v>22.8</v>
      </c>
      <c r="Q71" s="638">
        <v>21.7</v>
      </c>
      <c r="R71" s="638">
        <v>26.7</v>
      </c>
      <c r="S71" s="638">
        <v>26.5</v>
      </c>
      <c r="T71" s="504">
        <v>25.6</v>
      </c>
      <c r="U71" s="504">
        <v>24.7</v>
      </c>
      <c r="V71" s="504">
        <v>27.5</v>
      </c>
      <c r="W71" s="504">
        <v>28.2</v>
      </c>
    </row>
    <row r="72" spans="1:23">
      <c r="A72" s="495" t="s">
        <v>444</v>
      </c>
      <c r="B72" s="722">
        <v>15.4</v>
      </c>
      <c r="C72" s="723">
        <v>18</v>
      </c>
      <c r="D72" s="723">
        <v>17.8</v>
      </c>
      <c r="E72" s="723">
        <v>15.3</v>
      </c>
      <c r="F72" s="724">
        <v>18.8</v>
      </c>
      <c r="G72" s="725">
        <v>20.2</v>
      </c>
      <c r="H72" s="725">
        <v>18.399999999999999</v>
      </c>
      <c r="I72" s="491"/>
      <c r="J72" s="726">
        <v>15.8</v>
      </c>
      <c r="K72" s="726">
        <v>17.5</v>
      </c>
      <c r="L72" s="726">
        <v>20.2</v>
      </c>
      <c r="M72" s="726">
        <v>20.8</v>
      </c>
      <c r="N72" s="727">
        <v>18.100000000000001</v>
      </c>
      <c r="O72" s="728">
        <v>21.3</v>
      </c>
      <c r="P72" s="726">
        <v>22.4</v>
      </c>
      <c r="Q72" s="726">
        <v>18.8</v>
      </c>
      <c r="R72" s="726">
        <v>17.8</v>
      </c>
      <c r="S72" s="726">
        <v>17.600000000000001</v>
      </c>
      <c r="T72" s="728">
        <v>18.899999999999999</v>
      </c>
      <c r="U72" s="728">
        <v>18.8</v>
      </c>
      <c r="V72" s="728">
        <v>19.3</v>
      </c>
      <c r="W72" s="1513">
        <v>19</v>
      </c>
    </row>
    <row r="73" spans="1:23">
      <c r="A73" s="488" t="s">
        <v>445</v>
      </c>
      <c r="B73" s="719">
        <v>0.6</v>
      </c>
      <c r="C73" s="658">
        <v>0.8</v>
      </c>
      <c r="D73" s="658">
        <v>1.1000000000000001</v>
      </c>
      <c r="E73" s="658">
        <v>0.9</v>
      </c>
      <c r="F73" s="721">
        <v>1.2</v>
      </c>
      <c r="G73" s="720">
        <v>2</v>
      </c>
      <c r="H73" s="720">
        <v>2.5</v>
      </c>
      <c r="I73" s="491"/>
      <c r="J73" s="638">
        <v>1.3</v>
      </c>
      <c r="K73" s="638">
        <v>1.2</v>
      </c>
      <c r="L73" s="638">
        <v>1.2</v>
      </c>
      <c r="M73" s="638">
        <v>1.1000000000000001</v>
      </c>
      <c r="N73" s="639">
        <v>1.7</v>
      </c>
      <c r="O73" s="504">
        <v>2.2000000000000002</v>
      </c>
      <c r="P73" s="638">
        <v>2.2000000000000002</v>
      </c>
      <c r="Q73" s="638">
        <v>1.9</v>
      </c>
      <c r="R73" s="638">
        <v>3.2</v>
      </c>
      <c r="S73" s="638">
        <v>2.5</v>
      </c>
      <c r="T73" s="504">
        <v>2.6</v>
      </c>
      <c r="U73" s="504">
        <v>2</v>
      </c>
      <c r="V73" s="504">
        <v>2.4</v>
      </c>
      <c r="W73" s="504">
        <v>2.6</v>
      </c>
    </row>
    <row r="74" spans="1:23">
      <c r="A74" s="1242" t="s">
        <v>1043</v>
      </c>
      <c r="B74" s="1301"/>
      <c r="C74" s="1301"/>
      <c r="D74" s="723">
        <v>3.4</v>
      </c>
      <c r="E74" s="723">
        <v>1.8</v>
      </c>
      <c r="F74" s="723">
        <v>1</v>
      </c>
      <c r="G74" s="1301"/>
      <c r="H74" s="1301"/>
      <c r="I74" s="491"/>
      <c r="J74" s="726">
        <v>1.3</v>
      </c>
      <c r="K74" s="726">
        <v>0.9</v>
      </c>
      <c r="L74" s="726">
        <v>0.7</v>
      </c>
      <c r="M74" s="726">
        <v>1.1000000000000001</v>
      </c>
      <c r="N74" s="727">
        <v>1.8</v>
      </c>
      <c r="O74" s="1301">
        <v>0</v>
      </c>
      <c r="P74" s="1301">
        <v>0</v>
      </c>
      <c r="Q74" s="1301">
        <v>0</v>
      </c>
      <c r="R74" s="1301">
        <v>0</v>
      </c>
      <c r="S74" s="1301">
        <v>0</v>
      </c>
      <c r="T74" s="1301">
        <v>0</v>
      </c>
      <c r="U74" s="1301">
        <v>0</v>
      </c>
      <c r="V74" s="1301">
        <v>0</v>
      </c>
      <c r="W74" s="1301">
        <v>0</v>
      </c>
    </row>
    <row r="75" spans="1:23">
      <c r="A75" s="488" t="s">
        <v>840</v>
      </c>
      <c r="B75" s="658">
        <v>2.4</v>
      </c>
      <c r="C75" s="658">
        <v>3.1</v>
      </c>
      <c r="D75" s="658">
        <v>3.7</v>
      </c>
      <c r="E75" s="658">
        <v>4.5999999999999996</v>
      </c>
      <c r="F75" s="721">
        <v>6.3</v>
      </c>
      <c r="G75" s="721">
        <v>6.9</v>
      </c>
      <c r="H75" s="721">
        <v>6.6</v>
      </c>
      <c r="I75" s="491"/>
      <c r="J75" s="638">
        <v>5.2</v>
      </c>
      <c r="K75" s="1157">
        <v>6.9</v>
      </c>
      <c r="L75" s="638">
        <v>7.1</v>
      </c>
      <c r="M75" s="638">
        <v>5.5</v>
      </c>
      <c r="N75" s="639">
        <v>6.2</v>
      </c>
      <c r="O75" s="504">
        <v>6.9</v>
      </c>
      <c r="P75" s="638">
        <v>5.8</v>
      </c>
      <c r="Q75" s="638">
        <v>7.2</v>
      </c>
      <c r="R75" s="638">
        <v>7.6</v>
      </c>
      <c r="S75" s="638">
        <v>4.8</v>
      </c>
      <c r="T75" s="638">
        <v>7.7</v>
      </c>
      <c r="U75" s="638">
        <v>5.2</v>
      </c>
      <c r="V75" s="638">
        <v>6.7</v>
      </c>
      <c r="W75" s="638">
        <v>6.3</v>
      </c>
    </row>
    <row r="76" spans="1:23">
      <c r="A76" s="495" t="s">
        <v>446</v>
      </c>
      <c r="B76" s="723">
        <v>2.9</v>
      </c>
      <c r="C76" s="723">
        <v>3.1</v>
      </c>
      <c r="D76" s="723">
        <v>3.5</v>
      </c>
      <c r="E76" s="723">
        <v>3.4</v>
      </c>
      <c r="F76" s="725">
        <v>4.0999999999999996</v>
      </c>
      <c r="G76" s="724">
        <v>4.5999999999999996</v>
      </c>
      <c r="H76" s="724">
        <v>4.5999999999999996</v>
      </c>
      <c r="I76" s="491"/>
      <c r="J76" s="726">
        <v>3.5</v>
      </c>
      <c r="K76" s="726">
        <v>4.2</v>
      </c>
      <c r="L76" s="726">
        <v>4.5</v>
      </c>
      <c r="M76" s="726">
        <v>4.0999999999999996</v>
      </c>
      <c r="N76" s="727">
        <v>4.4000000000000004</v>
      </c>
      <c r="O76" s="728">
        <v>4.9000000000000004</v>
      </c>
      <c r="P76" s="726">
        <v>4.7</v>
      </c>
      <c r="Q76" s="726">
        <v>4.3</v>
      </c>
      <c r="R76" s="726">
        <v>5</v>
      </c>
      <c r="S76" s="726">
        <v>4.5999999999999996</v>
      </c>
      <c r="T76" s="726">
        <v>4.7</v>
      </c>
      <c r="U76" s="726">
        <v>4.2</v>
      </c>
      <c r="V76" s="726">
        <v>4.9000000000000004</v>
      </c>
      <c r="W76" s="726">
        <v>4.9000000000000004</v>
      </c>
    </row>
    <row r="77" spans="1:23">
      <c r="A77" s="488" t="s">
        <v>447</v>
      </c>
      <c r="B77" s="244">
        <v>-3.4</v>
      </c>
      <c r="C77" s="244">
        <v>-7.3</v>
      </c>
      <c r="D77" s="244">
        <v>-4.5999999999999996</v>
      </c>
      <c r="E77" s="244">
        <v>-4.0999999999999996</v>
      </c>
      <c r="F77" s="244">
        <v>-2.9</v>
      </c>
      <c r="G77" s="244">
        <v>-1.8</v>
      </c>
      <c r="H77" s="244">
        <v>0.2</v>
      </c>
      <c r="I77" s="491"/>
      <c r="J77" s="244">
        <v>-6.9</v>
      </c>
      <c r="K77" s="244">
        <v>-3.1</v>
      </c>
      <c r="L77" s="244">
        <v>-1.9</v>
      </c>
      <c r="M77" s="244">
        <v>-0.5</v>
      </c>
      <c r="N77" s="244">
        <v>-4.4000000000000004</v>
      </c>
      <c r="O77" s="244">
        <v>-1.1000000000000001</v>
      </c>
      <c r="P77" s="244">
        <v>-0.6</v>
      </c>
      <c r="Q77" s="244">
        <v>-1.6</v>
      </c>
      <c r="R77" s="244">
        <v>1.4</v>
      </c>
      <c r="S77" s="244">
        <v>-0.6</v>
      </c>
      <c r="T77" s="244">
        <v>-0.8</v>
      </c>
      <c r="U77" s="244">
        <v>1.1000000000000001</v>
      </c>
      <c r="V77" s="301">
        <v>1.6</v>
      </c>
      <c r="W77" s="301">
        <v>3.3</v>
      </c>
    </row>
    <row r="78" spans="1:23">
      <c r="A78" s="729" t="s">
        <v>448</v>
      </c>
      <c r="B78" s="730">
        <v>32.6</v>
      </c>
      <c r="C78" s="731">
        <v>31.3</v>
      </c>
      <c r="D78" s="730">
        <v>40.200000000000003</v>
      </c>
      <c r="E78" s="730">
        <v>37.700000000000003</v>
      </c>
      <c r="F78" s="732">
        <v>48.3</v>
      </c>
      <c r="G78" s="733">
        <v>54.4</v>
      </c>
      <c r="H78" s="733">
        <v>58</v>
      </c>
      <c r="I78" s="513"/>
      <c r="J78" s="734">
        <v>37.700000000000003</v>
      </c>
      <c r="K78" s="734">
        <v>49.5</v>
      </c>
      <c r="L78" s="734">
        <v>54.6</v>
      </c>
      <c r="M78" s="734">
        <v>50.4</v>
      </c>
      <c r="N78" s="735">
        <v>49</v>
      </c>
      <c r="O78" s="731">
        <v>58.4</v>
      </c>
      <c r="P78" s="733">
        <v>57.3</v>
      </c>
      <c r="Q78" s="733">
        <v>52.3</v>
      </c>
      <c r="R78" s="733">
        <v>61.7</v>
      </c>
      <c r="S78" s="733">
        <v>55.4</v>
      </c>
      <c r="T78" s="736">
        <v>58.7</v>
      </c>
      <c r="U78" s="736">
        <v>56</v>
      </c>
      <c r="V78" s="736">
        <v>62.4</v>
      </c>
      <c r="W78" s="736">
        <v>64.3</v>
      </c>
    </row>
    <row r="79" spans="1:23">
      <c r="A79" s="488" t="s">
        <v>449</v>
      </c>
      <c r="B79" s="244">
        <v>-1.9</v>
      </c>
      <c r="C79" s="244">
        <v>-2.9</v>
      </c>
      <c r="D79" s="244">
        <v>-3.7</v>
      </c>
      <c r="E79" s="244">
        <v>-1.2</v>
      </c>
      <c r="F79" s="244">
        <v>-4</v>
      </c>
      <c r="G79" s="244">
        <v>-5.0999999999999996</v>
      </c>
      <c r="H79" s="244">
        <v>-3.2</v>
      </c>
      <c r="I79" s="491"/>
      <c r="J79" s="244">
        <v>-1.5</v>
      </c>
      <c r="K79" s="244">
        <v>-5.4</v>
      </c>
      <c r="L79" s="244">
        <v>-4.7</v>
      </c>
      <c r="M79" s="244">
        <v>-4.2</v>
      </c>
      <c r="N79" s="244">
        <v>-4.7</v>
      </c>
      <c r="O79" s="244">
        <v>-6.2</v>
      </c>
      <c r="P79" s="244">
        <v>-6</v>
      </c>
      <c r="Q79" s="244">
        <v>-3.8</v>
      </c>
      <c r="R79" s="244">
        <v>-3.5</v>
      </c>
      <c r="S79" s="244">
        <v>-2.8</v>
      </c>
      <c r="T79" s="244">
        <v>-3</v>
      </c>
      <c r="U79" s="244">
        <v>-2.7</v>
      </c>
      <c r="V79" s="301">
        <v>-3.8</v>
      </c>
      <c r="W79" s="301">
        <v>-3.1</v>
      </c>
    </row>
    <row r="80" spans="1:23">
      <c r="A80" s="729" t="s">
        <v>450</v>
      </c>
      <c r="B80" s="730">
        <v>30.8</v>
      </c>
      <c r="C80" s="730">
        <v>28.5</v>
      </c>
      <c r="D80" s="730">
        <v>36.5</v>
      </c>
      <c r="E80" s="730">
        <v>36.5</v>
      </c>
      <c r="F80" s="732">
        <v>44.3</v>
      </c>
      <c r="G80" s="733">
        <v>49.3</v>
      </c>
      <c r="H80" s="733">
        <v>54.8</v>
      </c>
      <c r="I80" s="513"/>
      <c r="J80" s="734">
        <v>36.200000000000003</v>
      </c>
      <c r="K80" s="734">
        <v>44.1</v>
      </c>
      <c r="L80" s="734">
        <v>49.3</v>
      </c>
      <c r="M80" s="734">
        <v>46.2</v>
      </c>
      <c r="N80" s="737">
        <v>44.3</v>
      </c>
      <c r="O80" s="736">
        <v>52.2</v>
      </c>
      <c r="P80" s="734">
        <v>51.3</v>
      </c>
      <c r="Q80" s="734">
        <v>48.5</v>
      </c>
      <c r="R80" s="734">
        <v>58.2</v>
      </c>
      <c r="S80" s="734">
        <v>52.6</v>
      </c>
      <c r="T80" s="736">
        <v>55.7</v>
      </c>
      <c r="U80" s="736">
        <v>53.3</v>
      </c>
      <c r="V80" s="736">
        <v>58.6</v>
      </c>
      <c r="W80" s="736">
        <v>61.2</v>
      </c>
    </row>
    <row r="81" spans="1:23">
      <c r="A81" s="488" t="s">
        <v>451</v>
      </c>
      <c r="B81" s="658">
        <v>3.6</v>
      </c>
      <c r="C81" s="658">
        <v>4.3</v>
      </c>
      <c r="D81" s="658">
        <v>5.5</v>
      </c>
      <c r="E81" s="658">
        <v>7.7</v>
      </c>
      <c r="F81" s="720">
        <v>8.5</v>
      </c>
      <c r="G81" s="721">
        <v>7.8</v>
      </c>
      <c r="H81" s="721">
        <v>8.8000000000000007</v>
      </c>
      <c r="I81" s="491"/>
      <c r="J81" s="638">
        <v>8.4</v>
      </c>
      <c r="K81" s="638">
        <v>7.6</v>
      </c>
      <c r="L81" s="638">
        <v>8.1999999999999993</v>
      </c>
      <c r="M81" s="638">
        <v>9.4</v>
      </c>
      <c r="N81" s="639">
        <v>8.9</v>
      </c>
      <c r="O81" s="504">
        <v>6.8</v>
      </c>
      <c r="P81" s="638">
        <v>6.9</v>
      </c>
      <c r="Q81" s="638">
        <v>8.6999999999999993</v>
      </c>
      <c r="R81" s="638">
        <v>9.4</v>
      </c>
      <c r="S81" s="638">
        <v>6.9</v>
      </c>
      <c r="T81" s="504">
        <v>7.8</v>
      </c>
      <c r="U81" s="504">
        <v>10.9</v>
      </c>
      <c r="V81" s="504">
        <v>11.2</v>
      </c>
      <c r="W81" s="504">
        <v>7.9</v>
      </c>
    </row>
    <row r="82" spans="1:23" ht="13.5" thickBot="1">
      <c r="A82" s="738" t="s">
        <v>452</v>
      </c>
      <c r="B82" s="739">
        <v>34.299999999999997</v>
      </c>
      <c r="C82" s="740">
        <v>32.799999999999997</v>
      </c>
      <c r="D82" s="740">
        <v>42</v>
      </c>
      <c r="E82" s="740">
        <v>44.2</v>
      </c>
      <c r="F82" s="739">
        <v>52.8</v>
      </c>
      <c r="G82" s="741">
        <v>57.1</v>
      </c>
      <c r="H82" s="741">
        <v>63.6</v>
      </c>
      <c r="I82" s="742"/>
      <c r="J82" s="743">
        <v>44.6</v>
      </c>
      <c r="K82" s="743">
        <v>51.7</v>
      </c>
      <c r="L82" s="743">
        <v>57.5</v>
      </c>
      <c r="M82" s="744">
        <v>55.6</v>
      </c>
      <c r="N82" s="745">
        <v>53.2</v>
      </c>
      <c r="O82" s="744">
        <v>59</v>
      </c>
      <c r="P82" s="744">
        <v>58.2</v>
      </c>
      <c r="Q82" s="744">
        <v>57.2</v>
      </c>
      <c r="R82" s="744">
        <v>67.599999999999994</v>
      </c>
      <c r="S82" s="744">
        <v>59.5</v>
      </c>
      <c r="T82" s="744">
        <v>63.5</v>
      </c>
      <c r="U82" s="744">
        <v>64.2</v>
      </c>
      <c r="V82" s="744">
        <v>69.900000000000006</v>
      </c>
      <c r="W82" s="744">
        <v>69.099999999999994</v>
      </c>
    </row>
    <row r="83" spans="1:23">
      <c r="A83" s="1244" t="s">
        <v>1042</v>
      </c>
      <c r="B83" s="747"/>
      <c r="C83" s="747"/>
      <c r="D83" s="747"/>
      <c r="E83" s="747"/>
      <c r="F83" s="747"/>
      <c r="G83" s="747"/>
      <c r="H83" s="747"/>
      <c r="I83" s="747"/>
      <c r="J83" s="747"/>
      <c r="K83" s="747"/>
      <c r="L83" s="747"/>
      <c r="M83" s="747"/>
      <c r="N83" s="747"/>
      <c r="O83" s="747"/>
      <c r="P83" s="747"/>
      <c r="Q83" s="747"/>
      <c r="R83" s="747"/>
      <c r="S83" s="747"/>
      <c r="T83" s="747"/>
      <c r="U83" s="747"/>
      <c r="V83" s="747"/>
    </row>
    <row r="84" spans="1:23">
      <c r="A84" s="1244" t="s">
        <v>1044</v>
      </c>
      <c r="B84" s="746"/>
      <c r="C84" s="746"/>
      <c r="D84" s="746"/>
      <c r="E84" s="746"/>
      <c r="F84" s="746"/>
      <c r="G84" s="746"/>
      <c r="H84" s="746"/>
      <c r="I84" s="746"/>
      <c r="J84" s="746"/>
      <c r="K84" s="746"/>
      <c r="L84" s="746"/>
      <c r="M84" s="746"/>
      <c r="N84" s="746"/>
      <c r="O84" s="746"/>
      <c r="P84" s="746"/>
      <c r="Q84" s="746"/>
      <c r="R84" s="746"/>
      <c r="S84" s="746"/>
      <c r="T84" s="746"/>
      <c r="U84" s="746"/>
      <c r="V84" s="746"/>
    </row>
    <row r="86" spans="1:23" ht="15">
      <c r="A86" s="1600" t="s">
        <v>453</v>
      </c>
      <c r="B86" s="1600"/>
      <c r="C86" s="1600"/>
      <c r="D86" s="1600"/>
      <c r="E86" s="1600"/>
      <c r="F86" s="1600"/>
      <c r="G86" s="1600"/>
      <c r="H86" s="1600"/>
      <c r="I86" s="1600"/>
      <c r="J86" s="1600"/>
      <c r="K86" s="1600"/>
      <c r="L86" s="1600"/>
      <c r="M86" s="1600"/>
      <c r="N86" s="1600"/>
      <c r="O86" s="1600"/>
      <c r="P86" s="1600"/>
      <c r="Q86" s="1600"/>
      <c r="R86" s="1600"/>
      <c r="S86" s="1600"/>
      <c r="T86" s="1600"/>
      <c r="U86" s="1600"/>
      <c r="V86" s="581"/>
    </row>
    <row r="87" spans="1:23">
      <c r="A87" s="582" t="s">
        <v>95</v>
      </c>
      <c r="B87" s="442">
        <v>2017</v>
      </c>
      <c r="C87" s="442">
        <v>2018</v>
      </c>
      <c r="D87" s="442">
        <v>2019</v>
      </c>
      <c r="E87" s="442">
        <v>2020</v>
      </c>
      <c r="F87" s="442">
        <v>2021</v>
      </c>
      <c r="G87" s="442">
        <v>2022</v>
      </c>
      <c r="H87" s="442">
        <v>2023</v>
      </c>
      <c r="I87" s="443"/>
      <c r="J87" s="442" t="s">
        <v>9</v>
      </c>
      <c r="K87" s="442" t="s">
        <v>10</v>
      </c>
      <c r="L87" s="442" t="s">
        <v>11</v>
      </c>
      <c r="M87" s="442" t="s">
        <v>12</v>
      </c>
      <c r="N87" s="442" t="s">
        <v>13</v>
      </c>
      <c r="O87" s="444" t="s">
        <v>14</v>
      </c>
      <c r="P87" s="442" t="s">
        <v>15</v>
      </c>
      <c r="Q87" s="442" t="s">
        <v>16</v>
      </c>
      <c r="R87" s="442" t="s">
        <v>17</v>
      </c>
      <c r="S87" s="442" t="s">
        <v>18</v>
      </c>
      <c r="T87" s="442" t="s">
        <v>19</v>
      </c>
      <c r="U87" s="442" t="s">
        <v>20</v>
      </c>
      <c r="V87" s="442" t="s">
        <v>909</v>
      </c>
      <c r="W87" s="442" t="s">
        <v>965</v>
      </c>
    </row>
    <row r="88" spans="1:23">
      <c r="A88" s="588" t="s">
        <v>454</v>
      </c>
      <c r="B88" s="750">
        <v>38799</v>
      </c>
      <c r="C88" s="750">
        <v>41051</v>
      </c>
      <c r="D88" s="750">
        <v>32927</v>
      </c>
      <c r="E88" s="750">
        <v>29129</v>
      </c>
      <c r="F88" s="750">
        <v>32979</v>
      </c>
      <c r="G88" s="750">
        <v>39200</v>
      </c>
      <c r="H88" s="750">
        <v>40431</v>
      </c>
      <c r="I88" s="513"/>
      <c r="J88" s="750">
        <v>8020</v>
      </c>
      <c r="K88" s="750">
        <v>8569</v>
      </c>
      <c r="L88" s="750">
        <v>8016</v>
      </c>
      <c r="M88" s="750">
        <v>8373</v>
      </c>
      <c r="N88" s="750">
        <v>8624</v>
      </c>
      <c r="O88" s="750">
        <v>9422</v>
      </c>
      <c r="P88" s="750">
        <v>11495</v>
      </c>
      <c r="Q88" s="750">
        <v>9659</v>
      </c>
      <c r="R88" s="750">
        <v>10151</v>
      </c>
      <c r="S88" s="750">
        <v>10784</v>
      </c>
      <c r="T88" s="751">
        <v>9829</v>
      </c>
      <c r="U88" s="751">
        <v>9667</v>
      </c>
      <c r="V88" s="751">
        <v>9785</v>
      </c>
      <c r="W88" s="751">
        <v>9965</v>
      </c>
    </row>
    <row r="89" spans="1:23">
      <c r="A89" s="685" t="s">
        <v>455</v>
      </c>
      <c r="B89" s="686">
        <v>28830</v>
      </c>
      <c r="C89" s="686">
        <v>28915</v>
      </c>
      <c r="D89" s="686">
        <v>25422</v>
      </c>
      <c r="E89" s="686">
        <v>23782</v>
      </c>
      <c r="F89" s="686">
        <v>27711</v>
      </c>
      <c r="G89" s="686">
        <v>35550</v>
      </c>
      <c r="H89" s="686">
        <v>36512</v>
      </c>
      <c r="I89" s="491"/>
      <c r="J89" s="686">
        <v>6518</v>
      </c>
      <c r="K89" s="686">
        <v>7060</v>
      </c>
      <c r="L89" s="686">
        <v>6968</v>
      </c>
      <c r="M89" s="686">
        <v>7165</v>
      </c>
      <c r="N89" s="686">
        <v>7761</v>
      </c>
      <c r="O89" s="686">
        <v>8551</v>
      </c>
      <c r="P89" s="686">
        <v>10334</v>
      </c>
      <c r="Q89" s="686">
        <v>8904</v>
      </c>
      <c r="R89" s="686">
        <v>8749</v>
      </c>
      <c r="S89" s="686">
        <v>9512</v>
      </c>
      <c r="T89" s="752">
        <v>9339</v>
      </c>
      <c r="U89" s="752">
        <v>8912</v>
      </c>
      <c r="V89" s="752">
        <v>8762</v>
      </c>
      <c r="W89" s="752">
        <v>8977</v>
      </c>
    </row>
    <row r="90" spans="1:23">
      <c r="A90" s="488" t="s">
        <v>336</v>
      </c>
      <c r="B90" s="492">
        <v>9969</v>
      </c>
      <c r="C90" s="492">
        <v>12136</v>
      </c>
      <c r="D90" s="492">
        <v>7505</v>
      </c>
      <c r="E90" s="492">
        <v>5347</v>
      </c>
      <c r="F90" s="492">
        <v>5268</v>
      </c>
      <c r="G90" s="492">
        <v>3650</v>
      </c>
      <c r="H90" s="492">
        <v>3919</v>
      </c>
      <c r="I90" s="491"/>
      <c r="J90" s="492">
        <v>1502</v>
      </c>
      <c r="K90" s="492">
        <v>1509</v>
      </c>
      <c r="L90" s="492">
        <v>1048</v>
      </c>
      <c r="M90" s="492">
        <v>1208</v>
      </c>
      <c r="N90" s="492">
        <v>863</v>
      </c>
      <c r="O90" s="489">
        <v>871</v>
      </c>
      <c r="P90" s="492">
        <v>1161</v>
      </c>
      <c r="Q90" s="489">
        <v>755</v>
      </c>
      <c r="R90" s="489">
        <v>1402</v>
      </c>
      <c r="S90" s="489">
        <v>1272</v>
      </c>
      <c r="T90" s="504">
        <v>490</v>
      </c>
      <c r="U90" s="504">
        <v>755</v>
      </c>
      <c r="V90" s="490">
        <v>1023</v>
      </c>
      <c r="W90" s="490">
        <v>988</v>
      </c>
    </row>
    <row r="91" spans="1:23">
      <c r="A91" s="753" t="s">
        <v>200</v>
      </c>
      <c r="B91" s="754">
        <v>241413</v>
      </c>
      <c r="C91" s="754">
        <v>255803</v>
      </c>
      <c r="D91" s="754">
        <v>235097</v>
      </c>
      <c r="E91" s="754">
        <v>230811</v>
      </c>
      <c r="F91" s="754">
        <v>244175</v>
      </c>
      <c r="G91" s="754">
        <v>232587</v>
      </c>
      <c r="H91" s="754">
        <v>232818</v>
      </c>
      <c r="I91" s="513"/>
      <c r="J91" s="754">
        <v>50525</v>
      </c>
      <c r="K91" s="754">
        <v>56381</v>
      </c>
      <c r="L91" s="754">
        <v>60020</v>
      </c>
      <c r="M91" s="754">
        <v>77249</v>
      </c>
      <c r="N91" s="754">
        <v>43366</v>
      </c>
      <c r="O91" s="754">
        <v>55498</v>
      </c>
      <c r="P91" s="754">
        <v>59353</v>
      </c>
      <c r="Q91" s="754">
        <v>74370</v>
      </c>
      <c r="R91" s="754">
        <v>38058</v>
      </c>
      <c r="S91" s="754">
        <v>56618</v>
      </c>
      <c r="T91" s="755">
        <v>64801</v>
      </c>
      <c r="U91" s="755">
        <v>73341</v>
      </c>
      <c r="V91" s="755">
        <v>46872</v>
      </c>
      <c r="W91" s="755">
        <v>62357</v>
      </c>
    </row>
    <row r="92" spans="1:23">
      <c r="A92" s="488" t="s">
        <v>456</v>
      </c>
      <c r="B92" s="492">
        <v>196796</v>
      </c>
      <c r="C92" s="492">
        <v>203206</v>
      </c>
      <c r="D92" s="492">
        <v>190229</v>
      </c>
      <c r="E92" s="492">
        <v>191764</v>
      </c>
      <c r="F92" s="492">
        <v>197893</v>
      </c>
      <c r="G92" s="492">
        <v>190107</v>
      </c>
      <c r="H92" s="492">
        <v>185522</v>
      </c>
      <c r="I92" s="491"/>
      <c r="J92" s="492">
        <v>40798</v>
      </c>
      <c r="K92" s="492">
        <v>45142</v>
      </c>
      <c r="L92" s="492">
        <v>47350</v>
      </c>
      <c r="M92" s="492">
        <v>64603</v>
      </c>
      <c r="N92" s="492">
        <v>33560</v>
      </c>
      <c r="O92" s="492">
        <v>43668</v>
      </c>
      <c r="P92" s="492">
        <v>48707</v>
      </c>
      <c r="Q92" s="492">
        <v>64172</v>
      </c>
      <c r="R92" s="492">
        <v>28295</v>
      </c>
      <c r="S92" s="492">
        <v>44908</v>
      </c>
      <c r="T92" s="490">
        <v>52139</v>
      </c>
      <c r="U92" s="490">
        <v>60180</v>
      </c>
      <c r="V92" s="490">
        <v>36309</v>
      </c>
      <c r="W92" s="490">
        <v>49422</v>
      </c>
    </row>
    <row r="93" spans="1:23">
      <c r="A93" s="685" t="s">
        <v>457</v>
      </c>
      <c r="B93" s="686">
        <v>27442</v>
      </c>
      <c r="C93" s="686">
        <v>29031</v>
      </c>
      <c r="D93" s="686">
        <v>23494</v>
      </c>
      <c r="E93" s="686">
        <v>19369</v>
      </c>
      <c r="F93" s="686">
        <v>24636</v>
      </c>
      <c r="G93" s="686">
        <v>22801</v>
      </c>
      <c r="H93" s="686">
        <v>24956</v>
      </c>
      <c r="I93" s="491"/>
      <c r="J93" s="686">
        <v>4422</v>
      </c>
      <c r="K93" s="686">
        <v>6054</v>
      </c>
      <c r="L93" s="686">
        <v>7337</v>
      </c>
      <c r="M93" s="686">
        <v>6823</v>
      </c>
      <c r="N93" s="686">
        <v>5436</v>
      </c>
      <c r="O93" s="686">
        <v>6666</v>
      </c>
      <c r="P93" s="686">
        <v>5226</v>
      </c>
      <c r="Q93" s="686">
        <v>5473</v>
      </c>
      <c r="R93" s="686">
        <v>5545</v>
      </c>
      <c r="S93" s="686">
        <v>6269</v>
      </c>
      <c r="T93" s="752">
        <v>6317</v>
      </c>
      <c r="U93" s="752">
        <v>6825</v>
      </c>
      <c r="V93" s="752">
        <v>5065</v>
      </c>
      <c r="W93" s="752">
        <v>6543</v>
      </c>
    </row>
    <row r="94" spans="1:23">
      <c r="A94" s="488" t="s">
        <v>336</v>
      </c>
      <c r="B94" s="492">
        <v>17175</v>
      </c>
      <c r="C94" s="492">
        <v>23566</v>
      </c>
      <c r="D94" s="492">
        <v>21374</v>
      </c>
      <c r="E94" s="492">
        <v>19678</v>
      </c>
      <c r="F94" s="492">
        <v>21646</v>
      </c>
      <c r="G94" s="492">
        <v>19679</v>
      </c>
      <c r="H94" s="492">
        <v>22340</v>
      </c>
      <c r="I94" s="491"/>
      <c r="J94" s="492">
        <v>5305</v>
      </c>
      <c r="K94" s="492">
        <v>5185</v>
      </c>
      <c r="L94" s="492">
        <v>5333</v>
      </c>
      <c r="M94" s="490">
        <v>5823</v>
      </c>
      <c r="N94" s="490">
        <v>4370</v>
      </c>
      <c r="O94" s="490">
        <v>5164</v>
      </c>
      <c r="P94" s="490">
        <v>5420</v>
      </c>
      <c r="Q94" s="490">
        <v>4725</v>
      </c>
      <c r="R94" s="490">
        <v>4218</v>
      </c>
      <c r="S94" s="490">
        <v>5441</v>
      </c>
      <c r="T94" s="490">
        <v>6345</v>
      </c>
      <c r="U94" s="490">
        <v>6336</v>
      </c>
      <c r="V94" s="490">
        <v>5498</v>
      </c>
      <c r="W94" s="490">
        <v>6392</v>
      </c>
    </row>
    <row r="95" spans="1:23">
      <c r="A95" s="753" t="s">
        <v>229</v>
      </c>
      <c r="B95" s="754">
        <v>48592</v>
      </c>
      <c r="C95" s="754">
        <v>48419</v>
      </c>
      <c r="D95" s="754">
        <v>30925</v>
      </c>
      <c r="E95" s="754">
        <v>16850</v>
      </c>
      <c r="F95" s="754">
        <v>19358</v>
      </c>
      <c r="G95" s="754">
        <v>17363</v>
      </c>
      <c r="H95" s="754">
        <v>14429</v>
      </c>
      <c r="I95" s="513"/>
      <c r="J95" s="754">
        <v>4622</v>
      </c>
      <c r="K95" s="754">
        <v>6215</v>
      </c>
      <c r="L95" s="754">
        <v>4722</v>
      </c>
      <c r="M95" s="522">
        <v>3799</v>
      </c>
      <c r="N95" s="754">
        <v>5019</v>
      </c>
      <c r="O95" s="754">
        <v>5265</v>
      </c>
      <c r="P95" s="754">
        <v>3676</v>
      </c>
      <c r="Q95" s="754">
        <v>3403</v>
      </c>
      <c r="R95" s="754">
        <v>5168</v>
      </c>
      <c r="S95" s="754">
        <v>4022</v>
      </c>
      <c r="T95" s="755">
        <v>2299</v>
      </c>
      <c r="U95" s="755">
        <v>2941</v>
      </c>
      <c r="V95" s="755">
        <v>3317</v>
      </c>
      <c r="W95" s="755">
        <v>4199</v>
      </c>
    </row>
    <row r="96" spans="1:23">
      <c r="A96" s="488" t="s">
        <v>458</v>
      </c>
      <c r="B96" s="492">
        <v>18313</v>
      </c>
      <c r="C96" s="492">
        <v>17135</v>
      </c>
      <c r="D96" s="492">
        <v>13432</v>
      </c>
      <c r="E96" s="492">
        <v>4193</v>
      </c>
      <c r="F96" s="492">
        <v>3957</v>
      </c>
      <c r="G96" s="492">
        <v>3220</v>
      </c>
      <c r="H96" s="492">
        <v>2538</v>
      </c>
      <c r="I96" s="491"/>
      <c r="J96" s="492">
        <v>1087</v>
      </c>
      <c r="K96" s="492">
        <v>825</v>
      </c>
      <c r="L96" s="492">
        <v>1096</v>
      </c>
      <c r="M96" s="489">
        <v>949</v>
      </c>
      <c r="N96" s="492">
        <v>980</v>
      </c>
      <c r="O96" s="489">
        <v>753</v>
      </c>
      <c r="P96" s="489">
        <v>789</v>
      </c>
      <c r="Q96" s="489">
        <v>698</v>
      </c>
      <c r="R96" s="489">
        <v>964</v>
      </c>
      <c r="S96" s="489">
        <v>426</v>
      </c>
      <c r="T96" s="504">
        <v>494</v>
      </c>
      <c r="U96" s="504">
        <v>654</v>
      </c>
      <c r="V96" s="504">
        <v>776</v>
      </c>
      <c r="W96" s="504">
        <v>1185</v>
      </c>
    </row>
    <row r="97" spans="1:23">
      <c r="A97" s="685" t="s">
        <v>459</v>
      </c>
      <c r="B97" s="686">
        <v>6528</v>
      </c>
      <c r="C97" s="686">
        <v>7082</v>
      </c>
      <c r="D97" s="686">
        <v>4408</v>
      </c>
      <c r="E97" s="686">
        <v>2075</v>
      </c>
      <c r="F97" s="686">
        <v>3653</v>
      </c>
      <c r="G97" s="686">
        <v>3313</v>
      </c>
      <c r="H97" s="686">
        <v>2696</v>
      </c>
      <c r="I97" s="491"/>
      <c r="J97" s="686">
        <v>783</v>
      </c>
      <c r="K97" s="686">
        <v>1539</v>
      </c>
      <c r="L97" s="686">
        <v>625</v>
      </c>
      <c r="M97" s="756">
        <v>706</v>
      </c>
      <c r="N97" s="686">
        <v>1085</v>
      </c>
      <c r="O97" s="756">
        <v>972</v>
      </c>
      <c r="P97" s="756">
        <v>669</v>
      </c>
      <c r="Q97" s="756">
        <v>587</v>
      </c>
      <c r="R97" s="686">
        <v>1080</v>
      </c>
      <c r="S97" s="756">
        <v>742</v>
      </c>
      <c r="T97" s="629">
        <v>189</v>
      </c>
      <c r="U97" s="629">
        <v>685</v>
      </c>
      <c r="V97" s="629">
        <v>589</v>
      </c>
      <c r="W97" s="629">
        <v>590</v>
      </c>
    </row>
    <row r="98" spans="1:23">
      <c r="A98" s="488" t="s">
        <v>336</v>
      </c>
      <c r="B98" s="492">
        <v>23751</v>
      </c>
      <c r="C98" s="492">
        <v>24202</v>
      </c>
      <c r="D98" s="492">
        <v>13085</v>
      </c>
      <c r="E98" s="492">
        <v>10582</v>
      </c>
      <c r="F98" s="492">
        <v>11748</v>
      </c>
      <c r="G98" s="492">
        <v>10830</v>
      </c>
      <c r="H98" s="492">
        <v>9195</v>
      </c>
      <c r="I98" s="491"/>
      <c r="J98" s="492">
        <v>2752</v>
      </c>
      <c r="K98" s="492">
        <v>3851</v>
      </c>
      <c r="L98" s="492">
        <v>3001</v>
      </c>
      <c r="M98" s="490">
        <v>2144</v>
      </c>
      <c r="N98" s="490">
        <v>2954</v>
      </c>
      <c r="O98" s="490">
        <v>3540</v>
      </c>
      <c r="P98" s="490">
        <v>2218</v>
      </c>
      <c r="Q98" s="490">
        <v>2118</v>
      </c>
      <c r="R98" s="490">
        <v>3124</v>
      </c>
      <c r="S98" s="490">
        <v>2854</v>
      </c>
      <c r="T98" s="490">
        <v>1616</v>
      </c>
      <c r="U98" s="490">
        <v>1602</v>
      </c>
      <c r="V98" s="490">
        <v>1952</v>
      </c>
      <c r="W98" s="490">
        <v>2424</v>
      </c>
    </row>
    <row r="99" spans="1:23">
      <c r="A99" s="753" t="s">
        <v>251</v>
      </c>
      <c r="B99" s="754">
        <v>8093</v>
      </c>
      <c r="C99" s="754">
        <v>12313</v>
      </c>
      <c r="D99" s="754">
        <v>8182</v>
      </c>
      <c r="E99" s="754">
        <v>5523</v>
      </c>
      <c r="F99" s="754">
        <v>4009</v>
      </c>
      <c r="G99" s="754">
        <v>5797</v>
      </c>
      <c r="H99" s="754">
        <v>5483</v>
      </c>
      <c r="I99" s="513"/>
      <c r="J99" s="754">
        <v>276</v>
      </c>
      <c r="K99" s="754">
        <v>1566</v>
      </c>
      <c r="L99" s="754">
        <v>486</v>
      </c>
      <c r="M99" s="754">
        <v>1681</v>
      </c>
      <c r="N99" s="754">
        <v>1079</v>
      </c>
      <c r="O99" s="754">
        <v>1510</v>
      </c>
      <c r="P99" s="754">
        <v>1554</v>
      </c>
      <c r="Q99" s="754">
        <v>1654</v>
      </c>
      <c r="R99" s="754">
        <v>1240</v>
      </c>
      <c r="S99" s="754">
        <v>953</v>
      </c>
      <c r="T99" s="755">
        <v>1475</v>
      </c>
      <c r="U99" s="755">
        <v>1815</v>
      </c>
      <c r="V99" s="755">
        <v>1407</v>
      </c>
      <c r="W99" s="755">
        <v>1386</v>
      </c>
    </row>
    <row r="100" spans="1:23">
      <c r="A100" s="588" t="s">
        <v>256</v>
      </c>
      <c r="B100" s="750">
        <v>6207</v>
      </c>
      <c r="C100" s="750">
        <v>7987</v>
      </c>
      <c r="D100" s="750">
        <v>5374</v>
      </c>
      <c r="E100" s="750">
        <v>3763</v>
      </c>
      <c r="F100" s="750">
        <v>4772</v>
      </c>
      <c r="G100" s="750">
        <v>7095</v>
      </c>
      <c r="H100" s="750">
        <v>7758</v>
      </c>
      <c r="I100" s="513"/>
      <c r="J100" s="750">
        <v>885</v>
      </c>
      <c r="K100" s="750">
        <v>765</v>
      </c>
      <c r="L100" s="750">
        <v>1518</v>
      </c>
      <c r="M100" s="750">
        <v>1604</v>
      </c>
      <c r="N100" s="750">
        <v>1270</v>
      </c>
      <c r="O100" s="750">
        <v>1466</v>
      </c>
      <c r="P100" s="750">
        <v>1491</v>
      </c>
      <c r="Q100" s="750">
        <v>2868</v>
      </c>
      <c r="R100" s="750">
        <v>1042</v>
      </c>
      <c r="S100" s="750">
        <v>1997</v>
      </c>
      <c r="T100" s="751">
        <v>2155</v>
      </c>
      <c r="U100" s="751">
        <v>2564</v>
      </c>
      <c r="V100" s="751">
        <v>2446</v>
      </c>
      <c r="W100" s="751">
        <v>1885</v>
      </c>
    </row>
    <row r="101" spans="1:23" ht="13.5" thickBot="1">
      <c r="A101" s="757" t="s">
        <v>261</v>
      </c>
      <c r="B101" s="758">
        <v>343104</v>
      </c>
      <c r="C101" s="758">
        <v>365573</v>
      </c>
      <c r="D101" s="758">
        <v>312505</v>
      </c>
      <c r="E101" s="758">
        <v>286076</v>
      </c>
      <c r="F101" s="758">
        <v>305293</v>
      </c>
      <c r="G101" s="758">
        <v>302042</v>
      </c>
      <c r="H101" s="758">
        <v>300919</v>
      </c>
      <c r="I101" s="513"/>
      <c r="J101" s="758">
        <v>64328</v>
      </c>
      <c r="K101" s="758">
        <v>73496</v>
      </c>
      <c r="L101" s="758">
        <v>74762</v>
      </c>
      <c r="M101" s="758">
        <v>92706</v>
      </c>
      <c r="N101" s="758">
        <v>59358</v>
      </c>
      <c r="O101" s="758">
        <v>73161</v>
      </c>
      <c r="P101" s="758">
        <v>77569</v>
      </c>
      <c r="Q101" s="758">
        <v>91954</v>
      </c>
      <c r="R101" s="758">
        <v>55659</v>
      </c>
      <c r="S101" s="758">
        <v>74374</v>
      </c>
      <c r="T101" s="758">
        <v>80559</v>
      </c>
      <c r="U101" s="758">
        <v>90328</v>
      </c>
      <c r="V101" s="758">
        <v>63827</v>
      </c>
      <c r="W101" s="758">
        <v>79792</v>
      </c>
    </row>
    <row r="102" spans="1:23">
      <c r="B102" s="759"/>
      <c r="C102" s="759"/>
      <c r="D102" s="759"/>
      <c r="E102" s="759"/>
      <c r="F102" s="759"/>
      <c r="G102" s="759"/>
      <c r="H102" s="759"/>
      <c r="I102" s="759"/>
      <c r="J102" s="760"/>
      <c r="K102" s="759"/>
      <c r="L102" s="759"/>
      <c r="M102" s="759"/>
      <c r="N102" s="759"/>
      <c r="O102" s="759"/>
      <c r="P102" s="759"/>
      <c r="Q102" s="759"/>
      <c r="R102" s="759"/>
      <c r="S102" s="759"/>
      <c r="T102" s="759"/>
      <c r="U102" s="759"/>
      <c r="V102" s="759"/>
    </row>
    <row r="117" ht="14.1" customHeight="1"/>
  </sheetData>
  <mergeCells count="8">
    <mergeCell ref="A86:U86"/>
    <mergeCell ref="A1:U1"/>
    <mergeCell ref="A15:U15"/>
    <mergeCell ref="C16:E16"/>
    <mergeCell ref="A23:U23"/>
    <mergeCell ref="A60:U60"/>
    <mergeCell ref="A67:U67"/>
    <mergeCell ref="A57:H57"/>
  </mergeCells>
  <pageMargins left="0.78740157499999996" right="0.78740157499999996" top="0.984251969" bottom="0.984251969" header="0.49212598499999999" footer="0.49212598499999999"/>
  <pageSetup paperSize="9" orientation="portrait" r:id="rId1"/>
  <headerFooter alignWithMargins="0"/>
  <ignoredErrors>
    <ignoredError sqref="U12"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31"/>
  <sheetViews>
    <sheetView showGridLines="0" zoomScale="140" zoomScaleNormal="140" workbookViewId="0">
      <pane xSplit="1" topLeftCell="R1" activePane="topRight" state="frozen"/>
      <selection sqref="A1:U1"/>
      <selection pane="topRight" activeCell="Y1" sqref="Y1"/>
    </sheetView>
  </sheetViews>
  <sheetFormatPr defaultRowHeight="12.75"/>
  <cols>
    <col min="1" max="1" width="53.28515625" customWidth="1"/>
    <col min="2" max="8" width="9.5703125" customWidth="1"/>
    <col min="9" max="9" width="5.7109375" customWidth="1"/>
    <col min="10" max="22" width="9.5703125" customWidth="1"/>
  </cols>
  <sheetData>
    <row r="1" spans="1:23" ht="18" customHeight="1">
      <c r="A1" s="1605" t="s">
        <v>460</v>
      </c>
      <c r="B1" s="1605"/>
      <c r="C1" s="1605"/>
      <c r="D1" s="1605"/>
      <c r="E1" s="1605"/>
      <c r="F1" s="1605"/>
      <c r="G1" s="1605"/>
      <c r="H1" s="1605"/>
      <c r="I1" s="1605"/>
      <c r="J1" s="1605"/>
      <c r="K1" s="1605"/>
      <c r="L1" s="1605"/>
      <c r="M1" s="1605"/>
      <c r="N1" s="1605"/>
      <c r="O1" s="1605"/>
      <c r="P1" s="1605"/>
      <c r="Q1" s="1605"/>
      <c r="R1" s="1605"/>
      <c r="S1" s="1605"/>
      <c r="T1" s="1605"/>
      <c r="U1" s="1605"/>
      <c r="V1" s="13"/>
    </row>
    <row r="2" spans="1:23">
      <c r="A2" s="54"/>
      <c r="B2" s="58">
        <v>2017</v>
      </c>
      <c r="C2" s="58">
        <v>2018</v>
      </c>
      <c r="D2" s="58">
        <v>2019</v>
      </c>
      <c r="E2" s="58">
        <v>2020</v>
      </c>
      <c r="F2" s="58">
        <v>2021</v>
      </c>
      <c r="G2" s="58">
        <v>2022</v>
      </c>
      <c r="H2" s="58">
        <v>2023</v>
      </c>
      <c r="I2" s="147"/>
      <c r="J2" s="58" t="s">
        <v>9</v>
      </c>
      <c r="K2" s="58" t="s">
        <v>10</v>
      </c>
      <c r="L2" s="58" t="s">
        <v>11</v>
      </c>
      <c r="M2" s="58" t="s">
        <v>12</v>
      </c>
      <c r="N2" s="58" t="s">
        <v>13</v>
      </c>
      <c r="O2" s="59" t="s">
        <v>14</v>
      </c>
      <c r="P2" s="58" t="s">
        <v>15</v>
      </c>
      <c r="Q2" s="58" t="s">
        <v>16</v>
      </c>
      <c r="R2" s="58" t="s">
        <v>17</v>
      </c>
      <c r="S2" s="58" t="s">
        <v>18</v>
      </c>
      <c r="T2" s="58" t="s">
        <v>19</v>
      </c>
      <c r="U2" s="58" t="s">
        <v>20</v>
      </c>
      <c r="V2" s="58" t="s">
        <v>909</v>
      </c>
      <c r="W2" s="58" t="s">
        <v>965</v>
      </c>
    </row>
    <row r="3" spans="1:23">
      <c r="A3" s="7" t="s">
        <v>461</v>
      </c>
      <c r="B3" s="242"/>
      <c r="C3" s="242"/>
      <c r="D3" s="242"/>
      <c r="E3" s="242"/>
      <c r="F3" s="242" t="s">
        <v>420</v>
      </c>
      <c r="G3" s="242" t="s">
        <v>420</v>
      </c>
      <c r="H3" s="242"/>
      <c r="I3" s="17"/>
      <c r="J3" s="7"/>
      <c r="K3" s="28"/>
      <c r="L3" s="28"/>
      <c r="M3" s="28" t="s">
        <v>420</v>
      </c>
      <c r="N3" s="168"/>
      <c r="O3" s="168"/>
      <c r="P3" s="168" t="s">
        <v>420</v>
      </c>
      <c r="Q3" s="168" t="s">
        <v>420</v>
      </c>
      <c r="R3" s="168"/>
      <c r="S3" s="168"/>
      <c r="T3" s="168"/>
      <c r="U3" s="168"/>
      <c r="V3" s="168"/>
      <c r="W3" s="168"/>
    </row>
    <row r="4" spans="1:23">
      <c r="A4" s="66" t="s">
        <v>462</v>
      </c>
      <c r="B4" s="254">
        <v>4263</v>
      </c>
      <c r="C4" s="241">
        <v>4179</v>
      </c>
      <c r="D4" s="211">
        <v>4109</v>
      </c>
      <c r="E4" s="211">
        <v>4002</v>
      </c>
      <c r="F4" s="211">
        <v>5377</v>
      </c>
      <c r="G4" s="211">
        <v>5856</v>
      </c>
      <c r="H4" s="211">
        <v>6606</v>
      </c>
      <c r="I4" s="15"/>
      <c r="J4" s="407">
        <v>983</v>
      </c>
      <c r="K4" s="211">
        <v>1431</v>
      </c>
      <c r="L4" s="407">
        <v>1475</v>
      </c>
      <c r="M4" s="70">
        <v>1488</v>
      </c>
      <c r="N4" s="70">
        <v>1088</v>
      </c>
      <c r="O4" s="70">
        <v>1520</v>
      </c>
      <c r="P4" s="70">
        <v>1489</v>
      </c>
      <c r="Q4" s="70">
        <v>1759</v>
      </c>
      <c r="R4" s="70">
        <v>1222</v>
      </c>
      <c r="S4" s="70">
        <v>1676</v>
      </c>
      <c r="T4" s="70">
        <v>1784</v>
      </c>
      <c r="U4" s="70">
        <v>1924</v>
      </c>
      <c r="V4" s="70">
        <v>1446</v>
      </c>
      <c r="W4" s="70">
        <v>1935</v>
      </c>
    </row>
    <row r="5" spans="1:23">
      <c r="A5" s="8" t="s">
        <v>463</v>
      </c>
      <c r="B5" s="1302"/>
      <c r="C5" s="1302"/>
      <c r="D5" s="57">
        <v>569</v>
      </c>
      <c r="E5" s="57">
        <v>710</v>
      </c>
      <c r="F5" s="404">
        <v>1166</v>
      </c>
      <c r="G5" s="404">
        <v>1100</v>
      </c>
      <c r="H5" s="404">
        <v>1412</v>
      </c>
      <c r="I5" s="15"/>
      <c r="J5" s="57">
        <v>198</v>
      </c>
      <c r="K5" s="57">
        <v>378</v>
      </c>
      <c r="L5" s="57">
        <v>397</v>
      </c>
      <c r="M5" s="171">
        <v>194</v>
      </c>
      <c r="N5" s="171">
        <v>181</v>
      </c>
      <c r="O5" s="171">
        <v>302</v>
      </c>
      <c r="P5" s="171">
        <v>343</v>
      </c>
      <c r="Q5" s="171">
        <v>274</v>
      </c>
      <c r="R5" s="171">
        <v>222</v>
      </c>
      <c r="S5" s="171">
        <v>320</v>
      </c>
      <c r="T5" s="57">
        <v>402</v>
      </c>
      <c r="U5" s="57">
        <v>468</v>
      </c>
      <c r="V5" s="57">
        <v>347</v>
      </c>
      <c r="W5" s="57">
        <v>409</v>
      </c>
    </row>
    <row r="6" spans="1:23">
      <c r="A6" s="66" t="s">
        <v>464</v>
      </c>
      <c r="B6" s="1301"/>
      <c r="C6" s="1301"/>
      <c r="D6" s="211">
        <v>3541</v>
      </c>
      <c r="E6" s="211">
        <v>3292</v>
      </c>
      <c r="F6" s="211">
        <v>4211</v>
      </c>
      <c r="G6" s="211">
        <v>4756</v>
      </c>
      <c r="H6" s="211">
        <v>5194</v>
      </c>
      <c r="I6" s="15"/>
      <c r="J6" s="162">
        <v>786</v>
      </c>
      <c r="K6" s="70">
        <v>1053</v>
      </c>
      <c r="L6" s="222">
        <v>1078</v>
      </c>
      <c r="M6" s="70">
        <v>1294</v>
      </c>
      <c r="N6" s="177">
        <v>907</v>
      </c>
      <c r="O6" s="70">
        <v>1218</v>
      </c>
      <c r="P6" s="70">
        <v>1146</v>
      </c>
      <c r="Q6" s="70">
        <v>1485</v>
      </c>
      <c r="R6" s="70">
        <v>1000</v>
      </c>
      <c r="S6" s="70">
        <v>1356</v>
      </c>
      <c r="T6" s="70">
        <v>1383</v>
      </c>
      <c r="U6" s="70">
        <v>1456</v>
      </c>
      <c r="V6" s="70">
        <v>1100</v>
      </c>
      <c r="W6" s="70">
        <v>1526</v>
      </c>
    </row>
    <row r="7" spans="1:23">
      <c r="A7" s="7" t="s">
        <v>465</v>
      </c>
      <c r="B7" s="242"/>
      <c r="C7" s="242"/>
      <c r="D7" s="242"/>
      <c r="E7" s="28"/>
      <c r="F7" s="178"/>
      <c r="G7" s="178"/>
      <c r="H7" s="178"/>
      <c r="I7" s="17"/>
      <c r="J7" s="28"/>
      <c r="K7" s="28"/>
      <c r="L7" s="28"/>
      <c r="M7" s="178"/>
      <c r="N7" s="178"/>
      <c r="O7" s="178"/>
      <c r="P7" s="178"/>
      <c r="Q7" s="178"/>
      <c r="R7" s="178"/>
      <c r="S7" s="178"/>
      <c r="T7" s="178"/>
      <c r="U7" s="178"/>
      <c r="V7" s="178"/>
      <c r="W7" s="178"/>
    </row>
    <row r="8" spans="1:23">
      <c r="A8" s="66" t="s">
        <v>466</v>
      </c>
      <c r="B8" s="239">
        <v>288.7</v>
      </c>
      <c r="C8" s="239">
        <v>307.39999999999998</v>
      </c>
      <c r="D8" s="243">
        <v>268</v>
      </c>
      <c r="E8" s="69">
        <v>254</v>
      </c>
      <c r="F8" s="177">
        <v>270.89999999999998</v>
      </c>
      <c r="G8" s="177">
        <v>260.7</v>
      </c>
      <c r="H8" s="177">
        <v>256.8</v>
      </c>
      <c r="I8" s="15"/>
      <c r="J8" s="162">
        <v>57.6</v>
      </c>
      <c r="K8" s="69">
        <v>65.400000000000006</v>
      </c>
      <c r="L8" s="162">
        <v>66.2</v>
      </c>
      <c r="M8" s="177">
        <v>81.7</v>
      </c>
      <c r="N8" s="177">
        <v>51.3</v>
      </c>
      <c r="O8" s="177">
        <v>62.8</v>
      </c>
      <c r="P8" s="177">
        <v>65.400000000000006</v>
      </c>
      <c r="Q8" s="177">
        <v>81.2</v>
      </c>
      <c r="R8" s="177">
        <v>45.9</v>
      </c>
      <c r="S8" s="177">
        <v>63.3</v>
      </c>
      <c r="T8" s="69">
        <v>69.7</v>
      </c>
      <c r="U8" s="69">
        <v>77.900000000000006</v>
      </c>
      <c r="V8" s="69" t="s">
        <v>916</v>
      </c>
      <c r="W8" s="69">
        <v>68.5</v>
      </c>
    </row>
    <row r="9" spans="1:23">
      <c r="A9" s="8" t="s">
        <v>467</v>
      </c>
      <c r="B9" s="1302"/>
      <c r="C9" s="1302"/>
      <c r="D9" s="244">
        <v>14.2</v>
      </c>
      <c r="E9" s="57">
        <v>13.6</v>
      </c>
      <c r="F9" s="171">
        <v>15.6</v>
      </c>
      <c r="G9" s="171">
        <v>18.5</v>
      </c>
      <c r="H9" s="171">
        <v>23.6</v>
      </c>
      <c r="I9" s="15"/>
      <c r="J9" s="57">
        <v>2.8</v>
      </c>
      <c r="K9" s="57">
        <v>4.8</v>
      </c>
      <c r="L9" s="57">
        <v>4.8</v>
      </c>
      <c r="M9" s="171">
        <v>3.2</v>
      </c>
      <c r="N9" s="171">
        <v>2.7</v>
      </c>
      <c r="O9" s="171">
        <v>4.5</v>
      </c>
      <c r="P9" s="171">
        <v>6.2</v>
      </c>
      <c r="Q9" s="171">
        <v>5.0999999999999996</v>
      </c>
      <c r="R9" s="171">
        <v>3.5</v>
      </c>
      <c r="S9" s="171">
        <v>5.6</v>
      </c>
      <c r="T9" s="57">
        <v>6.6</v>
      </c>
      <c r="U9" s="57">
        <v>7.8</v>
      </c>
      <c r="V9" s="57" t="s">
        <v>917</v>
      </c>
      <c r="W9" s="57">
        <v>7.1</v>
      </c>
    </row>
    <row r="10" spans="1:23">
      <c r="A10" s="66" t="s">
        <v>468</v>
      </c>
      <c r="B10" s="1301"/>
      <c r="C10" s="1301"/>
      <c r="D10" s="243">
        <v>253.8</v>
      </c>
      <c r="E10" s="69">
        <v>240.4</v>
      </c>
      <c r="F10" s="177">
        <v>255.3</v>
      </c>
      <c r="G10" s="177">
        <v>242.2</v>
      </c>
      <c r="H10" s="177">
        <v>233.2</v>
      </c>
      <c r="I10" s="15"/>
      <c r="J10" s="162">
        <v>54.8</v>
      </c>
      <c r="K10" s="69">
        <v>60.6</v>
      </c>
      <c r="L10" s="162">
        <v>61.3</v>
      </c>
      <c r="M10" s="177">
        <v>78.599999999999994</v>
      </c>
      <c r="N10" s="177">
        <v>48.6</v>
      </c>
      <c r="O10" s="177">
        <v>58.2</v>
      </c>
      <c r="P10" s="177">
        <v>59.2</v>
      </c>
      <c r="Q10" s="177">
        <v>76.2</v>
      </c>
      <c r="R10" s="177">
        <v>42.3</v>
      </c>
      <c r="S10" s="177">
        <v>57.8</v>
      </c>
      <c r="T10" s="69">
        <v>63.1</v>
      </c>
      <c r="U10" s="69">
        <v>70.099999999999994</v>
      </c>
      <c r="V10" s="69" t="s">
        <v>918</v>
      </c>
      <c r="W10" s="69">
        <v>61.4</v>
      </c>
    </row>
    <row r="11" spans="1:23">
      <c r="A11" s="7" t="s">
        <v>469</v>
      </c>
      <c r="B11" s="242"/>
      <c r="C11" s="242"/>
      <c r="D11" s="242"/>
      <c r="E11" s="28"/>
      <c r="F11" s="168" t="s">
        <v>420</v>
      </c>
      <c r="G11" s="168" t="s">
        <v>420</v>
      </c>
      <c r="H11" s="168"/>
      <c r="I11" s="17"/>
      <c r="J11" s="28"/>
      <c r="K11" s="28"/>
      <c r="L11" s="28"/>
      <c r="M11" s="168" t="s">
        <v>420</v>
      </c>
      <c r="N11" s="168"/>
      <c r="O11" s="168"/>
      <c r="P11" s="168" t="s">
        <v>420</v>
      </c>
      <c r="Q11" s="168" t="s">
        <v>420</v>
      </c>
      <c r="R11" s="168"/>
      <c r="S11" s="168"/>
      <c r="T11" s="168"/>
      <c r="U11" s="168"/>
      <c r="V11" s="168"/>
      <c r="W11" s="168"/>
    </row>
    <row r="12" spans="1:23">
      <c r="A12" s="8" t="s">
        <v>470</v>
      </c>
      <c r="B12" s="1302"/>
      <c r="C12" s="1302"/>
      <c r="D12" s="57">
        <v>13.9</v>
      </c>
      <c r="E12" s="57">
        <v>13.7</v>
      </c>
      <c r="F12" s="171">
        <v>16.5</v>
      </c>
      <c r="G12" s="171">
        <v>19.600000000000001</v>
      </c>
      <c r="H12" s="171">
        <v>22.3</v>
      </c>
      <c r="I12" s="15"/>
      <c r="J12" s="171">
        <v>14.3</v>
      </c>
      <c r="K12" s="171">
        <v>17.399999999999999</v>
      </c>
      <c r="L12" s="171">
        <v>17.600000000000001</v>
      </c>
      <c r="M12" s="171">
        <v>16.5</v>
      </c>
      <c r="N12" s="171">
        <v>18.7</v>
      </c>
      <c r="O12" s="171">
        <v>20.9</v>
      </c>
      <c r="P12" s="171">
        <v>19.399999999999999</v>
      </c>
      <c r="Q12" s="171">
        <v>19.5</v>
      </c>
      <c r="R12" s="171">
        <v>23.6</v>
      </c>
      <c r="S12" s="171">
        <v>23.5</v>
      </c>
      <c r="T12" s="171">
        <v>21.9</v>
      </c>
      <c r="U12" s="171">
        <v>20.8</v>
      </c>
      <c r="V12" s="171" t="s">
        <v>919</v>
      </c>
      <c r="W12" s="171">
        <v>24.9</v>
      </c>
    </row>
    <row r="13" spans="1:23">
      <c r="A13" s="66" t="s">
        <v>471</v>
      </c>
      <c r="B13" s="1301"/>
      <c r="C13" s="1301"/>
      <c r="D13" s="69">
        <v>40.200000000000003</v>
      </c>
      <c r="E13" s="69">
        <v>52.1</v>
      </c>
      <c r="F13" s="177">
        <v>74.8</v>
      </c>
      <c r="G13" s="177">
        <v>59.5</v>
      </c>
      <c r="H13" s="177">
        <v>59.9</v>
      </c>
      <c r="I13" s="15"/>
      <c r="J13" s="69">
        <v>70.8</v>
      </c>
      <c r="K13" s="69">
        <v>78.599999999999994</v>
      </c>
      <c r="L13" s="69">
        <v>81.900000000000006</v>
      </c>
      <c r="M13" s="177">
        <v>61.6</v>
      </c>
      <c r="N13" s="177">
        <v>67</v>
      </c>
      <c r="O13" s="177">
        <v>66.599999999999994</v>
      </c>
      <c r="P13" s="177">
        <v>55.3</v>
      </c>
      <c r="Q13" s="177">
        <v>54.2</v>
      </c>
      <c r="R13" s="177">
        <v>62.8</v>
      </c>
      <c r="S13" s="177">
        <v>57.4</v>
      </c>
      <c r="T13" s="177">
        <v>60.5</v>
      </c>
      <c r="U13" s="177">
        <v>59.9</v>
      </c>
      <c r="V13" s="177" t="s">
        <v>920</v>
      </c>
      <c r="W13" s="177">
        <v>57.4</v>
      </c>
    </row>
    <row r="14" spans="1:23">
      <c r="A14" s="8" t="s">
        <v>472</v>
      </c>
      <c r="B14" s="398">
        <v>14.8</v>
      </c>
      <c r="C14" s="397">
        <v>13.6</v>
      </c>
      <c r="D14" s="57">
        <v>15.3</v>
      </c>
      <c r="E14" s="57">
        <v>15.8</v>
      </c>
      <c r="F14" s="171">
        <v>19.8</v>
      </c>
      <c r="G14" s="171">
        <v>22.5</v>
      </c>
      <c r="H14" s="171">
        <v>25.7</v>
      </c>
      <c r="I14" s="15"/>
      <c r="J14" s="45">
        <v>17.100000000000001</v>
      </c>
      <c r="K14" s="57">
        <v>21.9</v>
      </c>
      <c r="L14" s="45">
        <v>22.3</v>
      </c>
      <c r="M14" s="171">
        <v>18.2</v>
      </c>
      <c r="N14" s="171">
        <v>21.2</v>
      </c>
      <c r="O14" s="171">
        <v>24.2</v>
      </c>
      <c r="P14" s="171">
        <v>22.8</v>
      </c>
      <c r="Q14" s="171">
        <v>21.7</v>
      </c>
      <c r="R14" s="171">
        <v>26.7</v>
      </c>
      <c r="S14" s="171">
        <v>26.5</v>
      </c>
      <c r="T14" s="171">
        <v>25.6</v>
      </c>
      <c r="U14" s="171">
        <v>24.7</v>
      </c>
      <c r="V14" s="171" t="s">
        <v>921</v>
      </c>
      <c r="W14" s="171">
        <v>28.2</v>
      </c>
    </row>
    <row r="15" spans="1:23">
      <c r="A15" s="7" t="s">
        <v>473</v>
      </c>
      <c r="B15" s="242"/>
      <c r="C15" s="242"/>
      <c r="D15" s="242"/>
      <c r="E15" s="28"/>
      <c r="F15" s="168" t="s">
        <v>420</v>
      </c>
      <c r="G15" s="168" t="s">
        <v>420</v>
      </c>
      <c r="H15" s="168"/>
      <c r="I15" s="17"/>
      <c r="J15" s="28"/>
      <c r="K15" s="28"/>
      <c r="L15" s="28"/>
      <c r="M15" s="168" t="s">
        <v>420</v>
      </c>
      <c r="N15" s="168"/>
      <c r="O15" s="168"/>
      <c r="P15" s="168" t="s">
        <v>420</v>
      </c>
      <c r="Q15" s="168" t="s">
        <v>420</v>
      </c>
      <c r="R15" s="168"/>
      <c r="S15" s="168"/>
      <c r="T15" s="168"/>
      <c r="U15" s="168"/>
      <c r="V15" s="168"/>
      <c r="W15" s="168"/>
    </row>
    <row r="16" spans="1:23">
      <c r="A16" s="66" t="s">
        <v>474</v>
      </c>
      <c r="B16" s="241">
        <v>3064</v>
      </c>
      <c r="C16" s="241">
        <v>3950</v>
      </c>
      <c r="D16" s="241">
        <v>3644</v>
      </c>
      <c r="E16" s="211">
        <v>3137</v>
      </c>
      <c r="F16" s="211">
        <v>4200</v>
      </c>
      <c r="G16" s="211">
        <v>4328</v>
      </c>
      <c r="H16" s="211">
        <v>3929</v>
      </c>
      <c r="I16" s="15"/>
      <c r="J16" s="407">
        <v>735</v>
      </c>
      <c r="K16" s="69">
        <v>905</v>
      </c>
      <c r="L16" s="407">
        <v>1062</v>
      </c>
      <c r="M16" s="211">
        <v>1498</v>
      </c>
      <c r="N16" s="177">
        <v>733</v>
      </c>
      <c r="O16" s="211">
        <v>1053</v>
      </c>
      <c r="P16" s="211">
        <v>1230</v>
      </c>
      <c r="Q16" s="211">
        <v>1312</v>
      </c>
      <c r="R16" s="211">
        <v>622</v>
      </c>
      <c r="S16" s="211">
        <v>920</v>
      </c>
      <c r="T16" s="211">
        <v>1129</v>
      </c>
      <c r="U16" s="211">
        <v>1258</v>
      </c>
      <c r="V16" s="211">
        <v>860</v>
      </c>
      <c r="W16" s="211">
        <v>1114</v>
      </c>
    </row>
    <row r="17" spans="1:23">
      <c r="A17" s="8" t="s">
        <v>475</v>
      </c>
      <c r="B17" s="212">
        <v>0.69</v>
      </c>
      <c r="C17" s="212">
        <v>0.7</v>
      </c>
      <c r="D17" s="212">
        <v>0.76</v>
      </c>
      <c r="E17" s="212">
        <v>0.81</v>
      </c>
      <c r="F17" s="179">
        <v>0.82</v>
      </c>
      <c r="G17" s="179">
        <v>0.82</v>
      </c>
      <c r="H17" s="179">
        <v>0.83</v>
      </c>
      <c r="I17" s="15"/>
      <c r="J17" s="1073">
        <v>0.81</v>
      </c>
      <c r="K17" s="212">
        <v>0.79</v>
      </c>
      <c r="L17" s="1073">
        <v>0.8</v>
      </c>
      <c r="M17" s="179">
        <v>0.88</v>
      </c>
      <c r="N17" s="179">
        <v>0.79</v>
      </c>
      <c r="O17" s="179">
        <v>0.79</v>
      </c>
      <c r="P17" s="179">
        <v>0.84</v>
      </c>
      <c r="Q17" s="179">
        <v>0.86</v>
      </c>
      <c r="R17" s="179">
        <v>0.76</v>
      </c>
      <c r="S17" s="179">
        <v>0.83</v>
      </c>
      <c r="T17" s="179">
        <v>0.86</v>
      </c>
      <c r="U17" s="179">
        <v>0.86</v>
      </c>
      <c r="V17" s="179">
        <v>0.85</v>
      </c>
      <c r="W17" s="179">
        <v>0.85</v>
      </c>
    </row>
    <row r="18" spans="1:23">
      <c r="A18" s="66" t="s">
        <v>476</v>
      </c>
      <c r="B18" s="241">
        <v>199.3</v>
      </c>
      <c r="C18" s="239">
        <v>219</v>
      </c>
      <c r="D18" s="69">
        <v>204.9</v>
      </c>
      <c r="E18" s="69">
        <v>205.1</v>
      </c>
      <c r="F18" s="177">
        <v>223.5</v>
      </c>
      <c r="G18" s="177">
        <v>214.5</v>
      </c>
      <c r="H18" s="177">
        <v>213.9</v>
      </c>
      <c r="I18" s="15"/>
      <c r="J18" s="162">
        <v>46.9</v>
      </c>
      <c r="K18" s="69">
        <v>51.7</v>
      </c>
      <c r="L18" s="69">
        <v>53.3</v>
      </c>
      <c r="M18" s="177">
        <v>71.900000000000006</v>
      </c>
      <c r="N18" s="177">
        <v>40.5</v>
      </c>
      <c r="O18" s="177">
        <v>49.4</v>
      </c>
      <c r="P18" s="177">
        <v>54.9</v>
      </c>
      <c r="Q18" s="177">
        <v>69.8</v>
      </c>
      <c r="R18" s="177">
        <v>34.9</v>
      </c>
      <c r="S18" s="177">
        <v>52.3</v>
      </c>
      <c r="T18" s="177">
        <v>59.8</v>
      </c>
      <c r="U18" s="177">
        <v>66.900000000000006</v>
      </c>
      <c r="V18" s="177" t="s">
        <v>922</v>
      </c>
      <c r="W18" s="177">
        <v>58.5</v>
      </c>
    </row>
    <row r="19" spans="1:23" ht="13.5" thickBot="1">
      <c r="A19" s="93" t="s">
        <v>477</v>
      </c>
      <c r="B19" s="399">
        <v>15.4</v>
      </c>
      <c r="C19" s="245">
        <v>18</v>
      </c>
      <c r="D19" s="210">
        <v>17.8</v>
      </c>
      <c r="E19" s="210">
        <v>15.3</v>
      </c>
      <c r="F19" s="1072">
        <v>18.8</v>
      </c>
      <c r="G19" s="1072">
        <v>20.2</v>
      </c>
      <c r="H19" s="1072">
        <v>18.399999999999999</v>
      </c>
      <c r="I19" s="15"/>
      <c r="J19" s="210">
        <v>15.7</v>
      </c>
      <c r="K19" s="210">
        <v>17.5</v>
      </c>
      <c r="L19" s="210">
        <v>20.2</v>
      </c>
      <c r="M19" s="180">
        <v>20.8</v>
      </c>
      <c r="N19" s="180">
        <v>18.100000000000001</v>
      </c>
      <c r="O19" s="180">
        <v>21.3</v>
      </c>
      <c r="P19" s="180">
        <v>22.4</v>
      </c>
      <c r="Q19" s="180">
        <v>18.8</v>
      </c>
      <c r="R19" s="180">
        <v>17.8</v>
      </c>
      <c r="S19" s="180">
        <v>17.600000000000001</v>
      </c>
      <c r="T19" s="180">
        <v>18.899999999999999</v>
      </c>
      <c r="U19" s="180">
        <v>18.8</v>
      </c>
      <c r="V19" s="180" t="s">
        <v>923</v>
      </c>
      <c r="W19" s="180">
        <v>19</v>
      </c>
    </row>
    <row r="20" spans="1:23">
      <c r="A20" s="100" t="s">
        <v>478</v>
      </c>
      <c r="B20" s="100"/>
      <c r="C20" s="100"/>
      <c r="D20" s="100"/>
      <c r="E20" s="100"/>
      <c r="F20" s="100"/>
      <c r="G20" s="100"/>
      <c r="H20" s="100"/>
      <c r="I20" s="100"/>
      <c r="J20" s="100"/>
      <c r="K20" s="100"/>
      <c r="L20" s="100"/>
      <c r="M20" s="100"/>
      <c r="N20" s="100"/>
      <c r="O20" s="100"/>
      <c r="P20" s="100"/>
      <c r="Q20" s="100"/>
      <c r="R20" s="100"/>
      <c r="S20" s="100"/>
      <c r="T20" s="100"/>
      <c r="U20" s="100"/>
      <c r="V20" s="100"/>
    </row>
    <row r="21" spans="1:23">
      <c r="A21" s="65"/>
      <c r="B21" s="65"/>
      <c r="C21" s="65"/>
      <c r="D21" s="65"/>
      <c r="E21" s="65"/>
      <c r="F21" s="65"/>
      <c r="G21" s="65"/>
      <c r="H21" s="65"/>
      <c r="I21" s="65"/>
      <c r="J21" s="65"/>
      <c r="K21" s="65"/>
      <c r="L21" s="65"/>
      <c r="M21" s="65"/>
      <c r="N21" s="65"/>
      <c r="O21" s="65"/>
      <c r="P21" s="65"/>
      <c r="Q21" s="65"/>
      <c r="R21" s="65"/>
      <c r="S21" s="65"/>
      <c r="T21" s="65"/>
      <c r="U21" s="65"/>
      <c r="V21" s="65"/>
    </row>
    <row r="22" spans="1:23">
      <c r="A22" s="65"/>
      <c r="B22" s="65"/>
      <c r="C22" s="65"/>
      <c r="D22" s="65"/>
      <c r="E22" s="65"/>
      <c r="F22" s="65"/>
      <c r="G22" s="65"/>
      <c r="H22" s="65"/>
      <c r="I22" s="65"/>
      <c r="J22" s="65"/>
      <c r="K22" s="65"/>
      <c r="L22" s="65"/>
      <c r="M22" s="65"/>
      <c r="N22" s="65"/>
      <c r="O22" s="65"/>
      <c r="P22" s="65"/>
      <c r="Q22" s="65"/>
      <c r="R22" s="65"/>
      <c r="S22" s="65"/>
      <c r="T22" s="65"/>
      <c r="U22" s="65"/>
      <c r="V22" s="65"/>
    </row>
    <row r="23" spans="1:23" ht="15" customHeight="1">
      <c r="A23" s="1606" t="s">
        <v>479</v>
      </c>
      <c r="B23" s="1606"/>
      <c r="C23" s="1606"/>
      <c r="D23" s="1606"/>
      <c r="E23" s="1606"/>
      <c r="F23" s="1606"/>
      <c r="G23" s="1606"/>
      <c r="H23" s="1606"/>
      <c r="I23" s="1606"/>
      <c r="J23" s="1606"/>
      <c r="K23" s="1606"/>
      <c r="L23" s="1606"/>
      <c r="M23" s="1606"/>
      <c r="N23" s="1606"/>
      <c r="O23" s="1606"/>
      <c r="P23" s="1606"/>
      <c r="Q23" s="1606"/>
      <c r="R23" s="1606"/>
      <c r="S23" s="1606"/>
      <c r="T23" s="1606"/>
      <c r="U23" s="1606"/>
      <c r="V23" s="26"/>
    </row>
    <row r="24" spans="1:23">
      <c r="A24" s="54" t="s">
        <v>480</v>
      </c>
      <c r="B24" s="58" t="s">
        <v>19</v>
      </c>
      <c r="C24" s="58" t="s">
        <v>15</v>
      </c>
      <c r="D24" s="58" t="s">
        <v>18</v>
      </c>
      <c r="E24" s="58">
        <v>2020</v>
      </c>
      <c r="F24" s="58">
        <v>2021</v>
      </c>
      <c r="G24" s="58">
        <v>2022</v>
      </c>
      <c r="H24" s="58">
        <v>2023</v>
      </c>
      <c r="I24" s="147"/>
      <c r="J24" s="58" t="s">
        <v>9</v>
      </c>
      <c r="K24" s="58" t="s">
        <v>10</v>
      </c>
      <c r="L24" s="58" t="s">
        <v>11</v>
      </c>
      <c r="M24" s="58" t="s">
        <v>12</v>
      </c>
      <c r="N24" s="58" t="s">
        <v>13</v>
      </c>
      <c r="O24" s="59" t="s">
        <v>14</v>
      </c>
      <c r="P24" s="58" t="s">
        <v>15</v>
      </c>
      <c r="Q24" s="58" t="s">
        <v>16</v>
      </c>
      <c r="R24" s="59" t="s">
        <v>17</v>
      </c>
      <c r="S24" s="59" t="s">
        <v>18</v>
      </c>
      <c r="T24" s="58" t="s">
        <v>19</v>
      </c>
      <c r="U24" s="58" t="s">
        <v>20</v>
      </c>
      <c r="V24" s="58" t="s">
        <v>909</v>
      </c>
      <c r="W24" s="58" t="s">
        <v>965</v>
      </c>
    </row>
    <row r="25" spans="1:23">
      <c r="A25" s="75" t="s">
        <v>267</v>
      </c>
      <c r="B25" s="1301"/>
      <c r="C25" s="1301"/>
      <c r="D25" s="246">
        <v>50</v>
      </c>
      <c r="E25" s="246">
        <v>51</v>
      </c>
      <c r="F25" s="246">
        <v>58</v>
      </c>
      <c r="G25" s="246">
        <v>64</v>
      </c>
      <c r="H25" s="246">
        <v>70</v>
      </c>
      <c r="I25" s="17"/>
      <c r="J25" s="161">
        <v>12</v>
      </c>
      <c r="K25" s="91">
        <v>16</v>
      </c>
      <c r="L25" s="161">
        <v>18</v>
      </c>
      <c r="M25" s="161">
        <v>10</v>
      </c>
      <c r="N25" s="91">
        <v>13</v>
      </c>
      <c r="O25" s="161">
        <v>16</v>
      </c>
      <c r="P25" s="161">
        <v>14</v>
      </c>
      <c r="Q25" s="161">
        <v>21</v>
      </c>
      <c r="R25" s="161">
        <v>15</v>
      </c>
      <c r="S25" s="161">
        <v>17</v>
      </c>
      <c r="T25" s="91">
        <v>21</v>
      </c>
      <c r="U25" s="91">
        <v>17</v>
      </c>
      <c r="V25" s="91">
        <v>35</v>
      </c>
      <c r="W25" s="91">
        <v>15</v>
      </c>
    </row>
    <row r="26" spans="1:23">
      <c r="A26" s="17" t="s">
        <v>316</v>
      </c>
      <c r="B26" s="1302"/>
      <c r="C26" s="1302"/>
      <c r="D26" s="1379">
        <v>123</v>
      </c>
      <c r="E26" s="1379">
        <v>127</v>
      </c>
      <c r="F26" s="203">
        <v>198</v>
      </c>
      <c r="G26" s="203">
        <v>208</v>
      </c>
      <c r="H26" s="203">
        <v>256</v>
      </c>
      <c r="I26" s="17"/>
      <c r="J26" s="163">
        <v>33</v>
      </c>
      <c r="K26" s="163">
        <v>43</v>
      </c>
      <c r="L26" s="163">
        <v>53</v>
      </c>
      <c r="M26" s="163">
        <v>69</v>
      </c>
      <c r="N26" s="163">
        <v>34</v>
      </c>
      <c r="O26" s="163">
        <v>45</v>
      </c>
      <c r="P26" s="163">
        <v>46</v>
      </c>
      <c r="Q26" s="163">
        <v>83</v>
      </c>
      <c r="R26" s="163">
        <v>39</v>
      </c>
      <c r="S26" s="163">
        <v>57</v>
      </c>
      <c r="T26" s="163">
        <v>70</v>
      </c>
      <c r="U26" s="163">
        <v>90</v>
      </c>
      <c r="V26" s="163">
        <v>70</v>
      </c>
      <c r="W26" s="163">
        <v>82</v>
      </c>
    </row>
    <row r="27" spans="1:23">
      <c r="A27" s="75" t="s">
        <v>269</v>
      </c>
      <c r="B27" s="1301"/>
      <c r="C27" s="1301"/>
      <c r="D27" s="1380">
        <v>750</v>
      </c>
      <c r="E27" s="1380">
        <v>534</v>
      </c>
      <c r="F27" s="1380">
        <v>329</v>
      </c>
      <c r="G27" s="246">
        <v>342</v>
      </c>
      <c r="H27" s="246">
        <v>293</v>
      </c>
      <c r="I27" s="17"/>
      <c r="J27" s="1074">
        <v>91</v>
      </c>
      <c r="K27" s="91">
        <v>74</v>
      </c>
      <c r="L27" s="161">
        <v>61</v>
      </c>
      <c r="M27" s="161">
        <v>102</v>
      </c>
      <c r="N27" s="91">
        <v>113</v>
      </c>
      <c r="O27" s="161">
        <v>74</v>
      </c>
      <c r="P27" s="161">
        <v>63</v>
      </c>
      <c r="Q27" s="161">
        <v>92</v>
      </c>
      <c r="R27" s="161">
        <v>79</v>
      </c>
      <c r="S27" s="161">
        <v>69</v>
      </c>
      <c r="T27" s="91">
        <v>78</v>
      </c>
      <c r="U27" s="91">
        <v>67</v>
      </c>
      <c r="V27" s="91">
        <v>51</v>
      </c>
      <c r="W27" s="91">
        <v>53</v>
      </c>
    </row>
    <row r="28" spans="1:23">
      <c r="A28" s="17" t="s">
        <v>481</v>
      </c>
      <c r="B28" s="1302"/>
      <c r="C28" s="1302"/>
      <c r="D28" s="1379">
        <v>273</v>
      </c>
      <c r="E28" s="1379">
        <v>136</v>
      </c>
      <c r="F28" s="203">
        <v>79</v>
      </c>
      <c r="G28" s="336">
        <v>-10</v>
      </c>
      <c r="H28" s="336">
        <v>-83</v>
      </c>
      <c r="I28" s="17"/>
      <c r="J28" s="196">
        <v>11</v>
      </c>
      <c r="K28" s="38">
        <v>44</v>
      </c>
      <c r="L28" s="163">
        <v>13</v>
      </c>
      <c r="M28" s="163">
        <v>12</v>
      </c>
      <c r="N28" s="38">
        <v>42</v>
      </c>
      <c r="O28" s="163">
        <v>32</v>
      </c>
      <c r="P28" s="163">
        <v>30</v>
      </c>
      <c r="Q28" s="336">
        <v>-114</v>
      </c>
      <c r="R28" s="423">
        <v>14</v>
      </c>
      <c r="S28" s="336">
        <v>-43</v>
      </c>
      <c r="T28" s="38">
        <v>58</v>
      </c>
      <c r="U28" s="336">
        <v>-112</v>
      </c>
      <c r="V28" s="336">
        <v>14</v>
      </c>
      <c r="W28" s="336">
        <v>41</v>
      </c>
    </row>
    <row r="29" spans="1:23" ht="13.5" thickBot="1">
      <c r="A29" s="89" t="s">
        <v>482</v>
      </c>
      <c r="B29" s="1303"/>
      <c r="C29" s="1303"/>
      <c r="D29" s="83">
        <v>1196</v>
      </c>
      <c r="E29" s="83">
        <v>848</v>
      </c>
      <c r="F29" s="83">
        <v>664</v>
      </c>
      <c r="G29" s="181">
        <v>604</v>
      </c>
      <c r="H29" s="181">
        <v>536</v>
      </c>
      <c r="I29" s="17"/>
      <c r="J29" s="181">
        <v>147</v>
      </c>
      <c r="K29" s="83">
        <v>177</v>
      </c>
      <c r="L29" s="181">
        <v>145</v>
      </c>
      <c r="M29" s="181">
        <v>193</v>
      </c>
      <c r="N29" s="83">
        <v>202</v>
      </c>
      <c r="O29" s="181">
        <v>167</v>
      </c>
      <c r="P29" s="181">
        <v>153</v>
      </c>
      <c r="Q29" s="181">
        <v>82</v>
      </c>
      <c r="R29" s="181">
        <v>147</v>
      </c>
      <c r="S29" s="181">
        <v>100</v>
      </c>
      <c r="T29" s="181">
        <v>227</v>
      </c>
      <c r="U29" s="181">
        <v>62</v>
      </c>
      <c r="V29" s="181">
        <v>170</v>
      </c>
      <c r="W29" s="181">
        <v>191</v>
      </c>
    </row>
    <row r="30" spans="1:23">
      <c r="A30" s="101" t="s">
        <v>483</v>
      </c>
      <c r="B30" s="1315"/>
      <c r="C30" s="1315"/>
      <c r="D30" s="101"/>
      <c r="E30" s="101"/>
      <c r="F30" s="101"/>
      <c r="G30" s="101"/>
      <c r="H30" s="101"/>
      <c r="I30" s="101"/>
      <c r="J30" s="101"/>
      <c r="K30" s="101"/>
      <c r="L30" s="101"/>
      <c r="M30" s="101"/>
      <c r="N30" s="375"/>
      <c r="O30" s="101"/>
      <c r="P30" s="101"/>
      <c r="Q30" s="101"/>
      <c r="R30" s="101"/>
      <c r="S30" s="101"/>
      <c r="T30" s="101"/>
      <c r="U30" s="101"/>
      <c r="V30" s="101"/>
    </row>
    <row r="31" spans="1:23">
      <c r="A31" s="17"/>
      <c r="B31" s="17"/>
      <c r="C31" s="17"/>
      <c r="D31" s="17"/>
      <c r="E31" s="17"/>
      <c r="F31" s="17"/>
      <c r="G31" s="17"/>
      <c r="H31" s="17"/>
      <c r="I31" s="17"/>
      <c r="J31" s="17"/>
      <c r="K31" s="17"/>
      <c r="L31" s="17"/>
      <c r="M31" s="17"/>
      <c r="N31" s="17"/>
      <c r="O31" s="17"/>
      <c r="P31" s="17"/>
      <c r="Q31" s="17"/>
      <c r="R31" s="17"/>
      <c r="S31" s="17"/>
      <c r="T31" s="17"/>
      <c r="U31" s="17"/>
      <c r="V31" s="17"/>
    </row>
  </sheetData>
  <mergeCells count="2">
    <mergeCell ref="A1:U1"/>
    <mergeCell ref="A23:U23"/>
  </mergeCells>
  <pageMargins left="0.511811024" right="0.511811024" top="0.78740157499999996" bottom="0.78740157499999996" header="0.31496062000000002" footer="0.31496062000000002"/>
  <pageSetup paperSize="9" orientation="landscape" r:id="rId1"/>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86FCF-7621-432B-B6AE-F70E1C5C71B6}">
  <sheetPr>
    <pageSetUpPr autoPageBreaks="0"/>
  </sheetPr>
  <dimension ref="A1:G24"/>
  <sheetViews>
    <sheetView showGridLines="0" showOutlineSymbols="0" topLeftCell="A12" zoomScale="140" zoomScaleNormal="140" workbookViewId="0">
      <selection activeCell="H15" sqref="H15"/>
    </sheetView>
  </sheetViews>
  <sheetFormatPr defaultColWidth="9.140625" defaultRowHeight="12.75"/>
  <cols>
    <col min="1" max="1" width="49.5703125" style="440" customWidth="1"/>
    <col min="2" max="2" width="11" style="440" customWidth="1"/>
    <col min="3" max="3" width="9.28515625" style="440" customWidth="1"/>
    <col min="4" max="4" width="13.28515625" style="440" customWidth="1"/>
    <col min="5" max="5" width="9.5703125" style="440" customWidth="1"/>
    <col min="6" max="6" width="15.42578125" style="440" customWidth="1"/>
    <col min="7" max="7" width="10.28515625" style="440" customWidth="1"/>
    <col min="8" max="16384" width="9.140625" style="440"/>
  </cols>
  <sheetData>
    <row r="1" spans="1:7" ht="15">
      <c r="A1" s="1600" t="s">
        <v>1007</v>
      </c>
      <c r="B1" s="1600"/>
      <c r="C1" s="1600"/>
      <c r="D1" s="1600"/>
      <c r="E1" s="1600"/>
      <c r="F1" s="1600"/>
      <c r="G1" s="1600"/>
    </row>
    <row r="2" spans="1:7" ht="18.75" customHeight="1" thickBot="1">
      <c r="A2" s="14" t="s">
        <v>394</v>
      </c>
      <c r="B2" s="14" t="s">
        <v>394</v>
      </c>
      <c r="C2" s="1608" t="s">
        <v>415</v>
      </c>
      <c r="D2" s="1608"/>
      <c r="E2" s="1608"/>
      <c r="F2" s="77" t="s">
        <v>394</v>
      </c>
      <c r="G2" s="1257" t="s">
        <v>394</v>
      </c>
    </row>
    <row r="3" spans="1:7" ht="15" customHeight="1">
      <c r="A3" s="12" t="s">
        <v>111</v>
      </c>
      <c r="B3" s="25" t="s">
        <v>18</v>
      </c>
      <c r="C3" s="25" t="s">
        <v>416</v>
      </c>
      <c r="D3" s="1221" t="s">
        <v>484</v>
      </c>
      <c r="E3" s="1258" t="s">
        <v>154</v>
      </c>
      <c r="F3" s="60" t="s">
        <v>418</v>
      </c>
      <c r="G3" s="1259" t="s">
        <v>965</v>
      </c>
    </row>
    <row r="4" spans="1:7" ht="15" customHeight="1">
      <c r="A4" s="3" t="s">
        <v>485</v>
      </c>
      <c r="B4" s="1405">
        <v>1675</v>
      </c>
      <c r="C4" s="213">
        <v>131</v>
      </c>
      <c r="D4" s="1459">
        <v>-42</v>
      </c>
      <c r="E4" s="1405">
        <v>171</v>
      </c>
      <c r="F4" s="1405">
        <v>260</v>
      </c>
      <c r="G4" s="1406">
        <v>1935</v>
      </c>
    </row>
    <row r="5" spans="1:7">
      <c r="A5" s="76" t="s">
        <v>473</v>
      </c>
      <c r="B5" s="1407">
        <v>920</v>
      </c>
      <c r="C5" s="407">
        <v>109</v>
      </c>
      <c r="D5" s="1458"/>
      <c r="E5" s="1458">
        <v>85</v>
      </c>
      <c r="F5" s="322">
        <v>194</v>
      </c>
      <c r="G5" s="1408">
        <v>1114</v>
      </c>
    </row>
    <row r="6" spans="1:7">
      <c r="A6" s="3" t="s">
        <v>486</v>
      </c>
      <c r="B6" s="1405">
        <v>157</v>
      </c>
      <c r="C6" s="213">
        <v>13</v>
      </c>
      <c r="D6" s="1459"/>
      <c r="E6" s="1459">
        <v>12</v>
      </c>
      <c r="F6" s="1459">
        <v>25</v>
      </c>
      <c r="G6" s="1406">
        <v>182</v>
      </c>
    </row>
    <row r="7" spans="1:7">
      <c r="A7" s="76" t="s">
        <v>487</v>
      </c>
      <c r="B7" s="1407">
        <v>296</v>
      </c>
      <c r="C7" s="407">
        <v>24</v>
      </c>
      <c r="D7" s="1458"/>
      <c r="E7" s="322">
        <v>5</v>
      </c>
      <c r="F7" s="322">
        <v>29</v>
      </c>
      <c r="G7" s="1408">
        <v>325</v>
      </c>
    </row>
    <row r="8" spans="1:7">
      <c r="A8" s="7" t="s">
        <v>488</v>
      </c>
      <c r="B8" s="1409">
        <v>3048</v>
      </c>
      <c r="C8" s="1402">
        <v>277</v>
      </c>
      <c r="D8" s="1514">
        <v>-42</v>
      </c>
      <c r="E8" s="1409">
        <v>273</v>
      </c>
      <c r="F8" s="1402">
        <v>508</v>
      </c>
      <c r="G8" s="1410">
        <v>3556</v>
      </c>
    </row>
    <row r="9" spans="1:7">
      <c r="A9" s="3" t="s">
        <v>306</v>
      </c>
      <c r="B9" s="1405">
        <v>349</v>
      </c>
      <c r="C9" s="213">
        <v>27</v>
      </c>
      <c r="D9" s="1459">
        <v>-14</v>
      </c>
      <c r="E9" s="213">
        <v>40</v>
      </c>
      <c r="F9" s="213">
        <v>53</v>
      </c>
      <c r="G9" s="1406">
        <v>402</v>
      </c>
    </row>
    <row r="10" spans="1:7" ht="13.5" thickBot="1">
      <c r="A10" s="1262" t="s">
        <v>261</v>
      </c>
      <c r="B10" s="1411">
        <v>3397</v>
      </c>
      <c r="C10" s="1402">
        <v>304</v>
      </c>
      <c r="D10" s="1515">
        <v>-56</v>
      </c>
      <c r="E10" s="1411">
        <v>313</v>
      </c>
      <c r="F10" s="1412">
        <v>561</v>
      </c>
      <c r="G10" s="1413">
        <v>3958</v>
      </c>
    </row>
    <row r="11" spans="1:7">
      <c r="C11" s="1318"/>
    </row>
    <row r="12" spans="1:7" ht="15">
      <c r="A12" s="1551" t="s">
        <v>1008</v>
      </c>
      <c r="B12" s="1551"/>
      <c r="C12" s="1551"/>
      <c r="D12" s="1551"/>
      <c r="E12" s="1551"/>
      <c r="F12" s="1551"/>
      <c r="G12" s="1551"/>
    </row>
    <row r="13" spans="1:7" ht="12.75" customHeight="1" thickBot="1">
      <c r="A13" s="1249"/>
      <c r="B13" s="14" t="s">
        <v>394</v>
      </c>
      <c r="C13" s="1607" t="s">
        <v>415</v>
      </c>
      <c r="D13" s="1607"/>
      <c r="E13" s="1607"/>
      <c r="F13" s="14" t="s">
        <v>394</v>
      </c>
      <c r="G13" s="14" t="s">
        <v>394</v>
      </c>
    </row>
    <row r="14" spans="1:7">
      <c r="A14" s="54" t="s">
        <v>111</v>
      </c>
      <c r="B14" s="25" t="s">
        <v>18</v>
      </c>
      <c r="C14" s="25" t="s">
        <v>416</v>
      </c>
      <c r="D14" s="1221" t="s">
        <v>484</v>
      </c>
      <c r="E14" s="1258" t="s">
        <v>154</v>
      </c>
      <c r="F14" s="60" t="s">
        <v>418</v>
      </c>
      <c r="G14" s="1259" t="s">
        <v>965</v>
      </c>
    </row>
    <row r="15" spans="1:7">
      <c r="A15" s="8" t="s">
        <v>489</v>
      </c>
      <c r="B15" s="1459">
        <v>886</v>
      </c>
      <c r="C15" s="257">
        <v>-135</v>
      </c>
      <c r="D15" s="1459">
        <v>-27</v>
      </c>
      <c r="E15" s="1459">
        <v>7</v>
      </c>
      <c r="F15" s="257">
        <v>-155</v>
      </c>
      <c r="G15" s="1414">
        <v>731</v>
      </c>
    </row>
    <row r="16" spans="1:7">
      <c r="A16" s="66" t="s">
        <v>306</v>
      </c>
      <c r="B16" s="1458">
        <v>221</v>
      </c>
      <c r="C16" s="322">
        <v>-33</v>
      </c>
      <c r="D16" s="1458">
        <v>-7</v>
      </c>
      <c r="E16" s="1458">
        <v>-3</v>
      </c>
      <c r="F16" s="322">
        <v>-43</v>
      </c>
      <c r="G16" s="1415">
        <v>178</v>
      </c>
    </row>
    <row r="17" spans="1:7" ht="13.5" thickBot="1">
      <c r="A17" s="1256" t="s">
        <v>261</v>
      </c>
      <c r="B17" s="1460">
        <v>1107</v>
      </c>
      <c r="C17" s="1275">
        <v>-168</v>
      </c>
      <c r="D17" s="1275">
        <v>-34</v>
      </c>
      <c r="E17" s="1275">
        <v>4</v>
      </c>
      <c r="F17" s="1461">
        <v>-198</v>
      </c>
      <c r="G17" s="1413">
        <v>909</v>
      </c>
    </row>
    <row r="19" spans="1:7" ht="15">
      <c r="A19" s="1551" t="s">
        <v>1009</v>
      </c>
      <c r="B19" s="1551"/>
      <c r="C19" s="1551"/>
      <c r="D19" s="1551"/>
      <c r="E19" s="1551"/>
      <c r="F19" s="1551"/>
      <c r="G19" s="1551"/>
    </row>
    <row r="20" spans="1:7" ht="12.75" customHeight="1" thickBot="1">
      <c r="A20" s="1249"/>
      <c r="B20" s="14" t="s">
        <v>394</v>
      </c>
      <c r="C20" s="1607" t="s">
        <v>415</v>
      </c>
      <c r="D20" s="1607"/>
      <c r="E20" s="1607"/>
      <c r="F20" s="14" t="s">
        <v>394</v>
      </c>
      <c r="G20" s="1254" t="s">
        <v>394</v>
      </c>
    </row>
    <row r="21" spans="1:7">
      <c r="A21" s="54" t="s">
        <v>111</v>
      </c>
      <c r="B21" s="25" t="s">
        <v>18</v>
      </c>
      <c r="C21" s="25" t="s">
        <v>416</v>
      </c>
      <c r="D21" s="1221" t="s">
        <v>484</v>
      </c>
      <c r="E21" s="1258" t="s">
        <v>154</v>
      </c>
      <c r="F21" s="60" t="s">
        <v>418</v>
      </c>
      <c r="G21" s="1259" t="s">
        <v>965</v>
      </c>
    </row>
    <row r="22" spans="1:7">
      <c r="A22" s="8" t="s">
        <v>490</v>
      </c>
      <c r="B22" s="1459">
        <v>319</v>
      </c>
      <c r="C22" s="1459">
        <v>32</v>
      </c>
      <c r="D22" s="1459">
        <v>-12</v>
      </c>
      <c r="E22" s="257">
        <v>52</v>
      </c>
      <c r="F22" s="1459">
        <v>72</v>
      </c>
      <c r="G22" s="1406">
        <v>391</v>
      </c>
    </row>
    <row r="23" spans="1:7">
      <c r="A23" s="66" t="s">
        <v>306</v>
      </c>
      <c r="B23" s="1458">
        <v>33</v>
      </c>
      <c r="C23" s="1458">
        <v>3</v>
      </c>
      <c r="D23" s="1458">
        <v>-1</v>
      </c>
      <c r="E23" s="322">
        <v>6</v>
      </c>
      <c r="F23" s="1458">
        <v>8</v>
      </c>
      <c r="G23" s="1408">
        <v>41</v>
      </c>
    </row>
    <row r="24" spans="1:7" ht="13.5" thickBot="1">
      <c r="A24" s="1256" t="s">
        <v>261</v>
      </c>
      <c r="B24" s="1275">
        <v>352</v>
      </c>
      <c r="C24" s="1275">
        <v>35</v>
      </c>
      <c r="D24" s="1275">
        <v>-13</v>
      </c>
      <c r="E24" s="1461">
        <v>58</v>
      </c>
      <c r="F24" s="1275">
        <v>80</v>
      </c>
      <c r="G24" s="1413">
        <v>432</v>
      </c>
    </row>
  </sheetData>
  <mergeCells count="6">
    <mergeCell ref="C20:E20"/>
    <mergeCell ref="A1:G1"/>
    <mergeCell ref="C2:E2"/>
    <mergeCell ref="A12:G12"/>
    <mergeCell ref="C13:E13"/>
    <mergeCell ref="A19:G19"/>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W12"/>
  <sheetViews>
    <sheetView showGridLines="0" showOutlineSymbols="0" zoomScale="150" zoomScaleNormal="150" workbookViewId="0">
      <pane xSplit="1" ySplit="1" topLeftCell="S7" activePane="bottomRight" state="frozen"/>
      <selection sqref="A1:U1"/>
      <selection pane="topRight" sqref="A1:U1"/>
      <selection pane="bottomLeft" sqref="A1:U1"/>
      <selection pane="bottomRight" activeCell="V21" sqref="V21"/>
    </sheetView>
  </sheetViews>
  <sheetFormatPr defaultRowHeight="12.75"/>
  <cols>
    <col min="1" max="1" width="40.28515625" customWidth="1"/>
    <col min="2" max="8" width="9.5703125" customWidth="1"/>
    <col min="9" max="9" width="4.5703125" customWidth="1"/>
    <col min="10" max="23" width="9.5703125" customWidth="1"/>
  </cols>
  <sheetData>
    <row r="1" spans="1:23" ht="15">
      <c r="A1" s="13" t="s">
        <v>491</v>
      </c>
      <c r="B1" s="13"/>
      <c r="C1" s="13"/>
      <c r="D1" s="13"/>
      <c r="E1" s="437"/>
      <c r="F1" s="437"/>
      <c r="G1" s="437"/>
      <c r="H1" s="437"/>
      <c r="I1" s="24"/>
      <c r="J1" s="13"/>
      <c r="K1" s="13"/>
      <c r="L1" s="13"/>
      <c r="M1" s="13"/>
      <c r="N1" s="13"/>
      <c r="O1" s="13"/>
      <c r="P1" s="13"/>
      <c r="Q1" s="13"/>
      <c r="R1" s="13"/>
      <c r="S1" s="13"/>
      <c r="T1" s="13"/>
      <c r="U1" s="13"/>
      <c r="V1" s="13"/>
      <c r="W1" s="13"/>
    </row>
    <row r="2" spans="1:23">
      <c r="A2" s="12" t="s">
        <v>111</v>
      </c>
      <c r="B2" s="60">
        <v>2017</v>
      </c>
      <c r="C2" s="60">
        <v>2018</v>
      </c>
      <c r="D2" s="60">
        <v>2019</v>
      </c>
      <c r="E2" s="60">
        <v>2020</v>
      </c>
      <c r="F2" s="60">
        <v>2021</v>
      </c>
      <c r="G2" s="60">
        <v>2022</v>
      </c>
      <c r="H2" s="60">
        <v>2023</v>
      </c>
      <c r="I2" s="149"/>
      <c r="J2" s="60" t="s">
        <v>9</v>
      </c>
      <c r="K2" s="60" t="s">
        <v>10</v>
      </c>
      <c r="L2" s="60" t="s">
        <v>11</v>
      </c>
      <c r="M2" s="60" t="s">
        <v>12</v>
      </c>
      <c r="N2" s="60" t="s">
        <v>13</v>
      </c>
      <c r="O2" s="25" t="s">
        <v>14</v>
      </c>
      <c r="P2" s="60" t="s">
        <v>15</v>
      </c>
      <c r="Q2" s="60" t="s">
        <v>16</v>
      </c>
      <c r="R2" s="25" t="s">
        <v>17</v>
      </c>
      <c r="S2" s="25" t="s">
        <v>18</v>
      </c>
      <c r="T2" s="25" t="s">
        <v>19</v>
      </c>
      <c r="U2" s="25" t="s">
        <v>20</v>
      </c>
      <c r="V2" s="25" t="s">
        <v>909</v>
      </c>
      <c r="W2" s="25" t="s">
        <v>965</v>
      </c>
    </row>
    <row r="3" spans="1:23">
      <c r="A3" s="182" t="s">
        <v>492</v>
      </c>
      <c r="B3" s="71">
        <v>5653</v>
      </c>
      <c r="C3" s="71">
        <v>6651</v>
      </c>
      <c r="D3" s="71">
        <f>1378+1596+1300+1674</f>
        <v>5948</v>
      </c>
      <c r="E3" s="71">
        <f>1295+1195+900+852</f>
        <v>4242</v>
      </c>
      <c r="F3" s="71">
        <f>1208+1947+2009+1889</f>
        <v>7053</v>
      </c>
      <c r="G3" s="257">
        <f>1364+1780+1656+1456</f>
        <v>6256</v>
      </c>
      <c r="H3" s="257">
        <v>5803</v>
      </c>
      <c r="I3" s="55"/>
      <c r="J3" s="45">
        <v>1208</v>
      </c>
      <c r="K3" s="45">
        <v>1947</v>
      </c>
      <c r="L3" s="340">
        <v>2009</v>
      </c>
      <c r="M3" s="160">
        <v>1889</v>
      </c>
      <c r="N3" s="257">
        <v>1364</v>
      </c>
      <c r="O3" s="257">
        <v>1780</v>
      </c>
      <c r="P3" s="257">
        <v>1656</v>
      </c>
      <c r="Q3" s="257">
        <v>1456</v>
      </c>
      <c r="R3" s="257">
        <v>1322</v>
      </c>
      <c r="S3" s="257">
        <v>1413</v>
      </c>
      <c r="T3" s="257">
        <v>1388</v>
      </c>
      <c r="U3" s="257">
        <v>1680</v>
      </c>
      <c r="V3" s="257">
        <v>1585</v>
      </c>
      <c r="W3" s="257">
        <v>1394</v>
      </c>
    </row>
    <row r="4" spans="1:23">
      <c r="A4" s="183" t="s">
        <v>493</v>
      </c>
      <c r="B4" s="1301"/>
      <c r="C4" s="1301"/>
      <c r="D4" s="69">
        <f>114+144</f>
        <v>258</v>
      </c>
      <c r="E4" s="69">
        <f>63+53</f>
        <v>116</v>
      </c>
      <c r="F4" s="69">
        <f>SUM(J4:M4)</f>
        <v>71</v>
      </c>
      <c r="G4" s="254">
        <f>SUM(N4:Q4)</f>
        <v>105</v>
      </c>
      <c r="H4" s="254">
        <v>113</v>
      </c>
      <c r="I4" s="55"/>
      <c r="J4" s="1301"/>
      <c r="K4" s="69">
        <v>22</v>
      </c>
      <c r="L4" s="1301"/>
      <c r="M4" s="174">
        <v>49</v>
      </c>
      <c r="N4" s="1301"/>
      <c r="O4" s="204">
        <v>71</v>
      </c>
      <c r="P4" s="204">
        <v>4</v>
      </c>
      <c r="Q4" s="204">
        <v>30</v>
      </c>
      <c r="R4" s="1301">
        <v>0</v>
      </c>
      <c r="S4" s="204">
        <v>27</v>
      </c>
      <c r="T4" s="1301">
        <v>0</v>
      </c>
      <c r="U4" s="204">
        <v>25</v>
      </c>
      <c r="V4" s="204">
        <v>36</v>
      </c>
      <c r="W4" s="204">
        <v>38</v>
      </c>
    </row>
    <row r="5" spans="1:23" ht="22.5">
      <c r="A5" s="182" t="s">
        <v>494</v>
      </c>
      <c r="B5" s="1302"/>
      <c r="C5" s="1302"/>
      <c r="D5" s="257">
        <f>-614-723-576-753</f>
        <v>-2666</v>
      </c>
      <c r="E5" s="257">
        <f>-441-431-377-412</f>
        <v>-1661</v>
      </c>
      <c r="F5" s="257">
        <f>SUM(J5:M5)</f>
        <v>-2231</v>
      </c>
      <c r="G5" s="257">
        <f>SUM(N5:Q5)</f>
        <v>-2682</v>
      </c>
      <c r="H5" s="257">
        <v>-2759</v>
      </c>
      <c r="I5" s="55"/>
      <c r="J5" s="257">
        <v>-383</v>
      </c>
      <c r="K5" s="257">
        <v>-520</v>
      </c>
      <c r="L5" s="257">
        <v>-612</v>
      </c>
      <c r="M5" s="257">
        <v>-716</v>
      </c>
      <c r="N5" s="257">
        <v>-526</v>
      </c>
      <c r="O5" s="257">
        <v>-707</v>
      </c>
      <c r="P5" s="257">
        <v>-714</v>
      </c>
      <c r="Q5" s="257">
        <v>-735</v>
      </c>
      <c r="R5" s="257">
        <v>-648</v>
      </c>
      <c r="S5" s="257">
        <v>-674</v>
      </c>
      <c r="T5" s="257">
        <v>-669</v>
      </c>
      <c r="U5" s="257">
        <v>-768</v>
      </c>
      <c r="V5" s="257">
        <v>-739</v>
      </c>
      <c r="W5" s="257">
        <v>-705</v>
      </c>
    </row>
    <row r="6" spans="1:23">
      <c r="A6" s="183" t="s">
        <v>495</v>
      </c>
      <c r="B6" s="1301"/>
      <c r="C6" s="1301"/>
      <c r="D6" s="254">
        <f>-13-10-22-27</f>
        <v>-72</v>
      </c>
      <c r="E6" s="254">
        <f>-17-25-18-17</f>
        <v>-77</v>
      </c>
      <c r="F6" s="254">
        <f>SUM(J6:M6)</f>
        <v>-47</v>
      </c>
      <c r="G6" s="254">
        <f>SUM(N6:Q6)</f>
        <v>-21</v>
      </c>
      <c r="H6" s="254">
        <v>-20</v>
      </c>
      <c r="I6" s="55"/>
      <c r="J6" s="254">
        <v>-13</v>
      </c>
      <c r="K6" s="254">
        <v>-13</v>
      </c>
      <c r="L6" s="254">
        <v>-10</v>
      </c>
      <c r="M6" s="254">
        <v>-11</v>
      </c>
      <c r="N6" s="254">
        <v>-5</v>
      </c>
      <c r="O6" s="254">
        <v>-6</v>
      </c>
      <c r="P6" s="254">
        <v>-5</v>
      </c>
      <c r="Q6" s="254">
        <v>-5</v>
      </c>
      <c r="R6" s="254">
        <v>-5</v>
      </c>
      <c r="S6" s="254">
        <v>-4</v>
      </c>
      <c r="T6" s="254">
        <v>-6</v>
      </c>
      <c r="U6" s="254">
        <v>-5</v>
      </c>
      <c r="V6" s="254">
        <v>-5</v>
      </c>
      <c r="W6" s="254">
        <v>-2</v>
      </c>
    </row>
    <row r="7" spans="1:23">
      <c r="A7" s="182" t="s">
        <v>496</v>
      </c>
      <c r="B7" s="1302"/>
      <c r="C7" s="1302"/>
      <c r="D7" s="257">
        <f>-8-9-6-13</f>
        <v>-36</v>
      </c>
      <c r="E7" s="45">
        <f>9+1-5+1</f>
        <v>6</v>
      </c>
      <c r="F7" s="45">
        <f>SUM(J7:M7)</f>
        <v>27</v>
      </c>
      <c r="G7" s="257">
        <f>SUM(N7:Q7)</f>
        <v>-5</v>
      </c>
      <c r="H7" s="257">
        <v>-15</v>
      </c>
      <c r="I7" s="55"/>
      <c r="J7" s="257">
        <v>28</v>
      </c>
      <c r="K7" s="257">
        <v>2</v>
      </c>
      <c r="L7" s="257">
        <v>-3</v>
      </c>
      <c r="M7" s="257">
        <v>0</v>
      </c>
      <c r="N7" s="257">
        <v>4</v>
      </c>
      <c r="O7" s="257">
        <v>2</v>
      </c>
      <c r="P7" s="257">
        <v>-8</v>
      </c>
      <c r="Q7" s="257">
        <v>-3</v>
      </c>
      <c r="R7" s="257">
        <v>-2</v>
      </c>
      <c r="S7" s="257">
        <v>-5</v>
      </c>
      <c r="T7" s="257">
        <v>-1</v>
      </c>
      <c r="U7" s="257">
        <v>-7</v>
      </c>
      <c r="V7" s="257">
        <v>5</v>
      </c>
      <c r="W7" s="257">
        <v>-1</v>
      </c>
    </row>
    <row r="8" spans="1:23">
      <c r="A8" s="184" t="s">
        <v>297</v>
      </c>
      <c r="B8" s="247">
        <v>2767</v>
      </c>
      <c r="C8" s="247">
        <v>3356</v>
      </c>
      <c r="D8" s="247">
        <v>3432</v>
      </c>
      <c r="E8" s="247">
        <f>SUM(E3:E7)</f>
        <v>2626</v>
      </c>
      <c r="F8" s="67">
        <f>SUM(F3:F7)</f>
        <v>4873</v>
      </c>
      <c r="G8" s="272">
        <f>SUM(G3:G7)</f>
        <v>3653</v>
      </c>
      <c r="H8" s="272">
        <v>3122</v>
      </c>
      <c r="I8" s="18"/>
      <c r="J8" s="247">
        <v>840</v>
      </c>
      <c r="K8" s="247">
        <v>1438</v>
      </c>
      <c r="L8" s="247">
        <v>1384</v>
      </c>
      <c r="M8" s="247">
        <v>1211</v>
      </c>
      <c r="N8" s="272">
        <v>837</v>
      </c>
      <c r="O8" s="247">
        <v>1140</v>
      </c>
      <c r="P8" s="341">
        <v>933</v>
      </c>
      <c r="Q8" s="191">
        <v>743</v>
      </c>
      <c r="R8" s="191">
        <v>667</v>
      </c>
      <c r="S8" s="191">
        <v>757</v>
      </c>
      <c r="T8" s="191">
        <v>712</v>
      </c>
      <c r="U8" s="191">
        <v>925</v>
      </c>
      <c r="V8" s="191">
        <v>882</v>
      </c>
      <c r="W8" s="191">
        <v>724</v>
      </c>
    </row>
    <row r="9" spans="1:23" ht="13.5" thickBot="1">
      <c r="A9" s="173" t="s">
        <v>497</v>
      </c>
      <c r="B9" s="83">
        <v>53.4</v>
      </c>
      <c r="C9" s="83">
        <v>55</v>
      </c>
      <c r="D9" s="83">
        <v>79</v>
      </c>
      <c r="E9" s="83">
        <v>84.1</v>
      </c>
      <c r="F9" s="83">
        <v>151</v>
      </c>
      <c r="G9" s="401">
        <f>G8/33.164</f>
        <v>110.14955976359907</v>
      </c>
      <c r="H9" s="401">
        <v>348</v>
      </c>
      <c r="I9" s="18"/>
      <c r="J9" s="401">
        <v>134</v>
      </c>
      <c r="K9" s="401">
        <v>188</v>
      </c>
      <c r="L9" s="303">
        <v>172</v>
      </c>
      <c r="M9" s="303">
        <v>117</v>
      </c>
      <c r="N9" s="303">
        <v>119</v>
      </c>
      <c r="O9" s="303">
        <v>129</v>
      </c>
      <c r="P9" s="303">
        <v>109</v>
      </c>
      <c r="Q9" s="303">
        <v>85</v>
      </c>
      <c r="R9" s="303">
        <v>82</v>
      </c>
      <c r="S9" s="303">
        <v>86</v>
      </c>
      <c r="T9" s="303">
        <v>83</v>
      </c>
      <c r="U9" s="303">
        <v>90</v>
      </c>
      <c r="V9" s="303">
        <v>96</v>
      </c>
      <c r="W9" s="303">
        <v>82</v>
      </c>
    </row>
    <row r="10" spans="1:23" ht="13.5" thickBot="1">
      <c r="M10" s="1360">
        <f>SUM(J9:M9)</f>
        <v>611</v>
      </c>
      <c r="N10" s="376"/>
      <c r="Q10" s="1360">
        <f>SUM(N9:Q9)</f>
        <v>442</v>
      </c>
      <c r="U10" s="318"/>
      <c r="V10" s="318"/>
      <c r="W10" s="318"/>
    </row>
    <row r="11" spans="1:23">
      <c r="N11" s="376"/>
    </row>
    <row r="12" spans="1:23">
      <c r="A12" s="400"/>
      <c r="N12" s="376"/>
    </row>
  </sheetData>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ignoredErrors>
    <ignoredError sqref="F4:G7" formulaRange="1"/>
  </ignoredError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11">
    <pageSetUpPr autoPageBreaks="0"/>
  </sheetPr>
  <dimension ref="A1:W37"/>
  <sheetViews>
    <sheetView showGridLines="0" showOutlineSymbols="0" topLeftCell="A4" zoomScale="140" zoomScaleNormal="140" workbookViewId="0">
      <pane xSplit="1" topLeftCell="Q1" activePane="topRight" state="frozen"/>
      <selection sqref="A1:U1"/>
      <selection pane="topRight" activeCell="A20" sqref="A20:U20"/>
    </sheetView>
  </sheetViews>
  <sheetFormatPr defaultRowHeight="12.75"/>
  <cols>
    <col min="1" max="1" width="45.140625" bestFit="1" customWidth="1"/>
    <col min="2" max="8" width="9.5703125" customWidth="1"/>
    <col min="9" max="9" width="5.85546875" customWidth="1"/>
    <col min="10" max="18" width="9.5703125" customWidth="1"/>
    <col min="19" max="20" width="10.5703125" customWidth="1"/>
  </cols>
  <sheetData>
    <row r="1" spans="1:23" ht="15">
      <c r="A1" s="1051" t="s">
        <v>377</v>
      </c>
      <c r="B1" s="1051"/>
      <c r="C1" s="1051"/>
      <c r="D1" s="1051"/>
      <c r="E1" s="1051"/>
      <c r="F1" s="1051"/>
      <c r="G1" s="1051"/>
      <c r="H1" s="1051"/>
      <c r="I1" s="1051"/>
      <c r="J1" s="1052"/>
      <c r="K1" s="1051"/>
      <c r="L1" s="1051"/>
      <c r="M1" s="1051"/>
      <c r="N1" s="1051"/>
      <c r="O1" s="1051"/>
      <c r="P1" s="1051"/>
      <c r="Q1" s="1051"/>
      <c r="R1" s="1051"/>
      <c r="S1" s="1051"/>
      <c r="T1" s="1051"/>
      <c r="U1" s="1051"/>
      <c r="V1" s="1051"/>
      <c r="W1" s="1051"/>
    </row>
    <row r="2" spans="1:23">
      <c r="A2" s="54" t="s">
        <v>111</v>
      </c>
      <c r="B2" s="58">
        <v>2017</v>
      </c>
      <c r="C2" s="58">
        <v>2018</v>
      </c>
      <c r="D2" s="58">
        <v>2019</v>
      </c>
      <c r="E2" s="58">
        <v>2020</v>
      </c>
      <c r="F2" s="58">
        <v>2021</v>
      </c>
      <c r="G2" s="58">
        <v>2022</v>
      </c>
      <c r="H2" s="58">
        <v>2023</v>
      </c>
      <c r="I2" s="147"/>
      <c r="J2" s="58" t="s">
        <v>9</v>
      </c>
      <c r="K2" s="58" t="s">
        <v>10</v>
      </c>
      <c r="L2" s="58" t="s">
        <v>11</v>
      </c>
      <c r="M2" s="58" t="s">
        <v>12</v>
      </c>
      <c r="N2" s="58" t="s">
        <v>13</v>
      </c>
      <c r="O2" s="58" t="s">
        <v>14</v>
      </c>
      <c r="P2" s="58" t="s">
        <v>15</v>
      </c>
      <c r="Q2" s="58" t="s">
        <v>16</v>
      </c>
      <c r="R2" s="58" t="s">
        <v>17</v>
      </c>
      <c r="S2" s="58" t="s">
        <v>18</v>
      </c>
      <c r="T2" s="58" t="s">
        <v>19</v>
      </c>
      <c r="U2" s="58" t="s">
        <v>20</v>
      </c>
      <c r="V2" s="58" t="s">
        <v>909</v>
      </c>
      <c r="W2" s="58" t="s">
        <v>965</v>
      </c>
    </row>
    <row r="3" spans="1:23">
      <c r="A3" s="11" t="s">
        <v>378</v>
      </c>
      <c r="B3" s="1319">
        <v>22489</v>
      </c>
      <c r="C3" s="1319">
        <v>15466</v>
      </c>
      <c r="D3" s="1319">
        <v>13056</v>
      </c>
      <c r="E3" s="1319">
        <v>13360</v>
      </c>
      <c r="F3" s="1319">
        <v>12180</v>
      </c>
      <c r="G3" s="1319">
        <v>11181</v>
      </c>
      <c r="H3" s="1361">
        <v>12471</v>
      </c>
      <c r="I3" s="11"/>
      <c r="J3" s="336">
        <v>12176</v>
      </c>
      <c r="K3" s="436">
        <v>12154</v>
      </c>
      <c r="L3" s="206">
        <v>11951</v>
      </c>
      <c r="M3" s="206">
        <v>12180</v>
      </c>
      <c r="N3" s="336">
        <v>12349</v>
      </c>
      <c r="O3" s="436">
        <v>11031</v>
      </c>
      <c r="P3" s="436">
        <v>10666</v>
      </c>
      <c r="Q3" s="436">
        <v>11181</v>
      </c>
      <c r="R3" s="436">
        <v>11464</v>
      </c>
      <c r="S3" s="436">
        <v>12417</v>
      </c>
      <c r="T3" s="35">
        <v>12556</v>
      </c>
      <c r="U3" s="35">
        <v>12471</v>
      </c>
      <c r="V3" s="35">
        <v>13248</v>
      </c>
      <c r="W3" s="35">
        <v>13770</v>
      </c>
    </row>
    <row r="4" spans="1:23">
      <c r="A4" s="80" t="s">
        <v>379</v>
      </c>
      <c r="B4" s="1316"/>
      <c r="C4" s="1316"/>
      <c r="D4" s="1316"/>
      <c r="E4" s="1321">
        <v>1667</v>
      </c>
      <c r="F4" s="1321">
        <v>1602</v>
      </c>
      <c r="G4" s="1321">
        <v>1531</v>
      </c>
      <c r="H4" s="1364">
        <v>1452</v>
      </c>
      <c r="I4" s="27"/>
      <c r="J4" s="1067">
        <v>1631</v>
      </c>
      <c r="K4" s="207">
        <v>1708</v>
      </c>
      <c r="L4" s="207">
        <v>1634</v>
      </c>
      <c r="M4" s="207">
        <v>1602</v>
      </c>
      <c r="N4" s="295">
        <v>1666</v>
      </c>
      <c r="O4" s="395">
        <v>1577</v>
      </c>
      <c r="P4" s="395">
        <v>1538</v>
      </c>
      <c r="Q4" s="395">
        <v>1531</v>
      </c>
      <c r="R4" s="395">
        <v>1520</v>
      </c>
      <c r="S4" s="395">
        <v>1520</v>
      </c>
      <c r="T4" s="395">
        <v>1480</v>
      </c>
      <c r="U4" s="395">
        <v>1452</v>
      </c>
      <c r="V4" s="395">
        <v>1426</v>
      </c>
      <c r="W4" s="395">
        <v>1360</v>
      </c>
    </row>
    <row r="5" spans="1:23">
      <c r="A5" s="11" t="s">
        <v>380</v>
      </c>
      <c r="B5" s="1317"/>
      <c r="C5" s="1317"/>
      <c r="D5" s="1317"/>
      <c r="E5" s="1319">
        <v>15027</v>
      </c>
      <c r="F5" s="1319">
        <v>13782</v>
      </c>
      <c r="G5" s="1319">
        <v>12712</v>
      </c>
      <c r="H5" s="1361">
        <v>13923</v>
      </c>
      <c r="I5" s="11"/>
      <c r="J5" s="336">
        <v>13807</v>
      </c>
      <c r="K5" s="206">
        <v>13862</v>
      </c>
      <c r="L5" s="206">
        <v>13585</v>
      </c>
      <c r="M5" s="206">
        <v>13782</v>
      </c>
      <c r="N5" s="336">
        <v>14015</v>
      </c>
      <c r="O5" s="436">
        <v>12608</v>
      </c>
      <c r="P5" s="436">
        <v>12204</v>
      </c>
      <c r="Q5" s="436">
        <v>12712</v>
      </c>
      <c r="R5" s="436">
        <v>12984</v>
      </c>
      <c r="S5" s="436">
        <v>13937</v>
      </c>
      <c r="T5" s="35">
        <v>14036</v>
      </c>
      <c r="U5" s="35">
        <v>13923</v>
      </c>
      <c r="V5" s="35">
        <v>14674</v>
      </c>
      <c r="W5" s="35">
        <v>15130</v>
      </c>
    </row>
    <row r="6" spans="1:23">
      <c r="A6" s="80" t="s">
        <v>820</v>
      </c>
      <c r="B6" s="1316"/>
      <c r="C6" s="1321">
        <v>5816</v>
      </c>
      <c r="D6" s="1321">
        <v>8176</v>
      </c>
      <c r="E6" s="1321">
        <v>14258</v>
      </c>
      <c r="F6" s="1321">
        <v>11905</v>
      </c>
      <c r="G6" s="1321">
        <v>4797</v>
      </c>
      <c r="H6" s="254">
        <v>-4363</v>
      </c>
      <c r="I6" s="27"/>
      <c r="J6" s="295">
        <v>14312</v>
      </c>
      <c r="K6" s="207">
        <v>14600</v>
      </c>
      <c r="L6" s="207">
        <v>11378</v>
      </c>
      <c r="M6" s="207">
        <v>11905</v>
      </c>
      <c r="N6" s="295">
        <v>9104</v>
      </c>
      <c r="O6" s="395">
        <v>7233</v>
      </c>
      <c r="P6" s="395">
        <v>5224</v>
      </c>
      <c r="Q6" s="395">
        <v>4797</v>
      </c>
      <c r="R6" s="395">
        <v>4758</v>
      </c>
      <c r="S6" s="254">
        <v>-5029</v>
      </c>
      <c r="T6" s="254">
        <v>-4027</v>
      </c>
      <c r="U6" s="254">
        <v>-4363</v>
      </c>
      <c r="V6" s="254">
        <v>-4569</v>
      </c>
      <c r="W6" s="254">
        <v>-6540</v>
      </c>
    </row>
    <row r="7" spans="1:23">
      <c r="A7" s="11" t="s">
        <v>381</v>
      </c>
      <c r="B7" s="1322">
        <v>18143</v>
      </c>
      <c r="C7" s="1322">
        <v>9650</v>
      </c>
      <c r="D7" s="1322">
        <v>4880</v>
      </c>
      <c r="E7" s="1323">
        <v>769</v>
      </c>
      <c r="F7" s="1319">
        <v>1877</v>
      </c>
      <c r="G7" s="1319">
        <v>7915</v>
      </c>
      <c r="H7" s="1361">
        <v>9560</v>
      </c>
      <c r="I7" s="11"/>
      <c r="J7" s="336">
        <v>-505</v>
      </c>
      <c r="K7" s="336">
        <f>K5-K6</f>
        <v>-738</v>
      </c>
      <c r="L7" s="206">
        <v>2207</v>
      </c>
      <c r="M7" s="206">
        <v>1877</v>
      </c>
      <c r="N7" s="336">
        <v>4911</v>
      </c>
      <c r="O7" s="436">
        <v>5375</v>
      </c>
      <c r="P7" s="436">
        <v>6980</v>
      </c>
      <c r="Q7" s="436">
        <v>7915</v>
      </c>
      <c r="R7" s="436">
        <v>8226</v>
      </c>
      <c r="S7" s="436">
        <v>8908</v>
      </c>
      <c r="T7" s="35">
        <v>10009</v>
      </c>
      <c r="U7" s="35">
        <v>9560</v>
      </c>
      <c r="V7" s="35">
        <v>10105</v>
      </c>
      <c r="W7" s="35">
        <v>8590</v>
      </c>
    </row>
    <row r="8" spans="1:23">
      <c r="A8" s="81" t="s">
        <v>382</v>
      </c>
      <c r="B8" s="1316"/>
      <c r="C8" s="1316"/>
      <c r="D8" s="1321">
        <v>1791</v>
      </c>
      <c r="E8" s="1316"/>
      <c r="F8" s="1316"/>
      <c r="G8" s="1316"/>
      <c r="H8" s="1364"/>
      <c r="I8" s="148"/>
      <c r="J8" s="1316"/>
      <c r="K8" s="1316"/>
      <c r="L8" s="1316"/>
      <c r="M8" s="1316"/>
      <c r="N8" s="1316"/>
      <c r="O8" s="1316"/>
      <c r="P8" s="1316"/>
      <c r="Q8" s="1316"/>
      <c r="R8" s="1316"/>
      <c r="S8" s="1316"/>
      <c r="T8" s="1316"/>
      <c r="U8" s="1316"/>
      <c r="V8" s="73"/>
      <c r="W8" s="73"/>
    </row>
    <row r="9" spans="1:23">
      <c r="A9" s="81" t="s">
        <v>821</v>
      </c>
      <c r="B9" s="1316"/>
      <c r="C9" s="1316"/>
      <c r="D9" s="1321">
        <v>16</v>
      </c>
      <c r="E9" s="1324">
        <v>883</v>
      </c>
      <c r="F9" s="1324">
        <v>724</v>
      </c>
      <c r="G9" s="254">
        <v>-211</v>
      </c>
      <c r="H9" s="254">
        <v>-664</v>
      </c>
      <c r="I9" s="148"/>
      <c r="J9" s="338">
        <v>1077</v>
      </c>
      <c r="K9" s="338">
        <v>357</v>
      </c>
      <c r="L9" s="208">
        <v>786</v>
      </c>
      <c r="M9" s="1069">
        <v>724</v>
      </c>
      <c r="N9" s="338">
        <v>-89</v>
      </c>
      <c r="O9" s="174">
        <v>241</v>
      </c>
      <c r="P9" s="174">
        <v>119</v>
      </c>
      <c r="Q9" s="254">
        <v>-211</v>
      </c>
      <c r="R9" s="254">
        <v>-421</v>
      </c>
      <c r="S9" s="254">
        <v>-895</v>
      </c>
      <c r="T9" s="254">
        <v>-722</v>
      </c>
      <c r="U9" s="254">
        <v>-664</v>
      </c>
      <c r="V9" s="254">
        <v>-589</v>
      </c>
      <c r="W9" s="254">
        <v>-26</v>
      </c>
    </row>
    <row r="10" spans="1:23">
      <c r="A10" s="81" t="s">
        <v>383</v>
      </c>
      <c r="B10" s="1316"/>
      <c r="C10" s="1316"/>
      <c r="D10" s="1321">
        <v>3907</v>
      </c>
      <c r="E10" s="1324">
        <v>2744</v>
      </c>
      <c r="F10" s="1316"/>
      <c r="G10" s="1316"/>
      <c r="H10" s="1364"/>
      <c r="I10" s="148"/>
      <c r="J10" s="338">
        <v>2432</v>
      </c>
      <c r="K10" s="338">
        <v>2692</v>
      </c>
      <c r="L10" s="1316"/>
      <c r="M10" s="1316"/>
      <c r="N10" s="338">
        <v>2634</v>
      </c>
      <c r="O10" s="1316"/>
      <c r="P10" s="1316"/>
      <c r="Q10" s="1316"/>
      <c r="R10" s="1316"/>
      <c r="S10" s="1316"/>
      <c r="T10" s="1316"/>
      <c r="U10" s="1316"/>
      <c r="V10" s="73"/>
      <c r="W10" s="73"/>
    </row>
    <row r="11" spans="1:23">
      <c r="A11" s="27" t="s">
        <v>384</v>
      </c>
      <c r="B11" s="1317"/>
      <c r="C11" s="1317"/>
      <c r="D11" s="1320">
        <v>5472</v>
      </c>
      <c r="E11" s="1320">
        <v>4575</v>
      </c>
      <c r="F11" s="1320">
        <v>3537</v>
      </c>
      <c r="G11" s="1320">
        <v>3312</v>
      </c>
      <c r="H11" s="1365">
        <v>3060</v>
      </c>
      <c r="I11" s="27"/>
      <c r="J11" s="297">
        <v>4014</v>
      </c>
      <c r="K11" s="297">
        <v>4491</v>
      </c>
      <c r="L11" s="297">
        <v>4356</v>
      </c>
      <c r="M11" s="209">
        <v>3537</v>
      </c>
      <c r="N11" s="297">
        <v>4192</v>
      </c>
      <c r="O11" s="436">
        <v>3680</v>
      </c>
      <c r="P11" s="436">
        <v>3231</v>
      </c>
      <c r="Q11" s="340">
        <v>3312</v>
      </c>
      <c r="R11" s="340">
        <v>3358</v>
      </c>
      <c r="S11" s="340">
        <v>3276</v>
      </c>
      <c r="T11" s="32">
        <v>3197</v>
      </c>
      <c r="U11" s="32">
        <v>3060</v>
      </c>
      <c r="V11" s="32">
        <v>2894</v>
      </c>
      <c r="W11" s="32">
        <v>2412</v>
      </c>
    </row>
    <row r="12" spans="1:23">
      <c r="A12" s="27" t="s">
        <v>385</v>
      </c>
      <c r="B12" s="1317"/>
      <c r="C12" s="1317"/>
      <c r="D12" s="1320"/>
      <c r="E12" s="1320">
        <v>2074</v>
      </c>
      <c r="F12" s="1320"/>
      <c r="G12" s="1320"/>
      <c r="H12" s="1365"/>
      <c r="I12" s="27"/>
      <c r="J12" s="297">
        <v>1962</v>
      </c>
      <c r="K12" s="297">
        <v>2155</v>
      </c>
      <c r="L12" s="1317"/>
      <c r="M12" s="1317"/>
      <c r="N12" s="297">
        <v>4075</v>
      </c>
      <c r="O12" s="436">
        <v>3544</v>
      </c>
      <c r="P12" s="1317"/>
      <c r="Q12" s="1317"/>
      <c r="R12" s="1317"/>
      <c r="S12" s="1317"/>
      <c r="T12" s="1317"/>
      <c r="U12" s="1317"/>
      <c r="V12" s="32"/>
      <c r="W12" s="32"/>
    </row>
    <row r="13" spans="1:23">
      <c r="A13" s="80" t="s">
        <v>1010</v>
      </c>
      <c r="B13" s="1316"/>
      <c r="C13" s="1316"/>
      <c r="D13" s="1321">
        <v>1700</v>
      </c>
      <c r="E13" s="1321">
        <v>2074</v>
      </c>
      <c r="F13" s="1321">
        <v>2910</v>
      </c>
      <c r="G13" s="1321">
        <v>3124</v>
      </c>
      <c r="H13" s="1364">
        <v>4208</v>
      </c>
      <c r="I13" s="27"/>
      <c r="J13" s="295">
        <v>1732</v>
      </c>
      <c r="K13" s="295">
        <v>2491</v>
      </c>
      <c r="L13" s="1070">
        <v>2061</v>
      </c>
      <c r="M13" s="1070">
        <v>2910</v>
      </c>
      <c r="N13" s="295">
        <v>3649</v>
      </c>
      <c r="O13" s="1067">
        <v>3191</v>
      </c>
      <c r="P13" s="395">
        <v>2954</v>
      </c>
      <c r="Q13" s="395">
        <v>3124</v>
      </c>
      <c r="R13" s="395">
        <v>3196</v>
      </c>
      <c r="S13" s="395">
        <v>3401</v>
      </c>
      <c r="T13" s="74">
        <v>3010</v>
      </c>
      <c r="U13" s="74">
        <v>4208</v>
      </c>
      <c r="V13" s="74">
        <v>3978</v>
      </c>
      <c r="W13" s="74">
        <v>3707</v>
      </c>
    </row>
    <row r="14" spans="1:23" ht="13.5" thickBot="1">
      <c r="A14" s="36" t="s">
        <v>1011</v>
      </c>
      <c r="B14" s="1317"/>
      <c r="C14" s="1317"/>
      <c r="D14" s="1326">
        <v>17766</v>
      </c>
      <c r="E14" s="1326">
        <v>13334</v>
      </c>
      <c r="F14" s="1326">
        <v>9048</v>
      </c>
      <c r="G14" s="1326">
        <v>14140</v>
      </c>
      <c r="H14" s="1326">
        <v>16164</v>
      </c>
      <c r="I14" s="11"/>
      <c r="J14" s="409">
        <v>10712</v>
      </c>
      <c r="K14" s="409">
        <v>11448</v>
      </c>
      <c r="L14" s="337">
        <v>9410</v>
      </c>
      <c r="M14" s="337">
        <v>9048</v>
      </c>
      <c r="N14" s="337">
        <v>19372</v>
      </c>
      <c r="O14" s="337">
        <v>12487</v>
      </c>
      <c r="P14" s="337">
        <v>13284</v>
      </c>
      <c r="Q14" s="337">
        <v>14140</v>
      </c>
      <c r="R14" s="337">
        <v>14359</v>
      </c>
      <c r="S14" s="337">
        <v>14690</v>
      </c>
      <c r="T14" s="337">
        <v>15494</v>
      </c>
      <c r="U14" s="337">
        <v>16164</v>
      </c>
      <c r="V14" s="337">
        <v>16388</v>
      </c>
      <c r="W14" s="337">
        <v>14683</v>
      </c>
    </row>
    <row r="15" spans="1:23">
      <c r="A15" s="5" t="s">
        <v>386</v>
      </c>
      <c r="B15" s="1334"/>
      <c r="C15" s="1334"/>
      <c r="D15" s="1317"/>
      <c r="E15" s="1317"/>
      <c r="F15" s="1327">
        <v>8.6999999999999993</v>
      </c>
      <c r="G15" s="1328">
        <v>8.6999999999999993</v>
      </c>
      <c r="H15" s="1362">
        <v>7.9</v>
      </c>
      <c r="I15" s="5"/>
      <c r="J15" s="1317"/>
      <c r="K15" s="6">
        <v>8.9</v>
      </c>
      <c r="L15" s="6">
        <v>8.6999999999999993</v>
      </c>
      <c r="M15" s="6">
        <v>8.6999999999999993</v>
      </c>
      <c r="N15" s="1068">
        <v>8.5</v>
      </c>
      <c r="O15" s="160">
        <v>9.1</v>
      </c>
      <c r="P15" s="160">
        <v>9.1999999999999993</v>
      </c>
      <c r="Q15" s="160">
        <v>8.6999999999999993</v>
      </c>
      <c r="R15" s="160">
        <v>8.4</v>
      </c>
      <c r="S15" s="160">
        <v>8.4</v>
      </c>
      <c r="T15" s="6">
        <v>8.1999999999999993</v>
      </c>
      <c r="U15" s="6">
        <v>7.9</v>
      </c>
      <c r="V15" s="6">
        <v>7.5</v>
      </c>
      <c r="W15" s="6">
        <v>9.1999999999999993</v>
      </c>
    </row>
    <row r="16" spans="1:23">
      <c r="A16" s="37" t="s">
        <v>387</v>
      </c>
      <c r="B16" s="1316"/>
      <c r="C16" s="1316"/>
      <c r="D16" s="1316"/>
      <c r="E16" s="1316"/>
      <c r="F16" s="1329">
        <v>4.5999999999999996</v>
      </c>
      <c r="G16" s="1330">
        <v>5.5</v>
      </c>
      <c r="H16" s="1363">
        <v>5.6</v>
      </c>
      <c r="I16" s="5"/>
      <c r="J16" s="1316"/>
      <c r="K16" s="33">
        <v>4.5999999999999996</v>
      </c>
      <c r="L16" s="33">
        <v>4.5999999999999996</v>
      </c>
      <c r="M16" s="33">
        <v>4.5999999999999996</v>
      </c>
      <c r="N16" s="240">
        <v>4.8899999999999997</v>
      </c>
      <c r="O16" s="1335">
        <v>5</v>
      </c>
      <c r="P16" s="175">
        <v>5.5</v>
      </c>
      <c r="Q16" s="175">
        <v>5.5</v>
      </c>
      <c r="R16" s="175">
        <v>5.3</v>
      </c>
      <c r="S16" s="175">
        <v>5.7</v>
      </c>
      <c r="T16" s="33">
        <v>5.6</v>
      </c>
      <c r="U16" s="33">
        <v>5.6</v>
      </c>
      <c r="V16" s="33">
        <v>5.7</v>
      </c>
      <c r="W16" s="33">
        <v>5.8</v>
      </c>
    </row>
    <row r="17" spans="1:23">
      <c r="A17" s="3" t="s">
        <v>388</v>
      </c>
      <c r="B17" s="1331">
        <v>1.5</v>
      </c>
      <c r="C17" s="1260">
        <v>0.9</v>
      </c>
      <c r="D17" s="1260">
        <v>1.2</v>
      </c>
      <c r="E17" s="1260">
        <v>0.8</v>
      </c>
      <c r="F17" s="1260">
        <v>0.4</v>
      </c>
      <c r="G17" s="1331">
        <v>0.6</v>
      </c>
      <c r="H17" s="1362">
        <v>0.8</v>
      </c>
      <c r="I17" s="5"/>
      <c r="J17" s="296">
        <v>0.6</v>
      </c>
      <c r="K17" s="4">
        <v>0.5</v>
      </c>
      <c r="L17" s="4">
        <v>0.4</v>
      </c>
      <c r="M17" s="4" t="s">
        <v>389</v>
      </c>
      <c r="N17" s="296">
        <v>0.5</v>
      </c>
      <c r="O17" s="176">
        <v>0.5</v>
      </c>
      <c r="P17" s="176">
        <v>0.6</v>
      </c>
      <c r="Q17" s="176">
        <v>0.6</v>
      </c>
      <c r="R17" s="176">
        <v>0.8</v>
      </c>
      <c r="S17" s="176">
        <v>0.9</v>
      </c>
      <c r="T17" s="4">
        <v>0.9</v>
      </c>
      <c r="U17" s="4">
        <v>0.8</v>
      </c>
      <c r="V17" s="4">
        <v>0.8</v>
      </c>
      <c r="W17" s="4">
        <v>0.8</v>
      </c>
    </row>
    <row r="18" spans="1:23">
      <c r="A18" s="76" t="s">
        <v>390</v>
      </c>
      <c r="B18" s="1325">
        <v>1.2</v>
      </c>
      <c r="C18" s="1261">
        <v>0.6</v>
      </c>
      <c r="D18" s="1261">
        <v>0.5</v>
      </c>
      <c r="E18" s="1261">
        <v>0.04</v>
      </c>
      <c r="F18" s="1261">
        <v>0.06</v>
      </c>
      <c r="G18" s="1325">
        <v>0.4</v>
      </c>
      <c r="H18" s="1363">
        <v>0.5</v>
      </c>
      <c r="I18" s="5"/>
      <c r="J18" s="243">
        <v>-0.2</v>
      </c>
      <c r="K18" s="1316">
        <v>0</v>
      </c>
      <c r="L18" s="1071">
        <v>0.1</v>
      </c>
      <c r="M18" s="1071">
        <v>0.1</v>
      </c>
      <c r="N18" s="294">
        <v>0.17</v>
      </c>
      <c r="O18" s="174">
        <v>0.2</v>
      </c>
      <c r="P18" s="174">
        <v>0.3</v>
      </c>
      <c r="Q18" s="174">
        <v>0.4</v>
      </c>
      <c r="R18" s="174">
        <v>0.5</v>
      </c>
      <c r="S18" s="174">
        <v>0.6</v>
      </c>
      <c r="T18" s="73">
        <v>0.6</v>
      </c>
      <c r="U18" s="73">
        <v>0.5</v>
      </c>
      <c r="V18" s="73">
        <v>0.6</v>
      </c>
      <c r="W18" s="73">
        <v>0.5</v>
      </c>
    </row>
    <row r="19" spans="1:23" ht="13.5" thickBot="1">
      <c r="A19" s="3" t="s">
        <v>391</v>
      </c>
      <c r="B19" s="1332">
        <v>9</v>
      </c>
      <c r="C19" s="1260">
        <v>14</v>
      </c>
      <c r="D19" s="1260">
        <v>10.7</v>
      </c>
      <c r="E19" s="1260">
        <v>20.3</v>
      </c>
      <c r="F19" s="1260">
        <v>46.7</v>
      </c>
      <c r="G19" s="1331">
        <v>32.299999999999997</v>
      </c>
      <c r="H19" s="1362">
        <v>24.1</v>
      </c>
      <c r="I19" s="5"/>
      <c r="J19" s="1068">
        <v>28</v>
      </c>
      <c r="K19" s="4">
        <v>39.1</v>
      </c>
      <c r="L19" s="4">
        <v>43.1</v>
      </c>
      <c r="M19" s="4" t="s">
        <v>392</v>
      </c>
      <c r="N19" s="1068">
        <v>47.7</v>
      </c>
      <c r="O19" s="176">
        <v>38.1</v>
      </c>
      <c r="P19" s="176">
        <v>33.700000000000003</v>
      </c>
      <c r="Q19" s="176">
        <v>32.299999999999997</v>
      </c>
      <c r="R19" s="176">
        <v>27.1</v>
      </c>
      <c r="S19" s="176">
        <v>24.1</v>
      </c>
      <c r="T19" s="1333">
        <v>23</v>
      </c>
      <c r="U19" s="1333">
        <v>24.1</v>
      </c>
      <c r="V19" s="1416">
        <v>24.3</v>
      </c>
      <c r="W19" s="1416">
        <v>23.6</v>
      </c>
    </row>
    <row r="20" spans="1:23">
      <c r="A20" s="1609" t="s">
        <v>393</v>
      </c>
      <c r="B20" s="1609"/>
      <c r="C20" s="1609"/>
      <c r="D20" s="1609"/>
      <c r="E20" s="1609"/>
      <c r="F20" s="1609"/>
      <c r="G20" s="1609"/>
      <c r="H20" s="1609"/>
      <c r="I20" s="1609"/>
      <c r="J20" s="1609"/>
      <c r="K20" s="1609"/>
      <c r="L20" s="1609"/>
      <c r="M20" s="1609"/>
      <c r="N20" s="1609"/>
      <c r="O20" s="1609"/>
      <c r="P20" s="1609"/>
      <c r="Q20" s="1609"/>
      <c r="R20" s="1609"/>
      <c r="S20" s="1609"/>
      <c r="T20" s="1609"/>
      <c r="U20" s="1609"/>
      <c r="V20" s="1371"/>
      <c r="W20" s="1371"/>
    </row>
    <row r="21" spans="1:23">
      <c r="A21" s="1610" t="s">
        <v>1014</v>
      </c>
      <c r="B21" s="1610"/>
      <c r="C21" s="1610"/>
      <c r="D21" s="1610"/>
      <c r="E21" s="1610"/>
      <c r="F21" s="1610"/>
      <c r="G21" s="1610"/>
      <c r="H21" s="1610"/>
      <c r="I21" s="1610"/>
      <c r="J21" s="1610"/>
      <c r="K21" s="1610"/>
      <c r="L21" s="1610"/>
      <c r="M21" s="1610"/>
      <c r="N21" s="1610"/>
      <c r="O21" s="1610"/>
      <c r="P21" s="1610"/>
      <c r="Q21" s="1610"/>
      <c r="R21" s="1610"/>
      <c r="S21" s="1610"/>
      <c r="T21" s="1610"/>
      <c r="U21" s="1610"/>
      <c r="V21" s="1371"/>
      <c r="W21" s="1371"/>
    </row>
    <row r="22" spans="1:23">
      <c r="A22" s="1610" t="s">
        <v>1013</v>
      </c>
      <c r="B22" s="1610"/>
      <c r="C22" s="1610"/>
      <c r="D22" s="1610"/>
      <c r="E22" s="1610"/>
      <c r="F22" s="1610"/>
      <c r="G22" s="1610"/>
      <c r="H22" s="1610"/>
      <c r="I22" s="1610"/>
      <c r="J22" s="1610"/>
      <c r="K22" s="1610"/>
      <c r="L22" s="1610"/>
      <c r="M22" s="1610"/>
      <c r="N22" s="1610"/>
      <c r="O22" s="1610"/>
      <c r="P22" s="1610"/>
      <c r="Q22" s="1610"/>
      <c r="R22" s="1610"/>
      <c r="S22" s="1610"/>
      <c r="T22" s="1610"/>
      <c r="U22" s="1610"/>
      <c r="V22" s="1371"/>
      <c r="W22" s="1371"/>
    </row>
    <row r="23" spans="1:23">
      <c r="A23" s="1611" t="s">
        <v>1012</v>
      </c>
      <c r="B23" s="1610"/>
      <c r="C23" s="1610"/>
      <c r="D23" s="1610"/>
      <c r="E23" s="1610"/>
      <c r="F23" s="1610"/>
      <c r="G23" s="1610"/>
      <c r="H23" s="1610"/>
      <c r="I23" s="1610"/>
      <c r="J23" s="1610"/>
      <c r="K23" s="1610"/>
      <c r="L23" s="1610"/>
      <c r="M23" s="1610"/>
      <c r="N23" s="1610"/>
      <c r="O23" s="1610"/>
      <c r="P23" s="1610"/>
      <c r="Q23" s="1610"/>
      <c r="R23" s="1610"/>
      <c r="S23" s="1610"/>
      <c r="T23" s="1610"/>
      <c r="U23" s="1610"/>
      <c r="V23" s="1371"/>
      <c r="W23" s="1371"/>
    </row>
    <row r="24" spans="1:23">
      <c r="A24" s="1612" t="s">
        <v>939</v>
      </c>
      <c r="B24" s="1613"/>
      <c r="C24" s="1613"/>
      <c r="D24" s="1613"/>
      <c r="E24" s="1613"/>
      <c r="F24" s="1613"/>
      <c r="G24" s="1613"/>
      <c r="H24" s="1613"/>
      <c r="I24" s="1613"/>
      <c r="J24" s="1613"/>
      <c r="K24" s="1613"/>
      <c r="L24" s="1613"/>
      <c r="M24" s="1613"/>
      <c r="N24" s="1613"/>
      <c r="O24" s="1613"/>
      <c r="P24" s="1613"/>
      <c r="Q24" s="1613"/>
      <c r="R24" s="1613"/>
      <c r="S24" s="1613"/>
      <c r="T24" s="1613"/>
      <c r="U24" s="1613"/>
      <c r="V24" s="1488"/>
      <c r="W24" s="1371"/>
    </row>
    <row r="25" spans="1:23">
      <c r="A25" s="279"/>
      <c r="B25" s="279"/>
      <c r="C25" s="279"/>
      <c r="D25" s="279"/>
      <c r="E25" s="279"/>
      <c r="F25" s="279"/>
      <c r="G25" s="279"/>
      <c r="H25" s="279"/>
      <c r="I25" s="279"/>
      <c r="J25" s="279"/>
      <c r="K25" s="279"/>
      <c r="L25" s="279"/>
      <c r="M25" s="279"/>
      <c r="N25" s="279"/>
      <c r="O25" s="279"/>
      <c r="P25" s="279"/>
      <c r="Q25" s="279"/>
      <c r="R25" s="279"/>
      <c r="S25" s="279"/>
      <c r="T25" s="279"/>
      <c r="U25" s="279"/>
      <c r="V25" s="279"/>
      <c r="W25" s="1371"/>
    </row>
    <row r="26" spans="1:23">
      <c r="A26" s="280"/>
      <c r="B26" s="280"/>
      <c r="C26" s="280"/>
      <c r="D26" s="280"/>
      <c r="E26" s="280"/>
      <c r="F26" s="280"/>
      <c r="G26" s="280"/>
      <c r="H26" s="280"/>
      <c r="I26" s="280"/>
      <c r="J26" s="280"/>
      <c r="K26" s="280"/>
      <c r="L26" s="280"/>
      <c r="M26" s="280"/>
      <c r="N26" s="280"/>
      <c r="O26" s="280"/>
      <c r="P26" s="280"/>
      <c r="Q26" s="280"/>
      <c r="R26" s="280"/>
      <c r="S26" s="280"/>
      <c r="T26" s="280"/>
      <c r="U26" s="280"/>
      <c r="V26" s="280"/>
      <c r="W26" s="280"/>
    </row>
    <row r="27" spans="1:23">
      <c r="A27" s="281"/>
      <c r="B27" s="281"/>
      <c r="C27" s="281"/>
      <c r="D27" s="281"/>
      <c r="E27" s="281"/>
      <c r="F27" s="281"/>
      <c r="G27" s="281"/>
      <c r="H27" s="281"/>
      <c r="I27" s="281"/>
      <c r="J27" s="281"/>
      <c r="K27" s="281"/>
      <c r="L27" s="281"/>
      <c r="M27" s="281"/>
      <c r="N27" s="281"/>
      <c r="O27" s="281"/>
      <c r="P27" s="281"/>
      <c r="Q27" s="281"/>
      <c r="R27" s="281"/>
      <c r="S27" s="281"/>
      <c r="T27" s="281"/>
      <c r="U27" s="281"/>
      <c r="V27" s="281"/>
      <c r="W27" s="281"/>
    </row>
    <row r="28" spans="1:23">
      <c r="A28" s="282"/>
      <c r="B28" s="282"/>
      <c r="C28" s="282"/>
      <c r="D28" s="282"/>
      <c r="E28" s="282"/>
      <c r="F28" s="282"/>
      <c r="G28" s="282"/>
      <c r="H28" s="282"/>
      <c r="I28" s="282"/>
      <c r="J28" s="282"/>
      <c r="K28" s="282"/>
      <c r="L28" s="282"/>
      <c r="M28" s="282"/>
      <c r="N28" s="282"/>
      <c r="O28" s="282"/>
      <c r="P28" s="282"/>
      <c r="Q28" s="282"/>
      <c r="R28" s="282"/>
      <c r="S28" s="282"/>
      <c r="T28" s="282"/>
      <c r="U28" s="282"/>
      <c r="V28" s="282"/>
      <c r="W28" s="282"/>
    </row>
    <row r="29" spans="1:23">
      <c r="A29" s="282"/>
      <c r="B29" s="282"/>
      <c r="C29" s="282"/>
      <c r="D29" s="282"/>
      <c r="E29" s="282"/>
      <c r="F29" s="282"/>
      <c r="G29" s="282"/>
      <c r="H29" s="282"/>
      <c r="I29" s="282"/>
      <c r="J29" s="282"/>
      <c r="K29" s="282"/>
      <c r="L29" s="282"/>
      <c r="M29" s="282"/>
      <c r="N29" s="282"/>
      <c r="O29" s="282"/>
      <c r="P29" s="282"/>
      <c r="Q29" s="282"/>
      <c r="R29" s="282"/>
      <c r="S29" s="282"/>
      <c r="T29" s="282"/>
      <c r="U29" s="282"/>
      <c r="V29" s="282"/>
      <c r="W29" s="282"/>
    </row>
    <row r="30" spans="1:23">
      <c r="A30" s="283"/>
      <c r="B30" s="283"/>
      <c r="C30" s="283"/>
      <c r="D30" s="283"/>
      <c r="E30" s="283"/>
      <c r="F30" s="283"/>
      <c r="G30" s="283"/>
      <c r="H30" s="283"/>
      <c r="I30" s="283"/>
      <c r="J30" s="283"/>
      <c r="K30" s="283"/>
      <c r="L30" s="283"/>
      <c r="M30" s="283"/>
      <c r="N30" s="283"/>
      <c r="O30" s="283"/>
      <c r="P30" s="283"/>
      <c r="Q30" s="283"/>
      <c r="R30" s="283"/>
      <c r="S30" s="283"/>
      <c r="T30" s="283"/>
      <c r="U30" s="283"/>
      <c r="V30" s="283"/>
      <c r="W30" s="283"/>
    </row>
    <row r="31" spans="1:23">
      <c r="A31" s="5"/>
      <c r="B31" s="5"/>
      <c r="C31" s="5"/>
      <c r="D31" s="5"/>
      <c r="E31" s="5"/>
      <c r="F31" s="5"/>
      <c r="G31" s="5"/>
      <c r="H31" s="5"/>
      <c r="I31" s="5"/>
      <c r="J31" s="5"/>
      <c r="K31" s="5"/>
      <c r="L31" s="5"/>
      <c r="M31" s="5"/>
      <c r="N31" s="5"/>
      <c r="O31" s="5"/>
      <c r="P31" s="5"/>
      <c r="Q31" s="5"/>
      <c r="R31" s="5"/>
      <c r="S31" s="5"/>
      <c r="T31" s="5"/>
      <c r="U31" s="5"/>
      <c r="V31" s="5"/>
      <c r="W31" s="5"/>
    </row>
    <row r="32" spans="1:23">
      <c r="A32" s="5"/>
      <c r="B32" s="5"/>
      <c r="C32" s="5"/>
      <c r="D32" s="5"/>
      <c r="E32" s="5"/>
      <c r="F32" s="5"/>
      <c r="G32" s="5"/>
      <c r="H32" s="5"/>
      <c r="I32" s="5"/>
      <c r="J32" s="5"/>
      <c r="K32" s="5"/>
      <c r="L32" s="5"/>
      <c r="M32" s="5"/>
      <c r="N32" s="5"/>
      <c r="O32" s="5"/>
      <c r="P32" s="5"/>
      <c r="Q32" s="5"/>
      <c r="R32" s="5"/>
      <c r="S32" s="5"/>
      <c r="T32" s="5"/>
      <c r="U32" s="5"/>
      <c r="V32" s="5"/>
      <c r="W32" s="5"/>
    </row>
    <row r="33" spans="1:23">
      <c r="A33" s="6"/>
      <c r="B33" s="6"/>
      <c r="C33" s="6"/>
      <c r="D33" s="6"/>
      <c r="E33" s="6"/>
      <c r="F33" s="6"/>
      <c r="G33" s="6"/>
      <c r="H33" s="6"/>
      <c r="I33" s="6"/>
      <c r="J33" s="6"/>
      <c r="K33" s="6"/>
      <c r="L33" s="6"/>
      <c r="M33" s="6"/>
      <c r="N33" s="6"/>
      <c r="O33" s="6"/>
      <c r="P33" s="6"/>
      <c r="Q33" s="6"/>
      <c r="R33" s="6"/>
      <c r="S33" s="6"/>
      <c r="T33" s="6"/>
      <c r="U33" s="6"/>
      <c r="V33" s="6"/>
      <c r="W33" s="6"/>
    </row>
    <row r="34" spans="1:23">
      <c r="A34" s="6"/>
      <c r="B34" s="6"/>
      <c r="C34" s="6"/>
      <c r="D34" s="6"/>
      <c r="E34" s="6"/>
      <c r="F34" s="6"/>
      <c r="G34" s="6"/>
      <c r="H34" s="6"/>
      <c r="I34" s="6"/>
      <c r="J34" s="6"/>
      <c r="K34" s="6"/>
      <c r="L34" s="6"/>
      <c r="M34" s="6"/>
      <c r="N34" s="6"/>
      <c r="O34" s="6"/>
      <c r="P34" s="6"/>
      <c r="Q34" s="6"/>
      <c r="R34" s="6"/>
      <c r="S34" s="6"/>
      <c r="T34" s="6"/>
      <c r="U34" s="6"/>
      <c r="V34" s="6"/>
      <c r="W34" s="6"/>
    </row>
    <row r="35" spans="1:23">
      <c r="A35" s="6"/>
      <c r="B35" s="6"/>
      <c r="C35" s="6"/>
      <c r="D35" s="6"/>
      <c r="E35" s="6"/>
      <c r="F35" s="6"/>
      <c r="G35" s="6"/>
      <c r="H35" s="6"/>
      <c r="I35" s="6"/>
      <c r="J35" s="6"/>
      <c r="K35" s="6"/>
      <c r="L35" s="6"/>
      <c r="M35" s="6"/>
      <c r="N35" s="6"/>
      <c r="O35" s="6"/>
      <c r="P35" s="6"/>
      <c r="Q35" s="6"/>
      <c r="R35" s="6"/>
      <c r="S35" s="6"/>
      <c r="T35" s="6"/>
      <c r="U35" s="6"/>
      <c r="V35" s="6"/>
      <c r="W35" s="6"/>
    </row>
    <row r="36" spans="1:23">
      <c r="A36" s="280"/>
      <c r="B36" s="280"/>
      <c r="C36" s="280"/>
      <c r="D36" s="280"/>
      <c r="E36" s="280"/>
      <c r="F36" s="280"/>
      <c r="G36" s="280"/>
      <c r="H36" s="280"/>
      <c r="I36" s="280"/>
      <c r="J36" s="280"/>
      <c r="K36" s="280"/>
      <c r="L36" s="280"/>
      <c r="M36" s="280"/>
      <c r="N36" s="280"/>
      <c r="O36" s="280"/>
      <c r="P36" s="280"/>
      <c r="Q36" s="280"/>
      <c r="R36" s="280"/>
      <c r="S36" s="280"/>
      <c r="T36" s="280"/>
      <c r="U36" s="280"/>
      <c r="V36" s="280"/>
      <c r="W36" s="280"/>
    </row>
    <row r="37" spans="1:23">
      <c r="A37" s="279"/>
      <c r="B37" s="279"/>
      <c r="C37" s="279"/>
      <c r="D37" s="279"/>
      <c r="E37" s="279"/>
      <c r="F37" s="279"/>
      <c r="G37" s="279"/>
      <c r="H37" s="279"/>
      <c r="I37" s="279"/>
      <c r="J37" s="279"/>
      <c r="K37" s="279"/>
      <c r="L37" s="279"/>
      <c r="M37" s="279"/>
      <c r="N37" s="279"/>
      <c r="O37" s="279"/>
      <c r="P37" s="279"/>
      <c r="Q37" s="279"/>
      <c r="R37" s="279"/>
      <c r="S37" s="279"/>
      <c r="T37" s="279"/>
      <c r="U37" s="279"/>
      <c r="V37" s="279"/>
      <c r="W37" s="279"/>
    </row>
  </sheetData>
  <mergeCells count="5">
    <mergeCell ref="A20:U20"/>
    <mergeCell ref="A21:U21"/>
    <mergeCell ref="A23:U23"/>
    <mergeCell ref="A24:U24"/>
    <mergeCell ref="A22:U22"/>
  </mergeCells>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ignoredErrors>
    <ignoredError sqref="M17:M19" numberStoredAsText="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00068-A93B-4B25-87D4-A8672BAE4AB9}">
  <dimension ref="A1:L10"/>
  <sheetViews>
    <sheetView showGridLines="0" zoomScaleNormal="100" workbookViewId="0">
      <selection activeCell="L4" sqref="L4"/>
    </sheetView>
  </sheetViews>
  <sheetFormatPr defaultColWidth="9.140625" defaultRowHeight="12.75"/>
  <cols>
    <col min="1" max="1" width="40" style="440" customWidth="1"/>
    <col min="2" max="2" width="10" style="440" bestFit="1" customWidth="1"/>
    <col min="3" max="4" width="9.5703125" style="440" bestFit="1" customWidth="1"/>
    <col min="5" max="5" width="10.42578125" style="440" customWidth="1"/>
    <col min="6" max="6" width="10" style="440" bestFit="1" customWidth="1"/>
    <col min="7" max="10" width="9.5703125" style="440" bestFit="1" customWidth="1"/>
    <col min="11" max="16384" width="9.140625" style="440"/>
  </cols>
  <sheetData>
    <row r="1" spans="1:12" ht="15" customHeight="1">
      <c r="A1" s="1603" t="s">
        <v>1015</v>
      </c>
      <c r="B1" s="1603"/>
      <c r="C1" s="1603"/>
      <c r="D1" s="1603"/>
      <c r="E1" s="1603"/>
      <c r="F1" s="1603"/>
      <c r="G1" s="1603"/>
      <c r="H1" s="1603"/>
    </row>
    <row r="2" spans="1:12" ht="58.5" customHeight="1" thickBot="1">
      <c r="A2" s="1516" t="s">
        <v>111</v>
      </c>
      <c r="B2" s="1517" t="s">
        <v>68</v>
      </c>
      <c r="C2" s="1517" t="s">
        <v>852</v>
      </c>
      <c r="D2" s="1517" t="s">
        <v>498</v>
      </c>
      <c r="E2" s="1517" t="s">
        <v>1016</v>
      </c>
      <c r="F2" s="1517" t="s">
        <v>499</v>
      </c>
      <c r="G2" s="1517" t="s">
        <v>66</v>
      </c>
      <c r="H2" s="1517" t="s">
        <v>65</v>
      </c>
      <c r="I2" s="1517" t="s">
        <v>154</v>
      </c>
      <c r="J2" s="1518" t="s">
        <v>1017</v>
      </c>
      <c r="K2" s="1517" t="s">
        <v>1018</v>
      </c>
      <c r="L2" s="1518" t="s">
        <v>500</v>
      </c>
    </row>
    <row r="3" spans="1:12">
      <c r="A3" s="66" t="s">
        <v>407</v>
      </c>
      <c r="B3" s="69">
        <v>426</v>
      </c>
      <c r="C3" s="69">
        <v>136</v>
      </c>
      <c r="D3" s="69">
        <v>249</v>
      </c>
      <c r="E3" s="69">
        <v>243</v>
      </c>
      <c r="F3" s="69">
        <v>18</v>
      </c>
      <c r="G3" s="69">
        <v>136</v>
      </c>
      <c r="H3" s="69">
        <v>614</v>
      </c>
      <c r="I3" s="69">
        <v>-164</v>
      </c>
      <c r="J3" s="1255">
        <v>1.6579999999999999</v>
      </c>
      <c r="K3" s="69">
        <v>-36</v>
      </c>
      <c r="L3" s="1255">
        <v>1.6220000000000001</v>
      </c>
    </row>
    <row r="4" spans="1:12">
      <c r="A4" s="8" t="s">
        <v>501</v>
      </c>
      <c r="B4" s="57">
        <v>-390</v>
      </c>
      <c r="C4" s="57">
        <v>-204</v>
      </c>
      <c r="D4" s="57">
        <v>-168</v>
      </c>
      <c r="E4" s="57">
        <v>-222</v>
      </c>
      <c r="F4" s="57">
        <v>-27</v>
      </c>
      <c r="G4" s="57">
        <v>-90</v>
      </c>
      <c r="H4" s="57">
        <v>-301</v>
      </c>
      <c r="I4" s="57">
        <v>280</v>
      </c>
      <c r="J4" s="1417">
        <v>-1.1220000000000001</v>
      </c>
      <c r="K4" s="57">
        <v>-49</v>
      </c>
      <c r="L4" s="1417">
        <v>-1171</v>
      </c>
    </row>
    <row r="5" spans="1:12">
      <c r="A5" s="66" t="s">
        <v>502</v>
      </c>
      <c r="B5" s="69">
        <v>-1</v>
      </c>
      <c r="C5" s="69">
        <v>-1</v>
      </c>
      <c r="D5" s="69" t="s">
        <v>32</v>
      </c>
      <c r="E5" s="69" t="s">
        <v>32</v>
      </c>
      <c r="F5" s="69">
        <v>-5</v>
      </c>
      <c r="G5" s="69">
        <v>1</v>
      </c>
      <c r="H5" s="69">
        <v>-5</v>
      </c>
      <c r="I5" s="69">
        <v>-3</v>
      </c>
      <c r="J5" s="1255">
        <v>-14</v>
      </c>
      <c r="K5" s="69">
        <v>36</v>
      </c>
      <c r="L5" s="1255">
        <v>22</v>
      </c>
    </row>
    <row r="6" spans="1:12">
      <c r="A6" s="8" t="s">
        <v>269</v>
      </c>
      <c r="B6" s="57" t="s">
        <v>32</v>
      </c>
      <c r="C6" s="57" t="s">
        <v>32</v>
      </c>
      <c r="D6" s="57" t="s">
        <v>32</v>
      </c>
      <c r="E6" s="57" t="s">
        <v>32</v>
      </c>
      <c r="F6" s="57">
        <v>-3</v>
      </c>
      <c r="G6" s="57" t="s">
        <v>32</v>
      </c>
      <c r="H6" s="57" t="s">
        <v>32</v>
      </c>
      <c r="I6" s="57" t="s">
        <v>32</v>
      </c>
      <c r="J6" s="1417">
        <v>-3</v>
      </c>
      <c r="K6" s="57" t="s">
        <v>32</v>
      </c>
      <c r="L6" s="1417">
        <v>-3</v>
      </c>
    </row>
    <row r="7" spans="1:12">
      <c r="A7" s="66" t="s">
        <v>316</v>
      </c>
      <c r="B7" s="69">
        <v>-19</v>
      </c>
      <c r="C7" s="69">
        <v>-7</v>
      </c>
      <c r="D7" s="69">
        <v>-2</v>
      </c>
      <c r="E7" s="69" t="s">
        <v>32</v>
      </c>
      <c r="F7" s="69" t="s">
        <v>32</v>
      </c>
      <c r="G7" s="69">
        <v>-3</v>
      </c>
      <c r="H7" s="69">
        <v>-2</v>
      </c>
      <c r="I7" s="69">
        <v>-27</v>
      </c>
      <c r="J7" s="1255">
        <v>-60</v>
      </c>
      <c r="K7" s="69">
        <v>-10</v>
      </c>
      <c r="L7" s="1255">
        <v>-70</v>
      </c>
    </row>
    <row r="8" spans="1:12">
      <c r="A8" s="8" t="s">
        <v>1000</v>
      </c>
      <c r="B8" s="57"/>
      <c r="C8" s="57"/>
      <c r="D8" s="57"/>
      <c r="E8" s="57"/>
      <c r="F8" s="57"/>
      <c r="G8" s="57"/>
      <c r="H8" s="57"/>
      <c r="I8" s="57"/>
      <c r="J8" s="1417"/>
      <c r="K8" s="57">
        <v>7</v>
      </c>
      <c r="L8" s="1417">
        <v>7</v>
      </c>
    </row>
    <row r="9" spans="1:12" ht="13.5" thickBot="1">
      <c r="A9" s="1519" t="s">
        <v>297</v>
      </c>
      <c r="B9" s="1418">
        <v>16</v>
      </c>
      <c r="C9" s="1418">
        <v>-76</v>
      </c>
      <c r="D9" s="1418">
        <v>79</v>
      </c>
      <c r="E9" s="1418">
        <v>21</v>
      </c>
      <c r="F9" s="1418">
        <v>-17</v>
      </c>
      <c r="G9" s="1418">
        <v>44</v>
      </c>
      <c r="H9" s="1418">
        <v>306</v>
      </c>
      <c r="I9" s="1418">
        <v>86</v>
      </c>
      <c r="J9" s="1418">
        <v>459</v>
      </c>
      <c r="K9" s="1418">
        <v>-52</v>
      </c>
      <c r="L9" s="1418">
        <v>407</v>
      </c>
    </row>
    <row r="10" spans="1:12" ht="21.95" customHeight="1">
      <c r="A10" s="1614" t="s">
        <v>1019</v>
      </c>
      <c r="B10" s="1614"/>
      <c r="C10" s="1614"/>
      <c r="D10" s="1614"/>
      <c r="E10" s="1614"/>
      <c r="F10" s="1614"/>
      <c r="G10" s="1614"/>
      <c r="H10" s="1614"/>
      <c r="I10" s="1614"/>
      <c r="J10" s="1614"/>
      <c r="K10" s="1614"/>
    </row>
  </sheetData>
  <mergeCells count="2">
    <mergeCell ref="A1:H1"/>
    <mergeCell ref="A10:K10"/>
  </mergeCells>
  <pageMargins left="0.78740157499999996" right="0.78740157499999996" top="0.984251969" bottom="0.984251969" header="0.49212598499999999" footer="0.49212598499999999"/>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3AED0-958E-41FD-A29F-5499838C104F}">
  <dimension ref="A1:W135"/>
  <sheetViews>
    <sheetView showGridLines="0" topLeftCell="A106" zoomScale="130" zoomScaleNormal="130" workbookViewId="0">
      <pane xSplit="1" topLeftCell="P1" activePane="topRight" state="frozen"/>
      <selection sqref="A1:U1"/>
      <selection pane="topRight" activeCell="X123" sqref="X123"/>
    </sheetView>
  </sheetViews>
  <sheetFormatPr defaultColWidth="9.140625" defaultRowHeight="12.75"/>
  <cols>
    <col min="1" max="1" width="37.140625" style="440" customWidth="1"/>
    <col min="2" max="22" width="9.5703125" style="440" customWidth="1"/>
    <col min="23" max="16384" width="9.140625" style="440"/>
  </cols>
  <sheetData>
    <row r="1" spans="1:23" ht="27.95" customHeight="1">
      <c r="A1" s="761" t="s">
        <v>853</v>
      </c>
      <c r="B1" s="761"/>
      <c r="C1" s="761"/>
      <c r="D1" s="761"/>
      <c r="E1" s="761"/>
      <c r="F1" s="761"/>
      <c r="G1" s="761"/>
      <c r="H1" s="761"/>
      <c r="I1" s="761"/>
      <c r="J1" s="761"/>
      <c r="K1" s="761"/>
      <c r="L1" s="761"/>
      <c r="M1" s="761"/>
      <c r="N1" s="761"/>
      <c r="O1" s="761"/>
      <c r="P1" s="761"/>
      <c r="Q1" s="761"/>
      <c r="R1" s="761"/>
      <c r="S1" s="761"/>
      <c r="T1" s="761"/>
      <c r="U1" s="761"/>
      <c r="V1" s="761"/>
    </row>
    <row r="2" spans="1:23">
      <c r="A2" s="441" t="s">
        <v>111</v>
      </c>
      <c r="B2" s="583">
        <v>2017</v>
      </c>
      <c r="C2" s="583">
        <v>2018</v>
      </c>
      <c r="D2" s="583">
        <v>2019</v>
      </c>
      <c r="E2" s="583">
        <v>2020</v>
      </c>
      <c r="F2" s="583">
        <v>2021</v>
      </c>
      <c r="G2" s="583">
        <v>2022</v>
      </c>
      <c r="H2" s="583">
        <v>2023</v>
      </c>
      <c r="I2" s="762"/>
      <c r="J2" s="583" t="s">
        <v>9</v>
      </c>
      <c r="K2" s="583" t="s">
        <v>10</v>
      </c>
      <c r="L2" s="583" t="s">
        <v>11</v>
      </c>
      <c r="M2" s="583" t="s">
        <v>12</v>
      </c>
      <c r="N2" s="583" t="s">
        <v>13</v>
      </c>
      <c r="O2" s="583" t="s">
        <v>14</v>
      </c>
      <c r="P2" s="583" t="s">
        <v>15</v>
      </c>
      <c r="Q2" s="583" t="s">
        <v>16</v>
      </c>
      <c r="R2" s="583" t="s">
        <v>17</v>
      </c>
      <c r="S2" s="583" t="s">
        <v>18</v>
      </c>
      <c r="T2" s="583" t="s">
        <v>19</v>
      </c>
      <c r="U2" s="583" t="s">
        <v>20</v>
      </c>
      <c r="V2" s="583" t="s">
        <v>909</v>
      </c>
      <c r="W2" s="583" t="s">
        <v>965</v>
      </c>
    </row>
    <row r="3" spans="1:23">
      <c r="A3" s="696" t="s">
        <v>407</v>
      </c>
      <c r="B3" s="763">
        <v>4667</v>
      </c>
      <c r="C3" s="764">
        <v>4610</v>
      </c>
      <c r="D3" s="764">
        <v>4257</v>
      </c>
      <c r="E3" s="764">
        <v>4410</v>
      </c>
      <c r="F3" s="764">
        <v>4497</v>
      </c>
      <c r="G3" s="764">
        <v>5509</v>
      </c>
      <c r="H3" s="764">
        <v>4742</v>
      </c>
      <c r="I3" s="697"/>
      <c r="J3" s="764">
        <v>1313</v>
      </c>
      <c r="K3" s="764">
        <v>1228</v>
      </c>
      <c r="L3" s="764">
        <v>780</v>
      </c>
      <c r="M3" s="764">
        <v>1175</v>
      </c>
      <c r="N3" s="551">
        <v>1198</v>
      </c>
      <c r="O3" s="764">
        <v>1262</v>
      </c>
      <c r="P3" s="764">
        <v>1255</v>
      </c>
      <c r="Q3" s="764">
        <v>1795</v>
      </c>
      <c r="R3" s="764">
        <v>1321</v>
      </c>
      <c r="S3" s="764">
        <v>1222</v>
      </c>
      <c r="T3" s="683">
        <v>1023</v>
      </c>
      <c r="U3" s="683">
        <v>1177</v>
      </c>
      <c r="V3" s="683">
        <v>836</v>
      </c>
      <c r="W3" s="683">
        <v>879</v>
      </c>
    </row>
    <row r="4" spans="1:23">
      <c r="A4" s="700" t="s">
        <v>408</v>
      </c>
      <c r="B4" s="613">
        <v>-3437</v>
      </c>
      <c r="C4" s="613">
        <v>-3060</v>
      </c>
      <c r="D4" s="613">
        <v>-2867</v>
      </c>
      <c r="E4" s="613">
        <v>-2493</v>
      </c>
      <c r="F4" s="613">
        <v>-2736</v>
      </c>
      <c r="G4" s="613">
        <v>-3498</v>
      </c>
      <c r="H4" s="613">
        <v>-3739</v>
      </c>
      <c r="I4" s="697"/>
      <c r="J4" s="613">
        <v>-650</v>
      </c>
      <c r="K4" s="613">
        <v>-696</v>
      </c>
      <c r="L4" s="613">
        <v>-670</v>
      </c>
      <c r="M4" s="613">
        <v>-718</v>
      </c>
      <c r="N4" s="765">
        <v>-679</v>
      </c>
      <c r="O4" s="765">
        <v>-652</v>
      </c>
      <c r="P4" s="765">
        <v>-1028</v>
      </c>
      <c r="Q4" s="765">
        <v>-1138</v>
      </c>
      <c r="R4" s="765">
        <v>-949</v>
      </c>
      <c r="S4" s="765">
        <v>-886</v>
      </c>
      <c r="T4" s="765">
        <v>-925</v>
      </c>
      <c r="U4" s="765">
        <v>-980</v>
      </c>
      <c r="V4" s="765">
        <v>-773</v>
      </c>
      <c r="W4" s="765">
        <v>-731</v>
      </c>
    </row>
    <row r="5" spans="1:23">
      <c r="A5" s="696" t="s">
        <v>504</v>
      </c>
      <c r="B5" s="766">
        <v>-47</v>
      </c>
      <c r="C5" s="767">
        <v>-47</v>
      </c>
      <c r="D5" s="767">
        <v>-75</v>
      </c>
      <c r="E5" s="767">
        <v>-21</v>
      </c>
      <c r="F5" s="767">
        <v>-5</v>
      </c>
      <c r="G5" s="767">
        <v>-38</v>
      </c>
      <c r="H5" s="767">
        <v>-67</v>
      </c>
      <c r="I5" s="697"/>
      <c r="J5" s="767">
        <v>-10</v>
      </c>
      <c r="K5" s="767">
        <v>-25</v>
      </c>
      <c r="L5" s="767">
        <v>57</v>
      </c>
      <c r="M5" s="767">
        <v>-27</v>
      </c>
      <c r="N5" s="551">
        <v>-8</v>
      </c>
      <c r="O5" s="551">
        <v>-12</v>
      </c>
      <c r="P5" s="551">
        <v>2</v>
      </c>
      <c r="Q5" s="551">
        <v>-20</v>
      </c>
      <c r="R5" s="551">
        <v>-17</v>
      </c>
      <c r="S5" s="551">
        <v>-72</v>
      </c>
      <c r="T5" s="698">
        <v>31</v>
      </c>
      <c r="U5" s="551">
        <v>-9</v>
      </c>
      <c r="V5" s="551">
        <v>-24</v>
      </c>
      <c r="W5" s="551">
        <v>-6</v>
      </c>
    </row>
    <row r="6" spans="1:23">
      <c r="A6" s="700" t="s">
        <v>410</v>
      </c>
      <c r="B6" s="613">
        <v>-75</v>
      </c>
      <c r="C6" s="613">
        <v>-33</v>
      </c>
      <c r="D6" s="613">
        <v>-28</v>
      </c>
      <c r="E6" s="613">
        <v>-29</v>
      </c>
      <c r="F6" s="613">
        <v>-113</v>
      </c>
      <c r="G6" s="613">
        <v>-1</v>
      </c>
      <c r="H6" s="613">
        <v>-2</v>
      </c>
      <c r="I6" s="697"/>
      <c r="J6" s="1316"/>
      <c r="K6" s="613">
        <v>-60</v>
      </c>
      <c r="L6" s="613">
        <v>-52</v>
      </c>
      <c r="M6" s="613">
        <v>-1</v>
      </c>
      <c r="N6" s="1316"/>
      <c r="O6" s="1316"/>
      <c r="P6" s="1316"/>
      <c r="Q6" s="613">
        <v>-1</v>
      </c>
      <c r="R6" s="1316"/>
      <c r="S6" s="1316"/>
      <c r="T6" s="613">
        <v>-1</v>
      </c>
      <c r="U6" s="613">
        <v>-1</v>
      </c>
      <c r="V6" s="613">
        <v>-1</v>
      </c>
      <c r="W6" s="613">
        <v>-3</v>
      </c>
    </row>
    <row r="7" spans="1:23">
      <c r="A7" s="696" t="s">
        <v>411</v>
      </c>
      <c r="B7" s="767">
        <v>-49</v>
      </c>
      <c r="C7" s="767">
        <v>-39</v>
      </c>
      <c r="D7" s="767">
        <v>-44</v>
      </c>
      <c r="E7" s="767">
        <v>-42</v>
      </c>
      <c r="F7" s="767">
        <v>-77</v>
      </c>
      <c r="G7" s="767">
        <v>-115</v>
      </c>
      <c r="H7" s="767">
        <v>-119</v>
      </c>
      <c r="I7" s="697"/>
      <c r="J7" s="767">
        <v>-11</v>
      </c>
      <c r="K7" s="767">
        <v>-18</v>
      </c>
      <c r="L7" s="767">
        <v>-20</v>
      </c>
      <c r="M7" s="767">
        <v>-28</v>
      </c>
      <c r="N7" s="551">
        <v>-16</v>
      </c>
      <c r="O7" s="551">
        <v>-26</v>
      </c>
      <c r="P7" s="551">
        <v>-31</v>
      </c>
      <c r="Q7" s="551">
        <v>-42</v>
      </c>
      <c r="R7" s="551">
        <v>-27</v>
      </c>
      <c r="S7" s="551">
        <v>-29</v>
      </c>
      <c r="T7" s="551">
        <v>-28</v>
      </c>
      <c r="U7" s="551">
        <v>-35</v>
      </c>
      <c r="V7" s="551">
        <v>-21</v>
      </c>
      <c r="W7" s="551">
        <v>-31</v>
      </c>
    </row>
    <row r="8" spans="1:23">
      <c r="A8" s="700" t="s">
        <v>265</v>
      </c>
      <c r="B8" s="613">
        <v>1059</v>
      </c>
      <c r="C8" s="613">
        <v>1431</v>
      </c>
      <c r="D8" s="613">
        <v>1243</v>
      </c>
      <c r="E8" s="613">
        <v>1825</v>
      </c>
      <c r="F8" s="613">
        <v>1566</v>
      </c>
      <c r="G8" s="613">
        <v>1857</v>
      </c>
      <c r="H8" s="613">
        <v>815</v>
      </c>
      <c r="I8" s="697"/>
      <c r="J8" s="613">
        <v>642</v>
      </c>
      <c r="K8" s="613">
        <v>429</v>
      </c>
      <c r="L8" s="613">
        <v>95</v>
      </c>
      <c r="M8" s="613">
        <v>401</v>
      </c>
      <c r="N8" s="765">
        <v>495</v>
      </c>
      <c r="O8" s="768">
        <v>572</v>
      </c>
      <c r="P8" s="769">
        <v>198</v>
      </c>
      <c r="Q8" s="768">
        <v>594</v>
      </c>
      <c r="R8" s="768">
        <v>328</v>
      </c>
      <c r="S8" s="768">
        <v>235</v>
      </c>
      <c r="T8" s="701">
        <v>100</v>
      </c>
      <c r="U8" s="701">
        <v>152</v>
      </c>
      <c r="V8" s="701">
        <v>17</v>
      </c>
      <c r="W8" s="701">
        <v>108</v>
      </c>
    </row>
    <row r="9" spans="1:23">
      <c r="A9" s="697" t="s">
        <v>412</v>
      </c>
      <c r="B9" s="767">
        <v>-1372</v>
      </c>
      <c r="C9" s="767">
        <v>-1162</v>
      </c>
      <c r="D9" s="767">
        <v>-1099</v>
      </c>
      <c r="E9" s="767">
        <v>-888</v>
      </c>
      <c r="F9" s="767">
        <v>-824</v>
      </c>
      <c r="G9" s="767">
        <v>-883</v>
      </c>
      <c r="H9" s="767">
        <v>-876</v>
      </c>
      <c r="I9" s="697"/>
      <c r="J9" s="767">
        <v>-220</v>
      </c>
      <c r="K9" s="767">
        <v>-247</v>
      </c>
      <c r="L9" s="767">
        <v>-145</v>
      </c>
      <c r="M9" s="767">
        <v>-212</v>
      </c>
      <c r="N9" s="770">
        <v>-165</v>
      </c>
      <c r="O9" s="770">
        <v>-192</v>
      </c>
      <c r="P9" s="770">
        <v>-254</v>
      </c>
      <c r="Q9" s="770">
        <v>-272</v>
      </c>
      <c r="R9" s="770">
        <v>-203</v>
      </c>
      <c r="S9" s="770">
        <v>-229</v>
      </c>
      <c r="T9" s="770">
        <v>-208</v>
      </c>
      <c r="U9" s="770">
        <v>-236</v>
      </c>
      <c r="V9" s="770">
        <v>-184</v>
      </c>
      <c r="W9" s="770">
        <v>-187</v>
      </c>
    </row>
    <row r="10" spans="1:23">
      <c r="A10" s="700" t="s">
        <v>413</v>
      </c>
      <c r="B10" s="613">
        <v>-313</v>
      </c>
      <c r="C10" s="613">
        <v>269</v>
      </c>
      <c r="D10" s="613">
        <v>144</v>
      </c>
      <c r="E10" s="613">
        <v>937</v>
      </c>
      <c r="F10" s="613">
        <v>742</v>
      </c>
      <c r="G10" s="613">
        <v>974</v>
      </c>
      <c r="H10" s="613">
        <v>-61</v>
      </c>
      <c r="I10" s="697"/>
      <c r="J10" s="613">
        <v>422</v>
      </c>
      <c r="K10" s="613">
        <f>429-247</f>
        <v>182</v>
      </c>
      <c r="L10" s="613">
        <v>-50</v>
      </c>
      <c r="M10" s="613">
        <v>189</v>
      </c>
      <c r="N10" s="765">
        <v>330</v>
      </c>
      <c r="O10" s="768">
        <v>380</v>
      </c>
      <c r="P10" s="613">
        <v>-56</v>
      </c>
      <c r="Q10" s="768">
        <v>322</v>
      </c>
      <c r="R10" s="768">
        <v>125</v>
      </c>
      <c r="S10" s="768">
        <v>6</v>
      </c>
      <c r="T10" s="613">
        <v>-108</v>
      </c>
      <c r="U10" s="613">
        <v>-84</v>
      </c>
      <c r="V10" s="613">
        <v>-167</v>
      </c>
      <c r="W10" s="613">
        <v>-79</v>
      </c>
    </row>
    <row r="11" spans="1:23" ht="13.5" thickBot="1">
      <c r="A11" s="771" t="s">
        <v>854</v>
      </c>
      <c r="B11" s="1336">
        <v>-6.7</v>
      </c>
      <c r="C11" s="772">
        <v>5.8</v>
      </c>
      <c r="D11" s="772">
        <v>3.4</v>
      </c>
      <c r="E11" s="772">
        <v>21.2</v>
      </c>
      <c r="F11" s="772">
        <v>16.5</v>
      </c>
      <c r="G11" s="772">
        <v>17.7</v>
      </c>
      <c r="H11" s="772">
        <v>-1.3</v>
      </c>
      <c r="I11" s="697"/>
      <c r="J11" s="772">
        <v>32.1</v>
      </c>
      <c r="K11" s="772">
        <v>14.8</v>
      </c>
      <c r="L11" s="772">
        <v>-6.4</v>
      </c>
      <c r="M11" s="773">
        <v>16.100000000000001</v>
      </c>
      <c r="N11" s="774">
        <v>27.6</v>
      </c>
      <c r="O11" s="775">
        <v>30.1</v>
      </c>
      <c r="P11" s="772">
        <v>-4.4000000000000004</v>
      </c>
      <c r="Q11" s="775">
        <v>17.899999999999999</v>
      </c>
      <c r="R11" s="775">
        <v>9.5</v>
      </c>
      <c r="S11" s="775">
        <v>0.5</v>
      </c>
      <c r="T11" s="772">
        <v>-10.5</v>
      </c>
      <c r="U11" s="772">
        <v>-7.1</v>
      </c>
      <c r="V11" s="772">
        <v>-20</v>
      </c>
      <c r="W11" s="772">
        <v>-9</v>
      </c>
    </row>
    <row r="12" spans="1:23">
      <c r="A12" s="776" t="s">
        <v>507</v>
      </c>
      <c r="B12" s="1337"/>
      <c r="C12" s="777"/>
      <c r="D12" s="777"/>
      <c r="E12" s="777"/>
      <c r="F12" s="777"/>
      <c r="G12" s="777"/>
      <c r="H12" s="777"/>
      <c r="I12" s="776"/>
      <c r="J12" s="776"/>
      <c r="K12" s="777"/>
      <c r="L12" s="777"/>
      <c r="M12" s="777"/>
      <c r="N12" s="777"/>
      <c r="O12" s="777"/>
      <c r="P12" s="777"/>
      <c r="Q12" s="777"/>
      <c r="R12" s="777"/>
      <c r="S12" s="777"/>
      <c r="T12" s="777"/>
      <c r="U12" s="777"/>
      <c r="V12" s="777"/>
    </row>
    <row r="13" spans="1:23">
      <c r="A13" s="776" t="s">
        <v>855</v>
      </c>
      <c r="B13" s="777"/>
      <c r="C13" s="777"/>
      <c r="D13" s="777"/>
      <c r="E13" s="777"/>
      <c r="F13" s="777"/>
      <c r="G13" s="777"/>
      <c r="H13" s="777"/>
      <c r="I13" s="776"/>
      <c r="J13" s="776"/>
      <c r="K13" s="777"/>
      <c r="L13" s="777"/>
      <c r="M13" s="777"/>
      <c r="N13" s="777"/>
      <c r="O13" s="777"/>
      <c r="P13" s="777"/>
      <c r="Q13" s="777"/>
      <c r="R13" s="777"/>
      <c r="S13" s="777"/>
      <c r="T13" s="777"/>
      <c r="U13" s="777"/>
      <c r="V13" s="777"/>
    </row>
    <row r="14" spans="1:23">
      <c r="A14" s="1276"/>
    </row>
    <row r="15" spans="1:23" ht="15">
      <c r="A15" s="1551" t="s">
        <v>1020</v>
      </c>
      <c r="B15" s="1551"/>
      <c r="C15" s="1551"/>
      <c r="D15" s="1551"/>
      <c r="E15" s="1551"/>
      <c r="F15" s="1551"/>
      <c r="G15" s="1551"/>
      <c r="H15" s="1551"/>
      <c r="I15" s="1551"/>
      <c r="J15" s="1551"/>
      <c r="K15" s="1551"/>
      <c r="L15" s="1551"/>
      <c r="M15" s="1551"/>
      <c r="N15" s="1551"/>
      <c r="O15" s="1551"/>
      <c r="P15" s="1551"/>
      <c r="Q15" s="1551"/>
      <c r="R15" s="1551"/>
      <c r="S15" s="1551"/>
      <c r="T15" s="1551"/>
      <c r="U15" s="1551"/>
      <c r="V15" s="439"/>
    </row>
    <row r="16" spans="1:23" ht="26.25">
      <c r="A16" s="1277" t="s">
        <v>420</v>
      </c>
      <c r="B16" s="1278" t="s">
        <v>394</v>
      </c>
      <c r="C16" s="1626" t="s">
        <v>415</v>
      </c>
      <c r="D16" s="1626"/>
      <c r="E16" s="1626"/>
      <c r="F16" s="1626"/>
      <c r="G16" s="1278" t="s">
        <v>394</v>
      </c>
      <c r="H16" s="1279" t="s">
        <v>394</v>
      </c>
      <c r="J16" s="778"/>
      <c r="K16" s="778"/>
      <c r="L16" s="778"/>
      <c r="M16" s="778"/>
      <c r="N16" s="778"/>
      <c r="O16" s="778"/>
      <c r="P16" s="778"/>
      <c r="Q16" s="778"/>
      <c r="R16" s="778"/>
      <c r="S16" s="778"/>
      <c r="T16" s="778"/>
      <c r="U16" s="778"/>
      <c r="V16" s="778"/>
    </row>
    <row r="17" spans="1:23">
      <c r="A17" s="441" t="s">
        <v>111</v>
      </c>
      <c r="B17" s="1280" t="s">
        <v>18</v>
      </c>
      <c r="C17" s="1281" t="s">
        <v>416</v>
      </c>
      <c r="D17" s="1281" t="s">
        <v>417</v>
      </c>
      <c r="E17" s="1281" t="s">
        <v>580</v>
      </c>
      <c r="F17" s="1281" t="s">
        <v>1022</v>
      </c>
      <c r="G17" s="1280" t="s">
        <v>418</v>
      </c>
      <c r="H17" s="1282" t="s">
        <v>965</v>
      </c>
      <c r="J17" s="443"/>
      <c r="K17" s="443"/>
      <c r="L17" s="443"/>
      <c r="M17" s="443"/>
      <c r="N17" s="443"/>
      <c r="O17" s="443"/>
      <c r="P17" s="443"/>
      <c r="Q17" s="443"/>
      <c r="R17" s="443"/>
      <c r="S17" s="443"/>
      <c r="T17" s="443"/>
      <c r="U17" s="443"/>
      <c r="V17" s="443"/>
    </row>
    <row r="18" spans="1:23">
      <c r="A18" s="1283" t="s">
        <v>856</v>
      </c>
      <c r="B18" s="1284">
        <v>235</v>
      </c>
      <c r="C18" s="1340">
        <v>-8</v>
      </c>
      <c r="D18" s="1340">
        <v>-152</v>
      </c>
      <c r="E18" s="1340">
        <v>-48</v>
      </c>
      <c r="F18" s="1340">
        <v>81</v>
      </c>
      <c r="G18" s="1340">
        <v>-127</v>
      </c>
      <c r="H18" s="1285">
        <v>108</v>
      </c>
      <c r="J18" s="779"/>
      <c r="K18" s="779"/>
      <c r="L18" s="779"/>
      <c r="M18" s="779"/>
      <c r="N18" s="779"/>
      <c r="O18" s="779"/>
      <c r="P18" s="779"/>
      <c r="Q18" s="779"/>
      <c r="R18" s="779"/>
      <c r="S18" s="779"/>
      <c r="T18" s="779"/>
      <c r="U18" s="779"/>
      <c r="V18" s="779"/>
    </row>
    <row r="19" spans="1:23">
      <c r="A19" s="1521" t="s">
        <v>1021</v>
      </c>
      <c r="B19" s="1288"/>
      <c r="C19" s="767"/>
      <c r="D19" s="767"/>
      <c r="E19" s="767"/>
      <c r="F19" s="767"/>
      <c r="G19" s="767"/>
      <c r="H19" s="1522"/>
      <c r="J19" s="779"/>
      <c r="K19" s="779"/>
      <c r="L19" s="779"/>
      <c r="M19" s="779"/>
      <c r="N19" s="779"/>
      <c r="O19" s="779"/>
      <c r="P19" s="779"/>
      <c r="Q19" s="779"/>
      <c r="R19" s="779"/>
      <c r="S19" s="779"/>
      <c r="T19" s="779"/>
      <c r="U19" s="779"/>
      <c r="V19" s="779"/>
    </row>
    <row r="20" spans="1:23">
      <c r="J20" s="759"/>
      <c r="K20" s="759"/>
      <c r="L20" s="759"/>
      <c r="M20" s="759"/>
      <c r="N20" s="759"/>
      <c r="O20" s="759"/>
      <c r="P20" s="759"/>
      <c r="Q20" s="759"/>
      <c r="R20" s="759"/>
      <c r="S20" s="759"/>
      <c r="T20" s="759"/>
      <c r="U20" s="759"/>
      <c r="V20" s="759"/>
    </row>
    <row r="21" spans="1:23" ht="14.1" customHeight="1">
      <c r="A21" s="581" t="s">
        <v>857</v>
      </c>
      <c r="B21" s="780"/>
      <c r="C21" s="780"/>
      <c r="D21" s="780"/>
      <c r="E21" s="581"/>
      <c r="F21" s="581"/>
      <c r="G21" s="581"/>
      <c r="H21" s="581"/>
      <c r="I21" s="581"/>
      <c r="J21" s="780"/>
      <c r="K21" s="780"/>
      <c r="L21" s="780"/>
      <c r="M21" s="780"/>
      <c r="N21" s="780"/>
      <c r="O21" s="780"/>
      <c r="P21" s="780"/>
      <c r="Q21" s="780"/>
      <c r="R21" s="780"/>
      <c r="S21" s="780"/>
      <c r="T21" s="780"/>
      <c r="U21" s="780"/>
      <c r="V21" s="780"/>
    </row>
    <row r="22" spans="1:23">
      <c r="A22" s="781" t="s">
        <v>111</v>
      </c>
      <c r="B22" s="598">
        <v>2017</v>
      </c>
      <c r="C22" s="598">
        <v>2018</v>
      </c>
      <c r="D22" s="598">
        <v>2019</v>
      </c>
      <c r="E22" s="598">
        <v>2020</v>
      </c>
      <c r="F22" s="598">
        <v>2021</v>
      </c>
      <c r="G22" s="598">
        <v>2022</v>
      </c>
      <c r="H22" s="598">
        <v>2023</v>
      </c>
      <c r="I22" s="782"/>
      <c r="J22" s="598" t="s">
        <v>9</v>
      </c>
      <c r="K22" s="598" t="s">
        <v>10</v>
      </c>
      <c r="L22" s="598" t="s">
        <v>11</v>
      </c>
      <c r="M22" s="598" t="s">
        <v>12</v>
      </c>
      <c r="N22" s="598" t="s">
        <v>13</v>
      </c>
      <c r="O22" s="597" t="s">
        <v>14</v>
      </c>
      <c r="P22" s="598" t="s">
        <v>15</v>
      </c>
      <c r="Q22" s="598" t="s">
        <v>16</v>
      </c>
      <c r="R22" s="598" t="s">
        <v>134</v>
      </c>
      <c r="S22" s="783" t="s">
        <v>135</v>
      </c>
      <c r="T22" s="598" t="s">
        <v>19</v>
      </c>
      <c r="U22" s="598" t="s">
        <v>20</v>
      </c>
      <c r="V22" s="598" t="s">
        <v>909</v>
      </c>
      <c r="W22" s="598" t="s">
        <v>965</v>
      </c>
    </row>
    <row r="23" spans="1:23">
      <c r="A23" s="784" t="s">
        <v>583</v>
      </c>
      <c r="B23" s="698">
        <v>910</v>
      </c>
      <c r="C23" s="763">
        <v>1022</v>
      </c>
      <c r="D23" s="698">
        <v>1217</v>
      </c>
      <c r="E23" s="763">
        <v>1263</v>
      </c>
      <c r="F23" s="1317"/>
      <c r="G23" s="1317"/>
      <c r="H23" s="1317"/>
      <c r="I23" s="785"/>
      <c r="J23" s="764">
        <v>509</v>
      </c>
      <c r="K23" s="764">
        <v>317</v>
      </c>
      <c r="L23" s="767">
        <v>-38</v>
      </c>
      <c r="M23" s="789">
        <v>254</v>
      </c>
      <c r="N23" s="690">
        <v>373</v>
      </c>
      <c r="O23" s="690">
        <v>334</v>
      </c>
      <c r="P23" s="1317"/>
      <c r="Q23" s="1317"/>
      <c r="R23" s="1317"/>
      <c r="S23" s="1317"/>
      <c r="T23" s="1317"/>
      <c r="U23" s="1317"/>
      <c r="V23" s="698"/>
      <c r="W23" s="698"/>
    </row>
    <row r="24" spans="1:23">
      <c r="A24" s="786" t="s">
        <v>584</v>
      </c>
      <c r="B24" s="1317"/>
      <c r="C24" s="1317"/>
      <c r="D24" s="1317"/>
      <c r="E24" s="1317"/>
      <c r="F24" s="1317"/>
      <c r="G24" s="1317"/>
      <c r="H24" s="1317"/>
      <c r="I24" s="785"/>
      <c r="J24" s="764">
        <v>338</v>
      </c>
      <c r="K24" s="764">
        <v>171</v>
      </c>
      <c r="L24" s="764">
        <v>-150</v>
      </c>
      <c r="M24" s="699">
        <v>121</v>
      </c>
      <c r="N24" s="698">
        <v>260</v>
      </c>
      <c r="O24" s="698" t="s">
        <v>925</v>
      </c>
      <c r="P24" s="698">
        <v>51</v>
      </c>
      <c r="Q24" s="698">
        <v>192</v>
      </c>
      <c r="R24" s="698" t="s">
        <v>585</v>
      </c>
      <c r="S24" s="698">
        <v>168</v>
      </c>
      <c r="T24" s="764">
        <v>-22</v>
      </c>
      <c r="U24" s="698">
        <v>54</v>
      </c>
      <c r="V24" s="698">
        <v>63</v>
      </c>
      <c r="W24" s="698">
        <v>16</v>
      </c>
    </row>
    <row r="25" spans="1:23">
      <c r="A25" s="787" t="s">
        <v>586</v>
      </c>
      <c r="B25" s="1316"/>
      <c r="C25" s="1316"/>
      <c r="D25" s="1316"/>
      <c r="E25" s="1316"/>
      <c r="F25" s="1316"/>
      <c r="G25" s="1316"/>
      <c r="H25" s="1316"/>
      <c r="I25" s="785"/>
      <c r="J25" s="613">
        <v>171</v>
      </c>
      <c r="K25" s="613">
        <v>146</v>
      </c>
      <c r="L25" s="769">
        <v>112</v>
      </c>
      <c r="M25" s="769">
        <v>133</v>
      </c>
      <c r="N25" s="701">
        <v>113</v>
      </c>
      <c r="O25" s="701" t="s">
        <v>587</v>
      </c>
      <c r="P25" s="701">
        <v>17</v>
      </c>
      <c r="Q25" s="701">
        <v>65</v>
      </c>
      <c r="R25" s="701" t="s">
        <v>588</v>
      </c>
      <c r="S25" s="701">
        <v>-130</v>
      </c>
      <c r="T25" s="613">
        <v>-67</v>
      </c>
      <c r="U25" s="613">
        <v>-32</v>
      </c>
      <c r="V25" s="613">
        <v>-34</v>
      </c>
      <c r="W25" s="613">
        <v>-76</v>
      </c>
    </row>
    <row r="26" spans="1:23">
      <c r="A26" s="787" t="s">
        <v>924</v>
      </c>
      <c r="B26" s="1316"/>
      <c r="C26" s="1316"/>
      <c r="D26" s="1316"/>
      <c r="E26" s="1316"/>
      <c r="F26" s="1316"/>
      <c r="G26" s="1316"/>
      <c r="H26" s="1316"/>
      <c r="I26" s="785"/>
      <c r="J26" s="613"/>
      <c r="K26" s="613"/>
      <c r="L26" s="769"/>
      <c r="M26" s="769"/>
      <c r="N26" s="701"/>
      <c r="O26" s="701"/>
      <c r="P26" s="701"/>
      <c r="Q26" s="701"/>
      <c r="R26" s="701"/>
      <c r="S26" s="701">
        <v>20</v>
      </c>
      <c r="T26" s="613"/>
      <c r="U26" s="613"/>
      <c r="V26" s="613">
        <v>-6</v>
      </c>
      <c r="W26" s="613">
        <v>21</v>
      </c>
    </row>
    <row r="27" spans="1:23">
      <c r="A27" s="788" t="s">
        <v>589</v>
      </c>
      <c r="B27" s="690">
        <v>117</v>
      </c>
      <c r="C27" s="763">
        <v>236</v>
      </c>
      <c r="D27" s="690">
        <v>233</v>
      </c>
      <c r="E27" s="763">
        <v>273</v>
      </c>
      <c r="F27" s="1317"/>
      <c r="G27" s="1317"/>
      <c r="H27" s="1317"/>
      <c r="I27" s="785"/>
      <c r="J27" s="764">
        <v>89</v>
      </c>
      <c r="K27" s="764">
        <v>72</v>
      </c>
      <c r="L27" s="789">
        <v>125</v>
      </c>
      <c r="M27" s="789">
        <v>106</v>
      </c>
      <c r="N27" s="690">
        <v>116</v>
      </c>
      <c r="O27" s="690" t="s">
        <v>590</v>
      </c>
      <c r="P27" s="690">
        <v>103</v>
      </c>
      <c r="Q27" s="690">
        <v>95</v>
      </c>
      <c r="R27" s="690" t="s">
        <v>591</v>
      </c>
      <c r="S27" s="690" t="s">
        <v>592</v>
      </c>
      <c r="T27" s="690">
        <v>104</v>
      </c>
      <c r="U27" s="690">
        <v>100</v>
      </c>
      <c r="V27" s="1237">
        <v>58</v>
      </c>
      <c r="W27" s="1237">
        <v>79</v>
      </c>
    </row>
    <row r="28" spans="1:23">
      <c r="A28" s="790" t="s">
        <v>593</v>
      </c>
      <c r="B28" s="701">
        <v>45</v>
      </c>
      <c r="C28" s="613">
        <v>105</v>
      </c>
      <c r="D28" s="701">
        <v>9</v>
      </c>
      <c r="E28" s="613">
        <v>59</v>
      </c>
      <c r="F28" s="1316"/>
      <c r="G28" s="1316"/>
      <c r="H28" s="1316"/>
      <c r="I28" s="785"/>
      <c r="J28" s="613">
        <v>53</v>
      </c>
      <c r="K28" s="613">
        <v>35</v>
      </c>
      <c r="L28" s="769">
        <v>30</v>
      </c>
      <c r="M28" s="769">
        <v>8</v>
      </c>
      <c r="N28" s="701">
        <v>37</v>
      </c>
      <c r="O28" s="701" t="s">
        <v>594</v>
      </c>
      <c r="P28" s="701">
        <v>28</v>
      </c>
      <c r="Q28" s="701">
        <v>101</v>
      </c>
      <c r="R28" s="701" t="s">
        <v>595</v>
      </c>
      <c r="S28" s="701" t="s">
        <v>512</v>
      </c>
      <c r="T28" s="701">
        <v>15</v>
      </c>
      <c r="U28" s="613">
        <v>-24</v>
      </c>
      <c r="V28" s="613">
        <v>-46</v>
      </c>
      <c r="W28" s="613">
        <v>-17</v>
      </c>
    </row>
    <row r="29" spans="1:23">
      <c r="A29" s="790" t="s">
        <v>596</v>
      </c>
      <c r="B29" s="613">
        <v>-62</v>
      </c>
      <c r="C29" s="613">
        <v>-63</v>
      </c>
      <c r="D29" s="613">
        <v>-237</v>
      </c>
      <c r="E29" s="613">
        <v>-150</v>
      </c>
      <c r="F29" s="1316"/>
      <c r="G29" s="1316"/>
      <c r="H29" s="1316"/>
      <c r="I29" s="785"/>
      <c r="J29" s="1316"/>
      <c r="K29" s="1316"/>
      <c r="L29" s="1316"/>
      <c r="M29" s="1316"/>
      <c r="N29" s="1316"/>
      <c r="O29" s="1316"/>
      <c r="P29" s="1316"/>
      <c r="Q29" s="1316"/>
      <c r="R29" s="1316"/>
      <c r="S29" s="1316"/>
      <c r="T29" s="1316"/>
      <c r="U29" s="1316"/>
      <c r="V29" s="1316"/>
      <c r="W29" s="1316"/>
    </row>
    <row r="30" spans="1:23">
      <c r="A30" s="788" t="s">
        <v>597</v>
      </c>
      <c r="B30" s="690">
        <v>49</v>
      </c>
      <c r="C30" s="763">
        <v>131</v>
      </c>
      <c r="D30" s="690">
        <v>21</v>
      </c>
      <c r="E30" s="763">
        <v>230</v>
      </c>
      <c r="F30" s="1317"/>
      <c r="G30" s="1317"/>
      <c r="H30" s="1317"/>
      <c r="I30" s="785"/>
      <c r="J30" s="791">
        <v>-9</v>
      </c>
      <c r="K30" s="764">
        <v>5</v>
      </c>
      <c r="L30" s="767">
        <v>-22</v>
      </c>
      <c r="M30" s="767">
        <v>33</v>
      </c>
      <c r="N30" s="767">
        <v>-31</v>
      </c>
      <c r="O30" s="767">
        <v>-12</v>
      </c>
      <c r="P30" s="767">
        <v>-1</v>
      </c>
      <c r="Q30" s="792">
        <v>141</v>
      </c>
      <c r="R30" s="767">
        <v>-111</v>
      </c>
      <c r="S30" s="767">
        <v>37</v>
      </c>
      <c r="T30" s="792">
        <v>70</v>
      </c>
      <c r="U30" s="792">
        <v>54</v>
      </c>
      <c r="V30" s="767">
        <v>-18</v>
      </c>
      <c r="W30" s="792">
        <v>85</v>
      </c>
    </row>
    <row r="31" spans="1:23">
      <c r="A31" s="793" t="s">
        <v>515</v>
      </c>
      <c r="B31" s="794">
        <f>SUM(B23:B30)</f>
        <v>1059</v>
      </c>
      <c r="C31" s="794">
        <v>1431</v>
      </c>
      <c r="D31" s="794">
        <v>1243</v>
      </c>
      <c r="E31" s="794">
        <v>1676</v>
      </c>
      <c r="F31" s="1338"/>
      <c r="G31" s="1338"/>
      <c r="H31" s="1338"/>
      <c r="I31" s="795"/>
      <c r="J31" s="794">
        <v>642</v>
      </c>
      <c r="K31" s="525">
        <v>429</v>
      </c>
      <c r="L31" s="525">
        <v>95</v>
      </c>
      <c r="M31" s="525">
        <v>401</v>
      </c>
      <c r="N31" s="796">
        <v>495</v>
      </c>
      <c r="O31" s="796" t="s">
        <v>926</v>
      </c>
      <c r="P31" s="796">
        <v>198</v>
      </c>
      <c r="Q31" s="796">
        <v>594</v>
      </c>
      <c r="R31" s="796" t="s">
        <v>927</v>
      </c>
      <c r="S31" s="796" t="s">
        <v>928</v>
      </c>
      <c r="T31" s="796">
        <v>100</v>
      </c>
      <c r="U31" s="796">
        <v>152</v>
      </c>
      <c r="V31" s="796">
        <v>17</v>
      </c>
      <c r="W31" s="796">
        <v>108</v>
      </c>
    </row>
    <row r="32" spans="1:23" ht="13.5" customHeight="1">
      <c r="A32" s="1618" t="s">
        <v>858</v>
      </c>
      <c r="B32" s="1618"/>
      <c r="C32" s="1618"/>
      <c r="D32" s="1618"/>
      <c r="E32" s="1618"/>
      <c r="F32" s="1619"/>
      <c r="G32" s="1619"/>
      <c r="H32" s="1619"/>
      <c r="I32" s="1619"/>
      <c r="J32" s="1618"/>
      <c r="K32" s="1618"/>
      <c r="L32" s="1618"/>
      <c r="M32" s="1618"/>
      <c r="N32" s="1618"/>
      <c r="O32" s="1618"/>
      <c r="P32" s="1618"/>
      <c r="Q32" s="1618"/>
      <c r="R32" s="1618"/>
      <c r="S32" s="1618"/>
      <c r="T32" s="1618"/>
      <c r="U32" s="1618"/>
      <c r="V32" s="1489"/>
    </row>
    <row r="33" spans="1:23">
      <c r="A33" s="1619" t="s">
        <v>859</v>
      </c>
      <c r="B33" s="1619"/>
      <c r="C33" s="1619"/>
      <c r="D33" s="1619"/>
      <c r="E33" s="1619"/>
      <c r="F33" s="1619"/>
      <c r="G33" s="1619"/>
      <c r="H33" s="1619"/>
      <c r="I33" s="1619"/>
      <c r="J33" s="1619"/>
      <c r="K33" s="1619"/>
      <c r="L33" s="1619"/>
      <c r="M33" s="1619"/>
      <c r="N33" s="1619"/>
      <c r="O33" s="1619"/>
      <c r="P33" s="1619"/>
      <c r="Q33" s="1619"/>
      <c r="R33" s="1619"/>
      <c r="S33" s="1619"/>
      <c r="T33" s="1619"/>
      <c r="U33" s="1619"/>
      <c r="V33" s="1489"/>
    </row>
    <row r="34" spans="1:23" ht="13.5" customHeight="1">
      <c r="A34" s="797"/>
      <c r="B34" s="797"/>
      <c r="C34" s="797"/>
      <c r="D34" s="797"/>
      <c r="E34" s="797"/>
      <c r="F34" s="797"/>
      <c r="G34" s="797"/>
      <c r="H34" s="797"/>
      <c r="I34" s="797"/>
      <c r="J34" s="797"/>
      <c r="K34" s="797"/>
      <c r="L34" s="797"/>
      <c r="M34" s="797"/>
      <c r="N34" s="797"/>
      <c r="O34" s="797"/>
      <c r="P34" s="797"/>
      <c r="Q34" s="797"/>
      <c r="R34" s="797"/>
      <c r="S34" s="797"/>
      <c r="T34" s="797"/>
      <c r="U34" s="797"/>
      <c r="V34" s="797"/>
    </row>
    <row r="35" spans="1:23" ht="14.1" customHeight="1">
      <c r="A35" s="1603" t="s">
        <v>860</v>
      </c>
      <c r="B35" s="1603"/>
      <c r="C35" s="1603"/>
      <c r="D35" s="1603"/>
      <c r="E35" s="1603"/>
      <c r="F35" s="1603"/>
      <c r="G35" s="1603"/>
      <c r="H35" s="1603"/>
      <c r="I35" s="1603"/>
      <c r="J35" s="1603"/>
      <c r="K35" s="1603"/>
      <c r="L35" s="1603"/>
      <c r="M35" s="1603"/>
      <c r="N35" s="1603"/>
      <c r="O35" s="1603"/>
      <c r="P35" s="1603"/>
      <c r="Q35" s="1603"/>
      <c r="R35" s="1603"/>
      <c r="S35" s="1603"/>
      <c r="T35" s="1603"/>
      <c r="U35" s="1603"/>
      <c r="V35" s="1168"/>
    </row>
    <row r="36" spans="1:23">
      <c r="A36" s="1286" t="s">
        <v>861</v>
      </c>
      <c r="B36" s="1287" t="s">
        <v>1024</v>
      </c>
      <c r="C36" s="1268" t="s">
        <v>929</v>
      </c>
      <c r="D36" s="1268" t="s">
        <v>930</v>
      </c>
      <c r="E36" s="1268" t="s">
        <v>499</v>
      </c>
      <c r="F36" s="1664"/>
      <c r="G36" s="1664"/>
      <c r="H36" s="1664"/>
      <c r="I36" s="443"/>
      <c r="J36" s="797"/>
      <c r="K36" s="443"/>
      <c r="L36" s="443"/>
      <c r="M36" s="443"/>
      <c r="N36" s="443"/>
      <c r="O36" s="443"/>
      <c r="P36" s="443"/>
      <c r="Q36" s="443"/>
      <c r="R36" s="443"/>
      <c r="S36" s="443"/>
      <c r="T36" s="443"/>
      <c r="U36" s="443"/>
      <c r="V36" s="443"/>
    </row>
    <row r="37" spans="1:23" ht="14.1" customHeight="1">
      <c r="A37" s="1288" t="s">
        <v>862</v>
      </c>
      <c r="B37" s="1419">
        <v>77.5</v>
      </c>
      <c r="C37" s="1420" t="s">
        <v>32</v>
      </c>
      <c r="D37" s="1419" t="s">
        <v>32</v>
      </c>
      <c r="E37" s="1419" t="s">
        <v>32</v>
      </c>
      <c r="F37" s="1665"/>
      <c r="G37" s="1665"/>
      <c r="H37" s="1665"/>
      <c r="I37" s="697"/>
      <c r="J37" s="797"/>
      <c r="K37" s="697"/>
      <c r="L37" s="697"/>
      <c r="M37" s="697"/>
      <c r="N37" s="697"/>
      <c r="O37" s="697"/>
      <c r="P37" s="697"/>
      <c r="Q37" s="697"/>
      <c r="R37" s="697"/>
      <c r="S37" s="697"/>
      <c r="T37" s="697"/>
      <c r="U37" s="697"/>
      <c r="V37" s="697"/>
    </row>
    <row r="38" spans="1:23" ht="14.1" customHeight="1">
      <c r="A38" s="1289" t="s">
        <v>863</v>
      </c>
      <c r="B38" s="1421">
        <v>16</v>
      </c>
      <c r="C38" s="1422"/>
      <c r="D38" s="1421" t="s">
        <v>32</v>
      </c>
      <c r="E38" s="1421" t="s">
        <v>32</v>
      </c>
      <c r="F38" s="1665"/>
      <c r="G38" s="1665"/>
      <c r="H38" s="1665"/>
      <c r="I38" s="697"/>
      <c r="J38" s="797"/>
      <c r="K38" s="697"/>
      <c r="L38" s="697"/>
      <c r="M38" s="697"/>
      <c r="N38" s="697"/>
      <c r="O38" s="697"/>
      <c r="P38" s="697"/>
      <c r="Q38" s="697"/>
      <c r="R38" s="697"/>
      <c r="S38" s="697"/>
      <c r="T38" s="697"/>
      <c r="U38" s="697"/>
      <c r="V38" s="697"/>
    </row>
    <row r="39" spans="1:23" ht="14.1" customHeight="1">
      <c r="A39" s="1288" t="s">
        <v>864</v>
      </c>
      <c r="B39" s="1419">
        <v>3.2</v>
      </c>
      <c r="C39" s="1419">
        <v>98.7</v>
      </c>
      <c r="D39" s="1419" t="s">
        <v>32</v>
      </c>
      <c r="E39" s="1419">
        <v>49</v>
      </c>
      <c r="F39" s="1665"/>
      <c r="G39" s="1665"/>
      <c r="H39" s="1665"/>
      <c r="I39" s="697"/>
      <c r="J39" s="797"/>
      <c r="K39" s="697"/>
      <c r="L39" s="697"/>
      <c r="M39" s="697"/>
      <c r="N39" s="697"/>
      <c r="O39" s="697"/>
      <c r="P39" s="697"/>
      <c r="Q39" s="697"/>
      <c r="R39" s="697"/>
      <c r="S39" s="697"/>
      <c r="T39" s="697"/>
      <c r="U39" s="697"/>
      <c r="V39" s="697"/>
    </row>
    <row r="40" spans="1:23" ht="14.1" customHeight="1" thickBot="1">
      <c r="A40" s="1290" t="s">
        <v>865</v>
      </c>
      <c r="B40" s="1423">
        <v>3.3</v>
      </c>
      <c r="C40" s="1423">
        <v>1.3</v>
      </c>
      <c r="D40" s="1423">
        <v>100</v>
      </c>
      <c r="E40" s="1423">
        <v>51</v>
      </c>
      <c r="F40" s="1665"/>
      <c r="G40" s="1665"/>
      <c r="H40" s="1665"/>
      <c r="I40" s="697"/>
      <c r="J40" s="697"/>
      <c r="K40" s="697"/>
      <c r="L40" s="697"/>
      <c r="M40" s="697"/>
      <c r="N40" s="697"/>
      <c r="O40" s="697"/>
      <c r="P40" s="697"/>
      <c r="Q40" s="697"/>
      <c r="R40" s="697"/>
      <c r="S40" s="697"/>
      <c r="T40" s="697"/>
      <c r="U40" s="697"/>
      <c r="V40" s="697"/>
    </row>
    <row r="41" spans="1:23" ht="14.1" customHeight="1">
      <c r="A41" s="1561" t="s">
        <v>1023</v>
      </c>
      <c r="B41" s="1561"/>
      <c r="C41" s="1561"/>
      <c r="D41" s="1561"/>
      <c r="E41" s="1561"/>
      <c r="F41" s="1561"/>
      <c r="G41" s="1561"/>
      <c r="H41" s="1561"/>
      <c r="I41" s="1561"/>
      <c r="J41" s="1561"/>
      <c r="K41" s="1561"/>
      <c r="L41" s="1561"/>
      <c r="M41" s="1561"/>
      <c r="N41" s="1561"/>
      <c r="O41" s="1561"/>
      <c r="P41" s="1561"/>
      <c r="Q41" s="1561"/>
      <c r="R41" s="1561"/>
      <c r="S41" s="1561"/>
      <c r="T41" s="1561"/>
      <c r="U41" s="1561"/>
      <c r="V41" s="1484"/>
    </row>
    <row r="42" spans="1:23" ht="13.5" customHeight="1">
      <c r="A42" s="798"/>
      <c r="B42" s="798"/>
      <c r="C42" s="798"/>
      <c r="D42" s="798"/>
      <c r="E42" s="798"/>
      <c r="F42" s="798"/>
      <c r="G42" s="798"/>
      <c r="H42" s="798"/>
      <c r="I42" s="798"/>
      <c r="J42" s="798"/>
      <c r="K42" s="798"/>
      <c r="L42" s="798"/>
      <c r="M42" s="798"/>
      <c r="N42" s="798"/>
      <c r="O42" s="798"/>
      <c r="P42" s="798"/>
      <c r="Q42" s="798"/>
      <c r="R42" s="798"/>
      <c r="S42" s="798"/>
      <c r="T42" s="798"/>
      <c r="U42" s="798"/>
      <c r="V42" s="798"/>
    </row>
    <row r="43" spans="1:23" ht="14.1" customHeight="1">
      <c r="A43" s="1603" t="s">
        <v>519</v>
      </c>
      <c r="B43" s="1603"/>
      <c r="C43" s="1603"/>
      <c r="D43" s="1603"/>
      <c r="E43" s="1603"/>
      <c r="F43" s="1603"/>
      <c r="G43" s="1603"/>
      <c r="H43" s="1603"/>
      <c r="I43" s="1603"/>
      <c r="J43" s="1603"/>
      <c r="K43" s="1603"/>
      <c r="L43" s="1603"/>
      <c r="M43" s="1603"/>
      <c r="N43" s="1603"/>
      <c r="O43" s="1603"/>
      <c r="P43" s="1603"/>
      <c r="Q43" s="1603"/>
      <c r="R43" s="1603"/>
      <c r="S43" s="1603"/>
      <c r="T43" s="1603"/>
      <c r="U43" s="1603"/>
      <c r="V43" s="1168"/>
    </row>
    <row r="44" spans="1:23" ht="13.5" customHeight="1">
      <c r="A44" s="799"/>
      <c r="B44" s="800">
        <v>2017</v>
      </c>
      <c r="C44" s="800">
        <v>2018</v>
      </c>
      <c r="D44" s="800">
        <v>2019</v>
      </c>
      <c r="E44" s="800">
        <v>2020</v>
      </c>
      <c r="F44" s="801">
        <v>2021</v>
      </c>
      <c r="G44" s="800">
        <v>2022</v>
      </c>
      <c r="H44" s="800">
        <v>2023</v>
      </c>
      <c r="I44" s="782"/>
      <c r="J44" s="800" t="s">
        <v>9</v>
      </c>
      <c r="K44" s="800" t="s">
        <v>10</v>
      </c>
      <c r="L44" s="800" t="s">
        <v>11</v>
      </c>
      <c r="M44" s="800" t="s">
        <v>12</v>
      </c>
      <c r="N44" s="800" t="s">
        <v>13</v>
      </c>
      <c r="O44" s="800" t="s">
        <v>14</v>
      </c>
      <c r="P44" s="800" t="s">
        <v>15</v>
      </c>
      <c r="Q44" s="800" t="s">
        <v>16</v>
      </c>
      <c r="R44" s="800" t="s">
        <v>134</v>
      </c>
      <c r="S44" s="800" t="s">
        <v>135</v>
      </c>
      <c r="T44" s="800" t="s">
        <v>19</v>
      </c>
      <c r="U44" s="800" t="s">
        <v>20</v>
      </c>
      <c r="V44" s="800" t="s">
        <v>909</v>
      </c>
      <c r="W44" s="800" t="s">
        <v>965</v>
      </c>
    </row>
    <row r="45" spans="1:23" ht="24" customHeight="1">
      <c r="A45" s="802" t="s">
        <v>419</v>
      </c>
      <c r="B45" s="600"/>
      <c r="C45" s="600"/>
      <c r="D45" s="600"/>
      <c r="E45" s="600"/>
      <c r="F45" s="803" t="s">
        <v>420</v>
      </c>
      <c r="G45" s="803" t="s">
        <v>420</v>
      </c>
      <c r="H45" s="803" t="s">
        <v>420</v>
      </c>
      <c r="I45" s="804"/>
      <c r="J45" s="600"/>
      <c r="K45" s="600"/>
      <c r="L45" s="600"/>
      <c r="M45" s="803" t="s">
        <v>420</v>
      </c>
      <c r="N45" s="600"/>
      <c r="O45" s="600"/>
      <c r="P45" s="803" t="s">
        <v>420</v>
      </c>
      <c r="Q45" s="600" t="s">
        <v>420</v>
      </c>
      <c r="R45" s="600"/>
      <c r="S45" s="600"/>
      <c r="T45" s="600"/>
      <c r="U45" s="600"/>
      <c r="V45" s="600"/>
      <c r="W45" s="600"/>
    </row>
    <row r="46" spans="1:23" ht="13.5" customHeight="1">
      <c r="A46" s="805" t="s">
        <v>285</v>
      </c>
      <c r="B46" s="613">
        <v>295</v>
      </c>
      <c r="C46" s="613">
        <v>236</v>
      </c>
      <c r="D46" s="613">
        <v>206</v>
      </c>
      <c r="E46" s="613">
        <v>211</v>
      </c>
      <c r="F46" s="613">
        <v>182</v>
      </c>
      <c r="G46" s="613">
        <v>181</v>
      </c>
      <c r="H46" s="613">
        <v>168</v>
      </c>
      <c r="I46" s="697"/>
      <c r="J46" s="687">
        <v>48</v>
      </c>
      <c r="K46" s="687">
        <v>47</v>
      </c>
      <c r="L46" s="687">
        <v>42</v>
      </c>
      <c r="M46" s="702">
        <v>45</v>
      </c>
      <c r="N46" s="687">
        <v>39</v>
      </c>
      <c r="O46" s="687">
        <v>39</v>
      </c>
      <c r="P46" s="702">
        <v>44</v>
      </c>
      <c r="Q46" s="687">
        <v>58</v>
      </c>
      <c r="R46" s="687" t="s">
        <v>598</v>
      </c>
      <c r="S46" s="687" t="s">
        <v>598</v>
      </c>
      <c r="T46" s="701">
        <v>39</v>
      </c>
      <c r="U46" s="701">
        <v>48</v>
      </c>
      <c r="V46" s="701">
        <v>33</v>
      </c>
      <c r="W46" s="701">
        <v>34</v>
      </c>
    </row>
    <row r="47" spans="1:23" ht="13.5" customHeight="1" thickBot="1">
      <c r="A47" s="788" t="s">
        <v>286</v>
      </c>
      <c r="B47" s="767">
        <v>143</v>
      </c>
      <c r="C47" s="767">
        <v>105</v>
      </c>
      <c r="D47" s="806">
        <v>122</v>
      </c>
      <c r="E47" s="807">
        <v>99</v>
      </c>
      <c r="F47" s="807">
        <v>68</v>
      </c>
      <c r="G47" s="807">
        <v>78</v>
      </c>
      <c r="H47" s="807">
        <v>74</v>
      </c>
      <c r="I47" s="697"/>
      <c r="J47" s="806">
        <v>26</v>
      </c>
      <c r="K47" s="806">
        <v>18</v>
      </c>
      <c r="L47" s="806">
        <v>3</v>
      </c>
      <c r="M47" s="789">
        <v>21</v>
      </c>
      <c r="N47" s="806">
        <v>16</v>
      </c>
      <c r="O47" s="806">
        <v>17</v>
      </c>
      <c r="P47" s="789">
        <v>18</v>
      </c>
      <c r="Q47" s="806">
        <v>27</v>
      </c>
      <c r="R47" s="806" t="s">
        <v>599</v>
      </c>
      <c r="S47" s="806" t="s">
        <v>151</v>
      </c>
      <c r="T47" s="690">
        <v>12</v>
      </c>
      <c r="U47" s="690">
        <v>21</v>
      </c>
      <c r="V47" s="690">
        <v>20</v>
      </c>
      <c r="W47" s="690">
        <v>18</v>
      </c>
    </row>
    <row r="48" spans="1:23" ht="13.5" customHeight="1">
      <c r="A48" s="790" t="s">
        <v>866</v>
      </c>
      <c r="B48" s="613">
        <v>74</v>
      </c>
      <c r="C48" s="613">
        <v>57</v>
      </c>
      <c r="D48" s="768">
        <v>63</v>
      </c>
      <c r="E48" s="613">
        <v>63</v>
      </c>
      <c r="F48" s="613">
        <v>27</v>
      </c>
      <c r="G48" s="613">
        <v>40</v>
      </c>
      <c r="H48" s="613">
        <v>42</v>
      </c>
      <c r="I48" s="697"/>
      <c r="J48" s="768">
        <v>10</v>
      </c>
      <c r="K48" s="768">
        <v>11</v>
      </c>
      <c r="L48" s="768">
        <v>1</v>
      </c>
      <c r="M48" s="769">
        <v>6</v>
      </c>
      <c r="N48" s="768">
        <v>8</v>
      </c>
      <c r="O48" s="768">
        <v>10</v>
      </c>
      <c r="P48" s="769">
        <v>10</v>
      </c>
      <c r="Q48" s="768">
        <v>11</v>
      </c>
      <c r="R48" s="768" t="s">
        <v>600</v>
      </c>
      <c r="S48" s="768" t="s">
        <v>600</v>
      </c>
      <c r="T48" s="701">
        <v>9</v>
      </c>
      <c r="U48" s="701">
        <v>11</v>
      </c>
      <c r="V48" s="701">
        <v>12</v>
      </c>
      <c r="W48" s="701">
        <v>9</v>
      </c>
    </row>
    <row r="49" spans="1:23" ht="13.5" customHeight="1" thickBot="1">
      <c r="A49" s="788" t="s">
        <v>867</v>
      </c>
      <c r="B49" s="767">
        <v>1339</v>
      </c>
      <c r="C49" s="767">
        <v>1309</v>
      </c>
      <c r="D49" s="767">
        <v>1012</v>
      </c>
      <c r="E49" s="807">
        <v>1471</v>
      </c>
      <c r="F49" s="807">
        <v>756</v>
      </c>
      <c r="G49" s="807">
        <v>919</v>
      </c>
      <c r="H49" s="807">
        <v>861</v>
      </c>
      <c r="I49" s="697"/>
      <c r="J49" s="806">
        <v>163</v>
      </c>
      <c r="K49" s="806">
        <v>333</v>
      </c>
      <c r="L49" s="806">
        <v>34</v>
      </c>
      <c r="M49" s="789">
        <v>224</v>
      </c>
      <c r="N49" s="806">
        <v>215</v>
      </c>
      <c r="O49" s="806">
        <v>198</v>
      </c>
      <c r="P49" s="789">
        <v>152</v>
      </c>
      <c r="Q49" s="806">
        <v>355</v>
      </c>
      <c r="R49" s="806" t="s">
        <v>505</v>
      </c>
      <c r="S49" s="806" t="s">
        <v>601</v>
      </c>
      <c r="T49" s="690">
        <v>122</v>
      </c>
      <c r="U49" s="690">
        <v>227</v>
      </c>
      <c r="V49" s="690">
        <v>245</v>
      </c>
      <c r="W49" s="690">
        <v>206</v>
      </c>
    </row>
    <row r="50" spans="1:23" ht="13.5" customHeight="1">
      <c r="A50" s="790" t="s">
        <v>868</v>
      </c>
      <c r="B50" s="613">
        <v>350</v>
      </c>
      <c r="C50" s="613">
        <v>374</v>
      </c>
      <c r="D50" s="768">
        <v>319</v>
      </c>
      <c r="E50" s="613">
        <v>325</v>
      </c>
      <c r="F50" s="613">
        <v>173</v>
      </c>
      <c r="G50" s="613">
        <v>215</v>
      </c>
      <c r="H50" s="613">
        <v>263</v>
      </c>
      <c r="I50" s="697"/>
      <c r="J50" s="768">
        <v>60</v>
      </c>
      <c r="K50" s="768">
        <v>69</v>
      </c>
      <c r="L50" s="768">
        <v>11</v>
      </c>
      <c r="M50" s="769">
        <v>33</v>
      </c>
      <c r="N50" s="768">
        <v>49</v>
      </c>
      <c r="O50" s="768">
        <v>46</v>
      </c>
      <c r="P50" s="769">
        <v>65</v>
      </c>
      <c r="Q50" s="768">
        <v>54</v>
      </c>
      <c r="R50" s="768" t="s">
        <v>602</v>
      </c>
      <c r="S50" s="768" t="s">
        <v>603</v>
      </c>
      <c r="T50" s="701">
        <v>41</v>
      </c>
      <c r="U50" s="701">
        <v>59</v>
      </c>
      <c r="V50" s="701">
        <v>73</v>
      </c>
      <c r="W50" s="701">
        <v>38</v>
      </c>
    </row>
    <row r="51" spans="1:23" ht="13.5" customHeight="1" thickBot="1">
      <c r="A51" s="808" t="s">
        <v>869</v>
      </c>
      <c r="B51" s="807">
        <v>5013</v>
      </c>
      <c r="C51" s="807">
        <v>4974</v>
      </c>
      <c r="D51" s="807">
        <v>4273</v>
      </c>
      <c r="E51" s="807">
        <v>1739</v>
      </c>
      <c r="F51" s="807">
        <v>2017</v>
      </c>
      <c r="G51" s="807">
        <v>2361</v>
      </c>
      <c r="H51" s="807">
        <v>2172</v>
      </c>
      <c r="I51" s="697"/>
      <c r="J51" s="809">
        <v>428</v>
      </c>
      <c r="K51" s="809">
        <v>568</v>
      </c>
      <c r="L51" s="809">
        <v>538</v>
      </c>
      <c r="M51" s="810">
        <v>483</v>
      </c>
      <c r="N51" s="809">
        <v>415</v>
      </c>
      <c r="O51" s="809">
        <v>450</v>
      </c>
      <c r="P51" s="810">
        <v>569</v>
      </c>
      <c r="Q51" s="809">
        <v>927</v>
      </c>
      <c r="R51" s="809" t="s">
        <v>604</v>
      </c>
      <c r="S51" s="809" t="s">
        <v>605</v>
      </c>
      <c r="T51" s="811">
        <v>399</v>
      </c>
      <c r="U51" s="811">
        <v>492</v>
      </c>
      <c r="V51" s="811">
        <v>465</v>
      </c>
      <c r="W51" s="811">
        <v>320</v>
      </c>
    </row>
    <row r="52" spans="1:23" ht="13.5" customHeight="1">
      <c r="A52" s="812" t="s">
        <v>870</v>
      </c>
      <c r="B52" s="600"/>
      <c r="C52" s="813"/>
      <c r="D52" s="600"/>
      <c r="E52" s="600"/>
      <c r="F52" s="803" t="s">
        <v>420</v>
      </c>
      <c r="G52" s="803"/>
      <c r="H52" s="803" t="s">
        <v>420</v>
      </c>
      <c r="I52" s="804"/>
      <c r="J52" s="600"/>
      <c r="K52" s="600"/>
      <c r="L52" s="600"/>
      <c r="M52" s="803" t="s">
        <v>420</v>
      </c>
      <c r="N52" s="600"/>
      <c r="O52" s="600"/>
      <c r="P52" s="803" t="s">
        <v>420</v>
      </c>
      <c r="Q52" s="600" t="s">
        <v>420</v>
      </c>
      <c r="R52" s="600"/>
      <c r="S52" s="600"/>
      <c r="T52" s="600"/>
      <c r="U52" s="600"/>
      <c r="V52" s="600"/>
      <c r="W52" s="600"/>
    </row>
    <row r="53" spans="1:23" s="759" customFormat="1" ht="13.5" customHeight="1">
      <c r="A53" s="814" t="s">
        <v>285</v>
      </c>
      <c r="B53" s="815">
        <v>10654</v>
      </c>
      <c r="C53" s="815">
        <v>13667</v>
      </c>
      <c r="D53" s="815">
        <v>14064</v>
      </c>
      <c r="E53" s="815">
        <v>15976</v>
      </c>
      <c r="F53" s="815">
        <v>18004</v>
      </c>
      <c r="G53" s="815">
        <v>23669</v>
      </c>
      <c r="H53" s="815">
        <v>21830</v>
      </c>
      <c r="I53" s="779"/>
      <c r="J53" s="815">
        <v>17630</v>
      </c>
      <c r="K53" s="815">
        <v>17183</v>
      </c>
      <c r="L53" s="815">
        <v>18211</v>
      </c>
      <c r="M53" s="684">
        <v>19088</v>
      </c>
      <c r="N53" s="684">
        <v>22195</v>
      </c>
      <c r="O53" s="684">
        <v>26221</v>
      </c>
      <c r="P53" s="684">
        <v>21672</v>
      </c>
      <c r="Q53" s="684">
        <v>24454</v>
      </c>
      <c r="R53" s="684">
        <v>25260</v>
      </c>
      <c r="S53" s="684">
        <v>23070</v>
      </c>
      <c r="T53" s="684">
        <v>21237</v>
      </c>
      <c r="U53" s="684">
        <v>18420</v>
      </c>
      <c r="V53" s="684">
        <v>16848</v>
      </c>
      <c r="W53" s="684">
        <v>18638</v>
      </c>
    </row>
    <row r="54" spans="1:23" ht="13.5" customHeight="1">
      <c r="A54" s="790" t="s">
        <v>286</v>
      </c>
      <c r="B54" s="816">
        <v>5970</v>
      </c>
      <c r="C54" s="816">
        <v>5583</v>
      </c>
      <c r="D54" s="816">
        <v>5436</v>
      </c>
      <c r="E54" s="816">
        <v>5864</v>
      </c>
      <c r="F54" s="816">
        <v>9237</v>
      </c>
      <c r="G54" s="816">
        <v>7459</v>
      </c>
      <c r="H54" s="816">
        <v>7720</v>
      </c>
      <c r="I54" s="697"/>
      <c r="J54" s="816">
        <v>9493</v>
      </c>
      <c r="K54" s="816">
        <v>9399</v>
      </c>
      <c r="L54" s="816">
        <v>8187</v>
      </c>
      <c r="M54" s="817">
        <v>10229</v>
      </c>
      <c r="N54" s="817">
        <v>10139</v>
      </c>
      <c r="O54" s="817">
        <v>6240</v>
      </c>
      <c r="P54" s="817">
        <v>5925</v>
      </c>
      <c r="Q54" s="817">
        <v>7610</v>
      </c>
      <c r="R54" s="817" t="s">
        <v>606</v>
      </c>
      <c r="S54" s="817">
        <v>6888</v>
      </c>
      <c r="T54" s="817">
        <v>7423</v>
      </c>
      <c r="U54" s="817">
        <v>7602</v>
      </c>
      <c r="V54" s="817">
        <v>7482</v>
      </c>
      <c r="W54" s="817">
        <v>9137</v>
      </c>
    </row>
    <row r="55" spans="1:23" ht="13.5" customHeight="1">
      <c r="A55" s="784" t="s">
        <v>871</v>
      </c>
      <c r="B55" s="767">
        <v>1247</v>
      </c>
      <c r="C55" s="767">
        <v>1254</v>
      </c>
      <c r="D55" s="818">
        <v>1419</v>
      </c>
      <c r="E55" s="818">
        <v>1857</v>
      </c>
      <c r="F55" s="818">
        <v>1718</v>
      </c>
      <c r="G55" s="818">
        <v>1713</v>
      </c>
      <c r="H55" s="818">
        <v>1946</v>
      </c>
      <c r="I55" s="697"/>
      <c r="J55" s="818">
        <v>1781</v>
      </c>
      <c r="K55" s="818">
        <v>1618</v>
      </c>
      <c r="L55" s="818">
        <v>1806</v>
      </c>
      <c r="M55" s="517">
        <v>1795</v>
      </c>
      <c r="N55" s="517">
        <v>1750</v>
      </c>
      <c r="O55" s="517">
        <v>1780</v>
      </c>
      <c r="P55" s="517">
        <v>1578</v>
      </c>
      <c r="Q55" s="517">
        <v>1750</v>
      </c>
      <c r="R55" s="517">
        <v>1915</v>
      </c>
      <c r="S55" s="517">
        <v>1931</v>
      </c>
      <c r="T55" s="517">
        <v>1851</v>
      </c>
      <c r="U55" s="517">
        <v>2065</v>
      </c>
      <c r="V55" s="517">
        <v>2051</v>
      </c>
      <c r="W55" s="517">
        <v>2435</v>
      </c>
    </row>
    <row r="56" spans="1:23" ht="13.5" customHeight="1">
      <c r="A56" s="790" t="s">
        <v>529</v>
      </c>
      <c r="B56" s="634">
        <v>15.3</v>
      </c>
      <c r="C56" s="819">
        <v>14.43</v>
      </c>
      <c r="D56" s="687">
        <v>15.4</v>
      </c>
      <c r="E56" s="687">
        <v>21.1</v>
      </c>
      <c r="F56" s="687">
        <v>23.87</v>
      </c>
      <c r="G56" s="687">
        <v>21.11</v>
      </c>
      <c r="H56" s="687">
        <v>23.1</v>
      </c>
      <c r="I56" s="697"/>
      <c r="J56" s="820">
        <v>24.58</v>
      </c>
      <c r="K56" s="1085">
        <v>24</v>
      </c>
      <c r="L56" s="1085">
        <v>24</v>
      </c>
      <c r="M56" s="820">
        <v>21.32</v>
      </c>
      <c r="N56" s="687">
        <v>23</v>
      </c>
      <c r="O56" s="1085">
        <v>19</v>
      </c>
      <c r="P56" s="1085">
        <v>14.98</v>
      </c>
      <c r="Q56" s="820">
        <v>23.58</v>
      </c>
      <c r="R56" s="1085">
        <v>22</v>
      </c>
      <c r="S56" s="820">
        <v>22.2</v>
      </c>
      <c r="T56" s="820">
        <v>22.5</v>
      </c>
      <c r="U56" s="820">
        <v>25.2</v>
      </c>
      <c r="V56" s="820">
        <v>22.6</v>
      </c>
      <c r="W56" s="820">
        <v>28.2</v>
      </c>
    </row>
    <row r="57" spans="1:23" ht="13.5" customHeight="1">
      <c r="A57" s="784" t="s">
        <v>872</v>
      </c>
      <c r="B57" s="767">
        <v>51513</v>
      </c>
      <c r="C57" s="767">
        <v>62911</v>
      </c>
      <c r="D57" s="818">
        <v>26093</v>
      </c>
      <c r="E57" s="818">
        <v>43131</v>
      </c>
      <c r="F57" s="818">
        <v>51907</v>
      </c>
      <c r="G57" s="818">
        <v>58865</v>
      </c>
      <c r="H57" s="818">
        <v>34426</v>
      </c>
      <c r="I57" s="697"/>
      <c r="J57" s="818">
        <v>44834</v>
      </c>
      <c r="K57" s="818">
        <v>43039</v>
      </c>
      <c r="L57" s="818">
        <v>56859</v>
      </c>
      <c r="M57" s="818">
        <v>63079</v>
      </c>
      <c r="N57" s="821">
        <v>78085</v>
      </c>
      <c r="O57" s="821">
        <v>81915</v>
      </c>
      <c r="P57" s="789">
        <v>49.228000000000002</v>
      </c>
      <c r="Q57" s="822">
        <v>44.98</v>
      </c>
      <c r="R57" s="517">
        <v>32830</v>
      </c>
      <c r="S57" s="517">
        <v>34694</v>
      </c>
      <c r="T57" s="517">
        <v>35222</v>
      </c>
      <c r="U57" s="517">
        <v>35438</v>
      </c>
      <c r="V57" s="517">
        <v>30500</v>
      </c>
      <c r="W57" s="517">
        <v>28258</v>
      </c>
    </row>
    <row r="58" spans="1:23" ht="19.5" customHeight="1">
      <c r="A58" s="802" t="s">
        <v>873</v>
      </c>
      <c r="B58" s="600"/>
      <c r="C58" s="813"/>
      <c r="D58" s="600"/>
      <c r="E58" s="600"/>
      <c r="F58" s="803" t="s">
        <v>420</v>
      </c>
      <c r="G58" s="803"/>
      <c r="H58" s="803" t="s">
        <v>420</v>
      </c>
      <c r="I58" s="804"/>
      <c r="J58" s="600"/>
      <c r="K58" s="600"/>
      <c r="L58" s="600"/>
      <c r="M58" s="803" t="s">
        <v>420</v>
      </c>
      <c r="N58" s="600"/>
      <c r="O58" s="600"/>
      <c r="P58" s="803" t="s">
        <v>420</v>
      </c>
      <c r="Q58" s="600" t="s">
        <v>420</v>
      </c>
      <c r="R58" s="600"/>
      <c r="S58" s="600"/>
      <c r="T58" s="600"/>
      <c r="U58" s="600"/>
      <c r="V58" s="600"/>
      <c r="W58" s="600"/>
    </row>
    <row r="59" spans="1:23" ht="13.5" customHeight="1">
      <c r="A59" s="788" t="s">
        <v>285</v>
      </c>
      <c r="B59" s="823">
        <v>3139</v>
      </c>
      <c r="C59" s="823">
        <v>3231</v>
      </c>
      <c r="D59" s="823">
        <v>2892</v>
      </c>
      <c r="E59" s="823">
        <v>2926</v>
      </c>
      <c r="F59" s="815">
        <v>3273</v>
      </c>
      <c r="G59" s="815">
        <v>4279</v>
      </c>
      <c r="H59" s="815">
        <v>3664</v>
      </c>
      <c r="I59" s="697"/>
      <c r="J59" s="815">
        <v>846</v>
      </c>
      <c r="K59" s="815">
        <v>815</v>
      </c>
      <c r="L59" s="815">
        <v>761</v>
      </c>
      <c r="M59" s="815">
        <v>851</v>
      </c>
      <c r="N59" s="815">
        <v>866</v>
      </c>
      <c r="O59" s="815">
        <v>1032</v>
      </c>
      <c r="P59" s="815">
        <v>960</v>
      </c>
      <c r="Q59" s="815">
        <v>1422</v>
      </c>
      <c r="R59" s="815">
        <v>1013</v>
      </c>
      <c r="S59" s="815">
        <v>930</v>
      </c>
      <c r="T59" s="815">
        <v>833</v>
      </c>
      <c r="U59" s="815">
        <v>888</v>
      </c>
      <c r="V59" s="815">
        <v>557</v>
      </c>
      <c r="W59" s="815">
        <v>639</v>
      </c>
    </row>
    <row r="60" spans="1:23" ht="13.5" customHeight="1">
      <c r="A60" s="790" t="s">
        <v>286</v>
      </c>
      <c r="B60" s="824">
        <v>838</v>
      </c>
      <c r="C60" s="1291">
        <v>2115</v>
      </c>
      <c r="D60" s="824">
        <v>659</v>
      </c>
      <c r="E60" s="825">
        <v>581</v>
      </c>
      <c r="F60" s="769">
        <v>631</v>
      </c>
      <c r="G60" s="826">
        <v>578</v>
      </c>
      <c r="H60" s="826">
        <v>570</v>
      </c>
      <c r="I60" s="697"/>
      <c r="J60" s="827">
        <v>239</v>
      </c>
      <c r="K60" s="824">
        <v>173</v>
      </c>
      <c r="L60" s="824">
        <v>9</v>
      </c>
      <c r="M60" s="769">
        <v>210</v>
      </c>
      <c r="N60" s="827">
        <v>164</v>
      </c>
      <c r="O60" s="827">
        <v>105</v>
      </c>
      <c r="P60" s="769">
        <v>104</v>
      </c>
      <c r="Q60" s="824">
        <v>205</v>
      </c>
      <c r="R60" s="828">
        <v>174</v>
      </c>
      <c r="S60" s="828">
        <v>145</v>
      </c>
      <c r="T60" s="828">
        <v>89</v>
      </c>
      <c r="U60" s="828">
        <v>162</v>
      </c>
      <c r="V60" s="828">
        <v>153</v>
      </c>
      <c r="W60" s="828">
        <v>164</v>
      </c>
    </row>
    <row r="61" spans="1:23" ht="13.5" customHeight="1">
      <c r="A61" s="784" t="s">
        <v>874</v>
      </c>
      <c r="B61" s="829">
        <v>89</v>
      </c>
      <c r="C61" s="829">
        <v>606</v>
      </c>
      <c r="D61" s="830">
        <v>87</v>
      </c>
      <c r="E61" s="831">
        <v>110</v>
      </c>
      <c r="F61" s="699">
        <v>46</v>
      </c>
      <c r="G61" s="832">
        <v>68</v>
      </c>
      <c r="H61" s="832">
        <v>82</v>
      </c>
      <c r="I61" s="697"/>
      <c r="J61" s="829">
        <v>16</v>
      </c>
      <c r="K61" s="830">
        <v>18</v>
      </c>
      <c r="L61" s="830">
        <v>2</v>
      </c>
      <c r="M61" s="699">
        <v>11</v>
      </c>
      <c r="N61" s="829">
        <v>14</v>
      </c>
      <c r="O61" s="829">
        <v>18</v>
      </c>
      <c r="P61" s="699">
        <v>16</v>
      </c>
      <c r="Q61" s="830">
        <v>20</v>
      </c>
      <c r="R61" s="833">
        <v>21</v>
      </c>
      <c r="S61" s="833">
        <v>21</v>
      </c>
      <c r="T61" s="833">
        <v>17</v>
      </c>
      <c r="U61" s="833">
        <v>23</v>
      </c>
      <c r="V61" s="833">
        <v>24</v>
      </c>
      <c r="W61" s="833">
        <v>22</v>
      </c>
    </row>
    <row r="62" spans="1:23" ht="13.5" customHeight="1">
      <c r="A62" s="790" t="s">
        <v>875</v>
      </c>
      <c r="B62" s="827">
        <v>19</v>
      </c>
      <c r="C62" s="827">
        <v>31</v>
      </c>
      <c r="D62" s="824">
        <v>15</v>
      </c>
      <c r="E62" s="825">
        <v>31</v>
      </c>
      <c r="F62" s="769">
        <v>17</v>
      </c>
      <c r="G62" s="826">
        <v>20</v>
      </c>
      <c r="H62" s="826">
        <v>20</v>
      </c>
      <c r="I62" s="697"/>
      <c r="J62" s="827">
        <v>4</v>
      </c>
      <c r="K62" s="824">
        <v>8</v>
      </c>
      <c r="L62" s="824">
        <v>1</v>
      </c>
      <c r="M62" s="769">
        <v>5</v>
      </c>
      <c r="N62" s="827">
        <v>5</v>
      </c>
      <c r="O62" s="827">
        <v>4</v>
      </c>
      <c r="P62" s="769">
        <v>2</v>
      </c>
      <c r="Q62" s="824">
        <v>9</v>
      </c>
      <c r="R62" s="828">
        <v>5</v>
      </c>
      <c r="S62" s="828">
        <v>6</v>
      </c>
      <c r="T62" s="828">
        <v>3</v>
      </c>
      <c r="U62" s="828">
        <v>6</v>
      </c>
      <c r="V62" s="828">
        <v>6</v>
      </c>
      <c r="W62" s="828">
        <v>6</v>
      </c>
    </row>
    <row r="63" spans="1:23" ht="13.5" customHeight="1">
      <c r="A63" s="784" t="s">
        <v>607</v>
      </c>
      <c r="B63" s="829">
        <v>296</v>
      </c>
      <c r="C63" s="829">
        <v>381</v>
      </c>
      <c r="D63" s="830">
        <v>469</v>
      </c>
      <c r="E63" s="831">
        <v>664</v>
      </c>
      <c r="F63" s="832">
        <v>395</v>
      </c>
      <c r="G63" s="832">
        <v>390</v>
      </c>
      <c r="H63" s="832">
        <v>285</v>
      </c>
      <c r="I63" s="697"/>
      <c r="J63" s="829">
        <v>183</v>
      </c>
      <c r="K63" s="830">
        <v>169</v>
      </c>
      <c r="L63" s="767">
        <v>-20</v>
      </c>
      <c r="M63" s="832">
        <v>64</v>
      </c>
      <c r="N63" s="829">
        <v>110</v>
      </c>
      <c r="O63" s="829">
        <v>65</v>
      </c>
      <c r="P63" s="832">
        <v>129</v>
      </c>
      <c r="Q63" s="830">
        <v>87</v>
      </c>
      <c r="R63" s="833">
        <v>75</v>
      </c>
      <c r="S63" s="833">
        <v>85</v>
      </c>
      <c r="T63" s="833">
        <v>54</v>
      </c>
      <c r="U63" s="833">
        <v>71</v>
      </c>
      <c r="V63" s="833">
        <v>68</v>
      </c>
      <c r="W63" s="833">
        <v>38</v>
      </c>
    </row>
    <row r="64" spans="1:23" ht="13.5" customHeight="1">
      <c r="A64" s="790" t="s">
        <v>608</v>
      </c>
      <c r="B64" s="834">
        <v>258</v>
      </c>
      <c r="C64" s="834">
        <v>313</v>
      </c>
      <c r="D64" s="835">
        <v>112</v>
      </c>
      <c r="E64" s="835">
        <v>75</v>
      </c>
      <c r="F64" s="836">
        <v>105</v>
      </c>
      <c r="G64" s="836">
        <v>139</v>
      </c>
      <c r="H64" s="836">
        <v>75</v>
      </c>
      <c r="I64" s="697"/>
      <c r="J64" s="834">
        <v>19</v>
      </c>
      <c r="K64" s="835">
        <v>24</v>
      </c>
      <c r="L64" s="835">
        <v>31</v>
      </c>
      <c r="M64" s="836">
        <v>31</v>
      </c>
      <c r="N64" s="834">
        <v>32</v>
      </c>
      <c r="O64" s="834">
        <v>37</v>
      </c>
      <c r="P64" s="836">
        <v>28</v>
      </c>
      <c r="Q64" s="835">
        <v>42</v>
      </c>
      <c r="R64" s="828">
        <v>20</v>
      </c>
      <c r="S64" s="828">
        <v>23</v>
      </c>
      <c r="T64" s="828">
        <v>14</v>
      </c>
      <c r="U64" s="828">
        <v>18</v>
      </c>
      <c r="V64" s="828">
        <v>14</v>
      </c>
      <c r="W64" s="828">
        <v>9</v>
      </c>
    </row>
    <row r="65" spans="1:23" ht="13.5" customHeight="1">
      <c r="A65" s="784" t="s">
        <v>154</v>
      </c>
      <c r="B65" s="829">
        <v>28</v>
      </c>
      <c r="C65" s="829">
        <v>26</v>
      </c>
      <c r="D65" s="830">
        <v>23</v>
      </c>
      <c r="E65" s="830">
        <v>23</v>
      </c>
      <c r="F65" s="830">
        <v>30</v>
      </c>
      <c r="G65" s="830">
        <v>35</v>
      </c>
      <c r="H65" s="832">
        <v>46</v>
      </c>
      <c r="I65" s="697"/>
      <c r="J65" s="830">
        <v>6</v>
      </c>
      <c r="K65" s="830">
        <v>21</v>
      </c>
      <c r="L65" s="767">
        <v>-4</v>
      </c>
      <c r="M65" s="832">
        <v>4</v>
      </c>
      <c r="N65" s="832">
        <v>7</v>
      </c>
      <c r="O65" s="829">
        <v>1</v>
      </c>
      <c r="P65" s="832">
        <v>15</v>
      </c>
      <c r="Q65" s="830">
        <v>10</v>
      </c>
      <c r="R65" s="833">
        <v>12</v>
      </c>
      <c r="S65" s="833">
        <v>12</v>
      </c>
      <c r="T65" s="833">
        <v>13</v>
      </c>
      <c r="U65" s="833">
        <v>9</v>
      </c>
      <c r="V65" s="833">
        <v>10</v>
      </c>
      <c r="W65" s="833">
        <v>5</v>
      </c>
    </row>
    <row r="66" spans="1:23" ht="13.5" customHeight="1" thickBot="1">
      <c r="A66" s="837" t="s">
        <v>609</v>
      </c>
      <c r="B66" s="838">
        <v>4667</v>
      </c>
      <c r="C66" s="838">
        <v>6703</v>
      </c>
      <c r="D66" s="838">
        <v>4257</v>
      </c>
      <c r="E66" s="838">
        <v>4410</v>
      </c>
      <c r="F66" s="838">
        <v>4497</v>
      </c>
      <c r="G66" s="839">
        <v>5509</v>
      </c>
      <c r="H66" s="839">
        <v>4742</v>
      </c>
      <c r="I66" s="804"/>
      <c r="J66" s="838">
        <v>1313</v>
      </c>
      <c r="K66" s="838">
        <v>1228</v>
      </c>
      <c r="L66" s="838">
        <v>780</v>
      </c>
      <c r="M66" s="838">
        <v>1175</v>
      </c>
      <c r="N66" s="838">
        <v>1198</v>
      </c>
      <c r="O66" s="838">
        <v>1262</v>
      </c>
      <c r="P66" s="838">
        <v>1255</v>
      </c>
      <c r="Q66" s="838">
        <v>1795</v>
      </c>
      <c r="R66" s="838" t="s">
        <v>610</v>
      </c>
      <c r="S66" s="838" t="s">
        <v>611</v>
      </c>
      <c r="T66" s="838">
        <v>1023</v>
      </c>
      <c r="U66" s="838">
        <v>1177</v>
      </c>
      <c r="V66" s="838">
        <v>832</v>
      </c>
      <c r="W66" s="838">
        <v>882</v>
      </c>
    </row>
    <row r="67" spans="1:23" ht="13.5" customHeight="1">
      <c r="A67" s="784" t="s">
        <v>1026</v>
      </c>
      <c r="B67" s="829"/>
      <c r="C67" s="829"/>
      <c r="D67" s="830"/>
      <c r="E67" s="830"/>
      <c r="F67" s="830"/>
      <c r="G67" s="830"/>
      <c r="H67" s="832"/>
      <c r="I67" s="697"/>
      <c r="J67" s="830"/>
      <c r="K67" s="830"/>
      <c r="L67" s="767"/>
      <c r="M67" s="832"/>
      <c r="N67" s="832"/>
      <c r="O67" s="829"/>
      <c r="P67" s="832"/>
      <c r="Q67" s="830"/>
      <c r="R67" s="833"/>
      <c r="S67" s="833"/>
      <c r="T67" s="833"/>
      <c r="U67" s="833"/>
      <c r="V67" s="833">
        <v>3</v>
      </c>
      <c r="W67" s="833">
        <v>-3</v>
      </c>
    </row>
    <row r="68" spans="1:23" ht="13.5" customHeight="1" thickBot="1">
      <c r="A68" s="837" t="s">
        <v>931</v>
      </c>
      <c r="B68" s="838"/>
      <c r="C68" s="838"/>
      <c r="D68" s="838"/>
      <c r="E68" s="838"/>
      <c r="F68" s="838"/>
      <c r="G68" s="839"/>
      <c r="H68" s="839"/>
      <c r="I68" s="804"/>
      <c r="J68" s="838"/>
      <c r="K68" s="838"/>
      <c r="L68" s="838"/>
      <c r="M68" s="838"/>
      <c r="N68" s="838"/>
      <c r="O68" s="838"/>
      <c r="P68" s="838"/>
      <c r="Q68" s="838"/>
      <c r="R68" s="838"/>
      <c r="S68" s="838"/>
      <c r="T68" s="838"/>
      <c r="U68" s="838"/>
      <c r="V68" s="838">
        <v>835</v>
      </c>
      <c r="W68" s="838">
        <v>879</v>
      </c>
    </row>
    <row r="69" spans="1:23">
      <c r="A69" s="1627" t="s">
        <v>876</v>
      </c>
      <c r="B69" s="1628"/>
      <c r="C69" s="1628"/>
      <c r="D69" s="1628"/>
      <c r="E69" s="1628"/>
      <c r="F69" s="1628"/>
      <c r="G69" s="1628"/>
      <c r="H69" s="1628"/>
      <c r="I69" s="1628"/>
      <c r="J69" s="1628"/>
      <c r="K69" s="1628"/>
      <c r="L69" s="1628"/>
      <c r="M69" s="1628"/>
      <c r="N69" s="1628"/>
      <c r="O69" s="1628"/>
      <c r="P69" s="1628"/>
      <c r="Q69" s="1628"/>
      <c r="R69" s="1628"/>
      <c r="S69" s="1628"/>
      <c r="T69" s="1628"/>
      <c r="U69" s="1628"/>
      <c r="V69" s="1520"/>
    </row>
    <row r="70" spans="1:23" ht="13.5" customHeight="1">
      <c r="A70" s="1628" t="s">
        <v>877</v>
      </c>
      <c r="B70" s="1628"/>
      <c r="C70" s="1628"/>
      <c r="D70" s="1628"/>
      <c r="E70" s="1628"/>
      <c r="F70" s="1628"/>
      <c r="G70" s="1628"/>
      <c r="H70" s="1628"/>
      <c r="I70" s="1628"/>
      <c r="J70" s="1628"/>
      <c r="K70" s="1628"/>
      <c r="L70" s="1628"/>
      <c r="M70" s="1628"/>
      <c r="N70" s="1628"/>
      <c r="O70" s="1628"/>
      <c r="P70" s="1628"/>
      <c r="Q70" s="1628"/>
      <c r="R70" s="1628"/>
      <c r="S70" s="1628"/>
      <c r="T70" s="1628"/>
      <c r="U70" s="1628"/>
      <c r="V70" s="1520"/>
    </row>
    <row r="71" spans="1:23" ht="13.5" customHeight="1">
      <c r="A71" s="1628" t="s">
        <v>1025</v>
      </c>
      <c r="B71" s="1628"/>
      <c r="C71" s="1628"/>
      <c r="D71" s="1628"/>
      <c r="E71" s="1628"/>
      <c r="F71" s="1628"/>
      <c r="G71" s="1628"/>
      <c r="H71" s="1628"/>
      <c r="I71" s="1628"/>
      <c r="J71" s="1628"/>
      <c r="K71" s="1628"/>
      <c r="L71" s="1628"/>
      <c r="M71" s="1628"/>
      <c r="N71" s="1628"/>
      <c r="O71" s="1628"/>
      <c r="P71" s="1628"/>
      <c r="Q71" s="1628"/>
      <c r="R71" s="1628"/>
      <c r="S71" s="1628"/>
      <c r="T71" s="1628"/>
      <c r="U71" s="1628"/>
      <c r="V71" s="1520"/>
    </row>
    <row r="72" spans="1:23" ht="13.5" customHeight="1">
      <c r="A72" s="798"/>
      <c r="B72" s="798"/>
      <c r="C72" s="798"/>
      <c r="D72" s="798"/>
      <c r="E72" s="798"/>
      <c r="F72" s="798"/>
      <c r="G72" s="798"/>
      <c r="H72" s="798"/>
      <c r="I72" s="798"/>
      <c r="J72" s="798"/>
      <c r="K72" s="798"/>
      <c r="L72" s="798"/>
      <c r="M72" s="798"/>
      <c r="N72" s="798"/>
      <c r="O72" s="798"/>
      <c r="P72" s="798"/>
      <c r="Q72" s="798"/>
      <c r="R72" s="798"/>
      <c r="S72" s="798"/>
      <c r="T72" s="798"/>
      <c r="U72" s="798"/>
      <c r="V72" s="798"/>
    </row>
    <row r="73" spans="1:23" ht="14.1" customHeight="1">
      <c r="A73" s="1603" t="s">
        <v>878</v>
      </c>
      <c r="B73" s="1603"/>
      <c r="C73" s="1603"/>
      <c r="D73" s="1603"/>
      <c r="E73" s="1603"/>
      <c r="F73" s="1603"/>
      <c r="G73" s="1603"/>
      <c r="H73" s="1603"/>
      <c r="I73" s="1603"/>
      <c r="J73" s="1603"/>
      <c r="K73" s="1603"/>
      <c r="L73" s="1603"/>
      <c r="M73" s="1603"/>
      <c r="N73" s="1603"/>
      <c r="O73" s="1603"/>
      <c r="P73" s="1603"/>
      <c r="Q73" s="1603"/>
      <c r="R73" s="1603"/>
      <c r="S73" s="1603"/>
      <c r="T73" s="1603"/>
      <c r="U73" s="1603"/>
      <c r="V73" s="1168"/>
    </row>
    <row r="74" spans="1:23" ht="13.5" customHeight="1">
      <c r="A74" s="781"/>
      <c r="B74" s="841">
        <v>2017</v>
      </c>
      <c r="C74" s="841">
        <v>2018</v>
      </c>
      <c r="D74" s="841">
        <v>2019</v>
      </c>
      <c r="E74" s="841">
        <v>2020</v>
      </c>
      <c r="F74" s="841">
        <v>2021</v>
      </c>
      <c r="G74" s="841">
        <v>2022</v>
      </c>
      <c r="H74" s="841">
        <v>2023</v>
      </c>
      <c r="I74" s="782"/>
      <c r="J74" s="841" t="s">
        <v>9</v>
      </c>
      <c r="K74" s="841" t="s">
        <v>10</v>
      </c>
      <c r="L74" s="841" t="s">
        <v>11</v>
      </c>
      <c r="M74" s="841" t="s">
        <v>12</v>
      </c>
      <c r="N74" s="841" t="s">
        <v>13</v>
      </c>
      <c r="O74" s="841" t="s">
        <v>14</v>
      </c>
      <c r="P74" s="841" t="s">
        <v>15</v>
      </c>
      <c r="Q74" s="841" t="s">
        <v>16</v>
      </c>
      <c r="R74" s="841" t="s">
        <v>134</v>
      </c>
      <c r="S74" s="841" t="s">
        <v>135</v>
      </c>
      <c r="T74" s="841" t="s">
        <v>19</v>
      </c>
      <c r="U74" s="841" t="s">
        <v>20</v>
      </c>
      <c r="V74" s="841" t="s">
        <v>909</v>
      </c>
      <c r="W74" s="841" t="s">
        <v>965</v>
      </c>
    </row>
    <row r="75" spans="1:23" ht="13.5" customHeight="1">
      <c r="A75" s="802" t="s">
        <v>612</v>
      </c>
      <c r="B75" s="842"/>
      <c r="C75" s="842"/>
      <c r="D75" s="842"/>
      <c r="E75" s="842"/>
      <c r="F75" s="842" t="s">
        <v>420</v>
      </c>
      <c r="G75" s="842" t="s">
        <v>420</v>
      </c>
      <c r="H75" s="842" t="s">
        <v>420</v>
      </c>
      <c r="I75" s="804"/>
      <c r="J75" s="842"/>
      <c r="K75" s="842"/>
      <c r="L75" s="842"/>
      <c r="M75" s="842" t="s">
        <v>420</v>
      </c>
      <c r="N75" s="842"/>
      <c r="O75" s="842"/>
      <c r="P75" s="842" t="s">
        <v>420</v>
      </c>
      <c r="Q75" s="842" t="s">
        <v>420</v>
      </c>
      <c r="R75" s="842"/>
      <c r="S75" s="842"/>
      <c r="T75" s="842"/>
      <c r="U75" s="842"/>
      <c r="V75" s="842"/>
      <c r="W75" s="842"/>
    </row>
    <row r="76" spans="1:23" ht="13.5" customHeight="1">
      <c r="A76" s="843" t="s">
        <v>879</v>
      </c>
      <c r="B76" s="1629">
        <v>158</v>
      </c>
      <c r="C76" s="845">
        <v>106</v>
      </c>
      <c r="D76" s="844">
        <v>100</v>
      </c>
      <c r="E76" s="844">
        <v>74</v>
      </c>
      <c r="F76" s="844">
        <v>95</v>
      </c>
      <c r="G76" s="844">
        <v>93.4</v>
      </c>
      <c r="H76" s="844">
        <v>93.9</v>
      </c>
      <c r="I76" s="846"/>
      <c r="J76" s="847">
        <v>25</v>
      </c>
      <c r="K76" s="848">
        <v>26</v>
      </c>
      <c r="L76" s="848">
        <v>22.6</v>
      </c>
      <c r="M76" s="848">
        <v>22.3</v>
      </c>
      <c r="N76" s="849">
        <v>20</v>
      </c>
      <c r="O76" s="849">
        <v>19.8</v>
      </c>
      <c r="P76" s="848">
        <v>25.1</v>
      </c>
      <c r="Q76" s="848">
        <v>28.9</v>
      </c>
      <c r="R76" s="848">
        <v>23.9</v>
      </c>
      <c r="S76" s="848">
        <v>22.7</v>
      </c>
      <c r="T76" s="848">
        <v>21.7</v>
      </c>
      <c r="U76" s="848">
        <v>25.7</v>
      </c>
      <c r="V76" s="848">
        <v>20.8</v>
      </c>
      <c r="W76" s="1524">
        <v>19</v>
      </c>
    </row>
    <row r="77" spans="1:23" ht="13.5" customHeight="1">
      <c r="A77" s="850" t="s">
        <v>880</v>
      </c>
      <c r="B77" s="1629"/>
      <c r="C77" s="1316"/>
      <c r="D77" s="1316"/>
      <c r="E77" s="851">
        <v>0.7</v>
      </c>
      <c r="F77" s="851">
        <v>6.3</v>
      </c>
      <c r="G77" s="851">
        <v>5.7</v>
      </c>
      <c r="H77" s="851">
        <v>3.6</v>
      </c>
      <c r="I77" s="846"/>
      <c r="J77" s="852"/>
      <c r="K77" s="851">
        <v>2.2000000000000002</v>
      </c>
      <c r="L77" s="851">
        <v>1</v>
      </c>
      <c r="M77" s="851">
        <v>2.5</v>
      </c>
      <c r="N77" s="853">
        <v>1.3</v>
      </c>
      <c r="O77" s="853">
        <v>1</v>
      </c>
      <c r="P77" s="851">
        <v>1.6</v>
      </c>
      <c r="Q77" s="851">
        <v>1.8</v>
      </c>
      <c r="R77" s="854">
        <v>1.6</v>
      </c>
      <c r="S77" s="854">
        <v>0.6</v>
      </c>
      <c r="T77" s="854">
        <v>0.2</v>
      </c>
      <c r="U77" s="854">
        <v>0.6</v>
      </c>
      <c r="V77" s="854">
        <v>0.8</v>
      </c>
      <c r="W77" s="854">
        <v>0.8</v>
      </c>
    </row>
    <row r="78" spans="1:23" ht="13.5" customHeight="1">
      <c r="A78" s="855" t="s">
        <v>881</v>
      </c>
      <c r="B78" s="1629"/>
      <c r="C78" s="845">
        <v>29</v>
      </c>
      <c r="D78" s="848">
        <v>24</v>
      </c>
      <c r="E78" s="848">
        <v>46</v>
      </c>
      <c r="F78" s="848">
        <v>28</v>
      </c>
      <c r="G78" s="848">
        <v>24.2</v>
      </c>
      <c r="H78" s="848">
        <v>20.3</v>
      </c>
      <c r="I78" s="846"/>
      <c r="J78" s="847">
        <v>8</v>
      </c>
      <c r="K78" s="848">
        <v>8</v>
      </c>
      <c r="L78" s="848">
        <v>6</v>
      </c>
      <c r="M78" s="848">
        <v>5.6</v>
      </c>
      <c r="N78" s="847">
        <v>5</v>
      </c>
      <c r="O78" s="848">
        <v>6.8</v>
      </c>
      <c r="P78" s="848">
        <v>5.2</v>
      </c>
      <c r="Q78" s="848">
        <v>7</v>
      </c>
      <c r="R78" s="848">
        <v>4.0999999999999996</v>
      </c>
      <c r="S78" s="848">
        <v>4.5</v>
      </c>
      <c r="T78" s="848">
        <v>4.5999999999999996</v>
      </c>
      <c r="U78" s="848">
        <v>7.2</v>
      </c>
      <c r="V78" s="848">
        <v>3.5</v>
      </c>
      <c r="W78" s="848">
        <v>3.9</v>
      </c>
    </row>
    <row r="79" spans="1:23" ht="13.5" customHeight="1">
      <c r="A79" s="850" t="s">
        <v>882</v>
      </c>
      <c r="B79" s="613">
        <v>25</v>
      </c>
      <c r="C79" s="613">
        <v>68</v>
      </c>
      <c r="D79" s="851">
        <v>57</v>
      </c>
      <c r="E79" s="851">
        <v>54</v>
      </c>
      <c r="F79" s="851">
        <v>44</v>
      </c>
      <c r="G79" s="851">
        <v>46.6</v>
      </c>
      <c r="H79" s="851">
        <v>36.799999999999997</v>
      </c>
      <c r="I79" s="846"/>
      <c r="J79" s="852">
        <v>12</v>
      </c>
      <c r="K79" s="851">
        <v>10</v>
      </c>
      <c r="L79" s="851">
        <v>9.3000000000000007</v>
      </c>
      <c r="M79" s="851">
        <v>12.7</v>
      </c>
      <c r="N79" s="852">
        <v>9</v>
      </c>
      <c r="O79" s="851">
        <v>11.1</v>
      </c>
      <c r="P79" s="851">
        <v>8.6999999999999993</v>
      </c>
      <c r="Q79" s="851">
        <v>17.8</v>
      </c>
      <c r="R79" s="854">
        <v>8.1</v>
      </c>
      <c r="S79" s="854">
        <v>9.6999999999999993</v>
      </c>
      <c r="T79" s="854">
        <v>9.4</v>
      </c>
      <c r="U79" s="854">
        <v>9.9</v>
      </c>
      <c r="V79" s="854">
        <v>4.4000000000000004</v>
      </c>
      <c r="W79" s="854">
        <v>6.6</v>
      </c>
    </row>
    <row r="80" spans="1:23" ht="13.5" customHeight="1">
      <c r="A80" s="855" t="s">
        <v>865</v>
      </c>
      <c r="B80" s="848">
        <v>37</v>
      </c>
      <c r="C80" s="845">
        <v>33</v>
      </c>
      <c r="D80" s="848">
        <v>25</v>
      </c>
      <c r="E80" s="848">
        <v>20</v>
      </c>
      <c r="F80" s="848">
        <v>15</v>
      </c>
      <c r="G80" s="848">
        <v>16.5</v>
      </c>
      <c r="H80" s="848">
        <v>16.899999999999999</v>
      </c>
      <c r="I80" s="846"/>
      <c r="J80" s="847">
        <v>3</v>
      </c>
      <c r="K80" s="848">
        <v>3</v>
      </c>
      <c r="L80" s="848">
        <v>3.9</v>
      </c>
      <c r="M80" s="848">
        <v>4</v>
      </c>
      <c r="N80" s="847">
        <v>5</v>
      </c>
      <c r="O80" s="848">
        <v>1.7</v>
      </c>
      <c r="P80" s="848">
        <v>5.3</v>
      </c>
      <c r="Q80" s="848">
        <v>4.5</v>
      </c>
      <c r="R80" s="848">
        <v>4.0999999999999996</v>
      </c>
      <c r="S80" s="848">
        <v>3.5</v>
      </c>
      <c r="T80" s="848">
        <v>3.6</v>
      </c>
      <c r="U80" s="848">
        <v>5.4</v>
      </c>
      <c r="V80" s="848">
        <v>4.5</v>
      </c>
      <c r="W80" s="848">
        <v>4.7</v>
      </c>
    </row>
    <row r="81" spans="1:23" ht="13.5" customHeight="1">
      <c r="A81" s="802" t="s">
        <v>261</v>
      </c>
      <c r="B81" s="842"/>
      <c r="C81" s="842"/>
      <c r="D81" s="842"/>
      <c r="E81" s="842"/>
      <c r="F81" s="842" t="s">
        <v>420</v>
      </c>
      <c r="G81" s="842" t="s">
        <v>420</v>
      </c>
      <c r="H81" s="842"/>
      <c r="I81" s="804"/>
      <c r="J81" s="856"/>
      <c r="K81" s="842"/>
      <c r="L81" s="842"/>
      <c r="M81" s="842" t="s">
        <v>420</v>
      </c>
      <c r="N81" s="856"/>
      <c r="O81" s="842"/>
      <c r="P81" s="842" t="s">
        <v>420</v>
      </c>
      <c r="Q81" s="842" t="s">
        <v>420</v>
      </c>
      <c r="R81" s="842"/>
      <c r="S81" s="842">
        <v>40.299999999999997</v>
      </c>
      <c r="T81" s="842"/>
      <c r="U81" s="842"/>
      <c r="V81" s="842">
        <v>33.1</v>
      </c>
      <c r="W81" s="842">
        <v>34.299999999999997</v>
      </c>
    </row>
    <row r="82" spans="1:23" ht="13.5" customHeight="1">
      <c r="A82" s="802" t="s">
        <v>883</v>
      </c>
      <c r="B82" s="842"/>
      <c r="C82" s="842"/>
      <c r="D82" s="842"/>
      <c r="E82" s="842"/>
      <c r="F82" s="842" t="s">
        <v>420</v>
      </c>
      <c r="G82" s="842" t="s">
        <v>420</v>
      </c>
      <c r="H82" s="842"/>
      <c r="I82" s="804"/>
      <c r="J82" s="856"/>
      <c r="K82" s="842"/>
      <c r="L82" s="842"/>
      <c r="M82" s="842" t="s">
        <v>420</v>
      </c>
      <c r="N82" s="856"/>
      <c r="O82" s="842"/>
      <c r="P82" s="842" t="s">
        <v>420</v>
      </c>
      <c r="Q82" s="842" t="s">
        <v>420</v>
      </c>
      <c r="R82" s="842"/>
      <c r="S82" s="842"/>
      <c r="T82" s="842"/>
      <c r="U82" s="842"/>
      <c r="V82" s="842"/>
      <c r="W82" s="842"/>
    </row>
    <row r="83" spans="1:23">
      <c r="A83" s="857" t="s">
        <v>884</v>
      </c>
      <c r="B83" s="858">
        <v>10411</v>
      </c>
      <c r="C83" s="858">
        <v>13122</v>
      </c>
      <c r="D83" s="858">
        <v>13936</v>
      </c>
      <c r="E83" s="858">
        <v>13788</v>
      </c>
      <c r="F83" s="858">
        <v>18488</v>
      </c>
      <c r="G83" s="858">
        <v>25605</v>
      </c>
      <c r="H83" s="858">
        <v>21474</v>
      </c>
      <c r="I83" s="846"/>
      <c r="J83" s="859">
        <v>17570</v>
      </c>
      <c r="K83" s="860">
        <v>17359</v>
      </c>
      <c r="L83" s="861">
        <v>19125</v>
      </c>
      <c r="M83" s="860">
        <v>19821</v>
      </c>
      <c r="N83" s="859">
        <v>26395</v>
      </c>
      <c r="O83" s="859">
        <v>28940</v>
      </c>
      <c r="P83" s="860">
        <v>22063</v>
      </c>
      <c r="Q83" s="860">
        <v>25.292000000000002</v>
      </c>
      <c r="R83" s="862">
        <v>25983</v>
      </c>
      <c r="S83" s="862">
        <v>22308</v>
      </c>
      <c r="T83" s="862">
        <v>20344</v>
      </c>
      <c r="U83" s="862">
        <v>17.247</v>
      </c>
      <c r="V83" s="862">
        <v>16589</v>
      </c>
      <c r="W83" s="862">
        <v>18415</v>
      </c>
    </row>
    <row r="84" spans="1:23">
      <c r="A84" s="850" t="s">
        <v>885</v>
      </c>
      <c r="B84" s="863">
        <v>6116</v>
      </c>
      <c r="C84" s="863">
        <v>13667</v>
      </c>
      <c r="D84" s="863">
        <v>14064</v>
      </c>
      <c r="E84" s="863">
        <v>15976</v>
      </c>
      <c r="F84" s="863">
        <v>18004</v>
      </c>
      <c r="G84" s="863">
        <v>23669</v>
      </c>
      <c r="H84" s="863">
        <v>21830</v>
      </c>
      <c r="I84" s="846"/>
      <c r="J84" s="852">
        <v>17630</v>
      </c>
      <c r="K84" s="851">
        <v>17183</v>
      </c>
      <c r="L84" s="864">
        <v>18211</v>
      </c>
      <c r="M84" s="851">
        <v>19088</v>
      </c>
      <c r="N84" s="852">
        <v>22195</v>
      </c>
      <c r="O84" s="852">
        <v>26221</v>
      </c>
      <c r="P84" s="851">
        <v>21672</v>
      </c>
      <c r="Q84" s="851">
        <v>24454</v>
      </c>
      <c r="R84" s="865">
        <v>25260</v>
      </c>
      <c r="S84" s="865">
        <v>23070</v>
      </c>
      <c r="T84" s="865">
        <v>21237</v>
      </c>
      <c r="U84" s="865">
        <v>18.420000000000002</v>
      </c>
      <c r="V84" s="865">
        <v>16848</v>
      </c>
      <c r="W84" s="865">
        <v>18638</v>
      </c>
    </row>
    <row r="85" spans="1:23">
      <c r="A85" s="857" t="s">
        <v>886</v>
      </c>
      <c r="B85" s="1317"/>
      <c r="C85" s="1317"/>
      <c r="D85" s="1317"/>
      <c r="E85" s="1317"/>
      <c r="F85" s="1317"/>
      <c r="G85" s="1317"/>
      <c r="H85" s="1317"/>
      <c r="I85" s="846"/>
      <c r="J85" s="1317"/>
      <c r="K85" s="1317"/>
      <c r="L85" s="1317"/>
      <c r="M85" s="1317"/>
      <c r="N85" s="1317"/>
      <c r="O85" s="1317"/>
      <c r="P85" s="1317"/>
      <c r="Q85" s="1317"/>
      <c r="R85" s="1317"/>
      <c r="S85" s="1317"/>
      <c r="T85" s="1317"/>
      <c r="U85" s="1317"/>
      <c r="V85" s="1424"/>
      <c r="W85" s="1424"/>
    </row>
    <row r="86" spans="1:23">
      <c r="A86" s="850" t="s">
        <v>887</v>
      </c>
      <c r="B86" s="1316"/>
      <c r="C86" s="1316"/>
      <c r="D86" s="1316"/>
      <c r="E86" s="1316"/>
      <c r="F86" s="863">
        <v>30</v>
      </c>
      <c r="G86" s="863">
        <v>-40</v>
      </c>
      <c r="H86" s="863">
        <v>117</v>
      </c>
      <c r="I86" s="846"/>
      <c r="J86" s="852">
        <v>-10</v>
      </c>
      <c r="K86" s="851">
        <v>0</v>
      </c>
      <c r="L86" s="852">
        <v>-120</v>
      </c>
      <c r="M86" s="851">
        <v>140</v>
      </c>
      <c r="N86" s="852">
        <v>-110</v>
      </c>
      <c r="O86" s="851">
        <v>100</v>
      </c>
      <c r="P86" s="851">
        <v>190</v>
      </c>
      <c r="Q86" s="852">
        <v>-250</v>
      </c>
      <c r="R86" s="852">
        <v>-60</v>
      </c>
      <c r="S86" s="854">
        <v>170</v>
      </c>
      <c r="T86" s="854">
        <v>123</v>
      </c>
      <c r="U86" s="854">
        <v>215</v>
      </c>
      <c r="V86" s="854">
        <v>515</v>
      </c>
      <c r="W86" s="854">
        <v>319</v>
      </c>
    </row>
    <row r="87" spans="1:23" ht="13.5" thickBot="1">
      <c r="A87" s="857" t="s">
        <v>888</v>
      </c>
      <c r="B87" s="1317"/>
      <c r="C87" s="1317"/>
      <c r="D87" s="1317"/>
      <c r="E87" s="1317"/>
      <c r="F87" s="858">
        <v>-514</v>
      </c>
      <c r="G87" s="858">
        <v>-1895</v>
      </c>
      <c r="H87" s="858">
        <v>239</v>
      </c>
      <c r="I87" s="846"/>
      <c r="J87" s="874">
        <v>70</v>
      </c>
      <c r="K87" s="874">
        <v>-176</v>
      </c>
      <c r="L87" s="874">
        <v>-794</v>
      </c>
      <c r="M87" s="874">
        <v>-873</v>
      </c>
      <c r="N87" s="874">
        <v>-4090</v>
      </c>
      <c r="O87" s="859">
        <v>-2819</v>
      </c>
      <c r="P87" s="874">
        <v>-581</v>
      </c>
      <c r="Q87" s="874">
        <v>-588</v>
      </c>
      <c r="R87" s="874">
        <v>-663</v>
      </c>
      <c r="S87" s="874">
        <v>94</v>
      </c>
      <c r="T87" s="874">
        <v>770</v>
      </c>
      <c r="U87" s="874">
        <v>958</v>
      </c>
      <c r="V87" s="767">
        <v>-256</v>
      </c>
      <c r="W87" s="767">
        <v>-97</v>
      </c>
    </row>
    <row r="88" spans="1:23">
      <c r="A88" s="802" t="s">
        <v>889</v>
      </c>
      <c r="B88" s="842"/>
      <c r="C88" s="842"/>
      <c r="D88" s="842"/>
      <c r="E88" s="842"/>
      <c r="F88" s="842" t="s">
        <v>420</v>
      </c>
      <c r="G88" s="842"/>
      <c r="H88" s="842" t="s">
        <v>420</v>
      </c>
      <c r="I88" s="804"/>
      <c r="J88" s="856"/>
      <c r="K88" s="842"/>
      <c r="L88" s="842"/>
      <c r="M88" s="842" t="s">
        <v>420</v>
      </c>
      <c r="N88" s="856"/>
      <c r="O88" s="842"/>
      <c r="P88" s="842" t="s">
        <v>420</v>
      </c>
      <c r="Q88" s="842" t="s">
        <v>420</v>
      </c>
      <c r="R88" s="842"/>
      <c r="S88" s="842"/>
      <c r="T88" s="842"/>
      <c r="U88" s="842"/>
      <c r="V88" s="842"/>
      <c r="W88" s="842"/>
    </row>
    <row r="89" spans="1:23">
      <c r="A89" s="850" t="s">
        <v>879</v>
      </c>
      <c r="B89" s="1316"/>
      <c r="C89" s="1316"/>
      <c r="D89" s="1316"/>
      <c r="E89" s="1316"/>
      <c r="F89" s="868">
        <v>830</v>
      </c>
      <c r="G89" s="866">
        <v>1530</v>
      </c>
      <c r="H89" s="866">
        <v>1630</v>
      </c>
      <c r="I89" s="846"/>
      <c r="J89" s="866">
        <v>820</v>
      </c>
      <c r="K89" s="868">
        <v>820</v>
      </c>
      <c r="L89" s="868">
        <v>790</v>
      </c>
      <c r="M89" s="868">
        <v>900</v>
      </c>
      <c r="N89" s="866">
        <v>1250</v>
      </c>
      <c r="O89" s="869">
        <v>1540</v>
      </c>
      <c r="P89" s="869">
        <v>1770</v>
      </c>
      <c r="Q89" s="870">
        <v>1520</v>
      </c>
      <c r="R89" s="870">
        <v>1550</v>
      </c>
      <c r="S89" s="870">
        <v>1820</v>
      </c>
      <c r="T89" s="870">
        <v>1755</v>
      </c>
      <c r="U89" s="870">
        <v>1430</v>
      </c>
      <c r="V89" s="870">
        <v>1210</v>
      </c>
      <c r="W89" s="870">
        <v>1260</v>
      </c>
    </row>
    <row r="90" spans="1:23">
      <c r="A90" s="857" t="s">
        <v>881</v>
      </c>
      <c r="B90" s="1317"/>
      <c r="C90" s="1317"/>
      <c r="D90" s="1317"/>
      <c r="E90" s="1317"/>
      <c r="F90" s="871">
        <v>180</v>
      </c>
      <c r="G90" s="871">
        <v>690</v>
      </c>
      <c r="H90" s="872">
        <v>1200</v>
      </c>
      <c r="I90" s="846"/>
      <c r="J90" s="867">
        <v>140</v>
      </c>
      <c r="K90" s="871">
        <v>170</v>
      </c>
      <c r="L90" s="871">
        <v>200</v>
      </c>
      <c r="M90" s="871">
        <v>180</v>
      </c>
      <c r="N90" s="867">
        <v>550</v>
      </c>
      <c r="O90" s="867">
        <v>770</v>
      </c>
      <c r="P90" s="871">
        <v>750</v>
      </c>
      <c r="Q90" s="871">
        <v>670</v>
      </c>
      <c r="R90" s="872">
        <v>1340</v>
      </c>
      <c r="S90" s="872">
        <v>1250</v>
      </c>
      <c r="T90" s="872">
        <v>1368</v>
      </c>
      <c r="U90" s="872">
        <v>980</v>
      </c>
      <c r="V90" s="872">
        <v>650</v>
      </c>
      <c r="W90" s="872">
        <v>610</v>
      </c>
    </row>
    <row r="91" spans="1:23">
      <c r="A91" s="850" t="s">
        <v>882</v>
      </c>
      <c r="B91" s="1316"/>
      <c r="C91" s="1316"/>
      <c r="D91" s="1316"/>
      <c r="E91" s="1316"/>
      <c r="F91" s="866">
        <v>-530</v>
      </c>
      <c r="G91" s="866">
        <v>-1690</v>
      </c>
      <c r="H91" s="866">
        <v>-2340</v>
      </c>
      <c r="I91" s="846"/>
      <c r="J91" s="866">
        <v>-750</v>
      </c>
      <c r="K91" s="866">
        <v>-760</v>
      </c>
      <c r="L91" s="866">
        <v>-770</v>
      </c>
      <c r="M91" s="866">
        <v>20</v>
      </c>
      <c r="N91" s="866">
        <v>90</v>
      </c>
      <c r="O91" s="866">
        <v>-1880</v>
      </c>
      <c r="P91" s="866">
        <v>-1920</v>
      </c>
      <c r="Q91" s="866">
        <v>-2370</v>
      </c>
      <c r="R91" s="866">
        <v>-2770</v>
      </c>
      <c r="S91" s="866">
        <v>-2340</v>
      </c>
      <c r="T91" s="866">
        <v>-2542</v>
      </c>
      <c r="U91" s="866">
        <v>-1690</v>
      </c>
      <c r="V91" s="1425">
        <v>750</v>
      </c>
      <c r="W91" s="1425">
        <v>290</v>
      </c>
    </row>
    <row r="92" spans="1:23" ht="13.5" customHeight="1" thickBot="1">
      <c r="A92" s="873" t="s">
        <v>865</v>
      </c>
      <c r="B92" s="1317"/>
      <c r="C92" s="1317"/>
      <c r="D92" s="1317"/>
      <c r="E92" s="1317"/>
      <c r="F92" s="874">
        <v>-3750</v>
      </c>
      <c r="G92" s="874">
        <v>-5270</v>
      </c>
      <c r="H92" s="874">
        <v>-4260</v>
      </c>
      <c r="I92" s="846"/>
      <c r="J92" s="874">
        <v>-3860</v>
      </c>
      <c r="K92" s="874">
        <v>-4040</v>
      </c>
      <c r="L92" s="874">
        <v>-4410</v>
      </c>
      <c r="M92" s="874">
        <v>-3840</v>
      </c>
      <c r="N92" s="874">
        <v>-6480</v>
      </c>
      <c r="O92" s="874">
        <v>-6100</v>
      </c>
      <c r="P92" s="874">
        <v>-4310</v>
      </c>
      <c r="Q92" s="874">
        <v>-4750</v>
      </c>
      <c r="R92" s="874">
        <v>-5560</v>
      </c>
      <c r="S92" s="874">
        <v>-4930</v>
      </c>
      <c r="T92" s="874">
        <v>-4361</v>
      </c>
      <c r="U92" s="874">
        <v>-3100</v>
      </c>
      <c r="V92" s="1523">
        <v>-3060</v>
      </c>
      <c r="W92" s="1523">
        <v>-3650</v>
      </c>
    </row>
    <row r="93" spans="1:23" ht="20.25" customHeight="1">
      <c r="A93" s="1623" t="s">
        <v>890</v>
      </c>
      <c r="B93" s="1624"/>
      <c r="C93" s="1624"/>
      <c r="D93" s="1624"/>
      <c r="E93" s="1624"/>
      <c r="F93" s="1624"/>
      <c r="G93" s="1624"/>
      <c r="H93" s="1624"/>
      <c r="I93" s="1625"/>
      <c r="J93" s="1624"/>
      <c r="K93" s="1624"/>
      <c r="L93" s="1624"/>
      <c r="M93" s="1624"/>
      <c r="N93" s="1624"/>
      <c r="O93" s="1624"/>
      <c r="P93" s="1624"/>
      <c r="Q93" s="1624"/>
      <c r="R93" s="1624"/>
      <c r="S93" s="1624"/>
      <c r="T93" s="1624"/>
      <c r="U93" s="1624"/>
      <c r="V93" s="1495"/>
    </row>
    <row r="94" spans="1:23">
      <c r="A94" s="1616" t="s">
        <v>891</v>
      </c>
      <c r="B94" s="1617"/>
      <c r="C94" s="1617"/>
      <c r="D94" s="1617"/>
      <c r="E94" s="1617"/>
      <c r="F94" s="1617"/>
      <c r="G94" s="1617"/>
      <c r="H94" s="1617"/>
      <c r="I94" s="1617"/>
      <c r="J94" s="1617"/>
      <c r="K94" s="1617"/>
      <c r="L94" s="1617"/>
      <c r="M94" s="1617"/>
      <c r="N94" s="1617"/>
      <c r="O94" s="1617"/>
      <c r="P94" s="1617"/>
      <c r="Q94" s="1617"/>
      <c r="R94" s="1617"/>
      <c r="S94" s="1617"/>
      <c r="T94" s="1617"/>
      <c r="U94" s="1617"/>
      <c r="V94" s="1490"/>
    </row>
    <row r="95" spans="1:23" ht="36" customHeight="1">
      <c r="A95" s="840"/>
      <c r="B95" s="840"/>
      <c r="C95" s="840"/>
      <c r="D95" s="840"/>
      <c r="E95" s="840"/>
      <c r="F95" s="840"/>
      <c r="G95" s="840"/>
      <c r="H95" s="840"/>
      <c r="I95" s="840"/>
      <c r="J95" s="840"/>
      <c r="K95" s="840"/>
      <c r="L95" s="840"/>
      <c r="M95" s="840"/>
      <c r="N95" s="840"/>
      <c r="O95" s="840"/>
      <c r="P95" s="840"/>
      <c r="Q95" s="840"/>
      <c r="R95" s="840"/>
      <c r="S95" s="840"/>
      <c r="T95" s="840"/>
      <c r="U95" s="840"/>
      <c r="V95" s="840"/>
    </row>
    <row r="96" spans="1:23" ht="27.95" customHeight="1">
      <c r="A96" s="875" t="s">
        <v>892</v>
      </c>
      <c r="B96" s="875"/>
      <c r="C96" s="875"/>
      <c r="D96" s="875"/>
      <c r="E96" s="875"/>
      <c r="F96" s="875"/>
      <c r="G96" s="875"/>
      <c r="H96" s="875"/>
      <c r="I96" s="875"/>
      <c r="J96" s="875"/>
      <c r="K96" s="875"/>
      <c r="L96" s="875"/>
      <c r="M96" s="875"/>
      <c r="N96" s="875"/>
      <c r="O96" s="875"/>
      <c r="P96" s="875"/>
      <c r="Q96" s="875"/>
      <c r="R96" s="875"/>
      <c r="S96" s="875"/>
      <c r="T96" s="875"/>
      <c r="U96" s="875"/>
      <c r="V96" s="875"/>
    </row>
    <row r="97" spans="1:23">
      <c r="A97" s="781" t="s">
        <v>554</v>
      </c>
      <c r="B97" s="876">
        <v>2017</v>
      </c>
      <c r="C97" s="876">
        <v>2018</v>
      </c>
      <c r="D97" s="876">
        <v>2019</v>
      </c>
      <c r="E97" s="876">
        <v>2020</v>
      </c>
      <c r="F97" s="876">
        <v>2021</v>
      </c>
      <c r="G97" s="876">
        <v>2022</v>
      </c>
      <c r="H97" s="876"/>
      <c r="I97" s="876"/>
      <c r="J97" s="876" t="s">
        <v>9</v>
      </c>
      <c r="K97" s="876" t="s">
        <v>10</v>
      </c>
      <c r="L97" s="876" t="s">
        <v>11</v>
      </c>
      <c r="M97" s="876" t="s">
        <v>12</v>
      </c>
      <c r="N97" s="876" t="s">
        <v>13</v>
      </c>
      <c r="O97" s="876" t="s">
        <v>14</v>
      </c>
      <c r="P97" s="876" t="s">
        <v>15</v>
      </c>
      <c r="Q97" s="876" t="s">
        <v>16</v>
      </c>
      <c r="R97" s="876" t="s">
        <v>134</v>
      </c>
      <c r="S97" s="876" t="s">
        <v>135</v>
      </c>
      <c r="T97" s="876" t="s">
        <v>19</v>
      </c>
      <c r="U97" s="876" t="s">
        <v>20</v>
      </c>
      <c r="V97" s="876" t="s">
        <v>909</v>
      </c>
      <c r="W97" s="876" t="s">
        <v>965</v>
      </c>
    </row>
    <row r="98" spans="1:23">
      <c r="A98" s="790" t="s">
        <v>583</v>
      </c>
      <c r="B98" s="765">
        <v>5287</v>
      </c>
      <c r="C98" s="765">
        <v>6227</v>
      </c>
      <c r="D98" s="765">
        <v>4612</v>
      </c>
      <c r="E98" s="765">
        <v>5809</v>
      </c>
      <c r="F98" s="701">
        <v>9800</v>
      </c>
      <c r="G98" s="1316"/>
      <c r="H98" s="701"/>
      <c r="I98" s="697"/>
      <c r="J98" s="765">
        <v>3774</v>
      </c>
      <c r="K98" s="765">
        <v>5840</v>
      </c>
      <c r="L98" s="765">
        <v>19871</v>
      </c>
      <c r="M98" s="1316"/>
      <c r="N98" s="1316"/>
      <c r="O98" s="1316"/>
      <c r="P98" s="1316"/>
      <c r="Q98" s="1316"/>
      <c r="R98" s="1316"/>
      <c r="S98" s="1316"/>
      <c r="T98" s="1316"/>
      <c r="U98" s="1316"/>
      <c r="V98" s="1316" t="s">
        <v>32</v>
      </c>
      <c r="W98" s="1316" t="s">
        <v>32</v>
      </c>
    </row>
    <row r="99" spans="1:23">
      <c r="A99" s="784" t="s">
        <v>596</v>
      </c>
      <c r="B99" s="551">
        <v>10053</v>
      </c>
      <c r="C99" s="551">
        <v>12405</v>
      </c>
      <c r="D99" s="551">
        <v>21753</v>
      </c>
      <c r="E99" s="551">
        <v>15971</v>
      </c>
      <c r="F99" s="1317"/>
      <c r="G99" s="1317"/>
      <c r="H99" s="1317"/>
      <c r="I99" s="697"/>
      <c r="J99" s="1317"/>
      <c r="K99" s="1317"/>
      <c r="L99" s="1317"/>
      <c r="M99" s="1317"/>
      <c r="N99" s="1317"/>
      <c r="O99" s="1317"/>
      <c r="P99" s="1317"/>
      <c r="Q99" s="1317"/>
      <c r="R99" s="1317"/>
      <c r="S99" s="1317"/>
      <c r="T99" s="1317"/>
      <c r="U99" s="1317"/>
      <c r="V99" s="1317" t="s">
        <v>32</v>
      </c>
      <c r="W99" s="1317" t="s">
        <v>32</v>
      </c>
    </row>
    <row r="100" spans="1:23">
      <c r="A100" s="784" t="s">
        <v>613</v>
      </c>
      <c r="B100" s="1317"/>
      <c r="C100" s="1317"/>
      <c r="D100" s="1317"/>
      <c r="E100" s="1317"/>
      <c r="F100" s="1317"/>
      <c r="G100" s="1317"/>
      <c r="H100" s="1317"/>
      <c r="I100" s="697"/>
      <c r="J100" s="1317"/>
      <c r="K100" s="1317"/>
      <c r="L100" s="770">
        <v>24931</v>
      </c>
      <c r="M100" s="551">
        <v>13887</v>
      </c>
      <c r="N100" s="551">
        <v>9697</v>
      </c>
      <c r="O100" s="551">
        <v>17879</v>
      </c>
      <c r="P100" s="551">
        <v>19078</v>
      </c>
      <c r="Q100" s="551">
        <v>16435</v>
      </c>
      <c r="R100" s="551">
        <v>16328</v>
      </c>
      <c r="S100" s="551">
        <v>11737</v>
      </c>
      <c r="T100" s="551">
        <v>21645</v>
      </c>
      <c r="U100" s="551">
        <v>16007</v>
      </c>
      <c r="V100" s="551">
        <v>10638</v>
      </c>
      <c r="W100" s="551">
        <v>15219</v>
      </c>
    </row>
    <row r="101" spans="1:23">
      <c r="A101" s="790" t="s">
        <v>614</v>
      </c>
      <c r="B101" s="1316"/>
      <c r="C101" s="1316"/>
      <c r="D101" s="1316"/>
      <c r="E101" s="1316"/>
      <c r="F101" s="1316"/>
      <c r="G101" s="1316"/>
      <c r="H101" s="1316"/>
      <c r="I101" s="697"/>
      <c r="J101" s="1316"/>
      <c r="K101" s="1316"/>
      <c r="L101" s="554">
        <v>5618</v>
      </c>
      <c r="M101" s="765">
        <v>2676</v>
      </c>
      <c r="N101" s="765">
        <v>9021</v>
      </c>
      <c r="O101" s="765">
        <v>16639</v>
      </c>
      <c r="P101" s="765">
        <v>16704</v>
      </c>
      <c r="Q101" s="765">
        <v>17797</v>
      </c>
      <c r="R101" s="765">
        <v>24710</v>
      </c>
      <c r="S101" s="765">
        <v>34713</v>
      </c>
      <c r="T101" s="765">
        <v>30316</v>
      </c>
      <c r="U101" s="765">
        <v>21392</v>
      </c>
      <c r="V101" s="765">
        <v>21323</v>
      </c>
      <c r="W101" s="765">
        <v>31114</v>
      </c>
    </row>
    <row r="102" spans="1:23">
      <c r="A102" s="790" t="s">
        <v>1029</v>
      </c>
      <c r="B102" s="1316"/>
      <c r="C102" s="1316"/>
      <c r="D102" s="1316"/>
      <c r="E102" s="1316"/>
      <c r="F102" s="1316"/>
      <c r="G102" s="1316"/>
      <c r="H102" s="1316"/>
      <c r="I102" s="697"/>
      <c r="J102" s="1316"/>
      <c r="K102" s="1316"/>
      <c r="L102" s="554"/>
      <c r="M102" s="765"/>
      <c r="N102" s="765"/>
      <c r="O102" s="765"/>
      <c r="P102" s="765"/>
      <c r="Q102" s="765"/>
      <c r="R102" s="765"/>
      <c r="S102" s="765">
        <v>22999</v>
      </c>
      <c r="T102" s="765"/>
      <c r="U102" s="765"/>
      <c r="V102" s="765">
        <v>18617</v>
      </c>
      <c r="W102" s="765">
        <v>17663</v>
      </c>
    </row>
    <row r="103" spans="1:23">
      <c r="A103" s="784" t="s">
        <v>1030</v>
      </c>
      <c r="B103" s="551">
        <v>6515</v>
      </c>
      <c r="C103" s="551">
        <v>7090</v>
      </c>
      <c r="D103" s="551">
        <v>7457</v>
      </c>
      <c r="E103" s="551">
        <v>6675</v>
      </c>
      <c r="F103" s="698">
        <v>8275</v>
      </c>
      <c r="G103" s="1317"/>
      <c r="H103" s="1317"/>
      <c r="I103" s="697"/>
      <c r="J103" s="551">
        <v>7836</v>
      </c>
      <c r="K103" s="551">
        <v>8492</v>
      </c>
      <c r="L103" s="551">
        <v>7813</v>
      </c>
      <c r="M103" s="551">
        <v>8946</v>
      </c>
      <c r="N103" s="551">
        <v>8792</v>
      </c>
      <c r="O103" s="551">
        <v>11876</v>
      </c>
      <c r="P103" s="551">
        <v>11637</v>
      </c>
      <c r="Q103" s="551">
        <v>12150</v>
      </c>
      <c r="R103" s="551">
        <v>11030</v>
      </c>
      <c r="S103" s="551">
        <v>10297</v>
      </c>
      <c r="T103" s="551">
        <v>9915</v>
      </c>
      <c r="U103" s="551">
        <v>9116</v>
      </c>
      <c r="V103" s="551">
        <v>9371</v>
      </c>
      <c r="W103" s="551">
        <v>9590</v>
      </c>
    </row>
    <row r="104" spans="1:23">
      <c r="A104" s="790" t="s">
        <v>593</v>
      </c>
      <c r="B104" s="765">
        <v>8642</v>
      </c>
      <c r="C104" s="765">
        <v>7751</v>
      </c>
      <c r="D104" s="765">
        <v>9965</v>
      </c>
      <c r="E104" s="765">
        <v>9751</v>
      </c>
      <c r="F104" s="701">
        <v>9630</v>
      </c>
      <c r="G104" s="1316"/>
      <c r="H104" s="1316"/>
      <c r="I104" s="697"/>
      <c r="J104" s="765">
        <v>7763</v>
      </c>
      <c r="K104" s="765">
        <v>8248</v>
      </c>
      <c r="L104" s="765">
        <v>10928</v>
      </c>
      <c r="M104" s="765">
        <v>13612</v>
      </c>
      <c r="N104" s="765">
        <v>11919</v>
      </c>
      <c r="O104" s="765">
        <v>10678</v>
      </c>
      <c r="P104" s="765">
        <v>9882</v>
      </c>
      <c r="Q104" s="765">
        <v>10412</v>
      </c>
      <c r="R104" s="765">
        <v>12284</v>
      </c>
      <c r="S104" s="765">
        <v>11623</v>
      </c>
      <c r="T104" s="765">
        <v>11543</v>
      </c>
      <c r="U104" s="765">
        <v>17430</v>
      </c>
      <c r="V104" s="1525" t="s">
        <v>1045</v>
      </c>
      <c r="W104" s="1525">
        <v>21705</v>
      </c>
    </row>
    <row r="105" spans="1:23" ht="12.75" customHeight="1">
      <c r="A105" s="1618" t="s">
        <v>893</v>
      </c>
      <c r="B105" s="1618"/>
      <c r="C105" s="1618"/>
      <c r="D105" s="1618"/>
      <c r="E105" s="1618"/>
      <c r="F105" s="1618"/>
      <c r="G105" s="1618"/>
      <c r="H105" s="1618"/>
      <c r="I105" s="1619"/>
      <c r="J105" s="1618"/>
      <c r="K105" s="1618"/>
      <c r="L105" s="1618"/>
      <c r="M105" s="1618"/>
      <c r="N105" s="1618"/>
      <c r="O105" s="1618"/>
      <c r="P105" s="1618"/>
      <c r="Q105" s="1618"/>
      <c r="R105" s="1618"/>
      <c r="S105" s="1618"/>
      <c r="T105" s="1618"/>
      <c r="U105" s="1618"/>
      <c r="V105" s="1489"/>
    </row>
    <row r="106" spans="1:23">
      <c r="A106" s="1550" t="s">
        <v>894</v>
      </c>
      <c r="B106" s="1550"/>
      <c r="C106" s="1550"/>
      <c r="D106" s="1550"/>
      <c r="E106" s="1550"/>
      <c r="F106" s="1550"/>
      <c r="G106" s="1550"/>
      <c r="H106" s="1550"/>
      <c r="I106" s="1550"/>
      <c r="J106" s="1550"/>
      <c r="K106" s="1550"/>
      <c r="L106" s="1550"/>
      <c r="M106" s="1550"/>
      <c r="N106" s="1550"/>
      <c r="O106" s="1550"/>
      <c r="P106" s="1550"/>
      <c r="Q106" s="1550"/>
      <c r="R106" s="1550"/>
      <c r="S106" s="1550"/>
      <c r="T106" s="1550"/>
      <c r="U106" s="1550"/>
      <c r="V106" s="459"/>
    </row>
    <row r="107" spans="1:23">
      <c r="A107" s="1550" t="s">
        <v>1027</v>
      </c>
      <c r="B107" s="1550"/>
      <c r="C107" s="1550"/>
      <c r="D107" s="1550"/>
      <c r="E107" s="1550"/>
      <c r="F107" s="1550"/>
      <c r="G107" s="1550"/>
      <c r="H107" s="1550"/>
      <c r="I107" s="1550"/>
      <c r="J107" s="1550"/>
      <c r="K107" s="1550"/>
      <c r="L107" s="1550"/>
      <c r="M107" s="1550"/>
      <c r="N107" s="1550"/>
      <c r="O107" s="1550"/>
      <c r="P107" s="1550"/>
      <c r="Q107" s="1550"/>
      <c r="R107" s="1550"/>
      <c r="S107" s="1550"/>
      <c r="T107" s="1550"/>
      <c r="U107" s="1550"/>
      <c r="V107" s="459"/>
    </row>
    <row r="108" spans="1:23">
      <c r="A108" s="459" t="s">
        <v>1028</v>
      </c>
      <c r="B108" s="459"/>
      <c r="C108" s="459"/>
      <c r="D108" s="459"/>
      <c r="E108" s="459"/>
      <c r="F108" s="459"/>
      <c r="G108" s="459"/>
      <c r="H108" s="459"/>
      <c r="I108" s="459"/>
      <c r="J108" s="459"/>
      <c r="K108" s="459"/>
      <c r="L108" s="459"/>
      <c r="M108" s="459"/>
      <c r="N108" s="459"/>
      <c r="O108" s="459"/>
      <c r="P108" s="459"/>
      <c r="Q108" s="459"/>
      <c r="R108" s="459"/>
      <c r="S108" s="459"/>
      <c r="T108" s="459"/>
      <c r="U108" s="459"/>
      <c r="V108" s="459"/>
    </row>
    <row r="109" spans="1:23">
      <c r="A109" s="459"/>
      <c r="B109" s="459"/>
      <c r="C109" s="459"/>
      <c r="D109" s="459"/>
      <c r="E109" s="459"/>
      <c r="F109" s="459"/>
      <c r="G109" s="459"/>
      <c r="H109" s="459"/>
      <c r="I109" s="459"/>
      <c r="J109" s="459"/>
      <c r="K109" s="459"/>
      <c r="L109" s="459"/>
      <c r="M109" s="459"/>
      <c r="N109" s="459"/>
      <c r="O109" s="459"/>
      <c r="P109" s="459"/>
      <c r="Q109" s="459"/>
      <c r="R109" s="459"/>
      <c r="S109" s="459"/>
      <c r="T109" s="459"/>
      <c r="U109" s="459"/>
      <c r="V109" s="459"/>
    </row>
    <row r="110" spans="1:23" ht="10.5" customHeight="1">
      <c r="A110" s="459"/>
      <c r="B110" s="459"/>
      <c r="C110" s="459"/>
      <c r="D110" s="459"/>
      <c r="E110" s="459"/>
      <c r="F110" s="459"/>
      <c r="G110" s="459"/>
      <c r="H110" s="459"/>
      <c r="I110" s="459"/>
      <c r="J110" s="459"/>
      <c r="K110" s="459"/>
      <c r="L110" s="459"/>
      <c r="M110" s="459"/>
      <c r="N110" s="459"/>
      <c r="O110" s="459"/>
      <c r="P110" s="459"/>
      <c r="Q110" s="459"/>
      <c r="R110" s="459"/>
      <c r="S110" s="459"/>
      <c r="T110" s="459"/>
      <c r="U110" s="459"/>
      <c r="V110" s="459"/>
    </row>
    <row r="111" spans="1:23" ht="15">
      <c r="A111" s="1620" t="s">
        <v>895</v>
      </c>
      <c r="B111" s="1620"/>
      <c r="C111" s="1620"/>
      <c r="D111" s="1620"/>
    </row>
    <row r="112" spans="1:23" ht="14.1" customHeight="1">
      <c r="A112" s="781" t="s">
        <v>554</v>
      </c>
      <c r="B112" s="442">
        <v>2017</v>
      </c>
      <c r="C112" s="442">
        <v>2018</v>
      </c>
      <c r="D112" s="442">
        <v>2019</v>
      </c>
      <c r="E112" s="442">
        <v>2020</v>
      </c>
      <c r="F112" s="442">
        <v>2021</v>
      </c>
      <c r="G112" s="442">
        <v>2022</v>
      </c>
      <c r="H112" s="442">
        <v>2023</v>
      </c>
      <c r="I112" s="782"/>
      <c r="J112" s="442" t="s">
        <v>9</v>
      </c>
      <c r="K112" s="442" t="s">
        <v>10</v>
      </c>
      <c r="L112" s="442" t="s">
        <v>11</v>
      </c>
      <c r="M112" s="442" t="s">
        <v>12</v>
      </c>
      <c r="N112" s="442" t="s">
        <v>13</v>
      </c>
      <c r="O112" s="442" t="s">
        <v>14</v>
      </c>
      <c r="P112" s="442" t="s">
        <v>15</v>
      </c>
      <c r="Q112" s="442" t="s">
        <v>16</v>
      </c>
      <c r="R112" s="442" t="s">
        <v>134</v>
      </c>
      <c r="S112" s="442" t="s">
        <v>135</v>
      </c>
      <c r="T112" s="442" t="s">
        <v>19</v>
      </c>
      <c r="U112" s="442" t="s">
        <v>20</v>
      </c>
      <c r="V112" s="442" t="s">
        <v>909</v>
      </c>
      <c r="W112" s="442" t="s">
        <v>965</v>
      </c>
    </row>
    <row r="113" spans="1:23">
      <c r="A113" s="790" t="s">
        <v>896</v>
      </c>
      <c r="B113" s="1316"/>
      <c r="C113" s="1316"/>
      <c r="D113" s="1316"/>
      <c r="E113" s="1316"/>
      <c r="F113" s="817">
        <v>14663</v>
      </c>
      <c r="G113" s="817">
        <v>18346</v>
      </c>
      <c r="H113" s="817">
        <v>21268</v>
      </c>
      <c r="I113" s="697"/>
      <c r="J113" s="1316"/>
      <c r="K113" s="1316"/>
      <c r="L113" s="1316"/>
      <c r="M113" s="817">
        <v>15914</v>
      </c>
      <c r="N113" s="817">
        <v>16798</v>
      </c>
      <c r="O113" s="817">
        <v>15809</v>
      </c>
      <c r="P113" s="817">
        <v>21717</v>
      </c>
      <c r="Q113" s="817">
        <v>18660</v>
      </c>
      <c r="R113" s="817">
        <v>22434</v>
      </c>
      <c r="S113" s="817">
        <v>21135</v>
      </c>
      <c r="T113" s="817">
        <v>23039</v>
      </c>
      <c r="U113" s="817">
        <v>19329</v>
      </c>
      <c r="V113" s="817">
        <v>22418</v>
      </c>
      <c r="W113" s="817">
        <v>20755</v>
      </c>
    </row>
    <row r="114" spans="1:23">
      <c r="A114" s="784" t="s">
        <v>897</v>
      </c>
      <c r="B114" s="1317"/>
      <c r="C114" s="1317"/>
      <c r="D114" s="1317"/>
      <c r="E114" s="1317"/>
      <c r="F114" s="551">
        <v>14944</v>
      </c>
      <c r="G114" s="551">
        <v>19351</v>
      </c>
      <c r="H114" s="551">
        <v>22274</v>
      </c>
      <c r="I114" s="697"/>
      <c r="J114" s="880">
        <v>13560</v>
      </c>
      <c r="K114" s="879">
        <v>14294</v>
      </c>
      <c r="L114" s="551">
        <v>16040</v>
      </c>
      <c r="M114" s="551">
        <v>16098</v>
      </c>
      <c r="N114" s="881">
        <v>17410</v>
      </c>
      <c r="O114" s="881">
        <v>16591</v>
      </c>
      <c r="P114" s="881">
        <v>23214</v>
      </c>
      <c r="Q114" s="881">
        <v>19577</v>
      </c>
      <c r="R114" s="683">
        <v>23653</v>
      </c>
      <c r="S114" s="683">
        <v>21969</v>
      </c>
      <c r="T114" s="683">
        <v>23581</v>
      </c>
      <c r="U114" s="683">
        <v>20320</v>
      </c>
      <c r="V114" s="683">
        <v>22291</v>
      </c>
      <c r="W114" s="683">
        <v>21306</v>
      </c>
    </row>
    <row r="115" spans="1:23">
      <c r="A115" s="790" t="s">
        <v>898</v>
      </c>
      <c r="B115" s="1316"/>
      <c r="C115" s="1316"/>
      <c r="D115" s="1316"/>
      <c r="E115" s="1316"/>
      <c r="F115" s="878">
        <v>-6639</v>
      </c>
      <c r="G115" s="878">
        <v>-6798</v>
      </c>
      <c r="H115" s="878">
        <v>-6421</v>
      </c>
      <c r="I115" s="697"/>
      <c r="J115" s="878">
        <v>-9723</v>
      </c>
      <c r="K115" s="878">
        <v>-8381</v>
      </c>
      <c r="L115" s="878">
        <v>-456</v>
      </c>
      <c r="M115" s="878">
        <v>-7258</v>
      </c>
      <c r="N115" s="878">
        <v>-8501</v>
      </c>
      <c r="O115" s="878">
        <v>-5863</v>
      </c>
      <c r="P115" s="878">
        <v>-6663</v>
      </c>
      <c r="Q115" s="878">
        <v>-6390</v>
      </c>
      <c r="R115" s="878">
        <v>-7687</v>
      </c>
      <c r="S115" s="878">
        <v>-7232</v>
      </c>
      <c r="T115" s="878">
        <v>-4807</v>
      </c>
      <c r="U115" s="878">
        <v>-6003</v>
      </c>
      <c r="V115" s="878">
        <v>-8304</v>
      </c>
      <c r="W115" s="878">
        <v>-7097</v>
      </c>
    </row>
    <row r="116" spans="1:23">
      <c r="A116" s="788" t="s">
        <v>899</v>
      </c>
      <c r="B116" s="1317"/>
      <c r="C116" s="1317"/>
      <c r="D116" s="1317"/>
      <c r="E116" s="1317"/>
      <c r="F116" s="770">
        <v>8305</v>
      </c>
      <c r="G116" s="770">
        <v>12553</v>
      </c>
      <c r="H116" s="770">
        <v>15853</v>
      </c>
      <c r="I116" s="697"/>
      <c r="J116" s="770">
        <v>3837</v>
      </c>
      <c r="K116" s="551">
        <v>5912</v>
      </c>
      <c r="L116" s="551">
        <v>15584</v>
      </c>
      <c r="M116" s="551">
        <v>8840</v>
      </c>
      <c r="N116" s="882">
        <v>8909</v>
      </c>
      <c r="O116" s="684">
        <v>10728</v>
      </c>
      <c r="P116" s="684">
        <v>16551</v>
      </c>
      <c r="Q116" s="684">
        <v>13187</v>
      </c>
      <c r="R116" s="684">
        <v>15966</v>
      </c>
      <c r="S116" s="684">
        <v>14737</v>
      </c>
      <c r="T116" s="684">
        <v>18774</v>
      </c>
      <c r="U116" s="684">
        <v>14317</v>
      </c>
      <c r="V116" s="684">
        <v>13987</v>
      </c>
      <c r="W116" s="684">
        <v>14210</v>
      </c>
    </row>
    <row r="117" spans="1:23">
      <c r="A117" s="790" t="s">
        <v>900</v>
      </c>
      <c r="B117" s="1316"/>
      <c r="C117" s="1316"/>
      <c r="D117" s="1316"/>
      <c r="E117" s="1316"/>
      <c r="F117" s="1091">
        <v>1069</v>
      </c>
      <c r="G117" s="877">
        <v>847</v>
      </c>
      <c r="H117" s="1091">
        <v>1117</v>
      </c>
      <c r="I117" s="697"/>
      <c r="J117" s="878">
        <f>-109-222-10-98</f>
        <v>-439</v>
      </c>
      <c r="K117" s="1091">
        <v>2178</v>
      </c>
      <c r="L117" s="765">
        <v>334</v>
      </c>
      <c r="M117" s="1091">
        <v>1258</v>
      </c>
      <c r="N117" s="883">
        <f>428+181</f>
        <v>609</v>
      </c>
      <c r="O117" s="883">
        <v>592</v>
      </c>
      <c r="P117" s="877">
        <v>705</v>
      </c>
      <c r="Q117" s="1091">
        <v>1017</v>
      </c>
      <c r="R117" s="1091">
        <v>1117</v>
      </c>
      <c r="S117" s="1091">
        <v>2516</v>
      </c>
      <c r="T117" s="878">
        <v>-81</v>
      </c>
      <c r="U117" s="701">
        <v>919</v>
      </c>
      <c r="V117" s="1091">
        <v>1306</v>
      </c>
      <c r="W117" s="1091">
        <v>1109</v>
      </c>
    </row>
    <row r="118" spans="1:23">
      <c r="A118" s="884" t="s">
        <v>901</v>
      </c>
      <c r="B118" s="1303"/>
      <c r="C118" s="1303"/>
      <c r="D118" s="1303"/>
      <c r="E118" s="1303"/>
      <c r="F118" s="885">
        <v>9375</v>
      </c>
      <c r="G118" s="885">
        <v>13400</v>
      </c>
      <c r="H118" s="885">
        <v>16970</v>
      </c>
      <c r="I118" s="448"/>
      <c r="J118" s="885">
        <v>4276</v>
      </c>
      <c r="K118" s="885">
        <v>8090</v>
      </c>
      <c r="L118" s="885">
        <v>15918</v>
      </c>
      <c r="M118" s="885">
        <v>10098</v>
      </c>
      <c r="N118" s="886">
        <v>9518</v>
      </c>
      <c r="O118" s="886">
        <v>11320</v>
      </c>
      <c r="P118" s="886">
        <v>17256</v>
      </c>
      <c r="Q118" s="886">
        <v>14204</v>
      </c>
      <c r="R118" s="447">
        <v>17083</v>
      </c>
      <c r="S118" s="447">
        <v>17253</v>
      </c>
      <c r="T118" s="447">
        <v>18693</v>
      </c>
      <c r="U118" s="447">
        <v>15236</v>
      </c>
      <c r="V118" s="447">
        <v>15293</v>
      </c>
      <c r="W118" s="447">
        <v>15319</v>
      </c>
    </row>
    <row r="119" spans="1:23" ht="22.5">
      <c r="A119" s="887" t="s">
        <v>902</v>
      </c>
      <c r="B119" s="1317"/>
      <c r="C119" s="1317"/>
      <c r="D119" s="1317"/>
      <c r="E119" s="1317"/>
      <c r="F119" s="888">
        <v>30</v>
      </c>
      <c r="G119" s="889">
        <v>40</v>
      </c>
      <c r="H119" s="889">
        <v>-117</v>
      </c>
      <c r="I119" s="448"/>
      <c r="J119" s="889">
        <v>-10</v>
      </c>
      <c r="K119" s="889">
        <v>-20</v>
      </c>
      <c r="L119" s="889">
        <v>-120</v>
      </c>
      <c r="M119" s="888">
        <v>140</v>
      </c>
      <c r="N119" s="890">
        <v>110</v>
      </c>
      <c r="O119" s="889">
        <v>-100</v>
      </c>
      <c r="P119" s="888">
        <v>190</v>
      </c>
      <c r="Q119" s="889">
        <v>250</v>
      </c>
      <c r="R119" s="888">
        <v>60</v>
      </c>
      <c r="S119" s="889">
        <v>-170</v>
      </c>
      <c r="T119" s="889">
        <v>-123</v>
      </c>
      <c r="U119" s="889">
        <v>-215</v>
      </c>
      <c r="V119" s="889">
        <v>-515</v>
      </c>
      <c r="W119" s="889">
        <v>-319</v>
      </c>
    </row>
    <row r="120" spans="1:23" ht="13.5" thickBot="1">
      <c r="A120" s="891" t="s">
        <v>903</v>
      </c>
      <c r="B120" s="1310"/>
      <c r="C120" s="1310"/>
      <c r="D120" s="1310"/>
      <c r="E120" s="1310"/>
      <c r="F120" s="885">
        <v>9345</v>
      </c>
      <c r="G120" s="885">
        <v>13440</v>
      </c>
      <c r="H120" s="885">
        <v>16854</v>
      </c>
      <c r="I120" s="448"/>
      <c r="J120" s="885">
        <v>4283</v>
      </c>
      <c r="K120" s="886">
        <v>8110</v>
      </c>
      <c r="L120" s="886">
        <v>16038</v>
      </c>
      <c r="M120" s="886">
        <v>9958</v>
      </c>
      <c r="N120" s="886">
        <v>9628</v>
      </c>
      <c r="O120" s="886">
        <v>11220</v>
      </c>
      <c r="P120" s="447">
        <v>17066</v>
      </c>
      <c r="Q120" s="447">
        <v>14454</v>
      </c>
      <c r="R120" s="447">
        <v>17143</v>
      </c>
      <c r="S120" s="447">
        <v>17083</v>
      </c>
      <c r="T120" s="447">
        <v>18570</v>
      </c>
      <c r="U120" s="447">
        <v>15021</v>
      </c>
      <c r="V120" s="1146">
        <v>14778</v>
      </c>
      <c r="W120" s="1146">
        <v>15000</v>
      </c>
    </row>
    <row r="121" spans="1:23" ht="12.75" customHeight="1">
      <c r="A121" s="1621" t="s">
        <v>904</v>
      </c>
      <c r="B121" s="1622"/>
      <c r="C121" s="1622"/>
      <c r="D121" s="1622"/>
      <c r="E121" s="1622"/>
      <c r="F121" s="1622"/>
      <c r="G121" s="1622"/>
      <c r="H121" s="1622"/>
      <c r="I121" s="1619"/>
      <c r="J121" s="1622"/>
      <c r="K121" s="1622"/>
      <c r="L121" s="1622"/>
      <c r="M121" s="1622"/>
      <c r="N121" s="1622"/>
      <c r="O121" s="1622"/>
      <c r="P121" s="1622"/>
      <c r="Q121" s="1622"/>
      <c r="R121" s="1622"/>
      <c r="S121" s="1622"/>
      <c r="T121" s="1622"/>
      <c r="U121" s="1622"/>
      <c r="V121" s="1489"/>
    </row>
    <row r="122" spans="1:23" ht="12.6" customHeight="1">
      <c r="A122" s="1615" t="s">
        <v>905</v>
      </c>
      <c r="B122" s="1550"/>
      <c r="C122" s="1550"/>
      <c r="D122" s="1550"/>
      <c r="E122" s="1550"/>
      <c r="F122" s="1550"/>
      <c r="G122" s="1550"/>
      <c r="H122" s="1550"/>
      <c r="I122" s="1550"/>
      <c r="J122" s="1550"/>
      <c r="K122" s="1550"/>
      <c r="L122" s="1550"/>
      <c r="M122" s="1550"/>
      <c r="N122" s="1550"/>
      <c r="O122" s="1550"/>
      <c r="P122" s="1550"/>
      <c r="Q122" s="1550"/>
      <c r="R122" s="1550"/>
      <c r="S122" s="1550"/>
      <c r="T122" s="1550"/>
      <c r="U122" s="1550"/>
      <c r="V122" s="459"/>
    </row>
    <row r="123" spans="1:23">
      <c r="A123" s="1615" t="s">
        <v>906</v>
      </c>
      <c r="B123" s="1550"/>
      <c r="C123" s="1550"/>
      <c r="D123" s="1550"/>
      <c r="E123" s="1550"/>
      <c r="F123" s="1550"/>
      <c r="G123" s="1550"/>
      <c r="H123" s="1550"/>
      <c r="I123" s="1550"/>
      <c r="J123" s="1550"/>
      <c r="K123" s="1550"/>
      <c r="L123" s="1550"/>
      <c r="M123" s="1550"/>
      <c r="N123" s="1550"/>
      <c r="O123" s="1550"/>
      <c r="P123" s="1550"/>
      <c r="Q123" s="1550"/>
      <c r="R123" s="1550"/>
      <c r="S123" s="1550"/>
      <c r="T123" s="1550"/>
      <c r="U123" s="1550"/>
      <c r="V123" s="459"/>
    </row>
    <row r="135" spans="1:22">
      <c r="A135" s="892"/>
      <c r="B135" s="892"/>
      <c r="C135" s="892"/>
      <c r="D135" s="892"/>
      <c r="E135" s="892"/>
      <c r="F135" s="892"/>
      <c r="G135" s="892"/>
      <c r="H135" s="892"/>
      <c r="I135" s="892"/>
      <c r="J135" s="892"/>
      <c r="K135" s="892"/>
      <c r="L135" s="892"/>
      <c r="M135" s="892"/>
      <c r="N135" s="892"/>
      <c r="O135" s="892"/>
      <c r="P135" s="892"/>
      <c r="Q135" s="892"/>
      <c r="R135" s="892"/>
      <c r="S135" s="892"/>
      <c r="T135" s="892"/>
      <c r="U135" s="892"/>
      <c r="V135" s="892"/>
    </row>
  </sheetData>
  <mergeCells count="21">
    <mergeCell ref="A93:U93"/>
    <mergeCell ref="A15:U15"/>
    <mergeCell ref="C16:F16"/>
    <mergeCell ref="A32:U32"/>
    <mergeCell ref="A33:U33"/>
    <mergeCell ref="A35:U35"/>
    <mergeCell ref="A41:U41"/>
    <mergeCell ref="A43:U43"/>
    <mergeCell ref="A69:U69"/>
    <mergeCell ref="A70:U70"/>
    <mergeCell ref="A73:U73"/>
    <mergeCell ref="B76:B78"/>
    <mergeCell ref="A71:U71"/>
    <mergeCell ref="A123:U123"/>
    <mergeCell ref="A94:U94"/>
    <mergeCell ref="A105:U105"/>
    <mergeCell ref="A106:U106"/>
    <mergeCell ref="A111:D111"/>
    <mergeCell ref="A121:U121"/>
    <mergeCell ref="A122:U122"/>
    <mergeCell ref="A107:U107"/>
  </mergeCells>
  <pageMargins left="0.78740157499999996" right="0.78740157499999996" top="0.984251969" bottom="0.984251969" header="0.49212598499999999" footer="0.49212598499999999"/>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XFD81"/>
  <sheetViews>
    <sheetView showGridLines="0" zoomScale="130" zoomScaleNormal="130" workbookViewId="0">
      <pane xSplit="1" ySplit="2" topLeftCell="O68" activePane="bottomRight" state="frozen"/>
      <selection sqref="A1:U1"/>
      <selection pane="topRight" sqref="A1:U1"/>
      <selection pane="bottomLeft" sqref="A1:U1"/>
      <selection pane="bottomRight" activeCell="S79" sqref="S79"/>
    </sheetView>
  </sheetViews>
  <sheetFormatPr defaultRowHeight="12.75"/>
  <cols>
    <col min="1" max="1" width="40" customWidth="1"/>
    <col min="2" max="23" width="9.5703125" customWidth="1"/>
  </cols>
  <sheetData>
    <row r="1" spans="1:23" ht="30" customHeight="1">
      <c r="A1" s="1631" t="s">
        <v>503</v>
      </c>
      <c r="B1" s="1632"/>
      <c r="C1" s="1632"/>
      <c r="D1" s="1632"/>
      <c r="E1" s="1632"/>
      <c r="F1" s="1632"/>
      <c r="G1" s="1632"/>
      <c r="H1" s="1632"/>
      <c r="I1" s="1632"/>
      <c r="J1" s="1632"/>
      <c r="K1" s="1632"/>
      <c r="L1" s="1632"/>
      <c r="M1" s="1632"/>
      <c r="N1" s="1632"/>
      <c r="O1" s="1632"/>
      <c r="P1" s="1632"/>
      <c r="Q1" s="1632"/>
      <c r="R1" s="1632"/>
      <c r="S1" s="1632"/>
      <c r="T1" s="1632"/>
      <c r="U1" s="1632"/>
      <c r="V1" s="1526"/>
    </row>
    <row r="2" spans="1:23">
      <c r="A2" s="116" t="s">
        <v>111</v>
      </c>
      <c r="B2" s="58">
        <v>2017</v>
      </c>
      <c r="C2" s="58">
        <v>2018</v>
      </c>
      <c r="D2" s="58">
        <v>2019</v>
      </c>
      <c r="E2" s="58">
        <v>2020</v>
      </c>
      <c r="F2" s="58">
        <v>2021</v>
      </c>
      <c r="G2" s="58">
        <v>2022</v>
      </c>
      <c r="H2" s="58">
        <v>2023</v>
      </c>
      <c r="I2" s="153"/>
      <c r="J2" s="58" t="s">
        <v>9</v>
      </c>
      <c r="K2" s="58" t="s">
        <v>10</v>
      </c>
      <c r="L2" s="58" t="s">
        <v>11</v>
      </c>
      <c r="M2" s="58" t="s">
        <v>12</v>
      </c>
      <c r="N2" s="58" t="s">
        <v>13</v>
      </c>
      <c r="O2" s="58" t="s">
        <v>131</v>
      </c>
      <c r="P2" s="58" t="s">
        <v>15</v>
      </c>
      <c r="Q2" s="58" t="s">
        <v>16</v>
      </c>
      <c r="R2" s="58" t="s">
        <v>134</v>
      </c>
      <c r="S2" s="58" t="s">
        <v>135</v>
      </c>
      <c r="T2" s="58" t="s">
        <v>19</v>
      </c>
      <c r="U2" s="58" t="s">
        <v>20</v>
      </c>
      <c r="V2" s="58" t="s">
        <v>909</v>
      </c>
      <c r="W2" s="58" t="s">
        <v>965</v>
      </c>
    </row>
    <row r="3" spans="1:23">
      <c r="A3" s="103" t="s">
        <v>407</v>
      </c>
      <c r="B3" s="770">
        <v>2204</v>
      </c>
      <c r="C3" s="770">
        <v>2093</v>
      </c>
      <c r="D3" s="770">
        <v>1904</v>
      </c>
      <c r="E3" s="770">
        <v>2175</v>
      </c>
      <c r="F3" s="770">
        <v>2589</v>
      </c>
      <c r="G3" s="770">
        <v>1779</v>
      </c>
      <c r="H3" s="770">
        <v>2577</v>
      </c>
      <c r="I3" s="45"/>
      <c r="J3" s="57">
        <v>554</v>
      </c>
      <c r="K3" s="57">
        <v>688</v>
      </c>
      <c r="L3" s="57">
        <v>679</v>
      </c>
      <c r="M3" s="57">
        <v>669</v>
      </c>
      <c r="N3" s="57">
        <v>474</v>
      </c>
      <c r="O3" s="57">
        <v>328</v>
      </c>
      <c r="P3" s="185">
        <v>479</v>
      </c>
      <c r="Q3" s="185">
        <v>498</v>
      </c>
      <c r="R3" s="185">
        <v>524</v>
      </c>
      <c r="S3" s="185">
        <v>538</v>
      </c>
      <c r="T3" s="185">
        <v>660</v>
      </c>
      <c r="U3" s="185">
        <v>855</v>
      </c>
      <c r="V3" s="185">
        <v>639</v>
      </c>
      <c r="W3" s="185">
        <v>779</v>
      </c>
    </row>
    <row r="4" spans="1:23">
      <c r="A4" s="104" t="s">
        <v>408</v>
      </c>
      <c r="B4" s="254">
        <v>-979</v>
      </c>
      <c r="C4" s="254">
        <v>-960</v>
      </c>
      <c r="D4" s="254">
        <v>-905</v>
      </c>
      <c r="E4" s="254">
        <v>-794</v>
      </c>
      <c r="F4" s="254">
        <v>-878</v>
      </c>
      <c r="G4" s="254">
        <v>-1049</v>
      </c>
      <c r="H4" s="254">
        <v>-1357</v>
      </c>
      <c r="I4" s="45"/>
      <c r="J4" s="254">
        <v>-166</v>
      </c>
      <c r="K4" s="254">
        <v>-229</v>
      </c>
      <c r="L4" s="254">
        <v>-242</v>
      </c>
      <c r="M4" s="254">
        <v>-241</v>
      </c>
      <c r="N4" s="254">
        <v>-227</v>
      </c>
      <c r="O4" s="254">
        <v>-268</v>
      </c>
      <c r="P4" s="254">
        <v>-275</v>
      </c>
      <c r="Q4" s="254">
        <v>-279</v>
      </c>
      <c r="R4" s="254">
        <v>-270</v>
      </c>
      <c r="S4" s="254">
        <v>-319</v>
      </c>
      <c r="T4" s="254">
        <v>-341</v>
      </c>
      <c r="U4" s="254">
        <v>-427</v>
      </c>
      <c r="V4" s="254">
        <v>-329</v>
      </c>
      <c r="W4" s="254">
        <v>-391</v>
      </c>
    </row>
    <row r="5" spans="1:23">
      <c r="A5" s="103" t="s">
        <v>504</v>
      </c>
      <c r="B5" s="767">
        <v>-15</v>
      </c>
      <c r="C5" s="767">
        <v>-4</v>
      </c>
      <c r="D5" s="767">
        <v>-5</v>
      </c>
      <c r="E5" s="767">
        <v>-7</v>
      </c>
      <c r="F5" s="767">
        <v>-9</v>
      </c>
      <c r="G5" s="767">
        <v>-21</v>
      </c>
      <c r="H5" s="767">
        <v>31</v>
      </c>
      <c r="I5" s="45"/>
      <c r="J5" s="1317"/>
      <c r="K5" s="767">
        <v>-1</v>
      </c>
      <c r="L5" s="767">
        <v>-6</v>
      </c>
      <c r="M5" s="767">
        <v>-2</v>
      </c>
      <c r="N5" s="767">
        <v>6</v>
      </c>
      <c r="O5" s="767">
        <v>-3</v>
      </c>
      <c r="P5" s="767">
        <v>-8</v>
      </c>
      <c r="Q5" s="767">
        <v>-16</v>
      </c>
      <c r="R5" s="767">
        <v>-6</v>
      </c>
      <c r="S5" s="767">
        <v>49</v>
      </c>
      <c r="T5" s="767">
        <v>-3</v>
      </c>
      <c r="U5" s="767">
        <v>-9</v>
      </c>
      <c r="V5" s="767">
        <v>-3</v>
      </c>
      <c r="W5" s="767">
        <v>-8</v>
      </c>
    </row>
    <row r="6" spans="1:23">
      <c r="A6" s="104" t="s">
        <v>410</v>
      </c>
      <c r="B6" s="1316"/>
      <c r="C6" s="1316"/>
      <c r="D6" s="254">
        <v>-20</v>
      </c>
      <c r="E6" s="254">
        <v>-1</v>
      </c>
      <c r="F6" s="254">
        <v>-4</v>
      </c>
      <c r="G6" s="254">
        <v>-13</v>
      </c>
      <c r="H6" s="254">
        <v>-5</v>
      </c>
      <c r="I6" s="45"/>
      <c r="J6" s="254">
        <v>-1</v>
      </c>
      <c r="K6" s="254">
        <v>-1</v>
      </c>
      <c r="L6" s="254">
        <v>-1</v>
      </c>
      <c r="M6" s="254">
        <v>-1</v>
      </c>
      <c r="N6" s="254">
        <v>-2</v>
      </c>
      <c r="O6" s="254">
        <v>-3</v>
      </c>
      <c r="P6" s="254">
        <v>-3</v>
      </c>
      <c r="Q6" s="254">
        <v>-5</v>
      </c>
      <c r="R6" s="254">
        <v>-3</v>
      </c>
      <c r="S6" s="254">
        <v>-1</v>
      </c>
      <c r="T6" s="1316"/>
      <c r="U6" s="254">
        <v>-1</v>
      </c>
      <c r="V6" s="254" t="s">
        <v>32</v>
      </c>
      <c r="W6" s="254"/>
    </row>
    <row r="7" spans="1:23">
      <c r="A7" s="103" t="s">
        <v>411</v>
      </c>
      <c r="B7" s="767">
        <v>-13</v>
      </c>
      <c r="C7" s="767">
        <v>-18</v>
      </c>
      <c r="D7" s="767">
        <v>-43</v>
      </c>
      <c r="E7" s="767">
        <v>-68</v>
      </c>
      <c r="F7" s="767">
        <v>-81</v>
      </c>
      <c r="G7" s="767">
        <v>-127</v>
      </c>
      <c r="H7" s="767">
        <v>-146</v>
      </c>
      <c r="I7" s="45"/>
      <c r="J7" s="767">
        <v>-18</v>
      </c>
      <c r="K7" s="767">
        <v>-21</v>
      </c>
      <c r="L7" s="767">
        <v>-23</v>
      </c>
      <c r="M7" s="767">
        <v>-19</v>
      </c>
      <c r="N7" s="767">
        <v>-25</v>
      </c>
      <c r="O7" s="767">
        <v>-31</v>
      </c>
      <c r="P7" s="767">
        <v>-38</v>
      </c>
      <c r="Q7" s="767">
        <v>-33</v>
      </c>
      <c r="R7" s="767">
        <v>-25</v>
      </c>
      <c r="S7" s="767">
        <v>-31</v>
      </c>
      <c r="T7" s="767">
        <v>-47</v>
      </c>
      <c r="U7" s="767">
        <v>-43</v>
      </c>
      <c r="V7" s="767">
        <v>-23</v>
      </c>
      <c r="W7" s="767">
        <v>-29</v>
      </c>
    </row>
    <row r="8" spans="1:23">
      <c r="A8" s="104" t="s">
        <v>265</v>
      </c>
      <c r="B8" s="424">
        <v>1197</v>
      </c>
      <c r="C8" s="424">
        <v>1111</v>
      </c>
      <c r="D8" s="69">
        <v>931</v>
      </c>
      <c r="E8" s="424">
        <v>1305</v>
      </c>
      <c r="F8" s="424">
        <v>1617</v>
      </c>
      <c r="G8" s="424">
        <v>569</v>
      </c>
      <c r="H8" s="424">
        <v>1100</v>
      </c>
      <c r="I8" s="45"/>
      <c r="J8" s="254">
        <v>369</v>
      </c>
      <c r="K8" s="69">
        <v>436</v>
      </c>
      <c r="L8" s="424">
        <v>406</v>
      </c>
      <c r="M8" s="424">
        <v>406</v>
      </c>
      <c r="N8" s="211">
        <v>226</v>
      </c>
      <c r="O8" s="211">
        <v>23</v>
      </c>
      <c r="P8" s="424">
        <v>155</v>
      </c>
      <c r="Q8" s="424">
        <v>165</v>
      </c>
      <c r="R8" s="424">
        <v>220</v>
      </c>
      <c r="S8" s="424">
        <v>236</v>
      </c>
      <c r="T8" s="69">
        <v>269</v>
      </c>
      <c r="U8" s="69">
        <v>375</v>
      </c>
      <c r="V8" s="69">
        <v>284</v>
      </c>
      <c r="W8" s="69">
        <v>351</v>
      </c>
    </row>
    <row r="9" spans="1:23">
      <c r="A9" s="105" t="s">
        <v>412</v>
      </c>
      <c r="B9" s="767">
        <v>-218</v>
      </c>
      <c r="C9" s="767">
        <v>-189</v>
      </c>
      <c r="D9" s="767">
        <v>-195</v>
      </c>
      <c r="E9" s="767">
        <v>-138</v>
      </c>
      <c r="F9" s="767">
        <v>-141</v>
      </c>
      <c r="G9" s="767">
        <v>-132</v>
      </c>
      <c r="H9" s="767">
        <v>-176</v>
      </c>
      <c r="I9" s="45"/>
      <c r="J9" s="767">
        <v>-31</v>
      </c>
      <c r="K9" s="767">
        <v>-40</v>
      </c>
      <c r="L9" s="767">
        <v>-36</v>
      </c>
      <c r="M9" s="767">
        <v>-34</v>
      </c>
      <c r="N9" s="767">
        <v>-33</v>
      </c>
      <c r="O9" s="767">
        <v>-35</v>
      </c>
      <c r="P9" s="767">
        <v>-30</v>
      </c>
      <c r="Q9" s="767">
        <v>-34</v>
      </c>
      <c r="R9" s="767">
        <v>-37</v>
      </c>
      <c r="S9" s="767">
        <v>-34</v>
      </c>
      <c r="T9" s="767">
        <v>-49</v>
      </c>
      <c r="U9" s="767">
        <v>-56</v>
      </c>
      <c r="V9" s="767">
        <v>-40</v>
      </c>
      <c r="W9" s="767">
        <v>-41</v>
      </c>
    </row>
    <row r="10" spans="1:23">
      <c r="A10" s="104" t="s">
        <v>413</v>
      </c>
      <c r="B10" s="69">
        <v>979</v>
      </c>
      <c r="C10" s="69">
        <v>922</v>
      </c>
      <c r="D10" s="69">
        <v>736</v>
      </c>
      <c r="E10" s="424">
        <v>1167</v>
      </c>
      <c r="F10" s="424">
        <v>1476</v>
      </c>
      <c r="G10" s="188">
        <v>437</v>
      </c>
      <c r="H10" s="188">
        <v>924</v>
      </c>
      <c r="I10" s="45"/>
      <c r="J10" s="254">
        <v>338</v>
      </c>
      <c r="K10" s="69">
        <v>396</v>
      </c>
      <c r="L10" s="69">
        <v>370</v>
      </c>
      <c r="M10" s="424">
        <v>372</v>
      </c>
      <c r="N10" s="211">
        <v>193</v>
      </c>
      <c r="O10" s="254">
        <v>-12</v>
      </c>
      <c r="P10" s="424">
        <v>125</v>
      </c>
      <c r="Q10" s="424">
        <v>131</v>
      </c>
      <c r="R10" s="424">
        <v>183</v>
      </c>
      <c r="S10" s="424">
        <v>202</v>
      </c>
      <c r="T10" s="69">
        <v>220</v>
      </c>
      <c r="U10" s="69">
        <v>319</v>
      </c>
      <c r="V10" s="69">
        <v>244</v>
      </c>
      <c r="W10" s="69">
        <v>310</v>
      </c>
    </row>
    <row r="11" spans="1:23" ht="13.5" thickBot="1">
      <c r="A11" s="117" t="s">
        <v>120</v>
      </c>
      <c r="B11" s="115">
        <v>44.4</v>
      </c>
      <c r="C11" s="115">
        <v>44.1</v>
      </c>
      <c r="D11" s="115">
        <v>38.700000000000003</v>
      </c>
      <c r="E11" s="115">
        <v>53.7</v>
      </c>
      <c r="F11" s="94">
        <v>56.9</v>
      </c>
      <c r="G11" s="94">
        <v>24.6</v>
      </c>
      <c r="H11" s="94">
        <v>35.9</v>
      </c>
      <c r="I11" s="45"/>
      <c r="J11" s="256">
        <v>61</v>
      </c>
      <c r="K11" s="115">
        <v>57.5</v>
      </c>
      <c r="L11" s="115">
        <v>54.4</v>
      </c>
      <c r="M11" s="94">
        <v>55.6</v>
      </c>
      <c r="N11" s="115">
        <v>40.700000000000003</v>
      </c>
      <c r="O11" s="1336">
        <v>-3.7</v>
      </c>
      <c r="P11" s="94">
        <v>26.1</v>
      </c>
      <c r="Q11" s="94">
        <v>26.3</v>
      </c>
      <c r="R11" s="115" t="s">
        <v>506</v>
      </c>
      <c r="S11" s="1532">
        <v>38</v>
      </c>
      <c r="T11" s="386">
        <v>33.299999999999997</v>
      </c>
      <c r="U11" s="386">
        <v>37.299999999999997</v>
      </c>
      <c r="V11" s="1531">
        <v>38</v>
      </c>
      <c r="W11" s="1531">
        <v>40</v>
      </c>
    </row>
    <row r="12" spans="1:23">
      <c r="A12" s="1533" t="s">
        <v>507</v>
      </c>
      <c r="B12" s="1534"/>
      <c r="C12" s="1535"/>
      <c r="D12" s="1534"/>
      <c r="E12" s="1534"/>
      <c r="F12" s="1534"/>
      <c r="G12" s="1534"/>
      <c r="H12" s="1534"/>
      <c r="I12" s="154"/>
      <c r="J12" s="1534"/>
      <c r="K12" s="1534"/>
      <c r="L12" s="1534"/>
      <c r="M12" s="1534"/>
      <c r="N12" s="1534"/>
      <c r="O12" s="1534"/>
      <c r="P12" s="1534"/>
      <c r="Q12" s="1534"/>
      <c r="R12" s="1534"/>
      <c r="S12" s="1534"/>
      <c r="T12" s="1534"/>
      <c r="U12" s="1534"/>
      <c r="V12" s="1534"/>
      <c r="W12" s="1534"/>
    </row>
    <row r="14" spans="1:23" ht="15" customHeight="1">
      <c r="A14" s="1606" t="s">
        <v>508</v>
      </c>
      <c r="B14" s="1606"/>
      <c r="C14" s="1606"/>
      <c r="D14" s="1606"/>
      <c r="E14" s="1606"/>
      <c r="F14" s="1606"/>
      <c r="G14" s="1606"/>
      <c r="H14" s="1606"/>
      <c r="I14" s="1606"/>
      <c r="J14" s="1606"/>
      <c r="K14" s="1606"/>
      <c r="L14" s="1606"/>
      <c r="M14" s="1606"/>
      <c r="N14" s="1606"/>
      <c r="O14" s="1606"/>
      <c r="P14" s="1606"/>
      <c r="Q14" s="1606"/>
      <c r="R14" s="1606"/>
      <c r="S14" s="1606"/>
      <c r="T14" s="1606"/>
      <c r="U14" s="1606"/>
      <c r="V14" s="26"/>
    </row>
    <row r="15" spans="1:23">
      <c r="A15" s="102" t="s">
        <v>111</v>
      </c>
      <c r="B15" s="58">
        <v>2017</v>
      </c>
      <c r="C15" s="58">
        <v>2018</v>
      </c>
      <c r="D15" s="58">
        <v>2019</v>
      </c>
      <c r="E15" s="58">
        <v>2020</v>
      </c>
      <c r="F15" s="58">
        <v>2021</v>
      </c>
      <c r="G15" s="58">
        <v>2022</v>
      </c>
      <c r="H15" s="58">
        <v>2023</v>
      </c>
      <c r="I15" s="153"/>
      <c r="J15" s="58" t="s">
        <v>9</v>
      </c>
      <c r="K15" s="58" t="s">
        <v>10</v>
      </c>
      <c r="L15" s="58" t="s">
        <v>11</v>
      </c>
      <c r="M15" s="58" t="s">
        <v>12</v>
      </c>
      <c r="N15" s="58" t="s">
        <v>13</v>
      </c>
      <c r="O15" s="58" t="s">
        <v>131</v>
      </c>
      <c r="P15" s="58" t="s">
        <v>15</v>
      </c>
      <c r="Q15" s="58" t="s">
        <v>16</v>
      </c>
      <c r="R15" s="58" t="s">
        <v>134</v>
      </c>
      <c r="S15" s="58" t="s">
        <v>135</v>
      </c>
      <c r="T15" s="58" t="s">
        <v>19</v>
      </c>
      <c r="U15" s="58" t="s">
        <v>20</v>
      </c>
      <c r="V15" s="58" t="s">
        <v>909</v>
      </c>
      <c r="W15" s="58" t="s">
        <v>965</v>
      </c>
    </row>
    <row r="16" spans="1:23">
      <c r="A16" s="103" t="s">
        <v>65</v>
      </c>
      <c r="B16" s="57">
        <v>924</v>
      </c>
      <c r="C16" s="57">
        <v>882</v>
      </c>
      <c r="D16" s="57">
        <v>877</v>
      </c>
      <c r="E16" s="57">
        <v>1030</v>
      </c>
      <c r="F16" s="57">
        <v>1158</v>
      </c>
      <c r="G16" s="57">
        <f>260+110+128+142</f>
        <v>640</v>
      </c>
      <c r="H16" s="1317"/>
      <c r="I16" s="45"/>
      <c r="J16" s="255">
        <v>284</v>
      </c>
      <c r="K16" s="57">
        <v>351</v>
      </c>
      <c r="L16" s="57">
        <v>270</v>
      </c>
      <c r="M16" s="255">
        <v>253</v>
      </c>
      <c r="N16" s="185">
        <v>260</v>
      </c>
      <c r="O16" s="185">
        <v>110</v>
      </c>
      <c r="P16" s="185">
        <v>128</v>
      </c>
      <c r="Q16" s="185">
        <v>142</v>
      </c>
      <c r="R16" s="185" t="s">
        <v>509</v>
      </c>
      <c r="S16" s="185" t="s">
        <v>510</v>
      </c>
      <c r="T16" s="185">
        <v>251</v>
      </c>
      <c r="U16" s="185">
        <v>326</v>
      </c>
      <c r="V16" s="185">
        <v>261</v>
      </c>
      <c r="W16" s="185">
        <v>306</v>
      </c>
    </row>
    <row r="17" spans="1:23">
      <c r="A17" s="104" t="s">
        <v>66</v>
      </c>
      <c r="B17" s="69">
        <v>273</v>
      </c>
      <c r="C17" s="254">
        <v>229</v>
      </c>
      <c r="D17" s="69">
        <v>86</v>
      </c>
      <c r="E17" s="254">
        <v>329</v>
      </c>
      <c r="F17" s="69">
        <v>518</v>
      </c>
      <c r="G17" s="69">
        <f>-15-65+56+51</f>
        <v>27</v>
      </c>
      <c r="H17" s="1316"/>
      <c r="I17" s="45"/>
      <c r="J17" s="254">
        <v>101</v>
      </c>
      <c r="K17" s="254">
        <v>100</v>
      </c>
      <c r="L17" s="254">
        <v>154</v>
      </c>
      <c r="M17" s="254">
        <v>163</v>
      </c>
      <c r="N17" s="254">
        <v>-15</v>
      </c>
      <c r="O17" s="254">
        <v>-65</v>
      </c>
      <c r="P17" s="254">
        <v>56</v>
      </c>
      <c r="Q17" s="254">
        <v>51</v>
      </c>
      <c r="R17" s="254" t="s">
        <v>511</v>
      </c>
      <c r="S17" s="254" t="s">
        <v>512</v>
      </c>
      <c r="T17" s="254">
        <v>59</v>
      </c>
      <c r="U17" s="254">
        <v>79</v>
      </c>
      <c r="V17" s="254">
        <v>17</v>
      </c>
      <c r="W17" s="254">
        <v>44</v>
      </c>
    </row>
    <row r="18" spans="1:23">
      <c r="A18" s="103" t="s">
        <v>513</v>
      </c>
      <c r="B18" s="1317"/>
      <c r="C18" s="1317"/>
      <c r="D18" s="255">
        <v>-32</v>
      </c>
      <c r="E18" s="255">
        <v>-54</v>
      </c>
      <c r="F18" s="255">
        <v>-59</v>
      </c>
      <c r="G18" s="255">
        <f>-19-22-29-28</f>
        <v>-98</v>
      </c>
      <c r="H18" s="1317"/>
      <c r="I18" s="45"/>
      <c r="J18" s="255">
        <v>-15</v>
      </c>
      <c r="K18" s="255">
        <v>-15</v>
      </c>
      <c r="L18" s="255">
        <v>-18</v>
      </c>
      <c r="M18" s="255">
        <v>-10</v>
      </c>
      <c r="N18" s="255">
        <v>-19</v>
      </c>
      <c r="O18" s="255">
        <v>-22</v>
      </c>
      <c r="P18" s="255">
        <v>-29</v>
      </c>
      <c r="Q18" s="255">
        <v>-28</v>
      </c>
      <c r="R18" s="255">
        <v>-18</v>
      </c>
      <c r="S18" s="255" t="s">
        <v>514</v>
      </c>
      <c r="T18" s="255">
        <v>-41</v>
      </c>
      <c r="U18" s="255">
        <v>-30</v>
      </c>
      <c r="V18" s="255">
        <v>6</v>
      </c>
      <c r="W18" s="255">
        <v>1</v>
      </c>
    </row>
    <row r="19" spans="1:23" ht="12.95" customHeight="1">
      <c r="A19" s="106" t="s">
        <v>515</v>
      </c>
      <c r="B19" s="248">
        <v>1197</v>
      </c>
      <c r="C19" s="248">
        <v>1111</v>
      </c>
      <c r="D19" s="135">
        <v>931</v>
      </c>
      <c r="E19" s="248">
        <v>1305</v>
      </c>
      <c r="F19" s="135">
        <v>1617</v>
      </c>
      <c r="G19" s="135">
        <f>226+23+155+165</f>
        <v>569</v>
      </c>
      <c r="H19" s="1338"/>
      <c r="I19" s="38"/>
      <c r="J19" s="135">
        <v>369</v>
      </c>
      <c r="K19" s="135">
        <v>436</v>
      </c>
      <c r="L19" s="135">
        <v>406</v>
      </c>
      <c r="M19" s="1341">
        <v>406</v>
      </c>
      <c r="N19" s="135">
        <v>226</v>
      </c>
      <c r="O19" s="1341" t="s">
        <v>516</v>
      </c>
      <c r="P19" s="1341">
        <v>155</v>
      </c>
      <c r="Q19" s="1341">
        <v>165</v>
      </c>
      <c r="R19" s="1341" t="s">
        <v>517</v>
      </c>
      <c r="S19" s="1341" t="s">
        <v>518</v>
      </c>
      <c r="T19" s="1341">
        <v>269</v>
      </c>
      <c r="U19" s="1341">
        <v>375</v>
      </c>
      <c r="V19" s="1341">
        <v>284</v>
      </c>
      <c r="W19" s="1341">
        <v>351</v>
      </c>
    </row>
    <row r="20" spans="1:23">
      <c r="A20" s="1633" t="s">
        <v>849</v>
      </c>
      <c r="B20" s="1634"/>
      <c r="C20" s="1634"/>
      <c r="D20" s="1634"/>
      <c r="E20" s="1634"/>
      <c r="F20" s="1634"/>
      <c r="G20" s="1634"/>
      <c r="H20" s="1634"/>
      <c r="I20" s="1634"/>
      <c r="J20" s="1634"/>
      <c r="K20" s="1634"/>
      <c r="L20" s="1634"/>
      <c r="M20" s="1634"/>
      <c r="N20" s="1634"/>
      <c r="O20" s="1634"/>
      <c r="P20" s="1634"/>
      <c r="Q20" s="1634"/>
      <c r="R20" s="1634"/>
      <c r="S20" s="1634"/>
      <c r="T20" s="1634"/>
      <c r="U20" s="1634"/>
      <c r="V20" s="1527"/>
    </row>
    <row r="22" spans="1:23" ht="15">
      <c r="A22" s="1605" t="s">
        <v>519</v>
      </c>
      <c r="B22" s="1605"/>
      <c r="C22" s="1605"/>
      <c r="D22" s="1605"/>
      <c r="E22" s="1605"/>
      <c r="F22" s="1605"/>
      <c r="G22" s="1605"/>
      <c r="H22" s="1605"/>
      <c r="I22" s="1605"/>
      <c r="J22" s="1605"/>
      <c r="K22" s="1605"/>
      <c r="L22" s="1605"/>
      <c r="M22" s="1605"/>
      <c r="N22" s="1605"/>
      <c r="O22" s="1605"/>
      <c r="P22" s="1605"/>
      <c r="Q22" s="1605"/>
      <c r="R22" s="1605"/>
      <c r="S22" s="1605"/>
      <c r="T22" s="1605"/>
      <c r="U22" s="1605"/>
      <c r="V22" s="13"/>
    </row>
    <row r="23" spans="1:23">
      <c r="A23" s="102" t="s">
        <v>111</v>
      </c>
      <c r="B23" s="58">
        <v>2017</v>
      </c>
      <c r="C23" s="58">
        <v>2018</v>
      </c>
      <c r="D23" s="58">
        <v>2019</v>
      </c>
      <c r="E23" s="58">
        <v>2020</v>
      </c>
      <c r="F23" s="58">
        <v>2021</v>
      </c>
      <c r="G23" s="58">
        <v>2022</v>
      </c>
      <c r="H23" s="58">
        <v>2023</v>
      </c>
      <c r="I23" s="153"/>
      <c r="J23" s="58" t="s">
        <v>9</v>
      </c>
      <c r="K23" s="58" t="s">
        <v>10</v>
      </c>
      <c r="L23" s="58" t="s">
        <v>11</v>
      </c>
      <c r="M23" s="58" t="s">
        <v>12</v>
      </c>
      <c r="N23" s="58" t="s">
        <v>13</v>
      </c>
      <c r="O23" s="108" t="s">
        <v>131</v>
      </c>
      <c r="P23" s="58" t="s">
        <v>15</v>
      </c>
      <c r="Q23" s="58" t="s">
        <v>16</v>
      </c>
      <c r="R23" s="108" t="s">
        <v>134</v>
      </c>
      <c r="S23" s="108" t="s">
        <v>135</v>
      </c>
      <c r="T23" s="58" t="s">
        <v>19</v>
      </c>
      <c r="U23" s="58" t="s">
        <v>20</v>
      </c>
      <c r="V23" s="58" t="s">
        <v>909</v>
      </c>
      <c r="W23" s="58" t="s">
        <v>965</v>
      </c>
    </row>
    <row r="24" spans="1:23">
      <c r="A24" s="112" t="s">
        <v>520</v>
      </c>
      <c r="B24" s="28"/>
      <c r="C24" s="28"/>
      <c r="D24" s="28"/>
      <c r="E24" s="28"/>
      <c r="F24" s="189" t="s">
        <v>420</v>
      </c>
      <c r="G24" s="189" t="s">
        <v>420</v>
      </c>
      <c r="H24" s="189" t="s">
        <v>420</v>
      </c>
      <c r="I24" s="38"/>
      <c r="J24" s="28"/>
      <c r="K24" s="28"/>
      <c r="L24" s="28"/>
      <c r="M24" s="191" t="s">
        <v>420</v>
      </c>
      <c r="N24" s="28"/>
      <c r="O24" s="118"/>
      <c r="P24" s="189" t="s">
        <v>420</v>
      </c>
      <c r="Q24" s="191" t="s">
        <v>420</v>
      </c>
      <c r="R24" s="118"/>
      <c r="S24" s="118"/>
      <c r="T24" s="28"/>
      <c r="U24" s="28"/>
      <c r="V24" s="28"/>
      <c r="W24" s="28"/>
    </row>
    <row r="25" spans="1:23" s="278" customFormat="1">
      <c r="A25" s="249" t="s">
        <v>521</v>
      </c>
      <c r="B25" s="377">
        <v>281</v>
      </c>
      <c r="C25" s="377">
        <v>274</v>
      </c>
      <c r="D25" s="260">
        <v>244</v>
      </c>
      <c r="E25" s="260">
        <v>247</v>
      </c>
      <c r="F25" s="260">
        <v>216</v>
      </c>
      <c r="G25" s="260">
        <v>166</v>
      </c>
      <c r="H25" s="260">
        <v>234</v>
      </c>
      <c r="I25" s="377"/>
      <c r="J25" s="377">
        <v>45</v>
      </c>
      <c r="K25" s="377">
        <v>56</v>
      </c>
      <c r="L25" s="377">
        <v>62</v>
      </c>
      <c r="M25" s="377">
        <v>53</v>
      </c>
      <c r="N25" s="377">
        <v>34</v>
      </c>
      <c r="O25" s="260">
        <v>35</v>
      </c>
      <c r="P25" s="260">
        <v>53</v>
      </c>
      <c r="Q25" s="378">
        <v>45</v>
      </c>
      <c r="R25" s="378">
        <v>43</v>
      </c>
      <c r="S25" s="378">
        <v>53</v>
      </c>
      <c r="T25" s="57">
        <v>62</v>
      </c>
      <c r="U25" s="57">
        <v>76</v>
      </c>
      <c r="V25" s="57">
        <v>56</v>
      </c>
      <c r="W25" s="57">
        <v>58</v>
      </c>
    </row>
    <row r="26" spans="1:23">
      <c r="A26" s="110" t="s">
        <v>522</v>
      </c>
      <c r="B26" s="31">
        <v>397</v>
      </c>
      <c r="C26" s="31">
        <v>427</v>
      </c>
      <c r="D26" s="31">
        <v>396</v>
      </c>
      <c r="E26" s="31">
        <v>378</v>
      </c>
      <c r="F26" s="164">
        <v>313</v>
      </c>
      <c r="G26" s="164">
        <v>237</v>
      </c>
      <c r="H26" s="164">
        <v>346</v>
      </c>
      <c r="I26" s="49"/>
      <c r="J26" s="347">
        <v>66</v>
      </c>
      <c r="K26" s="31">
        <v>84</v>
      </c>
      <c r="L26" s="31">
        <v>91</v>
      </c>
      <c r="M26" s="188">
        <v>71</v>
      </c>
      <c r="N26" s="31">
        <v>54</v>
      </c>
      <c r="O26" s="31">
        <v>52</v>
      </c>
      <c r="P26" s="164">
        <v>69</v>
      </c>
      <c r="Q26" s="188">
        <v>62</v>
      </c>
      <c r="R26" s="69">
        <v>61</v>
      </c>
      <c r="S26" s="69">
        <v>77</v>
      </c>
      <c r="T26" s="69">
        <v>95</v>
      </c>
      <c r="U26" s="69">
        <v>114</v>
      </c>
      <c r="V26" s="69">
        <v>85</v>
      </c>
      <c r="W26" s="69">
        <v>89</v>
      </c>
    </row>
    <row r="27" spans="1:23" ht="13.5" thickBot="1">
      <c r="A27" s="109" t="s">
        <v>523</v>
      </c>
      <c r="B27" s="49">
        <v>840</v>
      </c>
      <c r="C27" s="49">
        <v>860</v>
      </c>
      <c r="D27" s="49">
        <v>818</v>
      </c>
      <c r="E27" s="49">
        <v>760</v>
      </c>
      <c r="F27" s="190">
        <v>643</v>
      </c>
      <c r="G27" s="190">
        <v>692</v>
      </c>
      <c r="H27" s="190">
        <v>939</v>
      </c>
      <c r="I27" s="49"/>
      <c r="J27" s="346">
        <v>152</v>
      </c>
      <c r="K27" s="49">
        <v>188</v>
      </c>
      <c r="L27" s="49">
        <v>176</v>
      </c>
      <c r="M27" s="192">
        <v>128</v>
      </c>
      <c r="N27" s="49">
        <v>126</v>
      </c>
      <c r="O27" s="49">
        <v>193</v>
      </c>
      <c r="P27" s="119">
        <v>194</v>
      </c>
      <c r="Q27" s="192">
        <v>178</v>
      </c>
      <c r="R27" s="119">
        <v>170</v>
      </c>
      <c r="S27" s="119">
        <v>242</v>
      </c>
      <c r="T27" s="119">
        <v>242</v>
      </c>
      <c r="U27" s="119">
        <v>286</v>
      </c>
      <c r="V27" s="119">
        <v>188</v>
      </c>
      <c r="W27" s="119">
        <v>242</v>
      </c>
    </row>
    <row r="28" spans="1:23">
      <c r="A28" s="112" t="s">
        <v>423</v>
      </c>
      <c r="B28" s="28"/>
      <c r="C28" s="28"/>
      <c r="D28" s="28"/>
      <c r="E28" s="28"/>
      <c r="F28" s="189" t="s">
        <v>420</v>
      </c>
      <c r="G28" s="189" t="s">
        <v>420</v>
      </c>
      <c r="H28" s="189"/>
      <c r="I28" s="38"/>
      <c r="J28" s="272"/>
      <c r="K28" s="28"/>
      <c r="L28" s="28"/>
      <c r="M28" s="191" t="s">
        <v>420</v>
      </c>
      <c r="N28" s="28"/>
      <c r="O28" s="120"/>
      <c r="P28" s="189" t="s">
        <v>420</v>
      </c>
      <c r="Q28" s="191" t="s">
        <v>420</v>
      </c>
      <c r="R28" s="120"/>
      <c r="S28" s="120"/>
      <c r="T28" s="28"/>
      <c r="U28" s="28"/>
      <c r="V28" s="28"/>
      <c r="W28" s="28"/>
    </row>
    <row r="29" spans="1:23">
      <c r="A29" s="103" t="s">
        <v>524</v>
      </c>
      <c r="B29" s="259">
        <v>6166</v>
      </c>
      <c r="C29" s="259">
        <v>6523</v>
      </c>
      <c r="D29" s="259">
        <v>6000</v>
      </c>
      <c r="E29" s="259">
        <v>6180</v>
      </c>
      <c r="F29" s="259">
        <v>9317</v>
      </c>
      <c r="G29" s="259">
        <v>8797</v>
      </c>
      <c r="H29" s="259">
        <v>8478</v>
      </c>
      <c r="I29" s="45"/>
      <c r="J29" s="255">
        <v>8504</v>
      </c>
      <c r="K29" s="255">
        <v>9700</v>
      </c>
      <c r="L29" s="213">
        <v>9372</v>
      </c>
      <c r="M29" s="213">
        <v>9699</v>
      </c>
      <c r="N29" s="213">
        <v>9997</v>
      </c>
      <c r="O29" s="68">
        <v>9513</v>
      </c>
      <c r="P29" s="68">
        <v>7745</v>
      </c>
      <c r="Q29" s="68">
        <v>8001</v>
      </c>
      <c r="R29" s="68">
        <v>8927</v>
      </c>
      <c r="S29" s="68">
        <v>8464</v>
      </c>
      <c r="T29" s="68">
        <v>8356</v>
      </c>
      <c r="U29" s="68">
        <v>8159</v>
      </c>
      <c r="V29" s="68">
        <v>8438</v>
      </c>
      <c r="W29" s="68">
        <v>9753</v>
      </c>
    </row>
    <row r="30" spans="1:23">
      <c r="A30" s="104" t="s">
        <v>527</v>
      </c>
      <c r="B30" s="254">
        <v>5970</v>
      </c>
      <c r="C30" s="254">
        <v>5638</v>
      </c>
      <c r="D30" s="254">
        <v>5445</v>
      </c>
      <c r="E30" s="254">
        <v>5864</v>
      </c>
      <c r="F30" s="254">
        <v>9337</v>
      </c>
      <c r="G30" s="254">
        <v>8052</v>
      </c>
      <c r="H30" s="254">
        <v>7960</v>
      </c>
      <c r="I30" s="45"/>
      <c r="J30" s="254">
        <v>9493</v>
      </c>
      <c r="K30" s="254">
        <v>9653</v>
      </c>
      <c r="L30" s="211">
        <v>8187</v>
      </c>
      <c r="M30" s="211">
        <v>10229</v>
      </c>
      <c r="N30" s="211">
        <v>10848</v>
      </c>
      <c r="O30" s="70">
        <v>6493</v>
      </c>
      <c r="P30" s="70">
        <v>6663</v>
      </c>
      <c r="Q30" s="70">
        <v>8774</v>
      </c>
      <c r="R30" s="70">
        <v>9465</v>
      </c>
      <c r="S30" s="70">
        <v>7025</v>
      </c>
      <c r="T30" s="70">
        <v>7731</v>
      </c>
      <c r="U30" s="70">
        <v>7941</v>
      </c>
      <c r="V30" s="70">
        <v>7687</v>
      </c>
      <c r="W30" s="70">
        <v>9202</v>
      </c>
    </row>
    <row r="31" spans="1:23">
      <c r="A31" s="103" t="s">
        <v>528</v>
      </c>
      <c r="B31" s="257">
        <v>1247</v>
      </c>
      <c r="C31" s="257">
        <v>1254</v>
      </c>
      <c r="D31" s="257">
        <v>1419</v>
      </c>
      <c r="E31" s="257">
        <v>1857</v>
      </c>
      <c r="F31" s="257">
        <v>1773</v>
      </c>
      <c r="G31" s="257">
        <v>1797</v>
      </c>
      <c r="H31" s="257">
        <v>2002</v>
      </c>
      <c r="I31" s="45"/>
      <c r="J31" s="255">
        <v>1781</v>
      </c>
      <c r="K31" s="255">
        <v>1720</v>
      </c>
      <c r="L31" s="255">
        <v>1770</v>
      </c>
      <c r="M31" s="213">
        <v>1795</v>
      </c>
      <c r="N31" s="213">
        <v>1879</v>
      </c>
      <c r="O31" s="71">
        <v>1904</v>
      </c>
      <c r="P31" s="71">
        <v>1773</v>
      </c>
      <c r="Q31" s="71">
        <v>1663</v>
      </c>
      <c r="R31" s="71">
        <v>1832</v>
      </c>
      <c r="S31" s="71">
        <v>2103</v>
      </c>
      <c r="T31" s="71">
        <v>1874</v>
      </c>
      <c r="U31" s="71">
        <v>2131</v>
      </c>
      <c r="V31" s="71">
        <v>2083</v>
      </c>
      <c r="W31" s="71">
        <v>2361</v>
      </c>
    </row>
    <row r="32" spans="1:23">
      <c r="A32" s="107" t="s">
        <v>529</v>
      </c>
      <c r="B32" s="426">
        <v>15.3</v>
      </c>
      <c r="C32" s="426">
        <v>14.43</v>
      </c>
      <c r="D32" s="426">
        <v>15.4</v>
      </c>
      <c r="E32" s="427">
        <v>21.1</v>
      </c>
      <c r="F32" s="428">
        <v>25</v>
      </c>
      <c r="G32" s="428">
        <v>21</v>
      </c>
      <c r="H32" s="428">
        <v>24</v>
      </c>
      <c r="I32" s="45"/>
      <c r="J32" s="271">
        <v>24.58</v>
      </c>
      <c r="K32" s="34">
        <v>26</v>
      </c>
      <c r="L32" s="34">
        <v>26</v>
      </c>
      <c r="M32" s="34">
        <v>21.32</v>
      </c>
      <c r="N32" s="34">
        <v>24</v>
      </c>
      <c r="O32" s="34" t="s">
        <v>152</v>
      </c>
      <c r="P32" s="164">
        <v>19</v>
      </c>
      <c r="Q32" s="188">
        <v>18</v>
      </c>
      <c r="R32" s="34" t="s">
        <v>152</v>
      </c>
      <c r="S32" s="34" t="s">
        <v>139</v>
      </c>
      <c r="T32" s="34">
        <v>23</v>
      </c>
      <c r="U32" s="34">
        <v>24</v>
      </c>
      <c r="V32" s="34">
        <v>24</v>
      </c>
      <c r="W32" s="34">
        <v>27</v>
      </c>
    </row>
    <row r="33" spans="1:16384">
      <c r="A33" s="112" t="s">
        <v>530</v>
      </c>
      <c r="B33" s="28"/>
      <c r="C33" s="28"/>
      <c r="D33" s="28"/>
      <c r="E33" s="28"/>
      <c r="F33" s="189" t="s">
        <v>420</v>
      </c>
      <c r="G33" s="189" t="s">
        <v>420</v>
      </c>
      <c r="H33" s="189"/>
      <c r="I33" s="38"/>
      <c r="J33" s="272"/>
      <c r="K33" s="28"/>
      <c r="L33" s="28"/>
      <c r="M33" s="191" t="s">
        <v>420</v>
      </c>
      <c r="N33" s="28"/>
      <c r="O33" s="118"/>
      <c r="P33" s="189" t="s">
        <v>420</v>
      </c>
      <c r="Q33" s="191" t="s">
        <v>420</v>
      </c>
      <c r="R33" s="118"/>
      <c r="S33" s="118"/>
      <c r="T33" s="28"/>
      <c r="U33" s="28"/>
      <c r="V33" s="28"/>
      <c r="W33" s="28"/>
    </row>
    <row r="34" spans="1:16384">
      <c r="A34" s="103" t="s">
        <v>286</v>
      </c>
      <c r="B34" s="255">
        <v>1692</v>
      </c>
      <c r="C34" s="255">
        <v>1542</v>
      </c>
      <c r="D34" s="255">
        <v>1327</v>
      </c>
      <c r="E34" s="255">
        <v>1450</v>
      </c>
      <c r="F34" s="255">
        <v>2018</v>
      </c>
      <c r="G34" s="255">
        <v>1339</v>
      </c>
      <c r="H34" s="255">
        <v>1862</v>
      </c>
      <c r="I34" s="45"/>
      <c r="J34" s="57">
        <v>431</v>
      </c>
      <c r="K34" s="57">
        <v>538</v>
      </c>
      <c r="L34" s="57">
        <v>510</v>
      </c>
      <c r="M34" s="57">
        <v>539</v>
      </c>
      <c r="N34" s="57">
        <v>370</v>
      </c>
      <c r="O34" s="57">
        <v>225</v>
      </c>
      <c r="P34" s="157">
        <v>353</v>
      </c>
      <c r="Q34" s="193">
        <v>392</v>
      </c>
      <c r="R34" s="4">
        <v>409</v>
      </c>
      <c r="S34" s="4">
        <v>371</v>
      </c>
      <c r="T34" s="4">
        <v>478</v>
      </c>
      <c r="U34" s="4">
        <v>605</v>
      </c>
      <c r="V34" s="4">
        <v>434</v>
      </c>
      <c r="W34" s="4">
        <v>535</v>
      </c>
    </row>
    <row r="35" spans="1:16384">
      <c r="A35" s="104" t="s">
        <v>531</v>
      </c>
      <c r="B35" s="254">
        <v>498</v>
      </c>
      <c r="C35" s="254">
        <v>538</v>
      </c>
      <c r="D35" s="254">
        <v>564</v>
      </c>
      <c r="E35" s="69">
        <v>709</v>
      </c>
      <c r="F35" s="158">
        <v>555</v>
      </c>
      <c r="G35" s="158">
        <v>426</v>
      </c>
      <c r="H35" s="158">
        <v>693</v>
      </c>
      <c r="I35" s="45"/>
      <c r="J35" s="254">
        <v>119</v>
      </c>
      <c r="K35" s="69">
        <v>145</v>
      </c>
      <c r="L35" s="69">
        <v>164</v>
      </c>
      <c r="M35" s="194">
        <v>127</v>
      </c>
      <c r="N35" s="69">
        <v>101</v>
      </c>
      <c r="O35" s="69">
        <v>99</v>
      </c>
      <c r="P35" s="158">
        <v>123</v>
      </c>
      <c r="Q35" s="194">
        <v>103</v>
      </c>
      <c r="R35" s="73">
        <v>111</v>
      </c>
      <c r="S35" s="73">
        <v>161</v>
      </c>
      <c r="T35" s="73">
        <v>177</v>
      </c>
      <c r="U35" s="73">
        <v>243</v>
      </c>
      <c r="V35" s="73">
        <v>176</v>
      </c>
      <c r="W35" s="73">
        <v>209</v>
      </c>
    </row>
    <row r="36" spans="1:16384">
      <c r="A36" s="103" t="s">
        <v>532</v>
      </c>
      <c r="B36" s="255">
        <v>14</v>
      </c>
      <c r="C36" s="255">
        <v>13</v>
      </c>
      <c r="D36" s="255">
        <v>13</v>
      </c>
      <c r="E36" s="57">
        <v>16</v>
      </c>
      <c r="F36" s="157">
        <v>16</v>
      </c>
      <c r="G36" s="157">
        <v>14</v>
      </c>
      <c r="H36" s="157">
        <v>22</v>
      </c>
      <c r="I36" s="45"/>
      <c r="J36" s="255">
        <v>4</v>
      </c>
      <c r="K36" s="57">
        <v>5</v>
      </c>
      <c r="L36" s="57">
        <v>4</v>
      </c>
      <c r="M36" s="193">
        <v>3</v>
      </c>
      <c r="N36" s="57">
        <v>3</v>
      </c>
      <c r="O36" s="57">
        <v>4</v>
      </c>
      <c r="P36" s="157">
        <v>4</v>
      </c>
      <c r="Q36" s="193">
        <v>3</v>
      </c>
      <c r="R36" s="4">
        <v>4</v>
      </c>
      <c r="S36" s="4">
        <v>6</v>
      </c>
      <c r="T36" s="4">
        <v>5</v>
      </c>
      <c r="U36" s="4">
        <v>7</v>
      </c>
      <c r="V36" s="4">
        <v>4</v>
      </c>
      <c r="W36" s="4">
        <v>7</v>
      </c>
    </row>
    <row r="37" spans="1:16384" ht="13.5" thickBot="1">
      <c r="A37" s="114" t="s">
        <v>515</v>
      </c>
      <c r="B37" s="258">
        <v>2204</v>
      </c>
      <c r="C37" s="258">
        <v>2093</v>
      </c>
      <c r="D37" s="258">
        <v>1904</v>
      </c>
      <c r="E37" s="258">
        <v>2175</v>
      </c>
      <c r="F37" s="258">
        <v>2589</v>
      </c>
      <c r="G37" s="258">
        <v>1779</v>
      </c>
      <c r="H37" s="258">
        <v>2577</v>
      </c>
      <c r="I37" s="38"/>
      <c r="J37" s="258">
        <v>554</v>
      </c>
      <c r="K37" s="111">
        <v>688</v>
      </c>
      <c r="L37" s="111">
        <v>678</v>
      </c>
      <c r="M37" s="1537">
        <v>669</v>
      </c>
      <c r="N37" s="111">
        <v>474</v>
      </c>
      <c r="O37" s="111">
        <v>328</v>
      </c>
      <c r="P37" s="1537">
        <v>479</v>
      </c>
      <c r="Q37" s="1537">
        <v>498</v>
      </c>
      <c r="R37" s="1536">
        <v>524</v>
      </c>
      <c r="S37" s="1536">
        <v>538</v>
      </c>
      <c r="T37" s="1536">
        <v>660</v>
      </c>
      <c r="U37" s="1536">
        <v>855</v>
      </c>
      <c r="V37" s="1536">
        <v>615</v>
      </c>
      <c r="W37" s="1536">
        <v>751</v>
      </c>
    </row>
    <row r="38" spans="1:16384">
      <c r="A38" s="1426" t="s">
        <v>1032</v>
      </c>
      <c r="B38" s="318"/>
      <c r="C38" s="318"/>
      <c r="D38" s="318"/>
      <c r="E38" s="318"/>
      <c r="F38" s="318"/>
      <c r="G38" s="318"/>
      <c r="H38" s="318"/>
      <c r="I38" s="38"/>
      <c r="J38" s="318"/>
      <c r="K38" s="38"/>
      <c r="L38" s="38"/>
      <c r="M38" s="1427"/>
      <c r="N38" s="38"/>
      <c r="O38" s="38"/>
      <c r="P38" s="1427"/>
      <c r="Q38" s="1427"/>
      <c r="R38" s="1427"/>
      <c r="S38" s="1427"/>
      <c r="T38" s="1427"/>
      <c r="U38" s="1427"/>
      <c r="V38" s="1427">
        <v>24</v>
      </c>
      <c r="W38" s="1427">
        <v>28</v>
      </c>
      <c r="X38" s="17"/>
      <c r="Y38" s="318"/>
      <c r="Z38" s="318"/>
      <c r="AA38" s="318"/>
      <c r="AB38" s="318"/>
      <c r="AC38" s="318"/>
      <c r="AD38" s="318"/>
      <c r="AE38" s="318"/>
      <c r="AF38" s="38"/>
      <c r="AG38" s="318"/>
      <c r="AH38" s="38"/>
      <c r="AI38" s="38"/>
      <c r="AJ38" s="1427"/>
      <c r="AK38" s="38"/>
      <c r="AL38" s="38"/>
      <c r="AM38" s="1427"/>
      <c r="AN38" s="1427"/>
      <c r="AO38" s="1427"/>
      <c r="AP38" s="1427"/>
      <c r="AQ38" s="1427"/>
      <c r="AR38" s="1427"/>
      <c r="AS38" s="6"/>
      <c r="AT38" s="17"/>
      <c r="AU38" s="318"/>
      <c r="AV38" s="318"/>
      <c r="AW38" s="318"/>
      <c r="AX38" s="318"/>
      <c r="AY38" s="318"/>
      <c r="AZ38" s="318"/>
      <c r="BA38" s="318"/>
      <c r="BB38" s="38"/>
      <c r="BC38" s="318"/>
      <c r="BD38" s="38"/>
      <c r="BE38" s="38"/>
      <c r="BF38" s="1427"/>
      <c r="BG38" s="38"/>
      <c r="BH38" s="38"/>
      <c r="BI38" s="1427"/>
      <c r="BJ38" s="1427"/>
      <c r="BK38" s="1427"/>
      <c r="BL38" s="1427"/>
      <c r="BM38" s="1427"/>
      <c r="BN38" s="1427"/>
      <c r="BO38" s="6"/>
      <c r="BP38" s="17"/>
      <c r="BQ38" s="318"/>
      <c r="BR38" s="318"/>
      <c r="BS38" s="318"/>
      <c r="BT38" s="318"/>
      <c r="BU38" s="318"/>
      <c r="BV38" s="318"/>
      <c r="BW38" s="318"/>
      <c r="BX38" s="38"/>
      <c r="BY38" s="318"/>
      <c r="BZ38" s="38"/>
      <c r="CA38" s="38"/>
      <c r="CB38" s="1427"/>
      <c r="CC38" s="38"/>
      <c r="CD38" s="38"/>
      <c r="CE38" s="1427"/>
      <c r="CF38" s="1427"/>
      <c r="CG38" s="1427"/>
      <c r="CH38" s="1427"/>
      <c r="CI38" s="1427"/>
      <c r="CJ38" s="1427"/>
      <c r="CK38" s="6"/>
      <c r="CL38" s="17"/>
      <c r="CM38" s="318"/>
      <c r="CN38" s="318"/>
      <c r="CO38" s="318"/>
      <c r="CP38" s="318"/>
      <c r="CQ38" s="318"/>
      <c r="CR38" s="318"/>
      <c r="CS38" s="318"/>
      <c r="CT38" s="38"/>
      <c r="CU38" s="318"/>
      <c r="CV38" s="38"/>
      <c r="CW38" s="38"/>
      <c r="CX38" s="1427"/>
      <c r="CY38" s="38"/>
      <c r="CZ38" s="38"/>
      <c r="DA38" s="1427"/>
      <c r="DB38" s="1427"/>
      <c r="DC38" s="1427"/>
      <c r="DD38" s="1427"/>
      <c r="DE38" s="1427"/>
      <c r="DF38" s="1427"/>
      <c r="DG38" s="6"/>
      <c r="DH38" s="17"/>
      <c r="DI38" s="318"/>
      <c r="DJ38" s="318"/>
      <c r="DK38" s="318"/>
      <c r="DL38" s="318"/>
      <c r="DM38" s="318"/>
      <c r="DN38" s="318"/>
      <c r="DO38" s="318"/>
      <c r="DP38" s="38"/>
      <c r="DQ38" s="318"/>
      <c r="DR38" s="38"/>
      <c r="DS38" s="38"/>
      <c r="DT38" s="1427"/>
      <c r="DU38" s="38"/>
      <c r="DV38" s="38"/>
      <c r="DW38" s="1427"/>
      <c r="DX38" s="1427"/>
      <c r="DY38" s="1427"/>
      <c r="DZ38" s="1427"/>
      <c r="EA38" s="1427"/>
      <c r="EB38" s="1427"/>
      <c r="EC38" s="6"/>
      <c r="ED38" s="17"/>
      <c r="EE38" s="318"/>
      <c r="EF38" s="318"/>
      <c r="EG38" s="318"/>
      <c r="EH38" s="318"/>
      <c r="EI38" s="318"/>
      <c r="EJ38" s="318"/>
      <c r="EK38" s="318"/>
      <c r="EL38" s="38"/>
      <c r="EM38" s="318"/>
      <c r="EN38" s="38"/>
      <c r="EO38" s="38"/>
      <c r="EP38" s="1427"/>
      <c r="EQ38" s="38"/>
      <c r="ER38" s="38"/>
      <c r="ES38" s="1427"/>
      <c r="ET38" s="1427"/>
      <c r="EU38" s="1427"/>
      <c r="EV38" s="1427"/>
      <c r="EW38" s="1427"/>
      <c r="EX38" s="1427"/>
      <c r="EY38" s="6"/>
      <c r="EZ38" s="17"/>
      <c r="FA38" s="318"/>
      <c r="FB38" s="318"/>
      <c r="FC38" s="318"/>
      <c r="FD38" s="318"/>
      <c r="FE38" s="318"/>
      <c r="FF38" s="318"/>
      <c r="FG38" s="318"/>
      <c r="FH38" s="38"/>
      <c r="FI38" s="318"/>
      <c r="FJ38" s="38"/>
      <c r="FK38" s="38"/>
      <c r="FL38" s="1427"/>
      <c r="FM38" s="38"/>
      <c r="FN38" s="38"/>
      <c r="FO38" s="1427"/>
      <c r="FP38" s="1427"/>
      <c r="FQ38" s="1427"/>
      <c r="FR38" s="1427"/>
      <c r="FS38" s="1427"/>
      <c r="FT38" s="1427"/>
      <c r="FU38" s="6"/>
      <c r="FV38" s="17"/>
      <c r="FW38" s="318"/>
      <c r="FX38" s="318"/>
      <c r="FY38" s="318"/>
      <c r="FZ38" s="318"/>
      <c r="GA38" s="318"/>
      <c r="GB38" s="318"/>
      <c r="GC38" s="318"/>
      <c r="GD38" s="38"/>
      <c r="GE38" s="318"/>
      <c r="GF38" s="38"/>
      <c r="GG38" s="38"/>
      <c r="GH38" s="1427"/>
      <c r="GI38" s="38"/>
      <c r="GJ38" s="38"/>
      <c r="GK38" s="1427"/>
      <c r="GL38" s="1427"/>
      <c r="GM38" s="1427"/>
      <c r="GN38" s="1427"/>
      <c r="GO38" s="1427"/>
      <c r="GP38" s="1427"/>
      <c r="GQ38" s="6"/>
      <c r="GR38" s="17"/>
      <c r="GS38" s="318"/>
      <c r="GT38" s="318"/>
      <c r="GU38" s="318"/>
      <c r="GV38" s="318"/>
      <c r="GW38" s="318"/>
      <c r="GX38" s="318"/>
      <c r="GY38" s="318"/>
      <c r="GZ38" s="38"/>
      <c r="HA38" s="318"/>
      <c r="HB38" s="38"/>
      <c r="HC38" s="38"/>
      <c r="HD38" s="1427"/>
      <c r="HE38" s="38"/>
      <c r="HF38" s="38"/>
      <c r="HG38" s="1427"/>
      <c r="HH38" s="1427"/>
      <c r="HI38" s="1427"/>
      <c r="HJ38" s="1427"/>
      <c r="HK38" s="1427"/>
      <c r="HL38" s="1427"/>
      <c r="HM38" s="6"/>
      <c r="HN38" s="17"/>
      <c r="HO38" s="318"/>
      <c r="HP38" s="318"/>
      <c r="HQ38" s="318"/>
      <c r="HR38" s="318"/>
      <c r="HS38" s="318"/>
      <c r="HT38" s="318"/>
      <c r="HU38" s="318"/>
      <c r="HV38" s="38"/>
      <c r="HW38" s="318"/>
      <c r="HX38" s="38"/>
      <c r="HY38" s="38"/>
      <c r="HZ38" s="1427"/>
      <c r="IA38" s="38"/>
      <c r="IB38" s="38"/>
      <c r="IC38" s="1427"/>
      <c r="ID38" s="1427"/>
      <c r="IE38" s="1427"/>
      <c r="IF38" s="1427"/>
      <c r="IG38" s="1427"/>
      <c r="IH38" s="1427"/>
      <c r="II38" s="6"/>
      <c r="IJ38" s="17"/>
      <c r="IK38" s="318"/>
      <c r="IL38" s="318"/>
      <c r="IM38" s="318"/>
      <c r="IN38" s="318"/>
      <c r="IO38" s="318"/>
      <c r="IP38" s="318"/>
      <c r="IQ38" s="318"/>
      <c r="IR38" s="38"/>
      <c r="IS38" s="318"/>
      <c r="IT38" s="38"/>
      <c r="IU38" s="38"/>
      <c r="IV38" s="1427"/>
      <c r="IW38" s="38"/>
      <c r="IX38" s="38"/>
      <c r="IY38" s="1427"/>
      <c r="IZ38" s="1427"/>
      <c r="JA38" s="1427"/>
      <c r="JB38" s="1427"/>
      <c r="JC38" s="1427"/>
      <c r="JD38" s="1427"/>
      <c r="JE38" s="6"/>
      <c r="JF38" s="17"/>
      <c r="JG38" s="318"/>
      <c r="JH38" s="318"/>
      <c r="JI38" s="318"/>
      <c r="JJ38" s="318"/>
      <c r="JK38" s="318"/>
      <c r="JL38" s="318"/>
      <c r="JM38" s="318"/>
      <c r="JN38" s="38"/>
      <c r="JO38" s="318"/>
      <c r="JP38" s="38"/>
      <c r="JQ38" s="38"/>
      <c r="JR38" s="1427"/>
      <c r="JS38" s="38"/>
      <c r="JT38" s="38"/>
      <c r="JU38" s="1427"/>
      <c r="JV38" s="1427"/>
      <c r="JW38" s="1427"/>
      <c r="JX38" s="1427"/>
      <c r="JY38" s="1427"/>
      <c r="JZ38" s="1427"/>
      <c r="KA38" s="6"/>
      <c r="KB38" s="17"/>
      <c r="KC38" s="318"/>
      <c r="KD38" s="318"/>
      <c r="KE38" s="318"/>
      <c r="KF38" s="318"/>
      <c r="KG38" s="318"/>
      <c r="KH38" s="318"/>
      <c r="KI38" s="318"/>
      <c r="KJ38" s="38"/>
      <c r="KK38" s="318"/>
      <c r="KL38" s="38"/>
      <c r="KM38" s="38"/>
      <c r="KN38" s="1427"/>
      <c r="KO38" s="38"/>
      <c r="KP38" s="38"/>
      <c r="KQ38" s="1427"/>
      <c r="KR38" s="1427"/>
      <c r="KS38" s="1427"/>
      <c r="KT38" s="1427"/>
      <c r="KU38" s="1427"/>
      <c r="KV38" s="1427"/>
      <c r="KW38" s="6"/>
      <c r="KX38" s="17"/>
      <c r="KY38" s="318"/>
      <c r="KZ38" s="318"/>
      <c r="LA38" s="318"/>
      <c r="LB38" s="318"/>
      <c r="LC38" s="318"/>
      <c r="LD38" s="318"/>
      <c r="LE38" s="318"/>
      <c r="LF38" s="38"/>
      <c r="LG38" s="318"/>
      <c r="LH38" s="38"/>
      <c r="LI38" s="38"/>
      <c r="LJ38" s="1427"/>
      <c r="LK38" s="38"/>
      <c r="LL38" s="38"/>
      <c r="LM38" s="1427"/>
      <c r="LN38" s="1427"/>
      <c r="LO38" s="1427"/>
      <c r="LP38" s="1427"/>
      <c r="LQ38" s="1427"/>
      <c r="LR38" s="1427"/>
      <c r="LS38" s="6"/>
      <c r="LT38" s="17"/>
      <c r="LU38" s="318"/>
      <c r="LV38" s="318"/>
      <c r="LW38" s="318"/>
      <c r="LX38" s="318"/>
      <c r="LY38" s="318"/>
      <c r="LZ38" s="318"/>
      <c r="MA38" s="318"/>
      <c r="MB38" s="38"/>
      <c r="MC38" s="318"/>
      <c r="MD38" s="38"/>
      <c r="ME38" s="38"/>
      <c r="MF38" s="1427"/>
      <c r="MG38" s="38"/>
      <c r="MH38" s="38"/>
      <c r="MI38" s="1427"/>
      <c r="MJ38" s="1427"/>
      <c r="MK38" s="1427"/>
      <c r="ML38" s="1427"/>
      <c r="MM38" s="1427"/>
      <c r="MN38" s="1427"/>
      <c r="MO38" s="6"/>
      <c r="MP38" s="17"/>
      <c r="MQ38" s="318"/>
      <c r="MR38" s="318"/>
      <c r="MS38" s="318"/>
      <c r="MT38" s="318"/>
      <c r="MU38" s="318"/>
      <c r="MV38" s="318"/>
      <c r="MW38" s="318"/>
      <c r="MX38" s="38"/>
      <c r="MY38" s="318"/>
      <c r="MZ38" s="38"/>
      <c r="NA38" s="38"/>
      <c r="NB38" s="1427"/>
      <c r="NC38" s="38"/>
      <c r="ND38" s="38"/>
      <c r="NE38" s="1427"/>
      <c r="NF38" s="1427"/>
      <c r="NG38" s="1427"/>
      <c r="NH38" s="1427"/>
      <c r="NI38" s="1427"/>
      <c r="NJ38" s="1427"/>
      <c r="NK38" s="6"/>
      <c r="NL38" s="17"/>
      <c r="NM38" s="318"/>
      <c r="NN38" s="318"/>
      <c r="NO38" s="318"/>
      <c r="NP38" s="318"/>
      <c r="NQ38" s="318"/>
      <c r="NR38" s="318"/>
      <c r="NS38" s="318"/>
      <c r="NT38" s="38"/>
      <c r="NU38" s="318"/>
      <c r="NV38" s="38"/>
      <c r="NW38" s="38"/>
      <c r="NX38" s="1427"/>
      <c r="NY38" s="38"/>
      <c r="NZ38" s="38"/>
      <c r="OA38" s="1427"/>
      <c r="OB38" s="1427"/>
      <c r="OC38" s="1427"/>
      <c r="OD38" s="1427"/>
      <c r="OE38" s="1427"/>
      <c r="OF38" s="1427"/>
      <c r="OG38" s="6"/>
      <c r="OH38" s="17"/>
      <c r="OI38" s="318"/>
      <c r="OJ38" s="318"/>
      <c r="OK38" s="318"/>
      <c r="OL38" s="318"/>
      <c r="OM38" s="318"/>
      <c r="ON38" s="318"/>
      <c r="OO38" s="318"/>
      <c r="OP38" s="38"/>
      <c r="OQ38" s="318"/>
      <c r="OR38" s="38"/>
      <c r="OS38" s="38"/>
      <c r="OT38" s="1427"/>
      <c r="OU38" s="38"/>
      <c r="OV38" s="38"/>
      <c r="OW38" s="1427"/>
      <c r="OX38" s="1427"/>
      <c r="OY38" s="1427"/>
      <c r="OZ38" s="1427"/>
      <c r="PA38" s="1427"/>
      <c r="PB38" s="1427"/>
      <c r="PC38" s="6"/>
      <c r="PD38" s="17"/>
      <c r="PE38" s="318"/>
      <c r="PF38" s="318"/>
      <c r="PG38" s="318"/>
      <c r="PH38" s="318"/>
      <c r="PI38" s="318"/>
      <c r="PJ38" s="318"/>
      <c r="PK38" s="318"/>
      <c r="PL38" s="38"/>
      <c r="PM38" s="318"/>
      <c r="PN38" s="38"/>
      <c r="PO38" s="38"/>
      <c r="PP38" s="1427"/>
      <c r="PQ38" s="38"/>
      <c r="PR38" s="38"/>
      <c r="PS38" s="1427"/>
      <c r="PT38" s="1427"/>
      <c r="PU38" s="1427"/>
      <c r="PV38" s="1427"/>
      <c r="PW38" s="1427"/>
      <c r="PX38" s="1427"/>
      <c r="PY38" s="6"/>
      <c r="PZ38" s="17"/>
      <c r="QA38" s="318"/>
      <c r="QB38" s="318"/>
      <c r="QC38" s="318"/>
      <c r="QD38" s="318"/>
      <c r="QE38" s="318"/>
      <c r="QF38" s="318"/>
      <c r="QG38" s="318"/>
      <c r="QH38" s="38"/>
      <c r="QI38" s="318"/>
      <c r="QJ38" s="38"/>
      <c r="QK38" s="38"/>
      <c r="QL38" s="1427"/>
      <c r="QM38" s="38"/>
      <c r="QN38" s="38"/>
      <c r="QO38" s="1427"/>
      <c r="QP38" s="1427"/>
      <c r="QQ38" s="1427"/>
      <c r="QR38" s="1427"/>
      <c r="QS38" s="1427"/>
      <c r="QT38" s="1427"/>
      <c r="QU38" s="6"/>
      <c r="QV38" s="17"/>
      <c r="QW38" s="318"/>
      <c r="QX38" s="318"/>
      <c r="QY38" s="318"/>
      <c r="QZ38" s="318"/>
      <c r="RA38" s="318"/>
      <c r="RB38" s="318"/>
      <c r="RC38" s="318"/>
      <c r="RD38" s="38"/>
      <c r="RE38" s="318"/>
      <c r="RF38" s="38"/>
      <c r="RG38" s="38"/>
      <c r="RH38" s="1427"/>
      <c r="RI38" s="38"/>
      <c r="RJ38" s="38"/>
      <c r="RK38" s="1427"/>
      <c r="RL38" s="1427"/>
      <c r="RM38" s="1427"/>
      <c r="RN38" s="1427"/>
      <c r="RO38" s="1427"/>
      <c r="RP38" s="1427"/>
      <c r="RQ38" s="6"/>
      <c r="RR38" s="17"/>
      <c r="RS38" s="318"/>
      <c r="RT38" s="318"/>
      <c r="RU38" s="318"/>
      <c r="RV38" s="318"/>
      <c r="RW38" s="318"/>
      <c r="RX38" s="318"/>
      <c r="RY38" s="318"/>
      <c r="RZ38" s="38"/>
      <c r="SA38" s="318"/>
      <c r="SB38" s="38"/>
      <c r="SC38" s="38"/>
      <c r="SD38" s="1427"/>
      <c r="SE38" s="38"/>
      <c r="SF38" s="38"/>
      <c r="SG38" s="1427"/>
      <c r="SH38" s="1427"/>
      <c r="SI38" s="1427"/>
      <c r="SJ38" s="1427"/>
      <c r="SK38" s="1427"/>
      <c r="SL38" s="1427"/>
      <c r="SM38" s="6"/>
      <c r="SN38" s="17"/>
      <c r="SO38" s="318"/>
      <c r="SP38" s="318"/>
      <c r="SQ38" s="318"/>
      <c r="SR38" s="318"/>
      <c r="SS38" s="318"/>
      <c r="ST38" s="318"/>
      <c r="SU38" s="318"/>
      <c r="SV38" s="38"/>
      <c r="SW38" s="318"/>
      <c r="SX38" s="38"/>
      <c r="SY38" s="38"/>
      <c r="SZ38" s="1427"/>
      <c r="TA38" s="38"/>
      <c r="TB38" s="38"/>
      <c r="TC38" s="1427"/>
      <c r="TD38" s="1427"/>
      <c r="TE38" s="1427"/>
      <c r="TF38" s="1427"/>
      <c r="TG38" s="1427"/>
      <c r="TH38" s="1427"/>
      <c r="TI38" s="6"/>
      <c r="TJ38" s="17"/>
      <c r="TK38" s="318"/>
      <c r="TL38" s="318"/>
      <c r="TM38" s="318"/>
      <c r="TN38" s="318"/>
      <c r="TO38" s="318"/>
      <c r="TP38" s="318"/>
      <c r="TQ38" s="318"/>
      <c r="TR38" s="38"/>
      <c r="TS38" s="318"/>
      <c r="TT38" s="38"/>
      <c r="TU38" s="38"/>
      <c r="TV38" s="1427"/>
      <c r="TW38" s="38"/>
      <c r="TX38" s="38"/>
      <c r="TY38" s="1427"/>
      <c r="TZ38" s="1427"/>
      <c r="UA38" s="1427"/>
      <c r="UB38" s="1427"/>
      <c r="UC38" s="1427"/>
      <c r="UD38" s="1427"/>
      <c r="UE38" s="6"/>
      <c r="UF38" s="17"/>
      <c r="UG38" s="318"/>
      <c r="UH38" s="318"/>
      <c r="UI38" s="318"/>
      <c r="UJ38" s="318"/>
      <c r="UK38" s="318"/>
      <c r="UL38" s="318"/>
      <c r="UM38" s="318"/>
      <c r="UN38" s="38"/>
      <c r="UO38" s="318"/>
      <c r="UP38" s="38"/>
      <c r="UQ38" s="38"/>
      <c r="UR38" s="1427"/>
      <c r="US38" s="38"/>
      <c r="UT38" s="38"/>
      <c r="UU38" s="1427"/>
      <c r="UV38" s="1427"/>
      <c r="UW38" s="1427"/>
      <c r="UX38" s="1427"/>
      <c r="UY38" s="1427"/>
      <c r="UZ38" s="1427"/>
      <c r="VA38" s="6"/>
      <c r="VB38" s="17"/>
      <c r="VC38" s="318"/>
      <c r="VD38" s="318"/>
      <c r="VE38" s="318"/>
      <c r="VF38" s="318"/>
      <c r="VG38" s="318"/>
      <c r="VH38" s="318"/>
      <c r="VI38" s="318"/>
      <c r="VJ38" s="38"/>
      <c r="VK38" s="318"/>
      <c r="VL38" s="38"/>
      <c r="VM38" s="38"/>
      <c r="VN38" s="1427"/>
      <c r="VO38" s="38"/>
      <c r="VP38" s="38"/>
      <c r="VQ38" s="1427"/>
      <c r="VR38" s="1427"/>
      <c r="VS38" s="1427"/>
      <c r="VT38" s="1427"/>
      <c r="VU38" s="1427"/>
      <c r="VV38" s="1427"/>
      <c r="VW38" s="6"/>
      <c r="VX38" s="17"/>
      <c r="VY38" s="318"/>
      <c r="VZ38" s="318"/>
      <c r="WA38" s="318"/>
      <c r="WB38" s="318"/>
      <c r="WC38" s="318"/>
      <c r="WD38" s="318"/>
      <c r="WE38" s="318"/>
      <c r="WF38" s="38"/>
      <c r="WG38" s="318"/>
      <c r="WH38" s="38"/>
      <c r="WI38" s="38"/>
      <c r="WJ38" s="1427"/>
      <c r="WK38" s="38"/>
      <c r="WL38" s="38"/>
      <c r="WM38" s="1427"/>
      <c r="WN38" s="1427"/>
      <c r="WO38" s="1427"/>
      <c r="WP38" s="1427"/>
      <c r="WQ38" s="1427"/>
      <c r="WR38" s="1427"/>
      <c r="WS38" s="6"/>
      <c r="WT38" s="17"/>
      <c r="WU38" s="318"/>
      <c r="WV38" s="318"/>
      <c r="WW38" s="318"/>
      <c r="WX38" s="318"/>
      <c r="WY38" s="318"/>
      <c r="WZ38" s="318"/>
      <c r="XA38" s="318"/>
      <c r="XB38" s="38"/>
      <c r="XC38" s="318"/>
      <c r="XD38" s="38"/>
      <c r="XE38" s="38"/>
      <c r="XF38" s="1427"/>
      <c r="XG38" s="38"/>
      <c r="XH38" s="38"/>
      <c r="XI38" s="1427"/>
      <c r="XJ38" s="1427"/>
      <c r="XK38" s="1427"/>
      <c r="XL38" s="1427"/>
      <c r="XM38" s="1427"/>
      <c r="XN38" s="1427"/>
      <c r="XO38" s="6"/>
      <c r="XP38" s="17"/>
      <c r="XQ38" s="318"/>
      <c r="XR38" s="318"/>
      <c r="XS38" s="318"/>
      <c r="XT38" s="318"/>
      <c r="XU38" s="318"/>
      <c r="XV38" s="318"/>
      <c r="XW38" s="318"/>
      <c r="XX38" s="38"/>
      <c r="XY38" s="318"/>
      <c r="XZ38" s="38"/>
      <c r="YA38" s="38"/>
      <c r="YB38" s="1427"/>
      <c r="YC38" s="38"/>
      <c r="YD38" s="38"/>
      <c r="YE38" s="1427"/>
      <c r="YF38" s="1427"/>
      <c r="YG38" s="1427"/>
      <c r="YH38" s="1427"/>
      <c r="YI38" s="1427"/>
      <c r="YJ38" s="1427"/>
      <c r="YK38" s="6"/>
      <c r="YL38" s="17"/>
      <c r="YM38" s="318"/>
      <c r="YN38" s="318"/>
      <c r="YO38" s="318"/>
      <c r="YP38" s="318"/>
      <c r="YQ38" s="318"/>
      <c r="YR38" s="318"/>
      <c r="YS38" s="318"/>
      <c r="YT38" s="38"/>
      <c r="YU38" s="318"/>
      <c r="YV38" s="38"/>
      <c r="YW38" s="38"/>
      <c r="YX38" s="1427"/>
      <c r="YY38" s="38"/>
      <c r="YZ38" s="38"/>
      <c r="ZA38" s="1427"/>
      <c r="ZB38" s="1427"/>
      <c r="ZC38" s="1427"/>
      <c r="ZD38" s="1427"/>
      <c r="ZE38" s="1427"/>
      <c r="ZF38" s="1427"/>
      <c r="ZG38" s="6"/>
      <c r="ZH38" s="17"/>
      <c r="ZI38" s="318"/>
      <c r="ZJ38" s="318"/>
      <c r="ZK38" s="318"/>
      <c r="ZL38" s="318"/>
      <c r="ZM38" s="318"/>
      <c r="ZN38" s="318"/>
      <c r="ZO38" s="318"/>
      <c r="ZP38" s="38"/>
      <c r="ZQ38" s="318"/>
      <c r="ZR38" s="38"/>
      <c r="ZS38" s="38"/>
      <c r="ZT38" s="1427"/>
      <c r="ZU38" s="38"/>
      <c r="ZV38" s="38"/>
      <c r="ZW38" s="1427"/>
      <c r="ZX38" s="1427"/>
      <c r="ZY38" s="1427"/>
      <c r="ZZ38" s="1427"/>
      <c r="AAA38" s="1427"/>
      <c r="AAB38" s="1427"/>
      <c r="AAC38" s="6"/>
      <c r="AAD38" s="17"/>
      <c r="AAE38" s="318"/>
      <c r="AAF38" s="318"/>
      <c r="AAG38" s="318"/>
      <c r="AAH38" s="318"/>
      <c r="AAI38" s="318"/>
      <c r="AAJ38" s="318"/>
      <c r="AAK38" s="318"/>
      <c r="AAL38" s="38"/>
      <c r="AAM38" s="318"/>
      <c r="AAN38" s="38"/>
      <c r="AAO38" s="38"/>
      <c r="AAP38" s="1427"/>
      <c r="AAQ38" s="38"/>
      <c r="AAR38" s="38"/>
      <c r="AAS38" s="1427"/>
      <c r="AAT38" s="1427"/>
      <c r="AAU38" s="1427"/>
      <c r="AAV38" s="1427"/>
      <c r="AAW38" s="1427"/>
      <c r="AAX38" s="1427"/>
      <c r="AAY38" s="6"/>
      <c r="AAZ38" s="17"/>
      <c r="ABA38" s="318"/>
      <c r="ABB38" s="318"/>
      <c r="ABC38" s="318"/>
      <c r="ABD38" s="318"/>
      <c r="ABE38" s="318"/>
      <c r="ABF38" s="318"/>
      <c r="ABG38" s="318"/>
      <c r="ABH38" s="38"/>
      <c r="ABI38" s="318"/>
      <c r="ABJ38" s="38"/>
      <c r="ABK38" s="38"/>
      <c r="ABL38" s="1427"/>
      <c r="ABM38" s="38"/>
      <c r="ABN38" s="38"/>
      <c r="ABO38" s="1427"/>
      <c r="ABP38" s="1427"/>
      <c r="ABQ38" s="1427"/>
      <c r="ABR38" s="1427"/>
      <c r="ABS38" s="1427"/>
      <c r="ABT38" s="1427"/>
      <c r="ABU38" s="6"/>
      <c r="ABV38" s="17"/>
      <c r="ABW38" s="318"/>
      <c r="ABX38" s="318"/>
      <c r="ABY38" s="318"/>
      <c r="ABZ38" s="318"/>
      <c r="ACA38" s="318"/>
      <c r="ACB38" s="318"/>
      <c r="ACC38" s="318"/>
      <c r="ACD38" s="38"/>
      <c r="ACE38" s="318"/>
      <c r="ACF38" s="38"/>
      <c r="ACG38" s="38"/>
      <c r="ACH38" s="1427"/>
      <c r="ACI38" s="38"/>
      <c r="ACJ38" s="38"/>
      <c r="ACK38" s="1427"/>
      <c r="ACL38" s="1427"/>
      <c r="ACM38" s="1427"/>
      <c r="ACN38" s="1427"/>
      <c r="ACO38" s="1427"/>
      <c r="ACP38" s="1427"/>
      <c r="ACQ38" s="6"/>
      <c r="ACR38" s="17"/>
      <c r="ACS38" s="318"/>
      <c r="ACT38" s="318"/>
      <c r="ACU38" s="318"/>
      <c r="ACV38" s="318"/>
      <c r="ACW38" s="318"/>
      <c r="ACX38" s="318"/>
      <c r="ACY38" s="318"/>
      <c r="ACZ38" s="38"/>
      <c r="ADA38" s="318"/>
      <c r="ADB38" s="38"/>
      <c r="ADC38" s="38"/>
      <c r="ADD38" s="1427"/>
      <c r="ADE38" s="38"/>
      <c r="ADF38" s="38"/>
      <c r="ADG38" s="1427"/>
      <c r="ADH38" s="1427"/>
      <c r="ADI38" s="1427"/>
      <c r="ADJ38" s="1427"/>
      <c r="ADK38" s="1427"/>
      <c r="ADL38" s="1427"/>
      <c r="ADM38" s="6"/>
      <c r="ADN38" s="17"/>
      <c r="ADO38" s="318"/>
      <c r="ADP38" s="318"/>
      <c r="ADQ38" s="318"/>
      <c r="ADR38" s="318"/>
      <c r="ADS38" s="318"/>
      <c r="ADT38" s="318"/>
      <c r="ADU38" s="318"/>
      <c r="ADV38" s="38"/>
      <c r="ADW38" s="318"/>
      <c r="ADX38" s="38"/>
      <c r="ADY38" s="38"/>
      <c r="ADZ38" s="1427"/>
      <c r="AEA38" s="38"/>
      <c r="AEB38" s="38"/>
      <c r="AEC38" s="1427"/>
      <c r="AED38" s="1427"/>
      <c r="AEE38" s="1427"/>
      <c r="AEF38" s="1427"/>
      <c r="AEG38" s="1427"/>
      <c r="AEH38" s="1427"/>
      <c r="AEI38" s="6"/>
      <c r="AEJ38" s="17"/>
      <c r="AEK38" s="318"/>
      <c r="AEL38" s="318"/>
      <c r="AEM38" s="318"/>
      <c r="AEN38" s="318"/>
      <c r="AEO38" s="318"/>
      <c r="AEP38" s="318"/>
      <c r="AEQ38" s="318"/>
      <c r="AER38" s="38"/>
      <c r="AES38" s="318"/>
      <c r="AET38" s="38"/>
      <c r="AEU38" s="38"/>
      <c r="AEV38" s="1427"/>
      <c r="AEW38" s="38"/>
      <c r="AEX38" s="38"/>
      <c r="AEY38" s="1427"/>
      <c r="AEZ38" s="1427"/>
      <c r="AFA38" s="1427"/>
      <c r="AFB38" s="1427"/>
      <c r="AFC38" s="1427"/>
      <c r="AFD38" s="1427"/>
      <c r="AFE38" s="6"/>
      <c r="AFF38" s="17"/>
      <c r="AFG38" s="318"/>
      <c r="AFH38" s="318"/>
      <c r="AFI38" s="318"/>
      <c r="AFJ38" s="318"/>
      <c r="AFK38" s="318"/>
      <c r="AFL38" s="318"/>
      <c r="AFM38" s="318"/>
      <c r="AFN38" s="38"/>
      <c r="AFO38" s="318"/>
      <c r="AFP38" s="38"/>
      <c r="AFQ38" s="38"/>
      <c r="AFR38" s="1427"/>
      <c r="AFS38" s="38"/>
      <c r="AFT38" s="38"/>
      <c r="AFU38" s="1427"/>
      <c r="AFV38" s="1427"/>
      <c r="AFW38" s="1427"/>
      <c r="AFX38" s="1427"/>
      <c r="AFY38" s="1427"/>
      <c r="AFZ38" s="1427"/>
      <c r="AGA38" s="6"/>
      <c r="AGB38" s="17"/>
      <c r="AGC38" s="318"/>
      <c r="AGD38" s="318"/>
      <c r="AGE38" s="318"/>
      <c r="AGF38" s="318"/>
      <c r="AGG38" s="318"/>
      <c r="AGH38" s="318"/>
      <c r="AGI38" s="318"/>
      <c r="AGJ38" s="38"/>
      <c r="AGK38" s="318"/>
      <c r="AGL38" s="38"/>
      <c r="AGM38" s="38"/>
      <c r="AGN38" s="1427"/>
      <c r="AGO38" s="38"/>
      <c r="AGP38" s="38"/>
      <c r="AGQ38" s="1427"/>
      <c r="AGR38" s="1427"/>
      <c r="AGS38" s="1427"/>
      <c r="AGT38" s="1427"/>
      <c r="AGU38" s="1427"/>
      <c r="AGV38" s="1427"/>
      <c r="AGW38" s="6"/>
      <c r="AGX38" s="17"/>
      <c r="AGY38" s="318"/>
      <c r="AGZ38" s="318"/>
      <c r="AHA38" s="318"/>
      <c r="AHB38" s="318"/>
      <c r="AHC38" s="318"/>
      <c r="AHD38" s="318"/>
      <c r="AHE38" s="318"/>
      <c r="AHF38" s="38"/>
      <c r="AHG38" s="318"/>
      <c r="AHH38" s="38"/>
      <c r="AHI38" s="38"/>
      <c r="AHJ38" s="1427"/>
      <c r="AHK38" s="38"/>
      <c r="AHL38" s="38"/>
      <c r="AHM38" s="1427"/>
      <c r="AHN38" s="1427"/>
      <c r="AHO38" s="1427"/>
      <c r="AHP38" s="1427"/>
      <c r="AHQ38" s="1427"/>
      <c r="AHR38" s="1427"/>
      <c r="AHS38" s="6"/>
      <c r="AHT38" s="17"/>
      <c r="AHU38" s="318"/>
      <c r="AHV38" s="318"/>
      <c r="AHW38" s="318"/>
      <c r="AHX38" s="318"/>
      <c r="AHY38" s="318"/>
      <c r="AHZ38" s="318"/>
      <c r="AIA38" s="318"/>
      <c r="AIB38" s="38"/>
      <c r="AIC38" s="318"/>
      <c r="AID38" s="38"/>
      <c r="AIE38" s="38"/>
      <c r="AIF38" s="1427"/>
      <c r="AIG38" s="38"/>
      <c r="AIH38" s="38"/>
      <c r="AII38" s="1427"/>
      <c r="AIJ38" s="1427"/>
      <c r="AIK38" s="1427"/>
      <c r="AIL38" s="1427"/>
      <c r="AIM38" s="1427"/>
      <c r="AIN38" s="1427"/>
      <c r="AIO38" s="6"/>
      <c r="AIP38" s="17"/>
      <c r="AIQ38" s="318"/>
      <c r="AIR38" s="318"/>
      <c r="AIS38" s="318"/>
      <c r="AIT38" s="318"/>
      <c r="AIU38" s="318"/>
      <c r="AIV38" s="318"/>
      <c r="AIW38" s="318"/>
      <c r="AIX38" s="38"/>
      <c r="AIY38" s="318"/>
      <c r="AIZ38" s="38"/>
      <c r="AJA38" s="38"/>
      <c r="AJB38" s="1427"/>
      <c r="AJC38" s="38"/>
      <c r="AJD38" s="38"/>
      <c r="AJE38" s="1427"/>
      <c r="AJF38" s="1427"/>
      <c r="AJG38" s="1427"/>
      <c r="AJH38" s="1427"/>
      <c r="AJI38" s="1427"/>
      <c r="AJJ38" s="1427"/>
      <c r="AJK38" s="6"/>
      <c r="AJL38" s="17"/>
      <c r="AJM38" s="318"/>
      <c r="AJN38" s="318"/>
      <c r="AJO38" s="318"/>
      <c r="AJP38" s="318"/>
      <c r="AJQ38" s="318"/>
      <c r="AJR38" s="318"/>
      <c r="AJS38" s="318"/>
      <c r="AJT38" s="38"/>
      <c r="AJU38" s="318"/>
      <c r="AJV38" s="38"/>
      <c r="AJW38" s="38"/>
      <c r="AJX38" s="1427"/>
      <c r="AJY38" s="38"/>
      <c r="AJZ38" s="38"/>
      <c r="AKA38" s="1427"/>
      <c r="AKB38" s="1427"/>
      <c r="AKC38" s="1427"/>
      <c r="AKD38" s="1427"/>
      <c r="AKE38" s="1427"/>
      <c r="AKF38" s="1427"/>
      <c r="AKG38" s="6"/>
      <c r="AKH38" s="17"/>
      <c r="AKI38" s="318"/>
      <c r="AKJ38" s="318"/>
      <c r="AKK38" s="318"/>
      <c r="AKL38" s="318"/>
      <c r="AKM38" s="318"/>
      <c r="AKN38" s="318"/>
      <c r="AKO38" s="318"/>
      <c r="AKP38" s="38"/>
      <c r="AKQ38" s="318"/>
      <c r="AKR38" s="38"/>
      <c r="AKS38" s="38"/>
      <c r="AKT38" s="1427"/>
      <c r="AKU38" s="38"/>
      <c r="AKV38" s="38"/>
      <c r="AKW38" s="1427"/>
      <c r="AKX38" s="1427"/>
      <c r="AKY38" s="1427"/>
      <c r="AKZ38" s="1427"/>
      <c r="ALA38" s="1427"/>
      <c r="ALB38" s="1427"/>
      <c r="ALC38" s="6"/>
      <c r="ALD38" s="17"/>
      <c r="ALE38" s="318"/>
      <c r="ALF38" s="318"/>
      <c r="ALG38" s="318"/>
      <c r="ALH38" s="318"/>
      <c r="ALI38" s="318"/>
      <c r="ALJ38" s="318"/>
      <c r="ALK38" s="318"/>
      <c r="ALL38" s="38"/>
      <c r="ALM38" s="318"/>
      <c r="ALN38" s="38"/>
      <c r="ALO38" s="38"/>
      <c r="ALP38" s="1427"/>
      <c r="ALQ38" s="38"/>
      <c r="ALR38" s="38"/>
      <c r="ALS38" s="1427"/>
      <c r="ALT38" s="1427"/>
      <c r="ALU38" s="1427"/>
      <c r="ALV38" s="1427"/>
      <c r="ALW38" s="1427"/>
      <c r="ALX38" s="1427"/>
      <c r="ALY38" s="6"/>
      <c r="ALZ38" s="17"/>
      <c r="AMA38" s="318"/>
      <c r="AMB38" s="318"/>
      <c r="AMC38" s="318"/>
      <c r="AMD38" s="318"/>
      <c r="AME38" s="318"/>
      <c r="AMF38" s="318"/>
      <c r="AMG38" s="318"/>
      <c r="AMH38" s="38"/>
      <c r="AMI38" s="318"/>
      <c r="AMJ38" s="38"/>
      <c r="AMK38" s="38"/>
      <c r="AML38" s="1427"/>
      <c r="AMM38" s="38"/>
      <c r="AMN38" s="38"/>
      <c r="AMO38" s="1427"/>
      <c r="AMP38" s="1427"/>
      <c r="AMQ38" s="1427"/>
      <c r="AMR38" s="1427"/>
      <c r="AMS38" s="1427"/>
      <c r="AMT38" s="1427"/>
      <c r="AMU38" s="6"/>
      <c r="AMV38" s="17"/>
      <c r="AMW38" s="318"/>
      <c r="AMX38" s="318"/>
      <c r="AMY38" s="318"/>
      <c r="AMZ38" s="318"/>
      <c r="ANA38" s="318"/>
      <c r="ANB38" s="318"/>
      <c r="ANC38" s="318"/>
      <c r="AND38" s="38"/>
      <c r="ANE38" s="318"/>
      <c r="ANF38" s="38"/>
      <c r="ANG38" s="38"/>
      <c r="ANH38" s="1427"/>
      <c r="ANI38" s="38"/>
      <c r="ANJ38" s="38"/>
      <c r="ANK38" s="1427"/>
      <c r="ANL38" s="1427"/>
      <c r="ANM38" s="1427"/>
      <c r="ANN38" s="1427"/>
      <c r="ANO38" s="1427"/>
      <c r="ANP38" s="1427"/>
      <c r="ANQ38" s="6"/>
      <c r="ANR38" s="17"/>
      <c r="ANS38" s="318"/>
      <c r="ANT38" s="318"/>
      <c r="ANU38" s="318"/>
      <c r="ANV38" s="318"/>
      <c r="ANW38" s="318"/>
      <c r="ANX38" s="318"/>
      <c r="ANY38" s="318"/>
      <c r="ANZ38" s="38"/>
      <c r="AOA38" s="318"/>
      <c r="AOB38" s="38"/>
      <c r="AOC38" s="38"/>
      <c r="AOD38" s="1427"/>
      <c r="AOE38" s="38"/>
      <c r="AOF38" s="38"/>
      <c r="AOG38" s="1427"/>
      <c r="AOH38" s="1427"/>
      <c r="AOI38" s="1427"/>
      <c r="AOJ38" s="1427"/>
      <c r="AOK38" s="1427"/>
      <c r="AOL38" s="1427"/>
      <c r="AOM38" s="6"/>
      <c r="AON38" s="17"/>
      <c r="AOO38" s="318"/>
      <c r="AOP38" s="318"/>
      <c r="AOQ38" s="318"/>
      <c r="AOR38" s="318"/>
      <c r="AOS38" s="318"/>
      <c r="AOT38" s="318"/>
      <c r="AOU38" s="318"/>
      <c r="AOV38" s="38"/>
      <c r="AOW38" s="318"/>
      <c r="AOX38" s="38"/>
      <c r="AOY38" s="38"/>
      <c r="AOZ38" s="1427"/>
      <c r="APA38" s="38"/>
      <c r="APB38" s="38"/>
      <c r="APC38" s="1427"/>
      <c r="APD38" s="1427"/>
      <c r="APE38" s="1427"/>
      <c r="APF38" s="1427"/>
      <c r="APG38" s="1427"/>
      <c r="APH38" s="1427"/>
      <c r="API38" s="6"/>
      <c r="APJ38" s="17"/>
      <c r="APK38" s="318"/>
      <c r="APL38" s="318"/>
      <c r="APM38" s="318"/>
      <c r="APN38" s="318"/>
      <c r="APO38" s="318"/>
      <c r="APP38" s="318"/>
      <c r="APQ38" s="318"/>
      <c r="APR38" s="38"/>
      <c r="APS38" s="318"/>
      <c r="APT38" s="38"/>
      <c r="APU38" s="38"/>
      <c r="APV38" s="1427"/>
      <c r="APW38" s="38"/>
      <c r="APX38" s="38"/>
      <c r="APY38" s="1427"/>
      <c r="APZ38" s="1427"/>
      <c r="AQA38" s="1427"/>
      <c r="AQB38" s="1427"/>
      <c r="AQC38" s="1427"/>
      <c r="AQD38" s="1427"/>
      <c r="AQE38" s="6"/>
      <c r="AQF38" s="17"/>
      <c r="AQG38" s="318"/>
      <c r="AQH38" s="318"/>
      <c r="AQI38" s="318"/>
      <c r="AQJ38" s="318"/>
      <c r="AQK38" s="318"/>
      <c r="AQL38" s="318"/>
      <c r="AQM38" s="318"/>
      <c r="AQN38" s="38"/>
      <c r="AQO38" s="318"/>
      <c r="AQP38" s="38"/>
      <c r="AQQ38" s="38"/>
      <c r="AQR38" s="1427"/>
      <c r="AQS38" s="38"/>
      <c r="AQT38" s="38"/>
      <c r="AQU38" s="1427"/>
      <c r="AQV38" s="1427"/>
      <c r="AQW38" s="1427"/>
      <c r="AQX38" s="1427"/>
      <c r="AQY38" s="1427"/>
      <c r="AQZ38" s="1427"/>
      <c r="ARA38" s="6"/>
      <c r="ARB38" s="17"/>
      <c r="ARC38" s="318"/>
      <c r="ARD38" s="318"/>
      <c r="ARE38" s="318"/>
      <c r="ARF38" s="318"/>
      <c r="ARG38" s="318"/>
      <c r="ARH38" s="318"/>
      <c r="ARI38" s="318"/>
      <c r="ARJ38" s="38"/>
      <c r="ARK38" s="318"/>
      <c r="ARL38" s="38"/>
      <c r="ARM38" s="38"/>
      <c r="ARN38" s="1427"/>
      <c r="ARO38" s="38"/>
      <c r="ARP38" s="38"/>
      <c r="ARQ38" s="1427"/>
      <c r="ARR38" s="1427"/>
      <c r="ARS38" s="1427"/>
      <c r="ART38" s="1427"/>
      <c r="ARU38" s="1427"/>
      <c r="ARV38" s="1427"/>
      <c r="ARW38" s="6"/>
      <c r="ARX38" s="17"/>
      <c r="ARY38" s="318"/>
      <c r="ARZ38" s="318"/>
      <c r="ASA38" s="318"/>
      <c r="ASB38" s="318"/>
      <c r="ASC38" s="318"/>
      <c r="ASD38" s="318"/>
      <c r="ASE38" s="318"/>
      <c r="ASF38" s="38"/>
      <c r="ASG38" s="318"/>
      <c r="ASH38" s="38"/>
      <c r="ASI38" s="38"/>
      <c r="ASJ38" s="1427"/>
      <c r="ASK38" s="38"/>
      <c r="ASL38" s="38"/>
      <c r="ASM38" s="1427"/>
      <c r="ASN38" s="1427"/>
      <c r="ASO38" s="1427"/>
      <c r="ASP38" s="1427"/>
      <c r="ASQ38" s="1427"/>
      <c r="ASR38" s="1427"/>
      <c r="ASS38" s="6"/>
      <c r="AST38" s="17"/>
      <c r="ASU38" s="318"/>
      <c r="ASV38" s="318"/>
      <c r="ASW38" s="318"/>
      <c r="ASX38" s="318"/>
      <c r="ASY38" s="318"/>
      <c r="ASZ38" s="318"/>
      <c r="ATA38" s="318"/>
      <c r="ATB38" s="38"/>
      <c r="ATC38" s="318"/>
      <c r="ATD38" s="38"/>
      <c r="ATE38" s="38"/>
      <c r="ATF38" s="1427"/>
      <c r="ATG38" s="38"/>
      <c r="ATH38" s="38"/>
      <c r="ATI38" s="1427"/>
      <c r="ATJ38" s="1427"/>
      <c r="ATK38" s="1427"/>
      <c r="ATL38" s="1427"/>
      <c r="ATM38" s="1427"/>
      <c r="ATN38" s="1427"/>
      <c r="ATO38" s="6"/>
      <c r="ATP38" s="17"/>
      <c r="ATQ38" s="318"/>
      <c r="ATR38" s="318"/>
      <c r="ATS38" s="318"/>
      <c r="ATT38" s="318"/>
      <c r="ATU38" s="318"/>
      <c r="ATV38" s="318"/>
      <c r="ATW38" s="318"/>
      <c r="ATX38" s="38"/>
      <c r="ATY38" s="318"/>
      <c r="ATZ38" s="38"/>
      <c r="AUA38" s="38"/>
      <c r="AUB38" s="1427"/>
      <c r="AUC38" s="38"/>
      <c r="AUD38" s="38"/>
      <c r="AUE38" s="1427"/>
      <c r="AUF38" s="1427"/>
      <c r="AUG38" s="1427"/>
      <c r="AUH38" s="1427"/>
      <c r="AUI38" s="1427"/>
      <c r="AUJ38" s="1427"/>
      <c r="AUK38" s="6"/>
      <c r="AUL38" s="17"/>
      <c r="AUM38" s="318"/>
      <c r="AUN38" s="318"/>
      <c r="AUO38" s="318"/>
      <c r="AUP38" s="318"/>
      <c r="AUQ38" s="318"/>
      <c r="AUR38" s="318"/>
      <c r="AUS38" s="318"/>
      <c r="AUT38" s="38"/>
      <c r="AUU38" s="318"/>
      <c r="AUV38" s="38"/>
      <c r="AUW38" s="38"/>
      <c r="AUX38" s="1427"/>
      <c r="AUY38" s="38"/>
      <c r="AUZ38" s="38"/>
      <c r="AVA38" s="1427"/>
      <c r="AVB38" s="1427"/>
      <c r="AVC38" s="1427"/>
      <c r="AVD38" s="1427"/>
      <c r="AVE38" s="1427"/>
      <c r="AVF38" s="1427"/>
      <c r="AVG38" s="6"/>
      <c r="AVH38" s="17"/>
      <c r="AVI38" s="318"/>
      <c r="AVJ38" s="318"/>
      <c r="AVK38" s="318"/>
      <c r="AVL38" s="318"/>
      <c r="AVM38" s="318"/>
      <c r="AVN38" s="318"/>
      <c r="AVO38" s="318"/>
      <c r="AVP38" s="38"/>
      <c r="AVQ38" s="318"/>
      <c r="AVR38" s="38"/>
      <c r="AVS38" s="38"/>
      <c r="AVT38" s="1427"/>
      <c r="AVU38" s="38"/>
      <c r="AVV38" s="38"/>
      <c r="AVW38" s="1427"/>
      <c r="AVX38" s="1427"/>
      <c r="AVY38" s="1427"/>
      <c r="AVZ38" s="1427"/>
      <c r="AWA38" s="1427"/>
      <c r="AWB38" s="1427"/>
      <c r="AWC38" s="6"/>
      <c r="AWD38" s="17"/>
      <c r="AWE38" s="318"/>
      <c r="AWF38" s="318"/>
      <c r="AWG38" s="318"/>
      <c r="AWH38" s="318"/>
      <c r="AWI38" s="318"/>
      <c r="AWJ38" s="318"/>
      <c r="AWK38" s="318"/>
      <c r="AWL38" s="38"/>
      <c r="AWM38" s="318"/>
      <c r="AWN38" s="38"/>
      <c r="AWO38" s="38"/>
      <c r="AWP38" s="1427"/>
      <c r="AWQ38" s="38"/>
      <c r="AWR38" s="38"/>
      <c r="AWS38" s="1427"/>
      <c r="AWT38" s="1427"/>
      <c r="AWU38" s="1427"/>
      <c r="AWV38" s="1427"/>
      <c r="AWW38" s="1427"/>
      <c r="AWX38" s="1427"/>
      <c r="AWY38" s="6"/>
      <c r="AWZ38" s="17"/>
      <c r="AXA38" s="318"/>
      <c r="AXB38" s="318"/>
      <c r="AXC38" s="318"/>
      <c r="AXD38" s="318"/>
      <c r="AXE38" s="318"/>
      <c r="AXF38" s="318"/>
      <c r="AXG38" s="318"/>
      <c r="AXH38" s="38"/>
      <c r="AXI38" s="318"/>
      <c r="AXJ38" s="38"/>
      <c r="AXK38" s="38"/>
      <c r="AXL38" s="1427"/>
      <c r="AXM38" s="38"/>
      <c r="AXN38" s="38"/>
      <c r="AXO38" s="1427"/>
      <c r="AXP38" s="1427"/>
      <c r="AXQ38" s="1427"/>
      <c r="AXR38" s="1427"/>
      <c r="AXS38" s="1427"/>
      <c r="AXT38" s="1427"/>
      <c r="AXU38" s="6"/>
      <c r="AXV38" s="17"/>
      <c r="AXW38" s="318"/>
      <c r="AXX38" s="318"/>
      <c r="AXY38" s="318"/>
      <c r="AXZ38" s="318"/>
      <c r="AYA38" s="318"/>
      <c r="AYB38" s="318"/>
      <c r="AYC38" s="318"/>
      <c r="AYD38" s="38"/>
      <c r="AYE38" s="318"/>
      <c r="AYF38" s="38"/>
      <c r="AYG38" s="38"/>
      <c r="AYH38" s="1427"/>
      <c r="AYI38" s="38"/>
      <c r="AYJ38" s="38"/>
      <c r="AYK38" s="1427"/>
      <c r="AYL38" s="1427"/>
      <c r="AYM38" s="1427"/>
      <c r="AYN38" s="1427"/>
      <c r="AYO38" s="1427"/>
      <c r="AYP38" s="1427"/>
      <c r="AYQ38" s="6"/>
      <c r="AYR38" s="17"/>
      <c r="AYS38" s="318"/>
      <c r="AYT38" s="318"/>
      <c r="AYU38" s="318"/>
      <c r="AYV38" s="318"/>
      <c r="AYW38" s="318"/>
      <c r="AYX38" s="318"/>
      <c r="AYY38" s="318"/>
      <c r="AYZ38" s="38"/>
      <c r="AZA38" s="318"/>
      <c r="AZB38" s="38"/>
      <c r="AZC38" s="38"/>
      <c r="AZD38" s="1427"/>
      <c r="AZE38" s="38"/>
      <c r="AZF38" s="38"/>
      <c r="AZG38" s="1427"/>
      <c r="AZH38" s="1427"/>
      <c r="AZI38" s="1427"/>
      <c r="AZJ38" s="1427"/>
      <c r="AZK38" s="1427"/>
      <c r="AZL38" s="1427"/>
      <c r="AZM38" s="6"/>
      <c r="AZN38" s="17"/>
      <c r="AZO38" s="318"/>
      <c r="AZP38" s="318"/>
      <c r="AZQ38" s="318"/>
      <c r="AZR38" s="318"/>
      <c r="AZS38" s="318"/>
      <c r="AZT38" s="318"/>
      <c r="AZU38" s="318"/>
      <c r="AZV38" s="38"/>
      <c r="AZW38" s="318"/>
      <c r="AZX38" s="38"/>
      <c r="AZY38" s="38"/>
      <c r="AZZ38" s="1427"/>
      <c r="BAA38" s="38"/>
      <c r="BAB38" s="38"/>
      <c r="BAC38" s="1427"/>
      <c r="BAD38" s="1427"/>
      <c r="BAE38" s="1427"/>
      <c r="BAF38" s="1427"/>
      <c r="BAG38" s="1427"/>
      <c r="BAH38" s="1427"/>
      <c r="BAI38" s="6"/>
      <c r="BAJ38" s="17"/>
      <c r="BAK38" s="318"/>
      <c r="BAL38" s="318"/>
      <c r="BAM38" s="318"/>
      <c r="BAN38" s="318"/>
      <c r="BAO38" s="318"/>
      <c r="BAP38" s="318"/>
      <c r="BAQ38" s="318"/>
      <c r="BAR38" s="38"/>
      <c r="BAS38" s="318"/>
      <c r="BAT38" s="38"/>
      <c r="BAU38" s="38"/>
      <c r="BAV38" s="1427"/>
      <c r="BAW38" s="38"/>
      <c r="BAX38" s="38"/>
      <c r="BAY38" s="1427"/>
      <c r="BAZ38" s="1427"/>
      <c r="BBA38" s="1427"/>
      <c r="BBB38" s="1427"/>
      <c r="BBC38" s="1427"/>
      <c r="BBD38" s="1427"/>
      <c r="BBE38" s="6"/>
      <c r="BBF38" s="17"/>
      <c r="BBG38" s="318"/>
      <c r="BBH38" s="318"/>
      <c r="BBI38" s="318"/>
      <c r="BBJ38" s="318"/>
      <c r="BBK38" s="318"/>
      <c r="BBL38" s="318"/>
      <c r="BBM38" s="318"/>
      <c r="BBN38" s="38"/>
      <c r="BBO38" s="318"/>
      <c r="BBP38" s="38"/>
      <c r="BBQ38" s="38"/>
      <c r="BBR38" s="1427"/>
      <c r="BBS38" s="38"/>
      <c r="BBT38" s="38"/>
      <c r="BBU38" s="1427"/>
      <c r="BBV38" s="1427"/>
      <c r="BBW38" s="1427"/>
      <c r="BBX38" s="1427"/>
      <c r="BBY38" s="1427"/>
      <c r="BBZ38" s="1427"/>
      <c r="BCA38" s="6"/>
      <c r="BCB38" s="17"/>
      <c r="BCC38" s="318"/>
      <c r="BCD38" s="318"/>
      <c r="BCE38" s="318"/>
      <c r="BCF38" s="318"/>
      <c r="BCG38" s="318"/>
      <c r="BCH38" s="318"/>
      <c r="BCI38" s="318"/>
      <c r="BCJ38" s="38"/>
      <c r="BCK38" s="318"/>
      <c r="BCL38" s="38"/>
      <c r="BCM38" s="38"/>
      <c r="BCN38" s="1427"/>
      <c r="BCO38" s="38"/>
      <c r="BCP38" s="38"/>
      <c r="BCQ38" s="1427"/>
      <c r="BCR38" s="1427"/>
      <c r="BCS38" s="1427"/>
      <c r="BCT38" s="1427"/>
      <c r="BCU38" s="1427"/>
      <c r="BCV38" s="1427"/>
      <c r="BCW38" s="6"/>
      <c r="BCX38" s="17"/>
      <c r="BCY38" s="318"/>
      <c r="BCZ38" s="318"/>
      <c r="BDA38" s="318"/>
      <c r="BDB38" s="318"/>
      <c r="BDC38" s="318"/>
      <c r="BDD38" s="318"/>
      <c r="BDE38" s="318"/>
      <c r="BDF38" s="38"/>
      <c r="BDG38" s="318"/>
      <c r="BDH38" s="38"/>
      <c r="BDI38" s="38"/>
      <c r="BDJ38" s="1427"/>
      <c r="BDK38" s="38"/>
      <c r="BDL38" s="38"/>
      <c r="BDM38" s="1427"/>
      <c r="BDN38" s="1427"/>
      <c r="BDO38" s="1427"/>
      <c r="BDP38" s="1427"/>
      <c r="BDQ38" s="1427"/>
      <c r="BDR38" s="1427"/>
      <c r="BDS38" s="6"/>
      <c r="BDT38" s="17"/>
      <c r="BDU38" s="318"/>
      <c r="BDV38" s="318"/>
      <c r="BDW38" s="318"/>
      <c r="BDX38" s="318"/>
      <c r="BDY38" s="318"/>
      <c r="BDZ38" s="318"/>
      <c r="BEA38" s="318"/>
      <c r="BEB38" s="38"/>
      <c r="BEC38" s="318"/>
      <c r="BED38" s="38"/>
      <c r="BEE38" s="38"/>
      <c r="BEF38" s="1427"/>
      <c r="BEG38" s="38"/>
      <c r="BEH38" s="38"/>
      <c r="BEI38" s="1427"/>
      <c r="BEJ38" s="1427"/>
      <c r="BEK38" s="1427"/>
      <c r="BEL38" s="1427"/>
      <c r="BEM38" s="1427"/>
      <c r="BEN38" s="1427"/>
      <c r="BEO38" s="6"/>
      <c r="BEP38" s="17"/>
      <c r="BEQ38" s="318"/>
      <c r="BER38" s="318"/>
      <c r="BES38" s="318"/>
      <c r="BET38" s="318"/>
      <c r="BEU38" s="318"/>
      <c r="BEV38" s="318"/>
      <c r="BEW38" s="318"/>
      <c r="BEX38" s="38"/>
      <c r="BEY38" s="318"/>
      <c r="BEZ38" s="38"/>
      <c r="BFA38" s="38"/>
      <c r="BFB38" s="1427"/>
      <c r="BFC38" s="38"/>
      <c r="BFD38" s="38"/>
      <c r="BFE38" s="1427"/>
      <c r="BFF38" s="1427"/>
      <c r="BFG38" s="1427"/>
      <c r="BFH38" s="1427"/>
      <c r="BFI38" s="1427"/>
      <c r="BFJ38" s="1427"/>
      <c r="BFK38" s="6"/>
      <c r="BFL38" s="17"/>
      <c r="BFM38" s="318"/>
      <c r="BFN38" s="318"/>
      <c r="BFO38" s="318"/>
      <c r="BFP38" s="318"/>
      <c r="BFQ38" s="318"/>
      <c r="BFR38" s="318"/>
      <c r="BFS38" s="318"/>
      <c r="BFT38" s="38"/>
      <c r="BFU38" s="318"/>
      <c r="BFV38" s="38"/>
      <c r="BFW38" s="38"/>
      <c r="BFX38" s="1427"/>
      <c r="BFY38" s="38"/>
      <c r="BFZ38" s="38"/>
      <c r="BGA38" s="1427"/>
      <c r="BGB38" s="1427"/>
      <c r="BGC38" s="1427"/>
      <c r="BGD38" s="1427"/>
      <c r="BGE38" s="1427"/>
      <c r="BGF38" s="1427"/>
      <c r="BGG38" s="6"/>
      <c r="BGH38" s="17"/>
      <c r="BGI38" s="318"/>
      <c r="BGJ38" s="318"/>
      <c r="BGK38" s="318"/>
      <c r="BGL38" s="318"/>
      <c r="BGM38" s="318"/>
      <c r="BGN38" s="318"/>
      <c r="BGO38" s="318"/>
      <c r="BGP38" s="38"/>
      <c r="BGQ38" s="318"/>
      <c r="BGR38" s="38"/>
      <c r="BGS38" s="38"/>
      <c r="BGT38" s="1427"/>
      <c r="BGU38" s="38"/>
      <c r="BGV38" s="38"/>
      <c r="BGW38" s="1427"/>
      <c r="BGX38" s="1427"/>
      <c r="BGY38" s="1427"/>
      <c r="BGZ38" s="1427"/>
      <c r="BHA38" s="1427"/>
      <c r="BHB38" s="1427"/>
      <c r="BHC38" s="6"/>
      <c r="BHD38" s="17"/>
      <c r="BHE38" s="318"/>
      <c r="BHF38" s="318"/>
      <c r="BHG38" s="318"/>
      <c r="BHH38" s="318"/>
      <c r="BHI38" s="318"/>
      <c r="BHJ38" s="318"/>
      <c r="BHK38" s="318"/>
      <c r="BHL38" s="38"/>
      <c r="BHM38" s="318"/>
      <c r="BHN38" s="38"/>
      <c r="BHO38" s="38"/>
      <c r="BHP38" s="1427"/>
      <c r="BHQ38" s="38"/>
      <c r="BHR38" s="38"/>
      <c r="BHS38" s="1427"/>
      <c r="BHT38" s="1427"/>
      <c r="BHU38" s="1427"/>
      <c r="BHV38" s="1427"/>
      <c r="BHW38" s="1427"/>
      <c r="BHX38" s="1427"/>
      <c r="BHY38" s="6"/>
      <c r="BHZ38" s="17"/>
      <c r="BIA38" s="318"/>
      <c r="BIB38" s="318"/>
      <c r="BIC38" s="318"/>
      <c r="BID38" s="318"/>
      <c r="BIE38" s="318"/>
      <c r="BIF38" s="318"/>
      <c r="BIG38" s="318"/>
      <c r="BIH38" s="38"/>
      <c r="BII38" s="318"/>
      <c r="BIJ38" s="38"/>
      <c r="BIK38" s="38"/>
      <c r="BIL38" s="1427"/>
      <c r="BIM38" s="38"/>
      <c r="BIN38" s="38"/>
      <c r="BIO38" s="1427"/>
      <c r="BIP38" s="1427"/>
      <c r="BIQ38" s="1427"/>
      <c r="BIR38" s="1427"/>
      <c r="BIS38" s="1427"/>
      <c r="BIT38" s="1427"/>
      <c r="BIU38" s="6"/>
      <c r="BIV38" s="17"/>
      <c r="BIW38" s="318"/>
      <c r="BIX38" s="318"/>
      <c r="BIY38" s="318"/>
      <c r="BIZ38" s="318"/>
      <c r="BJA38" s="318"/>
      <c r="BJB38" s="318"/>
      <c r="BJC38" s="318"/>
      <c r="BJD38" s="38"/>
      <c r="BJE38" s="318"/>
      <c r="BJF38" s="38"/>
      <c r="BJG38" s="38"/>
      <c r="BJH38" s="1427"/>
      <c r="BJI38" s="38"/>
      <c r="BJJ38" s="38"/>
      <c r="BJK38" s="1427"/>
      <c r="BJL38" s="1427"/>
      <c r="BJM38" s="1427"/>
      <c r="BJN38" s="1427"/>
      <c r="BJO38" s="1427"/>
      <c r="BJP38" s="1427"/>
      <c r="BJQ38" s="6"/>
      <c r="BJR38" s="17"/>
      <c r="BJS38" s="318"/>
      <c r="BJT38" s="318"/>
      <c r="BJU38" s="318"/>
      <c r="BJV38" s="318"/>
      <c r="BJW38" s="318"/>
      <c r="BJX38" s="318"/>
      <c r="BJY38" s="318"/>
      <c r="BJZ38" s="38"/>
      <c r="BKA38" s="318"/>
      <c r="BKB38" s="38"/>
      <c r="BKC38" s="38"/>
      <c r="BKD38" s="1427"/>
      <c r="BKE38" s="38"/>
      <c r="BKF38" s="38"/>
      <c r="BKG38" s="1427"/>
      <c r="BKH38" s="1427"/>
      <c r="BKI38" s="1427"/>
      <c r="BKJ38" s="1427"/>
      <c r="BKK38" s="1427"/>
      <c r="BKL38" s="1427"/>
      <c r="BKM38" s="6"/>
      <c r="BKN38" s="17"/>
      <c r="BKO38" s="318"/>
      <c r="BKP38" s="318"/>
      <c r="BKQ38" s="318"/>
      <c r="BKR38" s="318"/>
      <c r="BKS38" s="318"/>
      <c r="BKT38" s="318"/>
      <c r="BKU38" s="318"/>
      <c r="BKV38" s="38"/>
      <c r="BKW38" s="318"/>
      <c r="BKX38" s="38"/>
      <c r="BKY38" s="38"/>
      <c r="BKZ38" s="1427"/>
      <c r="BLA38" s="38"/>
      <c r="BLB38" s="38"/>
      <c r="BLC38" s="1427"/>
      <c r="BLD38" s="1427"/>
      <c r="BLE38" s="1427"/>
      <c r="BLF38" s="1427"/>
      <c r="BLG38" s="1427"/>
      <c r="BLH38" s="1427"/>
      <c r="BLI38" s="6"/>
      <c r="BLJ38" s="17"/>
      <c r="BLK38" s="318"/>
      <c r="BLL38" s="318"/>
      <c r="BLM38" s="318"/>
      <c r="BLN38" s="318"/>
      <c r="BLO38" s="318"/>
      <c r="BLP38" s="318"/>
      <c r="BLQ38" s="318"/>
      <c r="BLR38" s="38"/>
      <c r="BLS38" s="318"/>
      <c r="BLT38" s="38"/>
      <c r="BLU38" s="38"/>
      <c r="BLV38" s="1427"/>
      <c r="BLW38" s="38"/>
      <c r="BLX38" s="38"/>
      <c r="BLY38" s="1427"/>
      <c r="BLZ38" s="1427"/>
      <c r="BMA38" s="1427"/>
      <c r="BMB38" s="1427"/>
      <c r="BMC38" s="1427"/>
      <c r="BMD38" s="1427"/>
      <c r="BME38" s="6"/>
      <c r="BMF38" s="17"/>
      <c r="BMG38" s="318"/>
      <c r="BMH38" s="318"/>
      <c r="BMI38" s="318"/>
      <c r="BMJ38" s="318"/>
      <c r="BMK38" s="318"/>
      <c r="BML38" s="318"/>
      <c r="BMM38" s="318"/>
      <c r="BMN38" s="38"/>
      <c r="BMO38" s="318"/>
      <c r="BMP38" s="38"/>
      <c r="BMQ38" s="38"/>
      <c r="BMR38" s="1427"/>
      <c r="BMS38" s="38"/>
      <c r="BMT38" s="38"/>
      <c r="BMU38" s="1427"/>
      <c r="BMV38" s="1427"/>
      <c r="BMW38" s="1427"/>
      <c r="BMX38" s="1427"/>
      <c r="BMY38" s="1427"/>
      <c r="BMZ38" s="1427"/>
      <c r="BNA38" s="6"/>
      <c r="BNB38" s="17"/>
      <c r="BNC38" s="318"/>
      <c r="BND38" s="318"/>
      <c r="BNE38" s="318"/>
      <c r="BNF38" s="318"/>
      <c r="BNG38" s="318"/>
      <c r="BNH38" s="318"/>
      <c r="BNI38" s="318"/>
      <c r="BNJ38" s="38"/>
      <c r="BNK38" s="318"/>
      <c r="BNL38" s="38"/>
      <c r="BNM38" s="38"/>
      <c r="BNN38" s="1427"/>
      <c r="BNO38" s="38"/>
      <c r="BNP38" s="38"/>
      <c r="BNQ38" s="1427"/>
      <c r="BNR38" s="1427"/>
      <c r="BNS38" s="1427"/>
      <c r="BNT38" s="1427"/>
      <c r="BNU38" s="1427"/>
      <c r="BNV38" s="1427"/>
      <c r="BNW38" s="6"/>
      <c r="BNX38" s="17"/>
      <c r="BNY38" s="318"/>
      <c r="BNZ38" s="318"/>
      <c r="BOA38" s="318"/>
      <c r="BOB38" s="318"/>
      <c r="BOC38" s="318"/>
      <c r="BOD38" s="318"/>
      <c r="BOE38" s="318"/>
      <c r="BOF38" s="38"/>
      <c r="BOG38" s="318"/>
      <c r="BOH38" s="38"/>
      <c r="BOI38" s="38"/>
      <c r="BOJ38" s="1427"/>
      <c r="BOK38" s="38"/>
      <c r="BOL38" s="38"/>
      <c r="BOM38" s="1427"/>
      <c r="BON38" s="1427"/>
      <c r="BOO38" s="1427"/>
      <c r="BOP38" s="1427"/>
      <c r="BOQ38" s="1427"/>
      <c r="BOR38" s="1427"/>
      <c r="BOS38" s="6"/>
      <c r="BOT38" s="17"/>
      <c r="BOU38" s="318"/>
      <c r="BOV38" s="318"/>
      <c r="BOW38" s="318"/>
      <c r="BOX38" s="318"/>
      <c r="BOY38" s="318"/>
      <c r="BOZ38" s="318"/>
      <c r="BPA38" s="318"/>
      <c r="BPB38" s="38"/>
      <c r="BPC38" s="318"/>
      <c r="BPD38" s="38"/>
      <c r="BPE38" s="38"/>
      <c r="BPF38" s="1427"/>
      <c r="BPG38" s="38"/>
      <c r="BPH38" s="38"/>
      <c r="BPI38" s="1427"/>
      <c r="BPJ38" s="1427"/>
      <c r="BPK38" s="1427"/>
      <c r="BPL38" s="1427"/>
      <c r="BPM38" s="1427"/>
      <c r="BPN38" s="1427"/>
      <c r="BPO38" s="6"/>
      <c r="BPP38" s="17"/>
      <c r="BPQ38" s="318"/>
      <c r="BPR38" s="318"/>
      <c r="BPS38" s="318"/>
      <c r="BPT38" s="318"/>
      <c r="BPU38" s="318"/>
      <c r="BPV38" s="318"/>
      <c r="BPW38" s="318"/>
      <c r="BPX38" s="38"/>
      <c r="BPY38" s="318"/>
      <c r="BPZ38" s="38"/>
      <c r="BQA38" s="38"/>
      <c r="BQB38" s="1427"/>
      <c r="BQC38" s="38"/>
      <c r="BQD38" s="38"/>
      <c r="BQE38" s="1427"/>
      <c r="BQF38" s="1427"/>
      <c r="BQG38" s="1427"/>
      <c r="BQH38" s="1427"/>
      <c r="BQI38" s="1427"/>
      <c r="BQJ38" s="1427"/>
      <c r="BQK38" s="6"/>
      <c r="BQL38" s="17"/>
      <c r="BQM38" s="318"/>
      <c r="BQN38" s="318"/>
      <c r="BQO38" s="318"/>
      <c r="BQP38" s="318"/>
      <c r="BQQ38" s="318"/>
      <c r="BQR38" s="318"/>
      <c r="BQS38" s="318"/>
      <c r="BQT38" s="38"/>
      <c r="BQU38" s="318"/>
      <c r="BQV38" s="38"/>
      <c r="BQW38" s="38"/>
      <c r="BQX38" s="1427"/>
      <c r="BQY38" s="38"/>
      <c r="BQZ38" s="38"/>
      <c r="BRA38" s="1427"/>
      <c r="BRB38" s="1427"/>
      <c r="BRC38" s="1427"/>
      <c r="BRD38" s="1427"/>
      <c r="BRE38" s="1427"/>
      <c r="BRF38" s="1427"/>
      <c r="BRG38" s="6"/>
      <c r="BRH38" s="17"/>
      <c r="BRI38" s="318"/>
      <c r="BRJ38" s="318"/>
      <c r="BRK38" s="318"/>
      <c r="BRL38" s="318"/>
      <c r="BRM38" s="318"/>
      <c r="BRN38" s="318"/>
      <c r="BRO38" s="318"/>
      <c r="BRP38" s="38"/>
      <c r="BRQ38" s="318"/>
      <c r="BRR38" s="38"/>
      <c r="BRS38" s="38"/>
      <c r="BRT38" s="1427"/>
      <c r="BRU38" s="38"/>
      <c r="BRV38" s="38"/>
      <c r="BRW38" s="1427"/>
      <c r="BRX38" s="1427"/>
      <c r="BRY38" s="1427"/>
      <c r="BRZ38" s="1427"/>
      <c r="BSA38" s="1427"/>
      <c r="BSB38" s="1427"/>
      <c r="BSC38" s="6"/>
      <c r="BSD38" s="17"/>
      <c r="BSE38" s="318"/>
      <c r="BSF38" s="318"/>
      <c r="BSG38" s="318"/>
      <c r="BSH38" s="318"/>
      <c r="BSI38" s="318"/>
      <c r="BSJ38" s="318"/>
      <c r="BSK38" s="318"/>
      <c r="BSL38" s="38"/>
      <c r="BSM38" s="318"/>
      <c r="BSN38" s="38"/>
      <c r="BSO38" s="38"/>
      <c r="BSP38" s="1427"/>
      <c r="BSQ38" s="38"/>
      <c r="BSR38" s="38"/>
      <c r="BSS38" s="1427"/>
      <c r="BST38" s="1427"/>
      <c r="BSU38" s="1427"/>
      <c r="BSV38" s="1427"/>
      <c r="BSW38" s="1427"/>
      <c r="BSX38" s="1427"/>
      <c r="BSY38" s="6"/>
      <c r="BSZ38" s="17"/>
      <c r="BTA38" s="318"/>
      <c r="BTB38" s="318"/>
      <c r="BTC38" s="318"/>
      <c r="BTD38" s="318"/>
      <c r="BTE38" s="318"/>
      <c r="BTF38" s="318"/>
      <c r="BTG38" s="318"/>
      <c r="BTH38" s="38"/>
      <c r="BTI38" s="318"/>
      <c r="BTJ38" s="38"/>
      <c r="BTK38" s="38"/>
      <c r="BTL38" s="1427"/>
      <c r="BTM38" s="38"/>
      <c r="BTN38" s="38"/>
      <c r="BTO38" s="1427"/>
      <c r="BTP38" s="1427"/>
      <c r="BTQ38" s="1427"/>
      <c r="BTR38" s="1427"/>
      <c r="BTS38" s="1427"/>
      <c r="BTT38" s="1427"/>
      <c r="BTU38" s="6"/>
      <c r="BTV38" s="17"/>
      <c r="BTW38" s="318"/>
      <c r="BTX38" s="318"/>
      <c r="BTY38" s="318"/>
      <c r="BTZ38" s="318"/>
      <c r="BUA38" s="318"/>
      <c r="BUB38" s="318"/>
      <c r="BUC38" s="318"/>
      <c r="BUD38" s="38"/>
      <c r="BUE38" s="318"/>
      <c r="BUF38" s="38"/>
      <c r="BUG38" s="38"/>
      <c r="BUH38" s="1427"/>
      <c r="BUI38" s="38"/>
      <c r="BUJ38" s="38"/>
      <c r="BUK38" s="1427"/>
      <c r="BUL38" s="1427"/>
      <c r="BUM38" s="1427"/>
      <c r="BUN38" s="1427"/>
      <c r="BUO38" s="1427"/>
      <c r="BUP38" s="1427"/>
      <c r="BUQ38" s="6"/>
      <c r="BUR38" s="17"/>
      <c r="BUS38" s="318"/>
      <c r="BUT38" s="318"/>
      <c r="BUU38" s="318"/>
      <c r="BUV38" s="318"/>
      <c r="BUW38" s="318"/>
      <c r="BUX38" s="318"/>
      <c r="BUY38" s="318"/>
      <c r="BUZ38" s="38"/>
      <c r="BVA38" s="318"/>
      <c r="BVB38" s="38"/>
      <c r="BVC38" s="38"/>
      <c r="BVD38" s="1427"/>
      <c r="BVE38" s="38"/>
      <c r="BVF38" s="38"/>
      <c r="BVG38" s="1427"/>
      <c r="BVH38" s="1427"/>
      <c r="BVI38" s="1427"/>
      <c r="BVJ38" s="1427"/>
      <c r="BVK38" s="1427"/>
      <c r="BVL38" s="1427"/>
      <c r="BVM38" s="6"/>
      <c r="BVN38" s="17"/>
      <c r="BVO38" s="318"/>
      <c r="BVP38" s="318"/>
      <c r="BVQ38" s="318"/>
      <c r="BVR38" s="318"/>
      <c r="BVS38" s="318"/>
      <c r="BVT38" s="318"/>
      <c r="BVU38" s="318"/>
      <c r="BVV38" s="38"/>
      <c r="BVW38" s="318"/>
      <c r="BVX38" s="38"/>
      <c r="BVY38" s="38"/>
      <c r="BVZ38" s="1427"/>
      <c r="BWA38" s="38"/>
      <c r="BWB38" s="38"/>
      <c r="BWC38" s="1427"/>
      <c r="BWD38" s="1427"/>
      <c r="BWE38" s="1427"/>
      <c r="BWF38" s="1427"/>
      <c r="BWG38" s="1427"/>
      <c r="BWH38" s="1427"/>
      <c r="BWI38" s="6"/>
      <c r="BWJ38" s="17"/>
      <c r="BWK38" s="318"/>
      <c r="BWL38" s="318"/>
      <c r="BWM38" s="318"/>
      <c r="BWN38" s="318"/>
      <c r="BWO38" s="318"/>
      <c r="BWP38" s="318"/>
      <c r="BWQ38" s="318"/>
      <c r="BWR38" s="38"/>
      <c r="BWS38" s="318"/>
      <c r="BWT38" s="38"/>
      <c r="BWU38" s="38"/>
      <c r="BWV38" s="1427"/>
      <c r="BWW38" s="38"/>
      <c r="BWX38" s="38"/>
      <c r="BWY38" s="1427"/>
      <c r="BWZ38" s="1427"/>
      <c r="BXA38" s="1427"/>
      <c r="BXB38" s="1427"/>
      <c r="BXC38" s="1427"/>
      <c r="BXD38" s="1427"/>
      <c r="BXE38" s="6"/>
      <c r="BXF38" s="17"/>
      <c r="BXG38" s="318"/>
      <c r="BXH38" s="318"/>
      <c r="BXI38" s="318"/>
      <c r="BXJ38" s="318"/>
      <c r="BXK38" s="318"/>
      <c r="BXL38" s="318"/>
      <c r="BXM38" s="318"/>
      <c r="BXN38" s="38"/>
      <c r="BXO38" s="318"/>
      <c r="BXP38" s="38"/>
      <c r="BXQ38" s="38"/>
      <c r="BXR38" s="1427"/>
      <c r="BXS38" s="38"/>
      <c r="BXT38" s="38"/>
      <c r="BXU38" s="1427"/>
      <c r="BXV38" s="1427"/>
      <c r="BXW38" s="1427"/>
      <c r="BXX38" s="1427"/>
      <c r="BXY38" s="1427"/>
      <c r="BXZ38" s="1427"/>
      <c r="BYA38" s="6"/>
      <c r="BYB38" s="17"/>
      <c r="BYC38" s="318"/>
      <c r="BYD38" s="318"/>
      <c r="BYE38" s="318"/>
      <c r="BYF38" s="318"/>
      <c r="BYG38" s="318"/>
      <c r="BYH38" s="318"/>
      <c r="BYI38" s="318"/>
      <c r="BYJ38" s="38"/>
      <c r="BYK38" s="318"/>
      <c r="BYL38" s="38"/>
      <c r="BYM38" s="38"/>
      <c r="BYN38" s="1427"/>
      <c r="BYO38" s="38"/>
      <c r="BYP38" s="38"/>
      <c r="BYQ38" s="1427"/>
      <c r="BYR38" s="1427"/>
      <c r="BYS38" s="1427"/>
      <c r="BYT38" s="1427"/>
      <c r="BYU38" s="1427"/>
      <c r="BYV38" s="1427"/>
      <c r="BYW38" s="6"/>
      <c r="BYX38" s="17"/>
      <c r="BYY38" s="318"/>
      <c r="BYZ38" s="318"/>
      <c r="BZA38" s="318"/>
      <c r="BZB38" s="318"/>
      <c r="BZC38" s="318"/>
      <c r="BZD38" s="318"/>
      <c r="BZE38" s="318"/>
      <c r="BZF38" s="38"/>
      <c r="BZG38" s="318"/>
      <c r="BZH38" s="38"/>
      <c r="BZI38" s="38"/>
      <c r="BZJ38" s="1427"/>
      <c r="BZK38" s="38"/>
      <c r="BZL38" s="38"/>
      <c r="BZM38" s="1427"/>
      <c r="BZN38" s="1427"/>
      <c r="BZO38" s="1427"/>
      <c r="BZP38" s="1427"/>
      <c r="BZQ38" s="1427"/>
      <c r="BZR38" s="1427"/>
      <c r="BZS38" s="6"/>
      <c r="BZT38" s="17"/>
      <c r="BZU38" s="318"/>
      <c r="BZV38" s="318"/>
      <c r="BZW38" s="318"/>
      <c r="BZX38" s="318"/>
      <c r="BZY38" s="318"/>
      <c r="BZZ38" s="318"/>
      <c r="CAA38" s="318"/>
      <c r="CAB38" s="38"/>
      <c r="CAC38" s="318"/>
      <c r="CAD38" s="38"/>
      <c r="CAE38" s="38"/>
      <c r="CAF38" s="1427"/>
      <c r="CAG38" s="38"/>
      <c r="CAH38" s="38"/>
      <c r="CAI38" s="1427"/>
      <c r="CAJ38" s="1427"/>
      <c r="CAK38" s="1427"/>
      <c r="CAL38" s="1427"/>
      <c r="CAM38" s="1427"/>
      <c r="CAN38" s="1427"/>
      <c r="CAO38" s="6"/>
      <c r="CAP38" s="17"/>
      <c r="CAQ38" s="318"/>
      <c r="CAR38" s="318"/>
      <c r="CAS38" s="318"/>
      <c r="CAT38" s="318"/>
      <c r="CAU38" s="318"/>
      <c r="CAV38" s="318"/>
      <c r="CAW38" s="318"/>
      <c r="CAX38" s="38"/>
      <c r="CAY38" s="318"/>
      <c r="CAZ38" s="38"/>
      <c r="CBA38" s="38"/>
      <c r="CBB38" s="1427"/>
      <c r="CBC38" s="38"/>
      <c r="CBD38" s="38"/>
      <c r="CBE38" s="1427"/>
      <c r="CBF38" s="1427"/>
      <c r="CBG38" s="1427"/>
      <c r="CBH38" s="1427"/>
      <c r="CBI38" s="1427"/>
      <c r="CBJ38" s="1427"/>
      <c r="CBK38" s="6"/>
      <c r="CBL38" s="17"/>
      <c r="CBM38" s="318"/>
      <c r="CBN38" s="318"/>
      <c r="CBO38" s="318"/>
      <c r="CBP38" s="318"/>
      <c r="CBQ38" s="318"/>
      <c r="CBR38" s="318"/>
      <c r="CBS38" s="318"/>
      <c r="CBT38" s="38"/>
      <c r="CBU38" s="318"/>
      <c r="CBV38" s="38"/>
      <c r="CBW38" s="38"/>
      <c r="CBX38" s="1427"/>
      <c r="CBY38" s="38"/>
      <c r="CBZ38" s="38"/>
      <c r="CCA38" s="1427"/>
      <c r="CCB38" s="1427"/>
      <c r="CCC38" s="1427"/>
      <c r="CCD38" s="1427"/>
      <c r="CCE38" s="1427"/>
      <c r="CCF38" s="1427"/>
      <c r="CCG38" s="6"/>
      <c r="CCH38" s="17"/>
      <c r="CCI38" s="318"/>
      <c r="CCJ38" s="318"/>
      <c r="CCK38" s="318"/>
      <c r="CCL38" s="318"/>
      <c r="CCM38" s="318"/>
      <c r="CCN38" s="318"/>
      <c r="CCO38" s="318"/>
      <c r="CCP38" s="38"/>
      <c r="CCQ38" s="318"/>
      <c r="CCR38" s="38"/>
      <c r="CCS38" s="38"/>
      <c r="CCT38" s="1427"/>
      <c r="CCU38" s="38"/>
      <c r="CCV38" s="38"/>
      <c r="CCW38" s="1427"/>
      <c r="CCX38" s="1427"/>
      <c r="CCY38" s="1427"/>
      <c r="CCZ38" s="1427"/>
      <c r="CDA38" s="1427"/>
      <c r="CDB38" s="1427"/>
      <c r="CDC38" s="6"/>
      <c r="CDD38" s="17"/>
      <c r="CDE38" s="318"/>
      <c r="CDF38" s="318"/>
      <c r="CDG38" s="318"/>
      <c r="CDH38" s="318"/>
      <c r="CDI38" s="318"/>
      <c r="CDJ38" s="318"/>
      <c r="CDK38" s="318"/>
      <c r="CDL38" s="38"/>
      <c r="CDM38" s="318"/>
      <c r="CDN38" s="38"/>
      <c r="CDO38" s="38"/>
      <c r="CDP38" s="1427"/>
      <c r="CDQ38" s="38"/>
      <c r="CDR38" s="38"/>
      <c r="CDS38" s="1427"/>
      <c r="CDT38" s="1427"/>
      <c r="CDU38" s="1427"/>
      <c r="CDV38" s="1427"/>
      <c r="CDW38" s="1427"/>
      <c r="CDX38" s="1427"/>
      <c r="CDY38" s="6"/>
      <c r="CDZ38" s="17"/>
      <c r="CEA38" s="318"/>
      <c r="CEB38" s="318"/>
      <c r="CEC38" s="318"/>
      <c r="CED38" s="318"/>
      <c r="CEE38" s="318"/>
      <c r="CEF38" s="318"/>
      <c r="CEG38" s="318"/>
      <c r="CEH38" s="38"/>
      <c r="CEI38" s="318"/>
      <c r="CEJ38" s="38"/>
      <c r="CEK38" s="38"/>
      <c r="CEL38" s="1427"/>
      <c r="CEM38" s="38"/>
      <c r="CEN38" s="38"/>
      <c r="CEO38" s="1427"/>
      <c r="CEP38" s="1427"/>
      <c r="CEQ38" s="1427"/>
      <c r="CER38" s="1427"/>
      <c r="CES38" s="1427"/>
      <c r="CET38" s="1427"/>
      <c r="CEU38" s="6"/>
      <c r="CEV38" s="17"/>
      <c r="CEW38" s="318"/>
      <c r="CEX38" s="318"/>
      <c r="CEY38" s="318"/>
      <c r="CEZ38" s="318"/>
      <c r="CFA38" s="318"/>
      <c r="CFB38" s="318"/>
      <c r="CFC38" s="318"/>
      <c r="CFD38" s="38"/>
      <c r="CFE38" s="318"/>
      <c r="CFF38" s="38"/>
      <c r="CFG38" s="38"/>
      <c r="CFH38" s="1427"/>
      <c r="CFI38" s="38"/>
      <c r="CFJ38" s="38"/>
      <c r="CFK38" s="1427"/>
      <c r="CFL38" s="1427"/>
      <c r="CFM38" s="1427"/>
      <c r="CFN38" s="1427"/>
      <c r="CFO38" s="1427"/>
      <c r="CFP38" s="1427"/>
      <c r="CFQ38" s="6"/>
      <c r="CFR38" s="17"/>
      <c r="CFS38" s="318"/>
      <c r="CFT38" s="318"/>
      <c r="CFU38" s="318"/>
      <c r="CFV38" s="318"/>
      <c r="CFW38" s="318"/>
      <c r="CFX38" s="318"/>
      <c r="CFY38" s="318"/>
      <c r="CFZ38" s="38"/>
      <c r="CGA38" s="318"/>
      <c r="CGB38" s="38"/>
      <c r="CGC38" s="38"/>
      <c r="CGD38" s="1427"/>
      <c r="CGE38" s="38"/>
      <c r="CGF38" s="38"/>
      <c r="CGG38" s="1427"/>
      <c r="CGH38" s="1427"/>
      <c r="CGI38" s="1427"/>
      <c r="CGJ38" s="1427"/>
      <c r="CGK38" s="1427"/>
      <c r="CGL38" s="1427"/>
      <c r="CGM38" s="6"/>
      <c r="CGN38" s="17"/>
      <c r="CGO38" s="318"/>
      <c r="CGP38" s="318"/>
      <c r="CGQ38" s="318"/>
      <c r="CGR38" s="318"/>
      <c r="CGS38" s="318"/>
      <c r="CGT38" s="318"/>
      <c r="CGU38" s="318"/>
      <c r="CGV38" s="38"/>
      <c r="CGW38" s="318"/>
      <c r="CGX38" s="38"/>
      <c r="CGY38" s="38"/>
      <c r="CGZ38" s="1427"/>
      <c r="CHA38" s="38"/>
      <c r="CHB38" s="38"/>
      <c r="CHC38" s="1427"/>
      <c r="CHD38" s="1427"/>
      <c r="CHE38" s="1427"/>
      <c r="CHF38" s="1427"/>
      <c r="CHG38" s="1427"/>
      <c r="CHH38" s="1427"/>
      <c r="CHI38" s="6"/>
      <c r="CHJ38" s="17"/>
      <c r="CHK38" s="318"/>
      <c r="CHL38" s="318"/>
      <c r="CHM38" s="318"/>
      <c r="CHN38" s="318"/>
      <c r="CHO38" s="318"/>
      <c r="CHP38" s="318"/>
      <c r="CHQ38" s="318"/>
      <c r="CHR38" s="38"/>
      <c r="CHS38" s="318"/>
      <c r="CHT38" s="38"/>
      <c r="CHU38" s="38"/>
      <c r="CHV38" s="1427"/>
      <c r="CHW38" s="38"/>
      <c r="CHX38" s="38"/>
      <c r="CHY38" s="1427"/>
      <c r="CHZ38" s="1427"/>
      <c r="CIA38" s="1427"/>
      <c r="CIB38" s="1427"/>
      <c r="CIC38" s="1427"/>
      <c r="CID38" s="1427"/>
      <c r="CIE38" s="6"/>
      <c r="CIF38" s="17"/>
      <c r="CIG38" s="318"/>
      <c r="CIH38" s="318"/>
      <c r="CII38" s="318"/>
      <c r="CIJ38" s="318"/>
      <c r="CIK38" s="318"/>
      <c r="CIL38" s="318"/>
      <c r="CIM38" s="318"/>
      <c r="CIN38" s="38"/>
      <c r="CIO38" s="318"/>
      <c r="CIP38" s="38"/>
      <c r="CIQ38" s="38"/>
      <c r="CIR38" s="1427"/>
      <c r="CIS38" s="38"/>
      <c r="CIT38" s="38"/>
      <c r="CIU38" s="1427"/>
      <c r="CIV38" s="1427"/>
      <c r="CIW38" s="1427"/>
      <c r="CIX38" s="1427"/>
      <c r="CIY38" s="1427"/>
      <c r="CIZ38" s="1427"/>
      <c r="CJA38" s="6"/>
      <c r="CJB38" s="17"/>
      <c r="CJC38" s="318"/>
      <c r="CJD38" s="318"/>
      <c r="CJE38" s="318"/>
      <c r="CJF38" s="318"/>
      <c r="CJG38" s="318"/>
      <c r="CJH38" s="318"/>
      <c r="CJI38" s="318"/>
      <c r="CJJ38" s="38"/>
      <c r="CJK38" s="318"/>
      <c r="CJL38" s="38"/>
      <c r="CJM38" s="38"/>
      <c r="CJN38" s="1427"/>
      <c r="CJO38" s="38"/>
      <c r="CJP38" s="38"/>
      <c r="CJQ38" s="1427"/>
      <c r="CJR38" s="1427"/>
      <c r="CJS38" s="1427"/>
      <c r="CJT38" s="1427"/>
      <c r="CJU38" s="1427"/>
      <c r="CJV38" s="1427"/>
      <c r="CJW38" s="6"/>
      <c r="CJX38" s="17"/>
      <c r="CJY38" s="318"/>
      <c r="CJZ38" s="318"/>
      <c r="CKA38" s="318"/>
      <c r="CKB38" s="318"/>
      <c r="CKC38" s="318"/>
      <c r="CKD38" s="318"/>
      <c r="CKE38" s="318"/>
      <c r="CKF38" s="38"/>
      <c r="CKG38" s="318"/>
      <c r="CKH38" s="38"/>
      <c r="CKI38" s="38"/>
      <c r="CKJ38" s="1427"/>
      <c r="CKK38" s="38"/>
      <c r="CKL38" s="38"/>
      <c r="CKM38" s="1427"/>
      <c r="CKN38" s="1427"/>
      <c r="CKO38" s="1427"/>
      <c r="CKP38" s="1427"/>
      <c r="CKQ38" s="1427"/>
      <c r="CKR38" s="1427"/>
      <c r="CKS38" s="6"/>
      <c r="CKT38" s="17"/>
      <c r="CKU38" s="318"/>
      <c r="CKV38" s="318"/>
      <c r="CKW38" s="318"/>
      <c r="CKX38" s="318"/>
      <c r="CKY38" s="318"/>
      <c r="CKZ38" s="318"/>
      <c r="CLA38" s="318"/>
      <c r="CLB38" s="38"/>
      <c r="CLC38" s="318"/>
      <c r="CLD38" s="38"/>
      <c r="CLE38" s="38"/>
      <c r="CLF38" s="1427"/>
      <c r="CLG38" s="38"/>
      <c r="CLH38" s="38"/>
      <c r="CLI38" s="1427"/>
      <c r="CLJ38" s="1427"/>
      <c r="CLK38" s="1427"/>
      <c r="CLL38" s="1427"/>
      <c r="CLM38" s="1427"/>
      <c r="CLN38" s="1427"/>
      <c r="CLO38" s="6"/>
      <c r="CLP38" s="17"/>
      <c r="CLQ38" s="318"/>
      <c r="CLR38" s="318"/>
      <c r="CLS38" s="318"/>
      <c r="CLT38" s="318"/>
      <c r="CLU38" s="318"/>
      <c r="CLV38" s="318"/>
      <c r="CLW38" s="318"/>
      <c r="CLX38" s="38"/>
      <c r="CLY38" s="318"/>
      <c r="CLZ38" s="38"/>
      <c r="CMA38" s="38"/>
      <c r="CMB38" s="1427"/>
      <c r="CMC38" s="38"/>
      <c r="CMD38" s="38"/>
      <c r="CME38" s="1427"/>
      <c r="CMF38" s="1427"/>
      <c r="CMG38" s="1427"/>
      <c r="CMH38" s="1427"/>
      <c r="CMI38" s="1427"/>
      <c r="CMJ38" s="1427"/>
      <c r="CMK38" s="6"/>
      <c r="CML38" s="17"/>
      <c r="CMM38" s="318"/>
      <c r="CMN38" s="318"/>
      <c r="CMO38" s="318"/>
      <c r="CMP38" s="318"/>
      <c r="CMQ38" s="318"/>
      <c r="CMR38" s="318"/>
      <c r="CMS38" s="318"/>
      <c r="CMT38" s="38"/>
      <c r="CMU38" s="318"/>
      <c r="CMV38" s="38"/>
      <c r="CMW38" s="38"/>
      <c r="CMX38" s="1427"/>
      <c r="CMY38" s="38"/>
      <c r="CMZ38" s="38"/>
      <c r="CNA38" s="1427"/>
      <c r="CNB38" s="1427"/>
      <c r="CNC38" s="1427"/>
      <c r="CND38" s="1427"/>
      <c r="CNE38" s="1427"/>
      <c r="CNF38" s="1427"/>
      <c r="CNG38" s="6"/>
      <c r="CNH38" s="17"/>
      <c r="CNI38" s="318"/>
      <c r="CNJ38" s="318"/>
      <c r="CNK38" s="318"/>
      <c r="CNL38" s="318"/>
      <c r="CNM38" s="318"/>
      <c r="CNN38" s="318"/>
      <c r="CNO38" s="318"/>
      <c r="CNP38" s="38"/>
      <c r="CNQ38" s="318"/>
      <c r="CNR38" s="38"/>
      <c r="CNS38" s="38"/>
      <c r="CNT38" s="1427"/>
      <c r="CNU38" s="38"/>
      <c r="CNV38" s="38"/>
      <c r="CNW38" s="1427"/>
      <c r="CNX38" s="1427"/>
      <c r="CNY38" s="1427"/>
      <c r="CNZ38" s="1427"/>
      <c r="COA38" s="1427"/>
      <c r="COB38" s="1427"/>
      <c r="COC38" s="6"/>
      <c r="COD38" s="17"/>
      <c r="COE38" s="318"/>
      <c r="COF38" s="318"/>
      <c r="COG38" s="318"/>
      <c r="COH38" s="318"/>
      <c r="COI38" s="318"/>
      <c r="COJ38" s="318"/>
      <c r="COK38" s="318"/>
      <c r="COL38" s="38"/>
      <c r="COM38" s="318"/>
      <c r="CON38" s="38"/>
      <c r="COO38" s="38"/>
      <c r="COP38" s="1427"/>
      <c r="COQ38" s="38"/>
      <c r="COR38" s="38"/>
      <c r="COS38" s="1427"/>
      <c r="COT38" s="1427"/>
      <c r="COU38" s="1427"/>
      <c r="COV38" s="1427"/>
      <c r="COW38" s="1427"/>
      <c r="COX38" s="1427"/>
      <c r="COY38" s="6"/>
      <c r="COZ38" s="17"/>
      <c r="CPA38" s="318"/>
      <c r="CPB38" s="318"/>
      <c r="CPC38" s="318"/>
      <c r="CPD38" s="318"/>
      <c r="CPE38" s="318"/>
      <c r="CPF38" s="318"/>
      <c r="CPG38" s="318"/>
      <c r="CPH38" s="38"/>
      <c r="CPI38" s="318"/>
      <c r="CPJ38" s="38"/>
      <c r="CPK38" s="38"/>
      <c r="CPL38" s="1427"/>
      <c r="CPM38" s="38"/>
      <c r="CPN38" s="38"/>
      <c r="CPO38" s="1427"/>
      <c r="CPP38" s="1427"/>
      <c r="CPQ38" s="1427"/>
      <c r="CPR38" s="1427"/>
      <c r="CPS38" s="1427"/>
      <c r="CPT38" s="1427"/>
      <c r="CPU38" s="6"/>
      <c r="CPV38" s="17"/>
      <c r="CPW38" s="318"/>
      <c r="CPX38" s="318"/>
      <c r="CPY38" s="318"/>
      <c r="CPZ38" s="318"/>
      <c r="CQA38" s="318"/>
      <c r="CQB38" s="318"/>
      <c r="CQC38" s="318"/>
      <c r="CQD38" s="38"/>
      <c r="CQE38" s="318"/>
      <c r="CQF38" s="38"/>
      <c r="CQG38" s="38"/>
      <c r="CQH38" s="1427"/>
      <c r="CQI38" s="38"/>
      <c r="CQJ38" s="38"/>
      <c r="CQK38" s="1427"/>
      <c r="CQL38" s="1427"/>
      <c r="CQM38" s="1427"/>
      <c r="CQN38" s="1427"/>
      <c r="CQO38" s="1427"/>
      <c r="CQP38" s="1427"/>
      <c r="CQQ38" s="6"/>
      <c r="CQR38" s="17"/>
      <c r="CQS38" s="318"/>
      <c r="CQT38" s="318"/>
      <c r="CQU38" s="318"/>
      <c r="CQV38" s="318"/>
      <c r="CQW38" s="318"/>
      <c r="CQX38" s="318"/>
      <c r="CQY38" s="318"/>
      <c r="CQZ38" s="38"/>
      <c r="CRA38" s="318"/>
      <c r="CRB38" s="38"/>
      <c r="CRC38" s="38"/>
      <c r="CRD38" s="1427"/>
      <c r="CRE38" s="38"/>
      <c r="CRF38" s="38"/>
      <c r="CRG38" s="1427"/>
      <c r="CRH38" s="1427"/>
      <c r="CRI38" s="1427"/>
      <c r="CRJ38" s="1427"/>
      <c r="CRK38" s="1427"/>
      <c r="CRL38" s="1427"/>
      <c r="CRM38" s="6"/>
      <c r="CRN38" s="17"/>
      <c r="CRO38" s="318"/>
      <c r="CRP38" s="318"/>
      <c r="CRQ38" s="318"/>
      <c r="CRR38" s="318"/>
      <c r="CRS38" s="318"/>
      <c r="CRT38" s="318"/>
      <c r="CRU38" s="318"/>
      <c r="CRV38" s="38"/>
      <c r="CRW38" s="318"/>
      <c r="CRX38" s="38"/>
      <c r="CRY38" s="38"/>
      <c r="CRZ38" s="1427"/>
      <c r="CSA38" s="38"/>
      <c r="CSB38" s="38"/>
      <c r="CSC38" s="1427"/>
      <c r="CSD38" s="1427"/>
      <c r="CSE38" s="1427"/>
      <c r="CSF38" s="1427"/>
      <c r="CSG38" s="1427"/>
      <c r="CSH38" s="1427"/>
      <c r="CSI38" s="6"/>
      <c r="CSJ38" s="17"/>
      <c r="CSK38" s="318"/>
      <c r="CSL38" s="318"/>
      <c r="CSM38" s="318"/>
      <c r="CSN38" s="318"/>
      <c r="CSO38" s="318"/>
      <c r="CSP38" s="318"/>
      <c r="CSQ38" s="318"/>
      <c r="CSR38" s="38"/>
      <c r="CSS38" s="318"/>
      <c r="CST38" s="38"/>
      <c r="CSU38" s="38"/>
      <c r="CSV38" s="1427"/>
      <c r="CSW38" s="38"/>
      <c r="CSX38" s="38"/>
      <c r="CSY38" s="1427"/>
      <c r="CSZ38" s="1427"/>
      <c r="CTA38" s="1427"/>
      <c r="CTB38" s="1427"/>
      <c r="CTC38" s="1427"/>
      <c r="CTD38" s="1427"/>
      <c r="CTE38" s="6"/>
      <c r="CTF38" s="17"/>
      <c r="CTG38" s="318"/>
      <c r="CTH38" s="318"/>
      <c r="CTI38" s="318"/>
      <c r="CTJ38" s="318"/>
      <c r="CTK38" s="318"/>
      <c r="CTL38" s="318"/>
      <c r="CTM38" s="318"/>
      <c r="CTN38" s="38"/>
      <c r="CTO38" s="318"/>
      <c r="CTP38" s="38"/>
      <c r="CTQ38" s="38"/>
      <c r="CTR38" s="1427"/>
      <c r="CTS38" s="38"/>
      <c r="CTT38" s="38"/>
      <c r="CTU38" s="1427"/>
      <c r="CTV38" s="1427"/>
      <c r="CTW38" s="1427"/>
      <c r="CTX38" s="1427"/>
      <c r="CTY38" s="1427"/>
      <c r="CTZ38" s="1427"/>
      <c r="CUA38" s="6"/>
      <c r="CUB38" s="17"/>
      <c r="CUC38" s="318"/>
      <c r="CUD38" s="318"/>
      <c r="CUE38" s="318"/>
      <c r="CUF38" s="318"/>
      <c r="CUG38" s="318"/>
      <c r="CUH38" s="318"/>
      <c r="CUI38" s="318"/>
      <c r="CUJ38" s="38"/>
      <c r="CUK38" s="318"/>
      <c r="CUL38" s="38"/>
      <c r="CUM38" s="38"/>
      <c r="CUN38" s="1427"/>
      <c r="CUO38" s="38"/>
      <c r="CUP38" s="38"/>
      <c r="CUQ38" s="1427"/>
      <c r="CUR38" s="1427"/>
      <c r="CUS38" s="1427"/>
      <c r="CUT38" s="1427"/>
      <c r="CUU38" s="1427"/>
      <c r="CUV38" s="1427"/>
      <c r="CUW38" s="6"/>
      <c r="CUX38" s="17"/>
      <c r="CUY38" s="318"/>
      <c r="CUZ38" s="318"/>
      <c r="CVA38" s="318"/>
      <c r="CVB38" s="318"/>
      <c r="CVC38" s="318"/>
      <c r="CVD38" s="318"/>
      <c r="CVE38" s="318"/>
      <c r="CVF38" s="38"/>
      <c r="CVG38" s="318"/>
      <c r="CVH38" s="38"/>
      <c r="CVI38" s="38"/>
      <c r="CVJ38" s="1427"/>
      <c r="CVK38" s="38"/>
      <c r="CVL38" s="38"/>
      <c r="CVM38" s="1427"/>
      <c r="CVN38" s="1427"/>
      <c r="CVO38" s="1427"/>
      <c r="CVP38" s="1427"/>
      <c r="CVQ38" s="1427"/>
      <c r="CVR38" s="1427"/>
      <c r="CVS38" s="6"/>
      <c r="CVT38" s="17"/>
      <c r="CVU38" s="318"/>
      <c r="CVV38" s="318"/>
      <c r="CVW38" s="318"/>
      <c r="CVX38" s="318"/>
      <c r="CVY38" s="318"/>
      <c r="CVZ38" s="318"/>
      <c r="CWA38" s="318"/>
      <c r="CWB38" s="38"/>
      <c r="CWC38" s="318"/>
      <c r="CWD38" s="38"/>
      <c r="CWE38" s="38"/>
      <c r="CWF38" s="1427"/>
      <c r="CWG38" s="38"/>
      <c r="CWH38" s="38"/>
      <c r="CWI38" s="1427"/>
      <c r="CWJ38" s="1427"/>
      <c r="CWK38" s="1427"/>
      <c r="CWL38" s="1427"/>
      <c r="CWM38" s="1427"/>
      <c r="CWN38" s="1427"/>
      <c r="CWO38" s="6"/>
      <c r="CWP38" s="17"/>
      <c r="CWQ38" s="318"/>
      <c r="CWR38" s="318"/>
      <c r="CWS38" s="318"/>
      <c r="CWT38" s="318"/>
      <c r="CWU38" s="318"/>
      <c r="CWV38" s="318"/>
      <c r="CWW38" s="318"/>
      <c r="CWX38" s="38"/>
      <c r="CWY38" s="318"/>
      <c r="CWZ38" s="38"/>
      <c r="CXA38" s="38"/>
      <c r="CXB38" s="1427"/>
      <c r="CXC38" s="38"/>
      <c r="CXD38" s="38"/>
      <c r="CXE38" s="1427"/>
      <c r="CXF38" s="1427"/>
      <c r="CXG38" s="1427"/>
      <c r="CXH38" s="1427"/>
      <c r="CXI38" s="1427"/>
      <c r="CXJ38" s="1427"/>
      <c r="CXK38" s="6"/>
      <c r="CXL38" s="17"/>
      <c r="CXM38" s="318"/>
      <c r="CXN38" s="318"/>
      <c r="CXO38" s="318"/>
      <c r="CXP38" s="318"/>
      <c r="CXQ38" s="318"/>
      <c r="CXR38" s="318"/>
      <c r="CXS38" s="318"/>
      <c r="CXT38" s="38"/>
      <c r="CXU38" s="318"/>
      <c r="CXV38" s="38"/>
      <c r="CXW38" s="38"/>
      <c r="CXX38" s="1427"/>
      <c r="CXY38" s="38"/>
      <c r="CXZ38" s="38"/>
      <c r="CYA38" s="1427"/>
      <c r="CYB38" s="1427"/>
      <c r="CYC38" s="1427"/>
      <c r="CYD38" s="1427"/>
      <c r="CYE38" s="1427"/>
      <c r="CYF38" s="1427"/>
      <c r="CYG38" s="6"/>
      <c r="CYH38" s="17"/>
      <c r="CYI38" s="318"/>
      <c r="CYJ38" s="318"/>
      <c r="CYK38" s="318"/>
      <c r="CYL38" s="318"/>
      <c r="CYM38" s="318"/>
      <c r="CYN38" s="318"/>
      <c r="CYO38" s="318"/>
      <c r="CYP38" s="38"/>
      <c r="CYQ38" s="318"/>
      <c r="CYR38" s="38"/>
      <c r="CYS38" s="38"/>
      <c r="CYT38" s="1427"/>
      <c r="CYU38" s="38"/>
      <c r="CYV38" s="38"/>
      <c r="CYW38" s="1427"/>
      <c r="CYX38" s="1427"/>
      <c r="CYY38" s="1427"/>
      <c r="CYZ38" s="1427"/>
      <c r="CZA38" s="1427"/>
      <c r="CZB38" s="1427"/>
      <c r="CZC38" s="6"/>
      <c r="CZD38" s="17"/>
      <c r="CZE38" s="318"/>
      <c r="CZF38" s="318"/>
      <c r="CZG38" s="318"/>
      <c r="CZH38" s="318"/>
      <c r="CZI38" s="318"/>
      <c r="CZJ38" s="318"/>
      <c r="CZK38" s="318"/>
      <c r="CZL38" s="38"/>
      <c r="CZM38" s="318"/>
      <c r="CZN38" s="38"/>
      <c r="CZO38" s="38"/>
      <c r="CZP38" s="1427"/>
      <c r="CZQ38" s="38"/>
      <c r="CZR38" s="38"/>
      <c r="CZS38" s="1427"/>
      <c r="CZT38" s="1427"/>
      <c r="CZU38" s="1427"/>
      <c r="CZV38" s="1427"/>
      <c r="CZW38" s="1427"/>
      <c r="CZX38" s="1427"/>
      <c r="CZY38" s="6"/>
      <c r="CZZ38" s="17"/>
      <c r="DAA38" s="318"/>
      <c r="DAB38" s="318"/>
      <c r="DAC38" s="318"/>
      <c r="DAD38" s="318"/>
      <c r="DAE38" s="318"/>
      <c r="DAF38" s="318"/>
      <c r="DAG38" s="318"/>
      <c r="DAH38" s="38"/>
      <c r="DAI38" s="318"/>
      <c r="DAJ38" s="38"/>
      <c r="DAK38" s="38"/>
      <c r="DAL38" s="1427"/>
      <c r="DAM38" s="38"/>
      <c r="DAN38" s="38"/>
      <c r="DAO38" s="1427"/>
      <c r="DAP38" s="1427"/>
      <c r="DAQ38" s="1427"/>
      <c r="DAR38" s="1427"/>
      <c r="DAS38" s="1427"/>
      <c r="DAT38" s="1427"/>
      <c r="DAU38" s="6"/>
      <c r="DAV38" s="17"/>
      <c r="DAW38" s="318"/>
      <c r="DAX38" s="318"/>
      <c r="DAY38" s="318"/>
      <c r="DAZ38" s="318"/>
      <c r="DBA38" s="318"/>
      <c r="DBB38" s="318"/>
      <c r="DBC38" s="318"/>
      <c r="DBD38" s="38"/>
      <c r="DBE38" s="318"/>
      <c r="DBF38" s="38"/>
      <c r="DBG38" s="38"/>
      <c r="DBH38" s="1427"/>
      <c r="DBI38" s="38"/>
      <c r="DBJ38" s="38"/>
      <c r="DBK38" s="1427"/>
      <c r="DBL38" s="1427"/>
      <c r="DBM38" s="1427"/>
      <c r="DBN38" s="1427"/>
      <c r="DBO38" s="1427"/>
      <c r="DBP38" s="1427"/>
      <c r="DBQ38" s="6"/>
      <c r="DBR38" s="17"/>
      <c r="DBS38" s="318"/>
      <c r="DBT38" s="318"/>
      <c r="DBU38" s="318"/>
      <c r="DBV38" s="318"/>
      <c r="DBW38" s="318"/>
      <c r="DBX38" s="318"/>
      <c r="DBY38" s="318"/>
      <c r="DBZ38" s="38"/>
      <c r="DCA38" s="318"/>
      <c r="DCB38" s="38"/>
      <c r="DCC38" s="38"/>
      <c r="DCD38" s="1427"/>
      <c r="DCE38" s="38"/>
      <c r="DCF38" s="38"/>
      <c r="DCG38" s="1427"/>
      <c r="DCH38" s="1427"/>
      <c r="DCI38" s="1427"/>
      <c r="DCJ38" s="1427"/>
      <c r="DCK38" s="1427"/>
      <c r="DCL38" s="1427"/>
      <c r="DCM38" s="6"/>
      <c r="DCN38" s="17"/>
      <c r="DCO38" s="318"/>
      <c r="DCP38" s="318"/>
      <c r="DCQ38" s="318"/>
      <c r="DCR38" s="318"/>
      <c r="DCS38" s="318"/>
      <c r="DCT38" s="318"/>
      <c r="DCU38" s="318"/>
      <c r="DCV38" s="38"/>
      <c r="DCW38" s="318"/>
      <c r="DCX38" s="38"/>
      <c r="DCY38" s="38"/>
      <c r="DCZ38" s="1427"/>
      <c r="DDA38" s="38"/>
      <c r="DDB38" s="38"/>
      <c r="DDC38" s="1427"/>
      <c r="DDD38" s="1427"/>
      <c r="DDE38" s="1427"/>
      <c r="DDF38" s="1427"/>
      <c r="DDG38" s="1427"/>
      <c r="DDH38" s="1427"/>
      <c r="DDI38" s="6"/>
      <c r="DDJ38" s="17"/>
      <c r="DDK38" s="318"/>
      <c r="DDL38" s="318"/>
      <c r="DDM38" s="318"/>
      <c r="DDN38" s="318"/>
      <c r="DDO38" s="318"/>
      <c r="DDP38" s="318"/>
      <c r="DDQ38" s="318"/>
      <c r="DDR38" s="38"/>
      <c r="DDS38" s="318"/>
      <c r="DDT38" s="38"/>
      <c r="DDU38" s="38"/>
      <c r="DDV38" s="1427"/>
      <c r="DDW38" s="38"/>
      <c r="DDX38" s="38"/>
      <c r="DDY38" s="1427"/>
      <c r="DDZ38" s="1427"/>
      <c r="DEA38" s="1427"/>
      <c r="DEB38" s="1427"/>
      <c r="DEC38" s="1427"/>
      <c r="DED38" s="1427"/>
      <c r="DEE38" s="6"/>
      <c r="DEF38" s="17"/>
      <c r="DEG38" s="318"/>
      <c r="DEH38" s="318"/>
      <c r="DEI38" s="318"/>
      <c r="DEJ38" s="318"/>
      <c r="DEK38" s="318"/>
      <c r="DEL38" s="318"/>
      <c r="DEM38" s="318"/>
      <c r="DEN38" s="38"/>
      <c r="DEO38" s="318"/>
      <c r="DEP38" s="38"/>
      <c r="DEQ38" s="38"/>
      <c r="DER38" s="1427"/>
      <c r="DES38" s="38"/>
      <c r="DET38" s="38"/>
      <c r="DEU38" s="1427"/>
      <c r="DEV38" s="1427"/>
      <c r="DEW38" s="1427"/>
      <c r="DEX38" s="1427"/>
      <c r="DEY38" s="1427"/>
      <c r="DEZ38" s="1427"/>
      <c r="DFA38" s="6"/>
      <c r="DFB38" s="17"/>
      <c r="DFC38" s="318"/>
      <c r="DFD38" s="318"/>
      <c r="DFE38" s="318"/>
      <c r="DFF38" s="318"/>
      <c r="DFG38" s="318"/>
      <c r="DFH38" s="318"/>
      <c r="DFI38" s="318"/>
      <c r="DFJ38" s="38"/>
      <c r="DFK38" s="318"/>
      <c r="DFL38" s="38"/>
      <c r="DFM38" s="38"/>
      <c r="DFN38" s="1427"/>
      <c r="DFO38" s="38"/>
      <c r="DFP38" s="38"/>
      <c r="DFQ38" s="1427"/>
      <c r="DFR38" s="1427"/>
      <c r="DFS38" s="1427"/>
      <c r="DFT38" s="1427"/>
      <c r="DFU38" s="1427"/>
      <c r="DFV38" s="1427"/>
      <c r="DFW38" s="6"/>
      <c r="DFX38" s="17"/>
      <c r="DFY38" s="318"/>
      <c r="DFZ38" s="318"/>
      <c r="DGA38" s="318"/>
      <c r="DGB38" s="318"/>
      <c r="DGC38" s="318"/>
      <c r="DGD38" s="318"/>
      <c r="DGE38" s="318"/>
      <c r="DGF38" s="38"/>
      <c r="DGG38" s="318"/>
      <c r="DGH38" s="38"/>
      <c r="DGI38" s="38"/>
      <c r="DGJ38" s="1427"/>
      <c r="DGK38" s="38"/>
      <c r="DGL38" s="38"/>
      <c r="DGM38" s="1427"/>
      <c r="DGN38" s="1427"/>
      <c r="DGO38" s="1427"/>
      <c r="DGP38" s="1427"/>
      <c r="DGQ38" s="1427"/>
      <c r="DGR38" s="1427"/>
      <c r="DGS38" s="6"/>
      <c r="DGT38" s="17"/>
      <c r="DGU38" s="318"/>
      <c r="DGV38" s="318"/>
      <c r="DGW38" s="318"/>
      <c r="DGX38" s="318"/>
      <c r="DGY38" s="318"/>
      <c r="DGZ38" s="318"/>
      <c r="DHA38" s="318"/>
      <c r="DHB38" s="38"/>
      <c r="DHC38" s="318"/>
      <c r="DHD38" s="38"/>
      <c r="DHE38" s="38"/>
      <c r="DHF38" s="1427"/>
      <c r="DHG38" s="38"/>
      <c r="DHH38" s="38"/>
      <c r="DHI38" s="1427"/>
      <c r="DHJ38" s="1427"/>
      <c r="DHK38" s="1427"/>
      <c r="DHL38" s="1427"/>
      <c r="DHM38" s="1427"/>
      <c r="DHN38" s="1427"/>
      <c r="DHO38" s="6"/>
      <c r="DHP38" s="17"/>
      <c r="DHQ38" s="318"/>
      <c r="DHR38" s="318"/>
      <c r="DHS38" s="318"/>
      <c r="DHT38" s="318"/>
      <c r="DHU38" s="318"/>
      <c r="DHV38" s="318"/>
      <c r="DHW38" s="318"/>
      <c r="DHX38" s="38"/>
      <c r="DHY38" s="318"/>
      <c r="DHZ38" s="38"/>
      <c r="DIA38" s="38"/>
      <c r="DIB38" s="1427"/>
      <c r="DIC38" s="38"/>
      <c r="DID38" s="38"/>
      <c r="DIE38" s="1427"/>
      <c r="DIF38" s="1427"/>
      <c r="DIG38" s="1427"/>
      <c r="DIH38" s="1427"/>
      <c r="DII38" s="1427"/>
      <c r="DIJ38" s="1427"/>
      <c r="DIK38" s="6"/>
      <c r="DIL38" s="17"/>
      <c r="DIM38" s="318"/>
      <c r="DIN38" s="318"/>
      <c r="DIO38" s="318"/>
      <c r="DIP38" s="318"/>
      <c r="DIQ38" s="318"/>
      <c r="DIR38" s="318"/>
      <c r="DIS38" s="318"/>
      <c r="DIT38" s="38"/>
      <c r="DIU38" s="318"/>
      <c r="DIV38" s="38"/>
      <c r="DIW38" s="38"/>
      <c r="DIX38" s="1427"/>
      <c r="DIY38" s="38"/>
      <c r="DIZ38" s="38"/>
      <c r="DJA38" s="1427"/>
      <c r="DJB38" s="1427"/>
      <c r="DJC38" s="1427"/>
      <c r="DJD38" s="1427"/>
      <c r="DJE38" s="1427"/>
      <c r="DJF38" s="1427"/>
      <c r="DJG38" s="6"/>
      <c r="DJH38" s="17"/>
      <c r="DJI38" s="318"/>
      <c r="DJJ38" s="318"/>
      <c r="DJK38" s="318"/>
      <c r="DJL38" s="318"/>
      <c r="DJM38" s="318"/>
      <c r="DJN38" s="318"/>
      <c r="DJO38" s="318"/>
      <c r="DJP38" s="38"/>
      <c r="DJQ38" s="318"/>
      <c r="DJR38" s="38"/>
      <c r="DJS38" s="38"/>
      <c r="DJT38" s="1427"/>
      <c r="DJU38" s="38"/>
      <c r="DJV38" s="38"/>
      <c r="DJW38" s="1427"/>
      <c r="DJX38" s="1427"/>
      <c r="DJY38" s="1427"/>
      <c r="DJZ38" s="1427"/>
      <c r="DKA38" s="1427"/>
      <c r="DKB38" s="1427"/>
      <c r="DKC38" s="6"/>
      <c r="DKD38" s="17"/>
      <c r="DKE38" s="318"/>
      <c r="DKF38" s="318"/>
      <c r="DKG38" s="318"/>
      <c r="DKH38" s="318"/>
      <c r="DKI38" s="318"/>
      <c r="DKJ38" s="318"/>
      <c r="DKK38" s="318"/>
      <c r="DKL38" s="38"/>
      <c r="DKM38" s="318"/>
      <c r="DKN38" s="38"/>
      <c r="DKO38" s="38"/>
      <c r="DKP38" s="1427"/>
      <c r="DKQ38" s="38"/>
      <c r="DKR38" s="38"/>
      <c r="DKS38" s="1427"/>
      <c r="DKT38" s="1427"/>
      <c r="DKU38" s="1427"/>
      <c r="DKV38" s="1427"/>
      <c r="DKW38" s="1427"/>
      <c r="DKX38" s="1427"/>
      <c r="DKY38" s="6"/>
      <c r="DKZ38" s="17"/>
      <c r="DLA38" s="318"/>
      <c r="DLB38" s="318"/>
      <c r="DLC38" s="318"/>
      <c r="DLD38" s="318"/>
      <c r="DLE38" s="318"/>
      <c r="DLF38" s="318"/>
      <c r="DLG38" s="318"/>
      <c r="DLH38" s="38"/>
      <c r="DLI38" s="318"/>
      <c r="DLJ38" s="38"/>
      <c r="DLK38" s="38"/>
      <c r="DLL38" s="1427"/>
      <c r="DLM38" s="38"/>
      <c r="DLN38" s="38"/>
      <c r="DLO38" s="1427"/>
      <c r="DLP38" s="1427"/>
      <c r="DLQ38" s="1427"/>
      <c r="DLR38" s="1427"/>
      <c r="DLS38" s="1427"/>
      <c r="DLT38" s="1427"/>
      <c r="DLU38" s="6"/>
      <c r="DLV38" s="17"/>
      <c r="DLW38" s="318"/>
      <c r="DLX38" s="318"/>
      <c r="DLY38" s="318"/>
      <c r="DLZ38" s="318"/>
      <c r="DMA38" s="318"/>
      <c r="DMB38" s="318"/>
      <c r="DMC38" s="318"/>
      <c r="DMD38" s="38"/>
      <c r="DME38" s="318"/>
      <c r="DMF38" s="38"/>
      <c r="DMG38" s="38"/>
      <c r="DMH38" s="1427"/>
      <c r="DMI38" s="38"/>
      <c r="DMJ38" s="38"/>
      <c r="DMK38" s="1427"/>
      <c r="DML38" s="1427"/>
      <c r="DMM38" s="1427"/>
      <c r="DMN38" s="1427"/>
      <c r="DMO38" s="1427"/>
      <c r="DMP38" s="1427"/>
      <c r="DMQ38" s="6"/>
      <c r="DMR38" s="17"/>
      <c r="DMS38" s="318"/>
      <c r="DMT38" s="318"/>
      <c r="DMU38" s="318"/>
      <c r="DMV38" s="318"/>
      <c r="DMW38" s="318"/>
      <c r="DMX38" s="318"/>
      <c r="DMY38" s="318"/>
      <c r="DMZ38" s="38"/>
      <c r="DNA38" s="318"/>
      <c r="DNB38" s="38"/>
      <c r="DNC38" s="38"/>
      <c r="DND38" s="1427"/>
      <c r="DNE38" s="38"/>
      <c r="DNF38" s="38"/>
      <c r="DNG38" s="1427"/>
      <c r="DNH38" s="1427"/>
      <c r="DNI38" s="1427"/>
      <c r="DNJ38" s="1427"/>
      <c r="DNK38" s="1427"/>
      <c r="DNL38" s="1427"/>
      <c r="DNM38" s="6"/>
      <c r="DNN38" s="17"/>
      <c r="DNO38" s="318"/>
      <c r="DNP38" s="318"/>
      <c r="DNQ38" s="318"/>
      <c r="DNR38" s="318"/>
      <c r="DNS38" s="318"/>
      <c r="DNT38" s="318"/>
      <c r="DNU38" s="318"/>
      <c r="DNV38" s="38"/>
      <c r="DNW38" s="318"/>
      <c r="DNX38" s="38"/>
      <c r="DNY38" s="38"/>
      <c r="DNZ38" s="1427"/>
      <c r="DOA38" s="38"/>
      <c r="DOB38" s="38"/>
      <c r="DOC38" s="1427"/>
      <c r="DOD38" s="1427"/>
      <c r="DOE38" s="1427"/>
      <c r="DOF38" s="1427"/>
      <c r="DOG38" s="1427"/>
      <c r="DOH38" s="1427"/>
      <c r="DOI38" s="6"/>
      <c r="DOJ38" s="17"/>
      <c r="DOK38" s="318"/>
      <c r="DOL38" s="318"/>
      <c r="DOM38" s="318"/>
      <c r="DON38" s="318"/>
      <c r="DOO38" s="318"/>
      <c r="DOP38" s="318"/>
      <c r="DOQ38" s="318"/>
      <c r="DOR38" s="38"/>
      <c r="DOS38" s="318"/>
      <c r="DOT38" s="38"/>
      <c r="DOU38" s="38"/>
      <c r="DOV38" s="1427"/>
      <c r="DOW38" s="38"/>
      <c r="DOX38" s="38"/>
      <c r="DOY38" s="1427"/>
      <c r="DOZ38" s="1427"/>
      <c r="DPA38" s="1427"/>
      <c r="DPB38" s="1427"/>
      <c r="DPC38" s="1427"/>
      <c r="DPD38" s="1427"/>
      <c r="DPE38" s="6"/>
      <c r="DPF38" s="17"/>
      <c r="DPG38" s="318"/>
      <c r="DPH38" s="318"/>
      <c r="DPI38" s="318"/>
      <c r="DPJ38" s="318"/>
      <c r="DPK38" s="318"/>
      <c r="DPL38" s="318"/>
      <c r="DPM38" s="318"/>
      <c r="DPN38" s="38"/>
      <c r="DPO38" s="318"/>
      <c r="DPP38" s="38"/>
      <c r="DPQ38" s="38"/>
      <c r="DPR38" s="1427"/>
      <c r="DPS38" s="38"/>
      <c r="DPT38" s="38"/>
      <c r="DPU38" s="1427"/>
      <c r="DPV38" s="1427"/>
      <c r="DPW38" s="1427"/>
      <c r="DPX38" s="1427"/>
      <c r="DPY38" s="1427"/>
      <c r="DPZ38" s="1427"/>
      <c r="DQA38" s="6"/>
      <c r="DQB38" s="17"/>
      <c r="DQC38" s="318"/>
      <c r="DQD38" s="318"/>
      <c r="DQE38" s="318"/>
      <c r="DQF38" s="318"/>
      <c r="DQG38" s="318"/>
      <c r="DQH38" s="318"/>
      <c r="DQI38" s="318"/>
      <c r="DQJ38" s="38"/>
      <c r="DQK38" s="318"/>
      <c r="DQL38" s="38"/>
      <c r="DQM38" s="38"/>
      <c r="DQN38" s="1427"/>
      <c r="DQO38" s="38"/>
      <c r="DQP38" s="38"/>
      <c r="DQQ38" s="1427"/>
      <c r="DQR38" s="1427"/>
      <c r="DQS38" s="1427"/>
      <c r="DQT38" s="1427"/>
      <c r="DQU38" s="1427"/>
      <c r="DQV38" s="1427"/>
      <c r="DQW38" s="6"/>
      <c r="DQX38" s="17"/>
      <c r="DQY38" s="318"/>
      <c r="DQZ38" s="318"/>
      <c r="DRA38" s="318"/>
      <c r="DRB38" s="318"/>
      <c r="DRC38" s="318"/>
      <c r="DRD38" s="318"/>
      <c r="DRE38" s="318"/>
      <c r="DRF38" s="38"/>
      <c r="DRG38" s="318"/>
      <c r="DRH38" s="38"/>
      <c r="DRI38" s="38"/>
      <c r="DRJ38" s="1427"/>
      <c r="DRK38" s="38"/>
      <c r="DRL38" s="38"/>
      <c r="DRM38" s="1427"/>
      <c r="DRN38" s="1427"/>
      <c r="DRO38" s="1427"/>
      <c r="DRP38" s="1427"/>
      <c r="DRQ38" s="1427"/>
      <c r="DRR38" s="1427"/>
      <c r="DRS38" s="6"/>
      <c r="DRT38" s="17"/>
      <c r="DRU38" s="318"/>
      <c r="DRV38" s="318"/>
      <c r="DRW38" s="318"/>
      <c r="DRX38" s="318"/>
      <c r="DRY38" s="318"/>
      <c r="DRZ38" s="318"/>
      <c r="DSA38" s="318"/>
      <c r="DSB38" s="38"/>
      <c r="DSC38" s="318"/>
      <c r="DSD38" s="38"/>
      <c r="DSE38" s="38"/>
      <c r="DSF38" s="1427"/>
      <c r="DSG38" s="38"/>
      <c r="DSH38" s="38"/>
      <c r="DSI38" s="1427"/>
      <c r="DSJ38" s="1427"/>
      <c r="DSK38" s="1427"/>
      <c r="DSL38" s="1427"/>
      <c r="DSM38" s="1427"/>
      <c r="DSN38" s="1427"/>
      <c r="DSO38" s="6"/>
      <c r="DSP38" s="17"/>
      <c r="DSQ38" s="318"/>
      <c r="DSR38" s="318"/>
      <c r="DSS38" s="318"/>
      <c r="DST38" s="318"/>
      <c r="DSU38" s="318"/>
      <c r="DSV38" s="318"/>
      <c r="DSW38" s="318"/>
      <c r="DSX38" s="38"/>
      <c r="DSY38" s="318"/>
      <c r="DSZ38" s="38"/>
      <c r="DTA38" s="38"/>
      <c r="DTB38" s="1427"/>
      <c r="DTC38" s="38"/>
      <c r="DTD38" s="38"/>
      <c r="DTE38" s="1427"/>
      <c r="DTF38" s="1427"/>
      <c r="DTG38" s="1427"/>
      <c r="DTH38" s="1427"/>
      <c r="DTI38" s="1427"/>
      <c r="DTJ38" s="1427"/>
      <c r="DTK38" s="6"/>
      <c r="DTL38" s="17"/>
      <c r="DTM38" s="318"/>
      <c r="DTN38" s="318"/>
      <c r="DTO38" s="318"/>
      <c r="DTP38" s="318"/>
      <c r="DTQ38" s="318"/>
      <c r="DTR38" s="318"/>
      <c r="DTS38" s="318"/>
      <c r="DTT38" s="38"/>
      <c r="DTU38" s="318"/>
      <c r="DTV38" s="38"/>
      <c r="DTW38" s="38"/>
      <c r="DTX38" s="1427"/>
      <c r="DTY38" s="38"/>
      <c r="DTZ38" s="38"/>
      <c r="DUA38" s="1427"/>
      <c r="DUB38" s="1427"/>
      <c r="DUC38" s="1427"/>
      <c r="DUD38" s="1427"/>
      <c r="DUE38" s="1427"/>
      <c r="DUF38" s="1427"/>
      <c r="DUG38" s="6"/>
      <c r="DUH38" s="17"/>
      <c r="DUI38" s="318"/>
      <c r="DUJ38" s="318"/>
      <c r="DUK38" s="318"/>
      <c r="DUL38" s="318"/>
      <c r="DUM38" s="318"/>
      <c r="DUN38" s="318"/>
      <c r="DUO38" s="318"/>
      <c r="DUP38" s="38"/>
      <c r="DUQ38" s="318"/>
      <c r="DUR38" s="38"/>
      <c r="DUS38" s="38"/>
      <c r="DUT38" s="1427"/>
      <c r="DUU38" s="38"/>
      <c r="DUV38" s="38"/>
      <c r="DUW38" s="1427"/>
      <c r="DUX38" s="1427"/>
      <c r="DUY38" s="1427"/>
      <c r="DUZ38" s="1427"/>
      <c r="DVA38" s="1427"/>
      <c r="DVB38" s="1427"/>
      <c r="DVC38" s="6"/>
      <c r="DVD38" s="17"/>
      <c r="DVE38" s="318"/>
      <c r="DVF38" s="318"/>
      <c r="DVG38" s="318"/>
      <c r="DVH38" s="318"/>
      <c r="DVI38" s="318"/>
      <c r="DVJ38" s="318"/>
      <c r="DVK38" s="318"/>
      <c r="DVL38" s="38"/>
      <c r="DVM38" s="318"/>
      <c r="DVN38" s="38"/>
      <c r="DVO38" s="38"/>
      <c r="DVP38" s="1427"/>
      <c r="DVQ38" s="38"/>
      <c r="DVR38" s="38"/>
      <c r="DVS38" s="1427"/>
      <c r="DVT38" s="1427"/>
      <c r="DVU38" s="1427"/>
      <c r="DVV38" s="1427"/>
      <c r="DVW38" s="1427"/>
      <c r="DVX38" s="1427"/>
      <c r="DVY38" s="6"/>
      <c r="DVZ38" s="17"/>
      <c r="DWA38" s="318"/>
      <c r="DWB38" s="318"/>
      <c r="DWC38" s="318"/>
      <c r="DWD38" s="318"/>
      <c r="DWE38" s="318"/>
      <c r="DWF38" s="318"/>
      <c r="DWG38" s="318"/>
      <c r="DWH38" s="38"/>
      <c r="DWI38" s="318"/>
      <c r="DWJ38" s="38"/>
      <c r="DWK38" s="38"/>
      <c r="DWL38" s="1427"/>
      <c r="DWM38" s="38"/>
      <c r="DWN38" s="38"/>
      <c r="DWO38" s="1427"/>
      <c r="DWP38" s="1427"/>
      <c r="DWQ38" s="1427"/>
      <c r="DWR38" s="1427"/>
      <c r="DWS38" s="1427"/>
      <c r="DWT38" s="1427"/>
      <c r="DWU38" s="6"/>
      <c r="DWV38" s="17"/>
      <c r="DWW38" s="318"/>
      <c r="DWX38" s="318"/>
      <c r="DWY38" s="318"/>
      <c r="DWZ38" s="318"/>
      <c r="DXA38" s="318"/>
      <c r="DXB38" s="318"/>
      <c r="DXC38" s="318"/>
      <c r="DXD38" s="38"/>
      <c r="DXE38" s="318"/>
      <c r="DXF38" s="38"/>
      <c r="DXG38" s="38"/>
      <c r="DXH38" s="1427"/>
      <c r="DXI38" s="38"/>
      <c r="DXJ38" s="38"/>
      <c r="DXK38" s="1427"/>
      <c r="DXL38" s="1427"/>
      <c r="DXM38" s="1427"/>
      <c r="DXN38" s="1427"/>
      <c r="DXO38" s="1427"/>
      <c r="DXP38" s="1427"/>
      <c r="DXQ38" s="6"/>
      <c r="DXR38" s="17"/>
      <c r="DXS38" s="318"/>
      <c r="DXT38" s="318"/>
      <c r="DXU38" s="318"/>
      <c r="DXV38" s="318"/>
      <c r="DXW38" s="318"/>
      <c r="DXX38" s="318"/>
      <c r="DXY38" s="318"/>
      <c r="DXZ38" s="38"/>
      <c r="DYA38" s="318"/>
      <c r="DYB38" s="38"/>
      <c r="DYC38" s="38"/>
      <c r="DYD38" s="1427"/>
      <c r="DYE38" s="38"/>
      <c r="DYF38" s="38"/>
      <c r="DYG38" s="1427"/>
      <c r="DYH38" s="1427"/>
      <c r="DYI38" s="1427"/>
      <c r="DYJ38" s="1427"/>
      <c r="DYK38" s="1427"/>
      <c r="DYL38" s="1427"/>
      <c r="DYM38" s="6"/>
      <c r="DYN38" s="17"/>
      <c r="DYO38" s="318"/>
      <c r="DYP38" s="318"/>
      <c r="DYQ38" s="318"/>
      <c r="DYR38" s="318"/>
      <c r="DYS38" s="318"/>
      <c r="DYT38" s="318"/>
      <c r="DYU38" s="318"/>
      <c r="DYV38" s="38"/>
      <c r="DYW38" s="318"/>
      <c r="DYX38" s="38"/>
      <c r="DYY38" s="38"/>
      <c r="DYZ38" s="1427"/>
      <c r="DZA38" s="38"/>
      <c r="DZB38" s="38"/>
      <c r="DZC38" s="1427"/>
      <c r="DZD38" s="1427"/>
      <c r="DZE38" s="1427"/>
      <c r="DZF38" s="1427"/>
      <c r="DZG38" s="1427"/>
      <c r="DZH38" s="1427"/>
      <c r="DZI38" s="6"/>
      <c r="DZJ38" s="17"/>
      <c r="DZK38" s="318"/>
      <c r="DZL38" s="318"/>
      <c r="DZM38" s="318"/>
      <c r="DZN38" s="318"/>
      <c r="DZO38" s="318"/>
      <c r="DZP38" s="318"/>
      <c r="DZQ38" s="318"/>
      <c r="DZR38" s="38"/>
      <c r="DZS38" s="318"/>
      <c r="DZT38" s="38"/>
      <c r="DZU38" s="38"/>
      <c r="DZV38" s="1427"/>
      <c r="DZW38" s="38"/>
      <c r="DZX38" s="38"/>
      <c r="DZY38" s="1427"/>
      <c r="DZZ38" s="1427"/>
      <c r="EAA38" s="1427"/>
      <c r="EAB38" s="1427"/>
      <c r="EAC38" s="1427"/>
      <c r="EAD38" s="1427"/>
      <c r="EAE38" s="6"/>
      <c r="EAF38" s="17"/>
      <c r="EAG38" s="318"/>
      <c r="EAH38" s="318"/>
      <c r="EAI38" s="318"/>
      <c r="EAJ38" s="318"/>
      <c r="EAK38" s="318"/>
      <c r="EAL38" s="318"/>
      <c r="EAM38" s="318"/>
      <c r="EAN38" s="38"/>
      <c r="EAO38" s="318"/>
      <c r="EAP38" s="38"/>
      <c r="EAQ38" s="38"/>
      <c r="EAR38" s="1427"/>
      <c r="EAS38" s="38"/>
      <c r="EAT38" s="38"/>
      <c r="EAU38" s="1427"/>
      <c r="EAV38" s="1427"/>
      <c r="EAW38" s="1427"/>
      <c r="EAX38" s="1427"/>
      <c r="EAY38" s="1427"/>
      <c r="EAZ38" s="1427"/>
      <c r="EBA38" s="6"/>
      <c r="EBB38" s="17"/>
      <c r="EBC38" s="318"/>
      <c r="EBD38" s="318"/>
      <c r="EBE38" s="318"/>
      <c r="EBF38" s="318"/>
      <c r="EBG38" s="318"/>
      <c r="EBH38" s="318"/>
      <c r="EBI38" s="318"/>
      <c r="EBJ38" s="38"/>
      <c r="EBK38" s="318"/>
      <c r="EBL38" s="38"/>
      <c r="EBM38" s="38"/>
      <c r="EBN38" s="1427"/>
      <c r="EBO38" s="38"/>
      <c r="EBP38" s="38"/>
      <c r="EBQ38" s="1427"/>
      <c r="EBR38" s="1427"/>
      <c r="EBS38" s="1427"/>
      <c r="EBT38" s="1427"/>
      <c r="EBU38" s="1427"/>
      <c r="EBV38" s="1427"/>
      <c r="EBW38" s="6"/>
      <c r="EBX38" s="17"/>
      <c r="EBY38" s="318"/>
      <c r="EBZ38" s="318"/>
      <c r="ECA38" s="318"/>
      <c r="ECB38" s="318"/>
      <c r="ECC38" s="318"/>
      <c r="ECD38" s="318"/>
      <c r="ECE38" s="318"/>
      <c r="ECF38" s="38"/>
      <c r="ECG38" s="318"/>
      <c r="ECH38" s="38"/>
      <c r="ECI38" s="38"/>
      <c r="ECJ38" s="1427"/>
      <c r="ECK38" s="38"/>
      <c r="ECL38" s="38"/>
      <c r="ECM38" s="1427"/>
      <c r="ECN38" s="1427"/>
      <c r="ECO38" s="1427"/>
      <c r="ECP38" s="1427"/>
      <c r="ECQ38" s="1427"/>
      <c r="ECR38" s="1427"/>
      <c r="ECS38" s="6"/>
      <c r="ECT38" s="17"/>
      <c r="ECU38" s="318"/>
      <c r="ECV38" s="318"/>
      <c r="ECW38" s="318"/>
      <c r="ECX38" s="318"/>
      <c r="ECY38" s="318"/>
      <c r="ECZ38" s="318"/>
      <c r="EDA38" s="318"/>
      <c r="EDB38" s="38"/>
      <c r="EDC38" s="318"/>
      <c r="EDD38" s="38"/>
      <c r="EDE38" s="38"/>
      <c r="EDF38" s="1427"/>
      <c r="EDG38" s="38"/>
      <c r="EDH38" s="38"/>
      <c r="EDI38" s="1427"/>
      <c r="EDJ38" s="1427"/>
      <c r="EDK38" s="1427"/>
      <c r="EDL38" s="1427"/>
      <c r="EDM38" s="1427"/>
      <c r="EDN38" s="1427"/>
      <c r="EDO38" s="6"/>
      <c r="EDP38" s="17"/>
      <c r="EDQ38" s="318"/>
      <c r="EDR38" s="318"/>
      <c r="EDS38" s="318"/>
      <c r="EDT38" s="318"/>
      <c r="EDU38" s="318"/>
      <c r="EDV38" s="318"/>
      <c r="EDW38" s="318"/>
      <c r="EDX38" s="38"/>
      <c r="EDY38" s="318"/>
      <c r="EDZ38" s="38"/>
      <c r="EEA38" s="38"/>
      <c r="EEB38" s="1427"/>
      <c r="EEC38" s="38"/>
      <c r="EED38" s="38"/>
      <c r="EEE38" s="1427"/>
      <c r="EEF38" s="1427"/>
      <c r="EEG38" s="1427"/>
      <c r="EEH38" s="1427"/>
      <c r="EEI38" s="1427"/>
      <c r="EEJ38" s="1427"/>
      <c r="EEK38" s="6"/>
      <c r="EEL38" s="17"/>
      <c r="EEM38" s="318"/>
      <c r="EEN38" s="318"/>
      <c r="EEO38" s="318"/>
      <c r="EEP38" s="318"/>
      <c r="EEQ38" s="318"/>
      <c r="EER38" s="318"/>
      <c r="EES38" s="318"/>
      <c r="EET38" s="38"/>
      <c r="EEU38" s="318"/>
      <c r="EEV38" s="38"/>
      <c r="EEW38" s="38"/>
      <c r="EEX38" s="1427"/>
      <c r="EEY38" s="38"/>
      <c r="EEZ38" s="38"/>
      <c r="EFA38" s="1427"/>
      <c r="EFB38" s="1427"/>
      <c r="EFC38" s="1427"/>
      <c r="EFD38" s="1427"/>
      <c r="EFE38" s="1427"/>
      <c r="EFF38" s="1427"/>
      <c r="EFG38" s="6"/>
      <c r="EFH38" s="17"/>
      <c r="EFI38" s="318"/>
      <c r="EFJ38" s="318"/>
      <c r="EFK38" s="318"/>
      <c r="EFL38" s="318"/>
      <c r="EFM38" s="318"/>
      <c r="EFN38" s="318"/>
      <c r="EFO38" s="318"/>
      <c r="EFP38" s="38"/>
      <c r="EFQ38" s="318"/>
      <c r="EFR38" s="38"/>
      <c r="EFS38" s="38"/>
      <c r="EFT38" s="1427"/>
      <c r="EFU38" s="38"/>
      <c r="EFV38" s="38"/>
      <c r="EFW38" s="1427"/>
      <c r="EFX38" s="1427"/>
      <c r="EFY38" s="1427"/>
      <c r="EFZ38" s="1427"/>
      <c r="EGA38" s="1427"/>
      <c r="EGB38" s="1427"/>
      <c r="EGC38" s="6"/>
      <c r="EGD38" s="17"/>
      <c r="EGE38" s="318"/>
      <c r="EGF38" s="318"/>
      <c r="EGG38" s="318"/>
      <c r="EGH38" s="318"/>
      <c r="EGI38" s="318"/>
      <c r="EGJ38" s="318"/>
      <c r="EGK38" s="318"/>
      <c r="EGL38" s="38"/>
      <c r="EGM38" s="318"/>
      <c r="EGN38" s="38"/>
      <c r="EGO38" s="38"/>
      <c r="EGP38" s="1427"/>
      <c r="EGQ38" s="38"/>
      <c r="EGR38" s="38"/>
      <c r="EGS38" s="1427"/>
      <c r="EGT38" s="1427"/>
      <c r="EGU38" s="1427"/>
      <c r="EGV38" s="1427"/>
      <c r="EGW38" s="1427"/>
      <c r="EGX38" s="1427"/>
      <c r="EGY38" s="6"/>
      <c r="EGZ38" s="17"/>
      <c r="EHA38" s="318"/>
      <c r="EHB38" s="318"/>
      <c r="EHC38" s="318"/>
      <c r="EHD38" s="318"/>
      <c r="EHE38" s="318"/>
      <c r="EHF38" s="318"/>
      <c r="EHG38" s="318"/>
      <c r="EHH38" s="38"/>
      <c r="EHI38" s="318"/>
      <c r="EHJ38" s="38"/>
      <c r="EHK38" s="38"/>
      <c r="EHL38" s="1427"/>
      <c r="EHM38" s="38"/>
      <c r="EHN38" s="38"/>
      <c r="EHO38" s="1427"/>
      <c r="EHP38" s="1427"/>
      <c r="EHQ38" s="1427"/>
      <c r="EHR38" s="1427"/>
      <c r="EHS38" s="1427"/>
      <c r="EHT38" s="1427"/>
      <c r="EHU38" s="6"/>
      <c r="EHV38" s="17"/>
      <c r="EHW38" s="318"/>
      <c r="EHX38" s="318"/>
      <c r="EHY38" s="318"/>
      <c r="EHZ38" s="318"/>
      <c r="EIA38" s="318"/>
      <c r="EIB38" s="318"/>
      <c r="EIC38" s="318"/>
      <c r="EID38" s="38"/>
      <c r="EIE38" s="318"/>
      <c r="EIF38" s="38"/>
      <c r="EIG38" s="38"/>
      <c r="EIH38" s="1427"/>
      <c r="EII38" s="38"/>
      <c r="EIJ38" s="38"/>
      <c r="EIK38" s="1427"/>
      <c r="EIL38" s="1427"/>
      <c r="EIM38" s="1427"/>
      <c r="EIN38" s="1427"/>
      <c r="EIO38" s="1427"/>
      <c r="EIP38" s="1427"/>
      <c r="EIQ38" s="6"/>
      <c r="EIR38" s="17"/>
      <c r="EIS38" s="318"/>
      <c r="EIT38" s="318"/>
      <c r="EIU38" s="318"/>
      <c r="EIV38" s="318"/>
      <c r="EIW38" s="318"/>
      <c r="EIX38" s="318"/>
      <c r="EIY38" s="318"/>
      <c r="EIZ38" s="38"/>
      <c r="EJA38" s="318"/>
      <c r="EJB38" s="38"/>
      <c r="EJC38" s="38"/>
      <c r="EJD38" s="1427"/>
      <c r="EJE38" s="38"/>
      <c r="EJF38" s="38"/>
      <c r="EJG38" s="1427"/>
      <c r="EJH38" s="1427"/>
      <c r="EJI38" s="1427"/>
      <c r="EJJ38" s="1427"/>
      <c r="EJK38" s="1427"/>
      <c r="EJL38" s="1427"/>
      <c r="EJM38" s="6"/>
      <c r="EJN38" s="17"/>
      <c r="EJO38" s="318"/>
      <c r="EJP38" s="318"/>
      <c r="EJQ38" s="318"/>
      <c r="EJR38" s="318"/>
      <c r="EJS38" s="318"/>
      <c r="EJT38" s="318"/>
      <c r="EJU38" s="318"/>
      <c r="EJV38" s="38"/>
      <c r="EJW38" s="318"/>
      <c r="EJX38" s="38"/>
      <c r="EJY38" s="38"/>
      <c r="EJZ38" s="1427"/>
      <c r="EKA38" s="38"/>
      <c r="EKB38" s="38"/>
      <c r="EKC38" s="1427"/>
      <c r="EKD38" s="1427"/>
      <c r="EKE38" s="1427"/>
      <c r="EKF38" s="1427"/>
      <c r="EKG38" s="1427"/>
      <c r="EKH38" s="1427"/>
      <c r="EKI38" s="6"/>
      <c r="EKJ38" s="17"/>
      <c r="EKK38" s="318"/>
      <c r="EKL38" s="318"/>
      <c r="EKM38" s="318"/>
      <c r="EKN38" s="318"/>
      <c r="EKO38" s="318"/>
      <c r="EKP38" s="318"/>
      <c r="EKQ38" s="318"/>
      <c r="EKR38" s="38"/>
      <c r="EKS38" s="318"/>
      <c r="EKT38" s="38"/>
      <c r="EKU38" s="38"/>
      <c r="EKV38" s="1427"/>
      <c r="EKW38" s="38"/>
      <c r="EKX38" s="38"/>
      <c r="EKY38" s="1427"/>
      <c r="EKZ38" s="1427"/>
      <c r="ELA38" s="1427"/>
      <c r="ELB38" s="1427"/>
      <c r="ELC38" s="1427"/>
      <c r="ELD38" s="1427"/>
      <c r="ELE38" s="6"/>
      <c r="ELF38" s="17"/>
      <c r="ELG38" s="318"/>
      <c r="ELH38" s="318"/>
      <c r="ELI38" s="318"/>
      <c r="ELJ38" s="318"/>
      <c r="ELK38" s="318"/>
      <c r="ELL38" s="318"/>
      <c r="ELM38" s="318"/>
      <c r="ELN38" s="38"/>
      <c r="ELO38" s="318"/>
      <c r="ELP38" s="38"/>
      <c r="ELQ38" s="38"/>
      <c r="ELR38" s="1427"/>
      <c r="ELS38" s="38"/>
      <c r="ELT38" s="38"/>
      <c r="ELU38" s="1427"/>
      <c r="ELV38" s="1427"/>
      <c r="ELW38" s="1427"/>
      <c r="ELX38" s="1427"/>
      <c r="ELY38" s="1427"/>
      <c r="ELZ38" s="1427"/>
      <c r="EMA38" s="6"/>
      <c r="EMB38" s="17"/>
      <c r="EMC38" s="318"/>
      <c r="EMD38" s="318"/>
      <c r="EME38" s="318"/>
      <c r="EMF38" s="318"/>
      <c r="EMG38" s="318"/>
      <c r="EMH38" s="318"/>
      <c r="EMI38" s="318"/>
      <c r="EMJ38" s="38"/>
      <c r="EMK38" s="318"/>
      <c r="EML38" s="38"/>
      <c r="EMM38" s="38"/>
      <c r="EMN38" s="1427"/>
      <c r="EMO38" s="38"/>
      <c r="EMP38" s="38"/>
      <c r="EMQ38" s="1427"/>
      <c r="EMR38" s="1427"/>
      <c r="EMS38" s="1427"/>
      <c r="EMT38" s="1427"/>
      <c r="EMU38" s="1427"/>
      <c r="EMV38" s="1427"/>
      <c r="EMW38" s="6"/>
      <c r="EMX38" s="17"/>
      <c r="EMY38" s="318"/>
      <c r="EMZ38" s="318"/>
      <c r="ENA38" s="318"/>
      <c r="ENB38" s="318"/>
      <c r="ENC38" s="318"/>
      <c r="END38" s="318"/>
      <c r="ENE38" s="318"/>
      <c r="ENF38" s="38"/>
      <c r="ENG38" s="318"/>
      <c r="ENH38" s="38"/>
      <c r="ENI38" s="38"/>
      <c r="ENJ38" s="1427"/>
      <c r="ENK38" s="38"/>
      <c r="ENL38" s="38"/>
      <c r="ENM38" s="1427"/>
      <c r="ENN38" s="1427"/>
      <c r="ENO38" s="1427"/>
      <c r="ENP38" s="1427"/>
      <c r="ENQ38" s="1427"/>
      <c r="ENR38" s="1427"/>
      <c r="ENS38" s="6"/>
      <c r="ENT38" s="17"/>
      <c r="ENU38" s="318"/>
      <c r="ENV38" s="318"/>
      <c r="ENW38" s="318"/>
      <c r="ENX38" s="318"/>
      <c r="ENY38" s="318"/>
      <c r="ENZ38" s="318"/>
      <c r="EOA38" s="318"/>
      <c r="EOB38" s="38"/>
      <c r="EOC38" s="318"/>
      <c r="EOD38" s="38"/>
      <c r="EOE38" s="38"/>
      <c r="EOF38" s="1427"/>
      <c r="EOG38" s="38"/>
      <c r="EOH38" s="38"/>
      <c r="EOI38" s="1427"/>
      <c r="EOJ38" s="1427"/>
      <c r="EOK38" s="1427"/>
      <c r="EOL38" s="1427"/>
      <c r="EOM38" s="1427"/>
      <c r="EON38" s="1427"/>
      <c r="EOO38" s="6"/>
      <c r="EOP38" s="17"/>
      <c r="EOQ38" s="318"/>
      <c r="EOR38" s="318"/>
      <c r="EOS38" s="318"/>
      <c r="EOT38" s="318"/>
      <c r="EOU38" s="318"/>
      <c r="EOV38" s="318"/>
      <c r="EOW38" s="318"/>
      <c r="EOX38" s="38"/>
      <c r="EOY38" s="318"/>
      <c r="EOZ38" s="38"/>
      <c r="EPA38" s="38"/>
      <c r="EPB38" s="1427"/>
      <c r="EPC38" s="38"/>
      <c r="EPD38" s="38"/>
      <c r="EPE38" s="1427"/>
      <c r="EPF38" s="1427"/>
      <c r="EPG38" s="1427"/>
      <c r="EPH38" s="1427"/>
      <c r="EPI38" s="1427"/>
      <c r="EPJ38" s="1427"/>
      <c r="EPK38" s="6"/>
      <c r="EPL38" s="17"/>
      <c r="EPM38" s="318"/>
      <c r="EPN38" s="318"/>
      <c r="EPO38" s="318"/>
      <c r="EPP38" s="318"/>
      <c r="EPQ38" s="318"/>
      <c r="EPR38" s="318"/>
      <c r="EPS38" s="318"/>
      <c r="EPT38" s="38"/>
      <c r="EPU38" s="318"/>
      <c r="EPV38" s="38"/>
      <c r="EPW38" s="38"/>
      <c r="EPX38" s="1427"/>
      <c r="EPY38" s="38"/>
      <c r="EPZ38" s="38"/>
      <c r="EQA38" s="1427"/>
      <c r="EQB38" s="1427"/>
      <c r="EQC38" s="1427"/>
      <c r="EQD38" s="1427"/>
      <c r="EQE38" s="1427"/>
      <c r="EQF38" s="1427"/>
      <c r="EQG38" s="6"/>
      <c r="EQH38" s="17"/>
      <c r="EQI38" s="318"/>
      <c r="EQJ38" s="318"/>
      <c r="EQK38" s="318"/>
      <c r="EQL38" s="318"/>
      <c r="EQM38" s="318"/>
      <c r="EQN38" s="318"/>
      <c r="EQO38" s="318"/>
      <c r="EQP38" s="38"/>
      <c r="EQQ38" s="318"/>
      <c r="EQR38" s="38"/>
      <c r="EQS38" s="38"/>
      <c r="EQT38" s="1427"/>
      <c r="EQU38" s="38"/>
      <c r="EQV38" s="38"/>
      <c r="EQW38" s="1427"/>
      <c r="EQX38" s="1427"/>
      <c r="EQY38" s="1427"/>
      <c r="EQZ38" s="1427"/>
      <c r="ERA38" s="1427"/>
      <c r="ERB38" s="1427"/>
      <c r="ERC38" s="6"/>
      <c r="ERD38" s="17"/>
      <c r="ERE38" s="318"/>
      <c r="ERF38" s="318"/>
      <c r="ERG38" s="318"/>
      <c r="ERH38" s="318"/>
      <c r="ERI38" s="318"/>
      <c r="ERJ38" s="318"/>
      <c r="ERK38" s="318"/>
      <c r="ERL38" s="38"/>
      <c r="ERM38" s="318"/>
      <c r="ERN38" s="38"/>
      <c r="ERO38" s="38"/>
      <c r="ERP38" s="1427"/>
      <c r="ERQ38" s="38"/>
      <c r="ERR38" s="38"/>
      <c r="ERS38" s="1427"/>
      <c r="ERT38" s="1427"/>
      <c r="ERU38" s="1427"/>
      <c r="ERV38" s="1427"/>
      <c r="ERW38" s="1427"/>
      <c r="ERX38" s="1427"/>
      <c r="ERY38" s="6"/>
      <c r="ERZ38" s="17"/>
      <c r="ESA38" s="318"/>
      <c r="ESB38" s="318"/>
      <c r="ESC38" s="318"/>
      <c r="ESD38" s="318"/>
      <c r="ESE38" s="318"/>
      <c r="ESF38" s="318"/>
      <c r="ESG38" s="318"/>
      <c r="ESH38" s="38"/>
      <c r="ESI38" s="318"/>
      <c r="ESJ38" s="38"/>
      <c r="ESK38" s="38"/>
      <c r="ESL38" s="1427"/>
      <c r="ESM38" s="38"/>
      <c r="ESN38" s="38"/>
      <c r="ESO38" s="1427"/>
      <c r="ESP38" s="1427"/>
      <c r="ESQ38" s="1427"/>
      <c r="ESR38" s="1427"/>
      <c r="ESS38" s="1427"/>
      <c r="EST38" s="1427"/>
      <c r="ESU38" s="6"/>
      <c r="ESV38" s="17"/>
      <c r="ESW38" s="318"/>
      <c r="ESX38" s="318"/>
      <c r="ESY38" s="318"/>
      <c r="ESZ38" s="318"/>
      <c r="ETA38" s="318"/>
      <c r="ETB38" s="318"/>
      <c r="ETC38" s="318"/>
      <c r="ETD38" s="38"/>
      <c r="ETE38" s="318"/>
      <c r="ETF38" s="38"/>
      <c r="ETG38" s="38"/>
      <c r="ETH38" s="1427"/>
      <c r="ETI38" s="38"/>
      <c r="ETJ38" s="38"/>
      <c r="ETK38" s="1427"/>
      <c r="ETL38" s="1427"/>
      <c r="ETM38" s="1427"/>
      <c r="ETN38" s="1427"/>
      <c r="ETO38" s="1427"/>
      <c r="ETP38" s="1427"/>
      <c r="ETQ38" s="6"/>
      <c r="ETR38" s="17"/>
      <c r="ETS38" s="318"/>
      <c r="ETT38" s="318"/>
      <c r="ETU38" s="318"/>
      <c r="ETV38" s="318"/>
      <c r="ETW38" s="318"/>
      <c r="ETX38" s="318"/>
      <c r="ETY38" s="318"/>
      <c r="ETZ38" s="38"/>
      <c r="EUA38" s="318"/>
      <c r="EUB38" s="38"/>
      <c r="EUC38" s="38"/>
      <c r="EUD38" s="1427"/>
      <c r="EUE38" s="38"/>
      <c r="EUF38" s="38"/>
      <c r="EUG38" s="1427"/>
      <c r="EUH38" s="1427"/>
      <c r="EUI38" s="1427"/>
      <c r="EUJ38" s="1427"/>
      <c r="EUK38" s="1427"/>
      <c r="EUL38" s="1427"/>
      <c r="EUM38" s="6"/>
      <c r="EUN38" s="17"/>
      <c r="EUO38" s="318"/>
      <c r="EUP38" s="318"/>
      <c r="EUQ38" s="318"/>
      <c r="EUR38" s="318"/>
      <c r="EUS38" s="318"/>
      <c r="EUT38" s="318"/>
      <c r="EUU38" s="318"/>
      <c r="EUV38" s="38"/>
      <c r="EUW38" s="318"/>
      <c r="EUX38" s="38"/>
      <c r="EUY38" s="38"/>
      <c r="EUZ38" s="1427"/>
      <c r="EVA38" s="38"/>
      <c r="EVB38" s="38"/>
      <c r="EVC38" s="1427"/>
      <c r="EVD38" s="1427"/>
      <c r="EVE38" s="1427"/>
      <c r="EVF38" s="1427"/>
      <c r="EVG38" s="1427"/>
      <c r="EVH38" s="1427"/>
      <c r="EVI38" s="6"/>
      <c r="EVJ38" s="17"/>
      <c r="EVK38" s="318"/>
      <c r="EVL38" s="318"/>
      <c r="EVM38" s="318"/>
      <c r="EVN38" s="318"/>
      <c r="EVO38" s="318"/>
      <c r="EVP38" s="318"/>
      <c r="EVQ38" s="318"/>
      <c r="EVR38" s="38"/>
      <c r="EVS38" s="318"/>
      <c r="EVT38" s="38"/>
      <c r="EVU38" s="38"/>
      <c r="EVV38" s="1427"/>
      <c r="EVW38" s="38"/>
      <c r="EVX38" s="38"/>
      <c r="EVY38" s="1427"/>
      <c r="EVZ38" s="1427"/>
      <c r="EWA38" s="1427"/>
      <c r="EWB38" s="1427"/>
      <c r="EWC38" s="1427"/>
      <c r="EWD38" s="1427"/>
      <c r="EWE38" s="6"/>
      <c r="EWF38" s="17"/>
      <c r="EWG38" s="318"/>
      <c r="EWH38" s="318"/>
      <c r="EWI38" s="318"/>
      <c r="EWJ38" s="318"/>
      <c r="EWK38" s="318"/>
      <c r="EWL38" s="318"/>
      <c r="EWM38" s="318"/>
      <c r="EWN38" s="38"/>
      <c r="EWO38" s="318"/>
      <c r="EWP38" s="38"/>
      <c r="EWQ38" s="38"/>
      <c r="EWR38" s="1427"/>
      <c r="EWS38" s="38"/>
      <c r="EWT38" s="38"/>
      <c r="EWU38" s="1427"/>
      <c r="EWV38" s="1427"/>
      <c r="EWW38" s="1427"/>
      <c r="EWX38" s="1427"/>
      <c r="EWY38" s="1427"/>
      <c r="EWZ38" s="1427"/>
      <c r="EXA38" s="6"/>
      <c r="EXB38" s="17"/>
      <c r="EXC38" s="318"/>
      <c r="EXD38" s="318"/>
      <c r="EXE38" s="318"/>
      <c r="EXF38" s="318"/>
      <c r="EXG38" s="318"/>
      <c r="EXH38" s="318"/>
      <c r="EXI38" s="318"/>
      <c r="EXJ38" s="38"/>
      <c r="EXK38" s="318"/>
      <c r="EXL38" s="38"/>
      <c r="EXM38" s="38"/>
      <c r="EXN38" s="1427"/>
      <c r="EXO38" s="38"/>
      <c r="EXP38" s="38"/>
      <c r="EXQ38" s="1427"/>
      <c r="EXR38" s="1427"/>
      <c r="EXS38" s="1427"/>
      <c r="EXT38" s="1427"/>
      <c r="EXU38" s="1427"/>
      <c r="EXV38" s="1427"/>
      <c r="EXW38" s="6"/>
      <c r="EXX38" s="17"/>
      <c r="EXY38" s="318"/>
      <c r="EXZ38" s="318"/>
      <c r="EYA38" s="318"/>
      <c r="EYB38" s="318"/>
      <c r="EYC38" s="318"/>
      <c r="EYD38" s="318"/>
      <c r="EYE38" s="318"/>
      <c r="EYF38" s="38"/>
      <c r="EYG38" s="318"/>
      <c r="EYH38" s="38"/>
      <c r="EYI38" s="38"/>
      <c r="EYJ38" s="1427"/>
      <c r="EYK38" s="38"/>
      <c r="EYL38" s="38"/>
      <c r="EYM38" s="1427"/>
      <c r="EYN38" s="1427"/>
      <c r="EYO38" s="1427"/>
      <c r="EYP38" s="1427"/>
      <c r="EYQ38" s="1427"/>
      <c r="EYR38" s="1427"/>
      <c r="EYS38" s="6"/>
      <c r="EYT38" s="17"/>
      <c r="EYU38" s="318"/>
      <c r="EYV38" s="318"/>
      <c r="EYW38" s="318"/>
      <c r="EYX38" s="318"/>
      <c r="EYY38" s="318"/>
      <c r="EYZ38" s="318"/>
      <c r="EZA38" s="318"/>
      <c r="EZB38" s="38"/>
      <c r="EZC38" s="318"/>
      <c r="EZD38" s="38"/>
      <c r="EZE38" s="38"/>
      <c r="EZF38" s="1427"/>
      <c r="EZG38" s="38"/>
      <c r="EZH38" s="38"/>
      <c r="EZI38" s="1427"/>
      <c r="EZJ38" s="1427"/>
      <c r="EZK38" s="1427"/>
      <c r="EZL38" s="1427"/>
      <c r="EZM38" s="1427"/>
      <c r="EZN38" s="1427"/>
      <c r="EZO38" s="6"/>
      <c r="EZP38" s="17"/>
      <c r="EZQ38" s="318"/>
      <c r="EZR38" s="318"/>
      <c r="EZS38" s="318"/>
      <c r="EZT38" s="318"/>
      <c r="EZU38" s="318"/>
      <c r="EZV38" s="318"/>
      <c r="EZW38" s="318"/>
      <c r="EZX38" s="38"/>
      <c r="EZY38" s="318"/>
      <c r="EZZ38" s="38"/>
      <c r="FAA38" s="38"/>
      <c r="FAB38" s="1427"/>
      <c r="FAC38" s="38"/>
      <c r="FAD38" s="38"/>
      <c r="FAE38" s="1427"/>
      <c r="FAF38" s="1427"/>
      <c r="FAG38" s="1427"/>
      <c r="FAH38" s="1427"/>
      <c r="FAI38" s="1427"/>
      <c r="FAJ38" s="1427"/>
      <c r="FAK38" s="6"/>
      <c r="FAL38" s="17"/>
      <c r="FAM38" s="318"/>
      <c r="FAN38" s="318"/>
      <c r="FAO38" s="318"/>
      <c r="FAP38" s="318"/>
      <c r="FAQ38" s="318"/>
      <c r="FAR38" s="318"/>
      <c r="FAS38" s="318"/>
      <c r="FAT38" s="38"/>
      <c r="FAU38" s="318"/>
      <c r="FAV38" s="38"/>
      <c r="FAW38" s="38"/>
      <c r="FAX38" s="1427"/>
      <c r="FAY38" s="38"/>
      <c r="FAZ38" s="38"/>
      <c r="FBA38" s="1427"/>
      <c r="FBB38" s="1427"/>
      <c r="FBC38" s="1427"/>
      <c r="FBD38" s="1427"/>
      <c r="FBE38" s="1427"/>
      <c r="FBF38" s="1427"/>
      <c r="FBG38" s="6"/>
      <c r="FBH38" s="17"/>
      <c r="FBI38" s="318"/>
      <c r="FBJ38" s="318"/>
      <c r="FBK38" s="318"/>
      <c r="FBL38" s="318"/>
      <c r="FBM38" s="318"/>
      <c r="FBN38" s="318"/>
      <c r="FBO38" s="318"/>
      <c r="FBP38" s="38"/>
      <c r="FBQ38" s="318"/>
      <c r="FBR38" s="38"/>
      <c r="FBS38" s="38"/>
      <c r="FBT38" s="1427"/>
      <c r="FBU38" s="38"/>
      <c r="FBV38" s="38"/>
      <c r="FBW38" s="1427"/>
      <c r="FBX38" s="1427"/>
      <c r="FBY38" s="1427"/>
      <c r="FBZ38" s="1427"/>
      <c r="FCA38" s="1427"/>
      <c r="FCB38" s="1427"/>
      <c r="FCC38" s="6"/>
      <c r="FCD38" s="17"/>
      <c r="FCE38" s="318"/>
      <c r="FCF38" s="318"/>
      <c r="FCG38" s="318"/>
      <c r="FCH38" s="318"/>
      <c r="FCI38" s="318"/>
      <c r="FCJ38" s="318"/>
      <c r="FCK38" s="318"/>
      <c r="FCL38" s="38"/>
      <c r="FCM38" s="318"/>
      <c r="FCN38" s="38"/>
      <c r="FCO38" s="38"/>
      <c r="FCP38" s="1427"/>
      <c r="FCQ38" s="38"/>
      <c r="FCR38" s="38"/>
      <c r="FCS38" s="1427"/>
      <c r="FCT38" s="1427"/>
      <c r="FCU38" s="1427"/>
      <c r="FCV38" s="1427"/>
      <c r="FCW38" s="1427"/>
      <c r="FCX38" s="1427"/>
      <c r="FCY38" s="6"/>
      <c r="FCZ38" s="17"/>
      <c r="FDA38" s="318"/>
      <c r="FDB38" s="318"/>
      <c r="FDC38" s="318"/>
      <c r="FDD38" s="318"/>
      <c r="FDE38" s="318"/>
      <c r="FDF38" s="318"/>
      <c r="FDG38" s="318"/>
      <c r="FDH38" s="38"/>
      <c r="FDI38" s="318"/>
      <c r="FDJ38" s="38"/>
      <c r="FDK38" s="38"/>
      <c r="FDL38" s="1427"/>
      <c r="FDM38" s="38"/>
      <c r="FDN38" s="38"/>
      <c r="FDO38" s="1427"/>
      <c r="FDP38" s="1427"/>
      <c r="FDQ38" s="1427"/>
      <c r="FDR38" s="1427"/>
      <c r="FDS38" s="1427"/>
      <c r="FDT38" s="1427"/>
      <c r="FDU38" s="6"/>
      <c r="FDV38" s="17"/>
      <c r="FDW38" s="318"/>
      <c r="FDX38" s="318"/>
      <c r="FDY38" s="318"/>
      <c r="FDZ38" s="318"/>
      <c r="FEA38" s="318"/>
      <c r="FEB38" s="318"/>
      <c r="FEC38" s="318"/>
      <c r="FED38" s="38"/>
      <c r="FEE38" s="318"/>
      <c r="FEF38" s="38"/>
      <c r="FEG38" s="38"/>
      <c r="FEH38" s="1427"/>
      <c r="FEI38" s="38"/>
      <c r="FEJ38" s="38"/>
      <c r="FEK38" s="1427"/>
      <c r="FEL38" s="1427"/>
      <c r="FEM38" s="1427"/>
      <c r="FEN38" s="1427"/>
      <c r="FEO38" s="1427"/>
      <c r="FEP38" s="1427"/>
      <c r="FEQ38" s="6"/>
      <c r="FER38" s="17"/>
      <c r="FES38" s="318"/>
      <c r="FET38" s="318"/>
      <c r="FEU38" s="318"/>
      <c r="FEV38" s="318"/>
      <c r="FEW38" s="318"/>
      <c r="FEX38" s="318"/>
      <c r="FEY38" s="318"/>
      <c r="FEZ38" s="38"/>
      <c r="FFA38" s="318"/>
      <c r="FFB38" s="38"/>
      <c r="FFC38" s="38"/>
      <c r="FFD38" s="1427"/>
      <c r="FFE38" s="38"/>
      <c r="FFF38" s="38"/>
      <c r="FFG38" s="1427"/>
      <c r="FFH38" s="1427"/>
      <c r="FFI38" s="1427"/>
      <c r="FFJ38" s="1427"/>
      <c r="FFK38" s="1427"/>
      <c r="FFL38" s="1427"/>
      <c r="FFM38" s="6"/>
      <c r="FFN38" s="17"/>
      <c r="FFO38" s="318"/>
      <c r="FFP38" s="318"/>
      <c r="FFQ38" s="318"/>
      <c r="FFR38" s="318"/>
      <c r="FFS38" s="318"/>
      <c r="FFT38" s="318"/>
      <c r="FFU38" s="318"/>
      <c r="FFV38" s="38"/>
      <c r="FFW38" s="318"/>
      <c r="FFX38" s="38"/>
      <c r="FFY38" s="38"/>
      <c r="FFZ38" s="1427"/>
      <c r="FGA38" s="38"/>
      <c r="FGB38" s="38"/>
      <c r="FGC38" s="1427"/>
      <c r="FGD38" s="1427"/>
      <c r="FGE38" s="1427"/>
      <c r="FGF38" s="1427"/>
      <c r="FGG38" s="1427"/>
      <c r="FGH38" s="1427"/>
      <c r="FGI38" s="6"/>
      <c r="FGJ38" s="17"/>
      <c r="FGK38" s="318"/>
      <c r="FGL38" s="318"/>
      <c r="FGM38" s="318"/>
      <c r="FGN38" s="318"/>
      <c r="FGO38" s="318"/>
      <c r="FGP38" s="318"/>
      <c r="FGQ38" s="318"/>
      <c r="FGR38" s="38"/>
      <c r="FGS38" s="318"/>
      <c r="FGT38" s="38"/>
      <c r="FGU38" s="38"/>
      <c r="FGV38" s="1427"/>
      <c r="FGW38" s="38"/>
      <c r="FGX38" s="38"/>
      <c r="FGY38" s="1427"/>
      <c r="FGZ38" s="1427"/>
      <c r="FHA38" s="1427"/>
      <c r="FHB38" s="1427"/>
      <c r="FHC38" s="1427"/>
      <c r="FHD38" s="1427"/>
      <c r="FHE38" s="6"/>
      <c r="FHF38" s="17"/>
      <c r="FHG38" s="318"/>
      <c r="FHH38" s="318"/>
      <c r="FHI38" s="318"/>
      <c r="FHJ38" s="318"/>
      <c r="FHK38" s="318"/>
      <c r="FHL38" s="318"/>
      <c r="FHM38" s="318"/>
      <c r="FHN38" s="38"/>
      <c r="FHO38" s="318"/>
      <c r="FHP38" s="38"/>
      <c r="FHQ38" s="38"/>
      <c r="FHR38" s="1427"/>
      <c r="FHS38" s="38"/>
      <c r="FHT38" s="38"/>
      <c r="FHU38" s="1427"/>
      <c r="FHV38" s="1427"/>
      <c r="FHW38" s="1427"/>
      <c r="FHX38" s="1427"/>
      <c r="FHY38" s="1427"/>
      <c r="FHZ38" s="1427"/>
      <c r="FIA38" s="6"/>
      <c r="FIB38" s="17"/>
      <c r="FIC38" s="318"/>
      <c r="FID38" s="318"/>
      <c r="FIE38" s="318"/>
      <c r="FIF38" s="318"/>
      <c r="FIG38" s="318"/>
      <c r="FIH38" s="318"/>
      <c r="FII38" s="318"/>
      <c r="FIJ38" s="38"/>
      <c r="FIK38" s="318"/>
      <c r="FIL38" s="38"/>
      <c r="FIM38" s="38"/>
      <c r="FIN38" s="1427"/>
      <c r="FIO38" s="38"/>
      <c r="FIP38" s="38"/>
      <c r="FIQ38" s="1427"/>
      <c r="FIR38" s="1427"/>
      <c r="FIS38" s="1427"/>
      <c r="FIT38" s="1427"/>
      <c r="FIU38" s="1427"/>
      <c r="FIV38" s="1427"/>
      <c r="FIW38" s="6"/>
      <c r="FIX38" s="17"/>
      <c r="FIY38" s="318"/>
      <c r="FIZ38" s="318"/>
      <c r="FJA38" s="318"/>
      <c r="FJB38" s="318"/>
      <c r="FJC38" s="318"/>
      <c r="FJD38" s="318"/>
      <c r="FJE38" s="318"/>
      <c r="FJF38" s="38"/>
      <c r="FJG38" s="318"/>
      <c r="FJH38" s="38"/>
      <c r="FJI38" s="38"/>
      <c r="FJJ38" s="1427"/>
      <c r="FJK38" s="38"/>
      <c r="FJL38" s="38"/>
      <c r="FJM38" s="1427"/>
      <c r="FJN38" s="1427"/>
      <c r="FJO38" s="1427"/>
      <c r="FJP38" s="1427"/>
      <c r="FJQ38" s="1427"/>
      <c r="FJR38" s="1427"/>
      <c r="FJS38" s="6"/>
      <c r="FJT38" s="17"/>
      <c r="FJU38" s="318"/>
      <c r="FJV38" s="318"/>
      <c r="FJW38" s="318"/>
      <c r="FJX38" s="318"/>
      <c r="FJY38" s="318"/>
      <c r="FJZ38" s="318"/>
      <c r="FKA38" s="318"/>
      <c r="FKB38" s="38"/>
      <c r="FKC38" s="318"/>
      <c r="FKD38" s="38"/>
      <c r="FKE38" s="38"/>
      <c r="FKF38" s="1427"/>
      <c r="FKG38" s="38"/>
      <c r="FKH38" s="38"/>
      <c r="FKI38" s="1427"/>
      <c r="FKJ38" s="1427"/>
      <c r="FKK38" s="1427"/>
      <c r="FKL38" s="1427"/>
      <c r="FKM38" s="1427"/>
      <c r="FKN38" s="1427"/>
      <c r="FKO38" s="6"/>
      <c r="FKP38" s="17"/>
      <c r="FKQ38" s="318"/>
      <c r="FKR38" s="318"/>
      <c r="FKS38" s="318"/>
      <c r="FKT38" s="318"/>
      <c r="FKU38" s="318"/>
      <c r="FKV38" s="318"/>
      <c r="FKW38" s="318"/>
      <c r="FKX38" s="38"/>
      <c r="FKY38" s="318"/>
      <c r="FKZ38" s="38"/>
      <c r="FLA38" s="38"/>
      <c r="FLB38" s="1427"/>
      <c r="FLC38" s="38"/>
      <c r="FLD38" s="38"/>
      <c r="FLE38" s="1427"/>
      <c r="FLF38" s="1427"/>
      <c r="FLG38" s="1427"/>
      <c r="FLH38" s="1427"/>
      <c r="FLI38" s="1427"/>
      <c r="FLJ38" s="1427"/>
      <c r="FLK38" s="6"/>
      <c r="FLL38" s="17"/>
      <c r="FLM38" s="318"/>
      <c r="FLN38" s="318"/>
      <c r="FLO38" s="318"/>
      <c r="FLP38" s="318"/>
      <c r="FLQ38" s="318"/>
      <c r="FLR38" s="318"/>
      <c r="FLS38" s="318"/>
      <c r="FLT38" s="38"/>
      <c r="FLU38" s="318"/>
      <c r="FLV38" s="38"/>
      <c r="FLW38" s="38"/>
      <c r="FLX38" s="1427"/>
      <c r="FLY38" s="38"/>
      <c r="FLZ38" s="38"/>
      <c r="FMA38" s="1427"/>
      <c r="FMB38" s="1427"/>
      <c r="FMC38" s="1427"/>
      <c r="FMD38" s="1427"/>
      <c r="FME38" s="1427"/>
      <c r="FMF38" s="1427"/>
      <c r="FMG38" s="6"/>
      <c r="FMH38" s="17"/>
      <c r="FMI38" s="318"/>
      <c r="FMJ38" s="318"/>
      <c r="FMK38" s="318"/>
      <c r="FML38" s="318"/>
      <c r="FMM38" s="318"/>
      <c r="FMN38" s="318"/>
      <c r="FMO38" s="318"/>
      <c r="FMP38" s="38"/>
      <c r="FMQ38" s="318"/>
      <c r="FMR38" s="38"/>
      <c r="FMS38" s="38"/>
      <c r="FMT38" s="1427"/>
      <c r="FMU38" s="38"/>
      <c r="FMV38" s="38"/>
      <c r="FMW38" s="1427"/>
      <c r="FMX38" s="1427"/>
      <c r="FMY38" s="1427"/>
      <c r="FMZ38" s="1427"/>
      <c r="FNA38" s="1427"/>
      <c r="FNB38" s="1427"/>
      <c r="FNC38" s="6"/>
      <c r="FND38" s="17"/>
      <c r="FNE38" s="318"/>
      <c r="FNF38" s="318"/>
      <c r="FNG38" s="318"/>
      <c r="FNH38" s="318"/>
      <c r="FNI38" s="318"/>
      <c r="FNJ38" s="318"/>
      <c r="FNK38" s="318"/>
      <c r="FNL38" s="38"/>
      <c r="FNM38" s="318"/>
      <c r="FNN38" s="38"/>
      <c r="FNO38" s="38"/>
      <c r="FNP38" s="1427"/>
      <c r="FNQ38" s="38"/>
      <c r="FNR38" s="38"/>
      <c r="FNS38" s="1427"/>
      <c r="FNT38" s="1427"/>
      <c r="FNU38" s="1427"/>
      <c r="FNV38" s="1427"/>
      <c r="FNW38" s="1427"/>
      <c r="FNX38" s="1427"/>
      <c r="FNY38" s="6"/>
      <c r="FNZ38" s="17"/>
      <c r="FOA38" s="318"/>
      <c r="FOB38" s="318"/>
      <c r="FOC38" s="318"/>
      <c r="FOD38" s="318"/>
      <c r="FOE38" s="318"/>
      <c r="FOF38" s="318"/>
      <c r="FOG38" s="318"/>
      <c r="FOH38" s="38"/>
      <c r="FOI38" s="318"/>
      <c r="FOJ38" s="38"/>
      <c r="FOK38" s="38"/>
      <c r="FOL38" s="1427"/>
      <c r="FOM38" s="38"/>
      <c r="FON38" s="38"/>
      <c r="FOO38" s="1427"/>
      <c r="FOP38" s="1427"/>
      <c r="FOQ38" s="1427"/>
      <c r="FOR38" s="1427"/>
      <c r="FOS38" s="1427"/>
      <c r="FOT38" s="1427"/>
      <c r="FOU38" s="6"/>
      <c r="FOV38" s="17"/>
      <c r="FOW38" s="318"/>
      <c r="FOX38" s="318"/>
      <c r="FOY38" s="318"/>
      <c r="FOZ38" s="318"/>
      <c r="FPA38" s="318"/>
      <c r="FPB38" s="318"/>
      <c r="FPC38" s="318"/>
      <c r="FPD38" s="38"/>
      <c r="FPE38" s="318"/>
      <c r="FPF38" s="38"/>
      <c r="FPG38" s="38"/>
      <c r="FPH38" s="1427"/>
      <c r="FPI38" s="38"/>
      <c r="FPJ38" s="38"/>
      <c r="FPK38" s="1427"/>
      <c r="FPL38" s="1427"/>
      <c r="FPM38" s="1427"/>
      <c r="FPN38" s="1427"/>
      <c r="FPO38" s="1427"/>
      <c r="FPP38" s="1427"/>
      <c r="FPQ38" s="6"/>
      <c r="FPR38" s="17"/>
      <c r="FPS38" s="318"/>
      <c r="FPT38" s="318"/>
      <c r="FPU38" s="318"/>
      <c r="FPV38" s="318"/>
      <c r="FPW38" s="318"/>
      <c r="FPX38" s="318"/>
      <c r="FPY38" s="318"/>
      <c r="FPZ38" s="38"/>
      <c r="FQA38" s="318"/>
      <c r="FQB38" s="38"/>
      <c r="FQC38" s="38"/>
      <c r="FQD38" s="1427"/>
      <c r="FQE38" s="38"/>
      <c r="FQF38" s="38"/>
      <c r="FQG38" s="1427"/>
      <c r="FQH38" s="1427"/>
      <c r="FQI38" s="1427"/>
      <c r="FQJ38" s="1427"/>
      <c r="FQK38" s="1427"/>
      <c r="FQL38" s="1427"/>
      <c r="FQM38" s="6"/>
      <c r="FQN38" s="17"/>
      <c r="FQO38" s="318"/>
      <c r="FQP38" s="318"/>
      <c r="FQQ38" s="318"/>
      <c r="FQR38" s="318"/>
      <c r="FQS38" s="318"/>
      <c r="FQT38" s="318"/>
      <c r="FQU38" s="318"/>
      <c r="FQV38" s="38"/>
      <c r="FQW38" s="318"/>
      <c r="FQX38" s="38"/>
      <c r="FQY38" s="38"/>
      <c r="FQZ38" s="1427"/>
      <c r="FRA38" s="38"/>
      <c r="FRB38" s="38"/>
      <c r="FRC38" s="1427"/>
      <c r="FRD38" s="1427"/>
      <c r="FRE38" s="1427"/>
      <c r="FRF38" s="1427"/>
      <c r="FRG38" s="1427"/>
      <c r="FRH38" s="1427"/>
      <c r="FRI38" s="6"/>
      <c r="FRJ38" s="17"/>
      <c r="FRK38" s="318"/>
      <c r="FRL38" s="318"/>
      <c r="FRM38" s="318"/>
      <c r="FRN38" s="318"/>
      <c r="FRO38" s="318"/>
      <c r="FRP38" s="318"/>
      <c r="FRQ38" s="318"/>
      <c r="FRR38" s="38"/>
      <c r="FRS38" s="318"/>
      <c r="FRT38" s="38"/>
      <c r="FRU38" s="38"/>
      <c r="FRV38" s="1427"/>
      <c r="FRW38" s="38"/>
      <c r="FRX38" s="38"/>
      <c r="FRY38" s="1427"/>
      <c r="FRZ38" s="1427"/>
      <c r="FSA38" s="1427"/>
      <c r="FSB38" s="1427"/>
      <c r="FSC38" s="1427"/>
      <c r="FSD38" s="1427"/>
      <c r="FSE38" s="6"/>
      <c r="FSF38" s="17"/>
      <c r="FSG38" s="318"/>
      <c r="FSH38" s="318"/>
      <c r="FSI38" s="318"/>
      <c r="FSJ38" s="318"/>
      <c r="FSK38" s="318"/>
      <c r="FSL38" s="318"/>
      <c r="FSM38" s="318"/>
      <c r="FSN38" s="38"/>
      <c r="FSO38" s="318"/>
      <c r="FSP38" s="38"/>
      <c r="FSQ38" s="38"/>
      <c r="FSR38" s="1427"/>
      <c r="FSS38" s="38"/>
      <c r="FST38" s="38"/>
      <c r="FSU38" s="1427"/>
      <c r="FSV38" s="1427"/>
      <c r="FSW38" s="1427"/>
      <c r="FSX38" s="1427"/>
      <c r="FSY38" s="1427"/>
      <c r="FSZ38" s="1427"/>
      <c r="FTA38" s="6"/>
      <c r="FTB38" s="17"/>
      <c r="FTC38" s="318"/>
      <c r="FTD38" s="318"/>
      <c r="FTE38" s="318"/>
      <c r="FTF38" s="318"/>
      <c r="FTG38" s="318"/>
      <c r="FTH38" s="318"/>
      <c r="FTI38" s="318"/>
      <c r="FTJ38" s="38"/>
      <c r="FTK38" s="318"/>
      <c r="FTL38" s="38"/>
      <c r="FTM38" s="38"/>
      <c r="FTN38" s="1427"/>
      <c r="FTO38" s="38"/>
      <c r="FTP38" s="38"/>
      <c r="FTQ38" s="1427"/>
      <c r="FTR38" s="1427"/>
      <c r="FTS38" s="1427"/>
      <c r="FTT38" s="1427"/>
      <c r="FTU38" s="1427"/>
      <c r="FTV38" s="1427"/>
      <c r="FTW38" s="6"/>
      <c r="FTX38" s="17"/>
      <c r="FTY38" s="318"/>
      <c r="FTZ38" s="318"/>
      <c r="FUA38" s="318"/>
      <c r="FUB38" s="318"/>
      <c r="FUC38" s="318"/>
      <c r="FUD38" s="318"/>
      <c r="FUE38" s="318"/>
      <c r="FUF38" s="38"/>
      <c r="FUG38" s="318"/>
      <c r="FUH38" s="38"/>
      <c r="FUI38" s="38"/>
      <c r="FUJ38" s="1427"/>
      <c r="FUK38" s="38"/>
      <c r="FUL38" s="38"/>
      <c r="FUM38" s="1427"/>
      <c r="FUN38" s="1427"/>
      <c r="FUO38" s="1427"/>
      <c r="FUP38" s="1427"/>
      <c r="FUQ38" s="1427"/>
      <c r="FUR38" s="1427"/>
      <c r="FUS38" s="6"/>
      <c r="FUT38" s="17"/>
      <c r="FUU38" s="318"/>
      <c r="FUV38" s="318"/>
      <c r="FUW38" s="318"/>
      <c r="FUX38" s="318"/>
      <c r="FUY38" s="318"/>
      <c r="FUZ38" s="318"/>
      <c r="FVA38" s="318"/>
      <c r="FVB38" s="38"/>
      <c r="FVC38" s="318"/>
      <c r="FVD38" s="38"/>
      <c r="FVE38" s="38"/>
      <c r="FVF38" s="1427"/>
      <c r="FVG38" s="38"/>
      <c r="FVH38" s="38"/>
      <c r="FVI38" s="1427"/>
      <c r="FVJ38" s="1427"/>
      <c r="FVK38" s="1427"/>
      <c r="FVL38" s="1427"/>
      <c r="FVM38" s="1427"/>
      <c r="FVN38" s="1427"/>
      <c r="FVO38" s="6"/>
      <c r="FVP38" s="17"/>
      <c r="FVQ38" s="318"/>
      <c r="FVR38" s="318"/>
      <c r="FVS38" s="318"/>
      <c r="FVT38" s="318"/>
      <c r="FVU38" s="318"/>
      <c r="FVV38" s="318"/>
      <c r="FVW38" s="318"/>
      <c r="FVX38" s="38"/>
      <c r="FVY38" s="318"/>
      <c r="FVZ38" s="38"/>
      <c r="FWA38" s="38"/>
      <c r="FWB38" s="1427"/>
      <c r="FWC38" s="38"/>
      <c r="FWD38" s="38"/>
      <c r="FWE38" s="1427"/>
      <c r="FWF38" s="1427"/>
      <c r="FWG38" s="1427"/>
      <c r="FWH38" s="1427"/>
      <c r="FWI38" s="1427"/>
      <c r="FWJ38" s="1427"/>
      <c r="FWK38" s="6"/>
      <c r="FWL38" s="17"/>
      <c r="FWM38" s="318"/>
      <c r="FWN38" s="318"/>
      <c r="FWO38" s="318"/>
      <c r="FWP38" s="318"/>
      <c r="FWQ38" s="318"/>
      <c r="FWR38" s="318"/>
      <c r="FWS38" s="318"/>
      <c r="FWT38" s="38"/>
      <c r="FWU38" s="318"/>
      <c r="FWV38" s="38"/>
      <c r="FWW38" s="38"/>
      <c r="FWX38" s="1427"/>
      <c r="FWY38" s="38"/>
      <c r="FWZ38" s="38"/>
      <c r="FXA38" s="1427"/>
      <c r="FXB38" s="1427"/>
      <c r="FXC38" s="1427"/>
      <c r="FXD38" s="1427"/>
      <c r="FXE38" s="1427"/>
      <c r="FXF38" s="1427"/>
      <c r="FXG38" s="6"/>
      <c r="FXH38" s="17"/>
      <c r="FXI38" s="318"/>
      <c r="FXJ38" s="318"/>
      <c r="FXK38" s="318"/>
      <c r="FXL38" s="318"/>
      <c r="FXM38" s="318"/>
      <c r="FXN38" s="318"/>
      <c r="FXO38" s="318"/>
      <c r="FXP38" s="38"/>
      <c r="FXQ38" s="318"/>
      <c r="FXR38" s="38"/>
      <c r="FXS38" s="38"/>
      <c r="FXT38" s="1427"/>
      <c r="FXU38" s="38"/>
      <c r="FXV38" s="38"/>
      <c r="FXW38" s="1427"/>
      <c r="FXX38" s="1427"/>
      <c r="FXY38" s="1427"/>
      <c r="FXZ38" s="1427"/>
      <c r="FYA38" s="1427"/>
      <c r="FYB38" s="1427"/>
      <c r="FYC38" s="6"/>
      <c r="FYD38" s="17"/>
      <c r="FYE38" s="318"/>
      <c r="FYF38" s="318"/>
      <c r="FYG38" s="318"/>
      <c r="FYH38" s="318"/>
      <c r="FYI38" s="318"/>
      <c r="FYJ38" s="318"/>
      <c r="FYK38" s="318"/>
      <c r="FYL38" s="38"/>
      <c r="FYM38" s="318"/>
      <c r="FYN38" s="38"/>
      <c r="FYO38" s="38"/>
      <c r="FYP38" s="1427"/>
      <c r="FYQ38" s="38"/>
      <c r="FYR38" s="38"/>
      <c r="FYS38" s="1427"/>
      <c r="FYT38" s="1427"/>
      <c r="FYU38" s="1427"/>
      <c r="FYV38" s="1427"/>
      <c r="FYW38" s="1427"/>
      <c r="FYX38" s="1427"/>
      <c r="FYY38" s="6"/>
      <c r="FYZ38" s="17"/>
      <c r="FZA38" s="318"/>
      <c r="FZB38" s="318"/>
      <c r="FZC38" s="318"/>
      <c r="FZD38" s="318"/>
      <c r="FZE38" s="318"/>
      <c r="FZF38" s="318"/>
      <c r="FZG38" s="318"/>
      <c r="FZH38" s="38"/>
      <c r="FZI38" s="318"/>
      <c r="FZJ38" s="38"/>
      <c r="FZK38" s="38"/>
      <c r="FZL38" s="1427"/>
      <c r="FZM38" s="38"/>
      <c r="FZN38" s="38"/>
      <c r="FZO38" s="1427"/>
      <c r="FZP38" s="1427"/>
      <c r="FZQ38" s="1427"/>
      <c r="FZR38" s="1427"/>
      <c r="FZS38" s="1427"/>
      <c r="FZT38" s="1427"/>
      <c r="FZU38" s="6"/>
      <c r="FZV38" s="17"/>
      <c r="FZW38" s="318"/>
      <c r="FZX38" s="318"/>
      <c r="FZY38" s="318"/>
      <c r="FZZ38" s="318"/>
      <c r="GAA38" s="318"/>
      <c r="GAB38" s="318"/>
      <c r="GAC38" s="318"/>
      <c r="GAD38" s="38"/>
      <c r="GAE38" s="318"/>
      <c r="GAF38" s="38"/>
      <c r="GAG38" s="38"/>
      <c r="GAH38" s="1427"/>
      <c r="GAI38" s="38"/>
      <c r="GAJ38" s="38"/>
      <c r="GAK38" s="1427"/>
      <c r="GAL38" s="1427"/>
      <c r="GAM38" s="1427"/>
      <c r="GAN38" s="1427"/>
      <c r="GAO38" s="1427"/>
      <c r="GAP38" s="1427"/>
      <c r="GAQ38" s="6"/>
      <c r="GAR38" s="17"/>
      <c r="GAS38" s="318"/>
      <c r="GAT38" s="318"/>
      <c r="GAU38" s="318"/>
      <c r="GAV38" s="318"/>
      <c r="GAW38" s="318"/>
      <c r="GAX38" s="318"/>
      <c r="GAY38" s="318"/>
      <c r="GAZ38" s="38"/>
      <c r="GBA38" s="318"/>
      <c r="GBB38" s="38"/>
      <c r="GBC38" s="38"/>
      <c r="GBD38" s="1427"/>
      <c r="GBE38" s="38"/>
      <c r="GBF38" s="38"/>
      <c r="GBG38" s="1427"/>
      <c r="GBH38" s="1427"/>
      <c r="GBI38" s="1427"/>
      <c r="GBJ38" s="1427"/>
      <c r="GBK38" s="1427"/>
      <c r="GBL38" s="1427"/>
      <c r="GBM38" s="6"/>
      <c r="GBN38" s="17"/>
      <c r="GBO38" s="318"/>
      <c r="GBP38" s="318"/>
      <c r="GBQ38" s="318"/>
      <c r="GBR38" s="318"/>
      <c r="GBS38" s="318"/>
      <c r="GBT38" s="318"/>
      <c r="GBU38" s="318"/>
      <c r="GBV38" s="38"/>
      <c r="GBW38" s="318"/>
      <c r="GBX38" s="38"/>
      <c r="GBY38" s="38"/>
      <c r="GBZ38" s="1427"/>
      <c r="GCA38" s="38"/>
      <c r="GCB38" s="38"/>
      <c r="GCC38" s="1427"/>
      <c r="GCD38" s="1427"/>
      <c r="GCE38" s="1427"/>
      <c r="GCF38" s="1427"/>
      <c r="GCG38" s="1427"/>
      <c r="GCH38" s="1427"/>
      <c r="GCI38" s="6"/>
      <c r="GCJ38" s="17"/>
      <c r="GCK38" s="318"/>
      <c r="GCL38" s="318"/>
      <c r="GCM38" s="318"/>
      <c r="GCN38" s="318"/>
      <c r="GCO38" s="318"/>
      <c r="GCP38" s="318"/>
      <c r="GCQ38" s="318"/>
      <c r="GCR38" s="38"/>
      <c r="GCS38" s="318"/>
      <c r="GCT38" s="38"/>
      <c r="GCU38" s="38"/>
      <c r="GCV38" s="1427"/>
      <c r="GCW38" s="38"/>
      <c r="GCX38" s="38"/>
      <c r="GCY38" s="1427"/>
      <c r="GCZ38" s="1427"/>
      <c r="GDA38" s="1427"/>
      <c r="GDB38" s="1427"/>
      <c r="GDC38" s="1427"/>
      <c r="GDD38" s="1427"/>
      <c r="GDE38" s="6"/>
      <c r="GDF38" s="17"/>
      <c r="GDG38" s="318"/>
      <c r="GDH38" s="318"/>
      <c r="GDI38" s="318"/>
      <c r="GDJ38" s="318"/>
      <c r="GDK38" s="318"/>
      <c r="GDL38" s="318"/>
      <c r="GDM38" s="318"/>
      <c r="GDN38" s="38"/>
      <c r="GDO38" s="318"/>
      <c r="GDP38" s="38"/>
      <c r="GDQ38" s="38"/>
      <c r="GDR38" s="1427"/>
      <c r="GDS38" s="38"/>
      <c r="GDT38" s="38"/>
      <c r="GDU38" s="1427"/>
      <c r="GDV38" s="1427"/>
      <c r="GDW38" s="1427"/>
      <c r="GDX38" s="1427"/>
      <c r="GDY38" s="1427"/>
      <c r="GDZ38" s="1427"/>
      <c r="GEA38" s="6"/>
      <c r="GEB38" s="17"/>
      <c r="GEC38" s="318"/>
      <c r="GED38" s="318"/>
      <c r="GEE38" s="318"/>
      <c r="GEF38" s="318"/>
      <c r="GEG38" s="318"/>
      <c r="GEH38" s="318"/>
      <c r="GEI38" s="318"/>
      <c r="GEJ38" s="38"/>
      <c r="GEK38" s="318"/>
      <c r="GEL38" s="38"/>
      <c r="GEM38" s="38"/>
      <c r="GEN38" s="1427"/>
      <c r="GEO38" s="38"/>
      <c r="GEP38" s="38"/>
      <c r="GEQ38" s="1427"/>
      <c r="GER38" s="1427"/>
      <c r="GES38" s="1427"/>
      <c r="GET38" s="1427"/>
      <c r="GEU38" s="1427"/>
      <c r="GEV38" s="1427"/>
      <c r="GEW38" s="6"/>
      <c r="GEX38" s="17"/>
      <c r="GEY38" s="318"/>
      <c r="GEZ38" s="318"/>
      <c r="GFA38" s="318"/>
      <c r="GFB38" s="318"/>
      <c r="GFC38" s="318"/>
      <c r="GFD38" s="318"/>
      <c r="GFE38" s="318"/>
      <c r="GFF38" s="38"/>
      <c r="GFG38" s="318"/>
      <c r="GFH38" s="38"/>
      <c r="GFI38" s="38"/>
      <c r="GFJ38" s="1427"/>
      <c r="GFK38" s="38"/>
      <c r="GFL38" s="38"/>
      <c r="GFM38" s="1427"/>
      <c r="GFN38" s="1427"/>
      <c r="GFO38" s="1427"/>
      <c r="GFP38" s="1427"/>
      <c r="GFQ38" s="1427"/>
      <c r="GFR38" s="1427"/>
      <c r="GFS38" s="6"/>
      <c r="GFT38" s="17"/>
      <c r="GFU38" s="318"/>
      <c r="GFV38" s="318"/>
      <c r="GFW38" s="318"/>
      <c r="GFX38" s="318"/>
      <c r="GFY38" s="318"/>
      <c r="GFZ38" s="318"/>
      <c r="GGA38" s="318"/>
      <c r="GGB38" s="38"/>
      <c r="GGC38" s="318"/>
      <c r="GGD38" s="38"/>
      <c r="GGE38" s="38"/>
      <c r="GGF38" s="1427"/>
      <c r="GGG38" s="38"/>
      <c r="GGH38" s="38"/>
      <c r="GGI38" s="1427"/>
      <c r="GGJ38" s="1427"/>
      <c r="GGK38" s="1427"/>
      <c r="GGL38" s="1427"/>
      <c r="GGM38" s="1427"/>
      <c r="GGN38" s="1427"/>
      <c r="GGO38" s="6"/>
      <c r="GGP38" s="17"/>
      <c r="GGQ38" s="318"/>
      <c r="GGR38" s="318"/>
      <c r="GGS38" s="318"/>
      <c r="GGT38" s="318"/>
      <c r="GGU38" s="318"/>
      <c r="GGV38" s="318"/>
      <c r="GGW38" s="318"/>
      <c r="GGX38" s="38"/>
      <c r="GGY38" s="318"/>
      <c r="GGZ38" s="38"/>
      <c r="GHA38" s="38"/>
      <c r="GHB38" s="1427"/>
      <c r="GHC38" s="38"/>
      <c r="GHD38" s="38"/>
      <c r="GHE38" s="1427"/>
      <c r="GHF38" s="1427"/>
      <c r="GHG38" s="1427"/>
      <c r="GHH38" s="1427"/>
      <c r="GHI38" s="1427"/>
      <c r="GHJ38" s="1427"/>
      <c r="GHK38" s="6"/>
      <c r="GHL38" s="17"/>
      <c r="GHM38" s="318"/>
      <c r="GHN38" s="318"/>
      <c r="GHO38" s="318"/>
      <c r="GHP38" s="318"/>
      <c r="GHQ38" s="318"/>
      <c r="GHR38" s="318"/>
      <c r="GHS38" s="318"/>
      <c r="GHT38" s="38"/>
      <c r="GHU38" s="318"/>
      <c r="GHV38" s="38"/>
      <c r="GHW38" s="38"/>
      <c r="GHX38" s="1427"/>
      <c r="GHY38" s="38"/>
      <c r="GHZ38" s="38"/>
      <c r="GIA38" s="1427"/>
      <c r="GIB38" s="1427"/>
      <c r="GIC38" s="1427"/>
      <c r="GID38" s="1427"/>
      <c r="GIE38" s="1427"/>
      <c r="GIF38" s="1427"/>
      <c r="GIG38" s="6"/>
      <c r="GIH38" s="17"/>
      <c r="GII38" s="318"/>
      <c r="GIJ38" s="318"/>
      <c r="GIK38" s="318"/>
      <c r="GIL38" s="318"/>
      <c r="GIM38" s="318"/>
      <c r="GIN38" s="318"/>
      <c r="GIO38" s="318"/>
      <c r="GIP38" s="38"/>
      <c r="GIQ38" s="318"/>
      <c r="GIR38" s="38"/>
      <c r="GIS38" s="38"/>
      <c r="GIT38" s="1427"/>
      <c r="GIU38" s="38"/>
      <c r="GIV38" s="38"/>
      <c r="GIW38" s="1427"/>
      <c r="GIX38" s="1427"/>
      <c r="GIY38" s="1427"/>
      <c r="GIZ38" s="1427"/>
      <c r="GJA38" s="1427"/>
      <c r="GJB38" s="1427"/>
      <c r="GJC38" s="6"/>
      <c r="GJD38" s="17"/>
      <c r="GJE38" s="318"/>
      <c r="GJF38" s="318"/>
      <c r="GJG38" s="318"/>
      <c r="GJH38" s="318"/>
      <c r="GJI38" s="318"/>
      <c r="GJJ38" s="318"/>
      <c r="GJK38" s="318"/>
      <c r="GJL38" s="38"/>
      <c r="GJM38" s="318"/>
      <c r="GJN38" s="38"/>
      <c r="GJO38" s="38"/>
      <c r="GJP38" s="1427"/>
      <c r="GJQ38" s="38"/>
      <c r="GJR38" s="38"/>
      <c r="GJS38" s="1427"/>
      <c r="GJT38" s="1427"/>
      <c r="GJU38" s="1427"/>
      <c r="GJV38" s="1427"/>
      <c r="GJW38" s="1427"/>
      <c r="GJX38" s="1427"/>
      <c r="GJY38" s="6"/>
      <c r="GJZ38" s="17"/>
      <c r="GKA38" s="318"/>
      <c r="GKB38" s="318"/>
      <c r="GKC38" s="318"/>
      <c r="GKD38" s="318"/>
      <c r="GKE38" s="318"/>
      <c r="GKF38" s="318"/>
      <c r="GKG38" s="318"/>
      <c r="GKH38" s="38"/>
      <c r="GKI38" s="318"/>
      <c r="GKJ38" s="38"/>
      <c r="GKK38" s="38"/>
      <c r="GKL38" s="1427"/>
      <c r="GKM38" s="38"/>
      <c r="GKN38" s="38"/>
      <c r="GKO38" s="1427"/>
      <c r="GKP38" s="1427"/>
      <c r="GKQ38" s="1427"/>
      <c r="GKR38" s="1427"/>
      <c r="GKS38" s="1427"/>
      <c r="GKT38" s="1427"/>
      <c r="GKU38" s="6"/>
      <c r="GKV38" s="17"/>
      <c r="GKW38" s="318"/>
      <c r="GKX38" s="318"/>
      <c r="GKY38" s="318"/>
      <c r="GKZ38" s="318"/>
      <c r="GLA38" s="318"/>
      <c r="GLB38" s="318"/>
      <c r="GLC38" s="318"/>
      <c r="GLD38" s="38"/>
      <c r="GLE38" s="318"/>
      <c r="GLF38" s="38"/>
      <c r="GLG38" s="38"/>
      <c r="GLH38" s="1427"/>
      <c r="GLI38" s="38"/>
      <c r="GLJ38" s="38"/>
      <c r="GLK38" s="1427"/>
      <c r="GLL38" s="1427"/>
      <c r="GLM38" s="1427"/>
      <c r="GLN38" s="1427"/>
      <c r="GLO38" s="1427"/>
      <c r="GLP38" s="1427"/>
      <c r="GLQ38" s="6"/>
      <c r="GLR38" s="17"/>
      <c r="GLS38" s="318"/>
      <c r="GLT38" s="318"/>
      <c r="GLU38" s="318"/>
      <c r="GLV38" s="318"/>
      <c r="GLW38" s="318"/>
      <c r="GLX38" s="318"/>
      <c r="GLY38" s="318"/>
      <c r="GLZ38" s="38"/>
      <c r="GMA38" s="318"/>
      <c r="GMB38" s="38"/>
      <c r="GMC38" s="38"/>
      <c r="GMD38" s="1427"/>
      <c r="GME38" s="38"/>
      <c r="GMF38" s="38"/>
      <c r="GMG38" s="1427"/>
      <c r="GMH38" s="1427"/>
      <c r="GMI38" s="1427"/>
      <c r="GMJ38" s="1427"/>
      <c r="GMK38" s="1427"/>
      <c r="GML38" s="1427"/>
      <c r="GMM38" s="6"/>
      <c r="GMN38" s="17"/>
      <c r="GMO38" s="318"/>
      <c r="GMP38" s="318"/>
      <c r="GMQ38" s="318"/>
      <c r="GMR38" s="318"/>
      <c r="GMS38" s="318"/>
      <c r="GMT38" s="318"/>
      <c r="GMU38" s="318"/>
      <c r="GMV38" s="38"/>
      <c r="GMW38" s="318"/>
      <c r="GMX38" s="38"/>
      <c r="GMY38" s="38"/>
      <c r="GMZ38" s="1427"/>
      <c r="GNA38" s="38"/>
      <c r="GNB38" s="38"/>
      <c r="GNC38" s="1427"/>
      <c r="GND38" s="1427"/>
      <c r="GNE38" s="1427"/>
      <c r="GNF38" s="1427"/>
      <c r="GNG38" s="1427"/>
      <c r="GNH38" s="1427"/>
      <c r="GNI38" s="6"/>
      <c r="GNJ38" s="17"/>
      <c r="GNK38" s="318"/>
      <c r="GNL38" s="318"/>
      <c r="GNM38" s="318"/>
      <c r="GNN38" s="318"/>
      <c r="GNO38" s="318"/>
      <c r="GNP38" s="318"/>
      <c r="GNQ38" s="318"/>
      <c r="GNR38" s="38"/>
      <c r="GNS38" s="318"/>
      <c r="GNT38" s="38"/>
      <c r="GNU38" s="38"/>
      <c r="GNV38" s="1427"/>
      <c r="GNW38" s="38"/>
      <c r="GNX38" s="38"/>
      <c r="GNY38" s="1427"/>
      <c r="GNZ38" s="1427"/>
      <c r="GOA38" s="1427"/>
      <c r="GOB38" s="1427"/>
      <c r="GOC38" s="1427"/>
      <c r="GOD38" s="1427"/>
      <c r="GOE38" s="6"/>
      <c r="GOF38" s="17"/>
      <c r="GOG38" s="318"/>
      <c r="GOH38" s="318"/>
      <c r="GOI38" s="318"/>
      <c r="GOJ38" s="318"/>
      <c r="GOK38" s="318"/>
      <c r="GOL38" s="318"/>
      <c r="GOM38" s="318"/>
      <c r="GON38" s="38"/>
      <c r="GOO38" s="318"/>
      <c r="GOP38" s="38"/>
      <c r="GOQ38" s="38"/>
      <c r="GOR38" s="1427"/>
      <c r="GOS38" s="38"/>
      <c r="GOT38" s="38"/>
      <c r="GOU38" s="1427"/>
      <c r="GOV38" s="1427"/>
      <c r="GOW38" s="1427"/>
      <c r="GOX38" s="1427"/>
      <c r="GOY38" s="1427"/>
      <c r="GOZ38" s="1427"/>
      <c r="GPA38" s="6"/>
      <c r="GPB38" s="17"/>
      <c r="GPC38" s="318"/>
      <c r="GPD38" s="318"/>
      <c r="GPE38" s="318"/>
      <c r="GPF38" s="318"/>
      <c r="GPG38" s="318"/>
      <c r="GPH38" s="318"/>
      <c r="GPI38" s="318"/>
      <c r="GPJ38" s="38"/>
      <c r="GPK38" s="318"/>
      <c r="GPL38" s="38"/>
      <c r="GPM38" s="38"/>
      <c r="GPN38" s="1427"/>
      <c r="GPO38" s="38"/>
      <c r="GPP38" s="38"/>
      <c r="GPQ38" s="1427"/>
      <c r="GPR38" s="1427"/>
      <c r="GPS38" s="1427"/>
      <c r="GPT38" s="1427"/>
      <c r="GPU38" s="1427"/>
      <c r="GPV38" s="1427"/>
      <c r="GPW38" s="6"/>
      <c r="GPX38" s="17"/>
      <c r="GPY38" s="318"/>
      <c r="GPZ38" s="318"/>
      <c r="GQA38" s="318"/>
      <c r="GQB38" s="318"/>
      <c r="GQC38" s="318"/>
      <c r="GQD38" s="318"/>
      <c r="GQE38" s="318"/>
      <c r="GQF38" s="38"/>
      <c r="GQG38" s="318"/>
      <c r="GQH38" s="38"/>
      <c r="GQI38" s="38"/>
      <c r="GQJ38" s="1427"/>
      <c r="GQK38" s="38"/>
      <c r="GQL38" s="38"/>
      <c r="GQM38" s="1427"/>
      <c r="GQN38" s="1427"/>
      <c r="GQO38" s="1427"/>
      <c r="GQP38" s="1427"/>
      <c r="GQQ38" s="1427"/>
      <c r="GQR38" s="1427"/>
      <c r="GQS38" s="6"/>
      <c r="GQT38" s="17"/>
      <c r="GQU38" s="318"/>
      <c r="GQV38" s="318"/>
      <c r="GQW38" s="318"/>
      <c r="GQX38" s="318"/>
      <c r="GQY38" s="318"/>
      <c r="GQZ38" s="318"/>
      <c r="GRA38" s="318"/>
      <c r="GRB38" s="38"/>
      <c r="GRC38" s="318"/>
      <c r="GRD38" s="38"/>
      <c r="GRE38" s="38"/>
      <c r="GRF38" s="1427"/>
      <c r="GRG38" s="38"/>
      <c r="GRH38" s="38"/>
      <c r="GRI38" s="1427"/>
      <c r="GRJ38" s="1427"/>
      <c r="GRK38" s="1427"/>
      <c r="GRL38" s="1427"/>
      <c r="GRM38" s="1427"/>
      <c r="GRN38" s="1427"/>
      <c r="GRO38" s="6"/>
      <c r="GRP38" s="17"/>
      <c r="GRQ38" s="318"/>
      <c r="GRR38" s="318"/>
      <c r="GRS38" s="318"/>
      <c r="GRT38" s="318"/>
      <c r="GRU38" s="318"/>
      <c r="GRV38" s="318"/>
      <c r="GRW38" s="318"/>
      <c r="GRX38" s="38"/>
      <c r="GRY38" s="318"/>
      <c r="GRZ38" s="38"/>
      <c r="GSA38" s="38"/>
      <c r="GSB38" s="1427"/>
      <c r="GSC38" s="38"/>
      <c r="GSD38" s="38"/>
      <c r="GSE38" s="1427"/>
      <c r="GSF38" s="1427"/>
      <c r="GSG38" s="1427"/>
      <c r="GSH38" s="1427"/>
      <c r="GSI38" s="1427"/>
      <c r="GSJ38" s="1427"/>
      <c r="GSK38" s="6"/>
      <c r="GSL38" s="17"/>
      <c r="GSM38" s="318"/>
      <c r="GSN38" s="318"/>
      <c r="GSO38" s="318"/>
      <c r="GSP38" s="318"/>
      <c r="GSQ38" s="318"/>
      <c r="GSR38" s="318"/>
      <c r="GSS38" s="318"/>
      <c r="GST38" s="38"/>
      <c r="GSU38" s="318"/>
      <c r="GSV38" s="38"/>
      <c r="GSW38" s="38"/>
      <c r="GSX38" s="1427"/>
      <c r="GSY38" s="38"/>
      <c r="GSZ38" s="38"/>
      <c r="GTA38" s="1427"/>
      <c r="GTB38" s="1427"/>
      <c r="GTC38" s="1427"/>
      <c r="GTD38" s="1427"/>
      <c r="GTE38" s="1427"/>
      <c r="GTF38" s="1427"/>
      <c r="GTG38" s="6"/>
      <c r="GTH38" s="17"/>
      <c r="GTI38" s="318"/>
      <c r="GTJ38" s="318"/>
      <c r="GTK38" s="318"/>
      <c r="GTL38" s="318"/>
      <c r="GTM38" s="318"/>
      <c r="GTN38" s="318"/>
      <c r="GTO38" s="318"/>
      <c r="GTP38" s="38"/>
      <c r="GTQ38" s="318"/>
      <c r="GTR38" s="38"/>
      <c r="GTS38" s="38"/>
      <c r="GTT38" s="1427"/>
      <c r="GTU38" s="38"/>
      <c r="GTV38" s="38"/>
      <c r="GTW38" s="1427"/>
      <c r="GTX38" s="1427"/>
      <c r="GTY38" s="1427"/>
      <c r="GTZ38" s="1427"/>
      <c r="GUA38" s="1427"/>
      <c r="GUB38" s="1427"/>
      <c r="GUC38" s="6"/>
      <c r="GUD38" s="17"/>
      <c r="GUE38" s="318"/>
      <c r="GUF38" s="318"/>
      <c r="GUG38" s="318"/>
      <c r="GUH38" s="318"/>
      <c r="GUI38" s="318"/>
      <c r="GUJ38" s="318"/>
      <c r="GUK38" s="318"/>
      <c r="GUL38" s="38"/>
      <c r="GUM38" s="318"/>
      <c r="GUN38" s="38"/>
      <c r="GUO38" s="38"/>
      <c r="GUP38" s="1427"/>
      <c r="GUQ38" s="38"/>
      <c r="GUR38" s="38"/>
      <c r="GUS38" s="1427"/>
      <c r="GUT38" s="1427"/>
      <c r="GUU38" s="1427"/>
      <c r="GUV38" s="1427"/>
      <c r="GUW38" s="1427"/>
      <c r="GUX38" s="1427"/>
      <c r="GUY38" s="6"/>
      <c r="GUZ38" s="17"/>
      <c r="GVA38" s="318"/>
      <c r="GVB38" s="318"/>
      <c r="GVC38" s="318"/>
      <c r="GVD38" s="318"/>
      <c r="GVE38" s="318"/>
      <c r="GVF38" s="318"/>
      <c r="GVG38" s="318"/>
      <c r="GVH38" s="38"/>
      <c r="GVI38" s="318"/>
      <c r="GVJ38" s="38"/>
      <c r="GVK38" s="38"/>
      <c r="GVL38" s="1427"/>
      <c r="GVM38" s="38"/>
      <c r="GVN38" s="38"/>
      <c r="GVO38" s="1427"/>
      <c r="GVP38" s="1427"/>
      <c r="GVQ38" s="1427"/>
      <c r="GVR38" s="1427"/>
      <c r="GVS38" s="1427"/>
      <c r="GVT38" s="1427"/>
      <c r="GVU38" s="6"/>
      <c r="GVV38" s="17"/>
      <c r="GVW38" s="318"/>
      <c r="GVX38" s="318"/>
      <c r="GVY38" s="318"/>
      <c r="GVZ38" s="318"/>
      <c r="GWA38" s="318"/>
      <c r="GWB38" s="318"/>
      <c r="GWC38" s="318"/>
      <c r="GWD38" s="38"/>
      <c r="GWE38" s="318"/>
      <c r="GWF38" s="38"/>
      <c r="GWG38" s="38"/>
      <c r="GWH38" s="1427"/>
      <c r="GWI38" s="38"/>
      <c r="GWJ38" s="38"/>
      <c r="GWK38" s="1427"/>
      <c r="GWL38" s="1427"/>
      <c r="GWM38" s="1427"/>
      <c r="GWN38" s="1427"/>
      <c r="GWO38" s="1427"/>
      <c r="GWP38" s="1427"/>
      <c r="GWQ38" s="6"/>
      <c r="GWR38" s="17"/>
      <c r="GWS38" s="318"/>
      <c r="GWT38" s="318"/>
      <c r="GWU38" s="318"/>
      <c r="GWV38" s="318"/>
      <c r="GWW38" s="318"/>
      <c r="GWX38" s="318"/>
      <c r="GWY38" s="318"/>
      <c r="GWZ38" s="38"/>
      <c r="GXA38" s="318"/>
      <c r="GXB38" s="38"/>
      <c r="GXC38" s="38"/>
      <c r="GXD38" s="1427"/>
      <c r="GXE38" s="38"/>
      <c r="GXF38" s="38"/>
      <c r="GXG38" s="1427"/>
      <c r="GXH38" s="1427"/>
      <c r="GXI38" s="1427"/>
      <c r="GXJ38" s="1427"/>
      <c r="GXK38" s="1427"/>
      <c r="GXL38" s="1427"/>
      <c r="GXM38" s="6"/>
      <c r="GXN38" s="17"/>
      <c r="GXO38" s="318"/>
      <c r="GXP38" s="318"/>
      <c r="GXQ38" s="318"/>
      <c r="GXR38" s="318"/>
      <c r="GXS38" s="318"/>
      <c r="GXT38" s="318"/>
      <c r="GXU38" s="318"/>
      <c r="GXV38" s="38"/>
      <c r="GXW38" s="318"/>
      <c r="GXX38" s="38"/>
      <c r="GXY38" s="38"/>
      <c r="GXZ38" s="1427"/>
      <c r="GYA38" s="38"/>
      <c r="GYB38" s="38"/>
      <c r="GYC38" s="1427"/>
      <c r="GYD38" s="1427"/>
      <c r="GYE38" s="1427"/>
      <c r="GYF38" s="1427"/>
      <c r="GYG38" s="1427"/>
      <c r="GYH38" s="1427"/>
      <c r="GYI38" s="6"/>
      <c r="GYJ38" s="17"/>
      <c r="GYK38" s="318"/>
      <c r="GYL38" s="318"/>
      <c r="GYM38" s="318"/>
      <c r="GYN38" s="318"/>
      <c r="GYO38" s="318"/>
      <c r="GYP38" s="318"/>
      <c r="GYQ38" s="318"/>
      <c r="GYR38" s="38"/>
      <c r="GYS38" s="318"/>
      <c r="GYT38" s="38"/>
      <c r="GYU38" s="38"/>
      <c r="GYV38" s="1427"/>
      <c r="GYW38" s="38"/>
      <c r="GYX38" s="38"/>
      <c r="GYY38" s="1427"/>
      <c r="GYZ38" s="1427"/>
      <c r="GZA38" s="1427"/>
      <c r="GZB38" s="1427"/>
      <c r="GZC38" s="1427"/>
      <c r="GZD38" s="1427"/>
      <c r="GZE38" s="6"/>
      <c r="GZF38" s="17"/>
      <c r="GZG38" s="318"/>
      <c r="GZH38" s="318"/>
      <c r="GZI38" s="318"/>
      <c r="GZJ38" s="318"/>
      <c r="GZK38" s="318"/>
      <c r="GZL38" s="318"/>
      <c r="GZM38" s="318"/>
      <c r="GZN38" s="38"/>
      <c r="GZO38" s="318"/>
      <c r="GZP38" s="38"/>
      <c r="GZQ38" s="38"/>
      <c r="GZR38" s="1427"/>
      <c r="GZS38" s="38"/>
      <c r="GZT38" s="38"/>
      <c r="GZU38" s="1427"/>
      <c r="GZV38" s="1427"/>
      <c r="GZW38" s="1427"/>
      <c r="GZX38" s="1427"/>
      <c r="GZY38" s="1427"/>
      <c r="GZZ38" s="1427"/>
      <c r="HAA38" s="6"/>
      <c r="HAB38" s="17"/>
      <c r="HAC38" s="318"/>
      <c r="HAD38" s="318"/>
      <c r="HAE38" s="318"/>
      <c r="HAF38" s="318"/>
      <c r="HAG38" s="318"/>
      <c r="HAH38" s="318"/>
      <c r="HAI38" s="318"/>
      <c r="HAJ38" s="38"/>
      <c r="HAK38" s="318"/>
      <c r="HAL38" s="38"/>
      <c r="HAM38" s="38"/>
      <c r="HAN38" s="1427"/>
      <c r="HAO38" s="38"/>
      <c r="HAP38" s="38"/>
      <c r="HAQ38" s="1427"/>
      <c r="HAR38" s="1427"/>
      <c r="HAS38" s="1427"/>
      <c r="HAT38" s="1427"/>
      <c r="HAU38" s="1427"/>
      <c r="HAV38" s="1427"/>
      <c r="HAW38" s="6"/>
      <c r="HAX38" s="17"/>
      <c r="HAY38" s="318"/>
      <c r="HAZ38" s="318"/>
      <c r="HBA38" s="318"/>
      <c r="HBB38" s="318"/>
      <c r="HBC38" s="318"/>
      <c r="HBD38" s="318"/>
      <c r="HBE38" s="318"/>
      <c r="HBF38" s="38"/>
      <c r="HBG38" s="318"/>
      <c r="HBH38" s="38"/>
      <c r="HBI38" s="38"/>
      <c r="HBJ38" s="1427"/>
      <c r="HBK38" s="38"/>
      <c r="HBL38" s="38"/>
      <c r="HBM38" s="1427"/>
      <c r="HBN38" s="1427"/>
      <c r="HBO38" s="1427"/>
      <c r="HBP38" s="1427"/>
      <c r="HBQ38" s="1427"/>
      <c r="HBR38" s="1427"/>
      <c r="HBS38" s="6"/>
      <c r="HBT38" s="17"/>
      <c r="HBU38" s="318"/>
      <c r="HBV38" s="318"/>
      <c r="HBW38" s="318"/>
      <c r="HBX38" s="318"/>
      <c r="HBY38" s="318"/>
      <c r="HBZ38" s="318"/>
      <c r="HCA38" s="318"/>
      <c r="HCB38" s="38"/>
      <c r="HCC38" s="318"/>
      <c r="HCD38" s="38"/>
      <c r="HCE38" s="38"/>
      <c r="HCF38" s="1427"/>
      <c r="HCG38" s="38"/>
      <c r="HCH38" s="38"/>
      <c r="HCI38" s="1427"/>
      <c r="HCJ38" s="1427"/>
      <c r="HCK38" s="1427"/>
      <c r="HCL38" s="1427"/>
      <c r="HCM38" s="1427"/>
      <c r="HCN38" s="1427"/>
      <c r="HCO38" s="6"/>
      <c r="HCP38" s="17"/>
      <c r="HCQ38" s="318"/>
      <c r="HCR38" s="318"/>
      <c r="HCS38" s="318"/>
      <c r="HCT38" s="318"/>
      <c r="HCU38" s="318"/>
      <c r="HCV38" s="318"/>
      <c r="HCW38" s="318"/>
      <c r="HCX38" s="38"/>
      <c r="HCY38" s="318"/>
      <c r="HCZ38" s="38"/>
      <c r="HDA38" s="38"/>
      <c r="HDB38" s="1427"/>
      <c r="HDC38" s="38"/>
      <c r="HDD38" s="38"/>
      <c r="HDE38" s="1427"/>
      <c r="HDF38" s="1427"/>
      <c r="HDG38" s="1427"/>
      <c r="HDH38" s="1427"/>
      <c r="HDI38" s="1427"/>
      <c r="HDJ38" s="1427"/>
      <c r="HDK38" s="6"/>
      <c r="HDL38" s="17"/>
      <c r="HDM38" s="318"/>
      <c r="HDN38" s="318"/>
      <c r="HDO38" s="318"/>
      <c r="HDP38" s="318"/>
      <c r="HDQ38" s="318"/>
      <c r="HDR38" s="318"/>
      <c r="HDS38" s="318"/>
      <c r="HDT38" s="38"/>
      <c r="HDU38" s="318"/>
      <c r="HDV38" s="38"/>
      <c r="HDW38" s="38"/>
      <c r="HDX38" s="1427"/>
      <c r="HDY38" s="38"/>
      <c r="HDZ38" s="38"/>
      <c r="HEA38" s="1427"/>
      <c r="HEB38" s="1427"/>
      <c r="HEC38" s="1427"/>
      <c r="HED38" s="1427"/>
      <c r="HEE38" s="1427"/>
      <c r="HEF38" s="1427"/>
      <c r="HEG38" s="6"/>
      <c r="HEH38" s="17"/>
      <c r="HEI38" s="318"/>
      <c r="HEJ38" s="318"/>
      <c r="HEK38" s="318"/>
      <c r="HEL38" s="318"/>
      <c r="HEM38" s="318"/>
      <c r="HEN38" s="318"/>
      <c r="HEO38" s="318"/>
      <c r="HEP38" s="38"/>
      <c r="HEQ38" s="318"/>
      <c r="HER38" s="38"/>
      <c r="HES38" s="38"/>
      <c r="HET38" s="1427"/>
      <c r="HEU38" s="38"/>
      <c r="HEV38" s="38"/>
      <c r="HEW38" s="1427"/>
      <c r="HEX38" s="1427"/>
      <c r="HEY38" s="1427"/>
      <c r="HEZ38" s="1427"/>
      <c r="HFA38" s="1427"/>
      <c r="HFB38" s="1427"/>
      <c r="HFC38" s="6"/>
      <c r="HFD38" s="17"/>
      <c r="HFE38" s="318"/>
      <c r="HFF38" s="318"/>
      <c r="HFG38" s="318"/>
      <c r="HFH38" s="318"/>
      <c r="HFI38" s="318"/>
      <c r="HFJ38" s="318"/>
      <c r="HFK38" s="318"/>
      <c r="HFL38" s="38"/>
      <c r="HFM38" s="318"/>
      <c r="HFN38" s="38"/>
      <c r="HFO38" s="38"/>
      <c r="HFP38" s="1427"/>
      <c r="HFQ38" s="38"/>
      <c r="HFR38" s="38"/>
      <c r="HFS38" s="1427"/>
      <c r="HFT38" s="1427"/>
      <c r="HFU38" s="1427"/>
      <c r="HFV38" s="1427"/>
      <c r="HFW38" s="1427"/>
      <c r="HFX38" s="1427"/>
      <c r="HFY38" s="6"/>
      <c r="HFZ38" s="17"/>
      <c r="HGA38" s="318"/>
      <c r="HGB38" s="318"/>
      <c r="HGC38" s="318"/>
      <c r="HGD38" s="318"/>
      <c r="HGE38" s="318"/>
      <c r="HGF38" s="318"/>
      <c r="HGG38" s="318"/>
      <c r="HGH38" s="38"/>
      <c r="HGI38" s="318"/>
      <c r="HGJ38" s="38"/>
      <c r="HGK38" s="38"/>
      <c r="HGL38" s="1427"/>
      <c r="HGM38" s="38"/>
      <c r="HGN38" s="38"/>
      <c r="HGO38" s="1427"/>
      <c r="HGP38" s="1427"/>
      <c r="HGQ38" s="1427"/>
      <c r="HGR38" s="1427"/>
      <c r="HGS38" s="1427"/>
      <c r="HGT38" s="1427"/>
      <c r="HGU38" s="6"/>
      <c r="HGV38" s="17"/>
      <c r="HGW38" s="318"/>
      <c r="HGX38" s="318"/>
      <c r="HGY38" s="318"/>
      <c r="HGZ38" s="318"/>
      <c r="HHA38" s="318"/>
      <c r="HHB38" s="318"/>
      <c r="HHC38" s="318"/>
      <c r="HHD38" s="38"/>
      <c r="HHE38" s="318"/>
      <c r="HHF38" s="38"/>
      <c r="HHG38" s="38"/>
      <c r="HHH38" s="1427"/>
      <c r="HHI38" s="38"/>
      <c r="HHJ38" s="38"/>
      <c r="HHK38" s="1427"/>
      <c r="HHL38" s="1427"/>
      <c r="HHM38" s="1427"/>
      <c r="HHN38" s="1427"/>
      <c r="HHO38" s="1427"/>
      <c r="HHP38" s="1427"/>
      <c r="HHQ38" s="6"/>
      <c r="HHR38" s="17"/>
      <c r="HHS38" s="318"/>
      <c r="HHT38" s="318"/>
      <c r="HHU38" s="318"/>
      <c r="HHV38" s="318"/>
      <c r="HHW38" s="318"/>
      <c r="HHX38" s="318"/>
      <c r="HHY38" s="318"/>
      <c r="HHZ38" s="38"/>
      <c r="HIA38" s="318"/>
      <c r="HIB38" s="38"/>
      <c r="HIC38" s="38"/>
      <c r="HID38" s="1427"/>
      <c r="HIE38" s="38"/>
      <c r="HIF38" s="38"/>
      <c r="HIG38" s="1427"/>
      <c r="HIH38" s="1427"/>
      <c r="HII38" s="1427"/>
      <c r="HIJ38" s="1427"/>
      <c r="HIK38" s="1427"/>
      <c r="HIL38" s="1427"/>
      <c r="HIM38" s="6"/>
      <c r="HIN38" s="17"/>
      <c r="HIO38" s="318"/>
      <c r="HIP38" s="318"/>
      <c r="HIQ38" s="318"/>
      <c r="HIR38" s="318"/>
      <c r="HIS38" s="318"/>
      <c r="HIT38" s="318"/>
      <c r="HIU38" s="318"/>
      <c r="HIV38" s="38"/>
      <c r="HIW38" s="318"/>
      <c r="HIX38" s="38"/>
      <c r="HIY38" s="38"/>
      <c r="HIZ38" s="1427"/>
      <c r="HJA38" s="38"/>
      <c r="HJB38" s="38"/>
      <c r="HJC38" s="1427"/>
      <c r="HJD38" s="1427"/>
      <c r="HJE38" s="1427"/>
      <c r="HJF38" s="1427"/>
      <c r="HJG38" s="1427"/>
      <c r="HJH38" s="1427"/>
      <c r="HJI38" s="6"/>
      <c r="HJJ38" s="17"/>
      <c r="HJK38" s="318"/>
      <c r="HJL38" s="318"/>
      <c r="HJM38" s="318"/>
      <c r="HJN38" s="318"/>
      <c r="HJO38" s="318"/>
      <c r="HJP38" s="318"/>
      <c r="HJQ38" s="318"/>
      <c r="HJR38" s="38"/>
      <c r="HJS38" s="318"/>
      <c r="HJT38" s="38"/>
      <c r="HJU38" s="38"/>
      <c r="HJV38" s="1427"/>
      <c r="HJW38" s="38"/>
      <c r="HJX38" s="38"/>
      <c r="HJY38" s="1427"/>
      <c r="HJZ38" s="1427"/>
      <c r="HKA38" s="1427"/>
      <c r="HKB38" s="1427"/>
      <c r="HKC38" s="1427"/>
      <c r="HKD38" s="1427"/>
      <c r="HKE38" s="6"/>
      <c r="HKF38" s="17"/>
      <c r="HKG38" s="318"/>
      <c r="HKH38" s="318"/>
      <c r="HKI38" s="318"/>
      <c r="HKJ38" s="318"/>
      <c r="HKK38" s="318"/>
      <c r="HKL38" s="318"/>
      <c r="HKM38" s="318"/>
      <c r="HKN38" s="38"/>
      <c r="HKO38" s="318"/>
      <c r="HKP38" s="38"/>
      <c r="HKQ38" s="38"/>
      <c r="HKR38" s="1427"/>
      <c r="HKS38" s="38"/>
      <c r="HKT38" s="38"/>
      <c r="HKU38" s="1427"/>
      <c r="HKV38" s="1427"/>
      <c r="HKW38" s="1427"/>
      <c r="HKX38" s="1427"/>
      <c r="HKY38" s="1427"/>
      <c r="HKZ38" s="1427"/>
      <c r="HLA38" s="6"/>
      <c r="HLB38" s="17"/>
      <c r="HLC38" s="318"/>
      <c r="HLD38" s="318"/>
      <c r="HLE38" s="318"/>
      <c r="HLF38" s="318"/>
      <c r="HLG38" s="318"/>
      <c r="HLH38" s="318"/>
      <c r="HLI38" s="318"/>
      <c r="HLJ38" s="38"/>
      <c r="HLK38" s="318"/>
      <c r="HLL38" s="38"/>
      <c r="HLM38" s="38"/>
      <c r="HLN38" s="1427"/>
      <c r="HLO38" s="38"/>
      <c r="HLP38" s="38"/>
      <c r="HLQ38" s="1427"/>
      <c r="HLR38" s="1427"/>
      <c r="HLS38" s="1427"/>
      <c r="HLT38" s="1427"/>
      <c r="HLU38" s="1427"/>
      <c r="HLV38" s="1427"/>
      <c r="HLW38" s="6"/>
      <c r="HLX38" s="17"/>
      <c r="HLY38" s="318"/>
      <c r="HLZ38" s="318"/>
      <c r="HMA38" s="318"/>
      <c r="HMB38" s="318"/>
      <c r="HMC38" s="318"/>
      <c r="HMD38" s="318"/>
      <c r="HME38" s="318"/>
      <c r="HMF38" s="38"/>
      <c r="HMG38" s="318"/>
      <c r="HMH38" s="38"/>
      <c r="HMI38" s="38"/>
      <c r="HMJ38" s="1427"/>
      <c r="HMK38" s="38"/>
      <c r="HML38" s="38"/>
      <c r="HMM38" s="1427"/>
      <c r="HMN38" s="1427"/>
      <c r="HMO38" s="1427"/>
      <c r="HMP38" s="1427"/>
      <c r="HMQ38" s="1427"/>
      <c r="HMR38" s="1427"/>
      <c r="HMS38" s="6"/>
      <c r="HMT38" s="17"/>
      <c r="HMU38" s="318"/>
      <c r="HMV38" s="318"/>
      <c r="HMW38" s="318"/>
      <c r="HMX38" s="318"/>
      <c r="HMY38" s="318"/>
      <c r="HMZ38" s="318"/>
      <c r="HNA38" s="318"/>
      <c r="HNB38" s="38"/>
      <c r="HNC38" s="318"/>
      <c r="HND38" s="38"/>
      <c r="HNE38" s="38"/>
      <c r="HNF38" s="1427"/>
      <c r="HNG38" s="38"/>
      <c r="HNH38" s="38"/>
      <c r="HNI38" s="1427"/>
      <c r="HNJ38" s="1427"/>
      <c r="HNK38" s="1427"/>
      <c r="HNL38" s="1427"/>
      <c r="HNM38" s="1427"/>
      <c r="HNN38" s="1427"/>
      <c r="HNO38" s="6"/>
      <c r="HNP38" s="17"/>
      <c r="HNQ38" s="318"/>
      <c r="HNR38" s="318"/>
      <c r="HNS38" s="318"/>
      <c r="HNT38" s="318"/>
      <c r="HNU38" s="318"/>
      <c r="HNV38" s="318"/>
      <c r="HNW38" s="318"/>
      <c r="HNX38" s="38"/>
      <c r="HNY38" s="318"/>
      <c r="HNZ38" s="38"/>
      <c r="HOA38" s="38"/>
      <c r="HOB38" s="1427"/>
      <c r="HOC38" s="38"/>
      <c r="HOD38" s="38"/>
      <c r="HOE38" s="1427"/>
      <c r="HOF38" s="1427"/>
      <c r="HOG38" s="1427"/>
      <c r="HOH38" s="1427"/>
      <c r="HOI38" s="1427"/>
      <c r="HOJ38" s="1427"/>
      <c r="HOK38" s="6"/>
      <c r="HOL38" s="17"/>
      <c r="HOM38" s="318"/>
      <c r="HON38" s="318"/>
      <c r="HOO38" s="318"/>
      <c r="HOP38" s="318"/>
      <c r="HOQ38" s="318"/>
      <c r="HOR38" s="318"/>
      <c r="HOS38" s="318"/>
      <c r="HOT38" s="38"/>
      <c r="HOU38" s="318"/>
      <c r="HOV38" s="38"/>
      <c r="HOW38" s="38"/>
      <c r="HOX38" s="1427"/>
      <c r="HOY38" s="38"/>
      <c r="HOZ38" s="38"/>
      <c r="HPA38" s="1427"/>
      <c r="HPB38" s="1427"/>
      <c r="HPC38" s="1427"/>
      <c r="HPD38" s="1427"/>
      <c r="HPE38" s="1427"/>
      <c r="HPF38" s="1427"/>
      <c r="HPG38" s="6"/>
      <c r="HPH38" s="17"/>
      <c r="HPI38" s="318"/>
      <c r="HPJ38" s="318"/>
      <c r="HPK38" s="318"/>
      <c r="HPL38" s="318"/>
      <c r="HPM38" s="318"/>
      <c r="HPN38" s="318"/>
      <c r="HPO38" s="318"/>
      <c r="HPP38" s="38"/>
      <c r="HPQ38" s="318"/>
      <c r="HPR38" s="38"/>
      <c r="HPS38" s="38"/>
      <c r="HPT38" s="1427"/>
      <c r="HPU38" s="38"/>
      <c r="HPV38" s="38"/>
      <c r="HPW38" s="1427"/>
      <c r="HPX38" s="1427"/>
      <c r="HPY38" s="1427"/>
      <c r="HPZ38" s="1427"/>
      <c r="HQA38" s="1427"/>
      <c r="HQB38" s="1427"/>
      <c r="HQC38" s="6"/>
      <c r="HQD38" s="17"/>
      <c r="HQE38" s="318"/>
      <c r="HQF38" s="318"/>
      <c r="HQG38" s="318"/>
      <c r="HQH38" s="318"/>
      <c r="HQI38" s="318"/>
      <c r="HQJ38" s="318"/>
      <c r="HQK38" s="318"/>
      <c r="HQL38" s="38"/>
      <c r="HQM38" s="318"/>
      <c r="HQN38" s="38"/>
      <c r="HQO38" s="38"/>
      <c r="HQP38" s="1427"/>
      <c r="HQQ38" s="38"/>
      <c r="HQR38" s="38"/>
      <c r="HQS38" s="1427"/>
      <c r="HQT38" s="1427"/>
      <c r="HQU38" s="1427"/>
      <c r="HQV38" s="1427"/>
      <c r="HQW38" s="1427"/>
      <c r="HQX38" s="1427"/>
      <c r="HQY38" s="6"/>
      <c r="HQZ38" s="17"/>
      <c r="HRA38" s="318"/>
      <c r="HRB38" s="318"/>
      <c r="HRC38" s="318"/>
      <c r="HRD38" s="318"/>
      <c r="HRE38" s="318"/>
      <c r="HRF38" s="318"/>
      <c r="HRG38" s="318"/>
      <c r="HRH38" s="38"/>
      <c r="HRI38" s="318"/>
      <c r="HRJ38" s="38"/>
      <c r="HRK38" s="38"/>
      <c r="HRL38" s="1427"/>
      <c r="HRM38" s="38"/>
      <c r="HRN38" s="38"/>
      <c r="HRO38" s="1427"/>
      <c r="HRP38" s="1427"/>
      <c r="HRQ38" s="1427"/>
      <c r="HRR38" s="1427"/>
      <c r="HRS38" s="1427"/>
      <c r="HRT38" s="1427"/>
      <c r="HRU38" s="6"/>
      <c r="HRV38" s="17"/>
      <c r="HRW38" s="318"/>
      <c r="HRX38" s="318"/>
      <c r="HRY38" s="318"/>
      <c r="HRZ38" s="318"/>
      <c r="HSA38" s="318"/>
      <c r="HSB38" s="318"/>
      <c r="HSC38" s="318"/>
      <c r="HSD38" s="38"/>
      <c r="HSE38" s="318"/>
      <c r="HSF38" s="38"/>
      <c r="HSG38" s="38"/>
      <c r="HSH38" s="1427"/>
      <c r="HSI38" s="38"/>
      <c r="HSJ38" s="38"/>
      <c r="HSK38" s="1427"/>
      <c r="HSL38" s="1427"/>
      <c r="HSM38" s="1427"/>
      <c r="HSN38" s="1427"/>
      <c r="HSO38" s="1427"/>
      <c r="HSP38" s="1427"/>
      <c r="HSQ38" s="6"/>
      <c r="HSR38" s="17"/>
      <c r="HSS38" s="318"/>
      <c r="HST38" s="318"/>
      <c r="HSU38" s="318"/>
      <c r="HSV38" s="318"/>
      <c r="HSW38" s="318"/>
      <c r="HSX38" s="318"/>
      <c r="HSY38" s="318"/>
      <c r="HSZ38" s="38"/>
      <c r="HTA38" s="318"/>
      <c r="HTB38" s="38"/>
      <c r="HTC38" s="38"/>
      <c r="HTD38" s="1427"/>
      <c r="HTE38" s="38"/>
      <c r="HTF38" s="38"/>
      <c r="HTG38" s="1427"/>
      <c r="HTH38" s="1427"/>
      <c r="HTI38" s="1427"/>
      <c r="HTJ38" s="1427"/>
      <c r="HTK38" s="1427"/>
      <c r="HTL38" s="1427"/>
      <c r="HTM38" s="6"/>
      <c r="HTN38" s="17"/>
      <c r="HTO38" s="318"/>
      <c r="HTP38" s="318"/>
      <c r="HTQ38" s="318"/>
      <c r="HTR38" s="318"/>
      <c r="HTS38" s="318"/>
      <c r="HTT38" s="318"/>
      <c r="HTU38" s="318"/>
      <c r="HTV38" s="38"/>
      <c r="HTW38" s="318"/>
      <c r="HTX38" s="38"/>
      <c r="HTY38" s="38"/>
      <c r="HTZ38" s="1427"/>
      <c r="HUA38" s="38"/>
      <c r="HUB38" s="38"/>
      <c r="HUC38" s="1427"/>
      <c r="HUD38" s="1427"/>
      <c r="HUE38" s="1427"/>
      <c r="HUF38" s="1427"/>
      <c r="HUG38" s="1427"/>
      <c r="HUH38" s="1427"/>
      <c r="HUI38" s="6"/>
      <c r="HUJ38" s="17"/>
      <c r="HUK38" s="318"/>
      <c r="HUL38" s="318"/>
      <c r="HUM38" s="318"/>
      <c r="HUN38" s="318"/>
      <c r="HUO38" s="318"/>
      <c r="HUP38" s="318"/>
      <c r="HUQ38" s="318"/>
      <c r="HUR38" s="38"/>
      <c r="HUS38" s="318"/>
      <c r="HUT38" s="38"/>
      <c r="HUU38" s="38"/>
      <c r="HUV38" s="1427"/>
      <c r="HUW38" s="38"/>
      <c r="HUX38" s="38"/>
      <c r="HUY38" s="1427"/>
      <c r="HUZ38" s="1427"/>
      <c r="HVA38" s="1427"/>
      <c r="HVB38" s="1427"/>
      <c r="HVC38" s="1427"/>
      <c r="HVD38" s="1427"/>
      <c r="HVE38" s="6"/>
      <c r="HVF38" s="17"/>
      <c r="HVG38" s="318"/>
      <c r="HVH38" s="318"/>
      <c r="HVI38" s="318"/>
      <c r="HVJ38" s="318"/>
      <c r="HVK38" s="318"/>
      <c r="HVL38" s="318"/>
      <c r="HVM38" s="318"/>
      <c r="HVN38" s="38"/>
      <c r="HVO38" s="318"/>
      <c r="HVP38" s="38"/>
      <c r="HVQ38" s="38"/>
      <c r="HVR38" s="1427"/>
      <c r="HVS38" s="38"/>
      <c r="HVT38" s="38"/>
      <c r="HVU38" s="1427"/>
      <c r="HVV38" s="1427"/>
      <c r="HVW38" s="1427"/>
      <c r="HVX38" s="1427"/>
      <c r="HVY38" s="1427"/>
      <c r="HVZ38" s="1427"/>
      <c r="HWA38" s="6"/>
      <c r="HWB38" s="17"/>
      <c r="HWC38" s="318"/>
      <c r="HWD38" s="318"/>
      <c r="HWE38" s="318"/>
      <c r="HWF38" s="318"/>
      <c r="HWG38" s="318"/>
      <c r="HWH38" s="318"/>
      <c r="HWI38" s="318"/>
      <c r="HWJ38" s="38"/>
      <c r="HWK38" s="318"/>
      <c r="HWL38" s="38"/>
      <c r="HWM38" s="38"/>
      <c r="HWN38" s="1427"/>
      <c r="HWO38" s="38"/>
      <c r="HWP38" s="38"/>
      <c r="HWQ38" s="1427"/>
      <c r="HWR38" s="1427"/>
      <c r="HWS38" s="1427"/>
      <c r="HWT38" s="1427"/>
      <c r="HWU38" s="1427"/>
      <c r="HWV38" s="1427"/>
      <c r="HWW38" s="6"/>
      <c r="HWX38" s="17"/>
      <c r="HWY38" s="318"/>
      <c r="HWZ38" s="318"/>
      <c r="HXA38" s="318"/>
      <c r="HXB38" s="318"/>
      <c r="HXC38" s="318"/>
      <c r="HXD38" s="318"/>
      <c r="HXE38" s="318"/>
      <c r="HXF38" s="38"/>
      <c r="HXG38" s="318"/>
      <c r="HXH38" s="38"/>
      <c r="HXI38" s="38"/>
      <c r="HXJ38" s="1427"/>
      <c r="HXK38" s="38"/>
      <c r="HXL38" s="38"/>
      <c r="HXM38" s="1427"/>
      <c r="HXN38" s="1427"/>
      <c r="HXO38" s="1427"/>
      <c r="HXP38" s="1427"/>
      <c r="HXQ38" s="1427"/>
      <c r="HXR38" s="1427"/>
      <c r="HXS38" s="6"/>
      <c r="HXT38" s="17"/>
      <c r="HXU38" s="318"/>
      <c r="HXV38" s="318"/>
      <c r="HXW38" s="318"/>
      <c r="HXX38" s="318"/>
      <c r="HXY38" s="318"/>
      <c r="HXZ38" s="318"/>
      <c r="HYA38" s="318"/>
      <c r="HYB38" s="38"/>
      <c r="HYC38" s="318"/>
      <c r="HYD38" s="38"/>
      <c r="HYE38" s="38"/>
      <c r="HYF38" s="1427"/>
      <c r="HYG38" s="38"/>
      <c r="HYH38" s="38"/>
      <c r="HYI38" s="1427"/>
      <c r="HYJ38" s="1427"/>
      <c r="HYK38" s="1427"/>
      <c r="HYL38" s="1427"/>
      <c r="HYM38" s="1427"/>
      <c r="HYN38" s="1427"/>
      <c r="HYO38" s="6"/>
      <c r="HYP38" s="17"/>
      <c r="HYQ38" s="318"/>
      <c r="HYR38" s="318"/>
      <c r="HYS38" s="318"/>
      <c r="HYT38" s="318"/>
      <c r="HYU38" s="318"/>
      <c r="HYV38" s="318"/>
      <c r="HYW38" s="318"/>
      <c r="HYX38" s="38"/>
      <c r="HYY38" s="318"/>
      <c r="HYZ38" s="38"/>
      <c r="HZA38" s="38"/>
      <c r="HZB38" s="1427"/>
      <c r="HZC38" s="38"/>
      <c r="HZD38" s="38"/>
      <c r="HZE38" s="1427"/>
      <c r="HZF38" s="1427"/>
      <c r="HZG38" s="1427"/>
      <c r="HZH38" s="1427"/>
      <c r="HZI38" s="1427"/>
      <c r="HZJ38" s="1427"/>
      <c r="HZK38" s="6"/>
      <c r="HZL38" s="17"/>
      <c r="HZM38" s="318"/>
      <c r="HZN38" s="318"/>
      <c r="HZO38" s="318"/>
      <c r="HZP38" s="318"/>
      <c r="HZQ38" s="318"/>
      <c r="HZR38" s="318"/>
      <c r="HZS38" s="318"/>
      <c r="HZT38" s="38"/>
      <c r="HZU38" s="318"/>
      <c r="HZV38" s="38"/>
      <c r="HZW38" s="38"/>
      <c r="HZX38" s="1427"/>
      <c r="HZY38" s="38"/>
      <c r="HZZ38" s="38"/>
      <c r="IAA38" s="1427"/>
      <c r="IAB38" s="1427"/>
      <c r="IAC38" s="1427"/>
      <c r="IAD38" s="1427"/>
      <c r="IAE38" s="1427"/>
      <c r="IAF38" s="1427"/>
      <c r="IAG38" s="6"/>
      <c r="IAH38" s="17"/>
      <c r="IAI38" s="318"/>
      <c r="IAJ38" s="318"/>
      <c r="IAK38" s="318"/>
      <c r="IAL38" s="318"/>
      <c r="IAM38" s="318"/>
      <c r="IAN38" s="318"/>
      <c r="IAO38" s="318"/>
      <c r="IAP38" s="38"/>
      <c r="IAQ38" s="318"/>
      <c r="IAR38" s="38"/>
      <c r="IAS38" s="38"/>
      <c r="IAT38" s="1427"/>
      <c r="IAU38" s="38"/>
      <c r="IAV38" s="38"/>
      <c r="IAW38" s="1427"/>
      <c r="IAX38" s="1427"/>
      <c r="IAY38" s="1427"/>
      <c r="IAZ38" s="1427"/>
      <c r="IBA38" s="1427"/>
      <c r="IBB38" s="1427"/>
      <c r="IBC38" s="6"/>
      <c r="IBD38" s="17"/>
      <c r="IBE38" s="318"/>
      <c r="IBF38" s="318"/>
      <c r="IBG38" s="318"/>
      <c r="IBH38" s="318"/>
      <c r="IBI38" s="318"/>
      <c r="IBJ38" s="318"/>
      <c r="IBK38" s="318"/>
      <c r="IBL38" s="38"/>
      <c r="IBM38" s="318"/>
      <c r="IBN38" s="38"/>
      <c r="IBO38" s="38"/>
      <c r="IBP38" s="1427"/>
      <c r="IBQ38" s="38"/>
      <c r="IBR38" s="38"/>
      <c r="IBS38" s="1427"/>
      <c r="IBT38" s="1427"/>
      <c r="IBU38" s="1427"/>
      <c r="IBV38" s="1427"/>
      <c r="IBW38" s="1427"/>
      <c r="IBX38" s="1427"/>
      <c r="IBY38" s="6"/>
      <c r="IBZ38" s="17"/>
      <c r="ICA38" s="318"/>
      <c r="ICB38" s="318"/>
      <c r="ICC38" s="318"/>
      <c r="ICD38" s="318"/>
      <c r="ICE38" s="318"/>
      <c r="ICF38" s="318"/>
      <c r="ICG38" s="318"/>
      <c r="ICH38" s="38"/>
      <c r="ICI38" s="318"/>
      <c r="ICJ38" s="38"/>
      <c r="ICK38" s="38"/>
      <c r="ICL38" s="1427"/>
      <c r="ICM38" s="38"/>
      <c r="ICN38" s="38"/>
      <c r="ICO38" s="1427"/>
      <c r="ICP38" s="1427"/>
      <c r="ICQ38" s="1427"/>
      <c r="ICR38" s="1427"/>
      <c r="ICS38" s="1427"/>
      <c r="ICT38" s="1427"/>
      <c r="ICU38" s="6"/>
      <c r="ICV38" s="17"/>
      <c r="ICW38" s="318"/>
      <c r="ICX38" s="318"/>
      <c r="ICY38" s="318"/>
      <c r="ICZ38" s="318"/>
      <c r="IDA38" s="318"/>
      <c r="IDB38" s="318"/>
      <c r="IDC38" s="318"/>
      <c r="IDD38" s="38"/>
      <c r="IDE38" s="318"/>
      <c r="IDF38" s="38"/>
      <c r="IDG38" s="38"/>
      <c r="IDH38" s="1427"/>
      <c r="IDI38" s="38"/>
      <c r="IDJ38" s="38"/>
      <c r="IDK38" s="1427"/>
      <c r="IDL38" s="1427"/>
      <c r="IDM38" s="1427"/>
      <c r="IDN38" s="1427"/>
      <c r="IDO38" s="1427"/>
      <c r="IDP38" s="1427"/>
      <c r="IDQ38" s="6"/>
      <c r="IDR38" s="17"/>
      <c r="IDS38" s="318"/>
      <c r="IDT38" s="318"/>
      <c r="IDU38" s="318"/>
      <c r="IDV38" s="318"/>
      <c r="IDW38" s="318"/>
      <c r="IDX38" s="318"/>
      <c r="IDY38" s="318"/>
      <c r="IDZ38" s="38"/>
      <c r="IEA38" s="318"/>
      <c r="IEB38" s="38"/>
      <c r="IEC38" s="38"/>
      <c r="IED38" s="1427"/>
      <c r="IEE38" s="38"/>
      <c r="IEF38" s="38"/>
      <c r="IEG38" s="1427"/>
      <c r="IEH38" s="1427"/>
      <c r="IEI38" s="1427"/>
      <c r="IEJ38" s="1427"/>
      <c r="IEK38" s="1427"/>
      <c r="IEL38" s="1427"/>
      <c r="IEM38" s="6"/>
      <c r="IEN38" s="17"/>
      <c r="IEO38" s="318"/>
      <c r="IEP38" s="318"/>
      <c r="IEQ38" s="318"/>
      <c r="IER38" s="318"/>
      <c r="IES38" s="318"/>
      <c r="IET38" s="318"/>
      <c r="IEU38" s="318"/>
      <c r="IEV38" s="38"/>
      <c r="IEW38" s="318"/>
      <c r="IEX38" s="38"/>
      <c r="IEY38" s="38"/>
      <c r="IEZ38" s="1427"/>
      <c r="IFA38" s="38"/>
      <c r="IFB38" s="38"/>
      <c r="IFC38" s="1427"/>
      <c r="IFD38" s="1427"/>
      <c r="IFE38" s="1427"/>
      <c r="IFF38" s="1427"/>
      <c r="IFG38" s="1427"/>
      <c r="IFH38" s="1427"/>
      <c r="IFI38" s="6"/>
      <c r="IFJ38" s="17"/>
      <c r="IFK38" s="318"/>
      <c r="IFL38" s="318"/>
      <c r="IFM38" s="318"/>
      <c r="IFN38" s="318"/>
      <c r="IFO38" s="318"/>
      <c r="IFP38" s="318"/>
      <c r="IFQ38" s="318"/>
      <c r="IFR38" s="38"/>
      <c r="IFS38" s="318"/>
      <c r="IFT38" s="38"/>
      <c r="IFU38" s="38"/>
      <c r="IFV38" s="1427"/>
      <c r="IFW38" s="38"/>
      <c r="IFX38" s="38"/>
      <c r="IFY38" s="1427"/>
      <c r="IFZ38" s="1427"/>
      <c r="IGA38" s="1427"/>
      <c r="IGB38" s="1427"/>
      <c r="IGC38" s="1427"/>
      <c r="IGD38" s="1427"/>
      <c r="IGE38" s="6"/>
      <c r="IGF38" s="17"/>
      <c r="IGG38" s="318"/>
      <c r="IGH38" s="318"/>
      <c r="IGI38" s="318"/>
      <c r="IGJ38" s="318"/>
      <c r="IGK38" s="318"/>
      <c r="IGL38" s="318"/>
      <c r="IGM38" s="318"/>
      <c r="IGN38" s="38"/>
      <c r="IGO38" s="318"/>
      <c r="IGP38" s="38"/>
      <c r="IGQ38" s="38"/>
      <c r="IGR38" s="1427"/>
      <c r="IGS38" s="38"/>
      <c r="IGT38" s="38"/>
      <c r="IGU38" s="1427"/>
      <c r="IGV38" s="1427"/>
      <c r="IGW38" s="1427"/>
      <c r="IGX38" s="1427"/>
      <c r="IGY38" s="1427"/>
      <c r="IGZ38" s="1427"/>
      <c r="IHA38" s="6"/>
      <c r="IHB38" s="17"/>
      <c r="IHC38" s="318"/>
      <c r="IHD38" s="318"/>
      <c r="IHE38" s="318"/>
      <c r="IHF38" s="318"/>
      <c r="IHG38" s="318"/>
      <c r="IHH38" s="318"/>
      <c r="IHI38" s="318"/>
      <c r="IHJ38" s="38"/>
      <c r="IHK38" s="318"/>
      <c r="IHL38" s="38"/>
      <c r="IHM38" s="38"/>
      <c r="IHN38" s="1427"/>
      <c r="IHO38" s="38"/>
      <c r="IHP38" s="38"/>
      <c r="IHQ38" s="1427"/>
      <c r="IHR38" s="1427"/>
      <c r="IHS38" s="1427"/>
      <c r="IHT38" s="1427"/>
      <c r="IHU38" s="1427"/>
      <c r="IHV38" s="1427"/>
      <c r="IHW38" s="6"/>
      <c r="IHX38" s="17"/>
      <c r="IHY38" s="318"/>
      <c r="IHZ38" s="318"/>
      <c r="IIA38" s="318"/>
      <c r="IIB38" s="318"/>
      <c r="IIC38" s="318"/>
      <c r="IID38" s="318"/>
      <c r="IIE38" s="318"/>
      <c r="IIF38" s="38"/>
      <c r="IIG38" s="318"/>
      <c r="IIH38" s="38"/>
      <c r="III38" s="38"/>
      <c r="IIJ38" s="1427"/>
      <c r="IIK38" s="38"/>
      <c r="IIL38" s="38"/>
      <c r="IIM38" s="1427"/>
      <c r="IIN38" s="1427"/>
      <c r="IIO38" s="1427"/>
      <c r="IIP38" s="1427"/>
      <c r="IIQ38" s="1427"/>
      <c r="IIR38" s="1427"/>
      <c r="IIS38" s="6"/>
      <c r="IIT38" s="17"/>
      <c r="IIU38" s="318"/>
      <c r="IIV38" s="318"/>
      <c r="IIW38" s="318"/>
      <c r="IIX38" s="318"/>
      <c r="IIY38" s="318"/>
      <c r="IIZ38" s="318"/>
      <c r="IJA38" s="318"/>
      <c r="IJB38" s="38"/>
      <c r="IJC38" s="318"/>
      <c r="IJD38" s="38"/>
      <c r="IJE38" s="38"/>
      <c r="IJF38" s="1427"/>
      <c r="IJG38" s="38"/>
      <c r="IJH38" s="38"/>
      <c r="IJI38" s="1427"/>
      <c r="IJJ38" s="1427"/>
      <c r="IJK38" s="1427"/>
      <c r="IJL38" s="1427"/>
      <c r="IJM38" s="1427"/>
      <c r="IJN38" s="1427"/>
      <c r="IJO38" s="6"/>
      <c r="IJP38" s="17"/>
      <c r="IJQ38" s="318"/>
      <c r="IJR38" s="318"/>
      <c r="IJS38" s="318"/>
      <c r="IJT38" s="318"/>
      <c r="IJU38" s="318"/>
      <c r="IJV38" s="318"/>
      <c r="IJW38" s="318"/>
      <c r="IJX38" s="38"/>
      <c r="IJY38" s="318"/>
      <c r="IJZ38" s="38"/>
      <c r="IKA38" s="38"/>
      <c r="IKB38" s="1427"/>
      <c r="IKC38" s="38"/>
      <c r="IKD38" s="38"/>
      <c r="IKE38" s="1427"/>
      <c r="IKF38" s="1427"/>
      <c r="IKG38" s="1427"/>
      <c r="IKH38" s="1427"/>
      <c r="IKI38" s="1427"/>
      <c r="IKJ38" s="1427"/>
      <c r="IKK38" s="6"/>
      <c r="IKL38" s="17"/>
      <c r="IKM38" s="318"/>
      <c r="IKN38" s="318"/>
      <c r="IKO38" s="318"/>
      <c r="IKP38" s="318"/>
      <c r="IKQ38" s="318"/>
      <c r="IKR38" s="318"/>
      <c r="IKS38" s="318"/>
      <c r="IKT38" s="38"/>
      <c r="IKU38" s="318"/>
      <c r="IKV38" s="38"/>
      <c r="IKW38" s="38"/>
      <c r="IKX38" s="1427"/>
      <c r="IKY38" s="38"/>
      <c r="IKZ38" s="38"/>
      <c r="ILA38" s="1427"/>
      <c r="ILB38" s="1427"/>
      <c r="ILC38" s="1427"/>
      <c r="ILD38" s="1427"/>
      <c r="ILE38" s="1427"/>
      <c r="ILF38" s="1427"/>
      <c r="ILG38" s="6"/>
      <c r="ILH38" s="17"/>
      <c r="ILI38" s="318"/>
      <c r="ILJ38" s="318"/>
      <c r="ILK38" s="318"/>
      <c r="ILL38" s="318"/>
      <c r="ILM38" s="318"/>
      <c r="ILN38" s="318"/>
      <c r="ILO38" s="318"/>
      <c r="ILP38" s="38"/>
      <c r="ILQ38" s="318"/>
      <c r="ILR38" s="38"/>
      <c r="ILS38" s="38"/>
      <c r="ILT38" s="1427"/>
      <c r="ILU38" s="38"/>
      <c r="ILV38" s="38"/>
      <c r="ILW38" s="1427"/>
      <c r="ILX38" s="1427"/>
      <c r="ILY38" s="1427"/>
      <c r="ILZ38" s="1427"/>
      <c r="IMA38" s="1427"/>
      <c r="IMB38" s="1427"/>
      <c r="IMC38" s="6"/>
      <c r="IMD38" s="17"/>
      <c r="IME38" s="318"/>
      <c r="IMF38" s="318"/>
      <c r="IMG38" s="318"/>
      <c r="IMH38" s="318"/>
      <c r="IMI38" s="318"/>
      <c r="IMJ38" s="318"/>
      <c r="IMK38" s="318"/>
      <c r="IML38" s="38"/>
      <c r="IMM38" s="318"/>
      <c r="IMN38" s="38"/>
      <c r="IMO38" s="38"/>
      <c r="IMP38" s="1427"/>
      <c r="IMQ38" s="38"/>
      <c r="IMR38" s="38"/>
      <c r="IMS38" s="1427"/>
      <c r="IMT38" s="1427"/>
      <c r="IMU38" s="1427"/>
      <c r="IMV38" s="1427"/>
      <c r="IMW38" s="1427"/>
      <c r="IMX38" s="1427"/>
      <c r="IMY38" s="6"/>
      <c r="IMZ38" s="17"/>
      <c r="INA38" s="318"/>
      <c r="INB38" s="318"/>
      <c r="INC38" s="318"/>
      <c r="IND38" s="318"/>
      <c r="INE38" s="318"/>
      <c r="INF38" s="318"/>
      <c r="ING38" s="318"/>
      <c r="INH38" s="38"/>
      <c r="INI38" s="318"/>
      <c r="INJ38" s="38"/>
      <c r="INK38" s="38"/>
      <c r="INL38" s="1427"/>
      <c r="INM38" s="38"/>
      <c r="INN38" s="38"/>
      <c r="INO38" s="1427"/>
      <c r="INP38" s="1427"/>
      <c r="INQ38" s="1427"/>
      <c r="INR38" s="1427"/>
      <c r="INS38" s="1427"/>
      <c r="INT38" s="1427"/>
      <c r="INU38" s="6"/>
      <c r="INV38" s="17"/>
      <c r="INW38" s="318"/>
      <c r="INX38" s="318"/>
      <c r="INY38" s="318"/>
      <c r="INZ38" s="318"/>
      <c r="IOA38" s="318"/>
      <c r="IOB38" s="318"/>
      <c r="IOC38" s="318"/>
      <c r="IOD38" s="38"/>
      <c r="IOE38" s="318"/>
      <c r="IOF38" s="38"/>
      <c r="IOG38" s="38"/>
      <c r="IOH38" s="1427"/>
      <c r="IOI38" s="38"/>
      <c r="IOJ38" s="38"/>
      <c r="IOK38" s="1427"/>
      <c r="IOL38" s="1427"/>
      <c r="IOM38" s="1427"/>
      <c r="ION38" s="1427"/>
      <c r="IOO38" s="1427"/>
      <c r="IOP38" s="1427"/>
      <c r="IOQ38" s="6"/>
      <c r="IOR38" s="17"/>
      <c r="IOS38" s="318"/>
      <c r="IOT38" s="318"/>
      <c r="IOU38" s="318"/>
      <c r="IOV38" s="318"/>
      <c r="IOW38" s="318"/>
      <c r="IOX38" s="318"/>
      <c r="IOY38" s="318"/>
      <c r="IOZ38" s="38"/>
      <c r="IPA38" s="318"/>
      <c r="IPB38" s="38"/>
      <c r="IPC38" s="38"/>
      <c r="IPD38" s="1427"/>
      <c r="IPE38" s="38"/>
      <c r="IPF38" s="38"/>
      <c r="IPG38" s="1427"/>
      <c r="IPH38" s="1427"/>
      <c r="IPI38" s="1427"/>
      <c r="IPJ38" s="1427"/>
      <c r="IPK38" s="1427"/>
      <c r="IPL38" s="1427"/>
      <c r="IPM38" s="6"/>
      <c r="IPN38" s="17"/>
      <c r="IPO38" s="318"/>
      <c r="IPP38" s="318"/>
      <c r="IPQ38" s="318"/>
      <c r="IPR38" s="318"/>
      <c r="IPS38" s="318"/>
      <c r="IPT38" s="318"/>
      <c r="IPU38" s="318"/>
      <c r="IPV38" s="38"/>
      <c r="IPW38" s="318"/>
      <c r="IPX38" s="38"/>
      <c r="IPY38" s="38"/>
      <c r="IPZ38" s="1427"/>
      <c r="IQA38" s="38"/>
      <c r="IQB38" s="38"/>
      <c r="IQC38" s="1427"/>
      <c r="IQD38" s="1427"/>
      <c r="IQE38" s="1427"/>
      <c r="IQF38" s="1427"/>
      <c r="IQG38" s="1427"/>
      <c r="IQH38" s="1427"/>
      <c r="IQI38" s="6"/>
      <c r="IQJ38" s="17"/>
      <c r="IQK38" s="318"/>
      <c r="IQL38" s="318"/>
      <c r="IQM38" s="318"/>
      <c r="IQN38" s="318"/>
      <c r="IQO38" s="318"/>
      <c r="IQP38" s="318"/>
      <c r="IQQ38" s="318"/>
      <c r="IQR38" s="38"/>
      <c r="IQS38" s="318"/>
      <c r="IQT38" s="38"/>
      <c r="IQU38" s="38"/>
      <c r="IQV38" s="1427"/>
      <c r="IQW38" s="38"/>
      <c r="IQX38" s="38"/>
      <c r="IQY38" s="1427"/>
      <c r="IQZ38" s="1427"/>
      <c r="IRA38" s="1427"/>
      <c r="IRB38" s="1427"/>
      <c r="IRC38" s="1427"/>
      <c r="IRD38" s="1427"/>
      <c r="IRE38" s="6"/>
      <c r="IRF38" s="17"/>
      <c r="IRG38" s="318"/>
      <c r="IRH38" s="318"/>
      <c r="IRI38" s="318"/>
      <c r="IRJ38" s="318"/>
      <c r="IRK38" s="318"/>
      <c r="IRL38" s="318"/>
      <c r="IRM38" s="318"/>
      <c r="IRN38" s="38"/>
      <c r="IRO38" s="318"/>
      <c r="IRP38" s="38"/>
      <c r="IRQ38" s="38"/>
      <c r="IRR38" s="1427"/>
      <c r="IRS38" s="38"/>
      <c r="IRT38" s="38"/>
      <c r="IRU38" s="1427"/>
      <c r="IRV38" s="1427"/>
      <c r="IRW38" s="1427"/>
      <c r="IRX38" s="1427"/>
      <c r="IRY38" s="1427"/>
      <c r="IRZ38" s="1427"/>
      <c r="ISA38" s="6"/>
      <c r="ISB38" s="17"/>
      <c r="ISC38" s="318"/>
      <c r="ISD38" s="318"/>
      <c r="ISE38" s="318"/>
      <c r="ISF38" s="318"/>
      <c r="ISG38" s="318"/>
      <c r="ISH38" s="318"/>
      <c r="ISI38" s="318"/>
      <c r="ISJ38" s="38"/>
      <c r="ISK38" s="318"/>
      <c r="ISL38" s="38"/>
      <c r="ISM38" s="38"/>
      <c r="ISN38" s="1427"/>
      <c r="ISO38" s="38"/>
      <c r="ISP38" s="38"/>
      <c r="ISQ38" s="1427"/>
      <c r="ISR38" s="1427"/>
      <c r="ISS38" s="1427"/>
      <c r="IST38" s="1427"/>
      <c r="ISU38" s="1427"/>
      <c r="ISV38" s="1427"/>
      <c r="ISW38" s="6"/>
      <c r="ISX38" s="17"/>
      <c r="ISY38" s="318"/>
      <c r="ISZ38" s="318"/>
      <c r="ITA38" s="318"/>
      <c r="ITB38" s="318"/>
      <c r="ITC38" s="318"/>
      <c r="ITD38" s="318"/>
      <c r="ITE38" s="318"/>
      <c r="ITF38" s="38"/>
      <c r="ITG38" s="318"/>
      <c r="ITH38" s="38"/>
      <c r="ITI38" s="38"/>
      <c r="ITJ38" s="1427"/>
      <c r="ITK38" s="38"/>
      <c r="ITL38" s="38"/>
      <c r="ITM38" s="1427"/>
      <c r="ITN38" s="1427"/>
      <c r="ITO38" s="1427"/>
      <c r="ITP38" s="1427"/>
      <c r="ITQ38" s="1427"/>
      <c r="ITR38" s="1427"/>
      <c r="ITS38" s="6"/>
      <c r="ITT38" s="17"/>
      <c r="ITU38" s="318"/>
      <c r="ITV38" s="318"/>
      <c r="ITW38" s="318"/>
      <c r="ITX38" s="318"/>
      <c r="ITY38" s="318"/>
      <c r="ITZ38" s="318"/>
      <c r="IUA38" s="318"/>
      <c r="IUB38" s="38"/>
      <c r="IUC38" s="318"/>
      <c r="IUD38" s="38"/>
      <c r="IUE38" s="38"/>
      <c r="IUF38" s="1427"/>
      <c r="IUG38" s="38"/>
      <c r="IUH38" s="38"/>
      <c r="IUI38" s="1427"/>
      <c r="IUJ38" s="1427"/>
      <c r="IUK38" s="1427"/>
      <c r="IUL38" s="1427"/>
      <c r="IUM38" s="1427"/>
      <c r="IUN38" s="1427"/>
      <c r="IUO38" s="6"/>
      <c r="IUP38" s="17"/>
      <c r="IUQ38" s="318"/>
      <c r="IUR38" s="318"/>
      <c r="IUS38" s="318"/>
      <c r="IUT38" s="318"/>
      <c r="IUU38" s="318"/>
      <c r="IUV38" s="318"/>
      <c r="IUW38" s="318"/>
      <c r="IUX38" s="38"/>
      <c r="IUY38" s="318"/>
      <c r="IUZ38" s="38"/>
      <c r="IVA38" s="38"/>
      <c r="IVB38" s="1427"/>
      <c r="IVC38" s="38"/>
      <c r="IVD38" s="38"/>
      <c r="IVE38" s="1427"/>
      <c r="IVF38" s="1427"/>
      <c r="IVG38" s="1427"/>
      <c r="IVH38" s="1427"/>
      <c r="IVI38" s="1427"/>
      <c r="IVJ38" s="1427"/>
      <c r="IVK38" s="6"/>
      <c r="IVL38" s="17"/>
      <c r="IVM38" s="318"/>
      <c r="IVN38" s="318"/>
      <c r="IVO38" s="318"/>
      <c r="IVP38" s="318"/>
      <c r="IVQ38" s="318"/>
      <c r="IVR38" s="318"/>
      <c r="IVS38" s="318"/>
      <c r="IVT38" s="38"/>
      <c r="IVU38" s="318"/>
      <c r="IVV38" s="38"/>
      <c r="IVW38" s="38"/>
      <c r="IVX38" s="1427"/>
      <c r="IVY38" s="38"/>
      <c r="IVZ38" s="38"/>
      <c r="IWA38" s="1427"/>
      <c r="IWB38" s="1427"/>
      <c r="IWC38" s="1427"/>
      <c r="IWD38" s="1427"/>
      <c r="IWE38" s="1427"/>
      <c r="IWF38" s="1427"/>
      <c r="IWG38" s="6"/>
      <c r="IWH38" s="17"/>
      <c r="IWI38" s="318"/>
      <c r="IWJ38" s="318"/>
      <c r="IWK38" s="318"/>
      <c r="IWL38" s="318"/>
      <c r="IWM38" s="318"/>
      <c r="IWN38" s="318"/>
      <c r="IWO38" s="318"/>
      <c r="IWP38" s="38"/>
      <c r="IWQ38" s="318"/>
      <c r="IWR38" s="38"/>
      <c r="IWS38" s="38"/>
      <c r="IWT38" s="1427"/>
      <c r="IWU38" s="38"/>
      <c r="IWV38" s="38"/>
      <c r="IWW38" s="1427"/>
      <c r="IWX38" s="1427"/>
      <c r="IWY38" s="1427"/>
      <c r="IWZ38" s="1427"/>
      <c r="IXA38" s="1427"/>
      <c r="IXB38" s="1427"/>
      <c r="IXC38" s="6"/>
      <c r="IXD38" s="17"/>
      <c r="IXE38" s="318"/>
      <c r="IXF38" s="318"/>
      <c r="IXG38" s="318"/>
      <c r="IXH38" s="318"/>
      <c r="IXI38" s="318"/>
      <c r="IXJ38" s="318"/>
      <c r="IXK38" s="318"/>
      <c r="IXL38" s="38"/>
      <c r="IXM38" s="318"/>
      <c r="IXN38" s="38"/>
      <c r="IXO38" s="38"/>
      <c r="IXP38" s="1427"/>
      <c r="IXQ38" s="38"/>
      <c r="IXR38" s="38"/>
      <c r="IXS38" s="1427"/>
      <c r="IXT38" s="1427"/>
      <c r="IXU38" s="1427"/>
      <c r="IXV38" s="1427"/>
      <c r="IXW38" s="1427"/>
      <c r="IXX38" s="1427"/>
      <c r="IXY38" s="6"/>
      <c r="IXZ38" s="17"/>
      <c r="IYA38" s="318"/>
      <c r="IYB38" s="318"/>
      <c r="IYC38" s="318"/>
      <c r="IYD38" s="318"/>
      <c r="IYE38" s="318"/>
      <c r="IYF38" s="318"/>
      <c r="IYG38" s="318"/>
      <c r="IYH38" s="38"/>
      <c r="IYI38" s="318"/>
      <c r="IYJ38" s="38"/>
      <c r="IYK38" s="38"/>
      <c r="IYL38" s="1427"/>
      <c r="IYM38" s="38"/>
      <c r="IYN38" s="38"/>
      <c r="IYO38" s="1427"/>
      <c r="IYP38" s="1427"/>
      <c r="IYQ38" s="1427"/>
      <c r="IYR38" s="1427"/>
      <c r="IYS38" s="1427"/>
      <c r="IYT38" s="1427"/>
      <c r="IYU38" s="6"/>
      <c r="IYV38" s="17"/>
      <c r="IYW38" s="318"/>
      <c r="IYX38" s="318"/>
      <c r="IYY38" s="318"/>
      <c r="IYZ38" s="318"/>
      <c r="IZA38" s="318"/>
      <c r="IZB38" s="318"/>
      <c r="IZC38" s="318"/>
      <c r="IZD38" s="38"/>
      <c r="IZE38" s="318"/>
      <c r="IZF38" s="38"/>
      <c r="IZG38" s="38"/>
      <c r="IZH38" s="1427"/>
      <c r="IZI38" s="38"/>
      <c r="IZJ38" s="38"/>
      <c r="IZK38" s="1427"/>
      <c r="IZL38" s="1427"/>
      <c r="IZM38" s="1427"/>
      <c r="IZN38" s="1427"/>
      <c r="IZO38" s="1427"/>
      <c r="IZP38" s="1427"/>
      <c r="IZQ38" s="6"/>
      <c r="IZR38" s="17"/>
      <c r="IZS38" s="318"/>
      <c r="IZT38" s="318"/>
      <c r="IZU38" s="318"/>
      <c r="IZV38" s="318"/>
      <c r="IZW38" s="318"/>
      <c r="IZX38" s="318"/>
      <c r="IZY38" s="318"/>
      <c r="IZZ38" s="38"/>
      <c r="JAA38" s="318"/>
      <c r="JAB38" s="38"/>
      <c r="JAC38" s="38"/>
      <c r="JAD38" s="1427"/>
      <c r="JAE38" s="38"/>
      <c r="JAF38" s="38"/>
      <c r="JAG38" s="1427"/>
      <c r="JAH38" s="1427"/>
      <c r="JAI38" s="1427"/>
      <c r="JAJ38" s="1427"/>
      <c r="JAK38" s="1427"/>
      <c r="JAL38" s="1427"/>
      <c r="JAM38" s="6"/>
      <c r="JAN38" s="17"/>
      <c r="JAO38" s="318"/>
      <c r="JAP38" s="318"/>
      <c r="JAQ38" s="318"/>
      <c r="JAR38" s="318"/>
      <c r="JAS38" s="318"/>
      <c r="JAT38" s="318"/>
      <c r="JAU38" s="318"/>
      <c r="JAV38" s="38"/>
      <c r="JAW38" s="318"/>
      <c r="JAX38" s="38"/>
      <c r="JAY38" s="38"/>
      <c r="JAZ38" s="1427"/>
      <c r="JBA38" s="38"/>
      <c r="JBB38" s="38"/>
      <c r="JBC38" s="1427"/>
      <c r="JBD38" s="1427"/>
      <c r="JBE38" s="1427"/>
      <c r="JBF38" s="1427"/>
      <c r="JBG38" s="1427"/>
      <c r="JBH38" s="1427"/>
      <c r="JBI38" s="6"/>
      <c r="JBJ38" s="17"/>
      <c r="JBK38" s="318"/>
      <c r="JBL38" s="318"/>
      <c r="JBM38" s="318"/>
      <c r="JBN38" s="318"/>
      <c r="JBO38" s="318"/>
      <c r="JBP38" s="318"/>
      <c r="JBQ38" s="318"/>
      <c r="JBR38" s="38"/>
      <c r="JBS38" s="318"/>
      <c r="JBT38" s="38"/>
      <c r="JBU38" s="38"/>
      <c r="JBV38" s="1427"/>
      <c r="JBW38" s="38"/>
      <c r="JBX38" s="38"/>
      <c r="JBY38" s="1427"/>
      <c r="JBZ38" s="1427"/>
      <c r="JCA38" s="1427"/>
      <c r="JCB38" s="1427"/>
      <c r="JCC38" s="1427"/>
      <c r="JCD38" s="1427"/>
      <c r="JCE38" s="6"/>
      <c r="JCF38" s="17"/>
      <c r="JCG38" s="318"/>
      <c r="JCH38" s="318"/>
      <c r="JCI38" s="318"/>
      <c r="JCJ38" s="318"/>
      <c r="JCK38" s="318"/>
      <c r="JCL38" s="318"/>
      <c r="JCM38" s="318"/>
      <c r="JCN38" s="38"/>
      <c r="JCO38" s="318"/>
      <c r="JCP38" s="38"/>
      <c r="JCQ38" s="38"/>
      <c r="JCR38" s="1427"/>
      <c r="JCS38" s="38"/>
      <c r="JCT38" s="38"/>
      <c r="JCU38" s="1427"/>
      <c r="JCV38" s="1427"/>
      <c r="JCW38" s="1427"/>
      <c r="JCX38" s="1427"/>
      <c r="JCY38" s="1427"/>
      <c r="JCZ38" s="1427"/>
      <c r="JDA38" s="6"/>
      <c r="JDB38" s="17"/>
      <c r="JDC38" s="318"/>
      <c r="JDD38" s="318"/>
      <c r="JDE38" s="318"/>
      <c r="JDF38" s="318"/>
      <c r="JDG38" s="318"/>
      <c r="JDH38" s="318"/>
      <c r="JDI38" s="318"/>
      <c r="JDJ38" s="38"/>
      <c r="JDK38" s="318"/>
      <c r="JDL38" s="38"/>
      <c r="JDM38" s="38"/>
      <c r="JDN38" s="1427"/>
      <c r="JDO38" s="38"/>
      <c r="JDP38" s="38"/>
      <c r="JDQ38" s="1427"/>
      <c r="JDR38" s="1427"/>
      <c r="JDS38" s="1427"/>
      <c r="JDT38" s="1427"/>
      <c r="JDU38" s="1427"/>
      <c r="JDV38" s="1427"/>
      <c r="JDW38" s="6"/>
      <c r="JDX38" s="17"/>
      <c r="JDY38" s="318"/>
      <c r="JDZ38" s="318"/>
      <c r="JEA38" s="318"/>
      <c r="JEB38" s="318"/>
      <c r="JEC38" s="318"/>
      <c r="JED38" s="318"/>
      <c r="JEE38" s="318"/>
      <c r="JEF38" s="38"/>
      <c r="JEG38" s="318"/>
      <c r="JEH38" s="38"/>
      <c r="JEI38" s="38"/>
      <c r="JEJ38" s="1427"/>
      <c r="JEK38" s="38"/>
      <c r="JEL38" s="38"/>
      <c r="JEM38" s="1427"/>
      <c r="JEN38" s="1427"/>
      <c r="JEO38" s="1427"/>
      <c r="JEP38" s="1427"/>
      <c r="JEQ38" s="1427"/>
      <c r="JER38" s="1427"/>
      <c r="JES38" s="6"/>
      <c r="JET38" s="17"/>
      <c r="JEU38" s="318"/>
      <c r="JEV38" s="318"/>
      <c r="JEW38" s="318"/>
      <c r="JEX38" s="318"/>
      <c r="JEY38" s="318"/>
      <c r="JEZ38" s="318"/>
      <c r="JFA38" s="318"/>
      <c r="JFB38" s="38"/>
      <c r="JFC38" s="318"/>
      <c r="JFD38" s="38"/>
      <c r="JFE38" s="38"/>
      <c r="JFF38" s="1427"/>
      <c r="JFG38" s="38"/>
      <c r="JFH38" s="38"/>
      <c r="JFI38" s="1427"/>
      <c r="JFJ38" s="1427"/>
      <c r="JFK38" s="1427"/>
      <c r="JFL38" s="1427"/>
      <c r="JFM38" s="1427"/>
      <c r="JFN38" s="1427"/>
      <c r="JFO38" s="6"/>
      <c r="JFP38" s="17"/>
      <c r="JFQ38" s="318"/>
      <c r="JFR38" s="318"/>
      <c r="JFS38" s="318"/>
      <c r="JFT38" s="318"/>
      <c r="JFU38" s="318"/>
      <c r="JFV38" s="318"/>
      <c r="JFW38" s="318"/>
      <c r="JFX38" s="38"/>
      <c r="JFY38" s="318"/>
      <c r="JFZ38" s="38"/>
      <c r="JGA38" s="38"/>
      <c r="JGB38" s="1427"/>
      <c r="JGC38" s="38"/>
      <c r="JGD38" s="38"/>
      <c r="JGE38" s="1427"/>
      <c r="JGF38" s="1427"/>
      <c r="JGG38" s="1427"/>
      <c r="JGH38" s="1427"/>
      <c r="JGI38" s="1427"/>
      <c r="JGJ38" s="1427"/>
      <c r="JGK38" s="6"/>
      <c r="JGL38" s="17"/>
      <c r="JGM38" s="318"/>
      <c r="JGN38" s="318"/>
      <c r="JGO38" s="318"/>
      <c r="JGP38" s="318"/>
      <c r="JGQ38" s="318"/>
      <c r="JGR38" s="318"/>
      <c r="JGS38" s="318"/>
      <c r="JGT38" s="38"/>
      <c r="JGU38" s="318"/>
      <c r="JGV38" s="38"/>
      <c r="JGW38" s="38"/>
      <c r="JGX38" s="1427"/>
      <c r="JGY38" s="38"/>
      <c r="JGZ38" s="38"/>
      <c r="JHA38" s="1427"/>
      <c r="JHB38" s="1427"/>
      <c r="JHC38" s="1427"/>
      <c r="JHD38" s="1427"/>
      <c r="JHE38" s="1427"/>
      <c r="JHF38" s="1427"/>
      <c r="JHG38" s="6"/>
      <c r="JHH38" s="17"/>
      <c r="JHI38" s="318"/>
      <c r="JHJ38" s="318"/>
      <c r="JHK38" s="318"/>
      <c r="JHL38" s="318"/>
      <c r="JHM38" s="318"/>
      <c r="JHN38" s="318"/>
      <c r="JHO38" s="318"/>
      <c r="JHP38" s="38"/>
      <c r="JHQ38" s="318"/>
      <c r="JHR38" s="38"/>
      <c r="JHS38" s="38"/>
      <c r="JHT38" s="1427"/>
      <c r="JHU38" s="38"/>
      <c r="JHV38" s="38"/>
      <c r="JHW38" s="1427"/>
      <c r="JHX38" s="1427"/>
      <c r="JHY38" s="1427"/>
      <c r="JHZ38" s="1427"/>
      <c r="JIA38" s="1427"/>
      <c r="JIB38" s="1427"/>
      <c r="JIC38" s="6"/>
      <c r="JID38" s="17"/>
      <c r="JIE38" s="318"/>
      <c r="JIF38" s="318"/>
      <c r="JIG38" s="318"/>
      <c r="JIH38" s="318"/>
      <c r="JII38" s="318"/>
      <c r="JIJ38" s="318"/>
      <c r="JIK38" s="318"/>
      <c r="JIL38" s="38"/>
      <c r="JIM38" s="318"/>
      <c r="JIN38" s="38"/>
      <c r="JIO38" s="38"/>
      <c r="JIP38" s="1427"/>
      <c r="JIQ38" s="38"/>
      <c r="JIR38" s="38"/>
      <c r="JIS38" s="1427"/>
      <c r="JIT38" s="1427"/>
      <c r="JIU38" s="1427"/>
      <c r="JIV38" s="1427"/>
      <c r="JIW38" s="1427"/>
      <c r="JIX38" s="1427"/>
      <c r="JIY38" s="6"/>
      <c r="JIZ38" s="17"/>
      <c r="JJA38" s="318"/>
      <c r="JJB38" s="318"/>
      <c r="JJC38" s="318"/>
      <c r="JJD38" s="318"/>
      <c r="JJE38" s="318"/>
      <c r="JJF38" s="318"/>
      <c r="JJG38" s="318"/>
      <c r="JJH38" s="38"/>
      <c r="JJI38" s="318"/>
      <c r="JJJ38" s="38"/>
      <c r="JJK38" s="38"/>
      <c r="JJL38" s="1427"/>
      <c r="JJM38" s="38"/>
      <c r="JJN38" s="38"/>
      <c r="JJO38" s="1427"/>
      <c r="JJP38" s="1427"/>
      <c r="JJQ38" s="1427"/>
      <c r="JJR38" s="1427"/>
      <c r="JJS38" s="1427"/>
      <c r="JJT38" s="1427"/>
      <c r="JJU38" s="6"/>
      <c r="JJV38" s="17"/>
      <c r="JJW38" s="318"/>
      <c r="JJX38" s="318"/>
      <c r="JJY38" s="318"/>
      <c r="JJZ38" s="318"/>
      <c r="JKA38" s="318"/>
      <c r="JKB38" s="318"/>
      <c r="JKC38" s="318"/>
      <c r="JKD38" s="38"/>
      <c r="JKE38" s="318"/>
      <c r="JKF38" s="38"/>
      <c r="JKG38" s="38"/>
      <c r="JKH38" s="1427"/>
      <c r="JKI38" s="38"/>
      <c r="JKJ38" s="38"/>
      <c r="JKK38" s="1427"/>
      <c r="JKL38" s="1427"/>
      <c r="JKM38" s="1427"/>
      <c r="JKN38" s="1427"/>
      <c r="JKO38" s="1427"/>
      <c r="JKP38" s="1427"/>
      <c r="JKQ38" s="6"/>
      <c r="JKR38" s="17"/>
      <c r="JKS38" s="318"/>
      <c r="JKT38" s="318"/>
      <c r="JKU38" s="318"/>
      <c r="JKV38" s="318"/>
      <c r="JKW38" s="318"/>
      <c r="JKX38" s="318"/>
      <c r="JKY38" s="318"/>
      <c r="JKZ38" s="38"/>
      <c r="JLA38" s="318"/>
      <c r="JLB38" s="38"/>
      <c r="JLC38" s="38"/>
      <c r="JLD38" s="1427"/>
      <c r="JLE38" s="38"/>
      <c r="JLF38" s="38"/>
      <c r="JLG38" s="1427"/>
      <c r="JLH38" s="1427"/>
      <c r="JLI38" s="1427"/>
      <c r="JLJ38" s="1427"/>
      <c r="JLK38" s="1427"/>
      <c r="JLL38" s="1427"/>
      <c r="JLM38" s="6"/>
      <c r="JLN38" s="17"/>
      <c r="JLO38" s="318"/>
      <c r="JLP38" s="318"/>
      <c r="JLQ38" s="318"/>
      <c r="JLR38" s="318"/>
      <c r="JLS38" s="318"/>
      <c r="JLT38" s="318"/>
      <c r="JLU38" s="318"/>
      <c r="JLV38" s="38"/>
      <c r="JLW38" s="318"/>
      <c r="JLX38" s="38"/>
      <c r="JLY38" s="38"/>
      <c r="JLZ38" s="1427"/>
      <c r="JMA38" s="38"/>
      <c r="JMB38" s="38"/>
      <c r="JMC38" s="1427"/>
      <c r="JMD38" s="1427"/>
      <c r="JME38" s="1427"/>
      <c r="JMF38" s="1427"/>
      <c r="JMG38" s="1427"/>
      <c r="JMH38" s="1427"/>
      <c r="JMI38" s="6"/>
      <c r="JMJ38" s="17"/>
      <c r="JMK38" s="318"/>
      <c r="JML38" s="318"/>
      <c r="JMM38" s="318"/>
      <c r="JMN38" s="318"/>
      <c r="JMO38" s="318"/>
      <c r="JMP38" s="318"/>
      <c r="JMQ38" s="318"/>
      <c r="JMR38" s="38"/>
      <c r="JMS38" s="318"/>
      <c r="JMT38" s="38"/>
      <c r="JMU38" s="38"/>
      <c r="JMV38" s="1427"/>
      <c r="JMW38" s="38"/>
      <c r="JMX38" s="38"/>
      <c r="JMY38" s="1427"/>
      <c r="JMZ38" s="1427"/>
      <c r="JNA38" s="1427"/>
      <c r="JNB38" s="1427"/>
      <c r="JNC38" s="1427"/>
      <c r="JND38" s="1427"/>
      <c r="JNE38" s="6"/>
      <c r="JNF38" s="17"/>
      <c r="JNG38" s="318"/>
      <c r="JNH38" s="318"/>
      <c r="JNI38" s="318"/>
      <c r="JNJ38" s="318"/>
      <c r="JNK38" s="318"/>
      <c r="JNL38" s="318"/>
      <c r="JNM38" s="318"/>
      <c r="JNN38" s="38"/>
      <c r="JNO38" s="318"/>
      <c r="JNP38" s="38"/>
      <c r="JNQ38" s="38"/>
      <c r="JNR38" s="1427"/>
      <c r="JNS38" s="38"/>
      <c r="JNT38" s="38"/>
      <c r="JNU38" s="1427"/>
      <c r="JNV38" s="1427"/>
      <c r="JNW38" s="1427"/>
      <c r="JNX38" s="1427"/>
      <c r="JNY38" s="1427"/>
      <c r="JNZ38" s="1427"/>
      <c r="JOA38" s="6"/>
      <c r="JOB38" s="17"/>
      <c r="JOC38" s="318"/>
      <c r="JOD38" s="318"/>
      <c r="JOE38" s="318"/>
      <c r="JOF38" s="318"/>
      <c r="JOG38" s="318"/>
      <c r="JOH38" s="318"/>
      <c r="JOI38" s="318"/>
      <c r="JOJ38" s="38"/>
      <c r="JOK38" s="318"/>
      <c r="JOL38" s="38"/>
      <c r="JOM38" s="38"/>
      <c r="JON38" s="1427"/>
      <c r="JOO38" s="38"/>
      <c r="JOP38" s="38"/>
      <c r="JOQ38" s="1427"/>
      <c r="JOR38" s="1427"/>
      <c r="JOS38" s="1427"/>
      <c r="JOT38" s="1427"/>
      <c r="JOU38" s="1427"/>
      <c r="JOV38" s="1427"/>
      <c r="JOW38" s="6"/>
      <c r="JOX38" s="17"/>
      <c r="JOY38" s="318"/>
      <c r="JOZ38" s="318"/>
      <c r="JPA38" s="318"/>
      <c r="JPB38" s="318"/>
      <c r="JPC38" s="318"/>
      <c r="JPD38" s="318"/>
      <c r="JPE38" s="318"/>
      <c r="JPF38" s="38"/>
      <c r="JPG38" s="318"/>
      <c r="JPH38" s="38"/>
      <c r="JPI38" s="38"/>
      <c r="JPJ38" s="1427"/>
      <c r="JPK38" s="38"/>
      <c r="JPL38" s="38"/>
      <c r="JPM38" s="1427"/>
      <c r="JPN38" s="1427"/>
      <c r="JPO38" s="1427"/>
      <c r="JPP38" s="1427"/>
      <c r="JPQ38" s="1427"/>
      <c r="JPR38" s="1427"/>
      <c r="JPS38" s="6"/>
      <c r="JPT38" s="17"/>
      <c r="JPU38" s="318"/>
      <c r="JPV38" s="318"/>
      <c r="JPW38" s="318"/>
      <c r="JPX38" s="318"/>
      <c r="JPY38" s="318"/>
      <c r="JPZ38" s="318"/>
      <c r="JQA38" s="318"/>
      <c r="JQB38" s="38"/>
      <c r="JQC38" s="318"/>
      <c r="JQD38" s="38"/>
      <c r="JQE38" s="38"/>
      <c r="JQF38" s="1427"/>
      <c r="JQG38" s="38"/>
      <c r="JQH38" s="38"/>
      <c r="JQI38" s="1427"/>
      <c r="JQJ38" s="1427"/>
      <c r="JQK38" s="1427"/>
      <c r="JQL38" s="1427"/>
      <c r="JQM38" s="1427"/>
      <c r="JQN38" s="1427"/>
      <c r="JQO38" s="6"/>
      <c r="JQP38" s="17"/>
      <c r="JQQ38" s="318"/>
      <c r="JQR38" s="318"/>
      <c r="JQS38" s="318"/>
      <c r="JQT38" s="318"/>
      <c r="JQU38" s="318"/>
      <c r="JQV38" s="318"/>
      <c r="JQW38" s="318"/>
      <c r="JQX38" s="38"/>
      <c r="JQY38" s="318"/>
      <c r="JQZ38" s="38"/>
      <c r="JRA38" s="38"/>
      <c r="JRB38" s="1427"/>
      <c r="JRC38" s="38"/>
      <c r="JRD38" s="38"/>
      <c r="JRE38" s="1427"/>
      <c r="JRF38" s="1427"/>
      <c r="JRG38" s="1427"/>
      <c r="JRH38" s="1427"/>
      <c r="JRI38" s="1427"/>
      <c r="JRJ38" s="1427"/>
      <c r="JRK38" s="6"/>
      <c r="JRL38" s="17"/>
      <c r="JRM38" s="318"/>
      <c r="JRN38" s="318"/>
      <c r="JRO38" s="318"/>
      <c r="JRP38" s="318"/>
      <c r="JRQ38" s="318"/>
      <c r="JRR38" s="318"/>
      <c r="JRS38" s="318"/>
      <c r="JRT38" s="38"/>
      <c r="JRU38" s="318"/>
      <c r="JRV38" s="38"/>
      <c r="JRW38" s="38"/>
      <c r="JRX38" s="1427"/>
      <c r="JRY38" s="38"/>
      <c r="JRZ38" s="38"/>
      <c r="JSA38" s="1427"/>
      <c r="JSB38" s="1427"/>
      <c r="JSC38" s="1427"/>
      <c r="JSD38" s="1427"/>
      <c r="JSE38" s="1427"/>
      <c r="JSF38" s="1427"/>
      <c r="JSG38" s="6"/>
      <c r="JSH38" s="17"/>
      <c r="JSI38" s="318"/>
      <c r="JSJ38" s="318"/>
      <c r="JSK38" s="318"/>
      <c r="JSL38" s="318"/>
      <c r="JSM38" s="318"/>
      <c r="JSN38" s="318"/>
      <c r="JSO38" s="318"/>
      <c r="JSP38" s="38"/>
      <c r="JSQ38" s="318"/>
      <c r="JSR38" s="38"/>
      <c r="JSS38" s="38"/>
      <c r="JST38" s="1427"/>
      <c r="JSU38" s="38"/>
      <c r="JSV38" s="38"/>
      <c r="JSW38" s="1427"/>
      <c r="JSX38" s="1427"/>
      <c r="JSY38" s="1427"/>
      <c r="JSZ38" s="1427"/>
      <c r="JTA38" s="1427"/>
      <c r="JTB38" s="1427"/>
      <c r="JTC38" s="6"/>
      <c r="JTD38" s="17"/>
      <c r="JTE38" s="318"/>
      <c r="JTF38" s="318"/>
      <c r="JTG38" s="318"/>
      <c r="JTH38" s="318"/>
      <c r="JTI38" s="318"/>
      <c r="JTJ38" s="318"/>
      <c r="JTK38" s="318"/>
      <c r="JTL38" s="38"/>
      <c r="JTM38" s="318"/>
      <c r="JTN38" s="38"/>
      <c r="JTO38" s="38"/>
      <c r="JTP38" s="1427"/>
      <c r="JTQ38" s="38"/>
      <c r="JTR38" s="38"/>
      <c r="JTS38" s="1427"/>
      <c r="JTT38" s="1427"/>
      <c r="JTU38" s="1427"/>
      <c r="JTV38" s="1427"/>
      <c r="JTW38" s="1427"/>
      <c r="JTX38" s="1427"/>
      <c r="JTY38" s="6"/>
      <c r="JTZ38" s="17"/>
      <c r="JUA38" s="318"/>
      <c r="JUB38" s="318"/>
      <c r="JUC38" s="318"/>
      <c r="JUD38" s="318"/>
      <c r="JUE38" s="318"/>
      <c r="JUF38" s="318"/>
      <c r="JUG38" s="318"/>
      <c r="JUH38" s="38"/>
      <c r="JUI38" s="318"/>
      <c r="JUJ38" s="38"/>
      <c r="JUK38" s="38"/>
      <c r="JUL38" s="1427"/>
      <c r="JUM38" s="38"/>
      <c r="JUN38" s="38"/>
      <c r="JUO38" s="1427"/>
      <c r="JUP38" s="1427"/>
      <c r="JUQ38" s="1427"/>
      <c r="JUR38" s="1427"/>
      <c r="JUS38" s="1427"/>
      <c r="JUT38" s="1427"/>
      <c r="JUU38" s="6"/>
      <c r="JUV38" s="17"/>
      <c r="JUW38" s="318"/>
      <c r="JUX38" s="318"/>
      <c r="JUY38" s="318"/>
      <c r="JUZ38" s="318"/>
      <c r="JVA38" s="318"/>
      <c r="JVB38" s="318"/>
      <c r="JVC38" s="318"/>
      <c r="JVD38" s="38"/>
      <c r="JVE38" s="318"/>
      <c r="JVF38" s="38"/>
      <c r="JVG38" s="38"/>
      <c r="JVH38" s="1427"/>
      <c r="JVI38" s="38"/>
      <c r="JVJ38" s="38"/>
      <c r="JVK38" s="1427"/>
      <c r="JVL38" s="1427"/>
      <c r="JVM38" s="1427"/>
      <c r="JVN38" s="1427"/>
      <c r="JVO38" s="1427"/>
      <c r="JVP38" s="1427"/>
      <c r="JVQ38" s="6"/>
      <c r="JVR38" s="17"/>
      <c r="JVS38" s="318"/>
      <c r="JVT38" s="318"/>
      <c r="JVU38" s="318"/>
      <c r="JVV38" s="318"/>
      <c r="JVW38" s="318"/>
      <c r="JVX38" s="318"/>
      <c r="JVY38" s="318"/>
      <c r="JVZ38" s="38"/>
      <c r="JWA38" s="318"/>
      <c r="JWB38" s="38"/>
      <c r="JWC38" s="38"/>
      <c r="JWD38" s="1427"/>
      <c r="JWE38" s="38"/>
      <c r="JWF38" s="38"/>
      <c r="JWG38" s="1427"/>
      <c r="JWH38" s="1427"/>
      <c r="JWI38" s="1427"/>
      <c r="JWJ38" s="1427"/>
      <c r="JWK38" s="1427"/>
      <c r="JWL38" s="1427"/>
      <c r="JWM38" s="6"/>
      <c r="JWN38" s="17"/>
      <c r="JWO38" s="318"/>
      <c r="JWP38" s="318"/>
      <c r="JWQ38" s="318"/>
      <c r="JWR38" s="318"/>
      <c r="JWS38" s="318"/>
      <c r="JWT38" s="318"/>
      <c r="JWU38" s="318"/>
      <c r="JWV38" s="38"/>
      <c r="JWW38" s="318"/>
      <c r="JWX38" s="38"/>
      <c r="JWY38" s="38"/>
      <c r="JWZ38" s="1427"/>
      <c r="JXA38" s="38"/>
      <c r="JXB38" s="38"/>
      <c r="JXC38" s="1427"/>
      <c r="JXD38" s="1427"/>
      <c r="JXE38" s="1427"/>
      <c r="JXF38" s="1427"/>
      <c r="JXG38" s="1427"/>
      <c r="JXH38" s="1427"/>
      <c r="JXI38" s="6"/>
      <c r="JXJ38" s="17"/>
      <c r="JXK38" s="318"/>
      <c r="JXL38" s="318"/>
      <c r="JXM38" s="318"/>
      <c r="JXN38" s="318"/>
      <c r="JXO38" s="318"/>
      <c r="JXP38" s="318"/>
      <c r="JXQ38" s="318"/>
      <c r="JXR38" s="38"/>
      <c r="JXS38" s="318"/>
      <c r="JXT38" s="38"/>
      <c r="JXU38" s="38"/>
      <c r="JXV38" s="1427"/>
      <c r="JXW38" s="38"/>
      <c r="JXX38" s="38"/>
      <c r="JXY38" s="1427"/>
      <c r="JXZ38" s="1427"/>
      <c r="JYA38" s="1427"/>
      <c r="JYB38" s="1427"/>
      <c r="JYC38" s="1427"/>
      <c r="JYD38" s="1427"/>
      <c r="JYE38" s="6"/>
      <c r="JYF38" s="17"/>
      <c r="JYG38" s="318"/>
      <c r="JYH38" s="318"/>
      <c r="JYI38" s="318"/>
      <c r="JYJ38" s="318"/>
      <c r="JYK38" s="318"/>
      <c r="JYL38" s="318"/>
      <c r="JYM38" s="318"/>
      <c r="JYN38" s="38"/>
      <c r="JYO38" s="318"/>
      <c r="JYP38" s="38"/>
      <c r="JYQ38" s="38"/>
      <c r="JYR38" s="1427"/>
      <c r="JYS38" s="38"/>
      <c r="JYT38" s="38"/>
      <c r="JYU38" s="1427"/>
      <c r="JYV38" s="1427"/>
      <c r="JYW38" s="1427"/>
      <c r="JYX38" s="1427"/>
      <c r="JYY38" s="1427"/>
      <c r="JYZ38" s="1427"/>
      <c r="JZA38" s="6"/>
      <c r="JZB38" s="17"/>
      <c r="JZC38" s="318"/>
      <c r="JZD38" s="318"/>
      <c r="JZE38" s="318"/>
      <c r="JZF38" s="318"/>
      <c r="JZG38" s="318"/>
      <c r="JZH38" s="318"/>
      <c r="JZI38" s="318"/>
      <c r="JZJ38" s="38"/>
      <c r="JZK38" s="318"/>
      <c r="JZL38" s="38"/>
      <c r="JZM38" s="38"/>
      <c r="JZN38" s="1427"/>
      <c r="JZO38" s="38"/>
      <c r="JZP38" s="38"/>
      <c r="JZQ38" s="1427"/>
      <c r="JZR38" s="1427"/>
      <c r="JZS38" s="1427"/>
      <c r="JZT38" s="1427"/>
      <c r="JZU38" s="1427"/>
      <c r="JZV38" s="1427"/>
      <c r="JZW38" s="6"/>
      <c r="JZX38" s="17"/>
      <c r="JZY38" s="318"/>
      <c r="JZZ38" s="318"/>
      <c r="KAA38" s="318"/>
      <c r="KAB38" s="318"/>
      <c r="KAC38" s="318"/>
      <c r="KAD38" s="318"/>
      <c r="KAE38" s="318"/>
      <c r="KAF38" s="38"/>
      <c r="KAG38" s="318"/>
      <c r="KAH38" s="38"/>
      <c r="KAI38" s="38"/>
      <c r="KAJ38" s="1427"/>
      <c r="KAK38" s="38"/>
      <c r="KAL38" s="38"/>
      <c r="KAM38" s="1427"/>
      <c r="KAN38" s="1427"/>
      <c r="KAO38" s="1427"/>
      <c r="KAP38" s="1427"/>
      <c r="KAQ38" s="1427"/>
      <c r="KAR38" s="1427"/>
      <c r="KAS38" s="6"/>
      <c r="KAT38" s="17"/>
      <c r="KAU38" s="318"/>
      <c r="KAV38" s="318"/>
      <c r="KAW38" s="318"/>
      <c r="KAX38" s="318"/>
      <c r="KAY38" s="318"/>
      <c r="KAZ38" s="318"/>
      <c r="KBA38" s="318"/>
      <c r="KBB38" s="38"/>
      <c r="KBC38" s="318"/>
      <c r="KBD38" s="38"/>
      <c r="KBE38" s="38"/>
      <c r="KBF38" s="1427"/>
      <c r="KBG38" s="38"/>
      <c r="KBH38" s="38"/>
      <c r="KBI38" s="1427"/>
      <c r="KBJ38" s="1427"/>
      <c r="KBK38" s="1427"/>
      <c r="KBL38" s="1427"/>
      <c r="KBM38" s="1427"/>
      <c r="KBN38" s="1427"/>
      <c r="KBO38" s="6"/>
      <c r="KBP38" s="17"/>
      <c r="KBQ38" s="318"/>
      <c r="KBR38" s="318"/>
      <c r="KBS38" s="318"/>
      <c r="KBT38" s="318"/>
      <c r="KBU38" s="318"/>
      <c r="KBV38" s="318"/>
      <c r="KBW38" s="318"/>
      <c r="KBX38" s="38"/>
      <c r="KBY38" s="318"/>
      <c r="KBZ38" s="38"/>
      <c r="KCA38" s="38"/>
      <c r="KCB38" s="1427"/>
      <c r="KCC38" s="38"/>
      <c r="KCD38" s="38"/>
      <c r="KCE38" s="1427"/>
      <c r="KCF38" s="1427"/>
      <c r="KCG38" s="1427"/>
      <c r="KCH38" s="1427"/>
      <c r="KCI38" s="1427"/>
      <c r="KCJ38" s="1427"/>
      <c r="KCK38" s="6"/>
      <c r="KCL38" s="17"/>
      <c r="KCM38" s="318"/>
      <c r="KCN38" s="318"/>
      <c r="KCO38" s="318"/>
      <c r="KCP38" s="318"/>
      <c r="KCQ38" s="318"/>
      <c r="KCR38" s="318"/>
      <c r="KCS38" s="318"/>
      <c r="KCT38" s="38"/>
      <c r="KCU38" s="318"/>
      <c r="KCV38" s="38"/>
      <c r="KCW38" s="38"/>
      <c r="KCX38" s="1427"/>
      <c r="KCY38" s="38"/>
      <c r="KCZ38" s="38"/>
      <c r="KDA38" s="1427"/>
      <c r="KDB38" s="1427"/>
      <c r="KDC38" s="1427"/>
      <c r="KDD38" s="1427"/>
      <c r="KDE38" s="1427"/>
      <c r="KDF38" s="1427"/>
      <c r="KDG38" s="6"/>
      <c r="KDH38" s="17"/>
      <c r="KDI38" s="318"/>
      <c r="KDJ38" s="318"/>
      <c r="KDK38" s="318"/>
      <c r="KDL38" s="318"/>
      <c r="KDM38" s="318"/>
      <c r="KDN38" s="318"/>
      <c r="KDO38" s="318"/>
      <c r="KDP38" s="38"/>
      <c r="KDQ38" s="318"/>
      <c r="KDR38" s="38"/>
      <c r="KDS38" s="38"/>
      <c r="KDT38" s="1427"/>
      <c r="KDU38" s="38"/>
      <c r="KDV38" s="38"/>
      <c r="KDW38" s="1427"/>
      <c r="KDX38" s="1427"/>
      <c r="KDY38" s="1427"/>
      <c r="KDZ38" s="1427"/>
      <c r="KEA38" s="1427"/>
      <c r="KEB38" s="1427"/>
      <c r="KEC38" s="6"/>
      <c r="KED38" s="17"/>
      <c r="KEE38" s="318"/>
      <c r="KEF38" s="318"/>
      <c r="KEG38" s="318"/>
      <c r="KEH38" s="318"/>
      <c r="KEI38" s="318"/>
      <c r="KEJ38" s="318"/>
      <c r="KEK38" s="318"/>
      <c r="KEL38" s="38"/>
      <c r="KEM38" s="318"/>
      <c r="KEN38" s="38"/>
      <c r="KEO38" s="38"/>
      <c r="KEP38" s="1427"/>
      <c r="KEQ38" s="38"/>
      <c r="KER38" s="38"/>
      <c r="KES38" s="1427"/>
      <c r="KET38" s="1427"/>
      <c r="KEU38" s="1427"/>
      <c r="KEV38" s="1427"/>
      <c r="KEW38" s="1427"/>
      <c r="KEX38" s="1427"/>
      <c r="KEY38" s="6"/>
      <c r="KEZ38" s="17"/>
      <c r="KFA38" s="318"/>
      <c r="KFB38" s="318"/>
      <c r="KFC38" s="318"/>
      <c r="KFD38" s="318"/>
      <c r="KFE38" s="318"/>
      <c r="KFF38" s="318"/>
      <c r="KFG38" s="318"/>
      <c r="KFH38" s="38"/>
      <c r="KFI38" s="318"/>
      <c r="KFJ38" s="38"/>
      <c r="KFK38" s="38"/>
      <c r="KFL38" s="1427"/>
      <c r="KFM38" s="38"/>
      <c r="KFN38" s="38"/>
      <c r="KFO38" s="1427"/>
      <c r="KFP38" s="1427"/>
      <c r="KFQ38" s="1427"/>
      <c r="KFR38" s="1427"/>
      <c r="KFS38" s="1427"/>
      <c r="KFT38" s="1427"/>
      <c r="KFU38" s="6"/>
      <c r="KFV38" s="17"/>
      <c r="KFW38" s="318"/>
      <c r="KFX38" s="318"/>
      <c r="KFY38" s="318"/>
      <c r="KFZ38" s="318"/>
      <c r="KGA38" s="318"/>
      <c r="KGB38" s="318"/>
      <c r="KGC38" s="318"/>
      <c r="KGD38" s="38"/>
      <c r="KGE38" s="318"/>
      <c r="KGF38" s="38"/>
      <c r="KGG38" s="38"/>
      <c r="KGH38" s="1427"/>
      <c r="KGI38" s="38"/>
      <c r="KGJ38" s="38"/>
      <c r="KGK38" s="1427"/>
      <c r="KGL38" s="1427"/>
      <c r="KGM38" s="1427"/>
      <c r="KGN38" s="1427"/>
      <c r="KGO38" s="1427"/>
      <c r="KGP38" s="1427"/>
      <c r="KGQ38" s="6"/>
      <c r="KGR38" s="17"/>
      <c r="KGS38" s="318"/>
      <c r="KGT38" s="318"/>
      <c r="KGU38" s="318"/>
      <c r="KGV38" s="318"/>
      <c r="KGW38" s="318"/>
      <c r="KGX38" s="318"/>
      <c r="KGY38" s="318"/>
      <c r="KGZ38" s="38"/>
      <c r="KHA38" s="318"/>
      <c r="KHB38" s="38"/>
      <c r="KHC38" s="38"/>
      <c r="KHD38" s="1427"/>
      <c r="KHE38" s="38"/>
      <c r="KHF38" s="38"/>
      <c r="KHG38" s="1427"/>
      <c r="KHH38" s="1427"/>
      <c r="KHI38" s="1427"/>
      <c r="KHJ38" s="1427"/>
      <c r="KHK38" s="1427"/>
      <c r="KHL38" s="1427"/>
      <c r="KHM38" s="6"/>
      <c r="KHN38" s="17"/>
      <c r="KHO38" s="318"/>
      <c r="KHP38" s="318"/>
      <c r="KHQ38" s="318"/>
      <c r="KHR38" s="318"/>
      <c r="KHS38" s="318"/>
      <c r="KHT38" s="318"/>
      <c r="KHU38" s="318"/>
      <c r="KHV38" s="38"/>
      <c r="KHW38" s="318"/>
      <c r="KHX38" s="38"/>
      <c r="KHY38" s="38"/>
      <c r="KHZ38" s="1427"/>
      <c r="KIA38" s="38"/>
      <c r="KIB38" s="38"/>
      <c r="KIC38" s="1427"/>
      <c r="KID38" s="1427"/>
      <c r="KIE38" s="1427"/>
      <c r="KIF38" s="1427"/>
      <c r="KIG38" s="1427"/>
      <c r="KIH38" s="1427"/>
      <c r="KII38" s="6"/>
      <c r="KIJ38" s="17"/>
      <c r="KIK38" s="318"/>
      <c r="KIL38" s="318"/>
      <c r="KIM38" s="318"/>
      <c r="KIN38" s="318"/>
      <c r="KIO38" s="318"/>
      <c r="KIP38" s="318"/>
      <c r="KIQ38" s="318"/>
      <c r="KIR38" s="38"/>
      <c r="KIS38" s="318"/>
      <c r="KIT38" s="38"/>
      <c r="KIU38" s="38"/>
      <c r="KIV38" s="1427"/>
      <c r="KIW38" s="38"/>
      <c r="KIX38" s="38"/>
      <c r="KIY38" s="1427"/>
      <c r="KIZ38" s="1427"/>
      <c r="KJA38" s="1427"/>
      <c r="KJB38" s="1427"/>
      <c r="KJC38" s="1427"/>
      <c r="KJD38" s="1427"/>
      <c r="KJE38" s="6"/>
      <c r="KJF38" s="17"/>
      <c r="KJG38" s="318"/>
      <c r="KJH38" s="318"/>
      <c r="KJI38" s="318"/>
      <c r="KJJ38" s="318"/>
      <c r="KJK38" s="318"/>
      <c r="KJL38" s="318"/>
      <c r="KJM38" s="318"/>
      <c r="KJN38" s="38"/>
      <c r="KJO38" s="318"/>
      <c r="KJP38" s="38"/>
      <c r="KJQ38" s="38"/>
      <c r="KJR38" s="1427"/>
      <c r="KJS38" s="38"/>
      <c r="KJT38" s="38"/>
      <c r="KJU38" s="1427"/>
      <c r="KJV38" s="1427"/>
      <c r="KJW38" s="1427"/>
      <c r="KJX38" s="1427"/>
      <c r="KJY38" s="1427"/>
      <c r="KJZ38" s="1427"/>
      <c r="KKA38" s="6"/>
      <c r="KKB38" s="17"/>
      <c r="KKC38" s="318"/>
      <c r="KKD38" s="318"/>
      <c r="KKE38" s="318"/>
      <c r="KKF38" s="318"/>
      <c r="KKG38" s="318"/>
      <c r="KKH38" s="318"/>
      <c r="KKI38" s="318"/>
      <c r="KKJ38" s="38"/>
      <c r="KKK38" s="318"/>
      <c r="KKL38" s="38"/>
      <c r="KKM38" s="38"/>
      <c r="KKN38" s="1427"/>
      <c r="KKO38" s="38"/>
      <c r="KKP38" s="38"/>
      <c r="KKQ38" s="1427"/>
      <c r="KKR38" s="1427"/>
      <c r="KKS38" s="1427"/>
      <c r="KKT38" s="1427"/>
      <c r="KKU38" s="1427"/>
      <c r="KKV38" s="1427"/>
      <c r="KKW38" s="6"/>
      <c r="KKX38" s="17"/>
      <c r="KKY38" s="318"/>
      <c r="KKZ38" s="318"/>
      <c r="KLA38" s="318"/>
      <c r="KLB38" s="318"/>
      <c r="KLC38" s="318"/>
      <c r="KLD38" s="318"/>
      <c r="KLE38" s="318"/>
      <c r="KLF38" s="38"/>
      <c r="KLG38" s="318"/>
      <c r="KLH38" s="38"/>
      <c r="KLI38" s="38"/>
      <c r="KLJ38" s="1427"/>
      <c r="KLK38" s="38"/>
      <c r="KLL38" s="38"/>
      <c r="KLM38" s="1427"/>
      <c r="KLN38" s="1427"/>
      <c r="KLO38" s="1427"/>
      <c r="KLP38" s="1427"/>
      <c r="KLQ38" s="1427"/>
      <c r="KLR38" s="1427"/>
      <c r="KLS38" s="6"/>
      <c r="KLT38" s="17"/>
      <c r="KLU38" s="318"/>
      <c r="KLV38" s="318"/>
      <c r="KLW38" s="318"/>
      <c r="KLX38" s="318"/>
      <c r="KLY38" s="318"/>
      <c r="KLZ38" s="318"/>
      <c r="KMA38" s="318"/>
      <c r="KMB38" s="38"/>
      <c r="KMC38" s="318"/>
      <c r="KMD38" s="38"/>
      <c r="KME38" s="38"/>
      <c r="KMF38" s="1427"/>
      <c r="KMG38" s="38"/>
      <c r="KMH38" s="38"/>
      <c r="KMI38" s="1427"/>
      <c r="KMJ38" s="1427"/>
      <c r="KMK38" s="1427"/>
      <c r="KML38" s="1427"/>
      <c r="KMM38" s="1427"/>
      <c r="KMN38" s="1427"/>
      <c r="KMO38" s="6"/>
      <c r="KMP38" s="17"/>
      <c r="KMQ38" s="318"/>
      <c r="KMR38" s="318"/>
      <c r="KMS38" s="318"/>
      <c r="KMT38" s="318"/>
      <c r="KMU38" s="318"/>
      <c r="KMV38" s="318"/>
      <c r="KMW38" s="318"/>
      <c r="KMX38" s="38"/>
      <c r="KMY38" s="318"/>
      <c r="KMZ38" s="38"/>
      <c r="KNA38" s="38"/>
      <c r="KNB38" s="1427"/>
      <c r="KNC38" s="38"/>
      <c r="KND38" s="38"/>
      <c r="KNE38" s="1427"/>
      <c r="KNF38" s="1427"/>
      <c r="KNG38" s="1427"/>
      <c r="KNH38" s="1427"/>
      <c r="KNI38" s="1427"/>
      <c r="KNJ38" s="1427"/>
      <c r="KNK38" s="6"/>
      <c r="KNL38" s="17"/>
      <c r="KNM38" s="318"/>
      <c r="KNN38" s="318"/>
      <c r="KNO38" s="318"/>
      <c r="KNP38" s="318"/>
      <c r="KNQ38" s="318"/>
      <c r="KNR38" s="318"/>
      <c r="KNS38" s="318"/>
      <c r="KNT38" s="38"/>
      <c r="KNU38" s="318"/>
      <c r="KNV38" s="38"/>
      <c r="KNW38" s="38"/>
      <c r="KNX38" s="1427"/>
      <c r="KNY38" s="38"/>
      <c r="KNZ38" s="38"/>
      <c r="KOA38" s="1427"/>
      <c r="KOB38" s="1427"/>
      <c r="KOC38" s="1427"/>
      <c r="KOD38" s="1427"/>
      <c r="KOE38" s="1427"/>
      <c r="KOF38" s="1427"/>
      <c r="KOG38" s="6"/>
      <c r="KOH38" s="17"/>
      <c r="KOI38" s="318"/>
      <c r="KOJ38" s="318"/>
      <c r="KOK38" s="318"/>
      <c r="KOL38" s="318"/>
      <c r="KOM38" s="318"/>
      <c r="KON38" s="318"/>
      <c r="KOO38" s="318"/>
      <c r="KOP38" s="38"/>
      <c r="KOQ38" s="318"/>
      <c r="KOR38" s="38"/>
      <c r="KOS38" s="38"/>
      <c r="KOT38" s="1427"/>
      <c r="KOU38" s="38"/>
      <c r="KOV38" s="38"/>
      <c r="KOW38" s="1427"/>
      <c r="KOX38" s="1427"/>
      <c r="KOY38" s="1427"/>
      <c r="KOZ38" s="1427"/>
      <c r="KPA38" s="1427"/>
      <c r="KPB38" s="1427"/>
      <c r="KPC38" s="6"/>
      <c r="KPD38" s="17"/>
      <c r="KPE38" s="318"/>
      <c r="KPF38" s="318"/>
      <c r="KPG38" s="318"/>
      <c r="KPH38" s="318"/>
      <c r="KPI38" s="318"/>
      <c r="KPJ38" s="318"/>
      <c r="KPK38" s="318"/>
      <c r="KPL38" s="38"/>
      <c r="KPM38" s="318"/>
      <c r="KPN38" s="38"/>
      <c r="KPO38" s="38"/>
      <c r="KPP38" s="1427"/>
      <c r="KPQ38" s="38"/>
      <c r="KPR38" s="38"/>
      <c r="KPS38" s="1427"/>
      <c r="KPT38" s="1427"/>
      <c r="KPU38" s="1427"/>
      <c r="KPV38" s="1427"/>
      <c r="KPW38" s="1427"/>
      <c r="KPX38" s="1427"/>
      <c r="KPY38" s="6"/>
      <c r="KPZ38" s="17"/>
      <c r="KQA38" s="318"/>
      <c r="KQB38" s="318"/>
      <c r="KQC38" s="318"/>
      <c r="KQD38" s="318"/>
      <c r="KQE38" s="318"/>
      <c r="KQF38" s="318"/>
      <c r="KQG38" s="318"/>
      <c r="KQH38" s="38"/>
      <c r="KQI38" s="318"/>
      <c r="KQJ38" s="38"/>
      <c r="KQK38" s="38"/>
      <c r="KQL38" s="1427"/>
      <c r="KQM38" s="38"/>
      <c r="KQN38" s="38"/>
      <c r="KQO38" s="1427"/>
      <c r="KQP38" s="1427"/>
      <c r="KQQ38" s="1427"/>
      <c r="KQR38" s="1427"/>
      <c r="KQS38" s="1427"/>
      <c r="KQT38" s="1427"/>
      <c r="KQU38" s="6"/>
      <c r="KQV38" s="17"/>
      <c r="KQW38" s="318"/>
      <c r="KQX38" s="318"/>
      <c r="KQY38" s="318"/>
      <c r="KQZ38" s="318"/>
      <c r="KRA38" s="318"/>
      <c r="KRB38" s="318"/>
      <c r="KRC38" s="318"/>
      <c r="KRD38" s="38"/>
      <c r="KRE38" s="318"/>
      <c r="KRF38" s="38"/>
      <c r="KRG38" s="38"/>
      <c r="KRH38" s="1427"/>
      <c r="KRI38" s="38"/>
      <c r="KRJ38" s="38"/>
      <c r="KRK38" s="1427"/>
      <c r="KRL38" s="1427"/>
      <c r="KRM38" s="1427"/>
      <c r="KRN38" s="1427"/>
      <c r="KRO38" s="1427"/>
      <c r="KRP38" s="1427"/>
      <c r="KRQ38" s="6"/>
      <c r="KRR38" s="17"/>
      <c r="KRS38" s="318"/>
      <c r="KRT38" s="318"/>
      <c r="KRU38" s="318"/>
      <c r="KRV38" s="318"/>
      <c r="KRW38" s="318"/>
      <c r="KRX38" s="318"/>
      <c r="KRY38" s="318"/>
      <c r="KRZ38" s="38"/>
      <c r="KSA38" s="318"/>
      <c r="KSB38" s="38"/>
      <c r="KSC38" s="38"/>
      <c r="KSD38" s="1427"/>
      <c r="KSE38" s="38"/>
      <c r="KSF38" s="38"/>
      <c r="KSG38" s="1427"/>
      <c r="KSH38" s="1427"/>
      <c r="KSI38" s="1427"/>
      <c r="KSJ38" s="1427"/>
      <c r="KSK38" s="1427"/>
      <c r="KSL38" s="1427"/>
      <c r="KSM38" s="6"/>
      <c r="KSN38" s="17"/>
      <c r="KSO38" s="318"/>
      <c r="KSP38" s="318"/>
      <c r="KSQ38" s="318"/>
      <c r="KSR38" s="318"/>
      <c r="KSS38" s="318"/>
      <c r="KST38" s="318"/>
      <c r="KSU38" s="318"/>
      <c r="KSV38" s="38"/>
      <c r="KSW38" s="318"/>
      <c r="KSX38" s="38"/>
      <c r="KSY38" s="38"/>
      <c r="KSZ38" s="1427"/>
      <c r="KTA38" s="38"/>
      <c r="KTB38" s="38"/>
      <c r="KTC38" s="1427"/>
      <c r="KTD38" s="1427"/>
      <c r="KTE38" s="1427"/>
      <c r="KTF38" s="1427"/>
      <c r="KTG38" s="1427"/>
      <c r="KTH38" s="1427"/>
      <c r="KTI38" s="6"/>
      <c r="KTJ38" s="17"/>
      <c r="KTK38" s="318"/>
      <c r="KTL38" s="318"/>
      <c r="KTM38" s="318"/>
      <c r="KTN38" s="318"/>
      <c r="KTO38" s="318"/>
      <c r="KTP38" s="318"/>
      <c r="KTQ38" s="318"/>
      <c r="KTR38" s="38"/>
      <c r="KTS38" s="318"/>
      <c r="KTT38" s="38"/>
      <c r="KTU38" s="38"/>
      <c r="KTV38" s="1427"/>
      <c r="KTW38" s="38"/>
      <c r="KTX38" s="38"/>
      <c r="KTY38" s="1427"/>
      <c r="KTZ38" s="1427"/>
      <c r="KUA38" s="1427"/>
      <c r="KUB38" s="1427"/>
      <c r="KUC38" s="1427"/>
      <c r="KUD38" s="1427"/>
      <c r="KUE38" s="6"/>
      <c r="KUF38" s="17"/>
      <c r="KUG38" s="318"/>
      <c r="KUH38" s="318"/>
      <c r="KUI38" s="318"/>
      <c r="KUJ38" s="318"/>
      <c r="KUK38" s="318"/>
      <c r="KUL38" s="318"/>
      <c r="KUM38" s="318"/>
      <c r="KUN38" s="38"/>
      <c r="KUO38" s="318"/>
      <c r="KUP38" s="38"/>
      <c r="KUQ38" s="38"/>
      <c r="KUR38" s="1427"/>
      <c r="KUS38" s="38"/>
      <c r="KUT38" s="38"/>
      <c r="KUU38" s="1427"/>
      <c r="KUV38" s="1427"/>
      <c r="KUW38" s="1427"/>
      <c r="KUX38" s="1427"/>
      <c r="KUY38" s="1427"/>
      <c r="KUZ38" s="1427"/>
      <c r="KVA38" s="6"/>
      <c r="KVB38" s="17"/>
      <c r="KVC38" s="318"/>
      <c r="KVD38" s="318"/>
      <c r="KVE38" s="318"/>
      <c r="KVF38" s="318"/>
      <c r="KVG38" s="318"/>
      <c r="KVH38" s="318"/>
      <c r="KVI38" s="318"/>
      <c r="KVJ38" s="38"/>
      <c r="KVK38" s="318"/>
      <c r="KVL38" s="38"/>
      <c r="KVM38" s="38"/>
      <c r="KVN38" s="1427"/>
      <c r="KVO38" s="38"/>
      <c r="KVP38" s="38"/>
      <c r="KVQ38" s="1427"/>
      <c r="KVR38" s="1427"/>
      <c r="KVS38" s="1427"/>
      <c r="KVT38" s="1427"/>
      <c r="KVU38" s="1427"/>
      <c r="KVV38" s="1427"/>
      <c r="KVW38" s="6"/>
      <c r="KVX38" s="17"/>
      <c r="KVY38" s="318"/>
      <c r="KVZ38" s="318"/>
      <c r="KWA38" s="318"/>
      <c r="KWB38" s="318"/>
      <c r="KWC38" s="318"/>
      <c r="KWD38" s="318"/>
      <c r="KWE38" s="318"/>
      <c r="KWF38" s="38"/>
      <c r="KWG38" s="318"/>
      <c r="KWH38" s="38"/>
      <c r="KWI38" s="38"/>
      <c r="KWJ38" s="1427"/>
      <c r="KWK38" s="38"/>
      <c r="KWL38" s="38"/>
      <c r="KWM38" s="1427"/>
      <c r="KWN38" s="1427"/>
      <c r="KWO38" s="1427"/>
      <c r="KWP38" s="1427"/>
      <c r="KWQ38" s="1427"/>
      <c r="KWR38" s="1427"/>
      <c r="KWS38" s="6"/>
      <c r="KWT38" s="17"/>
      <c r="KWU38" s="318"/>
      <c r="KWV38" s="318"/>
      <c r="KWW38" s="318"/>
      <c r="KWX38" s="318"/>
      <c r="KWY38" s="318"/>
      <c r="KWZ38" s="318"/>
      <c r="KXA38" s="318"/>
      <c r="KXB38" s="38"/>
      <c r="KXC38" s="318"/>
      <c r="KXD38" s="38"/>
      <c r="KXE38" s="38"/>
      <c r="KXF38" s="1427"/>
      <c r="KXG38" s="38"/>
      <c r="KXH38" s="38"/>
      <c r="KXI38" s="1427"/>
      <c r="KXJ38" s="1427"/>
      <c r="KXK38" s="1427"/>
      <c r="KXL38" s="1427"/>
      <c r="KXM38" s="1427"/>
      <c r="KXN38" s="1427"/>
      <c r="KXO38" s="6"/>
      <c r="KXP38" s="17"/>
      <c r="KXQ38" s="318"/>
      <c r="KXR38" s="318"/>
      <c r="KXS38" s="318"/>
      <c r="KXT38" s="318"/>
      <c r="KXU38" s="318"/>
      <c r="KXV38" s="318"/>
      <c r="KXW38" s="318"/>
      <c r="KXX38" s="38"/>
      <c r="KXY38" s="318"/>
      <c r="KXZ38" s="38"/>
      <c r="KYA38" s="38"/>
      <c r="KYB38" s="1427"/>
      <c r="KYC38" s="38"/>
      <c r="KYD38" s="38"/>
      <c r="KYE38" s="1427"/>
      <c r="KYF38" s="1427"/>
      <c r="KYG38" s="1427"/>
      <c r="KYH38" s="1427"/>
      <c r="KYI38" s="1427"/>
      <c r="KYJ38" s="1427"/>
      <c r="KYK38" s="6"/>
      <c r="KYL38" s="17"/>
      <c r="KYM38" s="318"/>
      <c r="KYN38" s="318"/>
      <c r="KYO38" s="318"/>
      <c r="KYP38" s="318"/>
      <c r="KYQ38" s="318"/>
      <c r="KYR38" s="318"/>
      <c r="KYS38" s="318"/>
      <c r="KYT38" s="38"/>
      <c r="KYU38" s="318"/>
      <c r="KYV38" s="38"/>
      <c r="KYW38" s="38"/>
      <c r="KYX38" s="1427"/>
      <c r="KYY38" s="38"/>
      <c r="KYZ38" s="38"/>
      <c r="KZA38" s="1427"/>
      <c r="KZB38" s="1427"/>
      <c r="KZC38" s="1427"/>
      <c r="KZD38" s="1427"/>
      <c r="KZE38" s="1427"/>
      <c r="KZF38" s="1427"/>
      <c r="KZG38" s="6"/>
      <c r="KZH38" s="17"/>
      <c r="KZI38" s="318"/>
      <c r="KZJ38" s="318"/>
      <c r="KZK38" s="318"/>
      <c r="KZL38" s="318"/>
      <c r="KZM38" s="318"/>
      <c r="KZN38" s="318"/>
      <c r="KZO38" s="318"/>
      <c r="KZP38" s="38"/>
      <c r="KZQ38" s="318"/>
      <c r="KZR38" s="38"/>
      <c r="KZS38" s="38"/>
      <c r="KZT38" s="1427"/>
      <c r="KZU38" s="38"/>
      <c r="KZV38" s="38"/>
      <c r="KZW38" s="1427"/>
      <c r="KZX38" s="1427"/>
      <c r="KZY38" s="1427"/>
      <c r="KZZ38" s="1427"/>
      <c r="LAA38" s="1427"/>
      <c r="LAB38" s="1427"/>
      <c r="LAC38" s="6"/>
      <c r="LAD38" s="17"/>
      <c r="LAE38" s="318"/>
      <c r="LAF38" s="318"/>
      <c r="LAG38" s="318"/>
      <c r="LAH38" s="318"/>
      <c r="LAI38" s="318"/>
      <c r="LAJ38" s="318"/>
      <c r="LAK38" s="318"/>
      <c r="LAL38" s="38"/>
      <c r="LAM38" s="318"/>
      <c r="LAN38" s="38"/>
      <c r="LAO38" s="38"/>
      <c r="LAP38" s="1427"/>
      <c r="LAQ38" s="38"/>
      <c r="LAR38" s="38"/>
      <c r="LAS38" s="1427"/>
      <c r="LAT38" s="1427"/>
      <c r="LAU38" s="1427"/>
      <c r="LAV38" s="1427"/>
      <c r="LAW38" s="1427"/>
      <c r="LAX38" s="1427"/>
      <c r="LAY38" s="6"/>
      <c r="LAZ38" s="17"/>
      <c r="LBA38" s="318"/>
      <c r="LBB38" s="318"/>
      <c r="LBC38" s="318"/>
      <c r="LBD38" s="318"/>
      <c r="LBE38" s="318"/>
      <c r="LBF38" s="318"/>
      <c r="LBG38" s="318"/>
      <c r="LBH38" s="38"/>
      <c r="LBI38" s="318"/>
      <c r="LBJ38" s="38"/>
      <c r="LBK38" s="38"/>
      <c r="LBL38" s="1427"/>
      <c r="LBM38" s="38"/>
      <c r="LBN38" s="38"/>
      <c r="LBO38" s="1427"/>
      <c r="LBP38" s="1427"/>
      <c r="LBQ38" s="1427"/>
      <c r="LBR38" s="1427"/>
      <c r="LBS38" s="1427"/>
      <c r="LBT38" s="1427"/>
      <c r="LBU38" s="6"/>
      <c r="LBV38" s="17"/>
      <c r="LBW38" s="318"/>
      <c r="LBX38" s="318"/>
      <c r="LBY38" s="318"/>
      <c r="LBZ38" s="318"/>
      <c r="LCA38" s="318"/>
      <c r="LCB38" s="318"/>
      <c r="LCC38" s="318"/>
      <c r="LCD38" s="38"/>
      <c r="LCE38" s="318"/>
      <c r="LCF38" s="38"/>
      <c r="LCG38" s="38"/>
      <c r="LCH38" s="1427"/>
      <c r="LCI38" s="38"/>
      <c r="LCJ38" s="38"/>
      <c r="LCK38" s="1427"/>
      <c r="LCL38" s="1427"/>
      <c r="LCM38" s="1427"/>
      <c r="LCN38" s="1427"/>
      <c r="LCO38" s="1427"/>
      <c r="LCP38" s="1427"/>
      <c r="LCQ38" s="6"/>
      <c r="LCR38" s="17"/>
      <c r="LCS38" s="318"/>
      <c r="LCT38" s="318"/>
      <c r="LCU38" s="318"/>
      <c r="LCV38" s="318"/>
      <c r="LCW38" s="318"/>
      <c r="LCX38" s="318"/>
      <c r="LCY38" s="318"/>
      <c r="LCZ38" s="38"/>
      <c r="LDA38" s="318"/>
      <c r="LDB38" s="38"/>
      <c r="LDC38" s="38"/>
      <c r="LDD38" s="1427"/>
      <c r="LDE38" s="38"/>
      <c r="LDF38" s="38"/>
      <c r="LDG38" s="1427"/>
      <c r="LDH38" s="1427"/>
      <c r="LDI38" s="1427"/>
      <c r="LDJ38" s="1427"/>
      <c r="LDK38" s="1427"/>
      <c r="LDL38" s="1427"/>
      <c r="LDM38" s="6"/>
      <c r="LDN38" s="17"/>
      <c r="LDO38" s="318"/>
      <c r="LDP38" s="318"/>
      <c r="LDQ38" s="318"/>
      <c r="LDR38" s="318"/>
      <c r="LDS38" s="318"/>
      <c r="LDT38" s="318"/>
      <c r="LDU38" s="318"/>
      <c r="LDV38" s="38"/>
      <c r="LDW38" s="318"/>
      <c r="LDX38" s="38"/>
      <c r="LDY38" s="38"/>
      <c r="LDZ38" s="1427"/>
      <c r="LEA38" s="38"/>
      <c r="LEB38" s="38"/>
      <c r="LEC38" s="1427"/>
      <c r="LED38" s="1427"/>
      <c r="LEE38" s="1427"/>
      <c r="LEF38" s="1427"/>
      <c r="LEG38" s="1427"/>
      <c r="LEH38" s="1427"/>
      <c r="LEI38" s="6"/>
      <c r="LEJ38" s="17"/>
      <c r="LEK38" s="318"/>
      <c r="LEL38" s="318"/>
      <c r="LEM38" s="318"/>
      <c r="LEN38" s="318"/>
      <c r="LEO38" s="318"/>
      <c r="LEP38" s="318"/>
      <c r="LEQ38" s="318"/>
      <c r="LER38" s="38"/>
      <c r="LES38" s="318"/>
      <c r="LET38" s="38"/>
      <c r="LEU38" s="38"/>
      <c r="LEV38" s="1427"/>
      <c r="LEW38" s="38"/>
      <c r="LEX38" s="38"/>
      <c r="LEY38" s="1427"/>
      <c r="LEZ38" s="1427"/>
      <c r="LFA38" s="1427"/>
      <c r="LFB38" s="1427"/>
      <c r="LFC38" s="1427"/>
      <c r="LFD38" s="1427"/>
      <c r="LFE38" s="6"/>
      <c r="LFF38" s="17"/>
      <c r="LFG38" s="318"/>
      <c r="LFH38" s="318"/>
      <c r="LFI38" s="318"/>
      <c r="LFJ38" s="318"/>
      <c r="LFK38" s="318"/>
      <c r="LFL38" s="318"/>
      <c r="LFM38" s="318"/>
      <c r="LFN38" s="38"/>
      <c r="LFO38" s="318"/>
      <c r="LFP38" s="38"/>
      <c r="LFQ38" s="38"/>
      <c r="LFR38" s="1427"/>
      <c r="LFS38" s="38"/>
      <c r="LFT38" s="38"/>
      <c r="LFU38" s="1427"/>
      <c r="LFV38" s="1427"/>
      <c r="LFW38" s="1427"/>
      <c r="LFX38" s="1427"/>
      <c r="LFY38" s="1427"/>
      <c r="LFZ38" s="1427"/>
      <c r="LGA38" s="6"/>
      <c r="LGB38" s="17"/>
      <c r="LGC38" s="318"/>
      <c r="LGD38" s="318"/>
      <c r="LGE38" s="318"/>
      <c r="LGF38" s="318"/>
      <c r="LGG38" s="318"/>
      <c r="LGH38" s="318"/>
      <c r="LGI38" s="318"/>
      <c r="LGJ38" s="38"/>
      <c r="LGK38" s="318"/>
      <c r="LGL38" s="38"/>
      <c r="LGM38" s="38"/>
      <c r="LGN38" s="1427"/>
      <c r="LGO38" s="38"/>
      <c r="LGP38" s="38"/>
      <c r="LGQ38" s="1427"/>
      <c r="LGR38" s="1427"/>
      <c r="LGS38" s="1427"/>
      <c r="LGT38" s="1427"/>
      <c r="LGU38" s="1427"/>
      <c r="LGV38" s="1427"/>
      <c r="LGW38" s="6"/>
      <c r="LGX38" s="17"/>
      <c r="LGY38" s="318"/>
      <c r="LGZ38" s="318"/>
      <c r="LHA38" s="318"/>
      <c r="LHB38" s="318"/>
      <c r="LHC38" s="318"/>
      <c r="LHD38" s="318"/>
      <c r="LHE38" s="318"/>
      <c r="LHF38" s="38"/>
      <c r="LHG38" s="318"/>
      <c r="LHH38" s="38"/>
      <c r="LHI38" s="38"/>
      <c r="LHJ38" s="1427"/>
      <c r="LHK38" s="38"/>
      <c r="LHL38" s="38"/>
      <c r="LHM38" s="1427"/>
      <c r="LHN38" s="1427"/>
      <c r="LHO38" s="1427"/>
      <c r="LHP38" s="1427"/>
      <c r="LHQ38" s="1427"/>
      <c r="LHR38" s="1427"/>
      <c r="LHS38" s="6"/>
      <c r="LHT38" s="17"/>
      <c r="LHU38" s="318"/>
      <c r="LHV38" s="318"/>
      <c r="LHW38" s="318"/>
      <c r="LHX38" s="318"/>
      <c r="LHY38" s="318"/>
      <c r="LHZ38" s="318"/>
      <c r="LIA38" s="318"/>
      <c r="LIB38" s="38"/>
      <c r="LIC38" s="318"/>
      <c r="LID38" s="38"/>
      <c r="LIE38" s="38"/>
      <c r="LIF38" s="1427"/>
      <c r="LIG38" s="38"/>
      <c r="LIH38" s="38"/>
      <c r="LII38" s="1427"/>
      <c r="LIJ38" s="1427"/>
      <c r="LIK38" s="1427"/>
      <c r="LIL38" s="1427"/>
      <c r="LIM38" s="1427"/>
      <c r="LIN38" s="1427"/>
      <c r="LIO38" s="6"/>
      <c r="LIP38" s="17"/>
      <c r="LIQ38" s="318"/>
      <c r="LIR38" s="318"/>
      <c r="LIS38" s="318"/>
      <c r="LIT38" s="318"/>
      <c r="LIU38" s="318"/>
      <c r="LIV38" s="318"/>
      <c r="LIW38" s="318"/>
      <c r="LIX38" s="38"/>
      <c r="LIY38" s="318"/>
      <c r="LIZ38" s="38"/>
      <c r="LJA38" s="38"/>
      <c r="LJB38" s="1427"/>
      <c r="LJC38" s="38"/>
      <c r="LJD38" s="38"/>
      <c r="LJE38" s="1427"/>
      <c r="LJF38" s="1427"/>
      <c r="LJG38" s="1427"/>
      <c r="LJH38" s="1427"/>
      <c r="LJI38" s="1427"/>
      <c r="LJJ38" s="1427"/>
      <c r="LJK38" s="6"/>
      <c r="LJL38" s="17"/>
      <c r="LJM38" s="318"/>
      <c r="LJN38" s="318"/>
      <c r="LJO38" s="318"/>
      <c r="LJP38" s="318"/>
      <c r="LJQ38" s="318"/>
      <c r="LJR38" s="318"/>
      <c r="LJS38" s="318"/>
      <c r="LJT38" s="38"/>
      <c r="LJU38" s="318"/>
      <c r="LJV38" s="38"/>
      <c r="LJW38" s="38"/>
      <c r="LJX38" s="1427"/>
      <c r="LJY38" s="38"/>
      <c r="LJZ38" s="38"/>
      <c r="LKA38" s="1427"/>
      <c r="LKB38" s="1427"/>
      <c r="LKC38" s="1427"/>
      <c r="LKD38" s="1427"/>
      <c r="LKE38" s="1427"/>
      <c r="LKF38" s="1427"/>
      <c r="LKG38" s="6"/>
      <c r="LKH38" s="17"/>
      <c r="LKI38" s="318"/>
      <c r="LKJ38" s="318"/>
      <c r="LKK38" s="318"/>
      <c r="LKL38" s="318"/>
      <c r="LKM38" s="318"/>
      <c r="LKN38" s="318"/>
      <c r="LKO38" s="318"/>
      <c r="LKP38" s="38"/>
      <c r="LKQ38" s="318"/>
      <c r="LKR38" s="38"/>
      <c r="LKS38" s="38"/>
      <c r="LKT38" s="1427"/>
      <c r="LKU38" s="38"/>
      <c r="LKV38" s="38"/>
      <c r="LKW38" s="1427"/>
      <c r="LKX38" s="1427"/>
      <c r="LKY38" s="1427"/>
      <c r="LKZ38" s="1427"/>
      <c r="LLA38" s="1427"/>
      <c r="LLB38" s="1427"/>
      <c r="LLC38" s="6"/>
      <c r="LLD38" s="17"/>
      <c r="LLE38" s="318"/>
      <c r="LLF38" s="318"/>
      <c r="LLG38" s="318"/>
      <c r="LLH38" s="318"/>
      <c r="LLI38" s="318"/>
      <c r="LLJ38" s="318"/>
      <c r="LLK38" s="318"/>
      <c r="LLL38" s="38"/>
      <c r="LLM38" s="318"/>
      <c r="LLN38" s="38"/>
      <c r="LLO38" s="38"/>
      <c r="LLP38" s="1427"/>
      <c r="LLQ38" s="38"/>
      <c r="LLR38" s="38"/>
      <c r="LLS38" s="1427"/>
      <c r="LLT38" s="1427"/>
      <c r="LLU38" s="1427"/>
      <c r="LLV38" s="1427"/>
      <c r="LLW38" s="1427"/>
      <c r="LLX38" s="1427"/>
      <c r="LLY38" s="6"/>
      <c r="LLZ38" s="17"/>
      <c r="LMA38" s="318"/>
      <c r="LMB38" s="318"/>
      <c r="LMC38" s="318"/>
      <c r="LMD38" s="318"/>
      <c r="LME38" s="318"/>
      <c r="LMF38" s="318"/>
      <c r="LMG38" s="318"/>
      <c r="LMH38" s="38"/>
      <c r="LMI38" s="318"/>
      <c r="LMJ38" s="38"/>
      <c r="LMK38" s="38"/>
      <c r="LML38" s="1427"/>
      <c r="LMM38" s="38"/>
      <c r="LMN38" s="38"/>
      <c r="LMO38" s="1427"/>
      <c r="LMP38" s="1427"/>
      <c r="LMQ38" s="1427"/>
      <c r="LMR38" s="1427"/>
      <c r="LMS38" s="1427"/>
      <c r="LMT38" s="1427"/>
      <c r="LMU38" s="6"/>
      <c r="LMV38" s="17"/>
      <c r="LMW38" s="318"/>
      <c r="LMX38" s="318"/>
      <c r="LMY38" s="318"/>
      <c r="LMZ38" s="318"/>
      <c r="LNA38" s="318"/>
      <c r="LNB38" s="318"/>
      <c r="LNC38" s="318"/>
      <c r="LND38" s="38"/>
      <c r="LNE38" s="318"/>
      <c r="LNF38" s="38"/>
      <c r="LNG38" s="38"/>
      <c r="LNH38" s="1427"/>
      <c r="LNI38" s="38"/>
      <c r="LNJ38" s="38"/>
      <c r="LNK38" s="1427"/>
      <c r="LNL38" s="1427"/>
      <c r="LNM38" s="1427"/>
      <c r="LNN38" s="1427"/>
      <c r="LNO38" s="1427"/>
      <c r="LNP38" s="1427"/>
      <c r="LNQ38" s="6"/>
      <c r="LNR38" s="17"/>
      <c r="LNS38" s="318"/>
      <c r="LNT38" s="318"/>
      <c r="LNU38" s="318"/>
      <c r="LNV38" s="318"/>
      <c r="LNW38" s="318"/>
      <c r="LNX38" s="318"/>
      <c r="LNY38" s="318"/>
      <c r="LNZ38" s="38"/>
      <c r="LOA38" s="318"/>
      <c r="LOB38" s="38"/>
      <c r="LOC38" s="38"/>
      <c r="LOD38" s="1427"/>
      <c r="LOE38" s="38"/>
      <c r="LOF38" s="38"/>
      <c r="LOG38" s="1427"/>
      <c r="LOH38" s="1427"/>
      <c r="LOI38" s="1427"/>
      <c r="LOJ38" s="1427"/>
      <c r="LOK38" s="1427"/>
      <c r="LOL38" s="1427"/>
      <c r="LOM38" s="6"/>
      <c r="LON38" s="17"/>
      <c r="LOO38" s="318"/>
      <c r="LOP38" s="318"/>
      <c r="LOQ38" s="318"/>
      <c r="LOR38" s="318"/>
      <c r="LOS38" s="318"/>
      <c r="LOT38" s="318"/>
      <c r="LOU38" s="318"/>
      <c r="LOV38" s="38"/>
      <c r="LOW38" s="318"/>
      <c r="LOX38" s="38"/>
      <c r="LOY38" s="38"/>
      <c r="LOZ38" s="1427"/>
      <c r="LPA38" s="38"/>
      <c r="LPB38" s="38"/>
      <c r="LPC38" s="1427"/>
      <c r="LPD38" s="1427"/>
      <c r="LPE38" s="1427"/>
      <c r="LPF38" s="1427"/>
      <c r="LPG38" s="1427"/>
      <c r="LPH38" s="1427"/>
      <c r="LPI38" s="6"/>
      <c r="LPJ38" s="17"/>
      <c r="LPK38" s="318"/>
      <c r="LPL38" s="318"/>
      <c r="LPM38" s="318"/>
      <c r="LPN38" s="318"/>
      <c r="LPO38" s="318"/>
      <c r="LPP38" s="318"/>
      <c r="LPQ38" s="318"/>
      <c r="LPR38" s="38"/>
      <c r="LPS38" s="318"/>
      <c r="LPT38" s="38"/>
      <c r="LPU38" s="38"/>
      <c r="LPV38" s="1427"/>
      <c r="LPW38" s="38"/>
      <c r="LPX38" s="38"/>
      <c r="LPY38" s="1427"/>
      <c r="LPZ38" s="1427"/>
      <c r="LQA38" s="1427"/>
      <c r="LQB38" s="1427"/>
      <c r="LQC38" s="1427"/>
      <c r="LQD38" s="1427"/>
      <c r="LQE38" s="6"/>
      <c r="LQF38" s="17"/>
      <c r="LQG38" s="318"/>
      <c r="LQH38" s="318"/>
      <c r="LQI38" s="318"/>
      <c r="LQJ38" s="318"/>
      <c r="LQK38" s="318"/>
      <c r="LQL38" s="318"/>
      <c r="LQM38" s="318"/>
      <c r="LQN38" s="38"/>
      <c r="LQO38" s="318"/>
      <c r="LQP38" s="38"/>
      <c r="LQQ38" s="38"/>
      <c r="LQR38" s="1427"/>
      <c r="LQS38" s="38"/>
      <c r="LQT38" s="38"/>
      <c r="LQU38" s="1427"/>
      <c r="LQV38" s="1427"/>
      <c r="LQW38" s="1427"/>
      <c r="LQX38" s="1427"/>
      <c r="LQY38" s="1427"/>
      <c r="LQZ38" s="1427"/>
      <c r="LRA38" s="6"/>
      <c r="LRB38" s="17"/>
      <c r="LRC38" s="318"/>
      <c r="LRD38" s="318"/>
      <c r="LRE38" s="318"/>
      <c r="LRF38" s="318"/>
      <c r="LRG38" s="318"/>
      <c r="LRH38" s="318"/>
      <c r="LRI38" s="318"/>
      <c r="LRJ38" s="38"/>
      <c r="LRK38" s="318"/>
      <c r="LRL38" s="38"/>
      <c r="LRM38" s="38"/>
      <c r="LRN38" s="1427"/>
      <c r="LRO38" s="38"/>
      <c r="LRP38" s="38"/>
      <c r="LRQ38" s="1427"/>
      <c r="LRR38" s="1427"/>
      <c r="LRS38" s="1427"/>
      <c r="LRT38" s="1427"/>
      <c r="LRU38" s="1427"/>
      <c r="LRV38" s="1427"/>
      <c r="LRW38" s="6"/>
      <c r="LRX38" s="17"/>
      <c r="LRY38" s="318"/>
      <c r="LRZ38" s="318"/>
      <c r="LSA38" s="318"/>
      <c r="LSB38" s="318"/>
      <c r="LSC38" s="318"/>
      <c r="LSD38" s="318"/>
      <c r="LSE38" s="318"/>
      <c r="LSF38" s="38"/>
      <c r="LSG38" s="318"/>
      <c r="LSH38" s="38"/>
      <c r="LSI38" s="38"/>
      <c r="LSJ38" s="1427"/>
      <c r="LSK38" s="38"/>
      <c r="LSL38" s="38"/>
      <c r="LSM38" s="1427"/>
      <c r="LSN38" s="1427"/>
      <c r="LSO38" s="1427"/>
      <c r="LSP38" s="1427"/>
      <c r="LSQ38" s="1427"/>
      <c r="LSR38" s="1427"/>
      <c r="LSS38" s="6"/>
      <c r="LST38" s="17"/>
      <c r="LSU38" s="318"/>
      <c r="LSV38" s="318"/>
      <c r="LSW38" s="318"/>
      <c r="LSX38" s="318"/>
      <c r="LSY38" s="318"/>
      <c r="LSZ38" s="318"/>
      <c r="LTA38" s="318"/>
      <c r="LTB38" s="38"/>
      <c r="LTC38" s="318"/>
      <c r="LTD38" s="38"/>
      <c r="LTE38" s="38"/>
      <c r="LTF38" s="1427"/>
      <c r="LTG38" s="38"/>
      <c r="LTH38" s="38"/>
      <c r="LTI38" s="1427"/>
      <c r="LTJ38" s="1427"/>
      <c r="LTK38" s="1427"/>
      <c r="LTL38" s="1427"/>
      <c r="LTM38" s="1427"/>
      <c r="LTN38" s="1427"/>
      <c r="LTO38" s="6"/>
      <c r="LTP38" s="17"/>
      <c r="LTQ38" s="318"/>
      <c r="LTR38" s="318"/>
      <c r="LTS38" s="318"/>
      <c r="LTT38" s="318"/>
      <c r="LTU38" s="318"/>
      <c r="LTV38" s="318"/>
      <c r="LTW38" s="318"/>
      <c r="LTX38" s="38"/>
      <c r="LTY38" s="318"/>
      <c r="LTZ38" s="38"/>
      <c r="LUA38" s="38"/>
      <c r="LUB38" s="1427"/>
      <c r="LUC38" s="38"/>
      <c r="LUD38" s="38"/>
      <c r="LUE38" s="1427"/>
      <c r="LUF38" s="1427"/>
      <c r="LUG38" s="1427"/>
      <c r="LUH38" s="1427"/>
      <c r="LUI38" s="1427"/>
      <c r="LUJ38" s="1427"/>
      <c r="LUK38" s="6"/>
      <c r="LUL38" s="17"/>
      <c r="LUM38" s="318"/>
      <c r="LUN38" s="318"/>
      <c r="LUO38" s="318"/>
      <c r="LUP38" s="318"/>
      <c r="LUQ38" s="318"/>
      <c r="LUR38" s="318"/>
      <c r="LUS38" s="318"/>
      <c r="LUT38" s="38"/>
      <c r="LUU38" s="318"/>
      <c r="LUV38" s="38"/>
      <c r="LUW38" s="38"/>
      <c r="LUX38" s="1427"/>
      <c r="LUY38" s="38"/>
      <c r="LUZ38" s="38"/>
      <c r="LVA38" s="1427"/>
      <c r="LVB38" s="1427"/>
      <c r="LVC38" s="1427"/>
      <c r="LVD38" s="1427"/>
      <c r="LVE38" s="1427"/>
      <c r="LVF38" s="1427"/>
      <c r="LVG38" s="6"/>
      <c r="LVH38" s="17"/>
      <c r="LVI38" s="318"/>
      <c r="LVJ38" s="318"/>
      <c r="LVK38" s="318"/>
      <c r="LVL38" s="318"/>
      <c r="LVM38" s="318"/>
      <c r="LVN38" s="318"/>
      <c r="LVO38" s="318"/>
      <c r="LVP38" s="38"/>
      <c r="LVQ38" s="318"/>
      <c r="LVR38" s="38"/>
      <c r="LVS38" s="38"/>
      <c r="LVT38" s="1427"/>
      <c r="LVU38" s="38"/>
      <c r="LVV38" s="38"/>
      <c r="LVW38" s="1427"/>
      <c r="LVX38" s="1427"/>
      <c r="LVY38" s="1427"/>
      <c r="LVZ38" s="1427"/>
      <c r="LWA38" s="1427"/>
      <c r="LWB38" s="1427"/>
      <c r="LWC38" s="6"/>
      <c r="LWD38" s="17"/>
      <c r="LWE38" s="318"/>
      <c r="LWF38" s="318"/>
      <c r="LWG38" s="318"/>
      <c r="LWH38" s="318"/>
      <c r="LWI38" s="318"/>
      <c r="LWJ38" s="318"/>
      <c r="LWK38" s="318"/>
      <c r="LWL38" s="38"/>
      <c r="LWM38" s="318"/>
      <c r="LWN38" s="38"/>
      <c r="LWO38" s="38"/>
      <c r="LWP38" s="1427"/>
      <c r="LWQ38" s="38"/>
      <c r="LWR38" s="38"/>
      <c r="LWS38" s="1427"/>
      <c r="LWT38" s="1427"/>
      <c r="LWU38" s="1427"/>
      <c r="LWV38" s="1427"/>
      <c r="LWW38" s="1427"/>
      <c r="LWX38" s="1427"/>
      <c r="LWY38" s="6"/>
      <c r="LWZ38" s="17"/>
      <c r="LXA38" s="318"/>
      <c r="LXB38" s="318"/>
      <c r="LXC38" s="318"/>
      <c r="LXD38" s="318"/>
      <c r="LXE38" s="318"/>
      <c r="LXF38" s="318"/>
      <c r="LXG38" s="318"/>
      <c r="LXH38" s="38"/>
      <c r="LXI38" s="318"/>
      <c r="LXJ38" s="38"/>
      <c r="LXK38" s="38"/>
      <c r="LXL38" s="1427"/>
      <c r="LXM38" s="38"/>
      <c r="LXN38" s="38"/>
      <c r="LXO38" s="1427"/>
      <c r="LXP38" s="1427"/>
      <c r="LXQ38" s="1427"/>
      <c r="LXR38" s="1427"/>
      <c r="LXS38" s="1427"/>
      <c r="LXT38" s="1427"/>
      <c r="LXU38" s="6"/>
      <c r="LXV38" s="17"/>
      <c r="LXW38" s="318"/>
      <c r="LXX38" s="318"/>
      <c r="LXY38" s="318"/>
      <c r="LXZ38" s="318"/>
      <c r="LYA38" s="318"/>
      <c r="LYB38" s="318"/>
      <c r="LYC38" s="318"/>
      <c r="LYD38" s="38"/>
      <c r="LYE38" s="318"/>
      <c r="LYF38" s="38"/>
      <c r="LYG38" s="38"/>
      <c r="LYH38" s="1427"/>
      <c r="LYI38" s="38"/>
      <c r="LYJ38" s="38"/>
      <c r="LYK38" s="1427"/>
      <c r="LYL38" s="1427"/>
      <c r="LYM38" s="1427"/>
      <c r="LYN38" s="1427"/>
      <c r="LYO38" s="1427"/>
      <c r="LYP38" s="1427"/>
      <c r="LYQ38" s="6"/>
      <c r="LYR38" s="17"/>
      <c r="LYS38" s="318"/>
      <c r="LYT38" s="318"/>
      <c r="LYU38" s="318"/>
      <c r="LYV38" s="318"/>
      <c r="LYW38" s="318"/>
      <c r="LYX38" s="318"/>
      <c r="LYY38" s="318"/>
      <c r="LYZ38" s="38"/>
      <c r="LZA38" s="318"/>
      <c r="LZB38" s="38"/>
      <c r="LZC38" s="38"/>
      <c r="LZD38" s="1427"/>
      <c r="LZE38" s="38"/>
      <c r="LZF38" s="38"/>
      <c r="LZG38" s="1427"/>
      <c r="LZH38" s="1427"/>
      <c r="LZI38" s="1427"/>
      <c r="LZJ38" s="1427"/>
      <c r="LZK38" s="1427"/>
      <c r="LZL38" s="1427"/>
      <c r="LZM38" s="6"/>
      <c r="LZN38" s="17"/>
      <c r="LZO38" s="318"/>
      <c r="LZP38" s="318"/>
      <c r="LZQ38" s="318"/>
      <c r="LZR38" s="318"/>
      <c r="LZS38" s="318"/>
      <c r="LZT38" s="318"/>
      <c r="LZU38" s="318"/>
      <c r="LZV38" s="38"/>
      <c r="LZW38" s="318"/>
      <c r="LZX38" s="38"/>
      <c r="LZY38" s="38"/>
      <c r="LZZ38" s="1427"/>
      <c r="MAA38" s="38"/>
      <c r="MAB38" s="38"/>
      <c r="MAC38" s="1427"/>
      <c r="MAD38" s="1427"/>
      <c r="MAE38" s="1427"/>
      <c r="MAF38" s="1427"/>
      <c r="MAG38" s="1427"/>
      <c r="MAH38" s="1427"/>
      <c r="MAI38" s="6"/>
      <c r="MAJ38" s="17"/>
      <c r="MAK38" s="318"/>
      <c r="MAL38" s="318"/>
      <c r="MAM38" s="318"/>
      <c r="MAN38" s="318"/>
      <c r="MAO38" s="318"/>
      <c r="MAP38" s="318"/>
      <c r="MAQ38" s="318"/>
      <c r="MAR38" s="38"/>
      <c r="MAS38" s="318"/>
      <c r="MAT38" s="38"/>
      <c r="MAU38" s="38"/>
      <c r="MAV38" s="1427"/>
      <c r="MAW38" s="38"/>
      <c r="MAX38" s="38"/>
      <c r="MAY38" s="1427"/>
      <c r="MAZ38" s="1427"/>
      <c r="MBA38" s="1427"/>
      <c r="MBB38" s="1427"/>
      <c r="MBC38" s="1427"/>
      <c r="MBD38" s="1427"/>
      <c r="MBE38" s="6"/>
      <c r="MBF38" s="17"/>
      <c r="MBG38" s="318"/>
      <c r="MBH38" s="318"/>
      <c r="MBI38" s="318"/>
      <c r="MBJ38" s="318"/>
      <c r="MBK38" s="318"/>
      <c r="MBL38" s="318"/>
      <c r="MBM38" s="318"/>
      <c r="MBN38" s="38"/>
      <c r="MBO38" s="318"/>
      <c r="MBP38" s="38"/>
      <c r="MBQ38" s="38"/>
      <c r="MBR38" s="1427"/>
      <c r="MBS38" s="38"/>
      <c r="MBT38" s="38"/>
      <c r="MBU38" s="1427"/>
      <c r="MBV38" s="1427"/>
      <c r="MBW38" s="1427"/>
      <c r="MBX38" s="1427"/>
      <c r="MBY38" s="1427"/>
      <c r="MBZ38" s="1427"/>
      <c r="MCA38" s="6"/>
      <c r="MCB38" s="17"/>
      <c r="MCC38" s="318"/>
      <c r="MCD38" s="318"/>
      <c r="MCE38" s="318"/>
      <c r="MCF38" s="318"/>
      <c r="MCG38" s="318"/>
      <c r="MCH38" s="318"/>
      <c r="MCI38" s="318"/>
      <c r="MCJ38" s="38"/>
      <c r="MCK38" s="318"/>
      <c r="MCL38" s="38"/>
      <c r="MCM38" s="38"/>
      <c r="MCN38" s="1427"/>
      <c r="MCO38" s="38"/>
      <c r="MCP38" s="38"/>
      <c r="MCQ38" s="1427"/>
      <c r="MCR38" s="1427"/>
      <c r="MCS38" s="1427"/>
      <c r="MCT38" s="1427"/>
      <c r="MCU38" s="1427"/>
      <c r="MCV38" s="1427"/>
      <c r="MCW38" s="6"/>
      <c r="MCX38" s="17"/>
      <c r="MCY38" s="318"/>
      <c r="MCZ38" s="318"/>
      <c r="MDA38" s="318"/>
      <c r="MDB38" s="318"/>
      <c r="MDC38" s="318"/>
      <c r="MDD38" s="318"/>
      <c r="MDE38" s="318"/>
      <c r="MDF38" s="38"/>
      <c r="MDG38" s="318"/>
      <c r="MDH38" s="38"/>
      <c r="MDI38" s="38"/>
      <c r="MDJ38" s="1427"/>
      <c r="MDK38" s="38"/>
      <c r="MDL38" s="38"/>
      <c r="MDM38" s="1427"/>
      <c r="MDN38" s="1427"/>
      <c r="MDO38" s="1427"/>
      <c r="MDP38" s="1427"/>
      <c r="MDQ38" s="1427"/>
      <c r="MDR38" s="1427"/>
      <c r="MDS38" s="6"/>
      <c r="MDT38" s="17"/>
      <c r="MDU38" s="318"/>
      <c r="MDV38" s="318"/>
      <c r="MDW38" s="318"/>
      <c r="MDX38" s="318"/>
      <c r="MDY38" s="318"/>
      <c r="MDZ38" s="318"/>
      <c r="MEA38" s="318"/>
      <c r="MEB38" s="38"/>
      <c r="MEC38" s="318"/>
      <c r="MED38" s="38"/>
      <c r="MEE38" s="38"/>
      <c r="MEF38" s="1427"/>
      <c r="MEG38" s="38"/>
      <c r="MEH38" s="38"/>
      <c r="MEI38" s="1427"/>
      <c r="MEJ38" s="1427"/>
      <c r="MEK38" s="1427"/>
      <c r="MEL38" s="1427"/>
      <c r="MEM38" s="1427"/>
      <c r="MEN38" s="1427"/>
      <c r="MEO38" s="6"/>
      <c r="MEP38" s="17"/>
      <c r="MEQ38" s="318"/>
      <c r="MER38" s="318"/>
      <c r="MES38" s="318"/>
      <c r="MET38" s="318"/>
      <c r="MEU38" s="318"/>
      <c r="MEV38" s="318"/>
      <c r="MEW38" s="318"/>
      <c r="MEX38" s="38"/>
      <c r="MEY38" s="318"/>
      <c r="MEZ38" s="38"/>
      <c r="MFA38" s="38"/>
      <c r="MFB38" s="1427"/>
      <c r="MFC38" s="38"/>
      <c r="MFD38" s="38"/>
      <c r="MFE38" s="1427"/>
      <c r="MFF38" s="1427"/>
      <c r="MFG38" s="1427"/>
      <c r="MFH38" s="1427"/>
      <c r="MFI38" s="1427"/>
      <c r="MFJ38" s="1427"/>
      <c r="MFK38" s="6"/>
      <c r="MFL38" s="17"/>
      <c r="MFM38" s="318"/>
      <c r="MFN38" s="318"/>
      <c r="MFO38" s="318"/>
      <c r="MFP38" s="318"/>
      <c r="MFQ38" s="318"/>
      <c r="MFR38" s="318"/>
      <c r="MFS38" s="318"/>
      <c r="MFT38" s="38"/>
      <c r="MFU38" s="318"/>
      <c r="MFV38" s="38"/>
      <c r="MFW38" s="38"/>
      <c r="MFX38" s="1427"/>
      <c r="MFY38" s="38"/>
      <c r="MFZ38" s="38"/>
      <c r="MGA38" s="1427"/>
      <c r="MGB38" s="1427"/>
      <c r="MGC38" s="1427"/>
      <c r="MGD38" s="1427"/>
      <c r="MGE38" s="1427"/>
      <c r="MGF38" s="1427"/>
      <c r="MGG38" s="6"/>
      <c r="MGH38" s="17"/>
      <c r="MGI38" s="318"/>
      <c r="MGJ38" s="318"/>
      <c r="MGK38" s="318"/>
      <c r="MGL38" s="318"/>
      <c r="MGM38" s="318"/>
      <c r="MGN38" s="318"/>
      <c r="MGO38" s="318"/>
      <c r="MGP38" s="38"/>
      <c r="MGQ38" s="318"/>
      <c r="MGR38" s="38"/>
      <c r="MGS38" s="38"/>
      <c r="MGT38" s="1427"/>
      <c r="MGU38" s="38"/>
      <c r="MGV38" s="38"/>
      <c r="MGW38" s="1427"/>
      <c r="MGX38" s="1427"/>
      <c r="MGY38" s="1427"/>
      <c r="MGZ38" s="1427"/>
      <c r="MHA38" s="1427"/>
      <c r="MHB38" s="1427"/>
      <c r="MHC38" s="6"/>
      <c r="MHD38" s="17"/>
      <c r="MHE38" s="318"/>
      <c r="MHF38" s="318"/>
      <c r="MHG38" s="318"/>
      <c r="MHH38" s="318"/>
      <c r="MHI38" s="318"/>
      <c r="MHJ38" s="318"/>
      <c r="MHK38" s="318"/>
      <c r="MHL38" s="38"/>
      <c r="MHM38" s="318"/>
      <c r="MHN38" s="38"/>
      <c r="MHO38" s="38"/>
      <c r="MHP38" s="1427"/>
      <c r="MHQ38" s="38"/>
      <c r="MHR38" s="38"/>
      <c r="MHS38" s="1427"/>
      <c r="MHT38" s="1427"/>
      <c r="MHU38" s="1427"/>
      <c r="MHV38" s="1427"/>
      <c r="MHW38" s="1427"/>
      <c r="MHX38" s="1427"/>
      <c r="MHY38" s="6"/>
      <c r="MHZ38" s="17"/>
      <c r="MIA38" s="318"/>
      <c r="MIB38" s="318"/>
      <c r="MIC38" s="318"/>
      <c r="MID38" s="318"/>
      <c r="MIE38" s="318"/>
      <c r="MIF38" s="318"/>
      <c r="MIG38" s="318"/>
      <c r="MIH38" s="38"/>
      <c r="MII38" s="318"/>
      <c r="MIJ38" s="38"/>
      <c r="MIK38" s="38"/>
      <c r="MIL38" s="1427"/>
      <c r="MIM38" s="38"/>
      <c r="MIN38" s="38"/>
      <c r="MIO38" s="1427"/>
      <c r="MIP38" s="1427"/>
      <c r="MIQ38" s="1427"/>
      <c r="MIR38" s="1427"/>
      <c r="MIS38" s="1427"/>
      <c r="MIT38" s="1427"/>
      <c r="MIU38" s="6"/>
      <c r="MIV38" s="17"/>
      <c r="MIW38" s="318"/>
      <c r="MIX38" s="318"/>
      <c r="MIY38" s="318"/>
      <c r="MIZ38" s="318"/>
      <c r="MJA38" s="318"/>
      <c r="MJB38" s="318"/>
      <c r="MJC38" s="318"/>
      <c r="MJD38" s="38"/>
      <c r="MJE38" s="318"/>
      <c r="MJF38" s="38"/>
      <c r="MJG38" s="38"/>
      <c r="MJH38" s="1427"/>
      <c r="MJI38" s="38"/>
      <c r="MJJ38" s="38"/>
      <c r="MJK38" s="1427"/>
      <c r="MJL38" s="1427"/>
      <c r="MJM38" s="1427"/>
      <c r="MJN38" s="1427"/>
      <c r="MJO38" s="1427"/>
      <c r="MJP38" s="1427"/>
      <c r="MJQ38" s="6"/>
      <c r="MJR38" s="17"/>
      <c r="MJS38" s="318"/>
      <c r="MJT38" s="318"/>
      <c r="MJU38" s="318"/>
      <c r="MJV38" s="318"/>
      <c r="MJW38" s="318"/>
      <c r="MJX38" s="318"/>
      <c r="MJY38" s="318"/>
      <c r="MJZ38" s="38"/>
      <c r="MKA38" s="318"/>
      <c r="MKB38" s="38"/>
      <c r="MKC38" s="38"/>
      <c r="MKD38" s="1427"/>
      <c r="MKE38" s="38"/>
      <c r="MKF38" s="38"/>
      <c r="MKG38" s="1427"/>
      <c r="MKH38" s="1427"/>
      <c r="MKI38" s="1427"/>
      <c r="MKJ38" s="1427"/>
      <c r="MKK38" s="1427"/>
      <c r="MKL38" s="1427"/>
      <c r="MKM38" s="6"/>
      <c r="MKN38" s="17"/>
      <c r="MKO38" s="318"/>
      <c r="MKP38" s="318"/>
      <c r="MKQ38" s="318"/>
      <c r="MKR38" s="318"/>
      <c r="MKS38" s="318"/>
      <c r="MKT38" s="318"/>
      <c r="MKU38" s="318"/>
      <c r="MKV38" s="38"/>
      <c r="MKW38" s="318"/>
      <c r="MKX38" s="38"/>
      <c r="MKY38" s="38"/>
      <c r="MKZ38" s="1427"/>
      <c r="MLA38" s="38"/>
      <c r="MLB38" s="38"/>
      <c r="MLC38" s="1427"/>
      <c r="MLD38" s="1427"/>
      <c r="MLE38" s="1427"/>
      <c r="MLF38" s="1427"/>
      <c r="MLG38" s="1427"/>
      <c r="MLH38" s="1427"/>
      <c r="MLI38" s="6"/>
      <c r="MLJ38" s="17"/>
      <c r="MLK38" s="318"/>
      <c r="MLL38" s="318"/>
      <c r="MLM38" s="318"/>
      <c r="MLN38" s="318"/>
      <c r="MLO38" s="318"/>
      <c r="MLP38" s="318"/>
      <c r="MLQ38" s="318"/>
      <c r="MLR38" s="38"/>
      <c r="MLS38" s="318"/>
      <c r="MLT38" s="38"/>
      <c r="MLU38" s="38"/>
      <c r="MLV38" s="1427"/>
      <c r="MLW38" s="38"/>
      <c r="MLX38" s="38"/>
      <c r="MLY38" s="1427"/>
      <c r="MLZ38" s="1427"/>
      <c r="MMA38" s="1427"/>
      <c r="MMB38" s="1427"/>
      <c r="MMC38" s="1427"/>
      <c r="MMD38" s="1427"/>
      <c r="MME38" s="6"/>
      <c r="MMF38" s="17"/>
      <c r="MMG38" s="318"/>
      <c r="MMH38" s="318"/>
      <c r="MMI38" s="318"/>
      <c r="MMJ38" s="318"/>
      <c r="MMK38" s="318"/>
      <c r="MML38" s="318"/>
      <c r="MMM38" s="318"/>
      <c r="MMN38" s="38"/>
      <c r="MMO38" s="318"/>
      <c r="MMP38" s="38"/>
      <c r="MMQ38" s="38"/>
      <c r="MMR38" s="1427"/>
      <c r="MMS38" s="38"/>
      <c r="MMT38" s="38"/>
      <c r="MMU38" s="1427"/>
      <c r="MMV38" s="1427"/>
      <c r="MMW38" s="1427"/>
      <c r="MMX38" s="1427"/>
      <c r="MMY38" s="1427"/>
      <c r="MMZ38" s="1427"/>
      <c r="MNA38" s="6"/>
      <c r="MNB38" s="17"/>
      <c r="MNC38" s="318"/>
      <c r="MND38" s="318"/>
      <c r="MNE38" s="318"/>
      <c r="MNF38" s="318"/>
      <c r="MNG38" s="318"/>
      <c r="MNH38" s="318"/>
      <c r="MNI38" s="318"/>
      <c r="MNJ38" s="38"/>
      <c r="MNK38" s="318"/>
      <c r="MNL38" s="38"/>
      <c r="MNM38" s="38"/>
      <c r="MNN38" s="1427"/>
      <c r="MNO38" s="38"/>
      <c r="MNP38" s="38"/>
      <c r="MNQ38" s="1427"/>
      <c r="MNR38" s="1427"/>
      <c r="MNS38" s="1427"/>
      <c r="MNT38" s="1427"/>
      <c r="MNU38" s="1427"/>
      <c r="MNV38" s="1427"/>
      <c r="MNW38" s="6"/>
      <c r="MNX38" s="17"/>
      <c r="MNY38" s="318"/>
      <c r="MNZ38" s="318"/>
      <c r="MOA38" s="318"/>
      <c r="MOB38" s="318"/>
      <c r="MOC38" s="318"/>
      <c r="MOD38" s="318"/>
      <c r="MOE38" s="318"/>
      <c r="MOF38" s="38"/>
      <c r="MOG38" s="318"/>
      <c r="MOH38" s="38"/>
      <c r="MOI38" s="38"/>
      <c r="MOJ38" s="1427"/>
      <c r="MOK38" s="38"/>
      <c r="MOL38" s="38"/>
      <c r="MOM38" s="1427"/>
      <c r="MON38" s="1427"/>
      <c r="MOO38" s="1427"/>
      <c r="MOP38" s="1427"/>
      <c r="MOQ38" s="1427"/>
      <c r="MOR38" s="1427"/>
      <c r="MOS38" s="6"/>
      <c r="MOT38" s="17"/>
      <c r="MOU38" s="318"/>
      <c r="MOV38" s="318"/>
      <c r="MOW38" s="318"/>
      <c r="MOX38" s="318"/>
      <c r="MOY38" s="318"/>
      <c r="MOZ38" s="318"/>
      <c r="MPA38" s="318"/>
      <c r="MPB38" s="38"/>
      <c r="MPC38" s="318"/>
      <c r="MPD38" s="38"/>
      <c r="MPE38" s="38"/>
      <c r="MPF38" s="1427"/>
      <c r="MPG38" s="38"/>
      <c r="MPH38" s="38"/>
      <c r="MPI38" s="1427"/>
      <c r="MPJ38" s="1427"/>
      <c r="MPK38" s="1427"/>
      <c r="MPL38" s="1427"/>
      <c r="MPM38" s="1427"/>
      <c r="MPN38" s="1427"/>
      <c r="MPO38" s="6"/>
      <c r="MPP38" s="17"/>
      <c r="MPQ38" s="318"/>
      <c r="MPR38" s="318"/>
      <c r="MPS38" s="318"/>
      <c r="MPT38" s="318"/>
      <c r="MPU38" s="318"/>
      <c r="MPV38" s="318"/>
      <c r="MPW38" s="318"/>
      <c r="MPX38" s="38"/>
      <c r="MPY38" s="318"/>
      <c r="MPZ38" s="38"/>
      <c r="MQA38" s="38"/>
      <c r="MQB38" s="1427"/>
      <c r="MQC38" s="38"/>
      <c r="MQD38" s="38"/>
      <c r="MQE38" s="1427"/>
      <c r="MQF38" s="1427"/>
      <c r="MQG38" s="1427"/>
      <c r="MQH38" s="1427"/>
      <c r="MQI38" s="1427"/>
      <c r="MQJ38" s="1427"/>
      <c r="MQK38" s="6"/>
      <c r="MQL38" s="17"/>
      <c r="MQM38" s="318"/>
      <c r="MQN38" s="318"/>
      <c r="MQO38" s="318"/>
      <c r="MQP38" s="318"/>
      <c r="MQQ38" s="318"/>
      <c r="MQR38" s="318"/>
      <c r="MQS38" s="318"/>
      <c r="MQT38" s="38"/>
      <c r="MQU38" s="318"/>
      <c r="MQV38" s="38"/>
      <c r="MQW38" s="38"/>
      <c r="MQX38" s="1427"/>
      <c r="MQY38" s="38"/>
      <c r="MQZ38" s="38"/>
      <c r="MRA38" s="1427"/>
      <c r="MRB38" s="1427"/>
      <c r="MRC38" s="1427"/>
      <c r="MRD38" s="1427"/>
      <c r="MRE38" s="1427"/>
      <c r="MRF38" s="1427"/>
      <c r="MRG38" s="6"/>
      <c r="MRH38" s="17"/>
      <c r="MRI38" s="318"/>
      <c r="MRJ38" s="318"/>
      <c r="MRK38" s="318"/>
      <c r="MRL38" s="318"/>
      <c r="MRM38" s="318"/>
      <c r="MRN38" s="318"/>
      <c r="MRO38" s="318"/>
      <c r="MRP38" s="38"/>
      <c r="MRQ38" s="318"/>
      <c r="MRR38" s="38"/>
      <c r="MRS38" s="38"/>
      <c r="MRT38" s="1427"/>
      <c r="MRU38" s="38"/>
      <c r="MRV38" s="38"/>
      <c r="MRW38" s="1427"/>
      <c r="MRX38" s="1427"/>
      <c r="MRY38" s="1427"/>
      <c r="MRZ38" s="1427"/>
      <c r="MSA38" s="1427"/>
      <c r="MSB38" s="1427"/>
      <c r="MSC38" s="6"/>
      <c r="MSD38" s="17"/>
      <c r="MSE38" s="318"/>
      <c r="MSF38" s="318"/>
      <c r="MSG38" s="318"/>
      <c r="MSH38" s="318"/>
      <c r="MSI38" s="318"/>
      <c r="MSJ38" s="318"/>
      <c r="MSK38" s="318"/>
      <c r="MSL38" s="38"/>
      <c r="MSM38" s="318"/>
      <c r="MSN38" s="38"/>
      <c r="MSO38" s="38"/>
      <c r="MSP38" s="1427"/>
      <c r="MSQ38" s="38"/>
      <c r="MSR38" s="38"/>
      <c r="MSS38" s="1427"/>
      <c r="MST38" s="1427"/>
      <c r="MSU38" s="1427"/>
      <c r="MSV38" s="1427"/>
      <c r="MSW38" s="1427"/>
      <c r="MSX38" s="1427"/>
      <c r="MSY38" s="6"/>
      <c r="MSZ38" s="17"/>
      <c r="MTA38" s="318"/>
      <c r="MTB38" s="318"/>
      <c r="MTC38" s="318"/>
      <c r="MTD38" s="318"/>
      <c r="MTE38" s="318"/>
      <c r="MTF38" s="318"/>
      <c r="MTG38" s="318"/>
      <c r="MTH38" s="38"/>
      <c r="MTI38" s="318"/>
      <c r="MTJ38" s="38"/>
      <c r="MTK38" s="38"/>
      <c r="MTL38" s="1427"/>
      <c r="MTM38" s="38"/>
      <c r="MTN38" s="38"/>
      <c r="MTO38" s="1427"/>
      <c r="MTP38" s="1427"/>
      <c r="MTQ38" s="1427"/>
      <c r="MTR38" s="1427"/>
      <c r="MTS38" s="1427"/>
      <c r="MTT38" s="1427"/>
      <c r="MTU38" s="6"/>
      <c r="MTV38" s="17"/>
      <c r="MTW38" s="318"/>
      <c r="MTX38" s="318"/>
      <c r="MTY38" s="318"/>
      <c r="MTZ38" s="318"/>
      <c r="MUA38" s="318"/>
      <c r="MUB38" s="318"/>
      <c r="MUC38" s="318"/>
      <c r="MUD38" s="38"/>
      <c r="MUE38" s="318"/>
      <c r="MUF38" s="38"/>
      <c r="MUG38" s="38"/>
      <c r="MUH38" s="1427"/>
      <c r="MUI38" s="38"/>
      <c r="MUJ38" s="38"/>
      <c r="MUK38" s="1427"/>
      <c r="MUL38" s="1427"/>
      <c r="MUM38" s="1427"/>
      <c r="MUN38" s="1427"/>
      <c r="MUO38" s="1427"/>
      <c r="MUP38" s="1427"/>
      <c r="MUQ38" s="6"/>
      <c r="MUR38" s="17"/>
      <c r="MUS38" s="318"/>
      <c r="MUT38" s="318"/>
      <c r="MUU38" s="318"/>
      <c r="MUV38" s="318"/>
      <c r="MUW38" s="318"/>
      <c r="MUX38" s="318"/>
      <c r="MUY38" s="318"/>
      <c r="MUZ38" s="38"/>
      <c r="MVA38" s="318"/>
      <c r="MVB38" s="38"/>
      <c r="MVC38" s="38"/>
      <c r="MVD38" s="1427"/>
      <c r="MVE38" s="38"/>
      <c r="MVF38" s="38"/>
      <c r="MVG38" s="1427"/>
      <c r="MVH38" s="1427"/>
      <c r="MVI38" s="1427"/>
      <c r="MVJ38" s="1427"/>
      <c r="MVK38" s="1427"/>
      <c r="MVL38" s="1427"/>
      <c r="MVM38" s="6"/>
      <c r="MVN38" s="17"/>
      <c r="MVO38" s="318"/>
      <c r="MVP38" s="318"/>
      <c r="MVQ38" s="318"/>
      <c r="MVR38" s="318"/>
      <c r="MVS38" s="318"/>
      <c r="MVT38" s="318"/>
      <c r="MVU38" s="318"/>
      <c r="MVV38" s="38"/>
      <c r="MVW38" s="318"/>
      <c r="MVX38" s="38"/>
      <c r="MVY38" s="38"/>
      <c r="MVZ38" s="1427"/>
      <c r="MWA38" s="38"/>
      <c r="MWB38" s="38"/>
      <c r="MWC38" s="1427"/>
      <c r="MWD38" s="1427"/>
      <c r="MWE38" s="1427"/>
      <c r="MWF38" s="1427"/>
      <c r="MWG38" s="1427"/>
      <c r="MWH38" s="1427"/>
      <c r="MWI38" s="6"/>
      <c r="MWJ38" s="17"/>
      <c r="MWK38" s="318"/>
      <c r="MWL38" s="318"/>
      <c r="MWM38" s="318"/>
      <c r="MWN38" s="318"/>
      <c r="MWO38" s="318"/>
      <c r="MWP38" s="318"/>
      <c r="MWQ38" s="318"/>
      <c r="MWR38" s="38"/>
      <c r="MWS38" s="318"/>
      <c r="MWT38" s="38"/>
      <c r="MWU38" s="38"/>
      <c r="MWV38" s="1427"/>
      <c r="MWW38" s="38"/>
      <c r="MWX38" s="38"/>
      <c r="MWY38" s="1427"/>
      <c r="MWZ38" s="1427"/>
      <c r="MXA38" s="1427"/>
      <c r="MXB38" s="1427"/>
      <c r="MXC38" s="1427"/>
      <c r="MXD38" s="1427"/>
      <c r="MXE38" s="6"/>
      <c r="MXF38" s="17"/>
      <c r="MXG38" s="318"/>
      <c r="MXH38" s="318"/>
      <c r="MXI38" s="318"/>
      <c r="MXJ38" s="318"/>
      <c r="MXK38" s="318"/>
      <c r="MXL38" s="318"/>
      <c r="MXM38" s="318"/>
      <c r="MXN38" s="38"/>
      <c r="MXO38" s="318"/>
      <c r="MXP38" s="38"/>
      <c r="MXQ38" s="38"/>
      <c r="MXR38" s="1427"/>
      <c r="MXS38" s="38"/>
      <c r="MXT38" s="38"/>
      <c r="MXU38" s="1427"/>
      <c r="MXV38" s="1427"/>
      <c r="MXW38" s="1427"/>
      <c r="MXX38" s="1427"/>
      <c r="MXY38" s="1427"/>
      <c r="MXZ38" s="1427"/>
      <c r="MYA38" s="6"/>
      <c r="MYB38" s="17"/>
      <c r="MYC38" s="318"/>
      <c r="MYD38" s="318"/>
      <c r="MYE38" s="318"/>
      <c r="MYF38" s="318"/>
      <c r="MYG38" s="318"/>
      <c r="MYH38" s="318"/>
      <c r="MYI38" s="318"/>
      <c r="MYJ38" s="38"/>
      <c r="MYK38" s="318"/>
      <c r="MYL38" s="38"/>
      <c r="MYM38" s="38"/>
      <c r="MYN38" s="1427"/>
      <c r="MYO38" s="38"/>
      <c r="MYP38" s="38"/>
      <c r="MYQ38" s="1427"/>
      <c r="MYR38" s="1427"/>
      <c r="MYS38" s="1427"/>
      <c r="MYT38" s="1427"/>
      <c r="MYU38" s="1427"/>
      <c r="MYV38" s="1427"/>
      <c r="MYW38" s="6"/>
      <c r="MYX38" s="17"/>
      <c r="MYY38" s="318"/>
      <c r="MYZ38" s="318"/>
      <c r="MZA38" s="318"/>
      <c r="MZB38" s="318"/>
      <c r="MZC38" s="318"/>
      <c r="MZD38" s="318"/>
      <c r="MZE38" s="318"/>
      <c r="MZF38" s="38"/>
      <c r="MZG38" s="318"/>
      <c r="MZH38" s="38"/>
      <c r="MZI38" s="38"/>
      <c r="MZJ38" s="1427"/>
      <c r="MZK38" s="38"/>
      <c r="MZL38" s="38"/>
      <c r="MZM38" s="1427"/>
      <c r="MZN38" s="1427"/>
      <c r="MZO38" s="1427"/>
      <c r="MZP38" s="1427"/>
      <c r="MZQ38" s="1427"/>
      <c r="MZR38" s="1427"/>
      <c r="MZS38" s="6"/>
      <c r="MZT38" s="17"/>
      <c r="MZU38" s="318"/>
      <c r="MZV38" s="318"/>
      <c r="MZW38" s="318"/>
      <c r="MZX38" s="318"/>
      <c r="MZY38" s="318"/>
      <c r="MZZ38" s="318"/>
      <c r="NAA38" s="318"/>
      <c r="NAB38" s="38"/>
      <c r="NAC38" s="318"/>
      <c r="NAD38" s="38"/>
      <c r="NAE38" s="38"/>
      <c r="NAF38" s="1427"/>
      <c r="NAG38" s="38"/>
      <c r="NAH38" s="38"/>
      <c r="NAI38" s="1427"/>
      <c r="NAJ38" s="1427"/>
      <c r="NAK38" s="1427"/>
      <c r="NAL38" s="1427"/>
      <c r="NAM38" s="1427"/>
      <c r="NAN38" s="1427"/>
      <c r="NAO38" s="6"/>
      <c r="NAP38" s="17"/>
      <c r="NAQ38" s="318"/>
      <c r="NAR38" s="318"/>
      <c r="NAS38" s="318"/>
      <c r="NAT38" s="318"/>
      <c r="NAU38" s="318"/>
      <c r="NAV38" s="318"/>
      <c r="NAW38" s="318"/>
      <c r="NAX38" s="38"/>
      <c r="NAY38" s="318"/>
      <c r="NAZ38" s="38"/>
      <c r="NBA38" s="38"/>
      <c r="NBB38" s="1427"/>
      <c r="NBC38" s="38"/>
      <c r="NBD38" s="38"/>
      <c r="NBE38" s="1427"/>
      <c r="NBF38" s="1427"/>
      <c r="NBG38" s="1427"/>
      <c r="NBH38" s="1427"/>
      <c r="NBI38" s="1427"/>
      <c r="NBJ38" s="1427"/>
      <c r="NBK38" s="6"/>
      <c r="NBL38" s="17"/>
      <c r="NBM38" s="318"/>
      <c r="NBN38" s="318"/>
      <c r="NBO38" s="318"/>
      <c r="NBP38" s="318"/>
      <c r="NBQ38" s="318"/>
      <c r="NBR38" s="318"/>
      <c r="NBS38" s="318"/>
      <c r="NBT38" s="38"/>
      <c r="NBU38" s="318"/>
      <c r="NBV38" s="38"/>
      <c r="NBW38" s="38"/>
      <c r="NBX38" s="1427"/>
      <c r="NBY38" s="38"/>
      <c r="NBZ38" s="38"/>
      <c r="NCA38" s="1427"/>
      <c r="NCB38" s="1427"/>
      <c r="NCC38" s="1427"/>
      <c r="NCD38" s="1427"/>
      <c r="NCE38" s="1427"/>
      <c r="NCF38" s="1427"/>
      <c r="NCG38" s="6"/>
      <c r="NCH38" s="17"/>
      <c r="NCI38" s="318"/>
      <c r="NCJ38" s="318"/>
      <c r="NCK38" s="318"/>
      <c r="NCL38" s="318"/>
      <c r="NCM38" s="318"/>
      <c r="NCN38" s="318"/>
      <c r="NCO38" s="318"/>
      <c r="NCP38" s="38"/>
      <c r="NCQ38" s="318"/>
      <c r="NCR38" s="38"/>
      <c r="NCS38" s="38"/>
      <c r="NCT38" s="1427"/>
      <c r="NCU38" s="38"/>
      <c r="NCV38" s="38"/>
      <c r="NCW38" s="1427"/>
      <c r="NCX38" s="1427"/>
      <c r="NCY38" s="1427"/>
      <c r="NCZ38" s="1427"/>
      <c r="NDA38" s="1427"/>
      <c r="NDB38" s="1427"/>
      <c r="NDC38" s="6"/>
      <c r="NDD38" s="17"/>
      <c r="NDE38" s="318"/>
      <c r="NDF38" s="318"/>
      <c r="NDG38" s="318"/>
      <c r="NDH38" s="318"/>
      <c r="NDI38" s="318"/>
      <c r="NDJ38" s="318"/>
      <c r="NDK38" s="318"/>
      <c r="NDL38" s="38"/>
      <c r="NDM38" s="318"/>
      <c r="NDN38" s="38"/>
      <c r="NDO38" s="38"/>
      <c r="NDP38" s="1427"/>
      <c r="NDQ38" s="38"/>
      <c r="NDR38" s="38"/>
      <c r="NDS38" s="1427"/>
      <c r="NDT38" s="1427"/>
      <c r="NDU38" s="1427"/>
      <c r="NDV38" s="1427"/>
      <c r="NDW38" s="1427"/>
      <c r="NDX38" s="1427"/>
      <c r="NDY38" s="6"/>
      <c r="NDZ38" s="17"/>
      <c r="NEA38" s="318"/>
      <c r="NEB38" s="318"/>
      <c r="NEC38" s="318"/>
      <c r="NED38" s="318"/>
      <c r="NEE38" s="318"/>
      <c r="NEF38" s="318"/>
      <c r="NEG38" s="318"/>
      <c r="NEH38" s="38"/>
      <c r="NEI38" s="318"/>
      <c r="NEJ38" s="38"/>
      <c r="NEK38" s="38"/>
      <c r="NEL38" s="1427"/>
      <c r="NEM38" s="38"/>
      <c r="NEN38" s="38"/>
      <c r="NEO38" s="1427"/>
      <c r="NEP38" s="1427"/>
      <c r="NEQ38" s="1427"/>
      <c r="NER38" s="1427"/>
      <c r="NES38" s="1427"/>
      <c r="NET38" s="1427"/>
      <c r="NEU38" s="6"/>
      <c r="NEV38" s="17"/>
      <c r="NEW38" s="318"/>
      <c r="NEX38" s="318"/>
      <c r="NEY38" s="318"/>
      <c r="NEZ38" s="318"/>
      <c r="NFA38" s="318"/>
      <c r="NFB38" s="318"/>
      <c r="NFC38" s="318"/>
      <c r="NFD38" s="38"/>
      <c r="NFE38" s="318"/>
      <c r="NFF38" s="38"/>
      <c r="NFG38" s="38"/>
      <c r="NFH38" s="1427"/>
      <c r="NFI38" s="38"/>
      <c r="NFJ38" s="38"/>
      <c r="NFK38" s="1427"/>
      <c r="NFL38" s="1427"/>
      <c r="NFM38" s="1427"/>
      <c r="NFN38" s="1427"/>
      <c r="NFO38" s="1427"/>
      <c r="NFP38" s="1427"/>
      <c r="NFQ38" s="6"/>
      <c r="NFR38" s="17"/>
      <c r="NFS38" s="318"/>
      <c r="NFT38" s="318"/>
      <c r="NFU38" s="318"/>
      <c r="NFV38" s="318"/>
      <c r="NFW38" s="318"/>
      <c r="NFX38" s="318"/>
      <c r="NFY38" s="318"/>
      <c r="NFZ38" s="38"/>
      <c r="NGA38" s="318"/>
      <c r="NGB38" s="38"/>
      <c r="NGC38" s="38"/>
      <c r="NGD38" s="1427"/>
      <c r="NGE38" s="38"/>
      <c r="NGF38" s="38"/>
      <c r="NGG38" s="1427"/>
      <c r="NGH38" s="1427"/>
      <c r="NGI38" s="1427"/>
      <c r="NGJ38" s="1427"/>
      <c r="NGK38" s="1427"/>
      <c r="NGL38" s="1427"/>
      <c r="NGM38" s="6"/>
      <c r="NGN38" s="17"/>
      <c r="NGO38" s="318"/>
      <c r="NGP38" s="318"/>
      <c r="NGQ38" s="318"/>
      <c r="NGR38" s="318"/>
      <c r="NGS38" s="318"/>
      <c r="NGT38" s="318"/>
      <c r="NGU38" s="318"/>
      <c r="NGV38" s="38"/>
      <c r="NGW38" s="318"/>
      <c r="NGX38" s="38"/>
      <c r="NGY38" s="38"/>
      <c r="NGZ38" s="1427"/>
      <c r="NHA38" s="38"/>
      <c r="NHB38" s="38"/>
      <c r="NHC38" s="1427"/>
      <c r="NHD38" s="1427"/>
      <c r="NHE38" s="1427"/>
      <c r="NHF38" s="1427"/>
      <c r="NHG38" s="1427"/>
      <c r="NHH38" s="1427"/>
      <c r="NHI38" s="6"/>
      <c r="NHJ38" s="17"/>
      <c r="NHK38" s="318"/>
      <c r="NHL38" s="318"/>
      <c r="NHM38" s="318"/>
      <c r="NHN38" s="318"/>
      <c r="NHO38" s="318"/>
      <c r="NHP38" s="318"/>
      <c r="NHQ38" s="318"/>
      <c r="NHR38" s="38"/>
      <c r="NHS38" s="318"/>
      <c r="NHT38" s="38"/>
      <c r="NHU38" s="38"/>
      <c r="NHV38" s="1427"/>
      <c r="NHW38" s="38"/>
      <c r="NHX38" s="38"/>
      <c r="NHY38" s="1427"/>
      <c r="NHZ38" s="1427"/>
      <c r="NIA38" s="1427"/>
      <c r="NIB38" s="1427"/>
      <c r="NIC38" s="1427"/>
      <c r="NID38" s="1427"/>
      <c r="NIE38" s="6"/>
      <c r="NIF38" s="17"/>
      <c r="NIG38" s="318"/>
      <c r="NIH38" s="318"/>
      <c r="NII38" s="318"/>
      <c r="NIJ38" s="318"/>
      <c r="NIK38" s="318"/>
      <c r="NIL38" s="318"/>
      <c r="NIM38" s="318"/>
      <c r="NIN38" s="38"/>
      <c r="NIO38" s="318"/>
      <c r="NIP38" s="38"/>
      <c r="NIQ38" s="38"/>
      <c r="NIR38" s="1427"/>
      <c r="NIS38" s="38"/>
      <c r="NIT38" s="38"/>
      <c r="NIU38" s="1427"/>
      <c r="NIV38" s="1427"/>
      <c r="NIW38" s="1427"/>
      <c r="NIX38" s="1427"/>
      <c r="NIY38" s="1427"/>
      <c r="NIZ38" s="1427"/>
      <c r="NJA38" s="6"/>
      <c r="NJB38" s="17"/>
      <c r="NJC38" s="318"/>
      <c r="NJD38" s="318"/>
      <c r="NJE38" s="318"/>
      <c r="NJF38" s="318"/>
      <c r="NJG38" s="318"/>
      <c r="NJH38" s="318"/>
      <c r="NJI38" s="318"/>
      <c r="NJJ38" s="38"/>
      <c r="NJK38" s="318"/>
      <c r="NJL38" s="38"/>
      <c r="NJM38" s="38"/>
      <c r="NJN38" s="1427"/>
      <c r="NJO38" s="38"/>
      <c r="NJP38" s="38"/>
      <c r="NJQ38" s="1427"/>
      <c r="NJR38" s="1427"/>
      <c r="NJS38" s="1427"/>
      <c r="NJT38" s="1427"/>
      <c r="NJU38" s="1427"/>
      <c r="NJV38" s="1427"/>
      <c r="NJW38" s="6"/>
      <c r="NJX38" s="17"/>
      <c r="NJY38" s="318"/>
      <c r="NJZ38" s="318"/>
      <c r="NKA38" s="318"/>
      <c r="NKB38" s="318"/>
      <c r="NKC38" s="318"/>
      <c r="NKD38" s="318"/>
      <c r="NKE38" s="318"/>
      <c r="NKF38" s="38"/>
      <c r="NKG38" s="318"/>
      <c r="NKH38" s="38"/>
      <c r="NKI38" s="38"/>
      <c r="NKJ38" s="1427"/>
      <c r="NKK38" s="38"/>
      <c r="NKL38" s="38"/>
      <c r="NKM38" s="1427"/>
      <c r="NKN38" s="1427"/>
      <c r="NKO38" s="1427"/>
      <c r="NKP38" s="1427"/>
      <c r="NKQ38" s="1427"/>
      <c r="NKR38" s="1427"/>
      <c r="NKS38" s="6"/>
      <c r="NKT38" s="17"/>
      <c r="NKU38" s="318"/>
      <c r="NKV38" s="318"/>
      <c r="NKW38" s="318"/>
      <c r="NKX38" s="318"/>
      <c r="NKY38" s="318"/>
      <c r="NKZ38" s="318"/>
      <c r="NLA38" s="318"/>
      <c r="NLB38" s="38"/>
      <c r="NLC38" s="318"/>
      <c r="NLD38" s="38"/>
      <c r="NLE38" s="38"/>
      <c r="NLF38" s="1427"/>
      <c r="NLG38" s="38"/>
      <c r="NLH38" s="38"/>
      <c r="NLI38" s="1427"/>
      <c r="NLJ38" s="1427"/>
      <c r="NLK38" s="1427"/>
      <c r="NLL38" s="1427"/>
      <c r="NLM38" s="1427"/>
      <c r="NLN38" s="1427"/>
      <c r="NLO38" s="6"/>
      <c r="NLP38" s="17"/>
      <c r="NLQ38" s="318"/>
      <c r="NLR38" s="318"/>
      <c r="NLS38" s="318"/>
      <c r="NLT38" s="318"/>
      <c r="NLU38" s="318"/>
      <c r="NLV38" s="318"/>
      <c r="NLW38" s="318"/>
      <c r="NLX38" s="38"/>
      <c r="NLY38" s="318"/>
      <c r="NLZ38" s="38"/>
      <c r="NMA38" s="38"/>
      <c r="NMB38" s="1427"/>
      <c r="NMC38" s="38"/>
      <c r="NMD38" s="38"/>
      <c r="NME38" s="1427"/>
      <c r="NMF38" s="1427"/>
      <c r="NMG38" s="1427"/>
      <c r="NMH38" s="1427"/>
      <c r="NMI38" s="1427"/>
      <c r="NMJ38" s="1427"/>
      <c r="NMK38" s="6"/>
      <c r="NML38" s="17"/>
      <c r="NMM38" s="318"/>
      <c r="NMN38" s="318"/>
      <c r="NMO38" s="318"/>
      <c r="NMP38" s="318"/>
      <c r="NMQ38" s="318"/>
      <c r="NMR38" s="318"/>
      <c r="NMS38" s="318"/>
      <c r="NMT38" s="38"/>
      <c r="NMU38" s="318"/>
      <c r="NMV38" s="38"/>
      <c r="NMW38" s="38"/>
      <c r="NMX38" s="1427"/>
      <c r="NMY38" s="38"/>
      <c r="NMZ38" s="38"/>
      <c r="NNA38" s="1427"/>
      <c r="NNB38" s="1427"/>
      <c r="NNC38" s="1427"/>
      <c r="NND38" s="1427"/>
      <c r="NNE38" s="1427"/>
      <c r="NNF38" s="1427"/>
      <c r="NNG38" s="6"/>
      <c r="NNH38" s="17"/>
      <c r="NNI38" s="318"/>
      <c r="NNJ38" s="318"/>
      <c r="NNK38" s="318"/>
      <c r="NNL38" s="318"/>
      <c r="NNM38" s="318"/>
      <c r="NNN38" s="318"/>
      <c r="NNO38" s="318"/>
      <c r="NNP38" s="38"/>
      <c r="NNQ38" s="318"/>
      <c r="NNR38" s="38"/>
      <c r="NNS38" s="38"/>
      <c r="NNT38" s="1427"/>
      <c r="NNU38" s="38"/>
      <c r="NNV38" s="38"/>
      <c r="NNW38" s="1427"/>
      <c r="NNX38" s="1427"/>
      <c r="NNY38" s="1427"/>
      <c r="NNZ38" s="1427"/>
      <c r="NOA38" s="1427"/>
      <c r="NOB38" s="1427"/>
      <c r="NOC38" s="6"/>
      <c r="NOD38" s="17"/>
      <c r="NOE38" s="318"/>
      <c r="NOF38" s="318"/>
      <c r="NOG38" s="318"/>
      <c r="NOH38" s="318"/>
      <c r="NOI38" s="318"/>
      <c r="NOJ38" s="318"/>
      <c r="NOK38" s="318"/>
      <c r="NOL38" s="38"/>
      <c r="NOM38" s="318"/>
      <c r="NON38" s="38"/>
      <c r="NOO38" s="38"/>
      <c r="NOP38" s="1427"/>
      <c r="NOQ38" s="38"/>
      <c r="NOR38" s="38"/>
      <c r="NOS38" s="1427"/>
      <c r="NOT38" s="1427"/>
      <c r="NOU38" s="1427"/>
      <c r="NOV38" s="1427"/>
      <c r="NOW38" s="1427"/>
      <c r="NOX38" s="1427"/>
      <c r="NOY38" s="6"/>
      <c r="NOZ38" s="17"/>
      <c r="NPA38" s="318"/>
      <c r="NPB38" s="318"/>
      <c r="NPC38" s="318"/>
      <c r="NPD38" s="318"/>
      <c r="NPE38" s="318"/>
      <c r="NPF38" s="318"/>
      <c r="NPG38" s="318"/>
      <c r="NPH38" s="38"/>
      <c r="NPI38" s="318"/>
      <c r="NPJ38" s="38"/>
      <c r="NPK38" s="38"/>
      <c r="NPL38" s="1427"/>
      <c r="NPM38" s="38"/>
      <c r="NPN38" s="38"/>
      <c r="NPO38" s="1427"/>
      <c r="NPP38" s="1427"/>
      <c r="NPQ38" s="1427"/>
      <c r="NPR38" s="1427"/>
      <c r="NPS38" s="1427"/>
      <c r="NPT38" s="1427"/>
      <c r="NPU38" s="6"/>
      <c r="NPV38" s="17"/>
      <c r="NPW38" s="318"/>
      <c r="NPX38" s="318"/>
      <c r="NPY38" s="318"/>
      <c r="NPZ38" s="318"/>
      <c r="NQA38" s="318"/>
      <c r="NQB38" s="318"/>
      <c r="NQC38" s="318"/>
      <c r="NQD38" s="38"/>
      <c r="NQE38" s="318"/>
      <c r="NQF38" s="38"/>
      <c r="NQG38" s="38"/>
      <c r="NQH38" s="1427"/>
      <c r="NQI38" s="38"/>
      <c r="NQJ38" s="38"/>
      <c r="NQK38" s="1427"/>
      <c r="NQL38" s="1427"/>
      <c r="NQM38" s="1427"/>
      <c r="NQN38" s="1427"/>
      <c r="NQO38" s="1427"/>
      <c r="NQP38" s="1427"/>
      <c r="NQQ38" s="6"/>
      <c r="NQR38" s="17"/>
      <c r="NQS38" s="318"/>
      <c r="NQT38" s="318"/>
      <c r="NQU38" s="318"/>
      <c r="NQV38" s="318"/>
      <c r="NQW38" s="318"/>
      <c r="NQX38" s="318"/>
      <c r="NQY38" s="318"/>
      <c r="NQZ38" s="38"/>
      <c r="NRA38" s="318"/>
      <c r="NRB38" s="38"/>
      <c r="NRC38" s="38"/>
      <c r="NRD38" s="1427"/>
      <c r="NRE38" s="38"/>
      <c r="NRF38" s="38"/>
      <c r="NRG38" s="1427"/>
      <c r="NRH38" s="1427"/>
      <c r="NRI38" s="1427"/>
      <c r="NRJ38" s="1427"/>
      <c r="NRK38" s="1427"/>
      <c r="NRL38" s="1427"/>
      <c r="NRM38" s="6"/>
      <c r="NRN38" s="17"/>
      <c r="NRO38" s="318"/>
      <c r="NRP38" s="318"/>
      <c r="NRQ38" s="318"/>
      <c r="NRR38" s="318"/>
      <c r="NRS38" s="318"/>
      <c r="NRT38" s="318"/>
      <c r="NRU38" s="318"/>
      <c r="NRV38" s="38"/>
      <c r="NRW38" s="318"/>
      <c r="NRX38" s="38"/>
      <c r="NRY38" s="38"/>
      <c r="NRZ38" s="1427"/>
      <c r="NSA38" s="38"/>
      <c r="NSB38" s="38"/>
      <c r="NSC38" s="1427"/>
      <c r="NSD38" s="1427"/>
      <c r="NSE38" s="1427"/>
      <c r="NSF38" s="1427"/>
      <c r="NSG38" s="1427"/>
      <c r="NSH38" s="1427"/>
      <c r="NSI38" s="6"/>
      <c r="NSJ38" s="17"/>
      <c r="NSK38" s="318"/>
      <c r="NSL38" s="318"/>
      <c r="NSM38" s="318"/>
      <c r="NSN38" s="318"/>
      <c r="NSO38" s="318"/>
      <c r="NSP38" s="318"/>
      <c r="NSQ38" s="318"/>
      <c r="NSR38" s="38"/>
      <c r="NSS38" s="318"/>
      <c r="NST38" s="38"/>
      <c r="NSU38" s="38"/>
      <c r="NSV38" s="1427"/>
      <c r="NSW38" s="38"/>
      <c r="NSX38" s="38"/>
      <c r="NSY38" s="1427"/>
      <c r="NSZ38" s="1427"/>
      <c r="NTA38" s="1427"/>
      <c r="NTB38" s="1427"/>
      <c r="NTC38" s="1427"/>
      <c r="NTD38" s="1427"/>
      <c r="NTE38" s="6"/>
      <c r="NTF38" s="17"/>
      <c r="NTG38" s="318"/>
      <c r="NTH38" s="318"/>
      <c r="NTI38" s="318"/>
      <c r="NTJ38" s="318"/>
      <c r="NTK38" s="318"/>
      <c r="NTL38" s="318"/>
      <c r="NTM38" s="318"/>
      <c r="NTN38" s="38"/>
      <c r="NTO38" s="318"/>
      <c r="NTP38" s="38"/>
      <c r="NTQ38" s="38"/>
      <c r="NTR38" s="1427"/>
      <c r="NTS38" s="38"/>
      <c r="NTT38" s="38"/>
      <c r="NTU38" s="1427"/>
      <c r="NTV38" s="1427"/>
      <c r="NTW38" s="1427"/>
      <c r="NTX38" s="1427"/>
      <c r="NTY38" s="1427"/>
      <c r="NTZ38" s="1427"/>
      <c r="NUA38" s="6"/>
      <c r="NUB38" s="17"/>
      <c r="NUC38" s="318"/>
      <c r="NUD38" s="318"/>
      <c r="NUE38" s="318"/>
      <c r="NUF38" s="318"/>
      <c r="NUG38" s="318"/>
      <c r="NUH38" s="318"/>
      <c r="NUI38" s="318"/>
      <c r="NUJ38" s="38"/>
      <c r="NUK38" s="318"/>
      <c r="NUL38" s="38"/>
      <c r="NUM38" s="38"/>
      <c r="NUN38" s="1427"/>
      <c r="NUO38" s="38"/>
      <c r="NUP38" s="38"/>
      <c r="NUQ38" s="1427"/>
      <c r="NUR38" s="1427"/>
      <c r="NUS38" s="1427"/>
      <c r="NUT38" s="1427"/>
      <c r="NUU38" s="1427"/>
      <c r="NUV38" s="1427"/>
      <c r="NUW38" s="6"/>
      <c r="NUX38" s="17"/>
      <c r="NUY38" s="318"/>
      <c r="NUZ38" s="318"/>
      <c r="NVA38" s="318"/>
      <c r="NVB38" s="318"/>
      <c r="NVC38" s="318"/>
      <c r="NVD38" s="318"/>
      <c r="NVE38" s="318"/>
      <c r="NVF38" s="38"/>
      <c r="NVG38" s="318"/>
      <c r="NVH38" s="38"/>
      <c r="NVI38" s="38"/>
      <c r="NVJ38" s="1427"/>
      <c r="NVK38" s="38"/>
      <c r="NVL38" s="38"/>
      <c r="NVM38" s="1427"/>
      <c r="NVN38" s="1427"/>
      <c r="NVO38" s="1427"/>
      <c r="NVP38" s="1427"/>
      <c r="NVQ38" s="1427"/>
      <c r="NVR38" s="1427"/>
      <c r="NVS38" s="6"/>
      <c r="NVT38" s="17"/>
      <c r="NVU38" s="318"/>
      <c r="NVV38" s="318"/>
      <c r="NVW38" s="318"/>
      <c r="NVX38" s="318"/>
      <c r="NVY38" s="318"/>
      <c r="NVZ38" s="318"/>
      <c r="NWA38" s="318"/>
      <c r="NWB38" s="38"/>
      <c r="NWC38" s="318"/>
      <c r="NWD38" s="38"/>
      <c r="NWE38" s="38"/>
      <c r="NWF38" s="1427"/>
      <c r="NWG38" s="38"/>
      <c r="NWH38" s="38"/>
      <c r="NWI38" s="1427"/>
      <c r="NWJ38" s="1427"/>
      <c r="NWK38" s="1427"/>
      <c r="NWL38" s="1427"/>
      <c r="NWM38" s="1427"/>
      <c r="NWN38" s="1427"/>
      <c r="NWO38" s="6"/>
      <c r="NWP38" s="17"/>
      <c r="NWQ38" s="318"/>
      <c r="NWR38" s="318"/>
      <c r="NWS38" s="318"/>
      <c r="NWT38" s="318"/>
      <c r="NWU38" s="318"/>
      <c r="NWV38" s="318"/>
      <c r="NWW38" s="318"/>
      <c r="NWX38" s="38"/>
      <c r="NWY38" s="318"/>
      <c r="NWZ38" s="38"/>
      <c r="NXA38" s="38"/>
      <c r="NXB38" s="1427"/>
      <c r="NXC38" s="38"/>
      <c r="NXD38" s="38"/>
      <c r="NXE38" s="1427"/>
      <c r="NXF38" s="1427"/>
      <c r="NXG38" s="1427"/>
      <c r="NXH38" s="1427"/>
      <c r="NXI38" s="1427"/>
      <c r="NXJ38" s="1427"/>
      <c r="NXK38" s="6"/>
      <c r="NXL38" s="17"/>
      <c r="NXM38" s="318"/>
      <c r="NXN38" s="318"/>
      <c r="NXO38" s="318"/>
      <c r="NXP38" s="318"/>
      <c r="NXQ38" s="318"/>
      <c r="NXR38" s="318"/>
      <c r="NXS38" s="318"/>
      <c r="NXT38" s="38"/>
      <c r="NXU38" s="318"/>
      <c r="NXV38" s="38"/>
      <c r="NXW38" s="38"/>
      <c r="NXX38" s="1427"/>
      <c r="NXY38" s="38"/>
      <c r="NXZ38" s="38"/>
      <c r="NYA38" s="1427"/>
      <c r="NYB38" s="1427"/>
      <c r="NYC38" s="1427"/>
      <c r="NYD38" s="1427"/>
      <c r="NYE38" s="1427"/>
      <c r="NYF38" s="1427"/>
      <c r="NYG38" s="6"/>
      <c r="NYH38" s="17"/>
      <c r="NYI38" s="318"/>
      <c r="NYJ38" s="318"/>
      <c r="NYK38" s="318"/>
      <c r="NYL38" s="318"/>
      <c r="NYM38" s="318"/>
      <c r="NYN38" s="318"/>
      <c r="NYO38" s="318"/>
      <c r="NYP38" s="38"/>
      <c r="NYQ38" s="318"/>
      <c r="NYR38" s="38"/>
      <c r="NYS38" s="38"/>
      <c r="NYT38" s="1427"/>
      <c r="NYU38" s="38"/>
      <c r="NYV38" s="38"/>
      <c r="NYW38" s="1427"/>
      <c r="NYX38" s="1427"/>
      <c r="NYY38" s="1427"/>
      <c r="NYZ38" s="1427"/>
      <c r="NZA38" s="1427"/>
      <c r="NZB38" s="1427"/>
      <c r="NZC38" s="6"/>
      <c r="NZD38" s="17"/>
      <c r="NZE38" s="318"/>
      <c r="NZF38" s="318"/>
      <c r="NZG38" s="318"/>
      <c r="NZH38" s="318"/>
      <c r="NZI38" s="318"/>
      <c r="NZJ38" s="318"/>
      <c r="NZK38" s="318"/>
      <c r="NZL38" s="38"/>
      <c r="NZM38" s="318"/>
      <c r="NZN38" s="38"/>
      <c r="NZO38" s="38"/>
      <c r="NZP38" s="1427"/>
      <c r="NZQ38" s="38"/>
      <c r="NZR38" s="38"/>
      <c r="NZS38" s="1427"/>
      <c r="NZT38" s="1427"/>
      <c r="NZU38" s="1427"/>
      <c r="NZV38" s="1427"/>
      <c r="NZW38" s="1427"/>
      <c r="NZX38" s="1427"/>
      <c r="NZY38" s="6"/>
      <c r="NZZ38" s="17"/>
      <c r="OAA38" s="318"/>
      <c r="OAB38" s="318"/>
      <c r="OAC38" s="318"/>
      <c r="OAD38" s="318"/>
      <c r="OAE38" s="318"/>
      <c r="OAF38" s="318"/>
      <c r="OAG38" s="318"/>
      <c r="OAH38" s="38"/>
      <c r="OAI38" s="318"/>
      <c r="OAJ38" s="38"/>
      <c r="OAK38" s="38"/>
      <c r="OAL38" s="1427"/>
      <c r="OAM38" s="38"/>
      <c r="OAN38" s="38"/>
      <c r="OAO38" s="1427"/>
      <c r="OAP38" s="1427"/>
      <c r="OAQ38" s="1427"/>
      <c r="OAR38" s="1427"/>
      <c r="OAS38" s="1427"/>
      <c r="OAT38" s="1427"/>
      <c r="OAU38" s="6"/>
      <c r="OAV38" s="17"/>
      <c r="OAW38" s="318"/>
      <c r="OAX38" s="318"/>
      <c r="OAY38" s="318"/>
      <c r="OAZ38" s="318"/>
      <c r="OBA38" s="318"/>
      <c r="OBB38" s="318"/>
      <c r="OBC38" s="318"/>
      <c r="OBD38" s="38"/>
      <c r="OBE38" s="318"/>
      <c r="OBF38" s="38"/>
      <c r="OBG38" s="38"/>
      <c r="OBH38" s="1427"/>
      <c r="OBI38" s="38"/>
      <c r="OBJ38" s="38"/>
      <c r="OBK38" s="1427"/>
      <c r="OBL38" s="1427"/>
      <c r="OBM38" s="1427"/>
      <c r="OBN38" s="1427"/>
      <c r="OBO38" s="1427"/>
      <c r="OBP38" s="1427"/>
      <c r="OBQ38" s="6"/>
      <c r="OBR38" s="17"/>
      <c r="OBS38" s="318"/>
      <c r="OBT38" s="318"/>
      <c r="OBU38" s="318"/>
      <c r="OBV38" s="318"/>
      <c r="OBW38" s="318"/>
      <c r="OBX38" s="318"/>
      <c r="OBY38" s="318"/>
      <c r="OBZ38" s="38"/>
      <c r="OCA38" s="318"/>
      <c r="OCB38" s="38"/>
      <c r="OCC38" s="38"/>
      <c r="OCD38" s="1427"/>
      <c r="OCE38" s="38"/>
      <c r="OCF38" s="38"/>
      <c r="OCG38" s="1427"/>
      <c r="OCH38" s="1427"/>
      <c r="OCI38" s="1427"/>
      <c r="OCJ38" s="1427"/>
      <c r="OCK38" s="1427"/>
      <c r="OCL38" s="1427"/>
      <c r="OCM38" s="6"/>
      <c r="OCN38" s="17"/>
      <c r="OCO38" s="318"/>
      <c r="OCP38" s="318"/>
      <c r="OCQ38" s="318"/>
      <c r="OCR38" s="318"/>
      <c r="OCS38" s="318"/>
      <c r="OCT38" s="318"/>
      <c r="OCU38" s="318"/>
      <c r="OCV38" s="38"/>
      <c r="OCW38" s="318"/>
      <c r="OCX38" s="38"/>
      <c r="OCY38" s="38"/>
      <c r="OCZ38" s="1427"/>
      <c r="ODA38" s="38"/>
      <c r="ODB38" s="38"/>
      <c r="ODC38" s="1427"/>
      <c r="ODD38" s="1427"/>
      <c r="ODE38" s="1427"/>
      <c r="ODF38" s="1427"/>
      <c r="ODG38" s="1427"/>
      <c r="ODH38" s="1427"/>
      <c r="ODI38" s="6"/>
      <c r="ODJ38" s="17"/>
      <c r="ODK38" s="318"/>
      <c r="ODL38" s="318"/>
      <c r="ODM38" s="318"/>
      <c r="ODN38" s="318"/>
      <c r="ODO38" s="318"/>
      <c r="ODP38" s="318"/>
      <c r="ODQ38" s="318"/>
      <c r="ODR38" s="38"/>
      <c r="ODS38" s="318"/>
      <c r="ODT38" s="38"/>
      <c r="ODU38" s="38"/>
      <c r="ODV38" s="1427"/>
      <c r="ODW38" s="38"/>
      <c r="ODX38" s="38"/>
      <c r="ODY38" s="1427"/>
      <c r="ODZ38" s="1427"/>
      <c r="OEA38" s="1427"/>
      <c r="OEB38" s="1427"/>
      <c r="OEC38" s="1427"/>
      <c r="OED38" s="1427"/>
      <c r="OEE38" s="6"/>
      <c r="OEF38" s="17"/>
      <c r="OEG38" s="318"/>
      <c r="OEH38" s="318"/>
      <c r="OEI38" s="318"/>
      <c r="OEJ38" s="318"/>
      <c r="OEK38" s="318"/>
      <c r="OEL38" s="318"/>
      <c r="OEM38" s="318"/>
      <c r="OEN38" s="38"/>
      <c r="OEO38" s="318"/>
      <c r="OEP38" s="38"/>
      <c r="OEQ38" s="38"/>
      <c r="OER38" s="1427"/>
      <c r="OES38" s="38"/>
      <c r="OET38" s="38"/>
      <c r="OEU38" s="1427"/>
      <c r="OEV38" s="1427"/>
      <c r="OEW38" s="1427"/>
      <c r="OEX38" s="1427"/>
      <c r="OEY38" s="1427"/>
      <c r="OEZ38" s="1427"/>
      <c r="OFA38" s="6"/>
      <c r="OFB38" s="17"/>
      <c r="OFC38" s="318"/>
      <c r="OFD38" s="318"/>
      <c r="OFE38" s="318"/>
      <c r="OFF38" s="318"/>
      <c r="OFG38" s="318"/>
      <c r="OFH38" s="318"/>
      <c r="OFI38" s="318"/>
      <c r="OFJ38" s="38"/>
      <c r="OFK38" s="318"/>
      <c r="OFL38" s="38"/>
      <c r="OFM38" s="38"/>
      <c r="OFN38" s="1427"/>
      <c r="OFO38" s="38"/>
      <c r="OFP38" s="38"/>
      <c r="OFQ38" s="1427"/>
      <c r="OFR38" s="1427"/>
      <c r="OFS38" s="1427"/>
      <c r="OFT38" s="1427"/>
      <c r="OFU38" s="1427"/>
      <c r="OFV38" s="1427"/>
      <c r="OFW38" s="6"/>
      <c r="OFX38" s="17"/>
      <c r="OFY38" s="318"/>
      <c r="OFZ38" s="318"/>
      <c r="OGA38" s="318"/>
      <c r="OGB38" s="318"/>
      <c r="OGC38" s="318"/>
      <c r="OGD38" s="318"/>
      <c r="OGE38" s="318"/>
      <c r="OGF38" s="38"/>
      <c r="OGG38" s="318"/>
      <c r="OGH38" s="38"/>
      <c r="OGI38" s="38"/>
      <c r="OGJ38" s="1427"/>
      <c r="OGK38" s="38"/>
      <c r="OGL38" s="38"/>
      <c r="OGM38" s="1427"/>
      <c r="OGN38" s="1427"/>
      <c r="OGO38" s="1427"/>
      <c r="OGP38" s="1427"/>
      <c r="OGQ38" s="1427"/>
      <c r="OGR38" s="1427"/>
      <c r="OGS38" s="6"/>
      <c r="OGT38" s="17"/>
      <c r="OGU38" s="318"/>
      <c r="OGV38" s="318"/>
      <c r="OGW38" s="318"/>
      <c r="OGX38" s="318"/>
      <c r="OGY38" s="318"/>
      <c r="OGZ38" s="318"/>
      <c r="OHA38" s="318"/>
      <c r="OHB38" s="38"/>
      <c r="OHC38" s="318"/>
      <c r="OHD38" s="38"/>
      <c r="OHE38" s="38"/>
      <c r="OHF38" s="1427"/>
      <c r="OHG38" s="38"/>
      <c r="OHH38" s="38"/>
      <c r="OHI38" s="1427"/>
      <c r="OHJ38" s="1427"/>
      <c r="OHK38" s="1427"/>
      <c r="OHL38" s="1427"/>
      <c r="OHM38" s="1427"/>
      <c r="OHN38" s="1427"/>
      <c r="OHO38" s="6"/>
      <c r="OHP38" s="17"/>
      <c r="OHQ38" s="318"/>
      <c r="OHR38" s="318"/>
      <c r="OHS38" s="318"/>
      <c r="OHT38" s="318"/>
      <c r="OHU38" s="318"/>
      <c r="OHV38" s="318"/>
      <c r="OHW38" s="318"/>
      <c r="OHX38" s="38"/>
      <c r="OHY38" s="318"/>
      <c r="OHZ38" s="38"/>
      <c r="OIA38" s="38"/>
      <c r="OIB38" s="1427"/>
      <c r="OIC38" s="38"/>
      <c r="OID38" s="38"/>
      <c r="OIE38" s="1427"/>
      <c r="OIF38" s="1427"/>
      <c r="OIG38" s="1427"/>
      <c r="OIH38" s="1427"/>
      <c r="OII38" s="1427"/>
      <c r="OIJ38" s="1427"/>
      <c r="OIK38" s="6"/>
      <c r="OIL38" s="17"/>
      <c r="OIM38" s="318"/>
      <c r="OIN38" s="318"/>
      <c r="OIO38" s="318"/>
      <c r="OIP38" s="318"/>
      <c r="OIQ38" s="318"/>
      <c r="OIR38" s="318"/>
      <c r="OIS38" s="318"/>
      <c r="OIT38" s="38"/>
      <c r="OIU38" s="318"/>
      <c r="OIV38" s="38"/>
      <c r="OIW38" s="38"/>
      <c r="OIX38" s="1427"/>
      <c r="OIY38" s="38"/>
      <c r="OIZ38" s="38"/>
      <c r="OJA38" s="1427"/>
      <c r="OJB38" s="1427"/>
      <c r="OJC38" s="1427"/>
      <c r="OJD38" s="1427"/>
      <c r="OJE38" s="1427"/>
      <c r="OJF38" s="1427"/>
      <c r="OJG38" s="6"/>
      <c r="OJH38" s="17"/>
      <c r="OJI38" s="318"/>
      <c r="OJJ38" s="318"/>
      <c r="OJK38" s="318"/>
      <c r="OJL38" s="318"/>
      <c r="OJM38" s="318"/>
      <c r="OJN38" s="318"/>
      <c r="OJO38" s="318"/>
      <c r="OJP38" s="38"/>
      <c r="OJQ38" s="318"/>
      <c r="OJR38" s="38"/>
      <c r="OJS38" s="38"/>
      <c r="OJT38" s="1427"/>
      <c r="OJU38" s="38"/>
      <c r="OJV38" s="38"/>
      <c r="OJW38" s="1427"/>
      <c r="OJX38" s="1427"/>
      <c r="OJY38" s="1427"/>
      <c r="OJZ38" s="1427"/>
      <c r="OKA38" s="1427"/>
      <c r="OKB38" s="1427"/>
      <c r="OKC38" s="6"/>
      <c r="OKD38" s="17"/>
      <c r="OKE38" s="318"/>
      <c r="OKF38" s="318"/>
      <c r="OKG38" s="318"/>
      <c r="OKH38" s="318"/>
      <c r="OKI38" s="318"/>
      <c r="OKJ38" s="318"/>
      <c r="OKK38" s="318"/>
      <c r="OKL38" s="38"/>
      <c r="OKM38" s="318"/>
      <c r="OKN38" s="38"/>
      <c r="OKO38" s="38"/>
      <c r="OKP38" s="1427"/>
      <c r="OKQ38" s="38"/>
      <c r="OKR38" s="38"/>
      <c r="OKS38" s="1427"/>
      <c r="OKT38" s="1427"/>
      <c r="OKU38" s="1427"/>
      <c r="OKV38" s="1427"/>
      <c r="OKW38" s="1427"/>
      <c r="OKX38" s="1427"/>
      <c r="OKY38" s="6"/>
      <c r="OKZ38" s="17"/>
      <c r="OLA38" s="318"/>
      <c r="OLB38" s="318"/>
      <c r="OLC38" s="318"/>
      <c r="OLD38" s="318"/>
      <c r="OLE38" s="318"/>
      <c r="OLF38" s="318"/>
      <c r="OLG38" s="318"/>
      <c r="OLH38" s="38"/>
      <c r="OLI38" s="318"/>
      <c r="OLJ38" s="38"/>
      <c r="OLK38" s="38"/>
      <c r="OLL38" s="1427"/>
      <c r="OLM38" s="38"/>
      <c r="OLN38" s="38"/>
      <c r="OLO38" s="1427"/>
      <c r="OLP38" s="1427"/>
      <c r="OLQ38" s="1427"/>
      <c r="OLR38" s="1427"/>
      <c r="OLS38" s="1427"/>
      <c r="OLT38" s="1427"/>
      <c r="OLU38" s="6"/>
      <c r="OLV38" s="17"/>
      <c r="OLW38" s="318"/>
      <c r="OLX38" s="318"/>
      <c r="OLY38" s="318"/>
      <c r="OLZ38" s="318"/>
      <c r="OMA38" s="318"/>
      <c r="OMB38" s="318"/>
      <c r="OMC38" s="318"/>
      <c r="OMD38" s="38"/>
      <c r="OME38" s="318"/>
      <c r="OMF38" s="38"/>
      <c r="OMG38" s="38"/>
      <c r="OMH38" s="1427"/>
      <c r="OMI38" s="38"/>
      <c r="OMJ38" s="38"/>
      <c r="OMK38" s="1427"/>
      <c r="OML38" s="1427"/>
      <c r="OMM38" s="1427"/>
      <c r="OMN38" s="1427"/>
      <c r="OMO38" s="1427"/>
      <c r="OMP38" s="1427"/>
      <c r="OMQ38" s="6"/>
      <c r="OMR38" s="17"/>
      <c r="OMS38" s="318"/>
      <c r="OMT38" s="318"/>
      <c r="OMU38" s="318"/>
      <c r="OMV38" s="318"/>
      <c r="OMW38" s="318"/>
      <c r="OMX38" s="318"/>
      <c r="OMY38" s="318"/>
      <c r="OMZ38" s="38"/>
      <c r="ONA38" s="318"/>
      <c r="ONB38" s="38"/>
      <c r="ONC38" s="38"/>
      <c r="OND38" s="1427"/>
      <c r="ONE38" s="38"/>
      <c r="ONF38" s="38"/>
      <c r="ONG38" s="1427"/>
      <c r="ONH38" s="1427"/>
      <c r="ONI38" s="1427"/>
      <c r="ONJ38" s="1427"/>
      <c r="ONK38" s="1427"/>
      <c r="ONL38" s="1427"/>
      <c r="ONM38" s="6"/>
      <c r="ONN38" s="17"/>
      <c r="ONO38" s="318"/>
      <c r="ONP38" s="318"/>
      <c r="ONQ38" s="318"/>
      <c r="ONR38" s="318"/>
      <c r="ONS38" s="318"/>
      <c r="ONT38" s="318"/>
      <c r="ONU38" s="318"/>
      <c r="ONV38" s="38"/>
      <c r="ONW38" s="318"/>
      <c r="ONX38" s="38"/>
      <c r="ONY38" s="38"/>
      <c r="ONZ38" s="1427"/>
      <c r="OOA38" s="38"/>
      <c r="OOB38" s="38"/>
      <c r="OOC38" s="1427"/>
      <c r="OOD38" s="1427"/>
      <c r="OOE38" s="1427"/>
      <c r="OOF38" s="1427"/>
      <c r="OOG38" s="1427"/>
      <c r="OOH38" s="1427"/>
      <c r="OOI38" s="6"/>
      <c r="OOJ38" s="17"/>
      <c r="OOK38" s="318"/>
      <c r="OOL38" s="318"/>
      <c r="OOM38" s="318"/>
      <c r="OON38" s="318"/>
      <c r="OOO38" s="318"/>
      <c r="OOP38" s="318"/>
      <c r="OOQ38" s="318"/>
      <c r="OOR38" s="38"/>
      <c r="OOS38" s="318"/>
      <c r="OOT38" s="38"/>
      <c r="OOU38" s="38"/>
      <c r="OOV38" s="1427"/>
      <c r="OOW38" s="38"/>
      <c r="OOX38" s="38"/>
      <c r="OOY38" s="1427"/>
      <c r="OOZ38" s="1427"/>
      <c r="OPA38" s="1427"/>
      <c r="OPB38" s="1427"/>
      <c r="OPC38" s="1427"/>
      <c r="OPD38" s="1427"/>
      <c r="OPE38" s="6"/>
      <c r="OPF38" s="17"/>
      <c r="OPG38" s="318"/>
      <c r="OPH38" s="318"/>
      <c r="OPI38" s="318"/>
      <c r="OPJ38" s="318"/>
      <c r="OPK38" s="318"/>
      <c r="OPL38" s="318"/>
      <c r="OPM38" s="318"/>
      <c r="OPN38" s="38"/>
      <c r="OPO38" s="318"/>
      <c r="OPP38" s="38"/>
      <c r="OPQ38" s="38"/>
      <c r="OPR38" s="1427"/>
      <c r="OPS38" s="38"/>
      <c r="OPT38" s="38"/>
      <c r="OPU38" s="1427"/>
      <c r="OPV38" s="1427"/>
      <c r="OPW38" s="1427"/>
      <c r="OPX38" s="1427"/>
      <c r="OPY38" s="1427"/>
      <c r="OPZ38" s="1427"/>
      <c r="OQA38" s="6"/>
      <c r="OQB38" s="17"/>
      <c r="OQC38" s="318"/>
      <c r="OQD38" s="318"/>
      <c r="OQE38" s="318"/>
      <c r="OQF38" s="318"/>
      <c r="OQG38" s="318"/>
      <c r="OQH38" s="318"/>
      <c r="OQI38" s="318"/>
      <c r="OQJ38" s="38"/>
      <c r="OQK38" s="318"/>
      <c r="OQL38" s="38"/>
      <c r="OQM38" s="38"/>
      <c r="OQN38" s="1427"/>
      <c r="OQO38" s="38"/>
      <c r="OQP38" s="38"/>
      <c r="OQQ38" s="1427"/>
      <c r="OQR38" s="1427"/>
      <c r="OQS38" s="1427"/>
      <c r="OQT38" s="1427"/>
      <c r="OQU38" s="1427"/>
      <c r="OQV38" s="1427"/>
      <c r="OQW38" s="6"/>
      <c r="OQX38" s="17"/>
      <c r="OQY38" s="318"/>
      <c r="OQZ38" s="318"/>
      <c r="ORA38" s="318"/>
      <c r="ORB38" s="318"/>
      <c r="ORC38" s="318"/>
      <c r="ORD38" s="318"/>
      <c r="ORE38" s="318"/>
      <c r="ORF38" s="38"/>
      <c r="ORG38" s="318"/>
      <c r="ORH38" s="38"/>
      <c r="ORI38" s="38"/>
      <c r="ORJ38" s="1427"/>
      <c r="ORK38" s="38"/>
      <c r="ORL38" s="38"/>
      <c r="ORM38" s="1427"/>
      <c r="ORN38" s="1427"/>
      <c r="ORO38" s="1427"/>
      <c r="ORP38" s="1427"/>
      <c r="ORQ38" s="1427"/>
      <c r="ORR38" s="1427"/>
      <c r="ORS38" s="6"/>
      <c r="ORT38" s="17"/>
      <c r="ORU38" s="318"/>
      <c r="ORV38" s="318"/>
      <c r="ORW38" s="318"/>
      <c r="ORX38" s="318"/>
      <c r="ORY38" s="318"/>
      <c r="ORZ38" s="318"/>
      <c r="OSA38" s="318"/>
      <c r="OSB38" s="38"/>
      <c r="OSC38" s="318"/>
      <c r="OSD38" s="38"/>
      <c r="OSE38" s="38"/>
      <c r="OSF38" s="1427"/>
      <c r="OSG38" s="38"/>
      <c r="OSH38" s="38"/>
      <c r="OSI38" s="1427"/>
      <c r="OSJ38" s="1427"/>
      <c r="OSK38" s="1427"/>
      <c r="OSL38" s="1427"/>
      <c r="OSM38" s="1427"/>
      <c r="OSN38" s="1427"/>
      <c r="OSO38" s="6"/>
      <c r="OSP38" s="17"/>
      <c r="OSQ38" s="318"/>
      <c r="OSR38" s="318"/>
      <c r="OSS38" s="318"/>
      <c r="OST38" s="318"/>
      <c r="OSU38" s="318"/>
      <c r="OSV38" s="318"/>
      <c r="OSW38" s="318"/>
      <c r="OSX38" s="38"/>
      <c r="OSY38" s="318"/>
      <c r="OSZ38" s="38"/>
      <c r="OTA38" s="38"/>
      <c r="OTB38" s="1427"/>
      <c r="OTC38" s="38"/>
      <c r="OTD38" s="38"/>
      <c r="OTE38" s="1427"/>
      <c r="OTF38" s="1427"/>
      <c r="OTG38" s="1427"/>
      <c r="OTH38" s="1427"/>
      <c r="OTI38" s="1427"/>
      <c r="OTJ38" s="1427"/>
      <c r="OTK38" s="6"/>
      <c r="OTL38" s="17"/>
      <c r="OTM38" s="318"/>
      <c r="OTN38" s="318"/>
      <c r="OTO38" s="318"/>
      <c r="OTP38" s="318"/>
      <c r="OTQ38" s="318"/>
      <c r="OTR38" s="318"/>
      <c r="OTS38" s="318"/>
      <c r="OTT38" s="38"/>
      <c r="OTU38" s="318"/>
      <c r="OTV38" s="38"/>
      <c r="OTW38" s="38"/>
      <c r="OTX38" s="1427"/>
      <c r="OTY38" s="38"/>
      <c r="OTZ38" s="38"/>
      <c r="OUA38" s="1427"/>
      <c r="OUB38" s="1427"/>
      <c r="OUC38" s="1427"/>
      <c r="OUD38" s="1427"/>
      <c r="OUE38" s="1427"/>
      <c r="OUF38" s="1427"/>
      <c r="OUG38" s="6"/>
      <c r="OUH38" s="17"/>
      <c r="OUI38" s="318"/>
      <c r="OUJ38" s="318"/>
      <c r="OUK38" s="318"/>
      <c r="OUL38" s="318"/>
      <c r="OUM38" s="318"/>
      <c r="OUN38" s="318"/>
      <c r="OUO38" s="318"/>
      <c r="OUP38" s="38"/>
      <c r="OUQ38" s="318"/>
      <c r="OUR38" s="38"/>
      <c r="OUS38" s="38"/>
      <c r="OUT38" s="1427"/>
      <c r="OUU38" s="38"/>
      <c r="OUV38" s="38"/>
      <c r="OUW38" s="1427"/>
      <c r="OUX38" s="1427"/>
      <c r="OUY38" s="1427"/>
      <c r="OUZ38" s="1427"/>
      <c r="OVA38" s="1427"/>
      <c r="OVB38" s="1427"/>
      <c r="OVC38" s="6"/>
      <c r="OVD38" s="17"/>
      <c r="OVE38" s="318"/>
      <c r="OVF38" s="318"/>
      <c r="OVG38" s="318"/>
      <c r="OVH38" s="318"/>
      <c r="OVI38" s="318"/>
      <c r="OVJ38" s="318"/>
      <c r="OVK38" s="318"/>
      <c r="OVL38" s="38"/>
      <c r="OVM38" s="318"/>
      <c r="OVN38" s="38"/>
      <c r="OVO38" s="38"/>
      <c r="OVP38" s="1427"/>
      <c r="OVQ38" s="38"/>
      <c r="OVR38" s="38"/>
      <c r="OVS38" s="1427"/>
      <c r="OVT38" s="1427"/>
      <c r="OVU38" s="1427"/>
      <c r="OVV38" s="1427"/>
      <c r="OVW38" s="1427"/>
      <c r="OVX38" s="1427"/>
      <c r="OVY38" s="6"/>
      <c r="OVZ38" s="17"/>
      <c r="OWA38" s="318"/>
      <c r="OWB38" s="318"/>
      <c r="OWC38" s="318"/>
      <c r="OWD38" s="318"/>
      <c r="OWE38" s="318"/>
      <c r="OWF38" s="318"/>
      <c r="OWG38" s="318"/>
      <c r="OWH38" s="38"/>
      <c r="OWI38" s="318"/>
      <c r="OWJ38" s="38"/>
      <c r="OWK38" s="38"/>
      <c r="OWL38" s="1427"/>
      <c r="OWM38" s="38"/>
      <c r="OWN38" s="38"/>
      <c r="OWO38" s="1427"/>
      <c r="OWP38" s="1427"/>
      <c r="OWQ38" s="1427"/>
      <c r="OWR38" s="1427"/>
      <c r="OWS38" s="1427"/>
      <c r="OWT38" s="1427"/>
      <c r="OWU38" s="6"/>
      <c r="OWV38" s="17"/>
      <c r="OWW38" s="318"/>
      <c r="OWX38" s="318"/>
      <c r="OWY38" s="318"/>
      <c r="OWZ38" s="318"/>
      <c r="OXA38" s="318"/>
      <c r="OXB38" s="318"/>
      <c r="OXC38" s="318"/>
      <c r="OXD38" s="38"/>
      <c r="OXE38" s="318"/>
      <c r="OXF38" s="38"/>
      <c r="OXG38" s="38"/>
      <c r="OXH38" s="1427"/>
      <c r="OXI38" s="38"/>
      <c r="OXJ38" s="38"/>
      <c r="OXK38" s="1427"/>
      <c r="OXL38" s="1427"/>
      <c r="OXM38" s="1427"/>
      <c r="OXN38" s="1427"/>
      <c r="OXO38" s="1427"/>
      <c r="OXP38" s="1427"/>
      <c r="OXQ38" s="6"/>
      <c r="OXR38" s="17"/>
      <c r="OXS38" s="318"/>
      <c r="OXT38" s="318"/>
      <c r="OXU38" s="318"/>
      <c r="OXV38" s="318"/>
      <c r="OXW38" s="318"/>
      <c r="OXX38" s="318"/>
      <c r="OXY38" s="318"/>
      <c r="OXZ38" s="38"/>
      <c r="OYA38" s="318"/>
      <c r="OYB38" s="38"/>
      <c r="OYC38" s="38"/>
      <c r="OYD38" s="1427"/>
      <c r="OYE38" s="38"/>
      <c r="OYF38" s="38"/>
      <c r="OYG38" s="1427"/>
      <c r="OYH38" s="1427"/>
      <c r="OYI38" s="1427"/>
      <c r="OYJ38" s="1427"/>
      <c r="OYK38" s="1427"/>
      <c r="OYL38" s="1427"/>
      <c r="OYM38" s="6"/>
      <c r="OYN38" s="17"/>
      <c r="OYO38" s="318"/>
      <c r="OYP38" s="318"/>
      <c r="OYQ38" s="318"/>
      <c r="OYR38" s="318"/>
      <c r="OYS38" s="318"/>
      <c r="OYT38" s="318"/>
      <c r="OYU38" s="318"/>
      <c r="OYV38" s="38"/>
      <c r="OYW38" s="318"/>
      <c r="OYX38" s="38"/>
      <c r="OYY38" s="38"/>
      <c r="OYZ38" s="1427"/>
      <c r="OZA38" s="38"/>
      <c r="OZB38" s="38"/>
      <c r="OZC38" s="1427"/>
      <c r="OZD38" s="1427"/>
      <c r="OZE38" s="1427"/>
      <c r="OZF38" s="1427"/>
      <c r="OZG38" s="1427"/>
      <c r="OZH38" s="1427"/>
      <c r="OZI38" s="6"/>
      <c r="OZJ38" s="17"/>
      <c r="OZK38" s="318"/>
      <c r="OZL38" s="318"/>
      <c r="OZM38" s="318"/>
      <c r="OZN38" s="318"/>
      <c r="OZO38" s="318"/>
      <c r="OZP38" s="318"/>
      <c r="OZQ38" s="318"/>
      <c r="OZR38" s="38"/>
      <c r="OZS38" s="318"/>
      <c r="OZT38" s="38"/>
      <c r="OZU38" s="38"/>
      <c r="OZV38" s="1427"/>
      <c r="OZW38" s="38"/>
      <c r="OZX38" s="38"/>
      <c r="OZY38" s="1427"/>
      <c r="OZZ38" s="1427"/>
      <c r="PAA38" s="1427"/>
      <c r="PAB38" s="1427"/>
      <c r="PAC38" s="1427"/>
      <c r="PAD38" s="1427"/>
      <c r="PAE38" s="6"/>
      <c r="PAF38" s="17"/>
      <c r="PAG38" s="318"/>
      <c r="PAH38" s="318"/>
      <c r="PAI38" s="318"/>
      <c r="PAJ38" s="318"/>
      <c r="PAK38" s="318"/>
      <c r="PAL38" s="318"/>
      <c r="PAM38" s="318"/>
      <c r="PAN38" s="38"/>
      <c r="PAO38" s="318"/>
      <c r="PAP38" s="38"/>
      <c r="PAQ38" s="38"/>
      <c r="PAR38" s="1427"/>
      <c r="PAS38" s="38"/>
      <c r="PAT38" s="38"/>
      <c r="PAU38" s="1427"/>
      <c r="PAV38" s="1427"/>
      <c r="PAW38" s="1427"/>
      <c r="PAX38" s="1427"/>
      <c r="PAY38" s="1427"/>
      <c r="PAZ38" s="1427"/>
      <c r="PBA38" s="6"/>
      <c r="PBB38" s="17"/>
      <c r="PBC38" s="318"/>
      <c r="PBD38" s="318"/>
      <c r="PBE38" s="318"/>
      <c r="PBF38" s="318"/>
      <c r="PBG38" s="318"/>
      <c r="PBH38" s="318"/>
      <c r="PBI38" s="318"/>
      <c r="PBJ38" s="38"/>
      <c r="PBK38" s="318"/>
      <c r="PBL38" s="38"/>
      <c r="PBM38" s="38"/>
      <c r="PBN38" s="1427"/>
      <c r="PBO38" s="38"/>
      <c r="PBP38" s="38"/>
      <c r="PBQ38" s="1427"/>
      <c r="PBR38" s="1427"/>
      <c r="PBS38" s="1427"/>
      <c r="PBT38" s="1427"/>
      <c r="PBU38" s="1427"/>
      <c r="PBV38" s="1427"/>
      <c r="PBW38" s="6"/>
      <c r="PBX38" s="17"/>
      <c r="PBY38" s="318"/>
      <c r="PBZ38" s="318"/>
      <c r="PCA38" s="318"/>
      <c r="PCB38" s="318"/>
      <c r="PCC38" s="318"/>
      <c r="PCD38" s="318"/>
      <c r="PCE38" s="318"/>
      <c r="PCF38" s="38"/>
      <c r="PCG38" s="318"/>
      <c r="PCH38" s="38"/>
      <c r="PCI38" s="38"/>
      <c r="PCJ38" s="1427"/>
      <c r="PCK38" s="38"/>
      <c r="PCL38" s="38"/>
      <c r="PCM38" s="1427"/>
      <c r="PCN38" s="1427"/>
      <c r="PCO38" s="1427"/>
      <c r="PCP38" s="1427"/>
      <c r="PCQ38" s="1427"/>
      <c r="PCR38" s="1427"/>
      <c r="PCS38" s="6"/>
      <c r="PCT38" s="17"/>
      <c r="PCU38" s="318"/>
      <c r="PCV38" s="318"/>
      <c r="PCW38" s="318"/>
      <c r="PCX38" s="318"/>
      <c r="PCY38" s="318"/>
      <c r="PCZ38" s="318"/>
      <c r="PDA38" s="318"/>
      <c r="PDB38" s="38"/>
      <c r="PDC38" s="318"/>
      <c r="PDD38" s="38"/>
      <c r="PDE38" s="38"/>
      <c r="PDF38" s="1427"/>
      <c r="PDG38" s="38"/>
      <c r="PDH38" s="38"/>
      <c r="PDI38" s="1427"/>
      <c r="PDJ38" s="1427"/>
      <c r="PDK38" s="1427"/>
      <c r="PDL38" s="1427"/>
      <c r="PDM38" s="1427"/>
      <c r="PDN38" s="1427"/>
      <c r="PDO38" s="6"/>
      <c r="PDP38" s="17"/>
      <c r="PDQ38" s="318"/>
      <c r="PDR38" s="318"/>
      <c r="PDS38" s="318"/>
      <c r="PDT38" s="318"/>
      <c r="PDU38" s="318"/>
      <c r="PDV38" s="318"/>
      <c r="PDW38" s="318"/>
      <c r="PDX38" s="38"/>
      <c r="PDY38" s="318"/>
      <c r="PDZ38" s="38"/>
      <c r="PEA38" s="38"/>
      <c r="PEB38" s="1427"/>
      <c r="PEC38" s="38"/>
      <c r="PED38" s="38"/>
      <c r="PEE38" s="1427"/>
      <c r="PEF38" s="1427"/>
      <c r="PEG38" s="1427"/>
      <c r="PEH38" s="1427"/>
      <c r="PEI38" s="1427"/>
      <c r="PEJ38" s="1427"/>
      <c r="PEK38" s="6"/>
      <c r="PEL38" s="17"/>
      <c r="PEM38" s="318"/>
      <c r="PEN38" s="318"/>
      <c r="PEO38" s="318"/>
      <c r="PEP38" s="318"/>
      <c r="PEQ38" s="318"/>
      <c r="PER38" s="318"/>
      <c r="PES38" s="318"/>
      <c r="PET38" s="38"/>
      <c r="PEU38" s="318"/>
      <c r="PEV38" s="38"/>
      <c r="PEW38" s="38"/>
      <c r="PEX38" s="1427"/>
      <c r="PEY38" s="38"/>
      <c r="PEZ38" s="38"/>
      <c r="PFA38" s="1427"/>
      <c r="PFB38" s="1427"/>
      <c r="PFC38" s="1427"/>
      <c r="PFD38" s="1427"/>
      <c r="PFE38" s="1427"/>
      <c r="PFF38" s="1427"/>
      <c r="PFG38" s="6"/>
      <c r="PFH38" s="17"/>
      <c r="PFI38" s="318"/>
      <c r="PFJ38" s="318"/>
      <c r="PFK38" s="318"/>
      <c r="PFL38" s="318"/>
      <c r="PFM38" s="318"/>
      <c r="PFN38" s="318"/>
      <c r="PFO38" s="318"/>
      <c r="PFP38" s="38"/>
      <c r="PFQ38" s="318"/>
      <c r="PFR38" s="38"/>
      <c r="PFS38" s="38"/>
      <c r="PFT38" s="1427"/>
      <c r="PFU38" s="38"/>
      <c r="PFV38" s="38"/>
      <c r="PFW38" s="1427"/>
      <c r="PFX38" s="1427"/>
      <c r="PFY38" s="1427"/>
      <c r="PFZ38" s="1427"/>
      <c r="PGA38" s="1427"/>
      <c r="PGB38" s="1427"/>
      <c r="PGC38" s="6"/>
      <c r="PGD38" s="17"/>
      <c r="PGE38" s="318"/>
      <c r="PGF38" s="318"/>
      <c r="PGG38" s="318"/>
      <c r="PGH38" s="318"/>
      <c r="PGI38" s="318"/>
      <c r="PGJ38" s="318"/>
      <c r="PGK38" s="318"/>
      <c r="PGL38" s="38"/>
      <c r="PGM38" s="318"/>
      <c r="PGN38" s="38"/>
      <c r="PGO38" s="38"/>
      <c r="PGP38" s="1427"/>
      <c r="PGQ38" s="38"/>
      <c r="PGR38" s="38"/>
      <c r="PGS38" s="1427"/>
      <c r="PGT38" s="1427"/>
      <c r="PGU38" s="1427"/>
      <c r="PGV38" s="1427"/>
      <c r="PGW38" s="1427"/>
      <c r="PGX38" s="1427"/>
      <c r="PGY38" s="6"/>
      <c r="PGZ38" s="17"/>
      <c r="PHA38" s="318"/>
      <c r="PHB38" s="318"/>
      <c r="PHC38" s="318"/>
      <c r="PHD38" s="318"/>
      <c r="PHE38" s="318"/>
      <c r="PHF38" s="318"/>
      <c r="PHG38" s="318"/>
      <c r="PHH38" s="38"/>
      <c r="PHI38" s="318"/>
      <c r="PHJ38" s="38"/>
      <c r="PHK38" s="38"/>
      <c r="PHL38" s="1427"/>
      <c r="PHM38" s="38"/>
      <c r="PHN38" s="38"/>
      <c r="PHO38" s="1427"/>
      <c r="PHP38" s="1427"/>
      <c r="PHQ38" s="1427"/>
      <c r="PHR38" s="1427"/>
      <c r="PHS38" s="1427"/>
      <c r="PHT38" s="1427"/>
      <c r="PHU38" s="6"/>
      <c r="PHV38" s="17"/>
      <c r="PHW38" s="318"/>
      <c r="PHX38" s="318"/>
      <c r="PHY38" s="318"/>
      <c r="PHZ38" s="318"/>
      <c r="PIA38" s="318"/>
      <c r="PIB38" s="318"/>
      <c r="PIC38" s="318"/>
      <c r="PID38" s="38"/>
      <c r="PIE38" s="318"/>
      <c r="PIF38" s="38"/>
      <c r="PIG38" s="38"/>
      <c r="PIH38" s="1427"/>
      <c r="PII38" s="38"/>
      <c r="PIJ38" s="38"/>
      <c r="PIK38" s="1427"/>
      <c r="PIL38" s="1427"/>
      <c r="PIM38" s="1427"/>
      <c r="PIN38" s="1427"/>
      <c r="PIO38" s="1427"/>
      <c r="PIP38" s="1427"/>
      <c r="PIQ38" s="6"/>
      <c r="PIR38" s="17"/>
      <c r="PIS38" s="318"/>
      <c r="PIT38" s="318"/>
      <c r="PIU38" s="318"/>
      <c r="PIV38" s="318"/>
      <c r="PIW38" s="318"/>
      <c r="PIX38" s="318"/>
      <c r="PIY38" s="318"/>
      <c r="PIZ38" s="38"/>
      <c r="PJA38" s="318"/>
      <c r="PJB38" s="38"/>
      <c r="PJC38" s="38"/>
      <c r="PJD38" s="1427"/>
      <c r="PJE38" s="38"/>
      <c r="PJF38" s="38"/>
      <c r="PJG38" s="1427"/>
      <c r="PJH38" s="1427"/>
      <c r="PJI38" s="1427"/>
      <c r="PJJ38" s="1427"/>
      <c r="PJK38" s="1427"/>
      <c r="PJL38" s="1427"/>
      <c r="PJM38" s="6"/>
      <c r="PJN38" s="17"/>
      <c r="PJO38" s="318"/>
      <c r="PJP38" s="318"/>
      <c r="PJQ38" s="318"/>
      <c r="PJR38" s="318"/>
      <c r="PJS38" s="318"/>
      <c r="PJT38" s="318"/>
      <c r="PJU38" s="318"/>
      <c r="PJV38" s="38"/>
      <c r="PJW38" s="318"/>
      <c r="PJX38" s="38"/>
      <c r="PJY38" s="38"/>
      <c r="PJZ38" s="1427"/>
      <c r="PKA38" s="38"/>
      <c r="PKB38" s="38"/>
      <c r="PKC38" s="1427"/>
      <c r="PKD38" s="1427"/>
      <c r="PKE38" s="1427"/>
      <c r="PKF38" s="1427"/>
      <c r="PKG38" s="1427"/>
      <c r="PKH38" s="1427"/>
      <c r="PKI38" s="6"/>
      <c r="PKJ38" s="17"/>
      <c r="PKK38" s="318"/>
      <c r="PKL38" s="318"/>
      <c r="PKM38" s="318"/>
      <c r="PKN38" s="318"/>
      <c r="PKO38" s="318"/>
      <c r="PKP38" s="318"/>
      <c r="PKQ38" s="318"/>
      <c r="PKR38" s="38"/>
      <c r="PKS38" s="318"/>
      <c r="PKT38" s="38"/>
      <c r="PKU38" s="38"/>
      <c r="PKV38" s="1427"/>
      <c r="PKW38" s="38"/>
      <c r="PKX38" s="38"/>
      <c r="PKY38" s="1427"/>
      <c r="PKZ38" s="1427"/>
      <c r="PLA38" s="1427"/>
      <c r="PLB38" s="1427"/>
      <c r="PLC38" s="1427"/>
      <c r="PLD38" s="1427"/>
      <c r="PLE38" s="6"/>
      <c r="PLF38" s="17"/>
      <c r="PLG38" s="318"/>
      <c r="PLH38" s="318"/>
      <c r="PLI38" s="318"/>
      <c r="PLJ38" s="318"/>
      <c r="PLK38" s="318"/>
      <c r="PLL38" s="318"/>
      <c r="PLM38" s="318"/>
      <c r="PLN38" s="38"/>
      <c r="PLO38" s="318"/>
      <c r="PLP38" s="38"/>
      <c r="PLQ38" s="38"/>
      <c r="PLR38" s="1427"/>
      <c r="PLS38" s="38"/>
      <c r="PLT38" s="38"/>
      <c r="PLU38" s="1427"/>
      <c r="PLV38" s="1427"/>
      <c r="PLW38" s="1427"/>
      <c r="PLX38" s="1427"/>
      <c r="PLY38" s="1427"/>
      <c r="PLZ38" s="1427"/>
      <c r="PMA38" s="6"/>
      <c r="PMB38" s="17"/>
      <c r="PMC38" s="318"/>
      <c r="PMD38" s="318"/>
      <c r="PME38" s="318"/>
      <c r="PMF38" s="318"/>
      <c r="PMG38" s="318"/>
      <c r="PMH38" s="318"/>
      <c r="PMI38" s="318"/>
      <c r="PMJ38" s="38"/>
      <c r="PMK38" s="318"/>
      <c r="PML38" s="38"/>
      <c r="PMM38" s="38"/>
      <c r="PMN38" s="1427"/>
      <c r="PMO38" s="38"/>
      <c r="PMP38" s="38"/>
      <c r="PMQ38" s="1427"/>
      <c r="PMR38" s="1427"/>
      <c r="PMS38" s="1427"/>
      <c r="PMT38" s="1427"/>
      <c r="PMU38" s="1427"/>
      <c r="PMV38" s="1427"/>
      <c r="PMW38" s="6"/>
      <c r="PMX38" s="17"/>
      <c r="PMY38" s="318"/>
      <c r="PMZ38" s="318"/>
      <c r="PNA38" s="318"/>
      <c r="PNB38" s="318"/>
      <c r="PNC38" s="318"/>
      <c r="PND38" s="318"/>
      <c r="PNE38" s="318"/>
      <c r="PNF38" s="38"/>
      <c r="PNG38" s="318"/>
      <c r="PNH38" s="38"/>
      <c r="PNI38" s="38"/>
      <c r="PNJ38" s="1427"/>
      <c r="PNK38" s="38"/>
      <c r="PNL38" s="38"/>
      <c r="PNM38" s="1427"/>
      <c r="PNN38" s="1427"/>
      <c r="PNO38" s="1427"/>
      <c r="PNP38" s="1427"/>
      <c r="PNQ38" s="1427"/>
      <c r="PNR38" s="1427"/>
      <c r="PNS38" s="6"/>
      <c r="PNT38" s="17"/>
      <c r="PNU38" s="318"/>
      <c r="PNV38" s="318"/>
      <c r="PNW38" s="318"/>
      <c r="PNX38" s="318"/>
      <c r="PNY38" s="318"/>
      <c r="PNZ38" s="318"/>
      <c r="POA38" s="318"/>
      <c r="POB38" s="38"/>
      <c r="POC38" s="318"/>
      <c r="POD38" s="38"/>
      <c r="POE38" s="38"/>
      <c r="POF38" s="1427"/>
      <c r="POG38" s="38"/>
      <c r="POH38" s="38"/>
      <c r="POI38" s="1427"/>
      <c r="POJ38" s="1427"/>
      <c r="POK38" s="1427"/>
      <c r="POL38" s="1427"/>
      <c r="POM38" s="1427"/>
      <c r="PON38" s="1427"/>
      <c r="POO38" s="6"/>
      <c r="POP38" s="17"/>
      <c r="POQ38" s="318"/>
      <c r="POR38" s="318"/>
      <c r="POS38" s="318"/>
      <c r="POT38" s="318"/>
      <c r="POU38" s="318"/>
      <c r="POV38" s="318"/>
      <c r="POW38" s="318"/>
      <c r="POX38" s="38"/>
      <c r="POY38" s="318"/>
      <c r="POZ38" s="38"/>
      <c r="PPA38" s="38"/>
      <c r="PPB38" s="1427"/>
      <c r="PPC38" s="38"/>
      <c r="PPD38" s="38"/>
      <c r="PPE38" s="1427"/>
      <c r="PPF38" s="1427"/>
      <c r="PPG38" s="1427"/>
      <c r="PPH38" s="1427"/>
      <c r="PPI38" s="1427"/>
      <c r="PPJ38" s="1427"/>
      <c r="PPK38" s="6"/>
      <c r="PPL38" s="17"/>
      <c r="PPM38" s="318"/>
      <c r="PPN38" s="318"/>
      <c r="PPO38" s="318"/>
      <c r="PPP38" s="318"/>
      <c r="PPQ38" s="318"/>
      <c r="PPR38" s="318"/>
      <c r="PPS38" s="318"/>
      <c r="PPT38" s="38"/>
      <c r="PPU38" s="318"/>
      <c r="PPV38" s="38"/>
      <c r="PPW38" s="38"/>
      <c r="PPX38" s="1427"/>
      <c r="PPY38" s="38"/>
      <c r="PPZ38" s="38"/>
      <c r="PQA38" s="1427"/>
      <c r="PQB38" s="1427"/>
      <c r="PQC38" s="1427"/>
      <c r="PQD38" s="1427"/>
      <c r="PQE38" s="1427"/>
      <c r="PQF38" s="1427"/>
      <c r="PQG38" s="6"/>
      <c r="PQH38" s="17"/>
      <c r="PQI38" s="318"/>
      <c r="PQJ38" s="318"/>
      <c r="PQK38" s="318"/>
      <c r="PQL38" s="318"/>
      <c r="PQM38" s="318"/>
      <c r="PQN38" s="318"/>
      <c r="PQO38" s="318"/>
      <c r="PQP38" s="38"/>
      <c r="PQQ38" s="318"/>
      <c r="PQR38" s="38"/>
      <c r="PQS38" s="38"/>
      <c r="PQT38" s="1427"/>
      <c r="PQU38" s="38"/>
      <c r="PQV38" s="38"/>
      <c r="PQW38" s="1427"/>
      <c r="PQX38" s="1427"/>
      <c r="PQY38" s="1427"/>
      <c r="PQZ38" s="1427"/>
      <c r="PRA38" s="1427"/>
      <c r="PRB38" s="1427"/>
      <c r="PRC38" s="6"/>
      <c r="PRD38" s="17"/>
      <c r="PRE38" s="318"/>
      <c r="PRF38" s="318"/>
      <c r="PRG38" s="318"/>
      <c r="PRH38" s="318"/>
      <c r="PRI38" s="318"/>
      <c r="PRJ38" s="318"/>
      <c r="PRK38" s="318"/>
      <c r="PRL38" s="38"/>
      <c r="PRM38" s="318"/>
      <c r="PRN38" s="38"/>
      <c r="PRO38" s="38"/>
      <c r="PRP38" s="1427"/>
      <c r="PRQ38" s="38"/>
      <c r="PRR38" s="38"/>
      <c r="PRS38" s="1427"/>
      <c r="PRT38" s="1427"/>
      <c r="PRU38" s="1427"/>
      <c r="PRV38" s="1427"/>
      <c r="PRW38" s="1427"/>
      <c r="PRX38" s="1427"/>
      <c r="PRY38" s="6"/>
      <c r="PRZ38" s="17"/>
      <c r="PSA38" s="318"/>
      <c r="PSB38" s="318"/>
      <c r="PSC38" s="318"/>
      <c r="PSD38" s="318"/>
      <c r="PSE38" s="318"/>
      <c r="PSF38" s="318"/>
      <c r="PSG38" s="318"/>
      <c r="PSH38" s="38"/>
      <c r="PSI38" s="318"/>
      <c r="PSJ38" s="38"/>
      <c r="PSK38" s="38"/>
      <c r="PSL38" s="1427"/>
      <c r="PSM38" s="38"/>
      <c r="PSN38" s="38"/>
      <c r="PSO38" s="1427"/>
      <c r="PSP38" s="1427"/>
      <c r="PSQ38" s="1427"/>
      <c r="PSR38" s="1427"/>
      <c r="PSS38" s="1427"/>
      <c r="PST38" s="1427"/>
      <c r="PSU38" s="6"/>
      <c r="PSV38" s="17"/>
      <c r="PSW38" s="318"/>
      <c r="PSX38" s="318"/>
      <c r="PSY38" s="318"/>
      <c r="PSZ38" s="318"/>
      <c r="PTA38" s="318"/>
      <c r="PTB38" s="318"/>
      <c r="PTC38" s="318"/>
      <c r="PTD38" s="38"/>
      <c r="PTE38" s="318"/>
      <c r="PTF38" s="38"/>
      <c r="PTG38" s="38"/>
      <c r="PTH38" s="1427"/>
      <c r="PTI38" s="38"/>
      <c r="PTJ38" s="38"/>
      <c r="PTK38" s="1427"/>
      <c r="PTL38" s="1427"/>
      <c r="PTM38" s="1427"/>
      <c r="PTN38" s="1427"/>
      <c r="PTO38" s="1427"/>
      <c r="PTP38" s="1427"/>
      <c r="PTQ38" s="6"/>
      <c r="PTR38" s="17"/>
      <c r="PTS38" s="318"/>
      <c r="PTT38" s="318"/>
      <c r="PTU38" s="318"/>
      <c r="PTV38" s="318"/>
      <c r="PTW38" s="318"/>
      <c r="PTX38" s="318"/>
      <c r="PTY38" s="318"/>
      <c r="PTZ38" s="38"/>
      <c r="PUA38" s="318"/>
      <c r="PUB38" s="38"/>
      <c r="PUC38" s="38"/>
      <c r="PUD38" s="1427"/>
      <c r="PUE38" s="38"/>
      <c r="PUF38" s="38"/>
      <c r="PUG38" s="1427"/>
      <c r="PUH38" s="1427"/>
      <c r="PUI38" s="1427"/>
      <c r="PUJ38" s="1427"/>
      <c r="PUK38" s="1427"/>
      <c r="PUL38" s="1427"/>
      <c r="PUM38" s="6"/>
      <c r="PUN38" s="17"/>
      <c r="PUO38" s="318"/>
      <c r="PUP38" s="318"/>
      <c r="PUQ38" s="318"/>
      <c r="PUR38" s="318"/>
      <c r="PUS38" s="318"/>
      <c r="PUT38" s="318"/>
      <c r="PUU38" s="318"/>
      <c r="PUV38" s="38"/>
      <c r="PUW38" s="318"/>
      <c r="PUX38" s="38"/>
      <c r="PUY38" s="38"/>
      <c r="PUZ38" s="1427"/>
      <c r="PVA38" s="38"/>
      <c r="PVB38" s="38"/>
      <c r="PVC38" s="1427"/>
      <c r="PVD38" s="1427"/>
      <c r="PVE38" s="1427"/>
      <c r="PVF38" s="1427"/>
      <c r="PVG38" s="1427"/>
      <c r="PVH38" s="1427"/>
      <c r="PVI38" s="6"/>
      <c r="PVJ38" s="17"/>
      <c r="PVK38" s="318"/>
      <c r="PVL38" s="318"/>
      <c r="PVM38" s="318"/>
      <c r="PVN38" s="318"/>
      <c r="PVO38" s="318"/>
      <c r="PVP38" s="318"/>
      <c r="PVQ38" s="318"/>
      <c r="PVR38" s="38"/>
      <c r="PVS38" s="318"/>
      <c r="PVT38" s="38"/>
      <c r="PVU38" s="38"/>
      <c r="PVV38" s="1427"/>
      <c r="PVW38" s="38"/>
      <c r="PVX38" s="38"/>
      <c r="PVY38" s="1427"/>
      <c r="PVZ38" s="1427"/>
      <c r="PWA38" s="1427"/>
      <c r="PWB38" s="1427"/>
      <c r="PWC38" s="1427"/>
      <c r="PWD38" s="1427"/>
      <c r="PWE38" s="6"/>
      <c r="PWF38" s="17"/>
      <c r="PWG38" s="318"/>
      <c r="PWH38" s="318"/>
      <c r="PWI38" s="318"/>
      <c r="PWJ38" s="318"/>
      <c r="PWK38" s="318"/>
      <c r="PWL38" s="318"/>
      <c r="PWM38" s="318"/>
      <c r="PWN38" s="38"/>
      <c r="PWO38" s="318"/>
      <c r="PWP38" s="38"/>
      <c r="PWQ38" s="38"/>
      <c r="PWR38" s="1427"/>
      <c r="PWS38" s="38"/>
      <c r="PWT38" s="38"/>
      <c r="PWU38" s="1427"/>
      <c r="PWV38" s="1427"/>
      <c r="PWW38" s="1427"/>
      <c r="PWX38" s="1427"/>
      <c r="PWY38" s="1427"/>
      <c r="PWZ38" s="1427"/>
      <c r="PXA38" s="6"/>
      <c r="PXB38" s="17"/>
      <c r="PXC38" s="318"/>
      <c r="PXD38" s="318"/>
      <c r="PXE38" s="318"/>
      <c r="PXF38" s="318"/>
      <c r="PXG38" s="318"/>
      <c r="PXH38" s="318"/>
      <c r="PXI38" s="318"/>
      <c r="PXJ38" s="38"/>
      <c r="PXK38" s="318"/>
      <c r="PXL38" s="38"/>
      <c r="PXM38" s="38"/>
      <c r="PXN38" s="1427"/>
      <c r="PXO38" s="38"/>
      <c r="PXP38" s="38"/>
      <c r="PXQ38" s="1427"/>
      <c r="PXR38" s="1427"/>
      <c r="PXS38" s="1427"/>
      <c r="PXT38" s="1427"/>
      <c r="PXU38" s="1427"/>
      <c r="PXV38" s="1427"/>
      <c r="PXW38" s="6"/>
      <c r="PXX38" s="17"/>
      <c r="PXY38" s="318"/>
      <c r="PXZ38" s="318"/>
      <c r="PYA38" s="318"/>
      <c r="PYB38" s="318"/>
      <c r="PYC38" s="318"/>
      <c r="PYD38" s="318"/>
      <c r="PYE38" s="318"/>
      <c r="PYF38" s="38"/>
      <c r="PYG38" s="318"/>
      <c r="PYH38" s="38"/>
      <c r="PYI38" s="38"/>
      <c r="PYJ38" s="1427"/>
      <c r="PYK38" s="38"/>
      <c r="PYL38" s="38"/>
      <c r="PYM38" s="1427"/>
      <c r="PYN38" s="1427"/>
      <c r="PYO38" s="1427"/>
      <c r="PYP38" s="1427"/>
      <c r="PYQ38" s="1427"/>
      <c r="PYR38" s="1427"/>
      <c r="PYS38" s="6"/>
      <c r="PYT38" s="17"/>
      <c r="PYU38" s="318"/>
      <c r="PYV38" s="318"/>
      <c r="PYW38" s="318"/>
      <c r="PYX38" s="318"/>
      <c r="PYY38" s="318"/>
      <c r="PYZ38" s="318"/>
      <c r="PZA38" s="318"/>
      <c r="PZB38" s="38"/>
      <c r="PZC38" s="318"/>
      <c r="PZD38" s="38"/>
      <c r="PZE38" s="38"/>
      <c r="PZF38" s="1427"/>
      <c r="PZG38" s="38"/>
      <c r="PZH38" s="38"/>
      <c r="PZI38" s="1427"/>
      <c r="PZJ38" s="1427"/>
      <c r="PZK38" s="1427"/>
      <c r="PZL38" s="1427"/>
      <c r="PZM38" s="1427"/>
      <c r="PZN38" s="1427"/>
      <c r="PZO38" s="6"/>
      <c r="PZP38" s="17"/>
      <c r="PZQ38" s="318"/>
      <c r="PZR38" s="318"/>
      <c r="PZS38" s="318"/>
      <c r="PZT38" s="318"/>
      <c r="PZU38" s="318"/>
      <c r="PZV38" s="318"/>
      <c r="PZW38" s="318"/>
      <c r="PZX38" s="38"/>
      <c r="PZY38" s="318"/>
      <c r="PZZ38" s="38"/>
      <c r="QAA38" s="38"/>
      <c r="QAB38" s="1427"/>
      <c r="QAC38" s="38"/>
      <c r="QAD38" s="38"/>
      <c r="QAE38" s="1427"/>
      <c r="QAF38" s="1427"/>
      <c r="QAG38" s="1427"/>
      <c r="QAH38" s="1427"/>
      <c r="QAI38" s="1427"/>
      <c r="QAJ38" s="1427"/>
      <c r="QAK38" s="6"/>
      <c r="QAL38" s="17"/>
      <c r="QAM38" s="318"/>
      <c r="QAN38" s="318"/>
      <c r="QAO38" s="318"/>
      <c r="QAP38" s="318"/>
      <c r="QAQ38" s="318"/>
      <c r="QAR38" s="318"/>
      <c r="QAS38" s="318"/>
      <c r="QAT38" s="38"/>
      <c r="QAU38" s="318"/>
      <c r="QAV38" s="38"/>
      <c r="QAW38" s="38"/>
      <c r="QAX38" s="1427"/>
      <c r="QAY38" s="38"/>
      <c r="QAZ38" s="38"/>
      <c r="QBA38" s="1427"/>
      <c r="QBB38" s="1427"/>
      <c r="QBC38" s="1427"/>
      <c r="QBD38" s="1427"/>
      <c r="QBE38" s="1427"/>
      <c r="QBF38" s="1427"/>
      <c r="QBG38" s="6"/>
      <c r="QBH38" s="17"/>
      <c r="QBI38" s="318"/>
      <c r="QBJ38" s="318"/>
      <c r="QBK38" s="318"/>
      <c r="QBL38" s="318"/>
      <c r="QBM38" s="318"/>
      <c r="QBN38" s="318"/>
      <c r="QBO38" s="318"/>
      <c r="QBP38" s="38"/>
      <c r="QBQ38" s="318"/>
      <c r="QBR38" s="38"/>
      <c r="QBS38" s="38"/>
      <c r="QBT38" s="1427"/>
      <c r="QBU38" s="38"/>
      <c r="QBV38" s="38"/>
      <c r="QBW38" s="1427"/>
      <c r="QBX38" s="1427"/>
      <c r="QBY38" s="1427"/>
      <c r="QBZ38" s="1427"/>
      <c r="QCA38" s="1427"/>
      <c r="QCB38" s="1427"/>
      <c r="QCC38" s="6"/>
      <c r="QCD38" s="17"/>
      <c r="QCE38" s="318"/>
      <c r="QCF38" s="318"/>
      <c r="QCG38" s="318"/>
      <c r="QCH38" s="318"/>
      <c r="QCI38" s="318"/>
      <c r="QCJ38" s="318"/>
      <c r="QCK38" s="318"/>
      <c r="QCL38" s="38"/>
      <c r="QCM38" s="318"/>
      <c r="QCN38" s="38"/>
      <c r="QCO38" s="38"/>
      <c r="QCP38" s="1427"/>
      <c r="QCQ38" s="38"/>
      <c r="QCR38" s="38"/>
      <c r="QCS38" s="1427"/>
      <c r="QCT38" s="1427"/>
      <c r="QCU38" s="1427"/>
      <c r="QCV38" s="1427"/>
      <c r="QCW38" s="1427"/>
      <c r="QCX38" s="1427"/>
      <c r="QCY38" s="6"/>
      <c r="QCZ38" s="17"/>
      <c r="QDA38" s="318"/>
      <c r="QDB38" s="318"/>
      <c r="QDC38" s="318"/>
      <c r="QDD38" s="318"/>
      <c r="QDE38" s="318"/>
      <c r="QDF38" s="318"/>
      <c r="QDG38" s="318"/>
      <c r="QDH38" s="38"/>
      <c r="QDI38" s="318"/>
      <c r="QDJ38" s="38"/>
      <c r="QDK38" s="38"/>
      <c r="QDL38" s="1427"/>
      <c r="QDM38" s="38"/>
      <c r="QDN38" s="38"/>
      <c r="QDO38" s="1427"/>
      <c r="QDP38" s="1427"/>
      <c r="QDQ38" s="1427"/>
      <c r="QDR38" s="1427"/>
      <c r="QDS38" s="1427"/>
      <c r="QDT38" s="1427"/>
      <c r="QDU38" s="6"/>
      <c r="QDV38" s="17"/>
      <c r="QDW38" s="318"/>
      <c r="QDX38" s="318"/>
      <c r="QDY38" s="318"/>
      <c r="QDZ38" s="318"/>
      <c r="QEA38" s="318"/>
      <c r="QEB38" s="318"/>
      <c r="QEC38" s="318"/>
      <c r="QED38" s="38"/>
      <c r="QEE38" s="318"/>
      <c r="QEF38" s="38"/>
      <c r="QEG38" s="38"/>
      <c r="QEH38" s="1427"/>
      <c r="QEI38" s="38"/>
      <c r="QEJ38" s="38"/>
      <c r="QEK38" s="1427"/>
      <c r="QEL38" s="1427"/>
      <c r="QEM38" s="1427"/>
      <c r="QEN38" s="1427"/>
      <c r="QEO38" s="1427"/>
      <c r="QEP38" s="1427"/>
      <c r="QEQ38" s="6"/>
      <c r="QER38" s="17"/>
      <c r="QES38" s="318"/>
      <c r="QET38" s="318"/>
      <c r="QEU38" s="318"/>
      <c r="QEV38" s="318"/>
      <c r="QEW38" s="318"/>
      <c r="QEX38" s="318"/>
      <c r="QEY38" s="318"/>
      <c r="QEZ38" s="38"/>
      <c r="QFA38" s="318"/>
      <c r="QFB38" s="38"/>
      <c r="QFC38" s="38"/>
      <c r="QFD38" s="1427"/>
      <c r="QFE38" s="38"/>
      <c r="QFF38" s="38"/>
      <c r="QFG38" s="1427"/>
      <c r="QFH38" s="1427"/>
      <c r="QFI38" s="1427"/>
      <c r="QFJ38" s="1427"/>
      <c r="QFK38" s="1427"/>
      <c r="QFL38" s="1427"/>
      <c r="QFM38" s="6"/>
      <c r="QFN38" s="17"/>
      <c r="QFO38" s="318"/>
      <c r="QFP38" s="318"/>
      <c r="QFQ38" s="318"/>
      <c r="QFR38" s="318"/>
      <c r="QFS38" s="318"/>
      <c r="QFT38" s="318"/>
      <c r="QFU38" s="318"/>
      <c r="QFV38" s="38"/>
      <c r="QFW38" s="318"/>
      <c r="QFX38" s="38"/>
      <c r="QFY38" s="38"/>
      <c r="QFZ38" s="1427"/>
      <c r="QGA38" s="38"/>
      <c r="QGB38" s="38"/>
      <c r="QGC38" s="1427"/>
      <c r="QGD38" s="1427"/>
      <c r="QGE38" s="1427"/>
      <c r="QGF38" s="1427"/>
      <c r="QGG38" s="1427"/>
      <c r="QGH38" s="1427"/>
      <c r="QGI38" s="6"/>
      <c r="QGJ38" s="17"/>
      <c r="QGK38" s="318"/>
      <c r="QGL38" s="318"/>
      <c r="QGM38" s="318"/>
      <c r="QGN38" s="318"/>
      <c r="QGO38" s="318"/>
      <c r="QGP38" s="318"/>
      <c r="QGQ38" s="318"/>
      <c r="QGR38" s="38"/>
      <c r="QGS38" s="318"/>
      <c r="QGT38" s="38"/>
      <c r="QGU38" s="38"/>
      <c r="QGV38" s="1427"/>
      <c r="QGW38" s="38"/>
      <c r="QGX38" s="38"/>
      <c r="QGY38" s="1427"/>
      <c r="QGZ38" s="1427"/>
      <c r="QHA38" s="1427"/>
      <c r="QHB38" s="1427"/>
      <c r="QHC38" s="1427"/>
      <c r="QHD38" s="1427"/>
      <c r="QHE38" s="6"/>
      <c r="QHF38" s="17"/>
      <c r="QHG38" s="318"/>
      <c r="QHH38" s="318"/>
      <c r="QHI38" s="318"/>
      <c r="QHJ38" s="318"/>
      <c r="QHK38" s="318"/>
      <c r="QHL38" s="318"/>
      <c r="QHM38" s="318"/>
      <c r="QHN38" s="38"/>
      <c r="QHO38" s="318"/>
      <c r="QHP38" s="38"/>
      <c r="QHQ38" s="38"/>
      <c r="QHR38" s="1427"/>
      <c r="QHS38" s="38"/>
      <c r="QHT38" s="38"/>
      <c r="QHU38" s="1427"/>
      <c r="QHV38" s="1427"/>
      <c r="QHW38" s="1427"/>
      <c r="QHX38" s="1427"/>
      <c r="QHY38" s="1427"/>
      <c r="QHZ38" s="1427"/>
      <c r="QIA38" s="6"/>
      <c r="QIB38" s="17"/>
      <c r="QIC38" s="318"/>
      <c r="QID38" s="318"/>
      <c r="QIE38" s="318"/>
      <c r="QIF38" s="318"/>
      <c r="QIG38" s="318"/>
      <c r="QIH38" s="318"/>
      <c r="QII38" s="318"/>
      <c r="QIJ38" s="38"/>
      <c r="QIK38" s="318"/>
      <c r="QIL38" s="38"/>
      <c r="QIM38" s="38"/>
      <c r="QIN38" s="1427"/>
      <c r="QIO38" s="38"/>
      <c r="QIP38" s="38"/>
      <c r="QIQ38" s="1427"/>
      <c r="QIR38" s="1427"/>
      <c r="QIS38" s="1427"/>
      <c r="QIT38" s="1427"/>
      <c r="QIU38" s="1427"/>
      <c r="QIV38" s="1427"/>
      <c r="QIW38" s="6"/>
      <c r="QIX38" s="17"/>
      <c r="QIY38" s="318"/>
      <c r="QIZ38" s="318"/>
      <c r="QJA38" s="318"/>
      <c r="QJB38" s="318"/>
      <c r="QJC38" s="318"/>
      <c r="QJD38" s="318"/>
      <c r="QJE38" s="318"/>
      <c r="QJF38" s="38"/>
      <c r="QJG38" s="318"/>
      <c r="QJH38" s="38"/>
      <c r="QJI38" s="38"/>
      <c r="QJJ38" s="1427"/>
      <c r="QJK38" s="38"/>
      <c r="QJL38" s="38"/>
      <c r="QJM38" s="1427"/>
      <c r="QJN38" s="1427"/>
      <c r="QJO38" s="1427"/>
      <c r="QJP38" s="1427"/>
      <c r="QJQ38" s="1427"/>
      <c r="QJR38" s="1427"/>
      <c r="QJS38" s="6"/>
      <c r="QJT38" s="17"/>
      <c r="QJU38" s="318"/>
      <c r="QJV38" s="318"/>
      <c r="QJW38" s="318"/>
      <c r="QJX38" s="318"/>
      <c r="QJY38" s="318"/>
      <c r="QJZ38" s="318"/>
      <c r="QKA38" s="318"/>
      <c r="QKB38" s="38"/>
      <c r="QKC38" s="318"/>
      <c r="QKD38" s="38"/>
      <c r="QKE38" s="38"/>
      <c r="QKF38" s="1427"/>
      <c r="QKG38" s="38"/>
      <c r="QKH38" s="38"/>
      <c r="QKI38" s="1427"/>
      <c r="QKJ38" s="1427"/>
      <c r="QKK38" s="1427"/>
      <c r="QKL38" s="1427"/>
      <c r="QKM38" s="1427"/>
      <c r="QKN38" s="1427"/>
      <c r="QKO38" s="6"/>
      <c r="QKP38" s="17"/>
      <c r="QKQ38" s="318"/>
      <c r="QKR38" s="318"/>
      <c r="QKS38" s="318"/>
      <c r="QKT38" s="318"/>
      <c r="QKU38" s="318"/>
      <c r="QKV38" s="318"/>
      <c r="QKW38" s="318"/>
      <c r="QKX38" s="38"/>
      <c r="QKY38" s="318"/>
      <c r="QKZ38" s="38"/>
      <c r="QLA38" s="38"/>
      <c r="QLB38" s="1427"/>
      <c r="QLC38" s="38"/>
      <c r="QLD38" s="38"/>
      <c r="QLE38" s="1427"/>
      <c r="QLF38" s="1427"/>
      <c r="QLG38" s="1427"/>
      <c r="QLH38" s="1427"/>
      <c r="QLI38" s="1427"/>
      <c r="QLJ38" s="1427"/>
      <c r="QLK38" s="6"/>
      <c r="QLL38" s="17"/>
      <c r="QLM38" s="318"/>
      <c r="QLN38" s="318"/>
      <c r="QLO38" s="318"/>
      <c r="QLP38" s="318"/>
      <c r="QLQ38" s="318"/>
      <c r="QLR38" s="318"/>
      <c r="QLS38" s="318"/>
      <c r="QLT38" s="38"/>
      <c r="QLU38" s="318"/>
      <c r="QLV38" s="38"/>
      <c r="QLW38" s="38"/>
      <c r="QLX38" s="1427"/>
      <c r="QLY38" s="38"/>
      <c r="QLZ38" s="38"/>
      <c r="QMA38" s="1427"/>
      <c r="QMB38" s="1427"/>
      <c r="QMC38" s="1427"/>
      <c r="QMD38" s="1427"/>
      <c r="QME38" s="1427"/>
      <c r="QMF38" s="1427"/>
      <c r="QMG38" s="6"/>
      <c r="QMH38" s="17"/>
      <c r="QMI38" s="318"/>
      <c r="QMJ38" s="318"/>
      <c r="QMK38" s="318"/>
      <c r="QML38" s="318"/>
      <c r="QMM38" s="318"/>
      <c r="QMN38" s="318"/>
      <c r="QMO38" s="318"/>
      <c r="QMP38" s="38"/>
      <c r="QMQ38" s="318"/>
      <c r="QMR38" s="38"/>
      <c r="QMS38" s="38"/>
      <c r="QMT38" s="1427"/>
      <c r="QMU38" s="38"/>
      <c r="QMV38" s="38"/>
      <c r="QMW38" s="1427"/>
      <c r="QMX38" s="1427"/>
      <c r="QMY38" s="1427"/>
      <c r="QMZ38" s="1427"/>
      <c r="QNA38" s="1427"/>
      <c r="QNB38" s="1427"/>
      <c r="QNC38" s="6"/>
      <c r="QND38" s="17"/>
      <c r="QNE38" s="318"/>
      <c r="QNF38" s="318"/>
      <c r="QNG38" s="318"/>
      <c r="QNH38" s="318"/>
      <c r="QNI38" s="318"/>
      <c r="QNJ38" s="318"/>
      <c r="QNK38" s="318"/>
      <c r="QNL38" s="38"/>
      <c r="QNM38" s="318"/>
      <c r="QNN38" s="38"/>
      <c r="QNO38" s="38"/>
      <c r="QNP38" s="1427"/>
      <c r="QNQ38" s="38"/>
      <c r="QNR38" s="38"/>
      <c r="QNS38" s="1427"/>
      <c r="QNT38" s="1427"/>
      <c r="QNU38" s="1427"/>
      <c r="QNV38" s="1427"/>
      <c r="QNW38" s="1427"/>
      <c r="QNX38" s="1427"/>
      <c r="QNY38" s="6"/>
      <c r="QNZ38" s="17"/>
      <c r="QOA38" s="318"/>
      <c r="QOB38" s="318"/>
      <c r="QOC38" s="318"/>
      <c r="QOD38" s="318"/>
      <c r="QOE38" s="318"/>
      <c r="QOF38" s="318"/>
      <c r="QOG38" s="318"/>
      <c r="QOH38" s="38"/>
      <c r="QOI38" s="318"/>
      <c r="QOJ38" s="38"/>
      <c r="QOK38" s="38"/>
      <c r="QOL38" s="1427"/>
      <c r="QOM38" s="38"/>
      <c r="QON38" s="38"/>
      <c r="QOO38" s="1427"/>
      <c r="QOP38" s="1427"/>
      <c r="QOQ38" s="1427"/>
      <c r="QOR38" s="1427"/>
      <c r="QOS38" s="1427"/>
      <c r="QOT38" s="1427"/>
      <c r="QOU38" s="6"/>
      <c r="QOV38" s="17"/>
      <c r="QOW38" s="318"/>
      <c r="QOX38" s="318"/>
      <c r="QOY38" s="318"/>
      <c r="QOZ38" s="318"/>
      <c r="QPA38" s="318"/>
      <c r="QPB38" s="318"/>
      <c r="QPC38" s="318"/>
      <c r="QPD38" s="38"/>
      <c r="QPE38" s="318"/>
      <c r="QPF38" s="38"/>
      <c r="QPG38" s="38"/>
      <c r="QPH38" s="1427"/>
      <c r="QPI38" s="38"/>
      <c r="QPJ38" s="38"/>
      <c r="QPK38" s="1427"/>
      <c r="QPL38" s="1427"/>
      <c r="QPM38" s="1427"/>
      <c r="QPN38" s="1427"/>
      <c r="QPO38" s="1427"/>
      <c r="QPP38" s="1427"/>
      <c r="QPQ38" s="6"/>
      <c r="QPR38" s="17"/>
      <c r="QPS38" s="318"/>
      <c r="QPT38" s="318"/>
      <c r="QPU38" s="318"/>
      <c r="QPV38" s="318"/>
      <c r="QPW38" s="318"/>
      <c r="QPX38" s="318"/>
      <c r="QPY38" s="318"/>
      <c r="QPZ38" s="38"/>
      <c r="QQA38" s="318"/>
      <c r="QQB38" s="38"/>
      <c r="QQC38" s="38"/>
      <c r="QQD38" s="1427"/>
      <c r="QQE38" s="38"/>
      <c r="QQF38" s="38"/>
      <c r="QQG38" s="1427"/>
      <c r="QQH38" s="1427"/>
      <c r="QQI38" s="1427"/>
      <c r="QQJ38" s="1427"/>
      <c r="QQK38" s="1427"/>
      <c r="QQL38" s="1427"/>
      <c r="QQM38" s="6"/>
      <c r="QQN38" s="17"/>
      <c r="QQO38" s="318"/>
      <c r="QQP38" s="318"/>
      <c r="QQQ38" s="318"/>
      <c r="QQR38" s="318"/>
      <c r="QQS38" s="318"/>
      <c r="QQT38" s="318"/>
      <c r="QQU38" s="318"/>
      <c r="QQV38" s="38"/>
      <c r="QQW38" s="318"/>
      <c r="QQX38" s="38"/>
      <c r="QQY38" s="38"/>
      <c r="QQZ38" s="1427"/>
      <c r="QRA38" s="38"/>
      <c r="QRB38" s="38"/>
      <c r="QRC38" s="1427"/>
      <c r="QRD38" s="1427"/>
      <c r="QRE38" s="1427"/>
      <c r="QRF38" s="1427"/>
      <c r="QRG38" s="1427"/>
      <c r="QRH38" s="1427"/>
      <c r="QRI38" s="6"/>
      <c r="QRJ38" s="17"/>
      <c r="QRK38" s="318"/>
      <c r="QRL38" s="318"/>
      <c r="QRM38" s="318"/>
      <c r="QRN38" s="318"/>
      <c r="QRO38" s="318"/>
      <c r="QRP38" s="318"/>
      <c r="QRQ38" s="318"/>
      <c r="QRR38" s="38"/>
      <c r="QRS38" s="318"/>
      <c r="QRT38" s="38"/>
      <c r="QRU38" s="38"/>
      <c r="QRV38" s="1427"/>
      <c r="QRW38" s="38"/>
      <c r="QRX38" s="38"/>
      <c r="QRY38" s="1427"/>
      <c r="QRZ38" s="1427"/>
      <c r="QSA38" s="1427"/>
      <c r="QSB38" s="1427"/>
      <c r="QSC38" s="1427"/>
      <c r="QSD38" s="1427"/>
      <c r="QSE38" s="6"/>
      <c r="QSF38" s="17"/>
      <c r="QSG38" s="318"/>
      <c r="QSH38" s="318"/>
      <c r="QSI38" s="318"/>
      <c r="QSJ38" s="318"/>
      <c r="QSK38" s="318"/>
      <c r="QSL38" s="318"/>
      <c r="QSM38" s="318"/>
      <c r="QSN38" s="38"/>
      <c r="QSO38" s="318"/>
      <c r="QSP38" s="38"/>
      <c r="QSQ38" s="38"/>
      <c r="QSR38" s="1427"/>
      <c r="QSS38" s="38"/>
      <c r="QST38" s="38"/>
      <c r="QSU38" s="1427"/>
      <c r="QSV38" s="1427"/>
      <c r="QSW38" s="1427"/>
      <c r="QSX38" s="1427"/>
      <c r="QSY38" s="1427"/>
      <c r="QSZ38" s="1427"/>
      <c r="QTA38" s="6"/>
      <c r="QTB38" s="17"/>
      <c r="QTC38" s="318"/>
      <c r="QTD38" s="318"/>
      <c r="QTE38" s="318"/>
      <c r="QTF38" s="318"/>
      <c r="QTG38" s="318"/>
      <c r="QTH38" s="318"/>
      <c r="QTI38" s="318"/>
      <c r="QTJ38" s="38"/>
      <c r="QTK38" s="318"/>
      <c r="QTL38" s="38"/>
      <c r="QTM38" s="38"/>
      <c r="QTN38" s="1427"/>
      <c r="QTO38" s="38"/>
      <c r="QTP38" s="38"/>
      <c r="QTQ38" s="1427"/>
      <c r="QTR38" s="1427"/>
      <c r="QTS38" s="1427"/>
      <c r="QTT38" s="1427"/>
      <c r="QTU38" s="1427"/>
      <c r="QTV38" s="1427"/>
      <c r="QTW38" s="6"/>
      <c r="QTX38" s="17"/>
      <c r="QTY38" s="318"/>
      <c r="QTZ38" s="318"/>
      <c r="QUA38" s="318"/>
      <c r="QUB38" s="318"/>
      <c r="QUC38" s="318"/>
      <c r="QUD38" s="318"/>
      <c r="QUE38" s="318"/>
      <c r="QUF38" s="38"/>
      <c r="QUG38" s="318"/>
      <c r="QUH38" s="38"/>
      <c r="QUI38" s="38"/>
      <c r="QUJ38" s="1427"/>
      <c r="QUK38" s="38"/>
      <c r="QUL38" s="38"/>
      <c r="QUM38" s="1427"/>
      <c r="QUN38" s="1427"/>
      <c r="QUO38" s="1427"/>
      <c r="QUP38" s="1427"/>
      <c r="QUQ38" s="1427"/>
      <c r="QUR38" s="1427"/>
      <c r="QUS38" s="6"/>
      <c r="QUT38" s="17"/>
      <c r="QUU38" s="318"/>
      <c r="QUV38" s="318"/>
      <c r="QUW38" s="318"/>
      <c r="QUX38" s="318"/>
      <c r="QUY38" s="318"/>
      <c r="QUZ38" s="318"/>
      <c r="QVA38" s="318"/>
      <c r="QVB38" s="38"/>
      <c r="QVC38" s="318"/>
      <c r="QVD38" s="38"/>
      <c r="QVE38" s="38"/>
      <c r="QVF38" s="1427"/>
      <c r="QVG38" s="38"/>
      <c r="QVH38" s="38"/>
      <c r="QVI38" s="1427"/>
      <c r="QVJ38" s="1427"/>
      <c r="QVK38" s="1427"/>
      <c r="QVL38" s="1427"/>
      <c r="QVM38" s="1427"/>
      <c r="QVN38" s="1427"/>
      <c r="QVO38" s="6"/>
      <c r="QVP38" s="17"/>
      <c r="QVQ38" s="318"/>
      <c r="QVR38" s="318"/>
      <c r="QVS38" s="318"/>
      <c r="QVT38" s="318"/>
      <c r="QVU38" s="318"/>
      <c r="QVV38" s="318"/>
      <c r="QVW38" s="318"/>
      <c r="QVX38" s="38"/>
      <c r="QVY38" s="318"/>
      <c r="QVZ38" s="38"/>
      <c r="QWA38" s="38"/>
      <c r="QWB38" s="1427"/>
      <c r="QWC38" s="38"/>
      <c r="QWD38" s="38"/>
      <c r="QWE38" s="1427"/>
      <c r="QWF38" s="1427"/>
      <c r="QWG38" s="1427"/>
      <c r="QWH38" s="1427"/>
      <c r="QWI38" s="1427"/>
      <c r="QWJ38" s="1427"/>
      <c r="QWK38" s="6"/>
      <c r="QWL38" s="17"/>
      <c r="QWM38" s="318"/>
      <c r="QWN38" s="318"/>
      <c r="QWO38" s="318"/>
      <c r="QWP38" s="318"/>
      <c r="QWQ38" s="318"/>
      <c r="QWR38" s="318"/>
      <c r="QWS38" s="318"/>
      <c r="QWT38" s="38"/>
      <c r="QWU38" s="318"/>
      <c r="QWV38" s="38"/>
      <c r="QWW38" s="38"/>
      <c r="QWX38" s="1427"/>
      <c r="QWY38" s="38"/>
      <c r="QWZ38" s="38"/>
      <c r="QXA38" s="1427"/>
      <c r="QXB38" s="1427"/>
      <c r="QXC38" s="1427"/>
      <c r="QXD38" s="1427"/>
      <c r="QXE38" s="1427"/>
      <c r="QXF38" s="1427"/>
      <c r="QXG38" s="6"/>
      <c r="QXH38" s="17"/>
      <c r="QXI38" s="318"/>
      <c r="QXJ38" s="318"/>
      <c r="QXK38" s="318"/>
      <c r="QXL38" s="318"/>
      <c r="QXM38" s="318"/>
      <c r="QXN38" s="318"/>
      <c r="QXO38" s="318"/>
      <c r="QXP38" s="38"/>
      <c r="QXQ38" s="318"/>
      <c r="QXR38" s="38"/>
      <c r="QXS38" s="38"/>
      <c r="QXT38" s="1427"/>
      <c r="QXU38" s="38"/>
      <c r="QXV38" s="38"/>
      <c r="QXW38" s="1427"/>
      <c r="QXX38" s="1427"/>
      <c r="QXY38" s="1427"/>
      <c r="QXZ38" s="1427"/>
      <c r="QYA38" s="1427"/>
      <c r="QYB38" s="1427"/>
      <c r="QYC38" s="6"/>
      <c r="QYD38" s="17"/>
      <c r="QYE38" s="318"/>
      <c r="QYF38" s="318"/>
      <c r="QYG38" s="318"/>
      <c r="QYH38" s="318"/>
      <c r="QYI38" s="318"/>
      <c r="QYJ38" s="318"/>
      <c r="QYK38" s="318"/>
      <c r="QYL38" s="38"/>
      <c r="QYM38" s="318"/>
      <c r="QYN38" s="38"/>
      <c r="QYO38" s="38"/>
      <c r="QYP38" s="1427"/>
      <c r="QYQ38" s="38"/>
      <c r="QYR38" s="38"/>
      <c r="QYS38" s="1427"/>
      <c r="QYT38" s="1427"/>
      <c r="QYU38" s="1427"/>
      <c r="QYV38" s="1427"/>
      <c r="QYW38" s="1427"/>
      <c r="QYX38" s="1427"/>
      <c r="QYY38" s="6"/>
      <c r="QYZ38" s="17"/>
      <c r="QZA38" s="318"/>
      <c r="QZB38" s="318"/>
      <c r="QZC38" s="318"/>
      <c r="QZD38" s="318"/>
      <c r="QZE38" s="318"/>
      <c r="QZF38" s="318"/>
      <c r="QZG38" s="318"/>
      <c r="QZH38" s="38"/>
      <c r="QZI38" s="318"/>
      <c r="QZJ38" s="38"/>
      <c r="QZK38" s="38"/>
      <c r="QZL38" s="1427"/>
      <c r="QZM38" s="38"/>
      <c r="QZN38" s="38"/>
      <c r="QZO38" s="1427"/>
      <c r="QZP38" s="1427"/>
      <c r="QZQ38" s="1427"/>
      <c r="QZR38" s="1427"/>
      <c r="QZS38" s="1427"/>
      <c r="QZT38" s="1427"/>
      <c r="QZU38" s="6"/>
      <c r="QZV38" s="17"/>
      <c r="QZW38" s="318"/>
      <c r="QZX38" s="318"/>
      <c r="QZY38" s="318"/>
      <c r="QZZ38" s="318"/>
      <c r="RAA38" s="318"/>
      <c r="RAB38" s="318"/>
      <c r="RAC38" s="318"/>
      <c r="RAD38" s="38"/>
      <c r="RAE38" s="318"/>
      <c r="RAF38" s="38"/>
      <c r="RAG38" s="38"/>
      <c r="RAH38" s="1427"/>
      <c r="RAI38" s="38"/>
      <c r="RAJ38" s="38"/>
      <c r="RAK38" s="1427"/>
      <c r="RAL38" s="1427"/>
      <c r="RAM38" s="1427"/>
      <c r="RAN38" s="1427"/>
      <c r="RAO38" s="1427"/>
      <c r="RAP38" s="1427"/>
      <c r="RAQ38" s="6"/>
      <c r="RAR38" s="17"/>
      <c r="RAS38" s="318"/>
      <c r="RAT38" s="318"/>
      <c r="RAU38" s="318"/>
      <c r="RAV38" s="318"/>
      <c r="RAW38" s="318"/>
      <c r="RAX38" s="318"/>
      <c r="RAY38" s="318"/>
      <c r="RAZ38" s="38"/>
      <c r="RBA38" s="318"/>
      <c r="RBB38" s="38"/>
      <c r="RBC38" s="38"/>
      <c r="RBD38" s="1427"/>
      <c r="RBE38" s="38"/>
      <c r="RBF38" s="38"/>
      <c r="RBG38" s="1427"/>
      <c r="RBH38" s="1427"/>
      <c r="RBI38" s="1427"/>
      <c r="RBJ38" s="1427"/>
      <c r="RBK38" s="1427"/>
      <c r="RBL38" s="1427"/>
      <c r="RBM38" s="6"/>
      <c r="RBN38" s="17"/>
      <c r="RBO38" s="318"/>
      <c r="RBP38" s="318"/>
      <c r="RBQ38" s="318"/>
      <c r="RBR38" s="318"/>
      <c r="RBS38" s="318"/>
      <c r="RBT38" s="318"/>
      <c r="RBU38" s="318"/>
      <c r="RBV38" s="38"/>
      <c r="RBW38" s="318"/>
      <c r="RBX38" s="38"/>
      <c r="RBY38" s="38"/>
      <c r="RBZ38" s="1427"/>
      <c r="RCA38" s="38"/>
      <c r="RCB38" s="38"/>
      <c r="RCC38" s="1427"/>
      <c r="RCD38" s="1427"/>
      <c r="RCE38" s="1427"/>
      <c r="RCF38" s="1427"/>
      <c r="RCG38" s="1427"/>
      <c r="RCH38" s="1427"/>
      <c r="RCI38" s="6"/>
      <c r="RCJ38" s="17"/>
      <c r="RCK38" s="318"/>
      <c r="RCL38" s="318"/>
      <c r="RCM38" s="318"/>
      <c r="RCN38" s="318"/>
      <c r="RCO38" s="318"/>
      <c r="RCP38" s="318"/>
      <c r="RCQ38" s="318"/>
      <c r="RCR38" s="38"/>
      <c r="RCS38" s="318"/>
      <c r="RCT38" s="38"/>
      <c r="RCU38" s="38"/>
      <c r="RCV38" s="1427"/>
      <c r="RCW38" s="38"/>
      <c r="RCX38" s="38"/>
      <c r="RCY38" s="1427"/>
      <c r="RCZ38" s="1427"/>
      <c r="RDA38" s="1427"/>
      <c r="RDB38" s="1427"/>
      <c r="RDC38" s="1427"/>
      <c r="RDD38" s="1427"/>
      <c r="RDE38" s="6"/>
      <c r="RDF38" s="17"/>
      <c r="RDG38" s="318"/>
      <c r="RDH38" s="318"/>
      <c r="RDI38" s="318"/>
      <c r="RDJ38" s="318"/>
      <c r="RDK38" s="318"/>
      <c r="RDL38" s="318"/>
      <c r="RDM38" s="318"/>
      <c r="RDN38" s="38"/>
      <c r="RDO38" s="318"/>
      <c r="RDP38" s="38"/>
      <c r="RDQ38" s="38"/>
      <c r="RDR38" s="1427"/>
      <c r="RDS38" s="38"/>
      <c r="RDT38" s="38"/>
      <c r="RDU38" s="1427"/>
      <c r="RDV38" s="1427"/>
      <c r="RDW38" s="1427"/>
      <c r="RDX38" s="1427"/>
      <c r="RDY38" s="1427"/>
      <c r="RDZ38" s="1427"/>
      <c r="REA38" s="6"/>
      <c r="REB38" s="17"/>
      <c r="REC38" s="318"/>
      <c r="RED38" s="318"/>
      <c r="REE38" s="318"/>
      <c r="REF38" s="318"/>
      <c r="REG38" s="318"/>
      <c r="REH38" s="318"/>
      <c r="REI38" s="318"/>
      <c r="REJ38" s="38"/>
      <c r="REK38" s="318"/>
      <c r="REL38" s="38"/>
      <c r="REM38" s="38"/>
      <c r="REN38" s="1427"/>
      <c r="REO38" s="38"/>
      <c r="REP38" s="38"/>
      <c r="REQ38" s="1427"/>
      <c r="RER38" s="1427"/>
      <c r="RES38" s="1427"/>
      <c r="RET38" s="1427"/>
      <c r="REU38" s="1427"/>
      <c r="REV38" s="1427"/>
      <c r="REW38" s="6"/>
      <c r="REX38" s="17"/>
      <c r="REY38" s="318"/>
      <c r="REZ38" s="318"/>
      <c r="RFA38" s="318"/>
      <c r="RFB38" s="318"/>
      <c r="RFC38" s="318"/>
      <c r="RFD38" s="318"/>
      <c r="RFE38" s="318"/>
      <c r="RFF38" s="38"/>
      <c r="RFG38" s="318"/>
      <c r="RFH38" s="38"/>
      <c r="RFI38" s="38"/>
      <c r="RFJ38" s="1427"/>
      <c r="RFK38" s="38"/>
      <c r="RFL38" s="38"/>
      <c r="RFM38" s="1427"/>
      <c r="RFN38" s="1427"/>
      <c r="RFO38" s="1427"/>
      <c r="RFP38" s="1427"/>
      <c r="RFQ38" s="1427"/>
      <c r="RFR38" s="1427"/>
      <c r="RFS38" s="6"/>
      <c r="RFT38" s="17"/>
      <c r="RFU38" s="318"/>
      <c r="RFV38" s="318"/>
      <c r="RFW38" s="318"/>
      <c r="RFX38" s="318"/>
      <c r="RFY38" s="318"/>
      <c r="RFZ38" s="318"/>
      <c r="RGA38" s="318"/>
      <c r="RGB38" s="38"/>
      <c r="RGC38" s="318"/>
      <c r="RGD38" s="38"/>
      <c r="RGE38" s="38"/>
      <c r="RGF38" s="1427"/>
      <c r="RGG38" s="38"/>
      <c r="RGH38" s="38"/>
      <c r="RGI38" s="1427"/>
      <c r="RGJ38" s="1427"/>
      <c r="RGK38" s="1427"/>
      <c r="RGL38" s="1427"/>
      <c r="RGM38" s="1427"/>
      <c r="RGN38" s="1427"/>
      <c r="RGO38" s="6"/>
      <c r="RGP38" s="17"/>
      <c r="RGQ38" s="318"/>
      <c r="RGR38" s="318"/>
      <c r="RGS38" s="318"/>
      <c r="RGT38" s="318"/>
      <c r="RGU38" s="318"/>
      <c r="RGV38" s="318"/>
      <c r="RGW38" s="318"/>
      <c r="RGX38" s="38"/>
      <c r="RGY38" s="318"/>
      <c r="RGZ38" s="38"/>
      <c r="RHA38" s="38"/>
      <c r="RHB38" s="1427"/>
      <c r="RHC38" s="38"/>
      <c r="RHD38" s="38"/>
      <c r="RHE38" s="1427"/>
      <c r="RHF38" s="1427"/>
      <c r="RHG38" s="1427"/>
      <c r="RHH38" s="1427"/>
      <c r="RHI38" s="1427"/>
      <c r="RHJ38" s="1427"/>
      <c r="RHK38" s="6"/>
      <c r="RHL38" s="17"/>
      <c r="RHM38" s="318"/>
      <c r="RHN38" s="318"/>
      <c r="RHO38" s="318"/>
      <c r="RHP38" s="318"/>
      <c r="RHQ38" s="318"/>
      <c r="RHR38" s="318"/>
      <c r="RHS38" s="318"/>
      <c r="RHT38" s="38"/>
      <c r="RHU38" s="318"/>
      <c r="RHV38" s="38"/>
      <c r="RHW38" s="38"/>
      <c r="RHX38" s="1427"/>
      <c r="RHY38" s="38"/>
      <c r="RHZ38" s="38"/>
      <c r="RIA38" s="1427"/>
      <c r="RIB38" s="1427"/>
      <c r="RIC38" s="1427"/>
      <c r="RID38" s="1427"/>
      <c r="RIE38" s="1427"/>
      <c r="RIF38" s="1427"/>
      <c r="RIG38" s="6"/>
      <c r="RIH38" s="17"/>
      <c r="RII38" s="318"/>
      <c r="RIJ38" s="318"/>
      <c r="RIK38" s="318"/>
      <c r="RIL38" s="318"/>
      <c r="RIM38" s="318"/>
      <c r="RIN38" s="318"/>
      <c r="RIO38" s="318"/>
      <c r="RIP38" s="38"/>
      <c r="RIQ38" s="318"/>
      <c r="RIR38" s="38"/>
      <c r="RIS38" s="38"/>
      <c r="RIT38" s="1427"/>
      <c r="RIU38" s="38"/>
      <c r="RIV38" s="38"/>
      <c r="RIW38" s="1427"/>
      <c r="RIX38" s="1427"/>
      <c r="RIY38" s="1427"/>
      <c r="RIZ38" s="1427"/>
      <c r="RJA38" s="1427"/>
      <c r="RJB38" s="1427"/>
      <c r="RJC38" s="6"/>
      <c r="RJD38" s="17"/>
      <c r="RJE38" s="318"/>
      <c r="RJF38" s="318"/>
      <c r="RJG38" s="318"/>
      <c r="RJH38" s="318"/>
      <c r="RJI38" s="318"/>
      <c r="RJJ38" s="318"/>
      <c r="RJK38" s="318"/>
      <c r="RJL38" s="38"/>
      <c r="RJM38" s="318"/>
      <c r="RJN38" s="38"/>
      <c r="RJO38" s="38"/>
      <c r="RJP38" s="1427"/>
      <c r="RJQ38" s="38"/>
      <c r="RJR38" s="38"/>
      <c r="RJS38" s="1427"/>
      <c r="RJT38" s="1427"/>
      <c r="RJU38" s="1427"/>
      <c r="RJV38" s="1427"/>
      <c r="RJW38" s="1427"/>
      <c r="RJX38" s="1427"/>
      <c r="RJY38" s="6"/>
      <c r="RJZ38" s="17"/>
      <c r="RKA38" s="318"/>
      <c r="RKB38" s="318"/>
      <c r="RKC38" s="318"/>
      <c r="RKD38" s="318"/>
      <c r="RKE38" s="318"/>
      <c r="RKF38" s="318"/>
      <c r="RKG38" s="318"/>
      <c r="RKH38" s="38"/>
      <c r="RKI38" s="318"/>
      <c r="RKJ38" s="38"/>
      <c r="RKK38" s="38"/>
      <c r="RKL38" s="1427"/>
      <c r="RKM38" s="38"/>
      <c r="RKN38" s="38"/>
      <c r="RKO38" s="1427"/>
      <c r="RKP38" s="1427"/>
      <c r="RKQ38" s="1427"/>
      <c r="RKR38" s="1427"/>
      <c r="RKS38" s="1427"/>
      <c r="RKT38" s="1427"/>
      <c r="RKU38" s="6"/>
      <c r="RKV38" s="17"/>
      <c r="RKW38" s="318"/>
      <c r="RKX38" s="318"/>
      <c r="RKY38" s="318"/>
      <c r="RKZ38" s="318"/>
      <c r="RLA38" s="318"/>
      <c r="RLB38" s="318"/>
      <c r="RLC38" s="318"/>
      <c r="RLD38" s="38"/>
      <c r="RLE38" s="318"/>
      <c r="RLF38" s="38"/>
      <c r="RLG38" s="38"/>
      <c r="RLH38" s="1427"/>
      <c r="RLI38" s="38"/>
      <c r="RLJ38" s="38"/>
      <c r="RLK38" s="1427"/>
      <c r="RLL38" s="1427"/>
      <c r="RLM38" s="1427"/>
      <c r="RLN38" s="1427"/>
      <c r="RLO38" s="1427"/>
      <c r="RLP38" s="1427"/>
      <c r="RLQ38" s="6"/>
      <c r="RLR38" s="17"/>
      <c r="RLS38" s="318"/>
      <c r="RLT38" s="318"/>
      <c r="RLU38" s="318"/>
      <c r="RLV38" s="318"/>
      <c r="RLW38" s="318"/>
      <c r="RLX38" s="318"/>
      <c r="RLY38" s="318"/>
      <c r="RLZ38" s="38"/>
      <c r="RMA38" s="318"/>
      <c r="RMB38" s="38"/>
      <c r="RMC38" s="38"/>
      <c r="RMD38" s="1427"/>
      <c r="RME38" s="38"/>
      <c r="RMF38" s="38"/>
      <c r="RMG38" s="1427"/>
      <c r="RMH38" s="1427"/>
      <c r="RMI38" s="1427"/>
      <c r="RMJ38" s="1427"/>
      <c r="RMK38" s="1427"/>
      <c r="RML38" s="1427"/>
      <c r="RMM38" s="6"/>
      <c r="RMN38" s="17"/>
      <c r="RMO38" s="318"/>
      <c r="RMP38" s="318"/>
      <c r="RMQ38" s="318"/>
      <c r="RMR38" s="318"/>
      <c r="RMS38" s="318"/>
      <c r="RMT38" s="318"/>
      <c r="RMU38" s="318"/>
      <c r="RMV38" s="38"/>
      <c r="RMW38" s="318"/>
      <c r="RMX38" s="38"/>
      <c r="RMY38" s="38"/>
      <c r="RMZ38" s="1427"/>
      <c r="RNA38" s="38"/>
      <c r="RNB38" s="38"/>
      <c r="RNC38" s="1427"/>
      <c r="RND38" s="1427"/>
      <c r="RNE38" s="1427"/>
      <c r="RNF38" s="1427"/>
      <c r="RNG38" s="1427"/>
      <c r="RNH38" s="1427"/>
      <c r="RNI38" s="6"/>
      <c r="RNJ38" s="17"/>
      <c r="RNK38" s="318"/>
      <c r="RNL38" s="318"/>
      <c r="RNM38" s="318"/>
      <c r="RNN38" s="318"/>
      <c r="RNO38" s="318"/>
      <c r="RNP38" s="318"/>
      <c r="RNQ38" s="318"/>
      <c r="RNR38" s="38"/>
      <c r="RNS38" s="318"/>
      <c r="RNT38" s="38"/>
      <c r="RNU38" s="38"/>
      <c r="RNV38" s="1427"/>
      <c r="RNW38" s="38"/>
      <c r="RNX38" s="38"/>
      <c r="RNY38" s="1427"/>
      <c r="RNZ38" s="1427"/>
      <c r="ROA38" s="1427"/>
      <c r="ROB38" s="1427"/>
      <c r="ROC38" s="1427"/>
      <c r="ROD38" s="1427"/>
      <c r="ROE38" s="6"/>
      <c r="ROF38" s="17"/>
      <c r="ROG38" s="318"/>
      <c r="ROH38" s="318"/>
      <c r="ROI38" s="318"/>
      <c r="ROJ38" s="318"/>
      <c r="ROK38" s="318"/>
      <c r="ROL38" s="318"/>
      <c r="ROM38" s="318"/>
      <c r="RON38" s="38"/>
      <c r="ROO38" s="318"/>
      <c r="ROP38" s="38"/>
      <c r="ROQ38" s="38"/>
      <c r="ROR38" s="1427"/>
      <c r="ROS38" s="38"/>
      <c r="ROT38" s="38"/>
      <c r="ROU38" s="1427"/>
      <c r="ROV38" s="1427"/>
      <c r="ROW38" s="1427"/>
      <c r="ROX38" s="1427"/>
      <c r="ROY38" s="1427"/>
      <c r="ROZ38" s="1427"/>
      <c r="RPA38" s="6"/>
      <c r="RPB38" s="17"/>
      <c r="RPC38" s="318"/>
      <c r="RPD38" s="318"/>
      <c r="RPE38" s="318"/>
      <c r="RPF38" s="318"/>
      <c r="RPG38" s="318"/>
      <c r="RPH38" s="318"/>
      <c r="RPI38" s="318"/>
      <c r="RPJ38" s="38"/>
      <c r="RPK38" s="318"/>
      <c r="RPL38" s="38"/>
      <c r="RPM38" s="38"/>
      <c r="RPN38" s="1427"/>
      <c r="RPO38" s="38"/>
      <c r="RPP38" s="38"/>
      <c r="RPQ38" s="1427"/>
      <c r="RPR38" s="1427"/>
      <c r="RPS38" s="1427"/>
      <c r="RPT38" s="1427"/>
      <c r="RPU38" s="1427"/>
      <c r="RPV38" s="1427"/>
      <c r="RPW38" s="6"/>
      <c r="RPX38" s="17"/>
      <c r="RPY38" s="318"/>
      <c r="RPZ38" s="318"/>
      <c r="RQA38" s="318"/>
      <c r="RQB38" s="318"/>
      <c r="RQC38" s="318"/>
      <c r="RQD38" s="318"/>
      <c r="RQE38" s="318"/>
      <c r="RQF38" s="38"/>
      <c r="RQG38" s="318"/>
      <c r="RQH38" s="38"/>
      <c r="RQI38" s="38"/>
      <c r="RQJ38" s="1427"/>
      <c r="RQK38" s="38"/>
      <c r="RQL38" s="38"/>
      <c r="RQM38" s="1427"/>
      <c r="RQN38" s="1427"/>
      <c r="RQO38" s="1427"/>
      <c r="RQP38" s="1427"/>
      <c r="RQQ38" s="1427"/>
      <c r="RQR38" s="1427"/>
      <c r="RQS38" s="6"/>
      <c r="RQT38" s="17"/>
      <c r="RQU38" s="318"/>
      <c r="RQV38" s="318"/>
      <c r="RQW38" s="318"/>
      <c r="RQX38" s="318"/>
      <c r="RQY38" s="318"/>
      <c r="RQZ38" s="318"/>
      <c r="RRA38" s="318"/>
      <c r="RRB38" s="38"/>
      <c r="RRC38" s="318"/>
      <c r="RRD38" s="38"/>
      <c r="RRE38" s="38"/>
      <c r="RRF38" s="1427"/>
      <c r="RRG38" s="38"/>
      <c r="RRH38" s="38"/>
      <c r="RRI38" s="1427"/>
      <c r="RRJ38" s="1427"/>
      <c r="RRK38" s="1427"/>
      <c r="RRL38" s="1427"/>
      <c r="RRM38" s="1427"/>
      <c r="RRN38" s="1427"/>
      <c r="RRO38" s="6"/>
      <c r="RRP38" s="17"/>
      <c r="RRQ38" s="318"/>
      <c r="RRR38" s="318"/>
      <c r="RRS38" s="318"/>
      <c r="RRT38" s="318"/>
      <c r="RRU38" s="318"/>
      <c r="RRV38" s="318"/>
      <c r="RRW38" s="318"/>
      <c r="RRX38" s="38"/>
      <c r="RRY38" s="318"/>
      <c r="RRZ38" s="38"/>
      <c r="RSA38" s="38"/>
      <c r="RSB38" s="1427"/>
      <c r="RSC38" s="38"/>
      <c r="RSD38" s="38"/>
      <c r="RSE38" s="1427"/>
      <c r="RSF38" s="1427"/>
      <c r="RSG38" s="1427"/>
      <c r="RSH38" s="1427"/>
      <c r="RSI38" s="1427"/>
      <c r="RSJ38" s="1427"/>
      <c r="RSK38" s="6"/>
      <c r="RSL38" s="17"/>
      <c r="RSM38" s="318"/>
      <c r="RSN38" s="318"/>
      <c r="RSO38" s="318"/>
      <c r="RSP38" s="318"/>
      <c r="RSQ38" s="318"/>
      <c r="RSR38" s="318"/>
      <c r="RSS38" s="318"/>
      <c r="RST38" s="38"/>
      <c r="RSU38" s="318"/>
      <c r="RSV38" s="38"/>
      <c r="RSW38" s="38"/>
      <c r="RSX38" s="1427"/>
      <c r="RSY38" s="38"/>
      <c r="RSZ38" s="38"/>
      <c r="RTA38" s="1427"/>
      <c r="RTB38" s="1427"/>
      <c r="RTC38" s="1427"/>
      <c r="RTD38" s="1427"/>
      <c r="RTE38" s="1427"/>
      <c r="RTF38" s="1427"/>
      <c r="RTG38" s="6"/>
      <c r="RTH38" s="17"/>
      <c r="RTI38" s="318"/>
      <c r="RTJ38" s="318"/>
      <c r="RTK38" s="318"/>
      <c r="RTL38" s="318"/>
      <c r="RTM38" s="318"/>
      <c r="RTN38" s="318"/>
      <c r="RTO38" s="318"/>
      <c r="RTP38" s="38"/>
      <c r="RTQ38" s="318"/>
      <c r="RTR38" s="38"/>
      <c r="RTS38" s="38"/>
      <c r="RTT38" s="1427"/>
      <c r="RTU38" s="38"/>
      <c r="RTV38" s="38"/>
      <c r="RTW38" s="1427"/>
      <c r="RTX38" s="1427"/>
      <c r="RTY38" s="1427"/>
      <c r="RTZ38" s="1427"/>
      <c r="RUA38" s="1427"/>
      <c r="RUB38" s="1427"/>
      <c r="RUC38" s="6"/>
      <c r="RUD38" s="17"/>
      <c r="RUE38" s="318"/>
      <c r="RUF38" s="318"/>
      <c r="RUG38" s="318"/>
      <c r="RUH38" s="318"/>
      <c r="RUI38" s="318"/>
      <c r="RUJ38" s="318"/>
      <c r="RUK38" s="318"/>
      <c r="RUL38" s="38"/>
      <c r="RUM38" s="318"/>
      <c r="RUN38" s="38"/>
      <c r="RUO38" s="38"/>
      <c r="RUP38" s="1427"/>
      <c r="RUQ38" s="38"/>
      <c r="RUR38" s="38"/>
      <c r="RUS38" s="1427"/>
      <c r="RUT38" s="1427"/>
      <c r="RUU38" s="1427"/>
      <c r="RUV38" s="1427"/>
      <c r="RUW38" s="1427"/>
      <c r="RUX38" s="1427"/>
      <c r="RUY38" s="6"/>
      <c r="RUZ38" s="17"/>
      <c r="RVA38" s="318"/>
      <c r="RVB38" s="318"/>
      <c r="RVC38" s="318"/>
      <c r="RVD38" s="318"/>
      <c r="RVE38" s="318"/>
      <c r="RVF38" s="318"/>
      <c r="RVG38" s="318"/>
      <c r="RVH38" s="38"/>
      <c r="RVI38" s="318"/>
      <c r="RVJ38" s="38"/>
      <c r="RVK38" s="38"/>
      <c r="RVL38" s="1427"/>
      <c r="RVM38" s="38"/>
      <c r="RVN38" s="38"/>
      <c r="RVO38" s="1427"/>
      <c r="RVP38" s="1427"/>
      <c r="RVQ38" s="1427"/>
      <c r="RVR38" s="1427"/>
      <c r="RVS38" s="1427"/>
      <c r="RVT38" s="1427"/>
      <c r="RVU38" s="6"/>
      <c r="RVV38" s="17"/>
      <c r="RVW38" s="318"/>
      <c r="RVX38" s="318"/>
      <c r="RVY38" s="318"/>
      <c r="RVZ38" s="318"/>
      <c r="RWA38" s="318"/>
      <c r="RWB38" s="318"/>
      <c r="RWC38" s="318"/>
      <c r="RWD38" s="38"/>
      <c r="RWE38" s="318"/>
      <c r="RWF38" s="38"/>
      <c r="RWG38" s="38"/>
      <c r="RWH38" s="1427"/>
      <c r="RWI38" s="38"/>
      <c r="RWJ38" s="38"/>
      <c r="RWK38" s="1427"/>
      <c r="RWL38" s="1427"/>
      <c r="RWM38" s="1427"/>
      <c r="RWN38" s="1427"/>
      <c r="RWO38" s="1427"/>
      <c r="RWP38" s="1427"/>
      <c r="RWQ38" s="6"/>
      <c r="RWR38" s="17"/>
      <c r="RWS38" s="318"/>
      <c r="RWT38" s="318"/>
      <c r="RWU38" s="318"/>
      <c r="RWV38" s="318"/>
      <c r="RWW38" s="318"/>
      <c r="RWX38" s="318"/>
      <c r="RWY38" s="318"/>
      <c r="RWZ38" s="38"/>
      <c r="RXA38" s="318"/>
      <c r="RXB38" s="38"/>
      <c r="RXC38" s="38"/>
      <c r="RXD38" s="1427"/>
      <c r="RXE38" s="38"/>
      <c r="RXF38" s="38"/>
      <c r="RXG38" s="1427"/>
      <c r="RXH38" s="1427"/>
      <c r="RXI38" s="1427"/>
      <c r="RXJ38" s="1427"/>
      <c r="RXK38" s="1427"/>
      <c r="RXL38" s="1427"/>
      <c r="RXM38" s="6"/>
      <c r="RXN38" s="17"/>
      <c r="RXO38" s="318"/>
      <c r="RXP38" s="318"/>
      <c r="RXQ38" s="318"/>
      <c r="RXR38" s="318"/>
      <c r="RXS38" s="318"/>
      <c r="RXT38" s="318"/>
      <c r="RXU38" s="318"/>
      <c r="RXV38" s="38"/>
      <c r="RXW38" s="318"/>
      <c r="RXX38" s="38"/>
      <c r="RXY38" s="38"/>
      <c r="RXZ38" s="1427"/>
      <c r="RYA38" s="38"/>
      <c r="RYB38" s="38"/>
      <c r="RYC38" s="1427"/>
      <c r="RYD38" s="1427"/>
      <c r="RYE38" s="1427"/>
      <c r="RYF38" s="1427"/>
      <c r="RYG38" s="1427"/>
      <c r="RYH38" s="1427"/>
      <c r="RYI38" s="6"/>
      <c r="RYJ38" s="17"/>
      <c r="RYK38" s="318"/>
      <c r="RYL38" s="318"/>
      <c r="RYM38" s="318"/>
      <c r="RYN38" s="318"/>
      <c r="RYO38" s="318"/>
      <c r="RYP38" s="318"/>
      <c r="RYQ38" s="318"/>
      <c r="RYR38" s="38"/>
      <c r="RYS38" s="318"/>
      <c r="RYT38" s="38"/>
      <c r="RYU38" s="38"/>
      <c r="RYV38" s="1427"/>
      <c r="RYW38" s="38"/>
      <c r="RYX38" s="38"/>
      <c r="RYY38" s="1427"/>
      <c r="RYZ38" s="1427"/>
      <c r="RZA38" s="1427"/>
      <c r="RZB38" s="1427"/>
      <c r="RZC38" s="1427"/>
      <c r="RZD38" s="1427"/>
      <c r="RZE38" s="6"/>
      <c r="RZF38" s="17"/>
      <c r="RZG38" s="318"/>
      <c r="RZH38" s="318"/>
      <c r="RZI38" s="318"/>
      <c r="RZJ38" s="318"/>
      <c r="RZK38" s="318"/>
      <c r="RZL38" s="318"/>
      <c r="RZM38" s="318"/>
      <c r="RZN38" s="38"/>
      <c r="RZO38" s="318"/>
      <c r="RZP38" s="38"/>
      <c r="RZQ38" s="38"/>
      <c r="RZR38" s="1427"/>
      <c r="RZS38" s="38"/>
      <c r="RZT38" s="38"/>
      <c r="RZU38" s="1427"/>
      <c r="RZV38" s="1427"/>
      <c r="RZW38" s="1427"/>
      <c r="RZX38" s="1427"/>
      <c r="RZY38" s="1427"/>
      <c r="RZZ38" s="1427"/>
      <c r="SAA38" s="6"/>
      <c r="SAB38" s="17"/>
      <c r="SAC38" s="318"/>
      <c r="SAD38" s="318"/>
      <c r="SAE38" s="318"/>
      <c r="SAF38" s="318"/>
      <c r="SAG38" s="318"/>
      <c r="SAH38" s="318"/>
      <c r="SAI38" s="318"/>
      <c r="SAJ38" s="38"/>
      <c r="SAK38" s="318"/>
      <c r="SAL38" s="38"/>
      <c r="SAM38" s="38"/>
      <c r="SAN38" s="1427"/>
      <c r="SAO38" s="38"/>
      <c r="SAP38" s="38"/>
      <c r="SAQ38" s="1427"/>
      <c r="SAR38" s="1427"/>
      <c r="SAS38" s="1427"/>
      <c r="SAT38" s="1427"/>
      <c r="SAU38" s="1427"/>
      <c r="SAV38" s="1427"/>
      <c r="SAW38" s="6"/>
      <c r="SAX38" s="17"/>
      <c r="SAY38" s="318"/>
      <c r="SAZ38" s="318"/>
      <c r="SBA38" s="318"/>
      <c r="SBB38" s="318"/>
      <c r="SBC38" s="318"/>
      <c r="SBD38" s="318"/>
      <c r="SBE38" s="318"/>
      <c r="SBF38" s="38"/>
      <c r="SBG38" s="318"/>
      <c r="SBH38" s="38"/>
      <c r="SBI38" s="38"/>
      <c r="SBJ38" s="1427"/>
      <c r="SBK38" s="38"/>
      <c r="SBL38" s="38"/>
      <c r="SBM38" s="1427"/>
      <c r="SBN38" s="1427"/>
      <c r="SBO38" s="1427"/>
      <c r="SBP38" s="1427"/>
      <c r="SBQ38" s="1427"/>
      <c r="SBR38" s="1427"/>
      <c r="SBS38" s="6"/>
      <c r="SBT38" s="17"/>
      <c r="SBU38" s="318"/>
      <c r="SBV38" s="318"/>
      <c r="SBW38" s="318"/>
      <c r="SBX38" s="318"/>
      <c r="SBY38" s="318"/>
      <c r="SBZ38" s="318"/>
      <c r="SCA38" s="318"/>
      <c r="SCB38" s="38"/>
      <c r="SCC38" s="318"/>
      <c r="SCD38" s="38"/>
      <c r="SCE38" s="38"/>
      <c r="SCF38" s="1427"/>
      <c r="SCG38" s="38"/>
      <c r="SCH38" s="38"/>
      <c r="SCI38" s="1427"/>
      <c r="SCJ38" s="1427"/>
      <c r="SCK38" s="1427"/>
      <c r="SCL38" s="1427"/>
      <c r="SCM38" s="1427"/>
      <c r="SCN38" s="1427"/>
      <c r="SCO38" s="6"/>
      <c r="SCP38" s="17"/>
      <c r="SCQ38" s="318"/>
      <c r="SCR38" s="318"/>
      <c r="SCS38" s="318"/>
      <c r="SCT38" s="318"/>
      <c r="SCU38" s="318"/>
      <c r="SCV38" s="318"/>
      <c r="SCW38" s="318"/>
      <c r="SCX38" s="38"/>
      <c r="SCY38" s="318"/>
      <c r="SCZ38" s="38"/>
      <c r="SDA38" s="38"/>
      <c r="SDB38" s="1427"/>
      <c r="SDC38" s="38"/>
      <c r="SDD38" s="38"/>
      <c r="SDE38" s="1427"/>
      <c r="SDF38" s="1427"/>
      <c r="SDG38" s="1427"/>
      <c r="SDH38" s="1427"/>
      <c r="SDI38" s="1427"/>
      <c r="SDJ38" s="1427"/>
      <c r="SDK38" s="6"/>
      <c r="SDL38" s="17"/>
      <c r="SDM38" s="318"/>
      <c r="SDN38" s="318"/>
      <c r="SDO38" s="318"/>
      <c r="SDP38" s="318"/>
      <c r="SDQ38" s="318"/>
      <c r="SDR38" s="318"/>
      <c r="SDS38" s="318"/>
      <c r="SDT38" s="38"/>
      <c r="SDU38" s="318"/>
      <c r="SDV38" s="38"/>
      <c r="SDW38" s="38"/>
      <c r="SDX38" s="1427"/>
      <c r="SDY38" s="38"/>
      <c r="SDZ38" s="38"/>
      <c r="SEA38" s="1427"/>
      <c r="SEB38" s="1427"/>
      <c r="SEC38" s="1427"/>
      <c r="SED38" s="1427"/>
      <c r="SEE38" s="1427"/>
      <c r="SEF38" s="1427"/>
      <c r="SEG38" s="6"/>
      <c r="SEH38" s="17"/>
      <c r="SEI38" s="318"/>
      <c r="SEJ38" s="318"/>
      <c r="SEK38" s="318"/>
      <c r="SEL38" s="318"/>
      <c r="SEM38" s="318"/>
      <c r="SEN38" s="318"/>
      <c r="SEO38" s="318"/>
      <c r="SEP38" s="38"/>
      <c r="SEQ38" s="318"/>
      <c r="SER38" s="38"/>
      <c r="SES38" s="38"/>
      <c r="SET38" s="1427"/>
      <c r="SEU38" s="38"/>
      <c r="SEV38" s="38"/>
      <c r="SEW38" s="1427"/>
      <c r="SEX38" s="1427"/>
      <c r="SEY38" s="1427"/>
      <c r="SEZ38" s="1427"/>
      <c r="SFA38" s="1427"/>
      <c r="SFB38" s="1427"/>
      <c r="SFC38" s="6"/>
      <c r="SFD38" s="17"/>
      <c r="SFE38" s="318"/>
      <c r="SFF38" s="318"/>
      <c r="SFG38" s="318"/>
      <c r="SFH38" s="318"/>
      <c r="SFI38" s="318"/>
      <c r="SFJ38" s="318"/>
      <c r="SFK38" s="318"/>
      <c r="SFL38" s="38"/>
      <c r="SFM38" s="318"/>
      <c r="SFN38" s="38"/>
      <c r="SFO38" s="38"/>
      <c r="SFP38" s="1427"/>
      <c r="SFQ38" s="38"/>
      <c r="SFR38" s="38"/>
      <c r="SFS38" s="1427"/>
      <c r="SFT38" s="1427"/>
      <c r="SFU38" s="1427"/>
      <c r="SFV38" s="1427"/>
      <c r="SFW38" s="1427"/>
      <c r="SFX38" s="1427"/>
      <c r="SFY38" s="6"/>
      <c r="SFZ38" s="17"/>
      <c r="SGA38" s="318"/>
      <c r="SGB38" s="318"/>
      <c r="SGC38" s="318"/>
      <c r="SGD38" s="318"/>
      <c r="SGE38" s="318"/>
      <c r="SGF38" s="318"/>
      <c r="SGG38" s="318"/>
      <c r="SGH38" s="38"/>
      <c r="SGI38" s="318"/>
      <c r="SGJ38" s="38"/>
      <c r="SGK38" s="38"/>
      <c r="SGL38" s="1427"/>
      <c r="SGM38" s="38"/>
      <c r="SGN38" s="38"/>
      <c r="SGO38" s="1427"/>
      <c r="SGP38" s="1427"/>
      <c r="SGQ38" s="1427"/>
      <c r="SGR38" s="1427"/>
      <c r="SGS38" s="1427"/>
      <c r="SGT38" s="1427"/>
      <c r="SGU38" s="6"/>
      <c r="SGV38" s="17"/>
      <c r="SGW38" s="318"/>
      <c r="SGX38" s="318"/>
      <c r="SGY38" s="318"/>
      <c r="SGZ38" s="318"/>
      <c r="SHA38" s="318"/>
      <c r="SHB38" s="318"/>
      <c r="SHC38" s="318"/>
      <c r="SHD38" s="38"/>
      <c r="SHE38" s="318"/>
      <c r="SHF38" s="38"/>
      <c r="SHG38" s="38"/>
      <c r="SHH38" s="1427"/>
      <c r="SHI38" s="38"/>
      <c r="SHJ38" s="38"/>
      <c r="SHK38" s="1427"/>
      <c r="SHL38" s="1427"/>
      <c r="SHM38" s="1427"/>
      <c r="SHN38" s="1427"/>
      <c r="SHO38" s="1427"/>
      <c r="SHP38" s="1427"/>
      <c r="SHQ38" s="6"/>
      <c r="SHR38" s="17"/>
      <c r="SHS38" s="318"/>
      <c r="SHT38" s="318"/>
      <c r="SHU38" s="318"/>
      <c r="SHV38" s="318"/>
      <c r="SHW38" s="318"/>
      <c r="SHX38" s="318"/>
      <c r="SHY38" s="318"/>
      <c r="SHZ38" s="38"/>
      <c r="SIA38" s="318"/>
      <c r="SIB38" s="38"/>
      <c r="SIC38" s="38"/>
      <c r="SID38" s="1427"/>
      <c r="SIE38" s="38"/>
      <c r="SIF38" s="38"/>
      <c r="SIG38" s="1427"/>
      <c r="SIH38" s="1427"/>
      <c r="SII38" s="1427"/>
      <c r="SIJ38" s="1427"/>
      <c r="SIK38" s="1427"/>
      <c r="SIL38" s="1427"/>
      <c r="SIM38" s="6"/>
      <c r="SIN38" s="17"/>
      <c r="SIO38" s="318"/>
      <c r="SIP38" s="318"/>
      <c r="SIQ38" s="318"/>
      <c r="SIR38" s="318"/>
      <c r="SIS38" s="318"/>
      <c r="SIT38" s="318"/>
      <c r="SIU38" s="318"/>
      <c r="SIV38" s="38"/>
      <c r="SIW38" s="318"/>
      <c r="SIX38" s="38"/>
      <c r="SIY38" s="38"/>
      <c r="SIZ38" s="1427"/>
      <c r="SJA38" s="38"/>
      <c r="SJB38" s="38"/>
      <c r="SJC38" s="1427"/>
      <c r="SJD38" s="1427"/>
      <c r="SJE38" s="1427"/>
      <c r="SJF38" s="1427"/>
      <c r="SJG38" s="1427"/>
      <c r="SJH38" s="1427"/>
      <c r="SJI38" s="6"/>
      <c r="SJJ38" s="17"/>
      <c r="SJK38" s="318"/>
      <c r="SJL38" s="318"/>
      <c r="SJM38" s="318"/>
      <c r="SJN38" s="318"/>
      <c r="SJO38" s="318"/>
      <c r="SJP38" s="318"/>
      <c r="SJQ38" s="318"/>
      <c r="SJR38" s="38"/>
      <c r="SJS38" s="318"/>
      <c r="SJT38" s="38"/>
      <c r="SJU38" s="38"/>
      <c r="SJV38" s="1427"/>
      <c r="SJW38" s="38"/>
      <c r="SJX38" s="38"/>
      <c r="SJY38" s="1427"/>
      <c r="SJZ38" s="1427"/>
      <c r="SKA38" s="1427"/>
      <c r="SKB38" s="1427"/>
      <c r="SKC38" s="1427"/>
      <c r="SKD38" s="1427"/>
      <c r="SKE38" s="6"/>
      <c r="SKF38" s="17"/>
      <c r="SKG38" s="318"/>
      <c r="SKH38" s="318"/>
      <c r="SKI38" s="318"/>
      <c r="SKJ38" s="318"/>
      <c r="SKK38" s="318"/>
      <c r="SKL38" s="318"/>
      <c r="SKM38" s="318"/>
      <c r="SKN38" s="38"/>
      <c r="SKO38" s="318"/>
      <c r="SKP38" s="38"/>
      <c r="SKQ38" s="38"/>
      <c r="SKR38" s="1427"/>
      <c r="SKS38" s="38"/>
      <c r="SKT38" s="38"/>
      <c r="SKU38" s="1427"/>
      <c r="SKV38" s="1427"/>
      <c r="SKW38" s="1427"/>
      <c r="SKX38" s="1427"/>
      <c r="SKY38" s="1427"/>
      <c r="SKZ38" s="1427"/>
      <c r="SLA38" s="6"/>
      <c r="SLB38" s="17"/>
      <c r="SLC38" s="318"/>
      <c r="SLD38" s="318"/>
      <c r="SLE38" s="318"/>
      <c r="SLF38" s="318"/>
      <c r="SLG38" s="318"/>
      <c r="SLH38" s="318"/>
      <c r="SLI38" s="318"/>
      <c r="SLJ38" s="38"/>
      <c r="SLK38" s="318"/>
      <c r="SLL38" s="38"/>
      <c r="SLM38" s="38"/>
      <c r="SLN38" s="1427"/>
      <c r="SLO38" s="38"/>
      <c r="SLP38" s="38"/>
      <c r="SLQ38" s="1427"/>
      <c r="SLR38" s="1427"/>
      <c r="SLS38" s="1427"/>
      <c r="SLT38" s="1427"/>
      <c r="SLU38" s="1427"/>
      <c r="SLV38" s="1427"/>
      <c r="SLW38" s="6"/>
      <c r="SLX38" s="17"/>
      <c r="SLY38" s="318"/>
      <c r="SLZ38" s="318"/>
      <c r="SMA38" s="318"/>
      <c r="SMB38" s="318"/>
      <c r="SMC38" s="318"/>
      <c r="SMD38" s="318"/>
      <c r="SME38" s="318"/>
      <c r="SMF38" s="38"/>
      <c r="SMG38" s="318"/>
      <c r="SMH38" s="38"/>
      <c r="SMI38" s="38"/>
      <c r="SMJ38" s="1427"/>
      <c r="SMK38" s="38"/>
      <c r="SML38" s="38"/>
      <c r="SMM38" s="1427"/>
      <c r="SMN38" s="1427"/>
      <c r="SMO38" s="1427"/>
      <c r="SMP38" s="1427"/>
      <c r="SMQ38" s="1427"/>
      <c r="SMR38" s="1427"/>
      <c r="SMS38" s="6"/>
      <c r="SMT38" s="17"/>
      <c r="SMU38" s="318"/>
      <c r="SMV38" s="318"/>
      <c r="SMW38" s="318"/>
      <c r="SMX38" s="318"/>
      <c r="SMY38" s="318"/>
      <c r="SMZ38" s="318"/>
      <c r="SNA38" s="318"/>
      <c r="SNB38" s="38"/>
      <c r="SNC38" s="318"/>
      <c r="SND38" s="38"/>
      <c r="SNE38" s="38"/>
      <c r="SNF38" s="1427"/>
      <c r="SNG38" s="38"/>
      <c r="SNH38" s="38"/>
      <c r="SNI38" s="1427"/>
      <c r="SNJ38" s="1427"/>
      <c r="SNK38" s="1427"/>
      <c r="SNL38" s="1427"/>
      <c r="SNM38" s="1427"/>
      <c r="SNN38" s="1427"/>
      <c r="SNO38" s="6"/>
      <c r="SNP38" s="17"/>
      <c r="SNQ38" s="318"/>
      <c r="SNR38" s="318"/>
      <c r="SNS38" s="318"/>
      <c r="SNT38" s="318"/>
      <c r="SNU38" s="318"/>
      <c r="SNV38" s="318"/>
      <c r="SNW38" s="318"/>
      <c r="SNX38" s="38"/>
      <c r="SNY38" s="318"/>
      <c r="SNZ38" s="38"/>
      <c r="SOA38" s="38"/>
      <c r="SOB38" s="1427"/>
      <c r="SOC38" s="38"/>
      <c r="SOD38" s="38"/>
      <c r="SOE38" s="1427"/>
      <c r="SOF38" s="1427"/>
      <c r="SOG38" s="1427"/>
      <c r="SOH38" s="1427"/>
      <c r="SOI38" s="1427"/>
      <c r="SOJ38" s="1427"/>
      <c r="SOK38" s="6"/>
      <c r="SOL38" s="17"/>
      <c r="SOM38" s="318"/>
      <c r="SON38" s="318"/>
      <c r="SOO38" s="318"/>
      <c r="SOP38" s="318"/>
      <c r="SOQ38" s="318"/>
      <c r="SOR38" s="318"/>
      <c r="SOS38" s="318"/>
      <c r="SOT38" s="38"/>
      <c r="SOU38" s="318"/>
      <c r="SOV38" s="38"/>
      <c r="SOW38" s="38"/>
      <c r="SOX38" s="1427"/>
      <c r="SOY38" s="38"/>
      <c r="SOZ38" s="38"/>
      <c r="SPA38" s="1427"/>
      <c r="SPB38" s="1427"/>
      <c r="SPC38" s="1427"/>
      <c r="SPD38" s="1427"/>
      <c r="SPE38" s="1427"/>
      <c r="SPF38" s="1427"/>
      <c r="SPG38" s="6"/>
      <c r="SPH38" s="17"/>
      <c r="SPI38" s="318"/>
      <c r="SPJ38" s="318"/>
      <c r="SPK38" s="318"/>
      <c r="SPL38" s="318"/>
      <c r="SPM38" s="318"/>
      <c r="SPN38" s="318"/>
      <c r="SPO38" s="318"/>
      <c r="SPP38" s="38"/>
      <c r="SPQ38" s="318"/>
      <c r="SPR38" s="38"/>
      <c r="SPS38" s="38"/>
      <c r="SPT38" s="1427"/>
      <c r="SPU38" s="38"/>
      <c r="SPV38" s="38"/>
      <c r="SPW38" s="1427"/>
      <c r="SPX38" s="1427"/>
      <c r="SPY38" s="1427"/>
      <c r="SPZ38" s="1427"/>
      <c r="SQA38" s="1427"/>
      <c r="SQB38" s="1427"/>
      <c r="SQC38" s="6"/>
      <c r="SQD38" s="17"/>
      <c r="SQE38" s="318"/>
      <c r="SQF38" s="318"/>
      <c r="SQG38" s="318"/>
      <c r="SQH38" s="318"/>
      <c r="SQI38" s="318"/>
      <c r="SQJ38" s="318"/>
      <c r="SQK38" s="318"/>
      <c r="SQL38" s="38"/>
      <c r="SQM38" s="318"/>
      <c r="SQN38" s="38"/>
      <c r="SQO38" s="38"/>
      <c r="SQP38" s="1427"/>
      <c r="SQQ38" s="38"/>
      <c r="SQR38" s="38"/>
      <c r="SQS38" s="1427"/>
      <c r="SQT38" s="1427"/>
      <c r="SQU38" s="1427"/>
      <c r="SQV38" s="1427"/>
      <c r="SQW38" s="1427"/>
      <c r="SQX38" s="1427"/>
      <c r="SQY38" s="6"/>
      <c r="SQZ38" s="17"/>
      <c r="SRA38" s="318"/>
      <c r="SRB38" s="318"/>
      <c r="SRC38" s="318"/>
      <c r="SRD38" s="318"/>
      <c r="SRE38" s="318"/>
      <c r="SRF38" s="318"/>
      <c r="SRG38" s="318"/>
      <c r="SRH38" s="38"/>
      <c r="SRI38" s="318"/>
      <c r="SRJ38" s="38"/>
      <c r="SRK38" s="38"/>
      <c r="SRL38" s="1427"/>
      <c r="SRM38" s="38"/>
      <c r="SRN38" s="38"/>
      <c r="SRO38" s="1427"/>
      <c r="SRP38" s="1427"/>
      <c r="SRQ38" s="1427"/>
      <c r="SRR38" s="1427"/>
      <c r="SRS38" s="1427"/>
      <c r="SRT38" s="1427"/>
      <c r="SRU38" s="6"/>
      <c r="SRV38" s="17"/>
      <c r="SRW38" s="318"/>
      <c r="SRX38" s="318"/>
      <c r="SRY38" s="318"/>
      <c r="SRZ38" s="318"/>
      <c r="SSA38" s="318"/>
      <c r="SSB38" s="318"/>
      <c r="SSC38" s="318"/>
      <c r="SSD38" s="38"/>
      <c r="SSE38" s="318"/>
      <c r="SSF38" s="38"/>
      <c r="SSG38" s="38"/>
      <c r="SSH38" s="1427"/>
      <c r="SSI38" s="38"/>
      <c r="SSJ38" s="38"/>
      <c r="SSK38" s="1427"/>
      <c r="SSL38" s="1427"/>
      <c r="SSM38" s="1427"/>
      <c r="SSN38" s="1427"/>
      <c r="SSO38" s="1427"/>
      <c r="SSP38" s="1427"/>
      <c r="SSQ38" s="6"/>
      <c r="SSR38" s="17"/>
      <c r="SSS38" s="318"/>
      <c r="SST38" s="318"/>
      <c r="SSU38" s="318"/>
      <c r="SSV38" s="318"/>
      <c r="SSW38" s="318"/>
      <c r="SSX38" s="318"/>
      <c r="SSY38" s="318"/>
      <c r="SSZ38" s="38"/>
      <c r="STA38" s="318"/>
      <c r="STB38" s="38"/>
      <c r="STC38" s="38"/>
      <c r="STD38" s="1427"/>
      <c r="STE38" s="38"/>
      <c r="STF38" s="38"/>
      <c r="STG38" s="1427"/>
      <c r="STH38" s="1427"/>
      <c r="STI38" s="1427"/>
      <c r="STJ38" s="1427"/>
      <c r="STK38" s="1427"/>
      <c r="STL38" s="1427"/>
      <c r="STM38" s="6"/>
      <c r="STN38" s="17"/>
      <c r="STO38" s="318"/>
      <c r="STP38" s="318"/>
      <c r="STQ38" s="318"/>
      <c r="STR38" s="318"/>
      <c r="STS38" s="318"/>
      <c r="STT38" s="318"/>
      <c r="STU38" s="318"/>
      <c r="STV38" s="38"/>
      <c r="STW38" s="318"/>
      <c r="STX38" s="38"/>
      <c r="STY38" s="38"/>
      <c r="STZ38" s="1427"/>
      <c r="SUA38" s="38"/>
      <c r="SUB38" s="38"/>
      <c r="SUC38" s="1427"/>
      <c r="SUD38" s="1427"/>
      <c r="SUE38" s="1427"/>
      <c r="SUF38" s="1427"/>
      <c r="SUG38" s="1427"/>
      <c r="SUH38" s="1427"/>
      <c r="SUI38" s="6"/>
      <c r="SUJ38" s="17"/>
      <c r="SUK38" s="318"/>
      <c r="SUL38" s="318"/>
      <c r="SUM38" s="318"/>
      <c r="SUN38" s="318"/>
      <c r="SUO38" s="318"/>
      <c r="SUP38" s="318"/>
      <c r="SUQ38" s="318"/>
      <c r="SUR38" s="38"/>
      <c r="SUS38" s="318"/>
      <c r="SUT38" s="38"/>
      <c r="SUU38" s="38"/>
      <c r="SUV38" s="1427"/>
      <c r="SUW38" s="38"/>
      <c r="SUX38" s="38"/>
      <c r="SUY38" s="1427"/>
      <c r="SUZ38" s="1427"/>
      <c r="SVA38" s="1427"/>
      <c r="SVB38" s="1427"/>
      <c r="SVC38" s="1427"/>
      <c r="SVD38" s="1427"/>
      <c r="SVE38" s="6"/>
      <c r="SVF38" s="17"/>
      <c r="SVG38" s="318"/>
      <c r="SVH38" s="318"/>
      <c r="SVI38" s="318"/>
      <c r="SVJ38" s="318"/>
      <c r="SVK38" s="318"/>
      <c r="SVL38" s="318"/>
      <c r="SVM38" s="318"/>
      <c r="SVN38" s="38"/>
      <c r="SVO38" s="318"/>
      <c r="SVP38" s="38"/>
      <c r="SVQ38" s="38"/>
      <c r="SVR38" s="1427"/>
      <c r="SVS38" s="38"/>
      <c r="SVT38" s="38"/>
      <c r="SVU38" s="1427"/>
      <c r="SVV38" s="1427"/>
      <c r="SVW38" s="1427"/>
      <c r="SVX38" s="1427"/>
      <c r="SVY38" s="1427"/>
      <c r="SVZ38" s="1427"/>
      <c r="SWA38" s="6"/>
      <c r="SWB38" s="17"/>
      <c r="SWC38" s="318"/>
      <c r="SWD38" s="318"/>
      <c r="SWE38" s="318"/>
      <c r="SWF38" s="318"/>
      <c r="SWG38" s="318"/>
      <c r="SWH38" s="318"/>
      <c r="SWI38" s="318"/>
      <c r="SWJ38" s="38"/>
      <c r="SWK38" s="318"/>
      <c r="SWL38" s="38"/>
      <c r="SWM38" s="38"/>
      <c r="SWN38" s="1427"/>
      <c r="SWO38" s="38"/>
      <c r="SWP38" s="38"/>
      <c r="SWQ38" s="1427"/>
      <c r="SWR38" s="1427"/>
      <c r="SWS38" s="1427"/>
      <c r="SWT38" s="1427"/>
      <c r="SWU38" s="1427"/>
      <c r="SWV38" s="1427"/>
      <c r="SWW38" s="6"/>
      <c r="SWX38" s="17"/>
      <c r="SWY38" s="318"/>
      <c r="SWZ38" s="318"/>
      <c r="SXA38" s="318"/>
      <c r="SXB38" s="318"/>
      <c r="SXC38" s="318"/>
      <c r="SXD38" s="318"/>
      <c r="SXE38" s="318"/>
      <c r="SXF38" s="38"/>
      <c r="SXG38" s="318"/>
      <c r="SXH38" s="38"/>
      <c r="SXI38" s="38"/>
      <c r="SXJ38" s="1427"/>
      <c r="SXK38" s="38"/>
      <c r="SXL38" s="38"/>
      <c r="SXM38" s="1427"/>
      <c r="SXN38" s="1427"/>
      <c r="SXO38" s="1427"/>
      <c r="SXP38" s="1427"/>
      <c r="SXQ38" s="1427"/>
      <c r="SXR38" s="1427"/>
      <c r="SXS38" s="6"/>
      <c r="SXT38" s="17"/>
      <c r="SXU38" s="318"/>
      <c r="SXV38" s="318"/>
      <c r="SXW38" s="318"/>
      <c r="SXX38" s="318"/>
      <c r="SXY38" s="318"/>
      <c r="SXZ38" s="318"/>
      <c r="SYA38" s="318"/>
      <c r="SYB38" s="38"/>
      <c r="SYC38" s="318"/>
      <c r="SYD38" s="38"/>
      <c r="SYE38" s="38"/>
      <c r="SYF38" s="1427"/>
      <c r="SYG38" s="38"/>
      <c r="SYH38" s="38"/>
      <c r="SYI38" s="1427"/>
      <c r="SYJ38" s="1427"/>
      <c r="SYK38" s="1427"/>
      <c r="SYL38" s="1427"/>
      <c r="SYM38" s="1427"/>
      <c r="SYN38" s="1427"/>
      <c r="SYO38" s="6"/>
      <c r="SYP38" s="17"/>
      <c r="SYQ38" s="318"/>
      <c r="SYR38" s="318"/>
      <c r="SYS38" s="318"/>
      <c r="SYT38" s="318"/>
      <c r="SYU38" s="318"/>
      <c r="SYV38" s="318"/>
      <c r="SYW38" s="318"/>
      <c r="SYX38" s="38"/>
      <c r="SYY38" s="318"/>
      <c r="SYZ38" s="38"/>
      <c r="SZA38" s="38"/>
      <c r="SZB38" s="1427"/>
      <c r="SZC38" s="38"/>
      <c r="SZD38" s="38"/>
      <c r="SZE38" s="1427"/>
      <c r="SZF38" s="1427"/>
      <c r="SZG38" s="1427"/>
      <c r="SZH38" s="1427"/>
      <c r="SZI38" s="1427"/>
      <c r="SZJ38" s="1427"/>
      <c r="SZK38" s="6"/>
      <c r="SZL38" s="17"/>
      <c r="SZM38" s="318"/>
      <c r="SZN38" s="318"/>
      <c r="SZO38" s="318"/>
      <c r="SZP38" s="318"/>
      <c r="SZQ38" s="318"/>
      <c r="SZR38" s="318"/>
      <c r="SZS38" s="318"/>
      <c r="SZT38" s="38"/>
      <c r="SZU38" s="318"/>
      <c r="SZV38" s="38"/>
      <c r="SZW38" s="38"/>
      <c r="SZX38" s="1427"/>
      <c r="SZY38" s="38"/>
      <c r="SZZ38" s="38"/>
      <c r="TAA38" s="1427"/>
      <c r="TAB38" s="1427"/>
      <c r="TAC38" s="1427"/>
      <c r="TAD38" s="1427"/>
      <c r="TAE38" s="1427"/>
      <c r="TAF38" s="1427"/>
      <c r="TAG38" s="6"/>
      <c r="TAH38" s="17"/>
      <c r="TAI38" s="318"/>
      <c r="TAJ38" s="318"/>
      <c r="TAK38" s="318"/>
      <c r="TAL38" s="318"/>
      <c r="TAM38" s="318"/>
      <c r="TAN38" s="318"/>
      <c r="TAO38" s="318"/>
      <c r="TAP38" s="38"/>
      <c r="TAQ38" s="318"/>
      <c r="TAR38" s="38"/>
      <c r="TAS38" s="38"/>
      <c r="TAT38" s="1427"/>
      <c r="TAU38" s="38"/>
      <c r="TAV38" s="38"/>
      <c r="TAW38" s="1427"/>
      <c r="TAX38" s="1427"/>
      <c r="TAY38" s="1427"/>
      <c r="TAZ38" s="1427"/>
      <c r="TBA38" s="1427"/>
      <c r="TBB38" s="1427"/>
      <c r="TBC38" s="6"/>
      <c r="TBD38" s="17"/>
      <c r="TBE38" s="318"/>
      <c r="TBF38" s="318"/>
      <c r="TBG38" s="318"/>
      <c r="TBH38" s="318"/>
      <c r="TBI38" s="318"/>
      <c r="TBJ38" s="318"/>
      <c r="TBK38" s="318"/>
      <c r="TBL38" s="38"/>
      <c r="TBM38" s="318"/>
      <c r="TBN38" s="38"/>
      <c r="TBO38" s="38"/>
      <c r="TBP38" s="1427"/>
      <c r="TBQ38" s="38"/>
      <c r="TBR38" s="38"/>
      <c r="TBS38" s="1427"/>
      <c r="TBT38" s="1427"/>
      <c r="TBU38" s="1427"/>
      <c r="TBV38" s="1427"/>
      <c r="TBW38" s="1427"/>
      <c r="TBX38" s="1427"/>
      <c r="TBY38" s="6"/>
      <c r="TBZ38" s="17"/>
      <c r="TCA38" s="318"/>
      <c r="TCB38" s="318"/>
      <c r="TCC38" s="318"/>
      <c r="TCD38" s="318"/>
      <c r="TCE38" s="318"/>
      <c r="TCF38" s="318"/>
      <c r="TCG38" s="318"/>
      <c r="TCH38" s="38"/>
      <c r="TCI38" s="318"/>
      <c r="TCJ38" s="38"/>
      <c r="TCK38" s="38"/>
      <c r="TCL38" s="1427"/>
      <c r="TCM38" s="38"/>
      <c r="TCN38" s="38"/>
      <c r="TCO38" s="1427"/>
      <c r="TCP38" s="1427"/>
      <c r="TCQ38" s="1427"/>
      <c r="TCR38" s="1427"/>
      <c r="TCS38" s="1427"/>
      <c r="TCT38" s="1427"/>
      <c r="TCU38" s="6"/>
      <c r="TCV38" s="17"/>
      <c r="TCW38" s="318"/>
      <c r="TCX38" s="318"/>
      <c r="TCY38" s="318"/>
      <c r="TCZ38" s="318"/>
      <c r="TDA38" s="318"/>
      <c r="TDB38" s="318"/>
      <c r="TDC38" s="318"/>
      <c r="TDD38" s="38"/>
      <c r="TDE38" s="318"/>
      <c r="TDF38" s="38"/>
      <c r="TDG38" s="38"/>
      <c r="TDH38" s="1427"/>
      <c r="TDI38" s="38"/>
      <c r="TDJ38" s="38"/>
      <c r="TDK38" s="1427"/>
      <c r="TDL38" s="1427"/>
      <c r="TDM38" s="1427"/>
      <c r="TDN38" s="1427"/>
      <c r="TDO38" s="1427"/>
      <c r="TDP38" s="1427"/>
      <c r="TDQ38" s="6"/>
      <c r="TDR38" s="17"/>
      <c r="TDS38" s="318"/>
      <c r="TDT38" s="318"/>
      <c r="TDU38" s="318"/>
      <c r="TDV38" s="318"/>
      <c r="TDW38" s="318"/>
      <c r="TDX38" s="318"/>
      <c r="TDY38" s="318"/>
      <c r="TDZ38" s="38"/>
      <c r="TEA38" s="318"/>
      <c r="TEB38" s="38"/>
      <c r="TEC38" s="38"/>
      <c r="TED38" s="1427"/>
      <c r="TEE38" s="38"/>
      <c r="TEF38" s="38"/>
      <c r="TEG38" s="1427"/>
      <c r="TEH38" s="1427"/>
      <c r="TEI38" s="1427"/>
      <c r="TEJ38" s="1427"/>
      <c r="TEK38" s="1427"/>
      <c r="TEL38" s="1427"/>
      <c r="TEM38" s="6"/>
      <c r="TEN38" s="17"/>
      <c r="TEO38" s="318"/>
      <c r="TEP38" s="318"/>
      <c r="TEQ38" s="318"/>
      <c r="TER38" s="318"/>
      <c r="TES38" s="318"/>
      <c r="TET38" s="318"/>
      <c r="TEU38" s="318"/>
      <c r="TEV38" s="38"/>
      <c r="TEW38" s="318"/>
      <c r="TEX38" s="38"/>
      <c r="TEY38" s="38"/>
      <c r="TEZ38" s="1427"/>
      <c r="TFA38" s="38"/>
      <c r="TFB38" s="38"/>
      <c r="TFC38" s="1427"/>
      <c r="TFD38" s="1427"/>
      <c r="TFE38" s="1427"/>
      <c r="TFF38" s="1427"/>
      <c r="TFG38" s="1427"/>
      <c r="TFH38" s="1427"/>
      <c r="TFI38" s="6"/>
      <c r="TFJ38" s="17"/>
      <c r="TFK38" s="318"/>
      <c r="TFL38" s="318"/>
      <c r="TFM38" s="318"/>
      <c r="TFN38" s="318"/>
      <c r="TFO38" s="318"/>
      <c r="TFP38" s="318"/>
      <c r="TFQ38" s="318"/>
      <c r="TFR38" s="38"/>
      <c r="TFS38" s="318"/>
      <c r="TFT38" s="38"/>
      <c r="TFU38" s="38"/>
      <c r="TFV38" s="1427"/>
      <c r="TFW38" s="38"/>
      <c r="TFX38" s="38"/>
      <c r="TFY38" s="1427"/>
      <c r="TFZ38" s="1427"/>
      <c r="TGA38" s="1427"/>
      <c r="TGB38" s="1427"/>
      <c r="TGC38" s="1427"/>
      <c r="TGD38" s="1427"/>
      <c r="TGE38" s="6"/>
      <c r="TGF38" s="17"/>
      <c r="TGG38" s="318"/>
      <c r="TGH38" s="318"/>
      <c r="TGI38" s="318"/>
      <c r="TGJ38" s="318"/>
      <c r="TGK38" s="318"/>
      <c r="TGL38" s="318"/>
      <c r="TGM38" s="318"/>
      <c r="TGN38" s="38"/>
      <c r="TGO38" s="318"/>
      <c r="TGP38" s="38"/>
      <c r="TGQ38" s="38"/>
      <c r="TGR38" s="1427"/>
      <c r="TGS38" s="38"/>
      <c r="TGT38" s="38"/>
      <c r="TGU38" s="1427"/>
      <c r="TGV38" s="1427"/>
      <c r="TGW38" s="1427"/>
      <c r="TGX38" s="1427"/>
      <c r="TGY38" s="1427"/>
      <c r="TGZ38" s="1427"/>
      <c r="THA38" s="6"/>
      <c r="THB38" s="17"/>
      <c r="THC38" s="318"/>
      <c r="THD38" s="318"/>
      <c r="THE38" s="318"/>
      <c r="THF38" s="318"/>
      <c r="THG38" s="318"/>
      <c r="THH38" s="318"/>
      <c r="THI38" s="318"/>
      <c r="THJ38" s="38"/>
      <c r="THK38" s="318"/>
      <c r="THL38" s="38"/>
      <c r="THM38" s="38"/>
      <c r="THN38" s="1427"/>
      <c r="THO38" s="38"/>
      <c r="THP38" s="38"/>
      <c r="THQ38" s="1427"/>
      <c r="THR38" s="1427"/>
      <c r="THS38" s="1427"/>
      <c r="THT38" s="1427"/>
      <c r="THU38" s="1427"/>
      <c r="THV38" s="1427"/>
      <c r="THW38" s="6"/>
      <c r="THX38" s="17"/>
      <c r="THY38" s="318"/>
      <c r="THZ38" s="318"/>
      <c r="TIA38" s="318"/>
      <c r="TIB38" s="318"/>
      <c r="TIC38" s="318"/>
      <c r="TID38" s="318"/>
      <c r="TIE38" s="318"/>
      <c r="TIF38" s="38"/>
      <c r="TIG38" s="318"/>
      <c r="TIH38" s="38"/>
      <c r="TII38" s="38"/>
      <c r="TIJ38" s="1427"/>
      <c r="TIK38" s="38"/>
      <c r="TIL38" s="38"/>
      <c r="TIM38" s="1427"/>
      <c r="TIN38" s="1427"/>
      <c r="TIO38" s="1427"/>
      <c r="TIP38" s="1427"/>
      <c r="TIQ38" s="1427"/>
      <c r="TIR38" s="1427"/>
      <c r="TIS38" s="6"/>
      <c r="TIT38" s="17"/>
      <c r="TIU38" s="318"/>
      <c r="TIV38" s="318"/>
      <c r="TIW38" s="318"/>
      <c r="TIX38" s="318"/>
      <c r="TIY38" s="318"/>
      <c r="TIZ38" s="318"/>
      <c r="TJA38" s="318"/>
      <c r="TJB38" s="38"/>
      <c r="TJC38" s="318"/>
      <c r="TJD38" s="38"/>
      <c r="TJE38" s="38"/>
      <c r="TJF38" s="1427"/>
      <c r="TJG38" s="38"/>
      <c r="TJH38" s="38"/>
      <c r="TJI38" s="1427"/>
      <c r="TJJ38" s="1427"/>
      <c r="TJK38" s="1427"/>
      <c r="TJL38" s="1427"/>
      <c r="TJM38" s="1427"/>
      <c r="TJN38" s="1427"/>
      <c r="TJO38" s="6"/>
      <c r="TJP38" s="17"/>
      <c r="TJQ38" s="318"/>
      <c r="TJR38" s="318"/>
      <c r="TJS38" s="318"/>
      <c r="TJT38" s="318"/>
      <c r="TJU38" s="318"/>
      <c r="TJV38" s="318"/>
      <c r="TJW38" s="318"/>
      <c r="TJX38" s="38"/>
      <c r="TJY38" s="318"/>
      <c r="TJZ38" s="38"/>
      <c r="TKA38" s="38"/>
      <c r="TKB38" s="1427"/>
      <c r="TKC38" s="38"/>
      <c r="TKD38" s="38"/>
      <c r="TKE38" s="1427"/>
      <c r="TKF38" s="1427"/>
      <c r="TKG38" s="1427"/>
      <c r="TKH38" s="1427"/>
      <c r="TKI38" s="1427"/>
      <c r="TKJ38" s="1427"/>
      <c r="TKK38" s="6"/>
      <c r="TKL38" s="17"/>
      <c r="TKM38" s="318"/>
      <c r="TKN38" s="318"/>
      <c r="TKO38" s="318"/>
      <c r="TKP38" s="318"/>
      <c r="TKQ38" s="318"/>
      <c r="TKR38" s="318"/>
      <c r="TKS38" s="318"/>
      <c r="TKT38" s="38"/>
      <c r="TKU38" s="318"/>
      <c r="TKV38" s="38"/>
      <c r="TKW38" s="38"/>
      <c r="TKX38" s="1427"/>
      <c r="TKY38" s="38"/>
      <c r="TKZ38" s="38"/>
      <c r="TLA38" s="1427"/>
      <c r="TLB38" s="1427"/>
      <c r="TLC38" s="1427"/>
      <c r="TLD38" s="1427"/>
      <c r="TLE38" s="1427"/>
      <c r="TLF38" s="1427"/>
      <c r="TLG38" s="6"/>
      <c r="TLH38" s="17"/>
      <c r="TLI38" s="318"/>
      <c r="TLJ38" s="318"/>
      <c r="TLK38" s="318"/>
      <c r="TLL38" s="318"/>
      <c r="TLM38" s="318"/>
      <c r="TLN38" s="318"/>
      <c r="TLO38" s="318"/>
      <c r="TLP38" s="38"/>
      <c r="TLQ38" s="318"/>
      <c r="TLR38" s="38"/>
      <c r="TLS38" s="38"/>
      <c r="TLT38" s="1427"/>
      <c r="TLU38" s="38"/>
      <c r="TLV38" s="38"/>
      <c r="TLW38" s="1427"/>
      <c r="TLX38" s="1427"/>
      <c r="TLY38" s="1427"/>
      <c r="TLZ38" s="1427"/>
      <c r="TMA38" s="1427"/>
      <c r="TMB38" s="1427"/>
      <c r="TMC38" s="6"/>
      <c r="TMD38" s="17"/>
      <c r="TME38" s="318"/>
      <c r="TMF38" s="318"/>
      <c r="TMG38" s="318"/>
      <c r="TMH38" s="318"/>
      <c r="TMI38" s="318"/>
      <c r="TMJ38" s="318"/>
      <c r="TMK38" s="318"/>
      <c r="TML38" s="38"/>
      <c r="TMM38" s="318"/>
      <c r="TMN38" s="38"/>
      <c r="TMO38" s="38"/>
      <c r="TMP38" s="1427"/>
      <c r="TMQ38" s="38"/>
      <c r="TMR38" s="38"/>
      <c r="TMS38" s="1427"/>
      <c r="TMT38" s="1427"/>
      <c r="TMU38" s="1427"/>
      <c r="TMV38" s="1427"/>
      <c r="TMW38" s="1427"/>
      <c r="TMX38" s="1427"/>
      <c r="TMY38" s="6"/>
      <c r="TMZ38" s="17"/>
      <c r="TNA38" s="318"/>
      <c r="TNB38" s="318"/>
      <c r="TNC38" s="318"/>
      <c r="TND38" s="318"/>
      <c r="TNE38" s="318"/>
      <c r="TNF38" s="318"/>
      <c r="TNG38" s="318"/>
      <c r="TNH38" s="38"/>
      <c r="TNI38" s="318"/>
      <c r="TNJ38" s="38"/>
      <c r="TNK38" s="38"/>
      <c r="TNL38" s="1427"/>
      <c r="TNM38" s="38"/>
      <c r="TNN38" s="38"/>
      <c r="TNO38" s="1427"/>
      <c r="TNP38" s="1427"/>
      <c r="TNQ38" s="1427"/>
      <c r="TNR38" s="1427"/>
      <c r="TNS38" s="1427"/>
      <c r="TNT38" s="1427"/>
      <c r="TNU38" s="6"/>
      <c r="TNV38" s="17"/>
      <c r="TNW38" s="318"/>
      <c r="TNX38" s="318"/>
      <c r="TNY38" s="318"/>
      <c r="TNZ38" s="318"/>
      <c r="TOA38" s="318"/>
      <c r="TOB38" s="318"/>
      <c r="TOC38" s="318"/>
      <c r="TOD38" s="38"/>
      <c r="TOE38" s="318"/>
      <c r="TOF38" s="38"/>
      <c r="TOG38" s="38"/>
      <c r="TOH38" s="1427"/>
      <c r="TOI38" s="38"/>
      <c r="TOJ38" s="38"/>
      <c r="TOK38" s="1427"/>
      <c r="TOL38" s="1427"/>
      <c r="TOM38" s="1427"/>
      <c r="TON38" s="1427"/>
      <c r="TOO38" s="1427"/>
      <c r="TOP38" s="1427"/>
      <c r="TOQ38" s="6"/>
      <c r="TOR38" s="17"/>
      <c r="TOS38" s="318"/>
      <c r="TOT38" s="318"/>
      <c r="TOU38" s="318"/>
      <c r="TOV38" s="318"/>
      <c r="TOW38" s="318"/>
      <c r="TOX38" s="318"/>
      <c r="TOY38" s="318"/>
      <c r="TOZ38" s="38"/>
      <c r="TPA38" s="318"/>
      <c r="TPB38" s="38"/>
      <c r="TPC38" s="38"/>
      <c r="TPD38" s="1427"/>
      <c r="TPE38" s="38"/>
      <c r="TPF38" s="38"/>
      <c r="TPG38" s="1427"/>
      <c r="TPH38" s="1427"/>
      <c r="TPI38" s="1427"/>
      <c r="TPJ38" s="1427"/>
      <c r="TPK38" s="1427"/>
      <c r="TPL38" s="1427"/>
      <c r="TPM38" s="6"/>
      <c r="TPN38" s="17"/>
      <c r="TPO38" s="318"/>
      <c r="TPP38" s="318"/>
      <c r="TPQ38" s="318"/>
      <c r="TPR38" s="318"/>
      <c r="TPS38" s="318"/>
      <c r="TPT38" s="318"/>
      <c r="TPU38" s="318"/>
      <c r="TPV38" s="38"/>
      <c r="TPW38" s="318"/>
      <c r="TPX38" s="38"/>
      <c r="TPY38" s="38"/>
      <c r="TPZ38" s="1427"/>
      <c r="TQA38" s="38"/>
      <c r="TQB38" s="38"/>
      <c r="TQC38" s="1427"/>
      <c r="TQD38" s="1427"/>
      <c r="TQE38" s="1427"/>
      <c r="TQF38" s="1427"/>
      <c r="TQG38" s="1427"/>
      <c r="TQH38" s="1427"/>
      <c r="TQI38" s="6"/>
      <c r="TQJ38" s="17"/>
      <c r="TQK38" s="318"/>
      <c r="TQL38" s="318"/>
      <c r="TQM38" s="318"/>
      <c r="TQN38" s="318"/>
      <c r="TQO38" s="318"/>
      <c r="TQP38" s="318"/>
      <c r="TQQ38" s="318"/>
      <c r="TQR38" s="38"/>
      <c r="TQS38" s="318"/>
      <c r="TQT38" s="38"/>
      <c r="TQU38" s="38"/>
      <c r="TQV38" s="1427"/>
      <c r="TQW38" s="38"/>
      <c r="TQX38" s="38"/>
      <c r="TQY38" s="1427"/>
      <c r="TQZ38" s="1427"/>
      <c r="TRA38" s="1427"/>
      <c r="TRB38" s="1427"/>
      <c r="TRC38" s="1427"/>
      <c r="TRD38" s="1427"/>
      <c r="TRE38" s="6"/>
      <c r="TRF38" s="17"/>
      <c r="TRG38" s="318"/>
      <c r="TRH38" s="318"/>
      <c r="TRI38" s="318"/>
      <c r="TRJ38" s="318"/>
      <c r="TRK38" s="318"/>
      <c r="TRL38" s="318"/>
      <c r="TRM38" s="318"/>
      <c r="TRN38" s="38"/>
      <c r="TRO38" s="318"/>
      <c r="TRP38" s="38"/>
      <c r="TRQ38" s="38"/>
      <c r="TRR38" s="1427"/>
      <c r="TRS38" s="38"/>
      <c r="TRT38" s="38"/>
      <c r="TRU38" s="1427"/>
      <c r="TRV38" s="1427"/>
      <c r="TRW38" s="1427"/>
      <c r="TRX38" s="1427"/>
      <c r="TRY38" s="1427"/>
      <c r="TRZ38" s="1427"/>
      <c r="TSA38" s="6"/>
      <c r="TSB38" s="17"/>
      <c r="TSC38" s="318"/>
      <c r="TSD38" s="318"/>
      <c r="TSE38" s="318"/>
      <c r="TSF38" s="318"/>
      <c r="TSG38" s="318"/>
      <c r="TSH38" s="318"/>
      <c r="TSI38" s="318"/>
      <c r="TSJ38" s="38"/>
      <c r="TSK38" s="318"/>
      <c r="TSL38" s="38"/>
      <c r="TSM38" s="38"/>
      <c r="TSN38" s="1427"/>
      <c r="TSO38" s="38"/>
      <c r="TSP38" s="38"/>
      <c r="TSQ38" s="1427"/>
      <c r="TSR38" s="1427"/>
      <c r="TSS38" s="1427"/>
      <c r="TST38" s="1427"/>
      <c r="TSU38" s="1427"/>
      <c r="TSV38" s="1427"/>
      <c r="TSW38" s="6"/>
      <c r="TSX38" s="17"/>
      <c r="TSY38" s="318"/>
      <c r="TSZ38" s="318"/>
      <c r="TTA38" s="318"/>
      <c r="TTB38" s="318"/>
      <c r="TTC38" s="318"/>
      <c r="TTD38" s="318"/>
      <c r="TTE38" s="318"/>
      <c r="TTF38" s="38"/>
      <c r="TTG38" s="318"/>
      <c r="TTH38" s="38"/>
      <c r="TTI38" s="38"/>
      <c r="TTJ38" s="1427"/>
      <c r="TTK38" s="38"/>
      <c r="TTL38" s="38"/>
      <c r="TTM38" s="1427"/>
      <c r="TTN38" s="1427"/>
      <c r="TTO38" s="1427"/>
      <c r="TTP38" s="1427"/>
      <c r="TTQ38" s="1427"/>
      <c r="TTR38" s="1427"/>
      <c r="TTS38" s="6"/>
      <c r="TTT38" s="17"/>
      <c r="TTU38" s="318"/>
      <c r="TTV38" s="318"/>
      <c r="TTW38" s="318"/>
      <c r="TTX38" s="318"/>
      <c r="TTY38" s="318"/>
      <c r="TTZ38" s="318"/>
      <c r="TUA38" s="318"/>
      <c r="TUB38" s="38"/>
      <c r="TUC38" s="318"/>
      <c r="TUD38" s="38"/>
      <c r="TUE38" s="38"/>
      <c r="TUF38" s="1427"/>
      <c r="TUG38" s="38"/>
      <c r="TUH38" s="38"/>
      <c r="TUI38" s="1427"/>
      <c r="TUJ38" s="1427"/>
      <c r="TUK38" s="1427"/>
      <c r="TUL38" s="1427"/>
      <c r="TUM38" s="1427"/>
      <c r="TUN38" s="1427"/>
      <c r="TUO38" s="6"/>
      <c r="TUP38" s="17"/>
      <c r="TUQ38" s="318"/>
      <c r="TUR38" s="318"/>
      <c r="TUS38" s="318"/>
      <c r="TUT38" s="318"/>
      <c r="TUU38" s="318"/>
      <c r="TUV38" s="318"/>
      <c r="TUW38" s="318"/>
      <c r="TUX38" s="38"/>
      <c r="TUY38" s="318"/>
      <c r="TUZ38" s="38"/>
      <c r="TVA38" s="38"/>
      <c r="TVB38" s="1427"/>
      <c r="TVC38" s="38"/>
      <c r="TVD38" s="38"/>
      <c r="TVE38" s="1427"/>
      <c r="TVF38" s="1427"/>
      <c r="TVG38" s="1427"/>
      <c r="TVH38" s="1427"/>
      <c r="TVI38" s="1427"/>
      <c r="TVJ38" s="1427"/>
      <c r="TVK38" s="6"/>
      <c r="TVL38" s="17"/>
      <c r="TVM38" s="318"/>
      <c r="TVN38" s="318"/>
      <c r="TVO38" s="318"/>
      <c r="TVP38" s="318"/>
      <c r="TVQ38" s="318"/>
      <c r="TVR38" s="318"/>
      <c r="TVS38" s="318"/>
      <c r="TVT38" s="38"/>
      <c r="TVU38" s="318"/>
      <c r="TVV38" s="38"/>
      <c r="TVW38" s="38"/>
      <c r="TVX38" s="1427"/>
      <c r="TVY38" s="38"/>
      <c r="TVZ38" s="38"/>
      <c r="TWA38" s="1427"/>
      <c r="TWB38" s="1427"/>
      <c r="TWC38" s="1427"/>
      <c r="TWD38" s="1427"/>
      <c r="TWE38" s="1427"/>
      <c r="TWF38" s="1427"/>
      <c r="TWG38" s="6"/>
      <c r="TWH38" s="17"/>
      <c r="TWI38" s="318"/>
      <c r="TWJ38" s="318"/>
      <c r="TWK38" s="318"/>
      <c r="TWL38" s="318"/>
      <c r="TWM38" s="318"/>
      <c r="TWN38" s="318"/>
      <c r="TWO38" s="318"/>
      <c r="TWP38" s="38"/>
      <c r="TWQ38" s="318"/>
      <c r="TWR38" s="38"/>
      <c r="TWS38" s="38"/>
      <c r="TWT38" s="1427"/>
      <c r="TWU38" s="38"/>
      <c r="TWV38" s="38"/>
      <c r="TWW38" s="1427"/>
      <c r="TWX38" s="1427"/>
      <c r="TWY38" s="1427"/>
      <c r="TWZ38" s="1427"/>
      <c r="TXA38" s="1427"/>
      <c r="TXB38" s="1427"/>
      <c r="TXC38" s="6"/>
      <c r="TXD38" s="17"/>
      <c r="TXE38" s="318"/>
      <c r="TXF38" s="318"/>
      <c r="TXG38" s="318"/>
      <c r="TXH38" s="318"/>
      <c r="TXI38" s="318"/>
      <c r="TXJ38" s="318"/>
      <c r="TXK38" s="318"/>
      <c r="TXL38" s="38"/>
      <c r="TXM38" s="318"/>
      <c r="TXN38" s="38"/>
      <c r="TXO38" s="38"/>
      <c r="TXP38" s="1427"/>
      <c r="TXQ38" s="38"/>
      <c r="TXR38" s="38"/>
      <c r="TXS38" s="1427"/>
      <c r="TXT38" s="1427"/>
      <c r="TXU38" s="1427"/>
      <c r="TXV38" s="1427"/>
      <c r="TXW38" s="1427"/>
      <c r="TXX38" s="1427"/>
      <c r="TXY38" s="6"/>
      <c r="TXZ38" s="17"/>
      <c r="TYA38" s="318"/>
      <c r="TYB38" s="318"/>
      <c r="TYC38" s="318"/>
      <c r="TYD38" s="318"/>
      <c r="TYE38" s="318"/>
      <c r="TYF38" s="318"/>
      <c r="TYG38" s="318"/>
      <c r="TYH38" s="38"/>
      <c r="TYI38" s="318"/>
      <c r="TYJ38" s="38"/>
      <c r="TYK38" s="38"/>
      <c r="TYL38" s="1427"/>
      <c r="TYM38" s="38"/>
      <c r="TYN38" s="38"/>
      <c r="TYO38" s="1427"/>
      <c r="TYP38" s="1427"/>
      <c r="TYQ38" s="1427"/>
      <c r="TYR38" s="1427"/>
      <c r="TYS38" s="1427"/>
      <c r="TYT38" s="1427"/>
      <c r="TYU38" s="6"/>
      <c r="TYV38" s="17"/>
      <c r="TYW38" s="318"/>
      <c r="TYX38" s="318"/>
      <c r="TYY38" s="318"/>
      <c r="TYZ38" s="318"/>
      <c r="TZA38" s="318"/>
      <c r="TZB38" s="318"/>
      <c r="TZC38" s="318"/>
      <c r="TZD38" s="38"/>
      <c r="TZE38" s="318"/>
      <c r="TZF38" s="38"/>
      <c r="TZG38" s="38"/>
      <c r="TZH38" s="1427"/>
      <c r="TZI38" s="38"/>
      <c r="TZJ38" s="38"/>
      <c r="TZK38" s="1427"/>
      <c r="TZL38" s="1427"/>
      <c r="TZM38" s="1427"/>
      <c r="TZN38" s="1427"/>
      <c r="TZO38" s="1427"/>
      <c r="TZP38" s="1427"/>
      <c r="TZQ38" s="6"/>
      <c r="TZR38" s="17"/>
      <c r="TZS38" s="318"/>
      <c r="TZT38" s="318"/>
      <c r="TZU38" s="318"/>
      <c r="TZV38" s="318"/>
      <c r="TZW38" s="318"/>
      <c r="TZX38" s="318"/>
      <c r="TZY38" s="318"/>
      <c r="TZZ38" s="38"/>
      <c r="UAA38" s="318"/>
      <c r="UAB38" s="38"/>
      <c r="UAC38" s="38"/>
      <c r="UAD38" s="1427"/>
      <c r="UAE38" s="38"/>
      <c r="UAF38" s="38"/>
      <c r="UAG38" s="1427"/>
      <c r="UAH38" s="1427"/>
      <c r="UAI38" s="1427"/>
      <c r="UAJ38" s="1427"/>
      <c r="UAK38" s="1427"/>
      <c r="UAL38" s="1427"/>
      <c r="UAM38" s="6"/>
      <c r="UAN38" s="17"/>
      <c r="UAO38" s="318"/>
      <c r="UAP38" s="318"/>
      <c r="UAQ38" s="318"/>
      <c r="UAR38" s="318"/>
      <c r="UAS38" s="318"/>
      <c r="UAT38" s="318"/>
      <c r="UAU38" s="318"/>
      <c r="UAV38" s="38"/>
      <c r="UAW38" s="318"/>
      <c r="UAX38" s="38"/>
      <c r="UAY38" s="38"/>
      <c r="UAZ38" s="1427"/>
      <c r="UBA38" s="38"/>
      <c r="UBB38" s="38"/>
      <c r="UBC38" s="1427"/>
      <c r="UBD38" s="1427"/>
      <c r="UBE38" s="1427"/>
      <c r="UBF38" s="1427"/>
      <c r="UBG38" s="1427"/>
      <c r="UBH38" s="1427"/>
      <c r="UBI38" s="6"/>
      <c r="UBJ38" s="17"/>
      <c r="UBK38" s="318"/>
      <c r="UBL38" s="318"/>
      <c r="UBM38" s="318"/>
      <c r="UBN38" s="318"/>
      <c r="UBO38" s="318"/>
      <c r="UBP38" s="318"/>
      <c r="UBQ38" s="318"/>
      <c r="UBR38" s="38"/>
      <c r="UBS38" s="318"/>
      <c r="UBT38" s="38"/>
      <c r="UBU38" s="38"/>
      <c r="UBV38" s="1427"/>
      <c r="UBW38" s="38"/>
      <c r="UBX38" s="38"/>
      <c r="UBY38" s="1427"/>
      <c r="UBZ38" s="1427"/>
      <c r="UCA38" s="1427"/>
      <c r="UCB38" s="1427"/>
      <c r="UCC38" s="1427"/>
      <c r="UCD38" s="1427"/>
      <c r="UCE38" s="6"/>
      <c r="UCF38" s="17"/>
      <c r="UCG38" s="318"/>
      <c r="UCH38" s="318"/>
      <c r="UCI38" s="318"/>
      <c r="UCJ38" s="318"/>
      <c r="UCK38" s="318"/>
      <c r="UCL38" s="318"/>
      <c r="UCM38" s="318"/>
      <c r="UCN38" s="38"/>
      <c r="UCO38" s="318"/>
      <c r="UCP38" s="38"/>
      <c r="UCQ38" s="38"/>
      <c r="UCR38" s="1427"/>
      <c r="UCS38" s="38"/>
      <c r="UCT38" s="38"/>
      <c r="UCU38" s="1427"/>
      <c r="UCV38" s="1427"/>
      <c r="UCW38" s="1427"/>
      <c r="UCX38" s="1427"/>
      <c r="UCY38" s="1427"/>
      <c r="UCZ38" s="1427"/>
      <c r="UDA38" s="6"/>
      <c r="UDB38" s="17"/>
      <c r="UDC38" s="318"/>
      <c r="UDD38" s="318"/>
      <c r="UDE38" s="318"/>
      <c r="UDF38" s="318"/>
      <c r="UDG38" s="318"/>
      <c r="UDH38" s="318"/>
      <c r="UDI38" s="318"/>
      <c r="UDJ38" s="38"/>
      <c r="UDK38" s="318"/>
      <c r="UDL38" s="38"/>
      <c r="UDM38" s="38"/>
      <c r="UDN38" s="1427"/>
      <c r="UDO38" s="38"/>
      <c r="UDP38" s="38"/>
      <c r="UDQ38" s="1427"/>
      <c r="UDR38" s="1427"/>
      <c r="UDS38" s="1427"/>
      <c r="UDT38" s="1427"/>
      <c r="UDU38" s="1427"/>
      <c r="UDV38" s="1427"/>
      <c r="UDW38" s="6"/>
      <c r="UDX38" s="17"/>
      <c r="UDY38" s="318"/>
      <c r="UDZ38" s="318"/>
      <c r="UEA38" s="318"/>
      <c r="UEB38" s="318"/>
      <c r="UEC38" s="318"/>
      <c r="UED38" s="318"/>
      <c r="UEE38" s="318"/>
      <c r="UEF38" s="38"/>
      <c r="UEG38" s="318"/>
      <c r="UEH38" s="38"/>
      <c r="UEI38" s="38"/>
      <c r="UEJ38" s="1427"/>
      <c r="UEK38" s="38"/>
      <c r="UEL38" s="38"/>
      <c r="UEM38" s="1427"/>
      <c r="UEN38" s="1427"/>
      <c r="UEO38" s="1427"/>
      <c r="UEP38" s="1427"/>
      <c r="UEQ38" s="1427"/>
      <c r="UER38" s="1427"/>
      <c r="UES38" s="6"/>
      <c r="UET38" s="17"/>
      <c r="UEU38" s="318"/>
      <c r="UEV38" s="318"/>
      <c r="UEW38" s="318"/>
      <c r="UEX38" s="318"/>
      <c r="UEY38" s="318"/>
      <c r="UEZ38" s="318"/>
      <c r="UFA38" s="318"/>
      <c r="UFB38" s="38"/>
      <c r="UFC38" s="318"/>
      <c r="UFD38" s="38"/>
      <c r="UFE38" s="38"/>
      <c r="UFF38" s="1427"/>
      <c r="UFG38" s="38"/>
      <c r="UFH38" s="38"/>
      <c r="UFI38" s="1427"/>
      <c r="UFJ38" s="1427"/>
      <c r="UFK38" s="1427"/>
      <c r="UFL38" s="1427"/>
      <c r="UFM38" s="1427"/>
      <c r="UFN38" s="1427"/>
      <c r="UFO38" s="6"/>
      <c r="UFP38" s="17"/>
      <c r="UFQ38" s="318"/>
      <c r="UFR38" s="318"/>
      <c r="UFS38" s="318"/>
      <c r="UFT38" s="318"/>
      <c r="UFU38" s="318"/>
      <c r="UFV38" s="318"/>
      <c r="UFW38" s="318"/>
      <c r="UFX38" s="38"/>
      <c r="UFY38" s="318"/>
      <c r="UFZ38" s="38"/>
      <c r="UGA38" s="38"/>
      <c r="UGB38" s="1427"/>
      <c r="UGC38" s="38"/>
      <c r="UGD38" s="38"/>
      <c r="UGE38" s="1427"/>
      <c r="UGF38" s="1427"/>
      <c r="UGG38" s="1427"/>
      <c r="UGH38" s="1427"/>
      <c r="UGI38" s="1427"/>
      <c r="UGJ38" s="1427"/>
      <c r="UGK38" s="6"/>
      <c r="UGL38" s="17"/>
      <c r="UGM38" s="318"/>
      <c r="UGN38" s="318"/>
      <c r="UGO38" s="318"/>
      <c r="UGP38" s="318"/>
      <c r="UGQ38" s="318"/>
      <c r="UGR38" s="318"/>
      <c r="UGS38" s="318"/>
      <c r="UGT38" s="38"/>
      <c r="UGU38" s="318"/>
      <c r="UGV38" s="38"/>
      <c r="UGW38" s="38"/>
      <c r="UGX38" s="1427"/>
      <c r="UGY38" s="38"/>
      <c r="UGZ38" s="38"/>
      <c r="UHA38" s="1427"/>
      <c r="UHB38" s="1427"/>
      <c r="UHC38" s="1427"/>
      <c r="UHD38" s="1427"/>
      <c r="UHE38" s="1427"/>
      <c r="UHF38" s="1427"/>
      <c r="UHG38" s="6"/>
      <c r="UHH38" s="17"/>
      <c r="UHI38" s="318"/>
      <c r="UHJ38" s="318"/>
      <c r="UHK38" s="318"/>
      <c r="UHL38" s="318"/>
      <c r="UHM38" s="318"/>
      <c r="UHN38" s="318"/>
      <c r="UHO38" s="318"/>
      <c r="UHP38" s="38"/>
      <c r="UHQ38" s="318"/>
      <c r="UHR38" s="38"/>
      <c r="UHS38" s="38"/>
      <c r="UHT38" s="1427"/>
      <c r="UHU38" s="38"/>
      <c r="UHV38" s="38"/>
      <c r="UHW38" s="1427"/>
      <c r="UHX38" s="1427"/>
      <c r="UHY38" s="1427"/>
      <c r="UHZ38" s="1427"/>
      <c r="UIA38" s="1427"/>
      <c r="UIB38" s="1427"/>
      <c r="UIC38" s="6"/>
      <c r="UID38" s="17"/>
      <c r="UIE38" s="318"/>
      <c r="UIF38" s="318"/>
      <c r="UIG38" s="318"/>
      <c r="UIH38" s="318"/>
      <c r="UII38" s="318"/>
      <c r="UIJ38" s="318"/>
      <c r="UIK38" s="318"/>
      <c r="UIL38" s="38"/>
      <c r="UIM38" s="318"/>
      <c r="UIN38" s="38"/>
      <c r="UIO38" s="38"/>
      <c r="UIP38" s="1427"/>
      <c r="UIQ38" s="38"/>
      <c r="UIR38" s="38"/>
      <c r="UIS38" s="1427"/>
      <c r="UIT38" s="1427"/>
      <c r="UIU38" s="1427"/>
      <c r="UIV38" s="1427"/>
      <c r="UIW38" s="1427"/>
      <c r="UIX38" s="1427"/>
      <c r="UIY38" s="6"/>
      <c r="UIZ38" s="17"/>
      <c r="UJA38" s="318"/>
      <c r="UJB38" s="318"/>
      <c r="UJC38" s="318"/>
      <c r="UJD38" s="318"/>
      <c r="UJE38" s="318"/>
      <c r="UJF38" s="318"/>
      <c r="UJG38" s="318"/>
      <c r="UJH38" s="38"/>
      <c r="UJI38" s="318"/>
      <c r="UJJ38" s="38"/>
      <c r="UJK38" s="38"/>
      <c r="UJL38" s="1427"/>
      <c r="UJM38" s="38"/>
      <c r="UJN38" s="38"/>
      <c r="UJO38" s="1427"/>
      <c r="UJP38" s="1427"/>
      <c r="UJQ38" s="1427"/>
      <c r="UJR38" s="1427"/>
      <c r="UJS38" s="1427"/>
      <c r="UJT38" s="1427"/>
      <c r="UJU38" s="6"/>
      <c r="UJV38" s="17"/>
      <c r="UJW38" s="318"/>
      <c r="UJX38" s="318"/>
      <c r="UJY38" s="318"/>
      <c r="UJZ38" s="318"/>
      <c r="UKA38" s="318"/>
      <c r="UKB38" s="318"/>
      <c r="UKC38" s="318"/>
      <c r="UKD38" s="38"/>
      <c r="UKE38" s="318"/>
      <c r="UKF38" s="38"/>
      <c r="UKG38" s="38"/>
      <c r="UKH38" s="1427"/>
      <c r="UKI38" s="38"/>
      <c r="UKJ38" s="38"/>
      <c r="UKK38" s="1427"/>
      <c r="UKL38" s="1427"/>
      <c r="UKM38" s="1427"/>
      <c r="UKN38" s="1427"/>
      <c r="UKO38" s="1427"/>
      <c r="UKP38" s="1427"/>
      <c r="UKQ38" s="6"/>
      <c r="UKR38" s="17"/>
      <c r="UKS38" s="318"/>
      <c r="UKT38" s="318"/>
      <c r="UKU38" s="318"/>
      <c r="UKV38" s="318"/>
      <c r="UKW38" s="318"/>
      <c r="UKX38" s="318"/>
      <c r="UKY38" s="318"/>
      <c r="UKZ38" s="38"/>
      <c r="ULA38" s="318"/>
      <c r="ULB38" s="38"/>
      <c r="ULC38" s="38"/>
      <c r="ULD38" s="1427"/>
      <c r="ULE38" s="38"/>
      <c r="ULF38" s="38"/>
      <c r="ULG38" s="1427"/>
      <c r="ULH38" s="1427"/>
      <c r="ULI38" s="1427"/>
      <c r="ULJ38" s="1427"/>
      <c r="ULK38" s="1427"/>
      <c r="ULL38" s="1427"/>
      <c r="ULM38" s="6"/>
      <c r="ULN38" s="17"/>
      <c r="ULO38" s="318"/>
      <c r="ULP38" s="318"/>
      <c r="ULQ38" s="318"/>
      <c r="ULR38" s="318"/>
      <c r="ULS38" s="318"/>
      <c r="ULT38" s="318"/>
      <c r="ULU38" s="318"/>
      <c r="ULV38" s="38"/>
      <c r="ULW38" s="318"/>
      <c r="ULX38" s="38"/>
      <c r="ULY38" s="38"/>
      <c r="ULZ38" s="1427"/>
      <c r="UMA38" s="38"/>
      <c r="UMB38" s="38"/>
      <c r="UMC38" s="1427"/>
      <c r="UMD38" s="1427"/>
      <c r="UME38" s="1427"/>
      <c r="UMF38" s="1427"/>
      <c r="UMG38" s="1427"/>
      <c r="UMH38" s="1427"/>
      <c r="UMI38" s="6"/>
      <c r="UMJ38" s="17"/>
      <c r="UMK38" s="318"/>
      <c r="UML38" s="318"/>
      <c r="UMM38" s="318"/>
      <c r="UMN38" s="318"/>
      <c r="UMO38" s="318"/>
      <c r="UMP38" s="318"/>
      <c r="UMQ38" s="318"/>
      <c r="UMR38" s="38"/>
      <c r="UMS38" s="318"/>
      <c r="UMT38" s="38"/>
      <c r="UMU38" s="38"/>
      <c r="UMV38" s="1427"/>
      <c r="UMW38" s="38"/>
      <c r="UMX38" s="38"/>
      <c r="UMY38" s="1427"/>
      <c r="UMZ38" s="1427"/>
      <c r="UNA38" s="1427"/>
      <c r="UNB38" s="1427"/>
      <c r="UNC38" s="1427"/>
      <c r="UND38" s="1427"/>
      <c r="UNE38" s="6"/>
      <c r="UNF38" s="17"/>
      <c r="UNG38" s="318"/>
      <c r="UNH38" s="318"/>
      <c r="UNI38" s="318"/>
      <c r="UNJ38" s="318"/>
      <c r="UNK38" s="318"/>
      <c r="UNL38" s="318"/>
      <c r="UNM38" s="318"/>
      <c r="UNN38" s="38"/>
      <c r="UNO38" s="318"/>
      <c r="UNP38" s="38"/>
      <c r="UNQ38" s="38"/>
      <c r="UNR38" s="1427"/>
      <c r="UNS38" s="38"/>
      <c r="UNT38" s="38"/>
      <c r="UNU38" s="1427"/>
      <c r="UNV38" s="1427"/>
      <c r="UNW38" s="1427"/>
      <c r="UNX38" s="1427"/>
      <c r="UNY38" s="1427"/>
      <c r="UNZ38" s="1427"/>
      <c r="UOA38" s="6"/>
      <c r="UOB38" s="17"/>
      <c r="UOC38" s="318"/>
      <c r="UOD38" s="318"/>
      <c r="UOE38" s="318"/>
      <c r="UOF38" s="318"/>
      <c r="UOG38" s="318"/>
      <c r="UOH38" s="318"/>
      <c r="UOI38" s="318"/>
      <c r="UOJ38" s="38"/>
      <c r="UOK38" s="318"/>
      <c r="UOL38" s="38"/>
      <c r="UOM38" s="38"/>
      <c r="UON38" s="1427"/>
      <c r="UOO38" s="38"/>
      <c r="UOP38" s="38"/>
      <c r="UOQ38" s="1427"/>
      <c r="UOR38" s="1427"/>
      <c r="UOS38" s="1427"/>
      <c r="UOT38" s="1427"/>
      <c r="UOU38" s="1427"/>
      <c r="UOV38" s="1427"/>
      <c r="UOW38" s="6"/>
      <c r="UOX38" s="17"/>
      <c r="UOY38" s="318"/>
      <c r="UOZ38" s="318"/>
      <c r="UPA38" s="318"/>
      <c r="UPB38" s="318"/>
      <c r="UPC38" s="318"/>
      <c r="UPD38" s="318"/>
      <c r="UPE38" s="318"/>
      <c r="UPF38" s="38"/>
      <c r="UPG38" s="318"/>
      <c r="UPH38" s="38"/>
      <c r="UPI38" s="38"/>
      <c r="UPJ38" s="1427"/>
      <c r="UPK38" s="38"/>
      <c r="UPL38" s="38"/>
      <c r="UPM38" s="1427"/>
      <c r="UPN38" s="1427"/>
      <c r="UPO38" s="1427"/>
      <c r="UPP38" s="1427"/>
      <c r="UPQ38" s="1427"/>
      <c r="UPR38" s="1427"/>
      <c r="UPS38" s="6"/>
      <c r="UPT38" s="17"/>
      <c r="UPU38" s="318"/>
      <c r="UPV38" s="318"/>
      <c r="UPW38" s="318"/>
      <c r="UPX38" s="318"/>
      <c r="UPY38" s="318"/>
      <c r="UPZ38" s="318"/>
      <c r="UQA38" s="318"/>
      <c r="UQB38" s="38"/>
      <c r="UQC38" s="318"/>
      <c r="UQD38" s="38"/>
      <c r="UQE38" s="38"/>
      <c r="UQF38" s="1427"/>
      <c r="UQG38" s="38"/>
      <c r="UQH38" s="38"/>
      <c r="UQI38" s="1427"/>
      <c r="UQJ38" s="1427"/>
      <c r="UQK38" s="1427"/>
      <c r="UQL38" s="1427"/>
      <c r="UQM38" s="1427"/>
      <c r="UQN38" s="1427"/>
      <c r="UQO38" s="6"/>
      <c r="UQP38" s="17"/>
      <c r="UQQ38" s="318"/>
      <c r="UQR38" s="318"/>
      <c r="UQS38" s="318"/>
      <c r="UQT38" s="318"/>
      <c r="UQU38" s="318"/>
      <c r="UQV38" s="318"/>
      <c r="UQW38" s="318"/>
      <c r="UQX38" s="38"/>
      <c r="UQY38" s="318"/>
      <c r="UQZ38" s="38"/>
      <c r="URA38" s="38"/>
      <c r="URB38" s="1427"/>
      <c r="URC38" s="38"/>
      <c r="URD38" s="38"/>
      <c r="URE38" s="1427"/>
      <c r="URF38" s="1427"/>
      <c r="URG38" s="1427"/>
      <c r="URH38" s="1427"/>
      <c r="URI38" s="1427"/>
      <c r="URJ38" s="1427"/>
      <c r="URK38" s="6"/>
      <c r="URL38" s="17"/>
      <c r="URM38" s="318"/>
      <c r="URN38" s="318"/>
      <c r="URO38" s="318"/>
      <c r="URP38" s="318"/>
      <c r="URQ38" s="318"/>
      <c r="URR38" s="318"/>
      <c r="URS38" s="318"/>
      <c r="URT38" s="38"/>
      <c r="URU38" s="318"/>
      <c r="URV38" s="38"/>
      <c r="URW38" s="38"/>
      <c r="URX38" s="1427"/>
      <c r="URY38" s="38"/>
      <c r="URZ38" s="38"/>
      <c r="USA38" s="1427"/>
      <c r="USB38" s="1427"/>
      <c r="USC38" s="1427"/>
      <c r="USD38" s="1427"/>
      <c r="USE38" s="1427"/>
      <c r="USF38" s="1427"/>
      <c r="USG38" s="6"/>
      <c r="USH38" s="17"/>
      <c r="USI38" s="318"/>
      <c r="USJ38" s="318"/>
      <c r="USK38" s="318"/>
      <c r="USL38" s="318"/>
      <c r="USM38" s="318"/>
      <c r="USN38" s="318"/>
      <c r="USO38" s="318"/>
      <c r="USP38" s="38"/>
      <c r="USQ38" s="318"/>
      <c r="USR38" s="38"/>
      <c r="USS38" s="38"/>
      <c r="UST38" s="1427"/>
      <c r="USU38" s="38"/>
      <c r="USV38" s="38"/>
      <c r="USW38" s="1427"/>
      <c r="USX38" s="1427"/>
      <c r="USY38" s="1427"/>
      <c r="USZ38" s="1427"/>
      <c r="UTA38" s="1427"/>
      <c r="UTB38" s="1427"/>
      <c r="UTC38" s="6"/>
      <c r="UTD38" s="17"/>
      <c r="UTE38" s="318"/>
      <c r="UTF38" s="318"/>
      <c r="UTG38" s="318"/>
      <c r="UTH38" s="318"/>
      <c r="UTI38" s="318"/>
      <c r="UTJ38" s="318"/>
      <c r="UTK38" s="318"/>
      <c r="UTL38" s="38"/>
      <c r="UTM38" s="318"/>
      <c r="UTN38" s="38"/>
      <c r="UTO38" s="38"/>
      <c r="UTP38" s="1427"/>
      <c r="UTQ38" s="38"/>
      <c r="UTR38" s="38"/>
      <c r="UTS38" s="1427"/>
      <c r="UTT38" s="1427"/>
      <c r="UTU38" s="1427"/>
      <c r="UTV38" s="1427"/>
      <c r="UTW38" s="1427"/>
      <c r="UTX38" s="1427"/>
      <c r="UTY38" s="6"/>
      <c r="UTZ38" s="17"/>
      <c r="UUA38" s="318"/>
      <c r="UUB38" s="318"/>
      <c r="UUC38" s="318"/>
      <c r="UUD38" s="318"/>
      <c r="UUE38" s="318"/>
      <c r="UUF38" s="318"/>
      <c r="UUG38" s="318"/>
      <c r="UUH38" s="38"/>
      <c r="UUI38" s="318"/>
      <c r="UUJ38" s="38"/>
      <c r="UUK38" s="38"/>
      <c r="UUL38" s="1427"/>
      <c r="UUM38" s="38"/>
      <c r="UUN38" s="38"/>
      <c r="UUO38" s="1427"/>
      <c r="UUP38" s="1427"/>
      <c r="UUQ38" s="1427"/>
      <c r="UUR38" s="1427"/>
      <c r="UUS38" s="1427"/>
      <c r="UUT38" s="1427"/>
      <c r="UUU38" s="6"/>
      <c r="UUV38" s="17"/>
      <c r="UUW38" s="318"/>
      <c r="UUX38" s="318"/>
      <c r="UUY38" s="318"/>
      <c r="UUZ38" s="318"/>
      <c r="UVA38" s="318"/>
      <c r="UVB38" s="318"/>
      <c r="UVC38" s="318"/>
      <c r="UVD38" s="38"/>
      <c r="UVE38" s="318"/>
      <c r="UVF38" s="38"/>
      <c r="UVG38" s="38"/>
      <c r="UVH38" s="1427"/>
      <c r="UVI38" s="38"/>
      <c r="UVJ38" s="38"/>
      <c r="UVK38" s="1427"/>
      <c r="UVL38" s="1427"/>
      <c r="UVM38" s="1427"/>
      <c r="UVN38" s="1427"/>
      <c r="UVO38" s="1427"/>
      <c r="UVP38" s="1427"/>
      <c r="UVQ38" s="6"/>
      <c r="UVR38" s="17"/>
      <c r="UVS38" s="318"/>
      <c r="UVT38" s="318"/>
      <c r="UVU38" s="318"/>
      <c r="UVV38" s="318"/>
      <c r="UVW38" s="318"/>
      <c r="UVX38" s="318"/>
      <c r="UVY38" s="318"/>
      <c r="UVZ38" s="38"/>
      <c r="UWA38" s="318"/>
      <c r="UWB38" s="38"/>
      <c r="UWC38" s="38"/>
      <c r="UWD38" s="1427"/>
      <c r="UWE38" s="38"/>
      <c r="UWF38" s="38"/>
      <c r="UWG38" s="1427"/>
      <c r="UWH38" s="1427"/>
      <c r="UWI38" s="1427"/>
      <c r="UWJ38" s="1427"/>
      <c r="UWK38" s="1427"/>
      <c r="UWL38" s="1427"/>
      <c r="UWM38" s="6"/>
      <c r="UWN38" s="17"/>
      <c r="UWO38" s="318"/>
      <c r="UWP38" s="318"/>
      <c r="UWQ38" s="318"/>
      <c r="UWR38" s="318"/>
      <c r="UWS38" s="318"/>
      <c r="UWT38" s="318"/>
      <c r="UWU38" s="318"/>
      <c r="UWV38" s="38"/>
      <c r="UWW38" s="318"/>
      <c r="UWX38" s="38"/>
      <c r="UWY38" s="38"/>
      <c r="UWZ38" s="1427"/>
      <c r="UXA38" s="38"/>
      <c r="UXB38" s="38"/>
      <c r="UXC38" s="1427"/>
      <c r="UXD38" s="1427"/>
      <c r="UXE38" s="1427"/>
      <c r="UXF38" s="1427"/>
      <c r="UXG38" s="1427"/>
      <c r="UXH38" s="1427"/>
      <c r="UXI38" s="6"/>
      <c r="UXJ38" s="17"/>
      <c r="UXK38" s="318"/>
      <c r="UXL38" s="318"/>
      <c r="UXM38" s="318"/>
      <c r="UXN38" s="318"/>
      <c r="UXO38" s="318"/>
      <c r="UXP38" s="318"/>
      <c r="UXQ38" s="318"/>
      <c r="UXR38" s="38"/>
      <c r="UXS38" s="318"/>
      <c r="UXT38" s="38"/>
      <c r="UXU38" s="38"/>
      <c r="UXV38" s="1427"/>
      <c r="UXW38" s="38"/>
      <c r="UXX38" s="38"/>
      <c r="UXY38" s="1427"/>
      <c r="UXZ38" s="1427"/>
      <c r="UYA38" s="1427"/>
      <c r="UYB38" s="1427"/>
      <c r="UYC38" s="1427"/>
      <c r="UYD38" s="1427"/>
      <c r="UYE38" s="6"/>
      <c r="UYF38" s="17"/>
      <c r="UYG38" s="318"/>
      <c r="UYH38" s="318"/>
      <c r="UYI38" s="318"/>
      <c r="UYJ38" s="318"/>
      <c r="UYK38" s="318"/>
      <c r="UYL38" s="318"/>
      <c r="UYM38" s="318"/>
      <c r="UYN38" s="38"/>
      <c r="UYO38" s="318"/>
      <c r="UYP38" s="38"/>
      <c r="UYQ38" s="38"/>
      <c r="UYR38" s="1427"/>
      <c r="UYS38" s="38"/>
      <c r="UYT38" s="38"/>
      <c r="UYU38" s="1427"/>
      <c r="UYV38" s="1427"/>
      <c r="UYW38" s="1427"/>
      <c r="UYX38" s="1427"/>
      <c r="UYY38" s="1427"/>
      <c r="UYZ38" s="1427"/>
      <c r="UZA38" s="6"/>
      <c r="UZB38" s="17"/>
      <c r="UZC38" s="318"/>
      <c r="UZD38" s="318"/>
      <c r="UZE38" s="318"/>
      <c r="UZF38" s="318"/>
      <c r="UZG38" s="318"/>
      <c r="UZH38" s="318"/>
      <c r="UZI38" s="318"/>
      <c r="UZJ38" s="38"/>
      <c r="UZK38" s="318"/>
      <c r="UZL38" s="38"/>
      <c r="UZM38" s="38"/>
      <c r="UZN38" s="1427"/>
      <c r="UZO38" s="38"/>
      <c r="UZP38" s="38"/>
      <c r="UZQ38" s="1427"/>
      <c r="UZR38" s="1427"/>
      <c r="UZS38" s="1427"/>
      <c r="UZT38" s="1427"/>
      <c r="UZU38" s="1427"/>
      <c r="UZV38" s="1427"/>
      <c r="UZW38" s="6"/>
      <c r="UZX38" s="17"/>
      <c r="UZY38" s="318"/>
      <c r="UZZ38" s="318"/>
      <c r="VAA38" s="318"/>
      <c r="VAB38" s="318"/>
      <c r="VAC38" s="318"/>
      <c r="VAD38" s="318"/>
      <c r="VAE38" s="318"/>
      <c r="VAF38" s="38"/>
      <c r="VAG38" s="318"/>
      <c r="VAH38" s="38"/>
      <c r="VAI38" s="38"/>
      <c r="VAJ38" s="1427"/>
      <c r="VAK38" s="38"/>
      <c r="VAL38" s="38"/>
      <c r="VAM38" s="1427"/>
      <c r="VAN38" s="1427"/>
      <c r="VAO38" s="1427"/>
      <c r="VAP38" s="1427"/>
      <c r="VAQ38" s="1427"/>
      <c r="VAR38" s="1427"/>
      <c r="VAS38" s="6"/>
      <c r="VAT38" s="17"/>
      <c r="VAU38" s="318"/>
      <c r="VAV38" s="318"/>
      <c r="VAW38" s="318"/>
      <c r="VAX38" s="318"/>
      <c r="VAY38" s="318"/>
      <c r="VAZ38" s="318"/>
      <c r="VBA38" s="318"/>
      <c r="VBB38" s="38"/>
      <c r="VBC38" s="318"/>
      <c r="VBD38" s="38"/>
      <c r="VBE38" s="38"/>
      <c r="VBF38" s="1427"/>
      <c r="VBG38" s="38"/>
      <c r="VBH38" s="38"/>
      <c r="VBI38" s="1427"/>
      <c r="VBJ38" s="1427"/>
      <c r="VBK38" s="1427"/>
      <c r="VBL38" s="1427"/>
      <c r="VBM38" s="1427"/>
      <c r="VBN38" s="1427"/>
      <c r="VBO38" s="6"/>
      <c r="VBP38" s="17"/>
      <c r="VBQ38" s="318"/>
      <c r="VBR38" s="318"/>
      <c r="VBS38" s="318"/>
      <c r="VBT38" s="318"/>
      <c r="VBU38" s="318"/>
      <c r="VBV38" s="318"/>
      <c r="VBW38" s="318"/>
      <c r="VBX38" s="38"/>
      <c r="VBY38" s="318"/>
      <c r="VBZ38" s="38"/>
      <c r="VCA38" s="38"/>
      <c r="VCB38" s="1427"/>
      <c r="VCC38" s="38"/>
      <c r="VCD38" s="38"/>
      <c r="VCE38" s="1427"/>
      <c r="VCF38" s="1427"/>
      <c r="VCG38" s="1427"/>
      <c r="VCH38" s="1427"/>
      <c r="VCI38" s="1427"/>
      <c r="VCJ38" s="1427"/>
      <c r="VCK38" s="6"/>
      <c r="VCL38" s="17"/>
      <c r="VCM38" s="318"/>
      <c r="VCN38" s="318"/>
      <c r="VCO38" s="318"/>
      <c r="VCP38" s="318"/>
      <c r="VCQ38" s="318"/>
      <c r="VCR38" s="318"/>
      <c r="VCS38" s="318"/>
      <c r="VCT38" s="38"/>
      <c r="VCU38" s="318"/>
      <c r="VCV38" s="38"/>
      <c r="VCW38" s="38"/>
      <c r="VCX38" s="1427"/>
      <c r="VCY38" s="38"/>
      <c r="VCZ38" s="38"/>
      <c r="VDA38" s="1427"/>
      <c r="VDB38" s="1427"/>
      <c r="VDC38" s="1427"/>
      <c r="VDD38" s="1427"/>
      <c r="VDE38" s="1427"/>
      <c r="VDF38" s="1427"/>
      <c r="VDG38" s="6"/>
      <c r="VDH38" s="17"/>
      <c r="VDI38" s="318"/>
      <c r="VDJ38" s="318"/>
      <c r="VDK38" s="318"/>
      <c r="VDL38" s="318"/>
      <c r="VDM38" s="318"/>
      <c r="VDN38" s="318"/>
      <c r="VDO38" s="318"/>
      <c r="VDP38" s="38"/>
      <c r="VDQ38" s="318"/>
      <c r="VDR38" s="38"/>
      <c r="VDS38" s="38"/>
      <c r="VDT38" s="1427"/>
      <c r="VDU38" s="38"/>
      <c r="VDV38" s="38"/>
      <c r="VDW38" s="1427"/>
      <c r="VDX38" s="1427"/>
      <c r="VDY38" s="1427"/>
      <c r="VDZ38" s="1427"/>
      <c r="VEA38" s="1427"/>
      <c r="VEB38" s="1427"/>
      <c r="VEC38" s="6"/>
      <c r="VED38" s="17"/>
      <c r="VEE38" s="318"/>
      <c r="VEF38" s="318"/>
      <c r="VEG38" s="318"/>
      <c r="VEH38" s="318"/>
      <c r="VEI38" s="318"/>
      <c r="VEJ38" s="318"/>
      <c r="VEK38" s="318"/>
      <c r="VEL38" s="38"/>
      <c r="VEM38" s="318"/>
      <c r="VEN38" s="38"/>
      <c r="VEO38" s="38"/>
      <c r="VEP38" s="1427"/>
      <c r="VEQ38" s="38"/>
      <c r="VER38" s="38"/>
      <c r="VES38" s="1427"/>
      <c r="VET38" s="1427"/>
      <c r="VEU38" s="1427"/>
      <c r="VEV38" s="1427"/>
      <c r="VEW38" s="1427"/>
      <c r="VEX38" s="1427"/>
      <c r="VEY38" s="6"/>
      <c r="VEZ38" s="17"/>
      <c r="VFA38" s="318"/>
      <c r="VFB38" s="318"/>
      <c r="VFC38" s="318"/>
      <c r="VFD38" s="318"/>
      <c r="VFE38" s="318"/>
      <c r="VFF38" s="318"/>
      <c r="VFG38" s="318"/>
      <c r="VFH38" s="38"/>
      <c r="VFI38" s="318"/>
      <c r="VFJ38" s="38"/>
      <c r="VFK38" s="38"/>
      <c r="VFL38" s="1427"/>
      <c r="VFM38" s="38"/>
      <c r="VFN38" s="38"/>
      <c r="VFO38" s="1427"/>
      <c r="VFP38" s="1427"/>
      <c r="VFQ38" s="1427"/>
      <c r="VFR38" s="1427"/>
      <c r="VFS38" s="1427"/>
      <c r="VFT38" s="1427"/>
      <c r="VFU38" s="6"/>
      <c r="VFV38" s="17"/>
      <c r="VFW38" s="318"/>
      <c r="VFX38" s="318"/>
      <c r="VFY38" s="318"/>
      <c r="VFZ38" s="318"/>
      <c r="VGA38" s="318"/>
      <c r="VGB38" s="318"/>
      <c r="VGC38" s="318"/>
      <c r="VGD38" s="38"/>
      <c r="VGE38" s="318"/>
      <c r="VGF38" s="38"/>
      <c r="VGG38" s="38"/>
      <c r="VGH38" s="1427"/>
      <c r="VGI38" s="38"/>
      <c r="VGJ38" s="38"/>
      <c r="VGK38" s="1427"/>
      <c r="VGL38" s="1427"/>
      <c r="VGM38" s="1427"/>
      <c r="VGN38" s="1427"/>
      <c r="VGO38" s="1427"/>
      <c r="VGP38" s="1427"/>
      <c r="VGQ38" s="6"/>
      <c r="VGR38" s="17"/>
      <c r="VGS38" s="318"/>
      <c r="VGT38" s="318"/>
      <c r="VGU38" s="318"/>
      <c r="VGV38" s="318"/>
      <c r="VGW38" s="318"/>
      <c r="VGX38" s="318"/>
      <c r="VGY38" s="318"/>
      <c r="VGZ38" s="38"/>
      <c r="VHA38" s="318"/>
      <c r="VHB38" s="38"/>
      <c r="VHC38" s="38"/>
      <c r="VHD38" s="1427"/>
      <c r="VHE38" s="38"/>
      <c r="VHF38" s="38"/>
      <c r="VHG38" s="1427"/>
      <c r="VHH38" s="1427"/>
      <c r="VHI38" s="1427"/>
      <c r="VHJ38" s="1427"/>
      <c r="VHK38" s="1427"/>
      <c r="VHL38" s="1427"/>
      <c r="VHM38" s="6"/>
      <c r="VHN38" s="17"/>
      <c r="VHO38" s="318"/>
      <c r="VHP38" s="318"/>
      <c r="VHQ38" s="318"/>
      <c r="VHR38" s="318"/>
      <c r="VHS38" s="318"/>
      <c r="VHT38" s="318"/>
      <c r="VHU38" s="318"/>
      <c r="VHV38" s="38"/>
      <c r="VHW38" s="318"/>
      <c r="VHX38" s="38"/>
      <c r="VHY38" s="38"/>
      <c r="VHZ38" s="1427"/>
      <c r="VIA38" s="38"/>
      <c r="VIB38" s="38"/>
      <c r="VIC38" s="1427"/>
      <c r="VID38" s="1427"/>
      <c r="VIE38" s="1427"/>
      <c r="VIF38" s="1427"/>
      <c r="VIG38" s="1427"/>
      <c r="VIH38" s="1427"/>
      <c r="VII38" s="6"/>
      <c r="VIJ38" s="17"/>
      <c r="VIK38" s="318"/>
      <c r="VIL38" s="318"/>
      <c r="VIM38" s="318"/>
      <c r="VIN38" s="318"/>
      <c r="VIO38" s="318"/>
      <c r="VIP38" s="318"/>
      <c r="VIQ38" s="318"/>
      <c r="VIR38" s="38"/>
      <c r="VIS38" s="318"/>
      <c r="VIT38" s="38"/>
      <c r="VIU38" s="38"/>
      <c r="VIV38" s="1427"/>
      <c r="VIW38" s="38"/>
      <c r="VIX38" s="38"/>
      <c r="VIY38" s="1427"/>
      <c r="VIZ38" s="1427"/>
      <c r="VJA38" s="1427"/>
      <c r="VJB38" s="1427"/>
      <c r="VJC38" s="1427"/>
      <c r="VJD38" s="1427"/>
      <c r="VJE38" s="6"/>
      <c r="VJF38" s="17"/>
      <c r="VJG38" s="318"/>
      <c r="VJH38" s="318"/>
      <c r="VJI38" s="318"/>
      <c r="VJJ38" s="318"/>
      <c r="VJK38" s="318"/>
      <c r="VJL38" s="318"/>
      <c r="VJM38" s="318"/>
      <c r="VJN38" s="38"/>
      <c r="VJO38" s="318"/>
      <c r="VJP38" s="38"/>
      <c r="VJQ38" s="38"/>
      <c r="VJR38" s="1427"/>
      <c r="VJS38" s="38"/>
      <c r="VJT38" s="38"/>
      <c r="VJU38" s="1427"/>
      <c r="VJV38" s="1427"/>
      <c r="VJW38" s="1427"/>
      <c r="VJX38" s="1427"/>
      <c r="VJY38" s="1427"/>
      <c r="VJZ38" s="1427"/>
      <c r="VKA38" s="6"/>
      <c r="VKB38" s="17"/>
      <c r="VKC38" s="318"/>
      <c r="VKD38" s="318"/>
      <c r="VKE38" s="318"/>
      <c r="VKF38" s="318"/>
      <c r="VKG38" s="318"/>
      <c r="VKH38" s="318"/>
      <c r="VKI38" s="318"/>
      <c r="VKJ38" s="38"/>
      <c r="VKK38" s="318"/>
      <c r="VKL38" s="38"/>
      <c r="VKM38" s="38"/>
      <c r="VKN38" s="1427"/>
      <c r="VKO38" s="38"/>
      <c r="VKP38" s="38"/>
      <c r="VKQ38" s="1427"/>
      <c r="VKR38" s="1427"/>
      <c r="VKS38" s="1427"/>
      <c r="VKT38" s="1427"/>
      <c r="VKU38" s="1427"/>
      <c r="VKV38" s="1427"/>
      <c r="VKW38" s="6"/>
      <c r="VKX38" s="17"/>
      <c r="VKY38" s="318"/>
      <c r="VKZ38" s="318"/>
      <c r="VLA38" s="318"/>
      <c r="VLB38" s="318"/>
      <c r="VLC38" s="318"/>
      <c r="VLD38" s="318"/>
      <c r="VLE38" s="318"/>
      <c r="VLF38" s="38"/>
      <c r="VLG38" s="318"/>
      <c r="VLH38" s="38"/>
      <c r="VLI38" s="38"/>
      <c r="VLJ38" s="1427"/>
      <c r="VLK38" s="38"/>
      <c r="VLL38" s="38"/>
      <c r="VLM38" s="1427"/>
      <c r="VLN38" s="1427"/>
      <c r="VLO38" s="1427"/>
      <c r="VLP38" s="1427"/>
      <c r="VLQ38" s="1427"/>
      <c r="VLR38" s="1427"/>
      <c r="VLS38" s="6"/>
      <c r="VLT38" s="17"/>
      <c r="VLU38" s="318"/>
      <c r="VLV38" s="318"/>
      <c r="VLW38" s="318"/>
      <c r="VLX38" s="318"/>
      <c r="VLY38" s="318"/>
      <c r="VLZ38" s="318"/>
      <c r="VMA38" s="318"/>
      <c r="VMB38" s="38"/>
      <c r="VMC38" s="318"/>
      <c r="VMD38" s="38"/>
      <c r="VME38" s="38"/>
      <c r="VMF38" s="1427"/>
      <c r="VMG38" s="38"/>
      <c r="VMH38" s="38"/>
      <c r="VMI38" s="1427"/>
      <c r="VMJ38" s="1427"/>
      <c r="VMK38" s="1427"/>
      <c r="VML38" s="1427"/>
      <c r="VMM38" s="1427"/>
      <c r="VMN38" s="1427"/>
      <c r="VMO38" s="6"/>
      <c r="VMP38" s="17"/>
      <c r="VMQ38" s="318"/>
      <c r="VMR38" s="318"/>
      <c r="VMS38" s="318"/>
      <c r="VMT38" s="318"/>
      <c r="VMU38" s="318"/>
      <c r="VMV38" s="318"/>
      <c r="VMW38" s="318"/>
      <c r="VMX38" s="38"/>
      <c r="VMY38" s="318"/>
      <c r="VMZ38" s="38"/>
      <c r="VNA38" s="38"/>
      <c r="VNB38" s="1427"/>
      <c r="VNC38" s="38"/>
      <c r="VND38" s="38"/>
      <c r="VNE38" s="1427"/>
      <c r="VNF38" s="1427"/>
      <c r="VNG38" s="1427"/>
      <c r="VNH38" s="1427"/>
      <c r="VNI38" s="1427"/>
      <c r="VNJ38" s="1427"/>
      <c r="VNK38" s="6"/>
      <c r="VNL38" s="17"/>
      <c r="VNM38" s="318"/>
      <c r="VNN38" s="318"/>
      <c r="VNO38" s="318"/>
      <c r="VNP38" s="318"/>
      <c r="VNQ38" s="318"/>
      <c r="VNR38" s="318"/>
      <c r="VNS38" s="318"/>
      <c r="VNT38" s="38"/>
      <c r="VNU38" s="318"/>
      <c r="VNV38" s="38"/>
      <c r="VNW38" s="38"/>
      <c r="VNX38" s="1427"/>
      <c r="VNY38" s="38"/>
      <c r="VNZ38" s="38"/>
      <c r="VOA38" s="1427"/>
      <c r="VOB38" s="1427"/>
      <c r="VOC38" s="1427"/>
      <c r="VOD38" s="1427"/>
      <c r="VOE38" s="1427"/>
      <c r="VOF38" s="1427"/>
      <c r="VOG38" s="6"/>
      <c r="VOH38" s="17"/>
      <c r="VOI38" s="318"/>
      <c r="VOJ38" s="318"/>
      <c r="VOK38" s="318"/>
      <c r="VOL38" s="318"/>
      <c r="VOM38" s="318"/>
      <c r="VON38" s="318"/>
      <c r="VOO38" s="318"/>
      <c r="VOP38" s="38"/>
      <c r="VOQ38" s="318"/>
      <c r="VOR38" s="38"/>
      <c r="VOS38" s="38"/>
      <c r="VOT38" s="1427"/>
      <c r="VOU38" s="38"/>
      <c r="VOV38" s="38"/>
      <c r="VOW38" s="1427"/>
      <c r="VOX38" s="1427"/>
      <c r="VOY38" s="1427"/>
      <c r="VOZ38" s="1427"/>
      <c r="VPA38" s="1427"/>
      <c r="VPB38" s="1427"/>
      <c r="VPC38" s="6"/>
      <c r="VPD38" s="17"/>
      <c r="VPE38" s="318"/>
      <c r="VPF38" s="318"/>
      <c r="VPG38" s="318"/>
      <c r="VPH38" s="318"/>
      <c r="VPI38" s="318"/>
      <c r="VPJ38" s="318"/>
      <c r="VPK38" s="318"/>
      <c r="VPL38" s="38"/>
      <c r="VPM38" s="318"/>
      <c r="VPN38" s="38"/>
      <c r="VPO38" s="38"/>
      <c r="VPP38" s="1427"/>
      <c r="VPQ38" s="38"/>
      <c r="VPR38" s="38"/>
      <c r="VPS38" s="1427"/>
      <c r="VPT38" s="1427"/>
      <c r="VPU38" s="1427"/>
      <c r="VPV38" s="1427"/>
      <c r="VPW38" s="1427"/>
      <c r="VPX38" s="1427"/>
      <c r="VPY38" s="6"/>
      <c r="VPZ38" s="17"/>
      <c r="VQA38" s="318"/>
      <c r="VQB38" s="318"/>
      <c r="VQC38" s="318"/>
      <c r="VQD38" s="318"/>
      <c r="VQE38" s="318"/>
      <c r="VQF38" s="318"/>
      <c r="VQG38" s="318"/>
      <c r="VQH38" s="38"/>
      <c r="VQI38" s="318"/>
      <c r="VQJ38" s="38"/>
      <c r="VQK38" s="38"/>
      <c r="VQL38" s="1427"/>
      <c r="VQM38" s="38"/>
      <c r="VQN38" s="38"/>
      <c r="VQO38" s="1427"/>
      <c r="VQP38" s="1427"/>
      <c r="VQQ38" s="1427"/>
      <c r="VQR38" s="1427"/>
      <c r="VQS38" s="1427"/>
      <c r="VQT38" s="1427"/>
      <c r="VQU38" s="6"/>
      <c r="VQV38" s="17"/>
      <c r="VQW38" s="318"/>
      <c r="VQX38" s="318"/>
      <c r="VQY38" s="318"/>
      <c r="VQZ38" s="318"/>
      <c r="VRA38" s="318"/>
      <c r="VRB38" s="318"/>
      <c r="VRC38" s="318"/>
      <c r="VRD38" s="38"/>
      <c r="VRE38" s="318"/>
      <c r="VRF38" s="38"/>
      <c r="VRG38" s="38"/>
      <c r="VRH38" s="1427"/>
      <c r="VRI38" s="38"/>
      <c r="VRJ38" s="38"/>
      <c r="VRK38" s="1427"/>
      <c r="VRL38" s="1427"/>
      <c r="VRM38" s="1427"/>
      <c r="VRN38" s="1427"/>
      <c r="VRO38" s="1427"/>
      <c r="VRP38" s="1427"/>
      <c r="VRQ38" s="6"/>
      <c r="VRR38" s="17"/>
      <c r="VRS38" s="318"/>
      <c r="VRT38" s="318"/>
      <c r="VRU38" s="318"/>
      <c r="VRV38" s="318"/>
      <c r="VRW38" s="318"/>
      <c r="VRX38" s="318"/>
      <c r="VRY38" s="318"/>
      <c r="VRZ38" s="38"/>
      <c r="VSA38" s="318"/>
      <c r="VSB38" s="38"/>
      <c r="VSC38" s="38"/>
      <c r="VSD38" s="1427"/>
      <c r="VSE38" s="38"/>
      <c r="VSF38" s="38"/>
      <c r="VSG38" s="1427"/>
      <c r="VSH38" s="1427"/>
      <c r="VSI38" s="1427"/>
      <c r="VSJ38" s="1427"/>
      <c r="VSK38" s="1427"/>
      <c r="VSL38" s="1427"/>
      <c r="VSM38" s="6"/>
      <c r="VSN38" s="17"/>
      <c r="VSO38" s="318"/>
      <c r="VSP38" s="318"/>
      <c r="VSQ38" s="318"/>
      <c r="VSR38" s="318"/>
      <c r="VSS38" s="318"/>
      <c r="VST38" s="318"/>
      <c r="VSU38" s="318"/>
      <c r="VSV38" s="38"/>
      <c r="VSW38" s="318"/>
      <c r="VSX38" s="38"/>
      <c r="VSY38" s="38"/>
      <c r="VSZ38" s="1427"/>
      <c r="VTA38" s="38"/>
      <c r="VTB38" s="38"/>
      <c r="VTC38" s="1427"/>
      <c r="VTD38" s="1427"/>
      <c r="VTE38" s="1427"/>
      <c r="VTF38" s="1427"/>
      <c r="VTG38" s="1427"/>
      <c r="VTH38" s="1427"/>
      <c r="VTI38" s="6"/>
      <c r="VTJ38" s="17"/>
      <c r="VTK38" s="318"/>
      <c r="VTL38" s="318"/>
      <c r="VTM38" s="318"/>
      <c r="VTN38" s="318"/>
      <c r="VTO38" s="318"/>
      <c r="VTP38" s="318"/>
      <c r="VTQ38" s="318"/>
      <c r="VTR38" s="38"/>
      <c r="VTS38" s="318"/>
      <c r="VTT38" s="38"/>
      <c r="VTU38" s="38"/>
      <c r="VTV38" s="1427"/>
      <c r="VTW38" s="38"/>
      <c r="VTX38" s="38"/>
      <c r="VTY38" s="1427"/>
      <c r="VTZ38" s="1427"/>
      <c r="VUA38" s="1427"/>
      <c r="VUB38" s="1427"/>
      <c r="VUC38" s="1427"/>
      <c r="VUD38" s="1427"/>
      <c r="VUE38" s="6"/>
      <c r="VUF38" s="17"/>
      <c r="VUG38" s="318"/>
      <c r="VUH38" s="318"/>
      <c r="VUI38" s="318"/>
      <c r="VUJ38" s="318"/>
      <c r="VUK38" s="318"/>
      <c r="VUL38" s="318"/>
      <c r="VUM38" s="318"/>
      <c r="VUN38" s="38"/>
      <c r="VUO38" s="318"/>
      <c r="VUP38" s="38"/>
      <c r="VUQ38" s="38"/>
      <c r="VUR38" s="1427"/>
      <c r="VUS38" s="38"/>
      <c r="VUT38" s="38"/>
      <c r="VUU38" s="1427"/>
      <c r="VUV38" s="1427"/>
      <c r="VUW38" s="1427"/>
      <c r="VUX38" s="1427"/>
      <c r="VUY38" s="1427"/>
      <c r="VUZ38" s="1427"/>
      <c r="VVA38" s="6"/>
      <c r="VVB38" s="17"/>
      <c r="VVC38" s="318"/>
      <c r="VVD38" s="318"/>
      <c r="VVE38" s="318"/>
      <c r="VVF38" s="318"/>
      <c r="VVG38" s="318"/>
      <c r="VVH38" s="318"/>
      <c r="VVI38" s="318"/>
      <c r="VVJ38" s="38"/>
      <c r="VVK38" s="318"/>
      <c r="VVL38" s="38"/>
      <c r="VVM38" s="38"/>
      <c r="VVN38" s="1427"/>
      <c r="VVO38" s="38"/>
      <c r="VVP38" s="38"/>
      <c r="VVQ38" s="1427"/>
      <c r="VVR38" s="1427"/>
      <c r="VVS38" s="1427"/>
      <c r="VVT38" s="1427"/>
      <c r="VVU38" s="1427"/>
      <c r="VVV38" s="1427"/>
      <c r="VVW38" s="6"/>
      <c r="VVX38" s="17"/>
      <c r="VVY38" s="318"/>
      <c r="VVZ38" s="318"/>
      <c r="VWA38" s="318"/>
      <c r="VWB38" s="318"/>
      <c r="VWC38" s="318"/>
      <c r="VWD38" s="318"/>
      <c r="VWE38" s="318"/>
      <c r="VWF38" s="38"/>
      <c r="VWG38" s="318"/>
      <c r="VWH38" s="38"/>
      <c r="VWI38" s="38"/>
      <c r="VWJ38" s="1427"/>
      <c r="VWK38" s="38"/>
      <c r="VWL38" s="38"/>
      <c r="VWM38" s="1427"/>
      <c r="VWN38" s="1427"/>
      <c r="VWO38" s="1427"/>
      <c r="VWP38" s="1427"/>
      <c r="VWQ38" s="1427"/>
      <c r="VWR38" s="1427"/>
      <c r="VWS38" s="6"/>
      <c r="VWT38" s="17"/>
      <c r="VWU38" s="318"/>
      <c r="VWV38" s="318"/>
      <c r="VWW38" s="318"/>
      <c r="VWX38" s="318"/>
      <c r="VWY38" s="318"/>
      <c r="VWZ38" s="318"/>
      <c r="VXA38" s="318"/>
      <c r="VXB38" s="38"/>
      <c r="VXC38" s="318"/>
      <c r="VXD38" s="38"/>
      <c r="VXE38" s="38"/>
      <c r="VXF38" s="1427"/>
      <c r="VXG38" s="38"/>
      <c r="VXH38" s="38"/>
      <c r="VXI38" s="1427"/>
      <c r="VXJ38" s="1427"/>
      <c r="VXK38" s="1427"/>
      <c r="VXL38" s="1427"/>
      <c r="VXM38" s="1427"/>
      <c r="VXN38" s="1427"/>
      <c r="VXO38" s="6"/>
      <c r="VXP38" s="17"/>
      <c r="VXQ38" s="318"/>
      <c r="VXR38" s="318"/>
      <c r="VXS38" s="318"/>
      <c r="VXT38" s="318"/>
      <c r="VXU38" s="318"/>
      <c r="VXV38" s="318"/>
      <c r="VXW38" s="318"/>
      <c r="VXX38" s="38"/>
      <c r="VXY38" s="318"/>
      <c r="VXZ38" s="38"/>
      <c r="VYA38" s="38"/>
      <c r="VYB38" s="1427"/>
      <c r="VYC38" s="38"/>
      <c r="VYD38" s="38"/>
      <c r="VYE38" s="1427"/>
      <c r="VYF38" s="1427"/>
      <c r="VYG38" s="1427"/>
      <c r="VYH38" s="1427"/>
      <c r="VYI38" s="1427"/>
      <c r="VYJ38" s="1427"/>
      <c r="VYK38" s="6"/>
      <c r="VYL38" s="17"/>
      <c r="VYM38" s="318"/>
      <c r="VYN38" s="318"/>
      <c r="VYO38" s="318"/>
      <c r="VYP38" s="318"/>
      <c r="VYQ38" s="318"/>
      <c r="VYR38" s="318"/>
      <c r="VYS38" s="318"/>
      <c r="VYT38" s="38"/>
      <c r="VYU38" s="318"/>
      <c r="VYV38" s="38"/>
      <c r="VYW38" s="38"/>
      <c r="VYX38" s="1427"/>
      <c r="VYY38" s="38"/>
      <c r="VYZ38" s="38"/>
      <c r="VZA38" s="1427"/>
      <c r="VZB38" s="1427"/>
      <c r="VZC38" s="1427"/>
      <c r="VZD38" s="1427"/>
      <c r="VZE38" s="1427"/>
      <c r="VZF38" s="1427"/>
      <c r="VZG38" s="6"/>
      <c r="VZH38" s="17"/>
      <c r="VZI38" s="318"/>
      <c r="VZJ38" s="318"/>
      <c r="VZK38" s="318"/>
      <c r="VZL38" s="318"/>
      <c r="VZM38" s="318"/>
      <c r="VZN38" s="318"/>
      <c r="VZO38" s="318"/>
      <c r="VZP38" s="38"/>
      <c r="VZQ38" s="318"/>
      <c r="VZR38" s="38"/>
      <c r="VZS38" s="38"/>
      <c r="VZT38" s="1427"/>
      <c r="VZU38" s="38"/>
      <c r="VZV38" s="38"/>
      <c r="VZW38" s="1427"/>
      <c r="VZX38" s="1427"/>
      <c r="VZY38" s="1427"/>
      <c r="VZZ38" s="1427"/>
      <c r="WAA38" s="1427"/>
      <c r="WAB38" s="1427"/>
      <c r="WAC38" s="6"/>
      <c r="WAD38" s="17"/>
      <c r="WAE38" s="318"/>
      <c r="WAF38" s="318"/>
      <c r="WAG38" s="318"/>
      <c r="WAH38" s="318"/>
      <c r="WAI38" s="318"/>
      <c r="WAJ38" s="318"/>
      <c r="WAK38" s="318"/>
      <c r="WAL38" s="38"/>
      <c r="WAM38" s="318"/>
      <c r="WAN38" s="38"/>
      <c r="WAO38" s="38"/>
      <c r="WAP38" s="1427"/>
      <c r="WAQ38" s="38"/>
      <c r="WAR38" s="38"/>
      <c r="WAS38" s="1427"/>
      <c r="WAT38" s="1427"/>
      <c r="WAU38" s="1427"/>
      <c r="WAV38" s="1427"/>
      <c r="WAW38" s="1427"/>
      <c r="WAX38" s="1427"/>
      <c r="WAY38" s="6"/>
      <c r="WAZ38" s="17"/>
      <c r="WBA38" s="318"/>
      <c r="WBB38" s="318"/>
      <c r="WBC38" s="318"/>
      <c r="WBD38" s="318"/>
      <c r="WBE38" s="318"/>
      <c r="WBF38" s="318"/>
      <c r="WBG38" s="318"/>
      <c r="WBH38" s="38"/>
      <c r="WBI38" s="318"/>
      <c r="WBJ38" s="38"/>
      <c r="WBK38" s="38"/>
      <c r="WBL38" s="1427"/>
      <c r="WBM38" s="38"/>
      <c r="WBN38" s="38"/>
      <c r="WBO38" s="1427"/>
      <c r="WBP38" s="1427"/>
      <c r="WBQ38" s="1427"/>
      <c r="WBR38" s="1427"/>
      <c r="WBS38" s="1427"/>
      <c r="WBT38" s="1427"/>
      <c r="WBU38" s="6"/>
      <c r="WBV38" s="17"/>
      <c r="WBW38" s="318"/>
      <c r="WBX38" s="318"/>
      <c r="WBY38" s="318"/>
      <c r="WBZ38" s="318"/>
      <c r="WCA38" s="318"/>
      <c r="WCB38" s="318"/>
      <c r="WCC38" s="318"/>
      <c r="WCD38" s="38"/>
      <c r="WCE38" s="318"/>
      <c r="WCF38" s="38"/>
      <c r="WCG38" s="38"/>
      <c r="WCH38" s="1427"/>
      <c r="WCI38" s="38"/>
      <c r="WCJ38" s="38"/>
      <c r="WCK38" s="1427"/>
      <c r="WCL38" s="1427"/>
      <c r="WCM38" s="1427"/>
      <c r="WCN38" s="1427"/>
      <c r="WCO38" s="1427"/>
      <c r="WCP38" s="1427"/>
      <c r="WCQ38" s="6"/>
      <c r="WCR38" s="17"/>
      <c r="WCS38" s="318"/>
      <c r="WCT38" s="318"/>
      <c r="WCU38" s="318"/>
      <c r="WCV38" s="318"/>
      <c r="WCW38" s="318"/>
      <c r="WCX38" s="318"/>
      <c r="WCY38" s="318"/>
      <c r="WCZ38" s="38"/>
      <c r="WDA38" s="318"/>
      <c r="WDB38" s="38"/>
      <c r="WDC38" s="38"/>
      <c r="WDD38" s="1427"/>
      <c r="WDE38" s="38"/>
      <c r="WDF38" s="38"/>
      <c r="WDG38" s="1427"/>
      <c r="WDH38" s="1427"/>
      <c r="WDI38" s="1427"/>
      <c r="WDJ38" s="1427"/>
      <c r="WDK38" s="1427"/>
      <c r="WDL38" s="1427"/>
      <c r="WDM38" s="6"/>
      <c r="WDN38" s="17"/>
      <c r="WDO38" s="318"/>
      <c r="WDP38" s="318"/>
      <c r="WDQ38" s="318"/>
      <c r="WDR38" s="318"/>
      <c r="WDS38" s="318"/>
      <c r="WDT38" s="318"/>
      <c r="WDU38" s="318"/>
      <c r="WDV38" s="38"/>
      <c r="WDW38" s="318"/>
      <c r="WDX38" s="38"/>
      <c r="WDY38" s="38"/>
      <c r="WDZ38" s="1427"/>
      <c r="WEA38" s="38"/>
      <c r="WEB38" s="38"/>
      <c r="WEC38" s="1427"/>
      <c r="WED38" s="1427"/>
      <c r="WEE38" s="1427"/>
      <c r="WEF38" s="1427"/>
      <c r="WEG38" s="1427"/>
      <c r="WEH38" s="1427"/>
      <c r="WEI38" s="6"/>
      <c r="WEJ38" s="17"/>
      <c r="WEK38" s="318"/>
      <c r="WEL38" s="318"/>
      <c r="WEM38" s="318"/>
      <c r="WEN38" s="318"/>
      <c r="WEO38" s="318"/>
      <c r="WEP38" s="318"/>
      <c r="WEQ38" s="318"/>
      <c r="WER38" s="38"/>
      <c r="WES38" s="318"/>
      <c r="WET38" s="38"/>
      <c r="WEU38" s="38"/>
      <c r="WEV38" s="1427"/>
      <c r="WEW38" s="38"/>
      <c r="WEX38" s="38"/>
      <c r="WEY38" s="1427"/>
      <c r="WEZ38" s="1427"/>
      <c r="WFA38" s="1427"/>
      <c r="WFB38" s="1427"/>
      <c r="WFC38" s="1427"/>
      <c r="WFD38" s="1427"/>
      <c r="WFE38" s="6"/>
      <c r="WFF38" s="17"/>
      <c r="WFG38" s="318"/>
      <c r="WFH38" s="318"/>
      <c r="WFI38" s="318"/>
      <c r="WFJ38" s="318"/>
      <c r="WFK38" s="318"/>
      <c r="WFL38" s="318"/>
      <c r="WFM38" s="318"/>
      <c r="WFN38" s="38"/>
      <c r="WFO38" s="318"/>
      <c r="WFP38" s="38"/>
      <c r="WFQ38" s="38"/>
      <c r="WFR38" s="1427"/>
      <c r="WFS38" s="38"/>
      <c r="WFT38" s="38"/>
      <c r="WFU38" s="1427"/>
      <c r="WFV38" s="1427"/>
      <c r="WFW38" s="1427"/>
      <c r="WFX38" s="1427"/>
      <c r="WFY38" s="1427"/>
      <c r="WFZ38" s="1427"/>
      <c r="WGA38" s="6"/>
      <c r="WGB38" s="17"/>
      <c r="WGC38" s="318"/>
      <c r="WGD38" s="318"/>
      <c r="WGE38" s="318"/>
      <c r="WGF38" s="318"/>
      <c r="WGG38" s="318"/>
      <c r="WGH38" s="318"/>
      <c r="WGI38" s="318"/>
      <c r="WGJ38" s="38"/>
      <c r="WGK38" s="318"/>
      <c r="WGL38" s="38"/>
      <c r="WGM38" s="38"/>
      <c r="WGN38" s="1427"/>
      <c r="WGO38" s="38"/>
      <c r="WGP38" s="38"/>
      <c r="WGQ38" s="1427"/>
      <c r="WGR38" s="1427"/>
      <c r="WGS38" s="1427"/>
      <c r="WGT38" s="1427"/>
      <c r="WGU38" s="1427"/>
      <c r="WGV38" s="1427"/>
      <c r="WGW38" s="6"/>
      <c r="WGX38" s="17"/>
      <c r="WGY38" s="318"/>
      <c r="WGZ38" s="318"/>
      <c r="WHA38" s="318"/>
      <c r="WHB38" s="318"/>
      <c r="WHC38" s="318"/>
      <c r="WHD38" s="318"/>
      <c r="WHE38" s="318"/>
      <c r="WHF38" s="38"/>
      <c r="WHG38" s="318"/>
      <c r="WHH38" s="38"/>
      <c r="WHI38" s="38"/>
      <c r="WHJ38" s="1427"/>
      <c r="WHK38" s="38"/>
      <c r="WHL38" s="38"/>
      <c r="WHM38" s="1427"/>
      <c r="WHN38" s="1427"/>
      <c r="WHO38" s="1427"/>
      <c r="WHP38" s="1427"/>
      <c r="WHQ38" s="1427"/>
      <c r="WHR38" s="1427"/>
      <c r="WHS38" s="6"/>
      <c r="WHT38" s="17"/>
      <c r="WHU38" s="318"/>
      <c r="WHV38" s="318"/>
      <c r="WHW38" s="318"/>
      <c r="WHX38" s="318"/>
      <c r="WHY38" s="318"/>
      <c r="WHZ38" s="318"/>
      <c r="WIA38" s="318"/>
      <c r="WIB38" s="38"/>
      <c r="WIC38" s="318"/>
      <c r="WID38" s="38"/>
      <c r="WIE38" s="38"/>
      <c r="WIF38" s="1427"/>
      <c r="WIG38" s="38"/>
      <c r="WIH38" s="38"/>
      <c r="WII38" s="1427"/>
      <c r="WIJ38" s="1427"/>
      <c r="WIK38" s="1427"/>
      <c r="WIL38" s="1427"/>
      <c r="WIM38" s="1427"/>
      <c r="WIN38" s="1427"/>
      <c r="WIO38" s="6"/>
      <c r="WIP38" s="17"/>
      <c r="WIQ38" s="318"/>
      <c r="WIR38" s="318"/>
      <c r="WIS38" s="318"/>
      <c r="WIT38" s="318"/>
      <c r="WIU38" s="318"/>
      <c r="WIV38" s="318"/>
      <c r="WIW38" s="318"/>
      <c r="WIX38" s="38"/>
      <c r="WIY38" s="318"/>
      <c r="WIZ38" s="38"/>
      <c r="WJA38" s="38"/>
      <c r="WJB38" s="1427"/>
      <c r="WJC38" s="38"/>
      <c r="WJD38" s="38"/>
      <c r="WJE38" s="1427"/>
      <c r="WJF38" s="1427"/>
      <c r="WJG38" s="1427"/>
      <c r="WJH38" s="1427"/>
      <c r="WJI38" s="1427"/>
      <c r="WJJ38" s="1427"/>
      <c r="WJK38" s="6"/>
      <c r="WJL38" s="17"/>
      <c r="WJM38" s="318"/>
      <c r="WJN38" s="318"/>
      <c r="WJO38" s="318"/>
      <c r="WJP38" s="318"/>
      <c r="WJQ38" s="318"/>
      <c r="WJR38" s="318"/>
      <c r="WJS38" s="318"/>
      <c r="WJT38" s="38"/>
      <c r="WJU38" s="318"/>
      <c r="WJV38" s="38"/>
      <c r="WJW38" s="38"/>
      <c r="WJX38" s="1427"/>
      <c r="WJY38" s="38"/>
      <c r="WJZ38" s="38"/>
      <c r="WKA38" s="1427"/>
      <c r="WKB38" s="1427"/>
      <c r="WKC38" s="1427"/>
      <c r="WKD38" s="1427"/>
      <c r="WKE38" s="1427"/>
      <c r="WKF38" s="1427"/>
      <c r="WKG38" s="6"/>
      <c r="WKH38" s="17"/>
      <c r="WKI38" s="318"/>
      <c r="WKJ38" s="318"/>
      <c r="WKK38" s="318"/>
      <c r="WKL38" s="318"/>
      <c r="WKM38" s="318"/>
      <c r="WKN38" s="318"/>
      <c r="WKO38" s="318"/>
      <c r="WKP38" s="38"/>
      <c r="WKQ38" s="318"/>
      <c r="WKR38" s="38"/>
      <c r="WKS38" s="38"/>
      <c r="WKT38" s="1427"/>
      <c r="WKU38" s="38"/>
      <c r="WKV38" s="38"/>
      <c r="WKW38" s="1427"/>
      <c r="WKX38" s="1427"/>
      <c r="WKY38" s="1427"/>
      <c r="WKZ38" s="1427"/>
      <c r="WLA38" s="1427"/>
      <c r="WLB38" s="1427"/>
      <c r="WLC38" s="6"/>
      <c r="WLD38" s="17"/>
      <c r="WLE38" s="318"/>
      <c r="WLF38" s="318"/>
      <c r="WLG38" s="318"/>
      <c r="WLH38" s="318"/>
      <c r="WLI38" s="318"/>
      <c r="WLJ38" s="318"/>
      <c r="WLK38" s="318"/>
      <c r="WLL38" s="38"/>
      <c r="WLM38" s="318"/>
      <c r="WLN38" s="38"/>
      <c r="WLO38" s="38"/>
      <c r="WLP38" s="1427"/>
      <c r="WLQ38" s="38"/>
      <c r="WLR38" s="38"/>
      <c r="WLS38" s="1427"/>
      <c r="WLT38" s="1427"/>
      <c r="WLU38" s="1427"/>
      <c r="WLV38" s="1427"/>
      <c r="WLW38" s="1427"/>
      <c r="WLX38" s="1427"/>
      <c r="WLY38" s="6"/>
      <c r="WLZ38" s="17"/>
      <c r="WMA38" s="318"/>
      <c r="WMB38" s="318"/>
      <c r="WMC38" s="318"/>
      <c r="WMD38" s="318"/>
      <c r="WME38" s="318"/>
      <c r="WMF38" s="318"/>
      <c r="WMG38" s="318"/>
      <c r="WMH38" s="38"/>
      <c r="WMI38" s="318"/>
      <c r="WMJ38" s="38"/>
      <c r="WMK38" s="38"/>
      <c r="WML38" s="1427"/>
      <c r="WMM38" s="38"/>
      <c r="WMN38" s="38"/>
      <c r="WMO38" s="1427"/>
      <c r="WMP38" s="1427"/>
      <c r="WMQ38" s="1427"/>
      <c r="WMR38" s="1427"/>
      <c r="WMS38" s="1427"/>
      <c r="WMT38" s="1427"/>
      <c r="WMU38" s="6"/>
      <c r="WMV38" s="17"/>
      <c r="WMW38" s="318"/>
      <c r="WMX38" s="318"/>
      <c r="WMY38" s="318"/>
      <c r="WMZ38" s="318"/>
      <c r="WNA38" s="318"/>
      <c r="WNB38" s="318"/>
      <c r="WNC38" s="318"/>
      <c r="WND38" s="38"/>
      <c r="WNE38" s="318"/>
      <c r="WNF38" s="38"/>
      <c r="WNG38" s="38"/>
      <c r="WNH38" s="1427"/>
      <c r="WNI38" s="38"/>
      <c r="WNJ38" s="38"/>
      <c r="WNK38" s="1427"/>
      <c r="WNL38" s="1427"/>
      <c r="WNM38" s="1427"/>
      <c r="WNN38" s="1427"/>
      <c r="WNO38" s="1427"/>
      <c r="WNP38" s="1427"/>
      <c r="WNQ38" s="6"/>
      <c r="WNR38" s="17"/>
      <c r="WNS38" s="318"/>
      <c r="WNT38" s="318"/>
      <c r="WNU38" s="318"/>
      <c r="WNV38" s="318"/>
      <c r="WNW38" s="318"/>
      <c r="WNX38" s="318"/>
      <c r="WNY38" s="318"/>
      <c r="WNZ38" s="38"/>
      <c r="WOA38" s="318"/>
      <c r="WOB38" s="38"/>
      <c r="WOC38" s="38"/>
      <c r="WOD38" s="1427"/>
      <c r="WOE38" s="38"/>
      <c r="WOF38" s="38"/>
      <c r="WOG38" s="1427"/>
      <c r="WOH38" s="1427"/>
      <c r="WOI38" s="1427"/>
      <c r="WOJ38" s="1427"/>
      <c r="WOK38" s="1427"/>
      <c r="WOL38" s="1427"/>
      <c r="WOM38" s="6"/>
      <c r="WON38" s="17"/>
      <c r="WOO38" s="318"/>
      <c r="WOP38" s="318"/>
      <c r="WOQ38" s="318"/>
      <c r="WOR38" s="318"/>
      <c r="WOS38" s="318"/>
      <c r="WOT38" s="318"/>
      <c r="WOU38" s="318"/>
      <c r="WOV38" s="38"/>
      <c r="WOW38" s="318"/>
      <c r="WOX38" s="38"/>
      <c r="WOY38" s="38"/>
      <c r="WOZ38" s="1427"/>
      <c r="WPA38" s="38"/>
      <c r="WPB38" s="38"/>
      <c r="WPC38" s="1427"/>
      <c r="WPD38" s="1427"/>
      <c r="WPE38" s="1427"/>
      <c r="WPF38" s="1427"/>
      <c r="WPG38" s="1427"/>
      <c r="WPH38" s="1427"/>
      <c r="WPI38" s="6"/>
      <c r="WPJ38" s="17"/>
      <c r="WPK38" s="318"/>
      <c r="WPL38" s="318"/>
      <c r="WPM38" s="318"/>
      <c r="WPN38" s="318"/>
      <c r="WPO38" s="318"/>
      <c r="WPP38" s="318"/>
      <c r="WPQ38" s="318"/>
      <c r="WPR38" s="38"/>
      <c r="WPS38" s="318"/>
      <c r="WPT38" s="38"/>
      <c r="WPU38" s="38"/>
      <c r="WPV38" s="1427"/>
      <c r="WPW38" s="38"/>
      <c r="WPX38" s="38"/>
      <c r="WPY38" s="1427"/>
      <c r="WPZ38" s="1427"/>
      <c r="WQA38" s="1427"/>
      <c r="WQB38" s="1427"/>
      <c r="WQC38" s="1427"/>
      <c r="WQD38" s="1427"/>
      <c r="WQE38" s="6"/>
      <c r="WQF38" s="17"/>
      <c r="WQG38" s="318"/>
      <c r="WQH38" s="318"/>
      <c r="WQI38" s="318"/>
      <c r="WQJ38" s="318"/>
      <c r="WQK38" s="318"/>
      <c r="WQL38" s="318"/>
      <c r="WQM38" s="318"/>
      <c r="WQN38" s="38"/>
      <c r="WQO38" s="318"/>
      <c r="WQP38" s="38"/>
      <c r="WQQ38" s="38"/>
      <c r="WQR38" s="1427"/>
      <c r="WQS38" s="38"/>
      <c r="WQT38" s="38"/>
      <c r="WQU38" s="1427"/>
      <c r="WQV38" s="1427"/>
      <c r="WQW38" s="1427"/>
      <c r="WQX38" s="1427"/>
      <c r="WQY38" s="1427"/>
      <c r="WQZ38" s="1427"/>
      <c r="WRA38" s="6"/>
      <c r="WRB38" s="17"/>
      <c r="WRC38" s="318"/>
      <c r="WRD38" s="318"/>
      <c r="WRE38" s="318"/>
      <c r="WRF38" s="318"/>
      <c r="WRG38" s="318"/>
      <c r="WRH38" s="318"/>
      <c r="WRI38" s="318"/>
      <c r="WRJ38" s="38"/>
      <c r="WRK38" s="318"/>
      <c r="WRL38" s="38"/>
      <c r="WRM38" s="38"/>
      <c r="WRN38" s="1427"/>
      <c r="WRO38" s="38"/>
      <c r="WRP38" s="38"/>
      <c r="WRQ38" s="1427"/>
      <c r="WRR38" s="1427"/>
      <c r="WRS38" s="1427"/>
      <c r="WRT38" s="1427"/>
      <c r="WRU38" s="1427"/>
      <c r="WRV38" s="1427"/>
      <c r="WRW38" s="6"/>
      <c r="WRX38" s="17"/>
      <c r="WRY38" s="318"/>
      <c r="WRZ38" s="318"/>
      <c r="WSA38" s="318"/>
      <c r="WSB38" s="318"/>
      <c r="WSC38" s="318"/>
      <c r="WSD38" s="318"/>
      <c r="WSE38" s="318"/>
      <c r="WSF38" s="38"/>
      <c r="WSG38" s="318"/>
      <c r="WSH38" s="38"/>
      <c r="WSI38" s="38"/>
      <c r="WSJ38" s="1427"/>
      <c r="WSK38" s="38"/>
      <c r="WSL38" s="38"/>
      <c r="WSM38" s="1427"/>
      <c r="WSN38" s="1427"/>
      <c r="WSO38" s="1427"/>
      <c r="WSP38" s="1427"/>
      <c r="WSQ38" s="1427"/>
      <c r="WSR38" s="1427"/>
      <c r="WSS38" s="6"/>
      <c r="WST38" s="17"/>
      <c r="WSU38" s="318"/>
      <c r="WSV38" s="318"/>
      <c r="WSW38" s="318"/>
      <c r="WSX38" s="318"/>
      <c r="WSY38" s="318"/>
      <c r="WSZ38" s="318"/>
      <c r="WTA38" s="318"/>
      <c r="WTB38" s="38"/>
      <c r="WTC38" s="318"/>
      <c r="WTD38" s="38"/>
      <c r="WTE38" s="38"/>
      <c r="WTF38" s="1427"/>
      <c r="WTG38" s="38"/>
      <c r="WTH38" s="38"/>
      <c r="WTI38" s="1427"/>
      <c r="WTJ38" s="1427"/>
      <c r="WTK38" s="1427"/>
      <c r="WTL38" s="1427"/>
      <c r="WTM38" s="1427"/>
      <c r="WTN38" s="1427"/>
      <c r="WTO38" s="6"/>
      <c r="WTP38" s="17"/>
      <c r="WTQ38" s="318"/>
      <c r="WTR38" s="318"/>
      <c r="WTS38" s="318"/>
      <c r="WTT38" s="318"/>
      <c r="WTU38" s="318"/>
      <c r="WTV38" s="318"/>
      <c r="WTW38" s="318"/>
      <c r="WTX38" s="38"/>
      <c r="WTY38" s="318"/>
      <c r="WTZ38" s="38"/>
      <c r="WUA38" s="38"/>
      <c r="WUB38" s="1427"/>
      <c r="WUC38" s="38"/>
      <c r="WUD38" s="38"/>
      <c r="WUE38" s="1427"/>
      <c r="WUF38" s="1427"/>
      <c r="WUG38" s="1427"/>
      <c r="WUH38" s="1427"/>
      <c r="WUI38" s="1427"/>
      <c r="WUJ38" s="1427"/>
      <c r="WUK38" s="6"/>
      <c r="WUL38" s="17"/>
      <c r="WUM38" s="318"/>
      <c r="WUN38" s="318"/>
      <c r="WUO38" s="318"/>
      <c r="WUP38" s="318"/>
      <c r="WUQ38" s="318"/>
      <c r="WUR38" s="318"/>
      <c r="WUS38" s="318"/>
      <c r="WUT38" s="38"/>
      <c r="WUU38" s="318"/>
      <c r="WUV38" s="38"/>
      <c r="WUW38" s="38"/>
      <c r="WUX38" s="1427"/>
      <c r="WUY38" s="38"/>
      <c r="WUZ38" s="38"/>
      <c r="WVA38" s="1427"/>
      <c r="WVB38" s="1427"/>
      <c r="WVC38" s="1427"/>
      <c r="WVD38" s="1427"/>
      <c r="WVE38" s="1427"/>
      <c r="WVF38" s="1427"/>
      <c r="WVG38" s="6"/>
      <c r="WVH38" s="17"/>
      <c r="WVI38" s="318"/>
      <c r="WVJ38" s="318"/>
      <c r="WVK38" s="318"/>
      <c r="WVL38" s="318"/>
      <c r="WVM38" s="318"/>
      <c r="WVN38" s="318"/>
      <c r="WVO38" s="318"/>
      <c r="WVP38" s="38"/>
      <c r="WVQ38" s="318"/>
      <c r="WVR38" s="38"/>
      <c r="WVS38" s="38"/>
      <c r="WVT38" s="1427"/>
      <c r="WVU38" s="38"/>
      <c r="WVV38" s="38"/>
      <c r="WVW38" s="1427"/>
      <c r="WVX38" s="1427"/>
      <c r="WVY38" s="1427"/>
      <c r="WVZ38" s="1427"/>
      <c r="WWA38" s="1427"/>
      <c r="WWB38" s="1427"/>
      <c r="WWC38" s="6"/>
      <c r="WWD38" s="17"/>
      <c r="WWE38" s="318"/>
      <c r="WWF38" s="318"/>
      <c r="WWG38" s="318"/>
      <c r="WWH38" s="318"/>
      <c r="WWI38" s="318"/>
      <c r="WWJ38" s="318"/>
      <c r="WWK38" s="318"/>
      <c r="WWL38" s="38"/>
      <c r="WWM38" s="318"/>
      <c r="WWN38" s="38"/>
      <c r="WWO38" s="38"/>
      <c r="WWP38" s="1427"/>
      <c r="WWQ38" s="38"/>
      <c r="WWR38" s="38"/>
      <c r="WWS38" s="1427"/>
      <c r="WWT38" s="1427"/>
      <c r="WWU38" s="1427"/>
      <c r="WWV38" s="1427"/>
      <c r="WWW38" s="1427"/>
      <c r="WWX38" s="1427"/>
      <c r="WWY38" s="6"/>
      <c r="WWZ38" s="17"/>
      <c r="WXA38" s="318"/>
      <c r="WXB38" s="318"/>
      <c r="WXC38" s="318"/>
      <c r="WXD38" s="318"/>
      <c r="WXE38" s="318"/>
      <c r="WXF38" s="318"/>
      <c r="WXG38" s="318"/>
      <c r="WXH38" s="38"/>
      <c r="WXI38" s="318"/>
      <c r="WXJ38" s="38"/>
      <c r="WXK38" s="38"/>
      <c r="WXL38" s="1427"/>
      <c r="WXM38" s="38"/>
      <c r="WXN38" s="38"/>
      <c r="WXO38" s="1427"/>
      <c r="WXP38" s="1427"/>
      <c r="WXQ38" s="1427"/>
      <c r="WXR38" s="1427"/>
      <c r="WXS38" s="1427"/>
      <c r="WXT38" s="1427"/>
      <c r="WXU38" s="6"/>
      <c r="WXV38" s="17"/>
      <c r="WXW38" s="318"/>
      <c r="WXX38" s="318"/>
      <c r="WXY38" s="318"/>
      <c r="WXZ38" s="318"/>
      <c r="WYA38" s="318"/>
      <c r="WYB38" s="318"/>
      <c r="WYC38" s="318"/>
      <c r="WYD38" s="38"/>
      <c r="WYE38" s="318"/>
      <c r="WYF38" s="38"/>
      <c r="WYG38" s="38"/>
      <c r="WYH38" s="1427"/>
      <c r="WYI38" s="38"/>
      <c r="WYJ38" s="38"/>
      <c r="WYK38" s="1427"/>
      <c r="WYL38" s="1427"/>
      <c r="WYM38" s="1427"/>
      <c r="WYN38" s="1427"/>
      <c r="WYO38" s="1427"/>
      <c r="WYP38" s="1427"/>
      <c r="WYQ38" s="6"/>
      <c r="WYR38" s="17"/>
      <c r="WYS38" s="318"/>
      <c r="WYT38" s="318"/>
      <c r="WYU38" s="318"/>
      <c r="WYV38" s="318"/>
      <c r="WYW38" s="318"/>
      <c r="WYX38" s="318"/>
      <c r="WYY38" s="318"/>
      <c r="WYZ38" s="38"/>
      <c r="WZA38" s="318"/>
      <c r="WZB38" s="38"/>
      <c r="WZC38" s="38"/>
      <c r="WZD38" s="1427"/>
      <c r="WZE38" s="38"/>
      <c r="WZF38" s="38"/>
      <c r="WZG38" s="1427"/>
      <c r="WZH38" s="1427"/>
      <c r="WZI38" s="1427"/>
      <c r="WZJ38" s="1427"/>
      <c r="WZK38" s="1427"/>
      <c r="WZL38" s="1427"/>
      <c r="WZM38" s="6"/>
      <c r="WZN38" s="17"/>
      <c r="WZO38" s="318"/>
      <c r="WZP38" s="318"/>
      <c r="WZQ38" s="318"/>
      <c r="WZR38" s="318"/>
      <c r="WZS38" s="318"/>
      <c r="WZT38" s="318"/>
      <c r="WZU38" s="318"/>
      <c r="WZV38" s="38"/>
      <c r="WZW38" s="318"/>
      <c r="WZX38" s="38"/>
      <c r="WZY38" s="38"/>
      <c r="WZZ38" s="1427"/>
      <c r="XAA38" s="38"/>
      <c r="XAB38" s="38"/>
      <c r="XAC38" s="1427"/>
      <c r="XAD38" s="1427"/>
      <c r="XAE38" s="1427"/>
      <c r="XAF38" s="1427"/>
      <c r="XAG38" s="1427"/>
      <c r="XAH38" s="1427"/>
      <c r="XAI38" s="6"/>
      <c r="XAJ38" s="17"/>
      <c r="XAK38" s="318"/>
      <c r="XAL38" s="318"/>
      <c r="XAM38" s="318"/>
      <c r="XAN38" s="318"/>
      <c r="XAO38" s="318"/>
      <c r="XAP38" s="318"/>
      <c r="XAQ38" s="318"/>
      <c r="XAR38" s="38"/>
      <c r="XAS38" s="318"/>
      <c r="XAT38" s="38"/>
      <c r="XAU38" s="38"/>
      <c r="XAV38" s="1427"/>
      <c r="XAW38" s="38"/>
      <c r="XAX38" s="38"/>
      <c r="XAY38" s="1427"/>
      <c r="XAZ38" s="1427"/>
      <c r="XBA38" s="1427"/>
      <c r="XBB38" s="1427"/>
      <c r="XBC38" s="1427"/>
      <c r="XBD38" s="1427"/>
      <c r="XBE38" s="6"/>
      <c r="XBF38" s="17"/>
      <c r="XBG38" s="318"/>
      <c r="XBH38" s="318"/>
      <c r="XBI38" s="318"/>
      <c r="XBJ38" s="318"/>
      <c r="XBK38" s="318"/>
      <c r="XBL38" s="318"/>
      <c r="XBM38" s="318"/>
      <c r="XBN38" s="38"/>
      <c r="XBO38" s="318"/>
      <c r="XBP38" s="38"/>
      <c r="XBQ38" s="38"/>
      <c r="XBR38" s="1427"/>
      <c r="XBS38" s="38"/>
      <c r="XBT38" s="38"/>
      <c r="XBU38" s="1427"/>
      <c r="XBV38" s="1427"/>
      <c r="XBW38" s="1427"/>
      <c r="XBX38" s="1427"/>
      <c r="XBY38" s="1427"/>
      <c r="XBZ38" s="1427"/>
      <c r="XCA38" s="6"/>
      <c r="XCB38" s="17"/>
      <c r="XCC38" s="318"/>
      <c r="XCD38" s="318"/>
      <c r="XCE38" s="318"/>
      <c r="XCF38" s="318"/>
      <c r="XCG38" s="318"/>
      <c r="XCH38" s="318"/>
      <c r="XCI38" s="318"/>
      <c r="XCJ38" s="38"/>
      <c r="XCK38" s="318"/>
      <c r="XCL38" s="38"/>
      <c r="XCM38" s="38"/>
      <c r="XCN38" s="1427"/>
      <c r="XCO38" s="38"/>
      <c r="XCP38" s="38"/>
      <c r="XCQ38" s="1427"/>
      <c r="XCR38" s="1427"/>
      <c r="XCS38" s="1427"/>
      <c r="XCT38" s="1427"/>
      <c r="XCU38" s="1427"/>
      <c r="XCV38" s="1427"/>
      <c r="XCW38" s="6"/>
      <c r="XCX38" s="17"/>
      <c r="XCY38" s="318"/>
      <c r="XCZ38" s="318"/>
      <c r="XDA38" s="318"/>
      <c r="XDB38" s="318"/>
      <c r="XDC38" s="318"/>
      <c r="XDD38" s="318"/>
      <c r="XDE38" s="318"/>
      <c r="XDF38" s="38"/>
      <c r="XDG38" s="318"/>
      <c r="XDH38" s="38"/>
      <c r="XDI38" s="38"/>
      <c r="XDJ38" s="1427"/>
      <c r="XDK38" s="38"/>
      <c r="XDL38" s="38"/>
      <c r="XDM38" s="1427"/>
      <c r="XDN38" s="1427"/>
      <c r="XDO38" s="1427"/>
      <c r="XDP38" s="1427"/>
      <c r="XDQ38" s="1427"/>
      <c r="XDR38" s="1427"/>
      <c r="XDS38" s="6"/>
      <c r="XDT38" s="17"/>
      <c r="XDU38" s="318"/>
      <c r="XDV38" s="318"/>
      <c r="XDW38" s="318"/>
      <c r="XDX38" s="318"/>
      <c r="XDY38" s="318"/>
      <c r="XDZ38" s="318"/>
      <c r="XEA38" s="318"/>
      <c r="XEB38" s="38"/>
      <c r="XEC38" s="318"/>
      <c r="XED38" s="38"/>
      <c r="XEE38" s="38"/>
      <c r="XEF38" s="1427"/>
      <c r="XEG38" s="38"/>
      <c r="XEH38" s="38"/>
      <c r="XEI38" s="1427"/>
      <c r="XEJ38" s="1427"/>
      <c r="XEK38" s="1427"/>
      <c r="XEL38" s="1427"/>
      <c r="XEM38" s="1427"/>
      <c r="XEN38" s="1427"/>
      <c r="XEO38" s="6"/>
      <c r="XEP38" s="17"/>
      <c r="XEQ38" s="318"/>
      <c r="XER38" s="318"/>
      <c r="XES38" s="318"/>
      <c r="XET38" s="318"/>
      <c r="XEU38" s="318"/>
      <c r="XEV38" s="318"/>
      <c r="XEW38" s="318"/>
      <c r="XEX38" s="38"/>
      <c r="XEY38" s="318"/>
      <c r="XEZ38" s="38"/>
      <c r="XFA38" s="38"/>
      <c r="XFB38" s="1427"/>
      <c r="XFC38" s="38"/>
      <c r="XFD38" s="38"/>
    </row>
    <row r="39" spans="1:16384" ht="13.5" thickBot="1">
      <c r="A39" s="114" t="s">
        <v>931</v>
      </c>
      <c r="B39" s="258"/>
      <c r="C39" s="258"/>
      <c r="D39" s="258"/>
      <c r="E39" s="258"/>
      <c r="F39" s="258"/>
      <c r="G39" s="258"/>
      <c r="H39" s="258"/>
      <c r="I39" s="38"/>
      <c r="J39" s="258"/>
      <c r="K39" s="111"/>
      <c r="L39" s="111"/>
      <c r="M39" s="191"/>
      <c r="N39" s="111"/>
      <c r="O39" s="111"/>
      <c r="P39" s="191"/>
      <c r="Q39" s="191"/>
      <c r="R39" s="385"/>
      <c r="S39" s="385">
        <v>538</v>
      </c>
      <c r="T39" s="385"/>
      <c r="U39" s="385"/>
      <c r="V39" s="1536">
        <v>639</v>
      </c>
      <c r="W39" s="1536">
        <v>779</v>
      </c>
      <c r="X39" s="17"/>
      <c r="Y39" s="318"/>
      <c r="Z39" s="318"/>
      <c r="AA39" s="318"/>
      <c r="AB39" s="318"/>
      <c r="AC39" s="318"/>
      <c r="AD39" s="318"/>
      <c r="AE39" s="318"/>
      <c r="AF39" s="38"/>
      <c r="AG39" s="318"/>
      <c r="AH39" s="38"/>
      <c r="AI39" s="38"/>
      <c r="AJ39" s="1427"/>
      <c r="AK39" s="38"/>
      <c r="AL39" s="38"/>
      <c r="AM39" s="1427"/>
      <c r="AN39" s="1427"/>
      <c r="AO39" s="1427"/>
      <c r="AP39" s="1427"/>
      <c r="AQ39" s="1427"/>
      <c r="AR39" s="1427"/>
      <c r="AS39" s="1427"/>
      <c r="AT39" s="17"/>
      <c r="AU39" s="318"/>
      <c r="AV39" s="318"/>
      <c r="AW39" s="318"/>
      <c r="AX39" s="318"/>
      <c r="AY39" s="318"/>
      <c r="AZ39" s="318"/>
      <c r="BA39" s="318"/>
      <c r="BB39" s="38"/>
      <c r="BC39" s="318"/>
      <c r="BD39" s="38"/>
      <c r="BE39" s="38"/>
      <c r="BF39" s="1427"/>
      <c r="BG39" s="38"/>
      <c r="BH39" s="38"/>
      <c r="BI39" s="1427"/>
      <c r="BJ39" s="1427"/>
      <c r="BK39" s="1427"/>
      <c r="BL39" s="1427"/>
      <c r="BM39" s="1427"/>
      <c r="BN39" s="1427"/>
      <c r="BO39" s="1427"/>
      <c r="BP39" s="17"/>
      <c r="BQ39" s="318"/>
      <c r="BR39" s="318"/>
      <c r="BS39" s="318"/>
      <c r="BT39" s="318"/>
      <c r="BU39" s="318"/>
      <c r="BV39" s="318"/>
      <c r="BW39" s="318"/>
      <c r="BX39" s="38"/>
      <c r="BY39" s="318"/>
      <c r="BZ39" s="38"/>
      <c r="CA39" s="38"/>
      <c r="CB39" s="1427"/>
      <c r="CC39" s="38"/>
      <c r="CD39" s="38"/>
      <c r="CE39" s="1427"/>
      <c r="CF39" s="1427"/>
      <c r="CG39" s="1427"/>
      <c r="CH39" s="1427"/>
      <c r="CI39" s="1427"/>
      <c r="CJ39" s="1427"/>
      <c r="CK39" s="1427"/>
      <c r="CL39" s="17"/>
      <c r="CM39" s="318"/>
      <c r="CN39" s="318"/>
      <c r="CO39" s="318"/>
      <c r="CP39" s="318"/>
      <c r="CQ39" s="318"/>
      <c r="CR39" s="318"/>
      <c r="CS39" s="318"/>
      <c r="CT39" s="38"/>
      <c r="CU39" s="318"/>
      <c r="CV39" s="38"/>
      <c r="CW39" s="38"/>
      <c r="CX39" s="1427"/>
      <c r="CY39" s="38"/>
      <c r="CZ39" s="38"/>
      <c r="DA39" s="1427"/>
      <c r="DB39" s="1427"/>
      <c r="DC39" s="1427"/>
      <c r="DD39" s="1427"/>
      <c r="DE39" s="1427"/>
      <c r="DF39" s="1427"/>
      <c r="DG39" s="1427"/>
      <c r="DH39" s="17"/>
      <c r="DI39" s="318"/>
      <c r="DJ39" s="318"/>
      <c r="DK39" s="318"/>
      <c r="DL39" s="318"/>
      <c r="DM39" s="318"/>
      <c r="DN39" s="318"/>
      <c r="DO39" s="318"/>
      <c r="DP39" s="38"/>
      <c r="DQ39" s="318"/>
      <c r="DR39" s="38"/>
      <c r="DS39" s="38"/>
      <c r="DT39" s="1427"/>
      <c r="DU39" s="38"/>
      <c r="DV39" s="38"/>
      <c r="DW39" s="1427"/>
      <c r="DX39" s="1427"/>
      <c r="DY39" s="1427"/>
      <c r="DZ39" s="1427"/>
      <c r="EA39" s="1427"/>
      <c r="EB39" s="1427"/>
      <c r="EC39" s="1427"/>
      <c r="ED39" s="17"/>
      <c r="EE39" s="318"/>
      <c r="EF39" s="318"/>
      <c r="EG39" s="318"/>
      <c r="EH39" s="318"/>
      <c r="EI39" s="318"/>
      <c r="EJ39" s="318"/>
      <c r="EK39" s="318"/>
      <c r="EL39" s="38"/>
      <c r="EM39" s="318"/>
      <c r="EN39" s="38"/>
      <c r="EO39" s="38"/>
      <c r="EP39" s="1427"/>
      <c r="EQ39" s="38"/>
      <c r="ER39" s="38"/>
      <c r="ES39" s="1427"/>
      <c r="ET39" s="1427"/>
      <c r="EU39" s="1427"/>
      <c r="EV39" s="1427"/>
      <c r="EW39" s="1427"/>
      <c r="EX39" s="1427"/>
      <c r="EY39" s="1427"/>
      <c r="EZ39" s="17"/>
      <c r="FA39" s="318"/>
      <c r="FB39" s="318"/>
      <c r="FC39" s="318"/>
      <c r="FD39" s="318"/>
      <c r="FE39" s="318"/>
      <c r="FF39" s="318"/>
      <c r="FG39" s="318"/>
      <c r="FH39" s="38"/>
      <c r="FI39" s="318"/>
      <c r="FJ39" s="38"/>
      <c r="FK39" s="38"/>
      <c r="FL39" s="1427"/>
      <c r="FM39" s="38"/>
      <c r="FN39" s="38"/>
      <c r="FO39" s="1427"/>
      <c r="FP39" s="1427"/>
      <c r="FQ39" s="1427"/>
      <c r="FR39" s="1427"/>
      <c r="FS39" s="1427"/>
      <c r="FT39" s="1427"/>
      <c r="FU39" s="1427"/>
      <c r="FV39" s="17"/>
      <c r="FW39" s="318"/>
      <c r="FX39" s="318"/>
      <c r="FY39" s="318"/>
      <c r="FZ39" s="318"/>
      <c r="GA39" s="318"/>
      <c r="GB39" s="318"/>
      <c r="GC39" s="318"/>
      <c r="GD39" s="38"/>
      <c r="GE39" s="318"/>
      <c r="GF39" s="38"/>
      <c r="GG39" s="38"/>
      <c r="GH39" s="1427"/>
      <c r="GI39" s="38"/>
      <c r="GJ39" s="38"/>
      <c r="GK39" s="1427"/>
      <c r="GL39" s="1427"/>
      <c r="GM39" s="1427"/>
      <c r="GN39" s="1427"/>
      <c r="GO39" s="1427"/>
      <c r="GP39" s="1427"/>
      <c r="GQ39" s="1427"/>
      <c r="GR39" s="17"/>
      <c r="GS39" s="318"/>
      <c r="GT39" s="318"/>
      <c r="GU39" s="318"/>
      <c r="GV39" s="318"/>
      <c r="GW39" s="318"/>
      <c r="GX39" s="318"/>
      <c r="GY39" s="318"/>
      <c r="GZ39" s="38"/>
      <c r="HA39" s="318"/>
      <c r="HB39" s="38"/>
      <c r="HC39" s="38"/>
      <c r="HD39" s="1427"/>
      <c r="HE39" s="38"/>
      <c r="HF39" s="38"/>
      <c r="HG39" s="1427"/>
      <c r="HH39" s="1427"/>
      <c r="HI39" s="1427"/>
      <c r="HJ39" s="1427"/>
      <c r="HK39" s="1427"/>
      <c r="HL39" s="1427"/>
      <c r="HM39" s="1427"/>
      <c r="HN39" s="17"/>
      <c r="HO39" s="318"/>
      <c r="HP39" s="318"/>
      <c r="HQ39" s="318"/>
      <c r="HR39" s="318"/>
      <c r="HS39" s="318"/>
      <c r="HT39" s="318"/>
      <c r="HU39" s="318"/>
      <c r="HV39" s="38"/>
      <c r="HW39" s="318"/>
      <c r="HX39" s="38"/>
      <c r="HY39" s="38"/>
      <c r="HZ39" s="1427"/>
      <c r="IA39" s="38"/>
      <c r="IB39" s="38"/>
      <c r="IC39" s="1427"/>
      <c r="ID39" s="1427"/>
      <c r="IE39" s="1427"/>
      <c r="IF39" s="1427"/>
      <c r="IG39" s="1427"/>
      <c r="IH39" s="1427"/>
      <c r="II39" s="1427"/>
      <c r="IJ39" s="17"/>
      <c r="IK39" s="318"/>
      <c r="IL39" s="318"/>
      <c r="IM39" s="318"/>
      <c r="IN39" s="318"/>
      <c r="IO39" s="318"/>
      <c r="IP39" s="318"/>
      <c r="IQ39" s="318"/>
      <c r="IR39" s="38"/>
      <c r="IS39" s="318"/>
      <c r="IT39" s="38"/>
      <c r="IU39" s="38"/>
      <c r="IV39" s="1427"/>
      <c r="IW39" s="38"/>
      <c r="IX39" s="38"/>
      <c r="IY39" s="1427"/>
      <c r="IZ39" s="1427"/>
      <c r="JA39" s="1427"/>
      <c r="JB39" s="1427"/>
      <c r="JC39" s="1427"/>
      <c r="JD39" s="1427"/>
      <c r="JE39" s="1427"/>
      <c r="JF39" s="17"/>
      <c r="JG39" s="318"/>
      <c r="JH39" s="318"/>
      <c r="JI39" s="318"/>
      <c r="JJ39" s="318"/>
      <c r="JK39" s="318"/>
      <c r="JL39" s="318"/>
      <c r="JM39" s="318"/>
      <c r="JN39" s="38"/>
      <c r="JO39" s="318"/>
      <c r="JP39" s="38"/>
      <c r="JQ39" s="38"/>
      <c r="JR39" s="1427"/>
      <c r="JS39" s="38"/>
      <c r="JT39" s="38"/>
      <c r="JU39" s="1427"/>
      <c r="JV39" s="1427"/>
      <c r="JW39" s="1427"/>
      <c r="JX39" s="1427"/>
      <c r="JY39" s="1427"/>
      <c r="JZ39" s="1427"/>
      <c r="KA39" s="1427"/>
      <c r="KB39" s="17"/>
      <c r="KC39" s="318"/>
      <c r="KD39" s="318"/>
      <c r="KE39" s="318"/>
      <c r="KF39" s="318"/>
      <c r="KG39" s="318"/>
      <c r="KH39" s="318"/>
      <c r="KI39" s="318"/>
      <c r="KJ39" s="38"/>
      <c r="KK39" s="318"/>
      <c r="KL39" s="38"/>
      <c r="KM39" s="38"/>
      <c r="KN39" s="1427"/>
      <c r="KO39" s="38"/>
      <c r="KP39" s="38"/>
      <c r="KQ39" s="1427"/>
      <c r="KR39" s="1427"/>
      <c r="KS39" s="1427"/>
      <c r="KT39" s="1427"/>
      <c r="KU39" s="1427"/>
      <c r="KV39" s="1427"/>
      <c r="KW39" s="1427"/>
      <c r="KX39" s="17"/>
      <c r="KY39" s="318"/>
      <c r="KZ39" s="318"/>
      <c r="LA39" s="318"/>
      <c r="LB39" s="318"/>
      <c r="LC39" s="318"/>
      <c r="LD39" s="318"/>
      <c r="LE39" s="318"/>
      <c r="LF39" s="38"/>
      <c r="LG39" s="318"/>
      <c r="LH39" s="38"/>
      <c r="LI39" s="38"/>
      <c r="LJ39" s="1427"/>
      <c r="LK39" s="38"/>
      <c r="LL39" s="38"/>
      <c r="LM39" s="1427"/>
      <c r="LN39" s="1427"/>
      <c r="LO39" s="1427"/>
      <c r="LP39" s="1427"/>
      <c r="LQ39" s="1427"/>
      <c r="LR39" s="1427"/>
      <c r="LS39" s="1427"/>
      <c r="LT39" s="17"/>
      <c r="LU39" s="318"/>
      <c r="LV39" s="318"/>
      <c r="LW39" s="318"/>
      <c r="LX39" s="318"/>
      <c r="LY39" s="318"/>
      <c r="LZ39" s="318"/>
      <c r="MA39" s="318"/>
      <c r="MB39" s="38"/>
      <c r="MC39" s="318"/>
      <c r="MD39" s="38"/>
      <c r="ME39" s="38"/>
      <c r="MF39" s="1427"/>
      <c r="MG39" s="38"/>
      <c r="MH39" s="38"/>
      <c r="MI39" s="1427"/>
      <c r="MJ39" s="1427"/>
      <c r="MK39" s="1427"/>
      <c r="ML39" s="1427"/>
      <c r="MM39" s="1427"/>
      <c r="MN39" s="1427"/>
      <c r="MO39" s="1427"/>
      <c r="MP39" s="17"/>
      <c r="MQ39" s="318"/>
      <c r="MR39" s="318"/>
      <c r="MS39" s="318"/>
      <c r="MT39" s="318"/>
      <c r="MU39" s="318"/>
      <c r="MV39" s="318"/>
      <c r="MW39" s="318"/>
      <c r="MX39" s="38"/>
      <c r="MY39" s="318"/>
      <c r="MZ39" s="38"/>
      <c r="NA39" s="38"/>
      <c r="NB39" s="1427"/>
      <c r="NC39" s="38"/>
      <c r="ND39" s="38"/>
      <c r="NE39" s="1427"/>
      <c r="NF39" s="1427"/>
      <c r="NG39" s="1427"/>
      <c r="NH39" s="1427"/>
      <c r="NI39" s="1427"/>
      <c r="NJ39" s="1427"/>
      <c r="NK39" s="1427"/>
      <c r="NL39" s="17"/>
      <c r="NM39" s="318"/>
      <c r="NN39" s="318"/>
      <c r="NO39" s="318"/>
      <c r="NP39" s="318"/>
      <c r="NQ39" s="318"/>
      <c r="NR39" s="318"/>
      <c r="NS39" s="318"/>
      <c r="NT39" s="38"/>
      <c r="NU39" s="318"/>
      <c r="NV39" s="38"/>
      <c r="NW39" s="38"/>
      <c r="NX39" s="1427"/>
      <c r="NY39" s="38"/>
      <c r="NZ39" s="38"/>
      <c r="OA39" s="1427"/>
      <c r="OB39" s="1427"/>
      <c r="OC39" s="1427"/>
      <c r="OD39" s="1427"/>
      <c r="OE39" s="1427"/>
      <c r="OF39" s="1427"/>
      <c r="OG39" s="1427"/>
      <c r="OH39" s="17"/>
      <c r="OI39" s="318"/>
      <c r="OJ39" s="318"/>
      <c r="OK39" s="318"/>
      <c r="OL39" s="318"/>
      <c r="OM39" s="318"/>
      <c r="ON39" s="318"/>
      <c r="OO39" s="318"/>
      <c r="OP39" s="38"/>
      <c r="OQ39" s="318"/>
      <c r="OR39" s="38"/>
      <c r="OS39" s="38"/>
      <c r="OT39" s="1427"/>
      <c r="OU39" s="38"/>
      <c r="OV39" s="38"/>
      <c r="OW39" s="1427"/>
      <c r="OX39" s="1427"/>
      <c r="OY39" s="1427"/>
      <c r="OZ39" s="1427"/>
      <c r="PA39" s="1427"/>
      <c r="PB39" s="1427"/>
      <c r="PC39" s="1427"/>
      <c r="PD39" s="17"/>
      <c r="PE39" s="318"/>
      <c r="PF39" s="318"/>
      <c r="PG39" s="318"/>
      <c r="PH39" s="318"/>
      <c r="PI39" s="318"/>
      <c r="PJ39" s="318"/>
      <c r="PK39" s="318"/>
      <c r="PL39" s="38"/>
      <c r="PM39" s="318"/>
      <c r="PN39" s="38"/>
      <c r="PO39" s="38"/>
      <c r="PP39" s="1427"/>
      <c r="PQ39" s="38"/>
      <c r="PR39" s="38"/>
      <c r="PS39" s="1427"/>
      <c r="PT39" s="1427"/>
      <c r="PU39" s="1427"/>
      <c r="PV39" s="1427"/>
      <c r="PW39" s="1427"/>
      <c r="PX39" s="1427"/>
      <c r="PY39" s="1427"/>
      <c r="PZ39" s="17"/>
      <c r="QA39" s="318"/>
      <c r="QB39" s="318"/>
      <c r="QC39" s="318"/>
      <c r="QD39" s="318"/>
      <c r="QE39" s="318"/>
      <c r="QF39" s="318"/>
      <c r="QG39" s="318"/>
      <c r="QH39" s="38"/>
      <c r="QI39" s="318"/>
      <c r="QJ39" s="38"/>
      <c r="QK39" s="38"/>
      <c r="QL39" s="1427"/>
      <c r="QM39" s="38"/>
      <c r="QN39" s="38"/>
      <c r="QO39" s="1427"/>
      <c r="QP39" s="1427"/>
      <c r="QQ39" s="1427"/>
      <c r="QR39" s="1427"/>
      <c r="QS39" s="1427"/>
      <c r="QT39" s="1427"/>
      <c r="QU39" s="1427"/>
      <c r="QV39" s="17"/>
      <c r="QW39" s="318"/>
      <c r="QX39" s="318"/>
      <c r="QY39" s="318"/>
      <c r="QZ39" s="318"/>
      <c r="RA39" s="318"/>
      <c r="RB39" s="318"/>
      <c r="RC39" s="318"/>
      <c r="RD39" s="38"/>
      <c r="RE39" s="318"/>
      <c r="RF39" s="38"/>
      <c r="RG39" s="38"/>
      <c r="RH39" s="1427"/>
      <c r="RI39" s="38"/>
      <c r="RJ39" s="38"/>
      <c r="RK39" s="1427"/>
      <c r="RL39" s="1427"/>
      <c r="RM39" s="1427"/>
      <c r="RN39" s="1427"/>
      <c r="RO39" s="1427"/>
      <c r="RP39" s="1427"/>
      <c r="RQ39" s="1427"/>
      <c r="RR39" s="17"/>
      <c r="RS39" s="318"/>
      <c r="RT39" s="318"/>
      <c r="RU39" s="318"/>
      <c r="RV39" s="318"/>
      <c r="RW39" s="318"/>
      <c r="RX39" s="318"/>
      <c r="RY39" s="318"/>
      <c r="RZ39" s="38"/>
      <c r="SA39" s="318"/>
      <c r="SB39" s="38"/>
      <c r="SC39" s="38"/>
      <c r="SD39" s="1427"/>
      <c r="SE39" s="38"/>
      <c r="SF39" s="38"/>
      <c r="SG39" s="1427"/>
      <c r="SH39" s="1427"/>
      <c r="SI39" s="1427"/>
      <c r="SJ39" s="1427"/>
      <c r="SK39" s="1427"/>
      <c r="SL39" s="1427"/>
      <c r="SM39" s="1427"/>
      <c r="SN39" s="17"/>
      <c r="SO39" s="318"/>
      <c r="SP39" s="318"/>
      <c r="SQ39" s="318"/>
      <c r="SR39" s="318"/>
      <c r="SS39" s="318"/>
      <c r="ST39" s="318"/>
      <c r="SU39" s="318"/>
      <c r="SV39" s="38"/>
      <c r="SW39" s="318"/>
      <c r="SX39" s="38"/>
      <c r="SY39" s="38"/>
      <c r="SZ39" s="1427"/>
      <c r="TA39" s="38"/>
      <c r="TB39" s="38"/>
      <c r="TC39" s="1427"/>
      <c r="TD39" s="1427"/>
      <c r="TE39" s="1427"/>
      <c r="TF39" s="1427"/>
      <c r="TG39" s="1427"/>
      <c r="TH39" s="1427"/>
      <c r="TI39" s="1427"/>
      <c r="TJ39" s="17"/>
      <c r="TK39" s="318"/>
      <c r="TL39" s="318"/>
      <c r="TM39" s="318"/>
      <c r="TN39" s="318"/>
      <c r="TO39" s="318"/>
      <c r="TP39" s="318"/>
      <c r="TQ39" s="318"/>
      <c r="TR39" s="38"/>
      <c r="TS39" s="318"/>
      <c r="TT39" s="38"/>
      <c r="TU39" s="38"/>
      <c r="TV39" s="1427"/>
      <c r="TW39" s="38"/>
      <c r="TX39" s="38"/>
      <c r="TY39" s="1427"/>
      <c r="TZ39" s="1427"/>
      <c r="UA39" s="1427"/>
      <c r="UB39" s="1427"/>
      <c r="UC39" s="1427"/>
      <c r="UD39" s="1427"/>
      <c r="UE39" s="1427"/>
      <c r="UF39" s="17"/>
      <c r="UG39" s="318"/>
      <c r="UH39" s="318"/>
      <c r="UI39" s="318"/>
      <c r="UJ39" s="318"/>
      <c r="UK39" s="318"/>
      <c r="UL39" s="318"/>
      <c r="UM39" s="318"/>
      <c r="UN39" s="38"/>
      <c r="UO39" s="318"/>
      <c r="UP39" s="38"/>
      <c r="UQ39" s="38"/>
      <c r="UR39" s="1427"/>
      <c r="US39" s="38"/>
      <c r="UT39" s="38"/>
      <c r="UU39" s="1427"/>
      <c r="UV39" s="1427"/>
      <c r="UW39" s="1427"/>
      <c r="UX39" s="1427"/>
      <c r="UY39" s="1427"/>
      <c r="UZ39" s="1427"/>
      <c r="VA39" s="1427"/>
      <c r="VB39" s="17"/>
      <c r="VC39" s="318"/>
      <c r="VD39" s="318"/>
      <c r="VE39" s="318"/>
      <c r="VF39" s="318"/>
      <c r="VG39" s="318"/>
      <c r="VH39" s="318"/>
      <c r="VI39" s="318"/>
      <c r="VJ39" s="38"/>
      <c r="VK39" s="318"/>
      <c r="VL39" s="38"/>
      <c r="VM39" s="38"/>
      <c r="VN39" s="1427"/>
      <c r="VO39" s="38"/>
      <c r="VP39" s="38"/>
      <c r="VQ39" s="1427"/>
      <c r="VR39" s="1427"/>
      <c r="VS39" s="1427"/>
      <c r="VT39" s="1427"/>
      <c r="VU39" s="1427"/>
      <c r="VV39" s="1427"/>
      <c r="VW39" s="1427"/>
      <c r="VX39" s="17"/>
      <c r="VY39" s="318"/>
      <c r="VZ39" s="318"/>
      <c r="WA39" s="318"/>
      <c r="WB39" s="318"/>
      <c r="WC39" s="318"/>
      <c r="WD39" s="318"/>
      <c r="WE39" s="318"/>
      <c r="WF39" s="38"/>
      <c r="WG39" s="318"/>
      <c r="WH39" s="38"/>
      <c r="WI39" s="38"/>
      <c r="WJ39" s="1427"/>
      <c r="WK39" s="38"/>
      <c r="WL39" s="38"/>
      <c r="WM39" s="1427"/>
      <c r="WN39" s="1427"/>
      <c r="WO39" s="1427"/>
      <c r="WP39" s="1427"/>
      <c r="WQ39" s="1427"/>
      <c r="WR39" s="1427"/>
      <c r="WS39" s="1427"/>
      <c r="WT39" s="17"/>
      <c r="WU39" s="318"/>
      <c r="WV39" s="318"/>
      <c r="WW39" s="318"/>
      <c r="WX39" s="318"/>
      <c r="WY39" s="318"/>
      <c r="WZ39" s="318"/>
      <c r="XA39" s="318"/>
      <c r="XB39" s="38"/>
      <c r="XC39" s="318"/>
      <c r="XD39" s="38"/>
      <c r="XE39" s="38"/>
      <c r="XF39" s="1427"/>
      <c r="XG39" s="38"/>
      <c r="XH39" s="38"/>
      <c r="XI39" s="1427"/>
      <c r="XJ39" s="1427"/>
      <c r="XK39" s="1427"/>
      <c r="XL39" s="1427"/>
      <c r="XM39" s="1427"/>
      <c r="XN39" s="1427"/>
      <c r="XO39" s="1427"/>
      <c r="XP39" s="17"/>
      <c r="XQ39" s="318"/>
      <c r="XR39" s="318"/>
      <c r="XS39" s="318"/>
      <c r="XT39" s="318"/>
      <c r="XU39" s="318"/>
      <c r="XV39" s="318"/>
      <c r="XW39" s="318"/>
      <c r="XX39" s="38"/>
      <c r="XY39" s="318"/>
      <c r="XZ39" s="38"/>
      <c r="YA39" s="38"/>
      <c r="YB39" s="1427"/>
      <c r="YC39" s="38"/>
      <c r="YD39" s="38"/>
      <c r="YE39" s="1427"/>
      <c r="YF39" s="1427"/>
      <c r="YG39" s="1427"/>
      <c r="YH39" s="1427"/>
      <c r="YI39" s="1427"/>
      <c r="YJ39" s="1427"/>
      <c r="YK39" s="1427"/>
      <c r="YL39" s="17"/>
      <c r="YM39" s="318"/>
      <c r="YN39" s="318"/>
      <c r="YO39" s="318"/>
      <c r="YP39" s="318"/>
      <c r="YQ39" s="318"/>
      <c r="YR39" s="318"/>
      <c r="YS39" s="318"/>
      <c r="YT39" s="38"/>
      <c r="YU39" s="318"/>
      <c r="YV39" s="38"/>
      <c r="YW39" s="38"/>
      <c r="YX39" s="1427"/>
      <c r="YY39" s="38"/>
      <c r="YZ39" s="38"/>
      <c r="ZA39" s="1427"/>
      <c r="ZB39" s="1427"/>
      <c r="ZC39" s="1427"/>
      <c r="ZD39" s="1427"/>
      <c r="ZE39" s="1427"/>
      <c r="ZF39" s="1427"/>
      <c r="ZG39" s="1427"/>
      <c r="ZH39" s="17"/>
      <c r="ZI39" s="318"/>
      <c r="ZJ39" s="318"/>
      <c r="ZK39" s="318"/>
      <c r="ZL39" s="318"/>
      <c r="ZM39" s="318"/>
      <c r="ZN39" s="318"/>
      <c r="ZO39" s="318"/>
      <c r="ZP39" s="38"/>
      <c r="ZQ39" s="318"/>
      <c r="ZR39" s="38"/>
      <c r="ZS39" s="38"/>
      <c r="ZT39" s="1427"/>
      <c r="ZU39" s="38"/>
      <c r="ZV39" s="38"/>
      <c r="ZW39" s="1427"/>
      <c r="ZX39" s="1427"/>
      <c r="ZY39" s="1427"/>
      <c r="ZZ39" s="1427"/>
      <c r="AAA39" s="1427"/>
      <c r="AAB39" s="1427"/>
      <c r="AAC39" s="1427"/>
      <c r="AAD39" s="17"/>
      <c r="AAE39" s="318"/>
      <c r="AAF39" s="318"/>
      <c r="AAG39" s="318"/>
      <c r="AAH39" s="318"/>
      <c r="AAI39" s="318"/>
      <c r="AAJ39" s="318"/>
      <c r="AAK39" s="318"/>
      <c r="AAL39" s="38"/>
      <c r="AAM39" s="318"/>
      <c r="AAN39" s="38"/>
      <c r="AAO39" s="38"/>
      <c r="AAP39" s="1427"/>
      <c r="AAQ39" s="38"/>
      <c r="AAR39" s="38"/>
      <c r="AAS39" s="1427"/>
      <c r="AAT39" s="1427"/>
      <c r="AAU39" s="1427"/>
      <c r="AAV39" s="1427"/>
      <c r="AAW39" s="1427"/>
      <c r="AAX39" s="1427"/>
      <c r="AAY39" s="1427"/>
      <c r="AAZ39" s="17"/>
      <c r="ABA39" s="318"/>
      <c r="ABB39" s="318"/>
      <c r="ABC39" s="318"/>
      <c r="ABD39" s="318"/>
      <c r="ABE39" s="318"/>
      <c r="ABF39" s="318"/>
      <c r="ABG39" s="318"/>
      <c r="ABH39" s="38"/>
      <c r="ABI39" s="318"/>
      <c r="ABJ39" s="38"/>
      <c r="ABK39" s="38"/>
      <c r="ABL39" s="1427"/>
      <c r="ABM39" s="38"/>
      <c r="ABN39" s="38"/>
      <c r="ABO39" s="1427"/>
      <c r="ABP39" s="1427"/>
      <c r="ABQ39" s="1427"/>
      <c r="ABR39" s="1427"/>
      <c r="ABS39" s="1427"/>
      <c r="ABT39" s="1427"/>
      <c r="ABU39" s="1427"/>
      <c r="ABV39" s="17"/>
      <c r="ABW39" s="318"/>
      <c r="ABX39" s="318"/>
      <c r="ABY39" s="318"/>
      <c r="ABZ39" s="318"/>
      <c r="ACA39" s="318"/>
      <c r="ACB39" s="318"/>
      <c r="ACC39" s="318"/>
      <c r="ACD39" s="38"/>
      <c r="ACE39" s="318"/>
      <c r="ACF39" s="38"/>
      <c r="ACG39" s="38"/>
      <c r="ACH39" s="1427"/>
      <c r="ACI39" s="38"/>
      <c r="ACJ39" s="38"/>
      <c r="ACK39" s="1427"/>
      <c r="ACL39" s="1427"/>
      <c r="ACM39" s="1427"/>
      <c r="ACN39" s="1427"/>
      <c r="ACO39" s="1427"/>
      <c r="ACP39" s="1427"/>
      <c r="ACQ39" s="1427"/>
      <c r="ACR39" s="17"/>
      <c r="ACS39" s="318"/>
      <c r="ACT39" s="318"/>
      <c r="ACU39" s="318"/>
      <c r="ACV39" s="318"/>
      <c r="ACW39" s="318"/>
      <c r="ACX39" s="318"/>
      <c r="ACY39" s="318"/>
      <c r="ACZ39" s="38"/>
      <c r="ADA39" s="318"/>
      <c r="ADB39" s="38"/>
      <c r="ADC39" s="38"/>
      <c r="ADD39" s="1427"/>
      <c r="ADE39" s="38"/>
      <c r="ADF39" s="38"/>
      <c r="ADG39" s="1427"/>
      <c r="ADH39" s="1427"/>
      <c r="ADI39" s="1427"/>
      <c r="ADJ39" s="1427"/>
      <c r="ADK39" s="1427"/>
      <c r="ADL39" s="1427"/>
      <c r="ADM39" s="1427"/>
      <c r="ADN39" s="17"/>
      <c r="ADO39" s="318"/>
      <c r="ADP39" s="318"/>
      <c r="ADQ39" s="318"/>
      <c r="ADR39" s="318"/>
      <c r="ADS39" s="318"/>
      <c r="ADT39" s="318"/>
      <c r="ADU39" s="318"/>
      <c r="ADV39" s="38"/>
      <c r="ADW39" s="318"/>
      <c r="ADX39" s="38"/>
      <c r="ADY39" s="38"/>
      <c r="ADZ39" s="1427"/>
      <c r="AEA39" s="38"/>
      <c r="AEB39" s="38"/>
      <c r="AEC39" s="1427"/>
      <c r="AED39" s="1427"/>
      <c r="AEE39" s="1427"/>
      <c r="AEF39" s="1427"/>
      <c r="AEG39" s="1427"/>
      <c r="AEH39" s="1427"/>
      <c r="AEI39" s="1427"/>
      <c r="AEJ39" s="17"/>
      <c r="AEK39" s="318"/>
      <c r="AEL39" s="318"/>
      <c r="AEM39" s="318"/>
      <c r="AEN39" s="318"/>
      <c r="AEO39" s="318"/>
      <c r="AEP39" s="318"/>
      <c r="AEQ39" s="318"/>
      <c r="AER39" s="38"/>
      <c r="AES39" s="318"/>
      <c r="AET39" s="38"/>
      <c r="AEU39" s="38"/>
      <c r="AEV39" s="1427"/>
      <c r="AEW39" s="38"/>
      <c r="AEX39" s="38"/>
      <c r="AEY39" s="1427"/>
      <c r="AEZ39" s="1427"/>
      <c r="AFA39" s="1427"/>
      <c r="AFB39" s="1427"/>
      <c r="AFC39" s="1427"/>
      <c r="AFD39" s="1427"/>
      <c r="AFE39" s="1427"/>
      <c r="AFF39" s="17"/>
      <c r="AFG39" s="318"/>
      <c r="AFH39" s="318"/>
      <c r="AFI39" s="318"/>
      <c r="AFJ39" s="318"/>
      <c r="AFK39" s="318"/>
      <c r="AFL39" s="318"/>
      <c r="AFM39" s="318"/>
      <c r="AFN39" s="38"/>
      <c r="AFO39" s="318"/>
      <c r="AFP39" s="38"/>
      <c r="AFQ39" s="38"/>
      <c r="AFR39" s="1427"/>
      <c r="AFS39" s="38"/>
      <c r="AFT39" s="38"/>
      <c r="AFU39" s="1427"/>
      <c r="AFV39" s="1427"/>
      <c r="AFW39" s="1427"/>
      <c r="AFX39" s="1427"/>
      <c r="AFY39" s="1427"/>
      <c r="AFZ39" s="1427"/>
      <c r="AGA39" s="1427"/>
      <c r="AGB39" s="17"/>
      <c r="AGC39" s="318"/>
      <c r="AGD39" s="318"/>
      <c r="AGE39" s="318"/>
      <c r="AGF39" s="318"/>
      <c r="AGG39" s="318"/>
      <c r="AGH39" s="318"/>
      <c r="AGI39" s="318"/>
      <c r="AGJ39" s="38"/>
      <c r="AGK39" s="318"/>
      <c r="AGL39" s="38"/>
      <c r="AGM39" s="38"/>
      <c r="AGN39" s="1427"/>
      <c r="AGO39" s="38"/>
      <c r="AGP39" s="38"/>
      <c r="AGQ39" s="1427"/>
      <c r="AGR39" s="1427"/>
      <c r="AGS39" s="1427"/>
      <c r="AGT39" s="1427"/>
      <c r="AGU39" s="1427"/>
      <c r="AGV39" s="1427"/>
      <c r="AGW39" s="1427"/>
      <c r="AGX39" s="17"/>
      <c r="AGY39" s="318"/>
      <c r="AGZ39" s="318"/>
      <c r="AHA39" s="318"/>
      <c r="AHB39" s="318"/>
      <c r="AHC39" s="318"/>
      <c r="AHD39" s="318"/>
      <c r="AHE39" s="318"/>
      <c r="AHF39" s="38"/>
      <c r="AHG39" s="318"/>
      <c r="AHH39" s="38"/>
      <c r="AHI39" s="38"/>
      <c r="AHJ39" s="1427"/>
      <c r="AHK39" s="38"/>
      <c r="AHL39" s="38"/>
      <c r="AHM39" s="1427"/>
      <c r="AHN39" s="1427"/>
      <c r="AHO39" s="1427"/>
      <c r="AHP39" s="1427"/>
      <c r="AHQ39" s="1427"/>
      <c r="AHR39" s="1427"/>
      <c r="AHS39" s="1427"/>
      <c r="AHT39" s="17"/>
      <c r="AHU39" s="318"/>
      <c r="AHV39" s="318"/>
      <c r="AHW39" s="318"/>
      <c r="AHX39" s="318"/>
      <c r="AHY39" s="318"/>
      <c r="AHZ39" s="318"/>
      <c r="AIA39" s="318"/>
      <c r="AIB39" s="38"/>
      <c r="AIC39" s="318"/>
      <c r="AID39" s="38"/>
      <c r="AIE39" s="38"/>
      <c r="AIF39" s="1427"/>
      <c r="AIG39" s="38"/>
      <c r="AIH39" s="38"/>
      <c r="AII39" s="1427"/>
      <c r="AIJ39" s="1427"/>
      <c r="AIK39" s="1427"/>
      <c r="AIL39" s="1427"/>
      <c r="AIM39" s="1427"/>
      <c r="AIN39" s="1427"/>
      <c r="AIO39" s="1427"/>
      <c r="AIP39" s="17"/>
      <c r="AIQ39" s="318"/>
      <c r="AIR39" s="318"/>
      <c r="AIS39" s="318"/>
      <c r="AIT39" s="318"/>
      <c r="AIU39" s="318"/>
      <c r="AIV39" s="318"/>
      <c r="AIW39" s="318"/>
      <c r="AIX39" s="38"/>
      <c r="AIY39" s="318"/>
      <c r="AIZ39" s="38"/>
      <c r="AJA39" s="38"/>
      <c r="AJB39" s="1427"/>
      <c r="AJC39" s="38"/>
      <c r="AJD39" s="38"/>
      <c r="AJE39" s="1427"/>
      <c r="AJF39" s="1427"/>
      <c r="AJG39" s="1427"/>
      <c r="AJH39" s="1427"/>
      <c r="AJI39" s="1427"/>
      <c r="AJJ39" s="1427"/>
      <c r="AJK39" s="1427"/>
      <c r="AJL39" s="17"/>
      <c r="AJM39" s="318"/>
      <c r="AJN39" s="318"/>
      <c r="AJO39" s="318"/>
      <c r="AJP39" s="318"/>
      <c r="AJQ39" s="318"/>
      <c r="AJR39" s="318"/>
      <c r="AJS39" s="318"/>
      <c r="AJT39" s="38"/>
      <c r="AJU39" s="318"/>
      <c r="AJV39" s="38"/>
      <c r="AJW39" s="38"/>
      <c r="AJX39" s="1427"/>
      <c r="AJY39" s="38"/>
      <c r="AJZ39" s="38"/>
      <c r="AKA39" s="1427"/>
      <c r="AKB39" s="1427"/>
      <c r="AKC39" s="1427"/>
      <c r="AKD39" s="1427"/>
      <c r="AKE39" s="1427"/>
      <c r="AKF39" s="1427"/>
      <c r="AKG39" s="1427"/>
      <c r="AKH39" s="17"/>
      <c r="AKI39" s="318"/>
      <c r="AKJ39" s="318"/>
      <c r="AKK39" s="318"/>
      <c r="AKL39" s="318"/>
      <c r="AKM39" s="318"/>
      <c r="AKN39" s="318"/>
      <c r="AKO39" s="318"/>
      <c r="AKP39" s="38"/>
      <c r="AKQ39" s="318"/>
      <c r="AKR39" s="38"/>
      <c r="AKS39" s="38"/>
      <c r="AKT39" s="1427"/>
      <c r="AKU39" s="38"/>
      <c r="AKV39" s="38"/>
      <c r="AKW39" s="1427"/>
      <c r="AKX39" s="1427"/>
      <c r="AKY39" s="1427"/>
      <c r="AKZ39" s="1427"/>
      <c r="ALA39" s="1427"/>
      <c r="ALB39" s="1427"/>
      <c r="ALC39" s="1427"/>
      <c r="ALD39" s="17"/>
      <c r="ALE39" s="318"/>
      <c r="ALF39" s="318"/>
      <c r="ALG39" s="318"/>
      <c r="ALH39" s="318"/>
      <c r="ALI39" s="318"/>
      <c r="ALJ39" s="318"/>
      <c r="ALK39" s="318"/>
      <c r="ALL39" s="38"/>
      <c r="ALM39" s="318"/>
      <c r="ALN39" s="38"/>
      <c r="ALO39" s="38"/>
      <c r="ALP39" s="1427"/>
      <c r="ALQ39" s="38"/>
      <c r="ALR39" s="38"/>
      <c r="ALS39" s="1427"/>
      <c r="ALT39" s="1427"/>
      <c r="ALU39" s="1427"/>
      <c r="ALV39" s="1427"/>
      <c r="ALW39" s="1427"/>
      <c r="ALX39" s="1427"/>
      <c r="ALY39" s="1427"/>
      <c r="ALZ39" s="17"/>
      <c r="AMA39" s="318"/>
      <c r="AMB39" s="318"/>
      <c r="AMC39" s="318"/>
      <c r="AMD39" s="318"/>
      <c r="AME39" s="318"/>
      <c r="AMF39" s="318"/>
      <c r="AMG39" s="318"/>
      <c r="AMH39" s="38"/>
      <c r="AMI39" s="318"/>
      <c r="AMJ39" s="38"/>
      <c r="AMK39" s="38"/>
      <c r="AML39" s="1427"/>
      <c r="AMM39" s="38"/>
      <c r="AMN39" s="38"/>
      <c r="AMO39" s="1427"/>
      <c r="AMP39" s="1427"/>
      <c r="AMQ39" s="1427"/>
      <c r="AMR39" s="1427"/>
      <c r="AMS39" s="1427"/>
      <c r="AMT39" s="1427"/>
      <c r="AMU39" s="1427"/>
      <c r="AMV39" s="17"/>
      <c r="AMW39" s="318"/>
      <c r="AMX39" s="318"/>
      <c r="AMY39" s="318"/>
      <c r="AMZ39" s="318"/>
      <c r="ANA39" s="318"/>
      <c r="ANB39" s="318"/>
      <c r="ANC39" s="318"/>
      <c r="AND39" s="38"/>
      <c r="ANE39" s="318"/>
      <c r="ANF39" s="38"/>
      <c r="ANG39" s="38"/>
      <c r="ANH39" s="1427"/>
      <c r="ANI39" s="38"/>
      <c r="ANJ39" s="38"/>
      <c r="ANK39" s="1427"/>
      <c r="ANL39" s="1427"/>
      <c r="ANM39" s="1427"/>
      <c r="ANN39" s="1427"/>
      <c r="ANO39" s="1427"/>
      <c r="ANP39" s="1427"/>
      <c r="ANQ39" s="1427"/>
      <c r="ANR39" s="17"/>
      <c r="ANS39" s="318"/>
      <c r="ANT39" s="318"/>
      <c r="ANU39" s="318"/>
      <c r="ANV39" s="318"/>
      <c r="ANW39" s="318"/>
      <c r="ANX39" s="318"/>
      <c r="ANY39" s="318"/>
      <c r="ANZ39" s="38"/>
      <c r="AOA39" s="318"/>
      <c r="AOB39" s="38"/>
      <c r="AOC39" s="38"/>
      <c r="AOD39" s="1427"/>
      <c r="AOE39" s="38"/>
      <c r="AOF39" s="38"/>
      <c r="AOG39" s="1427"/>
      <c r="AOH39" s="1427"/>
      <c r="AOI39" s="1427"/>
      <c r="AOJ39" s="1427"/>
      <c r="AOK39" s="1427"/>
      <c r="AOL39" s="1427"/>
      <c r="AOM39" s="1427"/>
      <c r="AON39" s="17"/>
      <c r="AOO39" s="318"/>
      <c r="AOP39" s="318"/>
      <c r="AOQ39" s="318"/>
      <c r="AOR39" s="318"/>
      <c r="AOS39" s="318"/>
      <c r="AOT39" s="318"/>
      <c r="AOU39" s="318"/>
      <c r="AOV39" s="38"/>
      <c r="AOW39" s="318"/>
      <c r="AOX39" s="38"/>
      <c r="AOY39" s="38"/>
      <c r="AOZ39" s="1427"/>
      <c r="APA39" s="38"/>
      <c r="APB39" s="38"/>
      <c r="APC39" s="1427"/>
      <c r="APD39" s="1427"/>
      <c r="APE39" s="1427"/>
      <c r="APF39" s="1427"/>
      <c r="APG39" s="1427"/>
      <c r="APH39" s="1427"/>
      <c r="API39" s="1427"/>
      <c r="APJ39" s="17"/>
      <c r="APK39" s="318"/>
      <c r="APL39" s="318"/>
      <c r="APM39" s="318"/>
      <c r="APN39" s="318"/>
      <c r="APO39" s="318"/>
      <c r="APP39" s="318"/>
      <c r="APQ39" s="318"/>
      <c r="APR39" s="38"/>
      <c r="APS39" s="318"/>
      <c r="APT39" s="38"/>
      <c r="APU39" s="38"/>
      <c r="APV39" s="1427"/>
      <c r="APW39" s="38"/>
      <c r="APX39" s="38"/>
      <c r="APY39" s="1427"/>
      <c r="APZ39" s="1427"/>
      <c r="AQA39" s="1427"/>
      <c r="AQB39" s="1427"/>
      <c r="AQC39" s="1427"/>
      <c r="AQD39" s="1427"/>
      <c r="AQE39" s="1427"/>
      <c r="AQF39" s="17"/>
      <c r="AQG39" s="318"/>
      <c r="AQH39" s="318"/>
      <c r="AQI39" s="318"/>
      <c r="AQJ39" s="318"/>
      <c r="AQK39" s="318"/>
      <c r="AQL39" s="318"/>
      <c r="AQM39" s="318"/>
      <c r="AQN39" s="38"/>
      <c r="AQO39" s="318"/>
      <c r="AQP39" s="38"/>
      <c r="AQQ39" s="38"/>
      <c r="AQR39" s="1427"/>
      <c r="AQS39" s="38"/>
      <c r="AQT39" s="38"/>
      <c r="AQU39" s="1427"/>
      <c r="AQV39" s="1427"/>
      <c r="AQW39" s="1427"/>
      <c r="AQX39" s="1427"/>
      <c r="AQY39" s="1427"/>
      <c r="AQZ39" s="1427"/>
      <c r="ARA39" s="1427"/>
      <c r="ARB39" s="17"/>
      <c r="ARC39" s="318"/>
      <c r="ARD39" s="318"/>
      <c r="ARE39" s="318"/>
      <c r="ARF39" s="318"/>
      <c r="ARG39" s="318"/>
      <c r="ARH39" s="318"/>
      <c r="ARI39" s="318"/>
      <c r="ARJ39" s="38"/>
      <c r="ARK39" s="318"/>
      <c r="ARL39" s="38"/>
      <c r="ARM39" s="38"/>
      <c r="ARN39" s="1427"/>
      <c r="ARO39" s="38"/>
      <c r="ARP39" s="38"/>
      <c r="ARQ39" s="1427"/>
      <c r="ARR39" s="1427"/>
      <c r="ARS39" s="1427"/>
      <c r="ART39" s="1427"/>
      <c r="ARU39" s="1427"/>
      <c r="ARV39" s="1427"/>
      <c r="ARW39" s="1427"/>
      <c r="ARX39" s="17"/>
      <c r="ARY39" s="318"/>
      <c r="ARZ39" s="318"/>
      <c r="ASA39" s="318"/>
      <c r="ASB39" s="318"/>
      <c r="ASC39" s="318"/>
      <c r="ASD39" s="318"/>
      <c r="ASE39" s="318"/>
      <c r="ASF39" s="38"/>
      <c r="ASG39" s="318"/>
      <c r="ASH39" s="38"/>
      <c r="ASI39" s="38"/>
      <c r="ASJ39" s="1427"/>
      <c r="ASK39" s="38"/>
      <c r="ASL39" s="38"/>
      <c r="ASM39" s="1427"/>
      <c r="ASN39" s="1427"/>
      <c r="ASO39" s="1427"/>
      <c r="ASP39" s="1427"/>
      <c r="ASQ39" s="1427"/>
      <c r="ASR39" s="1427"/>
      <c r="ASS39" s="1427"/>
      <c r="AST39" s="17"/>
      <c r="ASU39" s="318"/>
      <c r="ASV39" s="318"/>
      <c r="ASW39" s="318"/>
      <c r="ASX39" s="318"/>
      <c r="ASY39" s="318"/>
      <c r="ASZ39" s="318"/>
      <c r="ATA39" s="318"/>
      <c r="ATB39" s="38"/>
      <c r="ATC39" s="318"/>
      <c r="ATD39" s="38"/>
      <c r="ATE39" s="38"/>
      <c r="ATF39" s="1427"/>
      <c r="ATG39" s="38"/>
      <c r="ATH39" s="38"/>
      <c r="ATI39" s="1427"/>
      <c r="ATJ39" s="1427"/>
      <c r="ATK39" s="1427"/>
      <c r="ATL39" s="1427"/>
      <c r="ATM39" s="1427"/>
      <c r="ATN39" s="1427"/>
      <c r="ATO39" s="1427"/>
      <c r="ATP39" s="17"/>
      <c r="ATQ39" s="318"/>
      <c r="ATR39" s="318"/>
      <c r="ATS39" s="318"/>
      <c r="ATT39" s="318"/>
      <c r="ATU39" s="318"/>
      <c r="ATV39" s="318"/>
      <c r="ATW39" s="318"/>
      <c r="ATX39" s="38"/>
      <c r="ATY39" s="318"/>
      <c r="ATZ39" s="38"/>
      <c r="AUA39" s="38"/>
      <c r="AUB39" s="1427"/>
      <c r="AUC39" s="38"/>
      <c r="AUD39" s="38"/>
      <c r="AUE39" s="1427"/>
      <c r="AUF39" s="1427"/>
      <c r="AUG39" s="1427"/>
      <c r="AUH39" s="1427"/>
      <c r="AUI39" s="1427"/>
      <c r="AUJ39" s="1427"/>
      <c r="AUK39" s="1427"/>
      <c r="AUL39" s="17"/>
      <c r="AUM39" s="318"/>
      <c r="AUN39" s="318"/>
      <c r="AUO39" s="318"/>
      <c r="AUP39" s="318"/>
      <c r="AUQ39" s="318"/>
      <c r="AUR39" s="318"/>
      <c r="AUS39" s="318"/>
      <c r="AUT39" s="38"/>
      <c r="AUU39" s="318"/>
      <c r="AUV39" s="38"/>
      <c r="AUW39" s="38"/>
      <c r="AUX39" s="1427"/>
      <c r="AUY39" s="38"/>
      <c r="AUZ39" s="38"/>
      <c r="AVA39" s="1427"/>
      <c r="AVB39" s="1427"/>
      <c r="AVC39" s="1427"/>
      <c r="AVD39" s="1427"/>
      <c r="AVE39" s="1427"/>
      <c r="AVF39" s="1427"/>
      <c r="AVG39" s="1427"/>
      <c r="AVH39" s="17"/>
      <c r="AVI39" s="318"/>
      <c r="AVJ39" s="318"/>
      <c r="AVK39" s="318"/>
      <c r="AVL39" s="318"/>
      <c r="AVM39" s="318"/>
      <c r="AVN39" s="318"/>
      <c r="AVO39" s="318"/>
      <c r="AVP39" s="38"/>
      <c r="AVQ39" s="318"/>
      <c r="AVR39" s="38"/>
      <c r="AVS39" s="38"/>
      <c r="AVT39" s="1427"/>
      <c r="AVU39" s="38"/>
      <c r="AVV39" s="38"/>
      <c r="AVW39" s="1427"/>
      <c r="AVX39" s="1427"/>
      <c r="AVY39" s="1427"/>
      <c r="AVZ39" s="1427"/>
      <c r="AWA39" s="1427"/>
      <c r="AWB39" s="1427"/>
      <c r="AWC39" s="1427"/>
      <c r="AWD39" s="17"/>
      <c r="AWE39" s="318"/>
      <c r="AWF39" s="318"/>
      <c r="AWG39" s="318"/>
      <c r="AWH39" s="318"/>
      <c r="AWI39" s="318"/>
      <c r="AWJ39" s="318"/>
      <c r="AWK39" s="318"/>
      <c r="AWL39" s="38"/>
      <c r="AWM39" s="318"/>
      <c r="AWN39" s="38"/>
      <c r="AWO39" s="38"/>
      <c r="AWP39" s="1427"/>
      <c r="AWQ39" s="38"/>
      <c r="AWR39" s="38"/>
      <c r="AWS39" s="1427"/>
      <c r="AWT39" s="1427"/>
      <c r="AWU39" s="1427"/>
      <c r="AWV39" s="1427"/>
      <c r="AWW39" s="1427"/>
      <c r="AWX39" s="1427"/>
      <c r="AWY39" s="1427"/>
      <c r="AWZ39" s="17"/>
      <c r="AXA39" s="318"/>
      <c r="AXB39" s="318"/>
      <c r="AXC39" s="318"/>
      <c r="AXD39" s="318"/>
      <c r="AXE39" s="318"/>
      <c r="AXF39" s="318"/>
      <c r="AXG39" s="318"/>
      <c r="AXH39" s="38"/>
      <c r="AXI39" s="318"/>
      <c r="AXJ39" s="38"/>
      <c r="AXK39" s="38"/>
      <c r="AXL39" s="1427"/>
      <c r="AXM39" s="38"/>
      <c r="AXN39" s="38"/>
      <c r="AXO39" s="1427"/>
      <c r="AXP39" s="1427"/>
      <c r="AXQ39" s="1427"/>
      <c r="AXR39" s="1427"/>
      <c r="AXS39" s="1427"/>
      <c r="AXT39" s="1427"/>
      <c r="AXU39" s="1427"/>
      <c r="AXV39" s="17"/>
      <c r="AXW39" s="318"/>
      <c r="AXX39" s="318"/>
      <c r="AXY39" s="318"/>
      <c r="AXZ39" s="318"/>
      <c r="AYA39" s="318"/>
      <c r="AYB39" s="318"/>
      <c r="AYC39" s="318"/>
      <c r="AYD39" s="38"/>
      <c r="AYE39" s="318"/>
      <c r="AYF39" s="38"/>
      <c r="AYG39" s="38"/>
      <c r="AYH39" s="1427"/>
      <c r="AYI39" s="38"/>
      <c r="AYJ39" s="38"/>
      <c r="AYK39" s="1427"/>
      <c r="AYL39" s="1427"/>
      <c r="AYM39" s="1427"/>
      <c r="AYN39" s="1427"/>
      <c r="AYO39" s="1427"/>
      <c r="AYP39" s="1427"/>
      <c r="AYQ39" s="1427"/>
      <c r="AYR39" s="17"/>
      <c r="AYS39" s="318"/>
      <c r="AYT39" s="318"/>
      <c r="AYU39" s="318"/>
      <c r="AYV39" s="318"/>
      <c r="AYW39" s="318"/>
      <c r="AYX39" s="318"/>
      <c r="AYY39" s="318"/>
      <c r="AYZ39" s="38"/>
      <c r="AZA39" s="318"/>
      <c r="AZB39" s="38"/>
      <c r="AZC39" s="38"/>
      <c r="AZD39" s="1427"/>
      <c r="AZE39" s="38"/>
      <c r="AZF39" s="38"/>
      <c r="AZG39" s="1427"/>
      <c r="AZH39" s="1427"/>
      <c r="AZI39" s="1427"/>
      <c r="AZJ39" s="1427"/>
      <c r="AZK39" s="1427"/>
      <c r="AZL39" s="1427"/>
      <c r="AZM39" s="1427"/>
      <c r="AZN39" s="17"/>
      <c r="AZO39" s="318"/>
      <c r="AZP39" s="318"/>
      <c r="AZQ39" s="318"/>
      <c r="AZR39" s="318"/>
      <c r="AZS39" s="318"/>
      <c r="AZT39" s="318"/>
      <c r="AZU39" s="318"/>
      <c r="AZV39" s="38"/>
      <c r="AZW39" s="318"/>
      <c r="AZX39" s="38"/>
      <c r="AZY39" s="38"/>
      <c r="AZZ39" s="1427"/>
      <c r="BAA39" s="38"/>
      <c r="BAB39" s="38"/>
      <c r="BAC39" s="1427"/>
      <c r="BAD39" s="1427"/>
      <c r="BAE39" s="1427"/>
      <c r="BAF39" s="1427"/>
      <c r="BAG39" s="1427"/>
      <c r="BAH39" s="1427"/>
      <c r="BAI39" s="1427"/>
      <c r="BAJ39" s="17"/>
      <c r="BAK39" s="318"/>
      <c r="BAL39" s="318"/>
      <c r="BAM39" s="318"/>
      <c r="BAN39" s="318"/>
      <c r="BAO39" s="318"/>
      <c r="BAP39" s="318"/>
      <c r="BAQ39" s="318"/>
      <c r="BAR39" s="38"/>
      <c r="BAS39" s="318"/>
      <c r="BAT39" s="38"/>
      <c r="BAU39" s="38"/>
      <c r="BAV39" s="1427"/>
      <c r="BAW39" s="38"/>
      <c r="BAX39" s="38"/>
      <c r="BAY39" s="1427"/>
      <c r="BAZ39" s="1427"/>
      <c r="BBA39" s="1427"/>
      <c r="BBB39" s="1427"/>
      <c r="BBC39" s="1427"/>
      <c r="BBD39" s="1427"/>
      <c r="BBE39" s="1427"/>
      <c r="BBF39" s="17"/>
      <c r="BBG39" s="318"/>
      <c r="BBH39" s="318"/>
      <c r="BBI39" s="318"/>
      <c r="BBJ39" s="318"/>
      <c r="BBK39" s="318"/>
      <c r="BBL39" s="318"/>
      <c r="BBM39" s="318"/>
      <c r="BBN39" s="38"/>
      <c r="BBO39" s="318"/>
      <c r="BBP39" s="38"/>
      <c r="BBQ39" s="38"/>
      <c r="BBR39" s="1427"/>
      <c r="BBS39" s="38"/>
      <c r="BBT39" s="38"/>
      <c r="BBU39" s="1427"/>
      <c r="BBV39" s="1427"/>
      <c r="BBW39" s="1427"/>
      <c r="BBX39" s="1427"/>
      <c r="BBY39" s="1427"/>
      <c r="BBZ39" s="1427"/>
      <c r="BCA39" s="1427"/>
      <c r="BCB39" s="17"/>
      <c r="BCC39" s="318"/>
      <c r="BCD39" s="318"/>
      <c r="BCE39" s="318"/>
      <c r="BCF39" s="318"/>
      <c r="BCG39" s="318"/>
      <c r="BCH39" s="318"/>
      <c r="BCI39" s="318"/>
      <c r="BCJ39" s="38"/>
      <c r="BCK39" s="318"/>
      <c r="BCL39" s="38"/>
      <c r="BCM39" s="38"/>
      <c r="BCN39" s="1427"/>
      <c r="BCO39" s="38"/>
      <c r="BCP39" s="38"/>
      <c r="BCQ39" s="1427"/>
      <c r="BCR39" s="1427"/>
      <c r="BCS39" s="1427"/>
      <c r="BCT39" s="1427"/>
      <c r="BCU39" s="1427"/>
      <c r="BCV39" s="1427"/>
      <c r="BCW39" s="1427"/>
      <c r="BCX39" s="17"/>
      <c r="BCY39" s="318"/>
      <c r="BCZ39" s="318"/>
      <c r="BDA39" s="318"/>
      <c r="BDB39" s="318"/>
      <c r="BDC39" s="318"/>
      <c r="BDD39" s="318"/>
      <c r="BDE39" s="318"/>
      <c r="BDF39" s="38"/>
      <c r="BDG39" s="318"/>
      <c r="BDH39" s="38"/>
      <c r="BDI39" s="38"/>
      <c r="BDJ39" s="1427"/>
      <c r="BDK39" s="38"/>
      <c r="BDL39" s="38"/>
      <c r="BDM39" s="1427"/>
      <c r="BDN39" s="1427"/>
      <c r="BDO39" s="1427"/>
      <c r="BDP39" s="1427"/>
      <c r="BDQ39" s="1427"/>
      <c r="BDR39" s="1427"/>
      <c r="BDS39" s="1427"/>
      <c r="BDT39" s="17"/>
      <c r="BDU39" s="318"/>
      <c r="BDV39" s="318"/>
      <c r="BDW39" s="318"/>
      <c r="BDX39" s="318"/>
      <c r="BDY39" s="318"/>
      <c r="BDZ39" s="318"/>
      <c r="BEA39" s="318"/>
      <c r="BEB39" s="38"/>
      <c r="BEC39" s="318"/>
      <c r="BED39" s="38"/>
      <c r="BEE39" s="38"/>
      <c r="BEF39" s="1427"/>
      <c r="BEG39" s="38"/>
      <c r="BEH39" s="38"/>
      <c r="BEI39" s="1427"/>
      <c r="BEJ39" s="1427"/>
      <c r="BEK39" s="1427"/>
      <c r="BEL39" s="1427"/>
      <c r="BEM39" s="1427"/>
      <c r="BEN39" s="1427"/>
      <c r="BEO39" s="1427"/>
      <c r="BEP39" s="17"/>
      <c r="BEQ39" s="318"/>
      <c r="BER39" s="318"/>
      <c r="BES39" s="318"/>
      <c r="BET39" s="318"/>
      <c r="BEU39" s="318"/>
      <c r="BEV39" s="318"/>
      <c r="BEW39" s="318"/>
      <c r="BEX39" s="38"/>
      <c r="BEY39" s="318"/>
      <c r="BEZ39" s="38"/>
      <c r="BFA39" s="38"/>
      <c r="BFB39" s="1427"/>
      <c r="BFC39" s="38"/>
      <c r="BFD39" s="38"/>
      <c r="BFE39" s="1427"/>
      <c r="BFF39" s="1427"/>
      <c r="BFG39" s="1427"/>
      <c r="BFH39" s="1427"/>
      <c r="BFI39" s="1427"/>
      <c r="BFJ39" s="1427"/>
      <c r="BFK39" s="1427"/>
      <c r="BFL39" s="17"/>
      <c r="BFM39" s="318"/>
      <c r="BFN39" s="318"/>
      <c r="BFO39" s="318"/>
      <c r="BFP39" s="318"/>
      <c r="BFQ39" s="318"/>
      <c r="BFR39" s="318"/>
      <c r="BFS39" s="318"/>
      <c r="BFT39" s="38"/>
      <c r="BFU39" s="318"/>
      <c r="BFV39" s="38"/>
      <c r="BFW39" s="38"/>
      <c r="BFX39" s="1427"/>
      <c r="BFY39" s="38"/>
      <c r="BFZ39" s="38"/>
      <c r="BGA39" s="1427"/>
      <c r="BGB39" s="1427"/>
      <c r="BGC39" s="1427"/>
      <c r="BGD39" s="1427"/>
      <c r="BGE39" s="1427"/>
      <c r="BGF39" s="1427"/>
      <c r="BGG39" s="1427"/>
      <c r="BGH39" s="17"/>
      <c r="BGI39" s="318"/>
      <c r="BGJ39" s="318"/>
      <c r="BGK39" s="318"/>
      <c r="BGL39" s="318"/>
      <c r="BGM39" s="318"/>
      <c r="BGN39" s="318"/>
      <c r="BGO39" s="318"/>
      <c r="BGP39" s="38"/>
      <c r="BGQ39" s="318"/>
      <c r="BGR39" s="38"/>
      <c r="BGS39" s="38"/>
      <c r="BGT39" s="1427"/>
      <c r="BGU39" s="38"/>
      <c r="BGV39" s="38"/>
      <c r="BGW39" s="1427"/>
      <c r="BGX39" s="1427"/>
      <c r="BGY39" s="1427"/>
      <c r="BGZ39" s="1427"/>
      <c r="BHA39" s="1427"/>
      <c r="BHB39" s="1427"/>
      <c r="BHC39" s="1427"/>
      <c r="BHD39" s="17"/>
      <c r="BHE39" s="318"/>
      <c r="BHF39" s="318"/>
      <c r="BHG39" s="318"/>
      <c r="BHH39" s="318"/>
      <c r="BHI39" s="318"/>
      <c r="BHJ39" s="318"/>
      <c r="BHK39" s="318"/>
      <c r="BHL39" s="38"/>
      <c r="BHM39" s="318"/>
      <c r="BHN39" s="38"/>
      <c r="BHO39" s="38"/>
      <c r="BHP39" s="1427"/>
      <c r="BHQ39" s="38"/>
      <c r="BHR39" s="38"/>
      <c r="BHS39" s="1427"/>
      <c r="BHT39" s="1427"/>
      <c r="BHU39" s="1427"/>
      <c r="BHV39" s="1427"/>
      <c r="BHW39" s="1427"/>
      <c r="BHX39" s="1427"/>
      <c r="BHY39" s="1427"/>
      <c r="BHZ39" s="17"/>
      <c r="BIA39" s="318"/>
      <c r="BIB39" s="318"/>
      <c r="BIC39" s="318"/>
      <c r="BID39" s="318"/>
      <c r="BIE39" s="318"/>
      <c r="BIF39" s="318"/>
      <c r="BIG39" s="318"/>
      <c r="BIH39" s="38"/>
      <c r="BII39" s="318"/>
      <c r="BIJ39" s="38"/>
      <c r="BIK39" s="38"/>
      <c r="BIL39" s="1427"/>
      <c r="BIM39" s="38"/>
      <c r="BIN39" s="38"/>
      <c r="BIO39" s="1427"/>
      <c r="BIP39" s="1427"/>
      <c r="BIQ39" s="1427"/>
      <c r="BIR39" s="1427"/>
      <c r="BIS39" s="1427"/>
      <c r="BIT39" s="1427"/>
      <c r="BIU39" s="1427"/>
      <c r="BIV39" s="17"/>
      <c r="BIW39" s="318"/>
      <c r="BIX39" s="318"/>
      <c r="BIY39" s="318"/>
      <c r="BIZ39" s="318"/>
      <c r="BJA39" s="318"/>
      <c r="BJB39" s="318"/>
      <c r="BJC39" s="318"/>
      <c r="BJD39" s="38"/>
      <c r="BJE39" s="318"/>
      <c r="BJF39" s="38"/>
      <c r="BJG39" s="38"/>
      <c r="BJH39" s="1427"/>
      <c r="BJI39" s="38"/>
      <c r="BJJ39" s="38"/>
      <c r="BJK39" s="1427"/>
      <c r="BJL39" s="1427"/>
      <c r="BJM39" s="1427"/>
      <c r="BJN39" s="1427"/>
      <c r="BJO39" s="1427"/>
      <c r="BJP39" s="1427"/>
      <c r="BJQ39" s="1427"/>
      <c r="BJR39" s="17"/>
      <c r="BJS39" s="318"/>
      <c r="BJT39" s="318"/>
      <c r="BJU39" s="318"/>
      <c r="BJV39" s="318"/>
      <c r="BJW39" s="318"/>
      <c r="BJX39" s="318"/>
      <c r="BJY39" s="318"/>
      <c r="BJZ39" s="38"/>
      <c r="BKA39" s="318"/>
      <c r="BKB39" s="38"/>
      <c r="BKC39" s="38"/>
      <c r="BKD39" s="1427"/>
      <c r="BKE39" s="38"/>
      <c r="BKF39" s="38"/>
      <c r="BKG39" s="1427"/>
      <c r="BKH39" s="1427"/>
      <c r="BKI39" s="1427"/>
      <c r="BKJ39" s="1427"/>
      <c r="BKK39" s="1427"/>
      <c r="BKL39" s="1427"/>
      <c r="BKM39" s="1427"/>
      <c r="BKN39" s="17"/>
      <c r="BKO39" s="318"/>
      <c r="BKP39" s="318"/>
      <c r="BKQ39" s="318"/>
      <c r="BKR39" s="318"/>
      <c r="BKS39" s="318"/>
      <c r="BKT39" s="318"/>
      <c r="BKU39" s="318"/>
      <c r="BKV39" s="38"/>
      <c r="BKW39" s="318"/>
      <c r="BKX39" s="38"/>
      <c r="BKY39" s="38"/>
      <c r="BKZ39" s="1427"/>
      <c r="BLA39" s="38"/>
      <c r="BLB39" s="38"/>
      <c r="BLC39" s="1427"/>
      <c r="BLD39" s="1427"/>
      <c r="BLE39" s="1427"/>
      <c r="BLF39" s="1427"/>
      <c r="BLG39" s="1427"/>
      <c r="BLH39" s="1427"/>
      <c r="BLI39" s="1427"/>
      <c r="BLJ39" s="17"/>
      <c r="BLK39" s="318"/>
      <c r="BLL39" s="318"/>
      <c r="BLM39" s="318"/>
      <c r="BLN39" s="318"/>
      <c r="BLO39" s="318"/>
      <c r="BLP39" s="318"/>
      <c r="BLQ39" s="318"/>
      <c r="BLR39" s="38"/>
      <c r="BLS39" s="318"/>
      <c r="BLT39" s="38"/>
      <c r="BLU39" s="38"/>
      <c r="BLV39" s="1427"/>
      <c r="BLW39" s="38"/>
      <c r="BLX39" s="38"/>
      <c r="BLY39" s="1427"/>
      <c r="BLZ39" s="1427"/>
      <c r="BMA39" s="1427"/>
      <c r="BMB39" s="1427"/>
      <c r="BMC39" s="1427"/>
      <c r="BMD39" s="1427"/>
      <c r="BME39" s="1427"/>
      <c r="BMF39" s="17"/>
      <c r="BMG39" s="318"/>
      <c r="BMH39" s="318"/>
      <c r="BMI39" s="318"/>
      <c r="BMJ39" s="318"/>
      <c r="BMK39" s="318"/>
      <c r="BML39" s="318"/>
      <c r="BMM39" s="318"/>
      <c r="BMN39" s="38"/>
      <c r="BMO39" s="318"/>
      <c r="BMP39" s="38"/>
      <c r="BMQ39" s="38"/>
      <c r="BMR39" s="1427"/>
      <c r="BMS39" s="38"/>
      <c r="BMT39" s="38"/>
      <c r="BMU39" s="1427"/>
      <c r="BMV39" s="1427"/>
      <c r="BMW39" s="1427"/>
      <c r="BMX39" s="1427"/>
      <c r="BMY39" s="1427"/>
      <c r="BMZ39" s="1427"/>
      <c r="BNA39" s="1427"/>
      <c r="BNB39" s="17"/>
      <c r="BNC39" s="318"/>
      <c r="BND39" s="318"/>
      <c r="BNE39" s="318"/>
      <c r="BNF39" s="318"/>
      <c r="BNG39" s="318"/>
      <c r="BNH39" s="318"/>
      <c r="BNI39" s="318"/>
      <c r="BNJ39" s="38"/>
      <c r="BNK39" s="318"/>
      <c r="BNL39" s="38"/>
      <c r="BNM39" s="38"/>
      <c r="BNN39" s="1427"/>
      <c r="BNO39" s="38"/>
      <c r="BNP39" s="38"/>
      <c r="BNQ39" s="1427"/>
      <c r="BNR39" s="1427"/>
      <c r="BNS39" s="1427"/>
      <c r="BNT39" s="1427"/>
      <c r="BNU39" s="1427"/>
      <c r="BNV39" s="1427"/>
      <c r="BNW39" s="1427"/>
      <c r="BNX39" s="17"/>
      <c r="BNY39" s="318"/>
      <c r="BNZ39" s="318"/>
      <c r="BOA39" s="318"/>
      <c r="BOB39" s="318"/>
      <c r="BOC39" s="318"/>
      <c r="BOD39" s="318"/>
      <c r="BOE39" s="318"/>
      <c r="BOF39" s="38"/>
      <c r="BOG39" s="318"/>
      <c r="BOH39" s="38"/>
      <c r="BOI39" s="38"/>
      <c r="BOJ39" s="1427"/>
      <c r="BOK39" s="38"/>
      <c r="BOL39" s="38"/>
      <c r="BOM39" s="1427"/>
      <c r="BON39" s="1427"/>
      <c r="BOO39" s="1427"/>
      <c r="BOP39" s="1427"/>
      <c r="BOQ39" s="1427"/>
      <c r="BOR39" s="1427"/>
      <c r="BOS39" s="1427"/>
      <c r="BOT39" s="17"/>
      <c r="BOU39" s="318"/>
      <c r="BOV39" s="318"/>
      <c r="BOW39" s="318"/>
      <c r="BOX39" s="318"/>
      <c r="BOY39" s="318"/>
      <c r="BOZ39" s="318"/>
      <c r="BPA39" s="318"/>
      <c r="BPB39" s="38"/>
      <c r="BPC39" s="318"/>
      <c r="BPD39" s="38"/>
      <c r="BPE39" s="38"/>
      <c r="BPF39" s="1427"/>
      <c r="BPG39" s="38"/>
      <c r="BPH39" s="38"/>
      <c r="BPI39" s="1427"/>
      <c r="BPJ39" s="1427"/>
      <c r="BPK39" s="1427"/>
      <c r="BPL39" s="1427"/>
      <c r="BPM39" s="1427"/>
      <c r="BPN39" s="1427"/>
      <c r="BPO39" s="1427"/>
      <c r="BPP39" s="17"/>
      <c r="BPQ39" s="318"/>
      <c r="BPR39" s="318"/>
      <c r="BPS39" s="318"/>
      <c r="BPT39" s="318"/>
      <c r="BPU39" s="318"/>
      <c r="BPV39" s="318"/>
      <c r="BPW39" s="318"/>
      <c r="BPX39" s="38"/>
      <c r="BPY39" s="318"/>
      <c r="BPZ39" s="38"/>
      <c r="BQA39" s="38"/>
      <c r="BQB39" s="1427"/>
      <c r="BQC39" s="38"/>
      <c r="BQD39" s="38"/>
      <c r="BQE39" s="1427"/>
      <c r="BQF39" s="1427"/>
      <c r="BQG39" s="1427"/>
      <c r="BQH39" s="1427"/>
      <c r="BQI39" s="1427"/>
      <c r="BQJ39" s="1427"/>
      <c r="BQK39" s="1427"/>
      <c r="BQL39" s="17"/>
      <c r="BQM39" s="318"/>
      <c r="BQN39" s="318"/>
      <c r="BQO39" s="318"/>
      <c r="BQP39" s="318"/>
      <c r="BQQ39" s="318"/>
      <c r="BQR39" s="318"/>
      <c r="BQS39" s="318"/>
      <c r="BQT39" s="38"/>
      <c r="BQU39" s="318"/>
      <c r="BQV39" s="38"/>
      <c r="BQW39" s="38"/>
      <c r="BQX39" s="1427"/>
      <c r="BQY39" s="38"/>
      <c r="BQZ39" s="38"/>
      <c r="BRA39" s="1427"/>
      <c r="BRB39" s="1427"/>
      <c r="BRC39" s="1427"/>
      <c r="BRD39" s="1427"/>
      <c r="BRE39" s="1427"/>
      <c r="BRF39" s="1427"/>
      <c r="BRG39" s="1427"/>
      <c r="BRH39" s="17"/>
      <c r="BRI39" s="318"/>
      <c r="BRJ39" s="318"/>
      <c r="BRK39" s="318"/>
      <c r="BRL39" s="318"/>
      <c r="BRM39" s="318"/>
      <c r="BRN39" s="318"/>
      <c r="BRO39" s="318"/>
      <c r="BRP39" s="38"/>
      <c r="BRQ39" s="318"/>
      <c r="BRR39" s="38"/>
      <c r="BRS39" s="38"/>
      <c r="BRT39" s="1427"/>
      <c r="BRU39" s="38"/>
      <c r="BRV39" s="38"/>
      <c r="BRW39" s="1427"/>
      <c r="BRX39" s="1427"/>
      <c r="BRY39" s="1427"/>
      <c r="BRZ39" s="1427"/>
      <c r="BSA39" s="1427"/>
      <c r="BSB39" s="1427"/>
      <c r="BSC39" s="1427"/>
      <c r="BSD39" s="17"/>
      <c r="BSE39" s="318"/>
      <c r="BSF39" s="318"/>
      <c r="BSG39" s="318"/>
      <c r="BSH39" s="318"/>
      <c r="BSI39" s="318"/>
      <c r="BSJ39" s="318"/>
      <c r="BSK39" s="318"/>
      <c r="BSL39" s="38"/>
      <c r="BSM39" s="318"/>
      <c r="BSN39" s="38"/>
      <c r="BSO39" s="38"/>
      <c r="BSP39" s="1427"/>
      <c r="BSQ39" s="38"/>
      <c r="BSR39" s="38"/>
      <c r="BSS39" s="1427"/>
      <c r="BST39" s="1427"/>
      <c r="BSU39" s="1427"/>
      <c r="BSV39" s="1427"/>
      <c r="BSW39" s="1427"/>
      <c r="BSX39" s="1427"/>
      <c r="BSY39" s="1427"/>
      <c r="BSZ39" s="17"/>
      <c r="BTA39" s="318"/>
      <c r="BTB39" s="318"/>
      <c r="BTC39" s="318"/>
      <c r="BTD39" s="318"/>
      <c r="BTE39" s="318"/>
      <c r="BTF39" s="318"/>
      <c r="BTG39" s="318"/>
      <c r="BTH39" s="38"/>
      <c r="BTI39" s="318"/>
      <c r="BTJ39" s="38"/>
      <c r="BTK39" s="38"/>
      <c r="BTL39" s="1427"/>
      <c r="BTM39" s="38"/>
      <c r="BTN39" s="38"/>
      <c r="BTO39" s="1427"/>
      <c r="BTP39" s="1427"/>
      <c r="BTQ39" s="1427"/>
      <c r="BTR39" s="1427"/>
      <c r="BTS39" s="1427"/>
      <c r="BTT39" s="1427"/>
      <c r="BTU39" s="1427"/>
      <c r="BTV39" s="17"/>
      <c r="BTW39" s="318"/>
      <c r="BTX39" s="318"/>
      <c r="BTY39" s="318"/>
      <c r="BTZ39" s="318"/>
      <c r="BUA39" s="318"/>
      <c r="BUB39" s="318"/>
      <c r="BUC39" s="318"/>
      <c r="BUD39" s="38"/>
      <c r="BUE39" s="318"/>
      <c r="BUF39" s="38"/>
      <c r="BUG39" s="38"/>
      <c r="BUH39" s="1427"/>
      <c r="BUI39" s="38"/>
      <c r="BUJ39" s="38"/>
      <c r="BUK39" s="1427"/>
      <c r="BUL39" s="1427"/>
      <c r="BUM39" s="1427"/>
      <c r="BUN39" s="1427"/>
      <c r="BUO39" s="1427"/>
      <c r="BUP39" s="1427"/>
      <c r="BUQ39" s="1427"/>
      <c r="BUR39" s="17"/>
      <c r="BUS39" s="318"/>
      <c r="BUT39" s="318"/>
      <c r="BUU39" s="318"/>
      <c r="BUV39" s="318"/>
      <c r="BUW39" s="318"/>
      <c r="BUX39" s="318"/>
      <c r="BUY39" s="318"/>
      <c r="BUZ39" s="38"/>
      <c r="BVA39" s="318"/>
      <c r="BVB39" s="38"/>
      <c r="BVC39" s="38"/>
      <c r="BVD39" s="1427"/>
      <c r="BVE39" s="38"/>
      <c r="BVF39" s="38"/>
      <c r="BVG39" s="1427"/>
      <c r="BVH39" s="1427"/>
      <c r="BVI39" s="1427"/>
      <c r="BVJ39" s="1427"/>
      <c r="BVK39" s="1427"/>
      <c r="BVL39" s="1427"/>
      <c r="BVM39" s="1427"/>
      <c r="BVN39" s="17"/>
      <c r="BVO39" s="318"/>
      <c r="BVP39" s="318"/>
      <c r="BVQ39" s="318"/>
      <c r="BVR39" s="318"/>
      <c r="BVS39" s="318"/>
      <c r="BVT39" s="318"/>
      <c r="BVU39" s="318"/>
      <c r="BVV39" s="38"/>
      <c r="BVW39" s="318"/>
      <c r="BVX39" s="38"/>
      <c r="BVY39" s="38"/>
      <c r="BVZ39" s="1427"/>
      <c r="BWA39" s="38"/>
      <c r="BWB39" s="38"/>
      <c r="BWC39" s="1427"/>
      <c r="BWD39" s="1427"/>
      <c r="BWE39" s="1427"/>
      <c r="BWF39" s="1427"/>
      <c r="BWG39" s="1427"/>
      <c r="BWH39" s="1427"/>
      <c r="BWI39" s="1427"/>
      <c r="BWJ39" s="17"/>
      <c r="BWK39" s="318"/>
      <c r="BWL39" s="318"/>
      <c r="BWM39" s="318"/>
      <c r="BWN39" s="318"/>
      <c r="BWO39" s="318"/>
      <c r="BWP39" s="318"/>
      <c r="BWQ39" s="318"/>
      <c r="BWR39" s="38"/>
      <c r="BWS39" s="318"/>
      <c r="BWT39" s="38"/>
      <c r="BWU39" s="38"/>
      <c r="BWV39" s="1427"/>
      <c r="BWW39" s="38"/>
      <c r="BWX39" s="38"/>
      <c r="BWY39" s="1427"/>
      <c r="BWZ39" s="1427"/>
      <c r="BXA39" s="1427"/>
      <c r="BXB39" s="1427"/>
      <c r="BXC39" s="1427"/>
      <c r="BXD39" s="1427"/>
      <c r="BXE39" s="1427"/>
      <c r="BXF39" s="17"/>
      <c r="BXG39" s="318"/>
      <c r="BXH39" s="318"/>
      <c r="BXI39" s="318"/>
      <c r="BXJ39" s="318"/>
      <c r="BXK39" s="318"/>
      <c r="BXL39" s="318"/>
      <c r="BXM39" s="318"/>
      <c r="BXN39" s="38"/>
      <c r="BXO39" s="318"/>
      <c r="BXP39" s="38"/>
      <c r="BXQ39" s="38"/>
      <c r="BXR39" s="1427"/>
      <c r="BXS39" s="38"/>
      <c r="BXT39" s="38"/>
      <c r="BXU39" s="1427"/>
      <c r="BXV39" s="1427"/>
      <c r="BXW39" s="1427"/>
      <c r="BXX39" s="1427"/>
      <c r="BXY39" s="1427"/>
      <c r="BXZ39" s="1427"/>
      <c r="BYA39" s="1427"/>
      <c r="BYB39" s="17"/>
      <c r="BYC39" s="318"/>
      <c r="BYD39" s="318"/>
      <c r="BYE39" s="318"/>
      <c r="BYF39" s="318"/>
      <c r="BYG39" s="318"/>
      <c r="BYH39" s="318"/>
      <c r="BYI39" s="318"/>
      <c r="BYJ39" s="38"/>
      <c r="BYK39" s="318"/>
      <c r="BYL39" s="38"/>
      <c r="BYM39" s="38"/>
      <c r="BYN39" s="1427"/>
      <c r="BYO39" s="38"/>
      <c r="BYP39" s="38"/>
      <c r="BYQ39" s="1427"/>
      <c r="BYR39" s="1427"/>
      <c r="BYS39" s="1427"/>
      <c r="BYT39" s="1427"/>
      <c r="BYU39" s="1427"/>
      <c r="BYV39" s="1427"/>
      <c r="BYW39" s="1427"/>
      <c r="BYX39" s="17"/>
      <c r="BYY39" s="318"/>
      <c r="BYZ39" s="318"/>
      <c r="BZA39" s="318"/>
      <c r="BZB39" s="318"/>
      <c r="BZC39" s="318"/>
      <c r="BZD39" s="318"/>
      <c r="BZE39" s="318"/>
      <c r="BZF39" s="38"/>
      <c r="BZG39" s="318"/>
      <c r="BZH39" s="38"/>
      <c r="BZI39" s="38"/>
      <c r="BZJ39" s="1427"/>
      <c r="BZK39" s="38"/>
      <c r="BZL39" s="38"/>
      <c r="BZM39" s="1427"/>
      <c r="BZN39" s="1427"/>
      <c r="BZO39" s="1427"/>
      <c r="BZP39" s="1427"/>
      <c r="BZQ39" s="1427"/>
      <c r="BZR39" s="1427"/>
      <c r="BZS39" s="1427"/>
      <c r="BZT39" s="17"/>
      <c r="BZU39" s="318"/>
      <c r="BZV39" s="318"/>
      <c r="BZW39" s="318"/>
      <c r="BZX39" s="318"/>
      <c r="BZY39" s="318"/>
      <c r="BZZ39" s="318"/>
      <c r="CAA39" s="318"/>
      <c r="CAB39" s="38"/>
      <c r="CAC39" s="318"/>
      <c r="CAD39" s="38"/>
      <c r="CAE39" s="38"/>
      <c r="CAF39" s="1427"/>
      <c r="CAG39" s="38"/>
      <c r="CAH39" s="38"/>
      <c r="CAI39" s="1427"/>
      <c r="CAJ39" s="1427"/>
      <c r="CAK39" s="1427"/>
      <c r="CAL39" s="1427"/>
      <c r="CAM39" s="1427"/>
      <c r="CAN39" s="1427"/>
      <c r="CAO39" s="1427"/>
      <c r="CAP39" s="17"/>
      <c r="CAQ39" s="318"/>
      <c r="CAR39" s="318"/>
      <c r="CAS39" s="318"/>
      <c r="CAT39" s="318"/>
      <c r="CAU39" s="318"/>
      <c r="CAV39" s="318"/>
      <c r="CAW39" s="318"/>
      <c r="CAX39" s="38"/>
      <c r="CAY39" s="318"/>
      <c r="CAZ39" s="38"/>
      <c r="CBA39" s="38"/>
      <c r="CBB39" s="1427"/>
      <c r="CBC39" s="38"/>
      <c r="CBD39" s="38"/>
      <c r="CBE39" s="1427"/>
      <c r="CBF39" s="1427"/>
      <c r="CBG39" s="1427"/>
      <c r="CBH39" s="1427"/>
      <c r="CBI39" s="1427"/>
      <c r="CBJ39" s="1427"/>
      <c r="CBK39" s="1427"/>
      <c r="CBL39" s="17"/>
      <c r="CBM39" s="318"/>
      <c r="CBN39" s="318"/>
      <c r="CBO39" s="318"/>
      <c r="CBP39" s="318"/>
      <c r="CBQ39" s="318"/>
      <c r="CBR39" s="318"/>
      <c r="CBS39" s="318"/>
      <c r="CBT39" s="38"/>
      <c r="CBU39" s="318"/>
      <c r="CBV39" s="38"/>
      <c r="CBW39" s="38"/>
      <c r="CBX39" s="1427"/>
      <c r="CBY39" s="38"/>
      <c r="CBZ39" s="38"/>
      <c r="CCA39" s="1427"/>
      <c r="CCB39" s="1427"/>
      <c r="CCC39" s="1427"/>
      <c r="CCD39" s="1427"/>
      <c r="CCE39" s="1427"/>
      <c r="CCF39" s="1427"/>
      <c r="CCG39" s="1427"/>
      <c r="CCH39" s="17"/>
      <c r="CCI39" s="318"/>
      <c r="CCJ39" s="318"/>
      <c r="CCK39" s="318"/>
      <c r="CCL39" s="318"/>
      <c r="CCM39" s="318"/>
      <c r="CCN39" s="318"/>
      <c r="CCO39" s="318"/>
      <c r="CCP39" s="38"/>
      <c r="CCQ39" s="318"/>
      <c r="CCR39" s="38"/>
      <c r="CCS39" s="38"/>
      <c r="CCT39" s="1427"/>
      <c r="CCU39" s="38"/>
      <c r="CCV39" s="38"/>
      <c r="CCW39" s="1427"/>
      <c r="CCX39" s="1427"/>
      <c r="CCY39" s="1427"/>
      <c r="CCZ39" s="1427"/>
      <c r="CDA39" s="1427"/>
      <c r="CDB39" s="1427"/>
      <c r="CDC39" s="1427"/>
      <c r="CDD39" s="17"/>
      <c r="CDE39" s="318"/>
      <c r="CDF39" s="318"/>
      <c r="CDG39" s="318"/>
      <c r="CDH39" s="318"/>
      <c r="CDI39" s="318"/>
      <c r="CDJ39" s="318"/>
      <c r="CDK39" s="318"/>
      <c r="CDL39" s="38"/>
      <c r="CDM39" s="318"/>
      <c r="CDN39" s="38"/>
      <c r="CDO39" s="38"/>
      <c r="CDP39" s="1427"/>
      <c r="CDQ39" s="38"/>
      <c r="CDR39" s="38"/>
      <c r="CDS39" s="1427"/>
      <c r="CDT39" s="1427"/>
      <c r="CDU39" s="1427"/>
      <c r="CDV39" s="1427"/>
      <c r="CDW39" s="1427"/>
      <c r="CDX39" s="1427"/>
      <c r="CDY39" s="1427"/>
      <c r="CDZ39" s="17"/>
      <c r="CEA39" s="318"/>
      <c r="CEB39" s="318"/>
      <c r="CEC39" s="318"/>
      <c r="CED39" s="318"/>
      <c r="CEE39" s="318"/>
      <c r="CEF39" s="318"/>
      <c r="CEG39" s="318"/>
      <c r="CEH39" s="38"/>
      <c r="CEI39" s="318"/>
      <c r="CEJ39" s="38"/>
      <c r="CEK39" s="38"/>
      <c r="CEL39" s="1427"/>
      <c r="CEM39" s="38"/>
      <c r="CEN39" s="38"/>
      <c r="CEO39" s="1427"/>
      <c r="CEP39" s="1427"/>
      <c r="CEQ39" s="1427"/>
      <c r="CER39" s="1427"/>
      <c r="CES39" s="1427"/>
      <c r="CET39" s="1427"/>
      <c r="CEU39" s="1427"/>
      <c r="CEV39" s="17"/>
      <c r="CEW39" s="318"/>
      <c r="CEX39" s="318"/>
      <c r="CEY39" s="318"/>
      <c r="CEZ39" s="318"/>
      <c r="CFA39" s="318"/>
      <c r="CFB39" s="318"/>
      <c r="CFC39" s="318"/>
      <c r="CFD39" s="38"/>
      <c r="CFE39" s="318"/>
      <c r="CFF39" s="38"/>
      <c r="CFG39" s="38"/>
      <c r="CFH39" s="1427"/>
      <c r="CFI39" s="38"/>
      <c r="CFJ39" s="38"/>
      <c r="CFK39" s="1427"/>
      <c r="CFL39" s="1427"/>
      <c r="CFM39" s="1427"/>
      <c r="CFN39" s="1427"/>
      <c r="CFO39" s="1427"/>
      <c r="CFP39" s="1427"/>
      <c r="CFQ39" s="1427"/>
      <c r="CFR39" s="17"/>
      <c r="CFS39" s="318"/>
      <c r="CFT39" s="318"/>
      <c r="CFU39" s="318"/>
      <c r="CFV39" s="318"/>
      <c r="CFW39" s="318"/>
      <c r="CFX39" s="318"/>
      <c r="CFY39" s="318"/>
      <c r="CFZ39" s="38"/>
      <c r="CGA39" s="318"/>
      <c r="CGB39" s="38"/>
      <c r="CGC39" s="38"/>
      <c r="CGD39" s="1427"/>
      <c r="CGE39" s="38"/>
      <c r="CGF39" s="38"/>
      <c r="CGG39" s="1427"/>
      <c r="CGH39" s="1427"/>
      <c r="CGI39" s="1427"/>
      <c r="CGJ39" s="1427"/>
      <c r="CGK39" s="1427"/>
      <c r="CGL39" s="1427"/>
      <c r="CGM39" s="1427"/>
      <c r="CGN39" s="17"/>
      <c r="CGO39" s="318"/>
      <c r="CGP39" s="318"/>
      <c r="CGQ39" s="318"/>
      <c r="CGR39" s="318"/>
      <c r="CGS39" s="318"/>
      <c r="CGT39" s="318"/>
      <c r="CGU39" s="318"/>
      <c r="CGV39" s="38"/>
      <c r="CGW39" s="318"/>
      <c r="CGX39" s="38"/>
      <c r="CGY39" s="38"/>
      <c r="CGZ39" s="1427"/>
      <c r="CHA39" s="38"/>
      <c r="CHB39" s="38"/>
      <c r="CHC39" s="1427"/>
      <c r="CHD39" s="1427"/>
      <c r="CHE39" s="1427"/>
      <c r="CHF39" s="1427"/>
      <c r="CHG39" s="1427"/>
      <c r="CHH39" s="1427"/>
      <c r="CHI39" s="1427"/>
      <c r="CHJ39" s="17"/>
      <c r="CHK39" s="318"/>
      <c r="CHL39" s="318"/>
      <c r="CHM39" s="318"/>
      <c r="CHN39" s="318"/>
      <c r="CHO39" s="318"/>
      <c r="CHP39" s="318"/>
      <c r="CHQ39" s="318"/>
      <c r="CHR39" s="38"/>
      <c r="CHS39" s="318"/>
      <c r="CHT39" s="38"/>
      <c r="CHU39" s="38"/>
      <c r="CHV39" s="1427"/>
      <c r="CHW39" s="38"/>
      <c r="CHX39" s="38"/>
      <c r="CHY39" s="1427"/>
      <c r="CHZ39" s="1427"/>
      <c r="CIA39" s="1427"/>
      <c r="CIB39" s="1427"/>
      <c r="CIC39" s="1427"/>
      <c r="CID39" s="1427"/>
      <c r="CIE39" s="1427"/>
      <c r="CIF39" s="17"/>
      <c r="CIG39" s="318"/>
      <c r="CIH39" s="318"/>
      <c r="CII39" s="318"/>
      <c r="CIJ39" s="318"/>
      <c r="CIK39" s="318"/>
      <c r="CIL39" s="318"/>
      <c r="CIM39" s="318"/>
      <c r="CIN39" s="38"/>
      <c r="CIO39" s="318"/>
      <c r="CIP39" s="38"/>
      <c r="CIQ39" s="38"/>
      <c r="CIR39" s="1427"/>
      <c r="CIS39" s="38"/>
      <c r="CIT39" s="38"/>
      <c r="CIU39" s="1427"/>
      <c r="CIV39" s="1427"/>
      <c r="CIW39" s="1427"/>
      <c r="CIX39" s="1427"/>
      <c r="CIY39" s="1427"/>
      <c r="CIZ39" s="1427"/>
      <c r="CJA39" s="1427"/>
      <c r="CJB39" s="17"/>
      <c r="CJC39" s="318"/>
      <c r="CJD39" s="318"/>
      <c r="CJE39" s="318"/>
      <c r="CJF39" s="318"/>
      <c r="CJG39" s="318"/>
      <c r="CJH39" s="318"/>
      <c r="CJI39" s="318"/>
      <c r="CJJ39" s="38"/>
      <c r="CJK39" s="318"/>
      <c r="CJL39" s="38"/>
      <c r="CJM39" s="38"/>
      <c r="CJN39" s="1427"/>
      <c r="CJO39" s="38"/>
      <c r="CJP39" s="38"/>
      <c r="CJQ39" s="1427"/>
      <c r="CJR39" s="1427"/>
      <c r="CJS39" s="1427"/>
      <c r="CJT39" s="1427"/>
      <c r="CJU39" s="1427"/>
      <c r="CJV39" s="1427"/>
      <c r="CJW39" s="1427"/>
      <c r="CJX39" s="17"/>
      <c r="CJY39" s="318"/>
      <c r="CJZ39" s="318"/>
      <c r="CKA39" s="318"/>
      <c r="CKB39" s="318"/>
      <c r="CKC39" s="318"/>
      <c r="CKD39" s="318"/>
      <c r="CKE39" s="318"/>
      <c r="CKF39" s="38"/>
      <c r="CKG39" s="318"/>
      <c r="CKH39" s="38"/>
      <c r="CKI39" s="38"/>
      <c r="CKJ39" s="1427"/>
      <c r="CKK39" s="38"/>
      <c r="CKL39" s="38"/>
      <c r="CKM39" s="1427"/>
      <c r="CKN39" s="1427"/>
      <c r="CKO39" s="1427"/>
      <c r="CKP39" s="1427"/>
      <c r="CKQ39" s="1427"/>
      <c r="CKR39" s="1427"/>
      <c r="CKS39" s="1427"/>
      <c r="CKT39" s="17"/>
      <c r="CKU39" s="318"/>
      <c r="CKV39" s="318"/>
      <c r="CKW39" s="318"/>
      <c r="CKX39" s="318"/>
      <c r="CKY39" s="318"/>
      <c r="CKZ39" s="318"/>
      <c r="CLA39" s="318"/>
      <c r="CLB39" s="38"/>
      <c r="CLC39" s="318"/>
      <c r="CLD39" s="38"/>
      <c r="CLE39" s="38"/>
      <c r="CLF39" s="1427"/>
      <c r="CLG39" s="38"/>
      <c r="CLH39" s="38"/>
      <c r="CLI39" s="1427"/>
      <c r="CLJ39" s="1427"/>
      <c r="CLK39" s="1427"/>
      <c r="CLL39" s="1427"/>
      <c r="CLM39" s="1427"/>
      <c r="CLN39" s="1427"/>
      <c r="CLO39" s="1427"/>
      <c r="CLP39" s="17"/>
      <c r="CLQ39" s="318"/>
      <c r="CLR39" s="318"/>
      <c r="CLS39" s="318"/>
      <c r="CLT39" s="318"/>
      <c r="CLU39" s="318"/>
      <c r="CLV39" s="318"/>
      <c r="CLW39" s="318"/>
      <c r="CLX39" s="38"/>
      <c r="CLY39" s="318"/>
      <c r="CLZ39" s="38"/>
      <c r="CMA39" s="38"/>
      <c r="CMB39" s="1427"/>
      <c r="CMC39" s="38"/>
      <c r="CMD39" s="38"/>
      <c r="CME39" s="1427"/>
      <c r="CMF39" s="1427"/>
      <c r="CMG39" s="1427"/>
      <c r="CMH39" s="1427"/>
      <c r="CMI39" s="1427"/>
      <c r="CMJ39" s="1427"/>
      <c r="CMK39" s="1427"/>
      <c r="CML39" s="17"/>
      <c r="CMM39" s="318"/>
      <c r="CMN39" s="318"/>
      <c r="CMO39" s="318"/>
      <c r="CMP39" s="318"/>
      <c r="CMQ39" s="318"/>
      <c r="CMR39" s="318"/>
      <c r="CMS39" s="318"/>
      <c r="CMT39" s="38"/>
      <c r="CMU39" s="318"/>
      <c r="CMV39" s="38"/>
      <c r="CMW39" s="38"/>
      <c r="CMX39" s="1427"/>
      <c r="CMY39" s="38"/>
      <c r="CMZ39" s="38"/>
      <c r="CNA39" s="1427"/>
      <c r="CNB39" s="1427"/>
      <c r="CNC39" s="1427"/>
      <c r="CND39" s="1427"/>
      <c r="CNE39" s="1427"/>
      <c r="CNF39" s="1427"/>
      <c r="CNG39" s="1427"/>
      <c r="CNH39" s="17"/>
      <c r="CNI39" s="318"/>
      <c r="CNJ39" s="318"/>
      <c r="CNK39" s="318"/>
      <c r="CNL39" s="318"/>
      <c r="CNM39" s="318"/>
      <c r="CNN39" s="318"/>
      <c r="CNO39" s="318"/>
      <c r="CNP39" s="38"/>
      <c r="CNQ39" s="318"/>
      <c r="CNR39" s="38"/>
      <c r="CNS39" s="38"/>
      <c r="CNT39" s="1427"/>
      <c r="CNU39" s="38"/>
      <c r="CNV39" s="38"/>
      <c r="CNW39" s="1427"/>
      <c r="CNX39" s="1427"/>
      <c r="CNY39" s="1427"/>
      <c r="CNZ39" s="1427"/>
      <c r="COA39" s="1427"/>
      <c r="COB39" s="1427"/>
      <c r="COC39" s="1427"/>
      <c r="COD39" s="17"/>
      <c r="COE39" s="318"/>
      <c r="COF39" s="318"/>
      <c r="COG39" s="318"/>
      <c r="COH39" s="318"/>
      <c r="COI39" s="318"/>
      <c r="COJ39" s="318"/>
      <c r="COK39" s="318"/>
      <c r="COL39" s="38"/>
      <c r="COM39" s="318"/>
      <c r="CON39" s="38"/>
      <c r="COO39" s="38"/>
      <c r="COP39" s="1427"/>
      <c r="COQ39" s="38"/>
      <c r="COR39" s="38"/>
      <c r="COS39" s="1427"/>
      <c r="COT39" s="1427"/>
      <c r="COU39" s="1427"/>
      <c r="COV39" s="1427"/>
      <c r="COW39" s="1427"/>
      <c r="COX39" s="1427"/>
      <c r="COY39" s="1427"/>
      <c r="COZ39" s="17"/>
      <c r="CPA39" s="318"/>
      <c r="CPB39" s="318"/>
      <c r="CPC39" s="318"/>
      <c r="CPD39" s="318"/>
      <c r="CPE39" s="318"/>
      <c r="CPF39" s="318"/>
      <c r="CPG39" s="318"/>
      <c r="CPH39" s="38"/>
      <c r="CPI39" s="318"/>
      <c r="CPJ39" s="38"/>
      <c r="CPK39" s="38"/>
      <c r="CPL39" s="1427"/>
      <c r="CPM39" s="38"/>
      <c r="CPN39" s="38"/>
      <c r="CPO39" s="1427"/>
      <c r="CPP39" s="1427"/>
      <c r="CPQ39" s="1427"/>
      <c r="CPR39" s="1427"/>
      <c r="CPS39" s="1427"/>
      <c r="CPT39" s="1427"/>
      <c r="CPU39" s="1427"/>
      <c r="CPV39" s="17"/>
      <c r="CPW39" s="318"/>
      <c r="CPX39" s="318"/>
      <c r="CPY39" s="318"/>
      <c r="CPZ39" s="318"/>
      <c r="CQA39" s="318"/>
      <c r="CQB39" s="318"/>
      <c r="CQC39" s="318"/>
      <c r="CQD39" s="38"/>
      <c r="CQE39" s="318"/>
      <c r="CQF39" s="38"/>
      <c r="CQG39" s="38"/>
      <c r="CQH39" s="1427"/>
      <c r="CQI39" s="38"/>
      <c r="CQJ39" s="38"/>
      <c r="CQK39" s="1427"/>
      <c r="CQL39" s="1427"/>
      <c r="CQM39" s="1427"/>
      <c r="CQN39" s="1427"/>
      <c r="CQO39" s="1427"/>
      <c r="CQP39" s="1427"/>
      <c r="CQQ39" s="1427"/>
      <c r="CQR39" s="17"/>
      <c r="CQS39" s="318"/>
      <c r="CQT39" s="318"/>
      <c r="CQU39" s="318"/>
      <c r="CQV39" s="318"/>
      <c r="CQW39" s="318"/>
      <c r="CQX39" s="318"/>
      <c r="CQY39" s="318"/>
      <c r="CQZ39" s="38"/>
      <c r="CRA39" s="318"/>
      <c r="CRB39" s="38"/>
      <c r="CRC39" s="38"/>
      <c r="CRD39" s="1427"/>
      <c r="CRE39" s="38"/>
      <c r="CRF39" s="38"/>
      <c r="CRG39" s="1427"/>
      <c r="CRH39" s="1427"/>
      <c r="CRI39" s="1427"/>
      <c r="CRJ39" s="1427"/>
      <c r="CRK39" s="1427"/>
      <c r="CRL39" s="1427"/>
      <c r="CRM39" s="1427"/>
      <c r="CRN39" s="17"/>
      <c r="CRO39" s="318"/>
      <c r="CRP39" s="318"/>
      <c r="CRQ39" s="318"/>
      <c r="CRR39" s="318"/>
      <c r="CRS39" s="318"/>
      <c r="CRT39" s="318"/>
      <c r="CRU39" s="318"/>
      <c r="CRV39" s="38"/>
      <c r="CRW39" s="318"/>
      <c r="CRX39" s="38"/>
      <c r="CRY39" s="38"/>
      <c r="CRZ39" s="1427"/>
      <c r="CSA39" s="38"/>
      <c r="CSB39" s="38"/>
      <c r="CSC39" s="1427"/>
      <c r="CSD39" s="1427"/>
      <c r="CSE39" s="1427"/>
      <c r="CSF39" s="1427"/>
      <c r="CSG39" s="1427"/>
      <c r="CSH39" s="1427"/>
      <c r="CSI39" s="1427"/>
      <c r="CSJ39" s="17"/>
      <c r="CSK39" s="318"/>
      <c r="CSL39" s="318"/>
      <c r="CSM39" s="318"/>
      <c r="CSN39" s="318"/>
      <c r="CSO39" s="318"/>
      <c r="CSP39" s="318"/>
      <c r="CSQ39" s="318"/>
      <c r="CSR39" s="38"/>
      <c r="CSS39" s="318"/>
      <c r="CST39" s="38"/>
      <c r="CSU39" s="38"/>
      <c r="CSV39" s="1427"/>
      <c r="CSW39" s="38"/>
      <c r="CSX39" s="38"/>
      <c r="CSY39" s="1427"/>
      <c r="CSZ39" s="1427"/>
      <c r="CTA39" s="1427"/>
      <c r="CTB39" s="1427"/>
      <c r="CTC39" s="1427"/>
      <c r="CTD39" s="1427"/>
      <c r="CTE39" s="1427"/>
      <c r="CTF39" s="17"/>
      <c r="CTG39" s="318"/>
      <c r="CTH39" s="318"/>
      <c r="CTI39" s="318"/>
      <c r="CTJ39" s="318"/>
      <c r="CTK39" s="318"/>
      <c r="CTL39" s="318"/>
      <c r="CTM39" s="318"/>
      <c r="CTN39" s="38"/>
      <c r="CTO39" s="318"/>
      <c r="CTP39" s="38"/>
      <c r="CTQ39" s="38"/>
      <c r="CTR39" s="1427"/>
      <c r="CTS39" s="38"/>
      <c r="CTT39" s="38"/>
      <c r="CTU39" s="1427"/>
      <c r="CTV39" s="1427"/>
      <c r="CTW39" s="1427"/>
      <c r="CTX39" s="1427"/>
      <c r="CTY39" s="1427"/>
      <c r="CTZ39" s="1427"/>
      <c r="CUA39" s="1427"/>
      <c r="CUB39" s="17"/>
      <c r="CUC39" s="318"/>
      <c r="CUD39" s="318"/>
      <c r="CUE39" s="318"/>
      <c r="CUF39" s="318"/>
      <c r="CUG39" s="318"/>
      <c r="CUH39" s="318"/>
      <c r="CUI39" s="318"/>
      <c r="CUJ39" s="38"/>
      <c r="CUK39" s="318"/>
      <c r="CUL39" s="38"/>
      <c r="CUM39" s="38"/>
      <c r="CUN39" s="1427"/>
      <c r="CUO39" s="38"/>
      <c r="CUP39" s="38"/>
      <c r="CUQ39" s="1427"/>
      <c r="CUR39" s="1427"/>
      <c r="CUS39" s="1427"/>
      <c r="CUT39" s="1427"/>
      <c r="CUU39" s="1427"/>
      <c r="CUV39" s="1427"/>
      <c r="CUW39" s="1427"/>
      <c r="CUX39" s="17"/>
      <c r="CUY39" s="318"/>
      <c r="CUZ39" s="318"/>
      <c r="CVA39" s="318"/>
      <c r="CVB39" s="318"/>
      <c r="CVC39" s="318"/>
      <c r="CVD39" s="318"/>
      <c r="CVE39" s="318"/>
      <c r="CVF39" s="38"/>
      <c r="CVG39" s="318"/>
      <c r="CVH39" s="38"/>
      <c r="CVI39" s="38"/>
      <c r="CVJ39" s="1427"/>
      <c r="CVK39" s="38"/>
      <c r="CVL39" s="38"/>
      <c r="CVM39" s="1427"/>
      <c r="CVN39" s="1427"/>
      <c r="CVO39" s="1427"/>
      <c r="CVP39" s="1427"/>
      <c r="CVQ39" s="1427"/>
      <c r="CVR39" s="1427"/>
      <c r="CVS39" s="1427"/>
      <c r="CVT39" s="17"/>
      <c r="CVU39" s="318"/>
      <c r="CVV39" s="318"/>
      <c r="CVW39" s="318"/>
      <c r="CVX39" s="318"/>
      <c r="CVY39" s="318"/>
      <c r="CVZ39" s="318"/>
      <c r="CWA39" s="318"/>
      <c r="CWB39" s="38"/>
      <c r="CWC39" s="318"/>
      <c r="CWD39" s="38"/>
      <c r="CWE39" s="38"/>
      <c r="CWF39" s="1427"/>
      <c r="CWG39" s="38"/>
      <c r="CWH39" s="38"/>
      <c r="CWI39" s="1427"/>
      <c r="CWJ39" s="1427"/>
      <c r="CWK39" s="1427"/>
      <c r="CWL39" s="1427"/>
      <c r="CWM39" s="1427"/>
      <c r="CWN39" s="1427"/>
      <c r="CWO39" s="1427"/>
      <c r="CWP39" s="17"/>
      <c r="CWQ39" s="318"/>
      <c r="CWR39" s="318"/>
      <c r="CWS39" s="318"/>
      <c r="CWT39" s="318"/>
      <c r="CWU39" s="318"/>
      <c r="CWV39" s="318"/>
      <c r="CWW39" s="318"/>
      <c r="CWX39" s="38"/>
      <c r="CWY39" s="318"/>
      <c r="CWZ39" s="38"/>
      <c r="CXA39" s="38"/>
      <c r="CXB39" s="1427"/>
      <c r="CXC39" s="38"/>
      <c r="CXD39" s="38"/>
      <c r="CXE39" s="1427"/>
      <c r="CXF39" s="1427"/>
      <c r="CXG39" s="1427"/>
      <c r="CXH39" s="1427"/>
      <c r="CXI39" s="1427"/>
      <c r="CXJ39" s="1427"/>
      <c r="CXK39" s="1427"/>
      <c r="CXL39" s="17"/>
      <c r="CXM39" s="318"/>
      <c r="CXN39" s="318"/>
      <c r="CXO39" s="318"/>
      <c r="CXP39" s="318"/>
      <c r="CXQ39" s="318"/>
      <c r="CXR39" s="318"/>
      <c r="CXS39" s="318"/>
      <c r="CXT39" s="38"/>
      <c r="CXU39" s="318"/>
      <c r="CXV39" s="38"/>
      <c r="CXW39" s="38"/>
      <c r="CXX39" s="1427"/>
      <c r="CXY39" s="38"/>
      <c r="CXZ39" s="38"/>
      <c r="CYA39" s="1427"/>
      <c r="CYB39" s="1427"/>
      <c r="CYC39" s="1427"/>
      <c r="CYD39" s="1427"/>
      <c r="CYE39" s="1427"/>
      <c r="CYF39" s="1427"/>
      <c r="CYG39" s="1427"/>
      <c r="CYH39" s="17"/>
      <c r="CYI39" s="318"/>
      <c r="CYJ39" s="318"/>
      <c r="CYK39" s="318"/>
      <c r="CYL39" s="318"/>
      <c r="CYM39" s="318"/>
      <c r="CYN39" s="318"/>
      <c r="CYO39" s="318"/>
      <c r="CYP39" s="38"/>
      <c r="CYQ39" s="318"/>
      <c r="CYR39" s="38"/>
      <c r="CYS39" s="38"/>
      <c r="CYT39" s="1427"/>
      <c r="CYU39" s="38"/>
      <c r="CYV39" s="38"/>
      <c r="CYW39" s="1427"/>
      <c r="CYX39" s="1427"/>
      <c r="CYY39" s="1427"/>
      <c r="CYZ39" s="1427"/>
      <c r="CZA39" s="1427"/>
      <c r="CZB39" s="1427"/>
      <c r="CZC39" s="1427"/>
      <c r="CZD39" s="17"/>
      <c r="CZE39" s="318"/>
      <c r="CZF39" s="318"/>
      <c r="CZG39" s="318"/>
      <c r="CZH39" s="318"/>
      <c r="CZI39" s="318"/>
      <c r="CZJ39" s="318"/>
      <c r="CZK39" s="318"/>
      <c r="CZL39" s="38"/>
      <c r="CZM39" s="318"/>
      <c r="CZN39" s="38"/>
      <c r="CZO39" s="38"/>
      <c r="CZP39" s="1427"/>
      <c r="CZQ39" s="38"/>
      <c r="CZR39" s="38"/>
      <c r="CZS39" s="1427"/>
      <c r="CZT39" s="1427"/>
      <c r="CZU39" s="1427"/>
      <c r="CZV39" s="1427"/>
      <c r="CZW39" s="1427"/>
      <c r="CZX39" s="1427"/>
      <c r="CZY39" s="1427"/>
      <c r="CZZ39" s="17"/>
      <c r="DAA39" s="318"/>
      <c r="DAB39" s="318"/>
      <c r="DAC39" s="318"/>
      <c r="DAD39" s="318"/>
      <c r="DAE39" s="318"/>
      <c r="DAF39" s="318"/>
      <c r="DAG39" s="318"/>
      <c r="DAH39" s="38"/>
      <c r="DAI39" s="318"/>
      <c r="DAJ39" s="38"/>
      <c r="DAK39" s="38"/>
      <c r="DAL39" s="1427"/>
      <c r="DAM39" s="38"/>
      <c r="DAN39" s="38"/>
      <c r="DAO39" s="1427"/>
      <c r="DAP39" s="1427"/>
      <c r="DAQ39" s="1427"/>
      <c r="DAR39" s="1427"/>
      <c r="DAS39" s="1427"/>
      <c r="DAT39" s="1427"/>
      <c r="DAU39" s="1427"/>
      <c r="DAV39" s="17"/>
      <c r="DAW39" s="318"/>
      <c r="DAX39" s="318"/>
      <c r="DAY39" s="318"/>
      <c r="DAZ39" s="318"/>
      <c r="DBA39" s="318"/>
      <c r="DBB39" s="318"/>
      <c r="DBC39" s="318"/>
      <c r="DBD39" s="38"/>
      <c r="DBE39" s="318"/>
      <c r="DBF39" s="38"/>
      <c r="DBG39" s="38"/>
      <c r="DBH39" s="1427"/>
      <c r="DBI39" s="38"/>
      <c r="DBJ39" s="38"/>
      <c r="DBK39" s="1427"/>
      <c r="DBL39" s="1427"/>
      <c r="DBM39" s="1427"/>
      <c r="DBN39" s="1427"/>
      <c r="DBO39" s="1427"/>
      <c r="DBP39" s="1427"/>
      <c r="DBQ39" s="1427"/>
      <c r="DBR39" s="17"/>
      <c r="DBS39" s="318"/>
      <c r="DBT39" s="318"/>
      <c r="DBU39" s="318"/>
      <c r="DBV39" s="318"/>
      <c r="DBW39" s="318"/>
      <c r="DBX39" s="318"/>
      <c r="DBY39" s="318"/>
      <c r="DBZ39" s="38"/>
      <c r="DCA39" s="318"/>
      <c r="DCB39" s="38"/>
      <c r="DCC39" s="38"/>
      <c r="DCD39" s="1427"/>
      <c r="DCE39" s="38"/>
      <c r="DCF39" s="38"/>
      <c r="DCG39" s="1427"/>
      <c r="DCH39" s="1427"/>
      <c r="DCI39" s="1427"/>
      <c r="DCJ39" s="1427"/>
      <c r="DCK39" s="1427"/>
      <c r="DCL39" s="1427"/>
      <c r="DCM39" s="1427"/>
      <c r="DCN39" s="17"/>
      <c r="DCO39" s="318"/>
      <c r="DCP39" s="318"/>
      <c r="DCQ39" s="318"/>
      <c r="DCR39" s="318"/>
      <c r="DCS39" s="318"/>
      <c r="DCT39" s="318"/>
      <c r="DCU39" s="318"/>
      <c r="DCV39" s="38"/>
      <c r="DCW39" s="318"/>
      <c r="DCX39" s="38"/>
      <c r="DCY39" s="38"/>
      <c r="DCZ39" s="1427"/>
      <c r="DDA39" s="38"/>
      <c r="DDB39" s="38"/>
      <c r="DDC39" s="1427"/>
      <c r="DDD39" s="1427"/>
      <c r="DDE39" s="1427"/>
      <c r="DDF39" s="1427"/>
      <c r="DDG39" s="1427"/>
      <c r="DDH39" s="1427"/>
      <c r="DDI39" s="1427"/>
      <c r="DDJ39" s="17"/>
      <c r="DDK39" s="318"/>
      <c r="DDL39" s="318"/>
      <c r="DDM39" s="318"/>
      <c r="DDN39" s="318"/>
      <c r="DDO39" s="318"/>
      <c r="DDP39" s="318"/>
      <c r="DDQ39" s="318"/>
      <c r="DDR39" s="38"/>
      <c r="DDS39" s="318"/>
      <c r="DDT39" s="38"/>
      <c r="DDU39" s="38"/>
      <c r="DDV39" s="1427"/>
      <c r="DDW39" s="38"/>
      <c r="DDX39" s="38"/>
      <c r="DDY39" s="1427"/>
      <c r="DDZ39" s="1427"/>
      <c r="DEA39" s="1427"/>
      <c r="DEB39" s="1427"/>
      <c r="DEC39" s="1427"/>
      <c r="DED39" s="1427"/>
      <c r="DEE39" s="1427"/>
      <c r="DEF39" s="17"/>
      <c r="DEG39" s="318"/>
      <c r="DEH39" s="318"/>
      <c r="DEI39" s="318"/>
      <c r="DEJ39" s="318"/>
      <c r="DEK39" s="318"/>
      <c r="DEL39" s="318"/>
      <c r="DEM39" s="318"/>
      <c r="DEN39" s="38"/>
      <c r="DEO39" s="318"/>
      <c r="DEP39" s="38"/>
      <c r="DEQ39" s="38"/>
      <c r="DER39" s="1427"/>
      <c r="DES39" s="38"/>
      <c r="DET39" s="38"/>
      <c r="DEU39" s="1427"/>
      <c r="DEV39" s="1427"/>
      <c r="DEW39" s="1427"/>
      <c r="DEX39" s="1427"/>
      <c r="DEY39" s="1427"/>
      <c r="DEZ39" s="1427"/>
      <c r="DFA39" s="1427"/>
      <c r="DFB39" s="17"/>
      <c r="DFC39" s="318"/>
      <c r="DFD39" s="318"/>
      <c r="DFE39" s="318"/>
      <c r="DFF39" s="318"/>
      <c r="DFG39" s="318"/>
      <c r="DFH39" s="318"/>
      <c r="DFI39" s="318"/>
      <c r="DFJ39" s="38"/>
      <c r="DFK39" s="318"/>
      <c r="DFL39" s="38"/>
      <c r="DFM39" s="38"/>
      <c r="DFN39" s="1427"/>
      <c r="DFO39" s="38"/>
      <c r="DFP39" s="38"/>
      <c r="DFQ39" s="1427"/>
      <c r="DFR39" s="1427"/>
      <c r="DFS39" s="1427"/>
      <c r="DFT39" s="1427"/>
      <c r="DFU39" s="1427"/>
      <c r="DFV39" s="1427"/>
      <c r="DFW39" s="1427"/>
      <c r="DFX39" s="17"/>
      <c r="DFY39" s="318"/>
      <c r="DFZ39" s="318"/>
      <c r="DGA39" s="318"/>
      <c r="DGB39" s="318"/>
      <c r="DGC39" s="318"/>
      <c r="DGD39" s="318"/>
      <c r="DGE39" s="318"/>
      <c r="DGF39" s="38"/>
      <c r="DGG39" s="318"/>
      <c r="DGH39" s="38"/>
      <c r="DGI39" s="38"/>
      <c r="DGJ39" s="1427"/>
      <c r="DGK39" s="38"/>
      <c r="DGL39" s="38"/>
      <c r="DGM39" s="1427"/>
      <c r="DGN39" s="1427"/>
      <c r="DGO39" s="1427"/>
      <c r="DGP39" s="1427"/>
      <c r="DGQ39" s="1427"/>
      <c r="DGR39" s="1427"/>
      <c r="DGS39" s="1427"/>
      <c r="DGT39" s="17"/>
      <c r="DGU39" s="318"/>
      <c r="DGV39" s="318"/>
      <c r="DGW39" s="318"/>
      <c r="DGX39" s="318"/>
      <c r="DGY39" s="318"/>
      <c r="DGZ39" s="318"/>
      <c r="DHA39" s="318"/>
      <c r="DHB39" s="38"/>
      <c r="DHC39" s="318"/>
      <c r="DHD39" s="38"/>
      <c r="DHE39" s="38"/>
      <c r="DHF39" s="1427"/>
      <c r="DHG39" s="38"/>
      <c r="DHH39" s="38"/>
      <c r="DHI39" s="1427"/>
      <c r="DHJ39" s="1427"/>
      <c r="DHK39" s="1427"/>
      <c r="DHL39" s="1427"/>
      <c r="DHM39" s="1427"/>
      <c r="DHN39" s="1427"/>
      <c r="DHO39" s="1427"/>
      <c r="DHP39" s="17"/>
      <c r="DHQ39" s="318"/>
      <c r="DHR39" s="318"/>
      <c r="DHS39" s="318"/>
      <c r="DHT39" s="318"/>
      <c r="DHU39" s="318"/>
      <c r="DHV39" s="318"/>
      <c r="DHW39" s="318"/>
      <c r="DHX39" s="38"/>
      <c r="DHY39" s="318"/>
      <c r="DHZ39" s="38"/>
      <c r="DIA39" s="38"/>
      <c r="DIB39" s="1427"/>
      <c r="DIC39" s="38"/>
      <c r="DID39" s="38"/>
      <c r="DIE39" s="1427"/>
      <c r="DIF39" s="1427"/>
      <c r="DIG39" s="1427"/>
      <c r="DIH39" s="1427"/>
      <c r="DII39" s="1427"/>
      <c r="DIJ39" s="1427"/>
      <c r="DIK39" s="1427"/>
      <c r="DIL39" s="17"/>
      <c r="DIM39" s="318"/>
      <c r="DIN39" s="318"/>
      <c r="DIO39" s="318"/>
      <c r="DIP39" s="318"/>
      <c r="DIQ39" s="318"/>
      <c r="DIR39" s="318"/>
      <c r="DIS39" s="318"/>
      <c r="DIT39" s="38"/>
      <c r="DIU39" s="318"/>
      <c r="DIV39" s="38"/>
      <c r="DIW39" s="38"/>
      <c r="DIX39" s="1427"/>
      <c r="DIY39" s="38"/>
      <c r="DIZ39" s="38"/>
      <c r="DJA39" s="1427"/>
      <c r="DJB39" s="1427"/>
      <c r="DJC39" s="1427"/>
      <c r="DJD39" s="1427"/>
      <c r="DJE39" s="1427"/>
      <c r="DJF39" s="1427"/>
      <c r="DJG39" s="1427"/>
      <c r="DJH39" s="17"/>
      <c r="DJI39" s="318"/>
      <c r="DJJ39" s="318"/>
      <c r="DJK39" s="318"/>
      <c r="DJL39" s="318"/>
      <c r="DJM39" s="318"/>
      <c r="DJN39" s="318"/>
      <c r="DJO39" s="318"/>
      <c r="DJP39" s="38"/>
      <c r="DJQ39" s="318"/>
      <c r="DJR39" s="38"/>
      <c r="DJS39" s="38"/>
      <c r="DJT39" s="1427"/>
      <c r="DJU39" s="38"/>
      <c r="DJV39" s="38"/>
      <c r="DJW39" s="1427"/>
      <c r="DJX39" s="1427"/>
      <c r="DJY39" s="1427"/>
      <c r="DJZ39" s="1427"/>
      <c r="DKA39" s="1427"/>
      <c r="DKB39" s="1427"/>
      <c r="DKC39" s="1427"/>
      <c r="DKD39" s="17"/>
      <c r="DKE39" s="318"/>
      <c r="DKF39" s="318"/>
      <c r="DKG39" s="318"/>
      <c r="DKH39" s="318"/>
      <c r="DKI39" s="318"/>
      <c r="DKJ39" s="318"/>
      <c r="DKK39" s="318"/>
      <c r="DKL39" s="38"/>
      <c r="DKM39" s="318"/>
      <c r="DKN39" s="38"/>
      <c r="DKO39" s="38"/>
      <c r="DKP39" s="1427"/>
      <c r="DKQ39" s="38"/>
      <c r="DKR39" s="38"/>
      <c r="DKS39" s="1427"/>
      <c r="DKT39" s="1427"/>
      <c r="DKU39" s="1427"/>
      <c r="DKV39" s="1427"/>
      <c r="DKW39" s="1427"/>
      <c r="DKX39" s="1427"/>
      <c r="DKY39" s="1427"/>
      <c r="DKZ39" s="17"/>
      <c r="DLA39" s="318"/>
      <c r="DLB39" s="318"/>
      <c r="DLC39" s="318"/>
      <c r="DLD39" s="318"/>
      <c r="DLE39" s="318"/>
      <c r="DLF39" s="318"/>
      <c r="DLG39" s="318"/>
      <c r="DLH39" s="38"/>
      <c r="DLI39" s="318"/>
      <c r="DLJ39" s="38"/>
      <c r="DLK39" s="38"/>
      <c r="DLL39" s="1427"/>
      <c r="DLM39" s="38"/>
      <c r="DLN39" s="38"/>
      <c r="DLO39" s="1427"/>
      <c r="DLP39" s="1427"/>
      <c r="DLQ39" s="1427"/>
      <c r="DLR39" s="1427"/>
      <c r="DLS39" s="1427"/>
      <c r="DLT39" s="1427"/>
      <c r="DLU39" s="1427"/>
      <c r="DLV39" s="17"/>
      <c r="DLW39" s="318"/>
      <c r="DLX39" s="318"/>
      <c r="DLY39" s="318"/>
      <c r="DLZ39" s="318"/>
      <c r="DMA39" s="318"/>
      <c r="DMB39" s="318"/>
      <c r="DMC39" s="318"/>
      <c r="DMD39" s="38"/>
      <c r="DME39" s="318"/>
      <c r="DMF39" s="38"/>
      <c r="DMG39" s="38"/>
      <c r="DMH39" s="1427"/>
      <c r="DMI39" s="38"/>
      <c r="DMJ39" s="38"/>
      <c r="DMK39" s="1427"/>
      <c r="DML39" s="1427"/>
      <c r="DMM39" s="1427"/>
      <c r="DMN39" s="1427"/>
      <c r="DMO39" s="1427"/>
      <c r="DMP39" s="1427"/>
      <c r="DMQ39" s="1427"/>
      <c r="DMR39" s="17"/>
      <c r="DMS39" s="318"/>
      <c r="DMT39" s="318"/>
      <c r="DMU39" s="318"/>
      <c r="DMV39" s="318"/>
      <c r="DMW39" s="318"/>
      <c r="DMX39" s="318"/>
      <c r="DMY39" s="318"/>
      <c r="DMZ39" s="38"/>
      <c r="DNA39" s="318"/>
      <c r="DNB39" s="38"/>
      <c r="DNC39" s="38"/>
      <c r="DND39" s="1427"/>
      <c r="DNE39" s="38"/>
      <c r="DNF39" s="38"/>
      <c r="DNG39" s="1427"/>
      <c r="DNH39" s="1427"/>
      <c r="DNI39" s="1427"/>
      <c r="DNJ39" s="1427"/>
      <c r="DNK39" s="1427"/>
      <c r="DNL39" s="1427"/>
      <c r="DNM39" s="1427"/>
      <c r="DNN39" s="17"/>
      <c r="DNO39" s="318"/>
      <c r="DNP39" s="318"/>
      <c r="DNQ39" s="318"/>
      <c r="DNR39" s="318"/>
      <c r="DNS39" s="318"/>
      <c r="DNT39" s="318"/>
      <c r="DNU39" s="318"/>
      <c r="DNV39" s="38"/>
      <c r="DNW39" s="318"/>
      <c r="DNX39" s="38"/>
      <c r="DNY39" s="38"/>
      <c r="DNZ39" s="1427"/>
      <c r="DOA39" s="38"/>
      <c r="DOB39" s="38"/>
      <c r="DOC39" s="1427"/>
      <c r="DOD39" s="1427"/>
      <c r="DOE39" s="1427"/>
      <c r="DOF39" s="1427"/>
      <c r="DOG39" s="1427"/>
      <c r="DOH39" s="1427"/>
      <c r="DOI39" s="1427"/>
      <c r="DOJ39" s="17"/>
      <c r="DOK39" s="318"/>
      <c r="DOL39" s="318"/>
      <c r="DOM39" s="318"/>
      <c r="DON39" s="318"/>
      <c r="DOO39" s="318"/>
      <c r="DOP39" s="318"/>
      <c r="DOQ39" s="318"/>
      <c r="DOR39" s="38"/>
      <c r="DOS39" s="318"/>
      <c r="DOT39" s="38"/>
      <c r="DOU39" s="38"/>
      <c r="DOV39" s="1427"/>
      <c r="DOW39" s="38"/>
      <c r="DOX39" s="38"/>
      <c r="DOY39" s="1427"/>
      <c r="DOZ39" s="1427"/>
      <c r="DPA39" s="1427"/>
      <c r="DPB39" s="1427"/>
      <c r="DPC39" s="1427"/>
      <c r="DPD39" s="1427"/>
      <c r="DPE39" s="1427"/>
      <c r="DPF39" s="17"/>
      <c r="DPG39" s="318"/>
      <c r="DPH39" s="318"/>
      <c r="DPI39" s="318"/>
      <c r="DPJ39" s="318"/>
      <c r="DPK39" s="318"/>
      <c r="DPL39" s="318"/>
      <c r="DPM39" s="318"/>
      <c r="DPN39" s="38"/>
      <c r="DPO39" s="318"/>
      <c r="DPP39" s="38"/>
      <c r="DPQ39" s="38"/>
      <c r="DPR39" s="1427"/>
      <c r="DPS39" s="38"/>
      <c r="DPT39" s="38"/>
      <c r="DPU39" s="1427"/>
      <c r="DPV39" s="1427"/>
      <c r="DPW39" s="1427"/>
      <c r="DPX39" s="1427"/>
      <c r="DPY39" s="1427"/>
      <c r="DPZ39" s="1427"/>
      <c r="DQA39" s="1427"/>
      <c r="DQB39" s="17"/>
      <c r="DQC39" s="318"/>
      <c r="DQD39" s="318"/>
      <c r="DQE39" s="318"/>
      <c r="DQF39" s="318"/>
      <c r="DQG39" s="318"/>
      <c r="DQH39" s="318"/>
      <c r="DQI39" s="318"/>
      <c r="DQJ39" s="38"/>
      <c r="DQK39" s="318"/>
      <c r="DQL39" s="38"/>
      <c r="DQM39" s="38"/>
      <c r="DQN39" s="1427"/>
      <c r="DQO39" s="38"/>
      <c r="DQP39" s="38"/>
      <c r="DQQ39" s="1427"/>
      <c r="DQR39" s="1427"/>
      <c r="DQS39" s="1427"/>
      <c r="DQT39" s="1427"/>
      <c r="DQU39" s="1427"/>
      <c r="DQV39" s="1427"/>
      <c r="DQW39" s="1427"/>
      <c r="DQX39" s="17"/>
      <c r="DQY39" s="318"/>
      <c r="DQZ39" s="318"/>
      <c r="DRA39" s="318"/>
      <c r="DRB39" s="318"/>
      <c r="DRC39" s="318"/>
      <c r="DRD39" s="318"/>
      <c r="DRE39" s="318"/>
      <c r="DRF39" s="38"/>
      <c r="DRG39" s="318"/>
      <c r="DRH39" s="38"/>
      <c r="DRI39" s="38"/>
      <c r="DRJ39" s="1427"/>
      <c r="DRK39" s="38"/>
      <c r="DRL39" s="38"/>
      <c r="DRM39" s="1427"/>
      <c r="DRN39" s="1427"/>
      <c r="DRO39" s="1427"/>
      <c r="DRP39" s="1427"/>
      <c r="DRQ39" s="1427"/>
      <c r="DRR39" s="1427"/>
      <c r="DRS39" s="1427"/>
      <c r="DRT39" s="17"/>
      <c r="DRU39" s="318"/>
      <c r="DRV39" s="318"/>
      <c r="DRW39" s="318"/>
      <c r="DRX39" s="318"/>
      <c r="DRY39" s="318"/>
      <c r="DRZ39" s="318"/>
      <c r="DSA39" s="318"/>
      <c r="DSB39" s="38"/>
      <c r="DSC39" s="318"/>
      <c r="DSD39" s="38"/>
      <c r="DSE39" s="38"/>
      <c r="DSF39" s="1427"/>
      <c r="DSG39" s="38"/>
      <c r="DSH39" s="38"/>
      <c r="DSI39" s="1427"/>
      <c r="DSJ39" s="1427"/>
      <c r="DSK39" s="1427"/>
      <c r="DSL39" s="1427"/>
      <c r="DSM39" s="1427"/>
      <c r="DSN39" s="1427"/>
      <c r="DSO39" s="1427"/>
      <c r="DSP39" s="17"/>
      <c r="DSQ39" s="318"/>
      <c r="DSR39" s="318"/>
      <c r="DSS39" s="318"/>
      <c r="DST39" s="318"/>
      <c r="DSU39" s="318"/>
      <c r="DSV39" s="318"/>
      <c r="DSW39" s="318"/>
      <c r="DSX39" s="38"/>
      <c r="DSY39" s="318"/>
      <c r="DSZ39" s="38"/>
      <c r="DTA39" s="38"/>
      <c r="DTB39" s="1427"/>
      <c r="DTC39" s="38"/>
      <c r="DTD39" s="38"/>
      <c r="DTE39" s="1427"/>
      <c r="DTF39" s="1427"/>
      <c r="DTG39" s="1427"/>
      <c r="DTH39" s="1427"/>
      <c r="DTI39" s="1427"/>
      <c r="DTJ39" s="1427"/>
      <c r="DTK39" s="1427"/>
      <c r="DTL39" s="17"/>
      <c r="DTM39" s="318"/>
      <c r="DTN39" s="318"/>
      <c r="DTO39" s="318"/>
      <c r="DTP39" s="318"/>
      <c r="DTQ39" s="318"/>
      <c r="DTR39" s="318"/>
      <c r="DTS39" s="318"/>
      <c r="DTT39" s="38"/>
      <c r="DTU39" s="318"/>
      <c r="DTV39" s="38"/>
      <c r="DTW39" s="38"/>
      <c r="DTX39" s="1427"/>
      <c r="DTY39" s="38"/>
      <c r="DTZ39" s="38"/>
      <c r="DUA39" s="1427"/>
      <c r="DUB39" s="1427"/>
      <c r="DUC39" s="1427"/>
      <c r="DUD39" s="1427"/>
      <c r="DUE39" s="1427"/>
      <c r="DUF39" s="1427"/>
      <c r="DUG39" s="1427"/>
      <c r="DUH39" s="17"/>
      <c r="DUI39" s="318"/>
      <c r="DUJ39" s="318"/>
      <c r="DUK39" s="318"/>
      <c r="DUL39" s="318"/>
      <c r="DUM39" s="318"/>
      <c r="DUN39" s="318"/>
      <c r="DUO39" s="318"/>
      <c r="DUP39" s="38"/>
      <c r="DUQ39" s="318"/>
      <c r="DUR39" s="38"/>
      <c r="DUS39" s="38"/>
      <c r="DUT39" s="1427"/>
      <c r="DUU39" s="38"/>
      <c r="DUV39" s="38"/>
      <c r="DUW39" s="1427"/>
      <c r="DUX39" s="1427"/>
      <c r="DUY39" s="1427"/>
      <c r="DUZ39" s="1427"/>
      <c r="DVA39" s="1427"/>
      <c r="DVB39" s="1427"/>
      <c r="DVC39" s="1427"/>
      <c r="DVD39" s="17"/>
      <c r="DVE39" s="318"/>
      <c r="DVF39" s="318"/>
      <c r="DVG39" s="318"/>
      <c r="DVH39" s="318"/>
      <c r="DVI39" s="318"/>
      <c r="DVJ39" s="318"/>
      <c r="DVK39" s="318"/>
      <c r="DVL39" s="38"/>
      <c r="DVM39" s="318"/>
      <c r="DVN39" s="38"/>
      <c r="DVO39" s="38"/>
      <c r="DVP39" s="1427"/>
      <c r="DVQ39" s="38"/>
      <c r="DVR39" s="38"/>
      <c r="DVS39" s="1427"/>
      <c r="DVT39" s="1427"/>
      <c r="DVU39" s="1427"/>
      <c r="DVV39" s="1427"/>
      <c r="DVW39" s="1427"/>
      <c r="DVX39" s="1427"/>
      <c r="DVY39" s="1427"/>
      <c r="DVZ39" s="17"/>
      <c r="DWA39" s="318"/>
      <c r="DWB39" s="318"/>
      <c r="DWC39" s="318"/>
      <c r="DWD39" s="318"/>
      <c r="DWE39" s="318"/>
      <c r="DWF39" s="318"/>
      <c r="DWG39" s="318"/>
      <c r="DWH39" s="38"/>
      <c r="DWI39" s="318"/>
      <c r="DWJ39" s="38"/>
      <c r="DWK39" s="38"/>
      <c r="DWL39" s="1427"/>
      <c r="DWM39" s="38"/>
      <c r="DWN39" s="38"/>
      <c r="DWO39" s="1427"/>
      <c r="DWP39" s="1427"/>
      <c r="DWQ39" s="1427"/>
      <c r="DWR39" s="1427"/>
      <c r="DWS39" s="1427"/>
      <c r="DWT39" s="1427"/>
      <c r="DWU39" s="1427"/>
      <c r="DWV39" s="17"/>
      <c r="DWW39" s="318"/>
      <c r="DWX39" s="318"/>
      <c r="DWY39" s="318"/>
      <c r="DWZ39" s="318"/>
      <c r="DXA39" s="318"/>
      <c r="DXB39" s="318"/>
      <c r="DXC39" s="318"/>
      <c r="DXD39" s="38"/>
      <c r="DXE39" s="318"/>
      <c r="DXF39" s="38"/>
      <c r="DXG39" s="38"/>
      <c r="DXH39" s="1427"/>
      <c r="DXI39" s="38"/>
      <c r="DXJ39" s="38"/>
      <c r="DXK39" s="1427"/>
      <c r="DXL39" s="1427"/>
      <c r="DXM39" s="1427"/>
      <c r="DXN39" s="1427"/>
      <c r="DXO39" s="1427"/>
      <c r="DXP39" s="1427"/>
      <c r="DXQ39" s="1427"/>
      <c r="DXR39" s="17"/>
      <c r="DXS39" s="318"/>
      <c r="DXT39" s="318"/>
      <c r="DXU39" s="318"/>
      <c r="DXV39" s="318"/>
      <c r="DXW39" s="318"/>
      <c r="DXX39" s="318"/>
      <c r="DXY39" s="318"/>
      <c r="DXZ39" s="38"/>
      <c r="DYA39" s="318"/>
      <c r="DYB39" s="38"/>
      <c r="DYC39" s="38"/>
      <c r="DYD39" s="1427"/>
      <c r="DYE39" s="38"/>
      <c r="DYF39" s="38"/>
      <c r="DYG39" s="1427"/>
      <c r="DYH39" s="1427"/>
      <c r="DYI39" s="1427"/>
      <c r="DYJ39" s="1427"/>
      <c r="DYK39" s="1427"/>
      <c r="DYL39" s="1427"/>
      <c r="DYM39" s="1427"/>
      <c r="DYN39" s="17"/>
      <c r="DYO39" s="318"/>
      <c r="DYP39" s="318"/>
      <c r="DYQ39" s="318"/>
      <c r="DYR39" s="318"/>
      <c r="DYS39" s="318"/>
      <c r="DYT39" s="318"/>
      <c r="DYU39" s="318"/>
      <c r="DYV39" s="38"/>
      <c r="DYW39" s="318"/>
      <c r="DYX39" s="38"/>
      <c r="DYY39" s="38"/>
      <c r="DYZ39" s="1427"/>
      <c r="DZA39" s="38"/>
      <c r="DZB39" s="38"/>
      <c r="DZC39" s="1427"/>
      <c r="DZD39" s="1427"/>
      <c r="DZE39" s="1427"/>
      <c r="DZF39" s="1427"/>
      <c r="DZG39" s="1427"/>
      <c r="DZH39" s="1427"/>
      <c r="DZI39" s="1427"/>
      <c r="DZJ39" s="17"/>
      <c r="DZK39" s="318"/>
      <c r="DZL39" s="318"/>
      <c r="DZM39" s="318"/>
      <c r="DZN39" s="318"/>
      <c r="DZO39" s="318"/>
      <c r="DZP39" s="318"/>
      <c r="DZQ39" s="318"/>
      <c r="DZR39" s="38"/>
      <c r="DZS39" s="318"/>
      <c r="DZT39" s="38"/>
      <c r="DZU39" s="38"/>
      <c r="DZV39" s="1427"/>
      <c r="DZW39" s="38"/>
      <c r="DZX39" s="38"/>
      <c r="DZY39" s="1427"/>
      <c r="DZZ39" s="1427"/>
      <c r="EAA39" s="1427"/>
      <c r="EAB39" s="1427"/>
      <c r="EAC39" s="1427"/>
      <c r="EAD39" s="1427"/>
      <c r="EAE39" s="1427"/>
      <c r="EAF39" s="17"/>
      <c r="EAG39" s="318"/>
      <c r="EAH39" s="318"/>
      <c r="EAI39" s="318"/>
      <c r="EAJ39" s="318"/>
      <c r="EAK39" s="318"/>
      <c r="EAL39" s="318"/>
      <c r="EAM39" s="318"/>
      <c r="EAN39" s="38"/>
      <c r="EAO39" s="318"/>
      <c r="EAP39" s="38"/>
      <c r="EAQ39" s="38"/>
      <c r="EAR39" s="1427"/>
      <c r="EAS39" s="38"/>
      <c r="EAT39" s="38"/>
      <c r="EAU39" s="1427"/>
      <c r="EAV39" s="1427"/>
      <c r="EAW39" s="1427"/>
      <c r="EAX39" s="1427"/>
      <c r="EAY39" s="1427"/>
      <c r="EAZ39" s="1427"/>
      <c r="EBA39" s="1427"/>
      <c r="EBB39" s="17"/>
      <c r="EBC39" s="318"/>
      <c r="EBD39" s="318"/>
      <c r="EBE39" s="318"/>
      <c r="EBF39" s="318"/>
      <c r="EBG39" s="318"/>
      <c r="EBH39" s="318"/>
      <c r="EBI39" s="318"/>
      <c r="EBJ39" s="38"/>
      <c r="EBK39" s="318"/>
      <c r="EBL39" s="38"/>
      <c r="EBM39" s="38"/>
      <c r="EBN39" s="1427"/>
      <c r="EBO39" s="38"/>
      <c r="EBP39" s="38"/>
      <c r="EBQ39" s="1427"/>
      <c r="EBR39" s="1427"/>
      <c r="EBS39" s="1427"/>
      <c r="EBT39" s="1427"/>
      <c r="EBU39" s="1427"/>
      <c r="EBV39" s="1427"/>
      <c r="EBW39" s="1427"/>
      <c r="EBX39" s="17"/>
      <c r="EBY39" s="318"/>
      <c r="EBZ39" s="318"/>
      <c r="ECA39" s="318"/>
      <c r="ECB39" s="318"/>
      <c r="ECC39" s="318"/>
      <c r="ECD39" s="318"/>
      <c r="ECE39" s="318"/>
      <c r="ECF39" s="38"/>
      <c r="ECG39" s="318"/>
      <c r="ECH39" s="38"/>
      <c r="ECI39" s="38"/>
      <c r="ECJ39" s="1427"/>
      <c r="ECK39" s="38"/>
      <c r="ECL39" s="38"/>
      <c r="ECM39" s="1427"/>
      <c r="ECN39" s="1427"/>
      <c r="ECO39" s="1427"/>
      <c r="ECP39" s="1427"/>
      <c r="ECQ39" s="1427"/>
      <c r="ECR39" s="1427"/>
      <c r="ECS39" s="1427"/>
      <c r="ECT39" s="17"/>
      <c r="ECU39" s="318"/>
      <c r="ECV39" s="318"/>
      <c r="ECW39" s="318"/>
      <c r="ECX39" s="318"/>
      <c r="ECY39" s="318"/>
      <c r="ECZ39" s="318"/>
      <c r="EDA39" s="318"/>
      <c r="EDB39" s="38"/>
      <c r="EDC39" s="318"/>
      <c r="EDD39" s="38"/>
      <c r="EDE39" s="38"/>
      <c r="EDF39" s="1427"/>
      <c r="EDG39" s="38"/>
      <c r="EDH39" s="38"/>
      <c r="EDI39" s="1427"/>
      <c r="EDJ39" s="1427"/>
      <c r="EDK39" s="1427"/>
      <c r="EDL39" s="1427"/>
      <c r="EDM39" s="1427"/>
      <c r="EDN39" s="1427"/>
      <c r="EDO39" s="1427"/>
      <c r="EDP39" s="17"/>
      <c r="EDQ39" s="318"/>
      <c r="EDR39" s="318"/>
      <c r="EDS39" s="318"/>
      <c r="EDT39" s="318"/>
      <c r="EDU39" s="318"/>
      <c r="EDV39" s="318"/>
      <c r="EDW39" s="318"/>
      <c r="EDX39" s="38"/>
      <c r="EDY39" s="318"/>
      <c r="EDZ39" s="38"/>
      <c r="EEA39" s="38"/>
      <c r="EEB39" s="1427"/>
      <c r="EEC39" s="38"/>
      <c r="EED39" s="38"/>
      <c r="EEE39" s="1427"/>
      <c r="EEF39" s="1427"/>
      <c r="EEG39" s="1427"/>
      <c r="EEH39" s="1427"/>
      <c r="EEI39" s="1427"/>
      <c r="EEJ39" s="1427"/>
      <c r="EEK39" s="1427"/>
      <c r="EEL39" s="17"/>
      <c r="EEM39" s="318"/>
      <c r="EEN39" s="318"/>
      <c r="EEO39" s="318"/>
      <c r="EEP39" s="318"/>
      <c r="EEQ39" s="318"/>
      <c r="EER39" s="318"/>
      <c r="EES39" s="318"/>
      <c r="EET39" s="38"/>
      <c r="EEU39" s="318"/>
      <c r="EEV39" s="38"/>
      <c r="EEW39" s="38"/>
      <c r="EEX39" s="1427"/>
      <c r="EEY39" s="38"/>
      <c r="EEZ39" s="38"/>
      <c r="EFA39" s="1427"/>
      <c r="EFB39" s="1427"/>
      <c r="EFC39" s="1427"/>
      <c r="EFD39" s="1427"/>
      <c r="EFE39" s="1427"/>
      <c r="EFF39" s="1427"/>
      <c r="EFG39" s="1427"/>
      <c r="EFH39" s="17"/>
      <c r="EFI39" s="318"/>
      <c r="EFJ39" s="318"/>
      <c r="EFK39" s="318"/>
      <c r="EFL39" s="318"/>
      <c r="EFM39" s="318"/>
      <c r="EFN39" s="318"/>
      <c r="EFO39" s="318"/>
      <c r="EFP39" s="38"/>
      <c r="EFQ39" s="318"/>
      <c r="EFR39" s="38"/>
      <c r="EFS39" s="38"/>
      <c r="EFT39" s="1427"/>
      <c r="EFU39" s="38"/>
      <c r="EFV39" s="38"/>
      <c r="EFW39" s="1427"/>
      <c r="EFX39" s="1427"/>
      <c r="EFY39" s="1427"/>
      <c r="EFZ39" s="1427"/>
      <c r="EGA39" s="1427"/>
      <c r="EGB39" s="1427"/>
      <c r="EGC39" s="1427"/>
      <c r="EGD39" s="17"/>
      <c r="EGE39" s="318"/>
      <c r="EGF39" s="318"/>
      <c r="EGG39" s="318"/>
      <c r="EGH39" s="318"/>
      <c r="EGI39" s="318"/>
      <c r="EGJ39" s="318"/>
      <c r="EGK39" s="318"/>
      <c r="EGL39" s="38"/>
      <c r="EGM39" s="318"/>
      <c r="EGN39" s="38"/>
      <c r="EGO39" s="38"/>
      <c r="EGP39" s="1427"/>
      <c r="EGQ39" s="38"/>
      <c r="EGR39" s="38"/>
      <c r="EGS39" s="1427"/>
      <c r="EGT39" s="1427"/>
      <c r="EGU39" s="1427"/>
      <c r="EGV39" s="1427"/>
      <c r="EGW39" s="1427"/>
      <c r="EGX39" s="1427"/>
      <c r="EGY39" s="1427"/>
      <c r="EGZ39" s="17"/>
      <c r="EHA39" s="318"/>
      <c r="EHB39" s="318"/>
      <c r="EHC39" s="318"/>
      <c r="EHD39" s="318"/>
      <c r="EHE39" s="318"/>
      <c r="EHF39" s="318"/>
      <c r="EHG39" s="318"/>
      <c r="EHH39" s="38"/>
      <c r="EHI39" s="318"/>
      <c r="EHJ39" s="38"/>
      <c r="EHK39" s="38"/>
      <c r="EHL39" s="1427"/>
      <c r="EHM39" s="38"/>
      <c r="EHN39" s="38"/>
      <c r="EHO39" s="1427"/>
      <c r="EHP39" s="1427"/>
      <c r="EHQ39" s="1427"/>
      <c r="EHR39" s="1427"/>
      <c r="EHS39" s="1427"/>
      <c r="EHT39" s="1427"/>
      <c r="EHU39" s="1427"/>
      <c r="EHV39" s="17"/>
      <c r="EHW39" s="318"/>
      <c r="EHX39" s="318"/>
      <c r="EHY39" s="318"/>
      <c r="EHZ39" s="318"/>
      <c r="EIA39" s="318"/>
      <c r="EIB39" s="318"/>
      <c r="EIC39" s="318"/>
      <c r="EID39" s="38"/>
      <c r="EIE39" s="318"/>
      <c r="EIF39" s="38"/>
      <c r="EIG39" s="38"/>
      <c r="EIH39" s="1427"/>
      <c r="EII39" s="38"/>
      <c r="EIJ39" s="38"/>
      <c r="EIK39" s="1427"/>
      <c r="EIL39" s="1427"/>
      <c r="EIM39" s="1427"/>
      <c r="EIN39" s="1427"/>
      <c r="EIO39" s="1427"/>
      <c r="EIP39" s="1427"/>
      <c r="EIQ39" s="1427"/>
      <c r="EIR39" s="17"/>
      <c r="EIS39" s="318"/>
      <c r="EIT39" s="318"/>
      <c r="EIU39" s="318"/>
      <c r="EIV39" s="318"/>
      <c r="EIW39" s="318"/>
      <c r="EIX39" s="318"/>
      <c r="EIY39" s="318"/>
      <c r="EIZ39" s="38"/>
      <c r="EJA39" s="318"/>
      <c r="EJB39" s="38"/>
      <c r="EJC39" s="38"/>
      <c r="EJD39" s="1427"/>
      <c r="EJE39" s="38"/>
      <c r="EJF39" s="38"/>
      <c r="EJG39" s="1427"/>
      <c r="EJH39" s="1427"/>
      <c r="EJI39" s="1427"/>
      <c r="EJJ39" s="1427"/>
      <c r="EJK39" s="1427"/>
      <c r="EJL39" s="1427"/>
      <c r="EJM39" s="1427"/>
      <c r="EJN39" s="17"/>
      <c r="EJO39" s="318"/>
      <c r="EJP39" s="318"/>
      <c r="EJQ39" s="318"/>
      <c r="EJR39" s="318"/>
      <c r="EJS39" s="318"/>
      <c r="EJT39" s="318"/>
      <c r="EJU39" s="318"/>
      <c r="EJV39" s="38"/>
      <c r="EJW39" s="318"/>
      <c r="EJX39" s="38"/>
      <c r="EJY39" s="38"/>
      <c r="EJZ39" s="1427"/>
      <c r="EKA39" s="38"/>
      <c r="EKB39" s="38"/>
      <c r="EKC39" s="1427"/>
      <c r="EKD39" s="1427"/>
      <c r="EKE39" s="1427"/>
      <c r="EKF39" s="1427"/>
      <c r="EKG39" s="1427"/>
      <c r="EKH39" s="1427"/>
      <c r="EKI39" s="1427"/>
      <c r="EKJ39" s="17"/>
      <c r="EKK39" s="318"/>
      <c r="EKL39" s="318"/>
      <c r="EKM39" s="318"/>
      <c r="EKN39" s="318"/>
      <c r="EKO39" s="318"/>
      <c r="EKP39" s="318"/>
      <c r="EKQ39" s="318"/>
      <c r="EKR39" s="38"/>
      <c r="EKS39" s="318"/>
      <c r="EKT39" s="38"/>
      <c r="EKU39" s="38"/>
      <c r="EKV39" s="1427"/>
      <c r="EKW39" s="38"/>
      <c r="EKX39" s="38"/>
      <c r="EKY39" s="1427"/>
      <c r="EKZ39" s="1427"/>
      <c r="ELA39" s="1427"/>
      <c r="ELB39" s="1427"/>
      <c r="ELC39" s="1427"/>
      <c r="ELD39" s="1427"/>
      <c r="ELE39" s="1427"/>
      <c r="ELF39" s="17"/>
      <c r="ELG39" s="318"/>
      <c r="ELH39" s="318"/>
      <c r="ELI39" s="318"/>
      <c r="ELJ39" s="318"/>
      <c r="ELK39" s="318"/>
      <c r="ELL39" s="318"/>
      <c r="ELM39" s="318"/>
      <c r="ELN39" s="38"/>
      <c r="ELO39" s="318"/>
      <c r="ELP39" s="38"/>
      <c r="ELQ39" s="38"/>
      <c r="ELR39" s="1427"/>
      <c r="ELS39" s="38"/>
      <c r="ELT39" s="38"/>
      <c r="ELU39" s="1427"/>
      <c r="ELV39" s="1427"/>
      <c r="ELW39" s="1427"/>
      <c r="ELX39" s="1427"/>
      <c r="ELY39" s="1427"/>
      <c r="ELZ39" s="1427"/>
      <c r="EMA39" s="1427"/>
      <c r="EMB39" s="17"/>
      <c r="EMC39" s="318"/>
      <c r="EMD39" s="318"/>
      <c r="EME39" s="318"/>
      <c r="EMF39" s="318"/>
      <c r="EMG39" s="318"/>
      <c r="EMH39" s="318"/>
      <c r="EMI39" s="318"/>
      <c r="EMJ39" s="38"/>
      <c r="EMK39" s="318"/>
      <c r="EML39" s="38"/>
      <c r="EMM39" s="38"/>
      <c r="EMN39" s="1427"/>
      <c r="EMO39" s="38"/>
      <c r="EMP39" s="38"/>
      <c r="EMQ39" s="1427"/>
      <c r="EMR39" s="1427"/>
      <c r="EMS39" s="1427"/>
      <c r="EMT39" s="1427"/>
      <c r="EMU39" s="1427"/>
      <c r="EMV39" s="1427"/>
      <c r="EMW39" s="1427"/>
      <c r="EMX39" s="17"/>
      <c r="EMY39" s="318"/>
      <c r="EMZ39" s="318"/>
      <c r="ENA39" s="318"/>
      <c r="ENB39" s="318"/>
      <c r="ENC39" s="318"/>
      <c r="END39" s="318"/>
      <c r="ENE39" s="318"/>
      <c r="ENF39" s="38"/>
      <c r="ENG39" s="318"/>
      <c r="ENH39" s="38"/>
      <c r="ENI39" s="38"/>
      <c r="ENJ39" s="1427"/>
      <c r="ENK39" s="38"/>
      <c r="ENL39" s="38"/>
      <c r="ENM39" s="1427"/>
      <c r="ENN39" s="1427"/>
      <c r="ENO39" s="1427"/>
      <c r="ENP39" s="1427"/>
      <c r="ENQ39" s="1427"/>
      <c r="ENR39" s="1427"/>
      <c r="ENS39" s="1427"/>
      <c r="ENT39" s="17"/>
      <c r="ENU39" s="318"/>
      <c r="ENV39" s="318"/>
      <c r="ENW39" s="318"/>
      <c r="ENX39" s="318"/>
      <c r="ENY39" s="318"/>
      <c r="ENZ39" s="318"/>
      <c r="EOA39" s="318"/>
      <c r="EOB39" s="38"/>
      <c r="EOC39" s="318"/>
      <c r="EOD39" s="38"/>
      <c r="EOE39" s="38"/>
      <c r="EOF39" s="1427"/>
      <c r="EOG39" s="38"/>
      <c r="EOH39" s="38"/>
      <c r="EOI39" s="1427"/>
      <c r="EOJ39" s="1427"/>
      <c r="EOK39" s="1427"/>
      <c r="EOL39" s="1427"/>
      <c r="EOM39" s="1427"/>
      <c r="EON39" s="1427"/>
      <c r="EOO39" s="1427"/>
      <c r="EOP39" s="17"/>
      <c r="EOQ39" s="318"/>
      <c r="EOR39" s="318"/>
      <c r="EOS39" s="318"/>
      <c r="EOT39" s="318"/>
      <c r="EOU39" s="318"/>
      <c r="EOV39" s="318"/>
      <c r="EOW39" s="318"/>
      <c r="EOX39" s="38"/>
      <c r="EOY39" s="318"/>
      <c r="EOZ39" s="38"/>
      <c r="EPA39" s="38"/>
      <c r="EPB39" s="1427"/>
      <c r="EPC39" s="38"/>
      <c r="EPD39" s="38"/>
      <c r="EPE39" s="1427"/>
      <c r="EPF39" s="1427"/>
      <c r="EPG39" s="1427"/>
      <c r="EPH39" s="1427"/>
      <c r="EPI39" s="1427"/>
      <c r="EPJ39" s="1427"/>
      <c r="EPK39" s="1427"/>
      <c r="EPL39" s="17"/>
      <c r="EPM39" s="318"/>
      <c r="EPN39" s="318"/>
      <c r="EPO39" s="318"/>
      <c r="EPP39" s="318"/>
      <c r="EPQ39" s="318"/>
      <c r="EPR39" s="318"/>
      <c r="EPS39" s="318"/>
      <c r="EPT39" s="38"/>
      <c r="EPU39" s="318"/>
      <c r="EPV39" s="38"/>
      <c r="EPW39" s="38"/>
      <c r="EPX39" s="1427"/>
      <c r="EPY39" s="38"/>
      <c r="EPZ39" s="38"/>
      <c r="EQA39" s="1427"/>
      <c r="EQB39" s="1427"/>
      <c r="EQC39" s="1427"/>
      <c r="EQD39" s="1427"/>
      <c r="EQE39" s="1427"/>
      <c r="EQF39" s="1427"/>
      <c r="EQG39" s="1427"/>
      <c r="EQH39" s="17"/>
      <c r="EQI39" s="318"/>
      <c r="EQJ39" s="318"/>
      <c r="EQK39" s="318"/>
      <c r="EQL39" s="318"/>
      <c r="EQM39" s="318"/>
      <c r="EQN39" s="318"/>
      <c r="EQO39" s="318"/>
      <c r="EQP39" s="38"/>
      <c r="EQQ39" s="318"/>
      <c r="EQR39" s="38"/>
      <c r="EQS39" s="38"/>
      <c r="EQT39" s="1427"/>
      <c r="EQU39" s="38"/>
      <c r="EQV39" s="38"/>
      <c r="EQW39" s="1427"/>
      <c r="EQX39" s="1427"/>
      <c r="EQY39" s="1427"/>
      <c r="EQZ39" s="1427"/>
      <c r="ERA39" s="1427"/>
      <c r="ERB39" s="1427"/>
      <c r="ERC39" s="1427"/>
      <c r="ERD39" s="17"/>
      <c r="ERE39" s="318"/>
      <c r="ERF39" s="318"/>
      <c r="ERG39" s="318"/>
      <c r="ERH39" s="318"/>
      <c r="ERI39" s="318"/>
      <c r="ERJ39" s="318"/>
      <c r="ERK39" s="318"/>
      <c r="ERL39" s="38"/>
      <c r="ERM39" s="318"/>
      <c r="ERN39" s="38"/>
      <c r="ERO39" s="38"/>
      <c r="ERP39" s="1427"/>
      <c r="ERQ39" s="38"/>
      <c r="ERR39" s="38"/>
      <c r="ERS39" s="1427"/>
      <c r="ERT39" s="1427"/>
      <c r="ERU39" s="1427"/>
      <c r="ERV39" s="1427"/>
      <c r="ERW39" s="1427"/>
      <c r="ERX39" s="1427"/>
      <c r="ERY39" s="1427"/>
      <c r="ERZ39" s="17"/>
      <c r="ESA39" s="318"/>
      <c r="ESB39" s="318"/>
      <c r="ESC39" s="318"/>
      <c r="ESD39" s="318"/>
      <c r="ESE39" s="318"/>
      <c r="ESF39" s="318"/>
      <c r="ESG39" s="318"/>
      <c r="ESH39" s="38"/>
      <c r="ESI39" s="318"/>
      <c r="ESJ39" s="38"/>
      <c r="ESK39" s="38"/>
      <c r="ESL39" s="1427"/>
      <c r="ESM39" s="38"/>
      <c r="ESN39" s="38"/>
      <c r="ESO39" s="1427"/>
      <c r="ESP39" s="1427"/>
      <c r="ESQ39" s="1427"/>
      <c r="ESR39" s="1427"/>
      <c r="ESS39" s="1427"/>
      <c r="EST39" s="1427"/>
      <c r="ESU39" s="1427"/>
      <c r="ESV39" s="17"/>
      <c r="ESW39" s="318"/>
      <c r="ESX39" s="318"/>
      <c r="ESY39" s="318"/>
      <c r="ESZ39" s="318"/>
      <c r="ETA39" s="318"/>
      <c r="ETB39" s="318"/>
      <c r="ETC39" s="318"/>
      <c r="ETD39" s="38"/>
      <c r="ETE39" s="318"/>
      <c r="ETF39" s="38"/>
      <c r="ETG39" s="38"/>
      <c r="ETH39" s="1427"/>
      <c r="ETI39" s="38"/>
      <c r="ETJ39" s="38"/>
      <c r="ETK39" s="1427"/>
      <c r="ETL39" s="1427"/>
      <c r="ETM39" s="1427"/>
      <c r="ETN39" s="1427"/>
      <c r="ETO39" s="1427"/>
      <c r="ETP39" s="1427"/>
      <c r="ETQ39" s="1427"/>
      <c r="ETR39" s="17"/>
      <c r="ETS39" s="318"/>
      <c r="ETT39" s="318"/>
      <c r="ETU39" s="318"/>
      <c r="ETV39" s="318"/>
      <c r="ETW39" s="318"/>
      <c r="ETX39" s="318"/>
      <c r="ETY39" s="318"/>
      <c r="ETZ39" s="38"/>
      <c r="EUA39" s="318"/>
      <c r="EUB39" s="38"/>
      <c r="EUC39" s="38"/>
      <c r="EUD39" s="1427"/>
      <c r="EUE39" s="38"/>
      <c r="EUF39" s="38"/>
      <c r="EUG39" s="1427"/>
      <c r="EUH39" s="1427"/>
      <c r="EUI39" s="1427"/>
      <c r="EUJ39" s="1427"/>
      <c r="EUK39" s="1427"/>
      <c r="EUL39" s="1427"/>
      <c r="EUM39" s="1427"/>
      <c r="EUN39" s="17"/>
      <c r="EUO39" s="318"/>
      <c r="EUP39" s="318"/>
      <c r="EUQ39" s="318"/>
      <c r="EUR39" s="318"/>
      <c r="EUS39" s="318"/>
      <c r="EUT39" s="318"/>
      <c r="EUU39" s="318"/>
      <c r="EUV39" s="38"/>
      <c r="EUW39" s="318"/>
      <c r="EUX39" s="38"/>
      <c r="EUY39" s="38"/>
      <c r="EUZ39" s="1427"/>
      <c r="EVA39" s="38"/>
      <c r="EVB39" s="38"/>
      <c r="EVC39" s="1427"/>
      <c r="EVD39" s="1427"/>
      <c r="EVE39" s="1427"/>
      <c r="EVF39" s="1427"/>
      <c r="EVG39" s="1427"/>
      <c r="EVH39" s="1427"/>
      <c r="EVI39" s="1427"/>
      <c r="EVJ39" s="17"/>
      <c r="EVK39" s="318"/>
      <c r="EVL39" s="318"/>
      <c r="EVM39" s="318"/>
      <c r="EVN39" s="318"/>
      <c r="EVO39" s="318"/>
      <c r="EVP39" s="318"/>
      <c r="EVQ39" s="318"/>
      <c r="EVR39" s="38"/>
      <c r="EVS39" s="318"/>
      <c r="EVT39" s="38"/>
      <c r="EVU39" s="38"/>
      <c r="EVV39" s="1427"/>
      <c r="EVW39" s="38"/>
      <c r="EVX39" s="38"/>
      <c r="EVY39" s="1427"/>
      <c r="EVZ39" s="1427"/>
      <c r="EWA39" s="1427"/>
      <c r="EWB39" s="1427"/>
      <c r="EWC39" s="1427"/>
      <c r="EWD39" s="1427"/>
      <c r="EWE39" s="1427"/>
      <c r="EWF39" s="17"/>
      <c r="EWG39" s="318"/>
      <c r="EWH39" s="318"/>
      <c r="EWI39" s="318"/>
      <c r="EWJ39" s="318"/>
      <c r="EWK39" s="318"/>
      <c r="EWL39" s="318"/>
      <c r="EWM39" s="318"/>
      <c r="EWN39" s="38"/>
      <c r="EWO39" s="318"/>
      <c r="EWP39" s="38"/>
      <c r="EWQ39" s="38"/>
      <c r="EWR39" s="1427"/>
      <c r="EWS39" s="38"/>
      <c r="EWT39" s="38"/>
      <c r="EWU39" s="1427"/>
      <c r="EWV39" s="1427"/>
      <c r="EWW39" s="1427"/>
      <c r="EWX39" s="1427"/>
      <c r="EWY39" s="1427"/>
      <c r="EWZ39" s="1427"/>
      <c r="EXA39" s="1427"/>
      <c r="EXB39" s="17"/>
      <c r="EXC39" s="318"/>
      <c r="EXD39" s="318"/>
      <c r="EXE39" s="318"/>
      <c r="EXF39" s="318"/>
      <c r="EXG39" s="318"/>
      <c r="EXH39" s="318"/>
      <c r="EXI39" s="318"/>
      <c r="EXJ39" s="38"/>
      <c r="EXK39" s="318"/>
      <c r="EXL39" s="38"/>
      <c r="EXM39" s="38"/>
      <c r="EXN39" s="1427"/>
      <c r="EXO39" s="38"/>
      <c r="EXP39" s="38"/>
      <c r="EXQ39" s="1427"/>
      <c r="EXR39" s="1427"/>
      <c r="EXS39" s="1427"/>
      <c r="EXT39" s="1427"/>
      <c r="EXU39" s="1427"/>
      <c r="EXV39" s="1427"/>
      <c r="EXW39" s="1427"/>
      <c r="EXX39" s="17"/>
      <c r="EXY39" s="318"/>
      <c r="EXZ39" s="318"/>
      <c r="EYA39" s="318"/>
      <c r="EYB39" s="318"/>
      <c r="EYC39" s="318"/>
      <c r="EYD39" s="318"/>
      <c r="EYE39" s="318"/>
      <c r="EYF39" s="38"/>
      <c r="EYG39" s="318"/>
      <c r="EYH39" s="38"/>
      <c r="EYI39" s="38"/>
      <c r="EYJ39" s="1427"/>
      <c r="EYK39" s="38"/>
      <c r="EYL39" s="38"/>
      <c r="EYM39" s="1427"/>
      <c r="EYN39" s="1427"/>
      <c r="EYO39" s="1427"/>
      <c r="EYP39" s="1427"/>
      <c r="EYQ39" s="1427"/>
      <c r="EYR39" s="1427"/>
      <c r="EYS39" s="1427"/>
      <c r="EYT39" s="17"/>
      <c r="EYU39" s="318"/>
      <c r="EYV39" s="318"/>
      <c r="EYW39" s="318"/>
      <c r="EYX39" s="318"/>
      <c r="EYY39" s="318"/>
      <c r="EYZ39" s="318"/>
      <c r="EZA39" s="318"/>
      <c r="EZB39" s="38"/>
      <c r="EZC39" s="318"/>
      <c r="EZD39" s="38"/>
      <c r="EZE39" s="38"/>
      <c r="EZF39" s="1427"/>
      <c r="EZG39" s="38"/>
      <c r="EZH39" s="38"/>
      <c r="EZI39" s="1427"/>
      <c r="EZJ39" s="1427"/>
      <c r="EZK39" s="1427"/>
      <c r="EZL39" s="1427"/>
      <c r="EZM39" s="1427"/>
      <c r="EZN39" s="1427"/>
      <c r="EZO39" s="1427"/>
      <c r="EZP39" s="17"/>
      <c r="EZQ39" s="318"/>
      <c r="EZR39" s="318"/>
      <c r="EZS39" s="318"/>
      <c r="EZT39" s="318"/>
      <c r="EZU39" s="318"/>
      <c r="EZV39" s="318"/>
      <c r="EZW39" s="318"/>
      <c r="EZX39" s="38"/>
      <c r="EZY39" s="318"/>
      <c r="EZZ39" s="38"/>
      <c r="FAA39" s="38"/>
      <c r="FAB39" s="1427"/>
      <c r="FAC39" s="38"/>
      <c r="FAD39" s="38"/>
      <c r="FAE39" s="1427"/>
      <c r="FAF39" s="1427"/>
      <c r="FAG39" s="1427"/>
      <c r="FAH39" s="1427"/>
      <c r="FAI39" s="1427"/>
      <c r="FAJ39" s="1427"/>
      <c r="FAK39" s="1427"/>
      <c r="FAL39" s="17"/>
      <c r="FAM39" s="318"/>
      <c r="FAN39" s="318"/>
      <c r="FAO39" s="318"/>
      <c r="FAP39" s="318"/>
      <c r="FAQ39" s="318"/>
      <c r="FAR39" s="318"/>
      <c r="FAS39" s="318"/>
      <c r="FAT39" s="38"/>
      <c r="FAU39" s="318"/>
      <c r="FAV39" s="38"/>
      <c r="FAW39" s="38"/>
      <c r="FAX39" s="1427"/>
      <c r="FAY39" s="38"/>
      <c r="FAZ39" s="38"/>
      <c r="FBA39" s="1427"/>
      <c r="FBB39" s="1427"/>
      <c r="FBC39" s="1427"/>
      <c r="FBD39" s="1427"/>
      <c r="FBE39" s="1427"/>
      <c r="FBF39" s="1427"/>
      <c r="FBG39" s="1427"/>
      <c r="FBH39" s="17"/>
      <c r="FBI39" s="318"/>
      <c r="FBJ39" s="318"/>
      <c r="FBK39" s="318"/>
      <c r="FBL39" s="318"/>
      <c r="FBM39" s="318"/>
      <c r="FBN39" s="318"/>
      <c r="FBO39" s="318"/>
      <c r="FBP39" s="38"/>
      <c r="FBQ39" s="318"/>
      <c r="FBR39" s="38"/>
      <c r="FBS39" s="38"/>
      <c r="FBT39" s="1427"/>
      <c r="FBU39" s="38"/>
      <c r="FBV39" s="38"/>
      <c r="FBW39" s="1427"/>
      <c r="FBX39" s="1427"/>
      <c r="FBY39" s="1427"/>
      <c r="FBZ39" s="1427"/>
      <c r="FCA39" s="1427"/>
      <c r="FCB39" s="1427"/>
      <c r="FCC39" s="1427"/>
      <c r="FCD39" s="17"/>
      <c r="FCE39" s="318"/>
      <c r="FCF39" s="318"/>
      <c r="FCG39" s="318"/>
      <c r="FCH39" s="318"/>
      <c r="FCI39" s="318"/>
      <c r="FCJ39" s="318"/>
      <c r="FCK39" s="318"/>
      <c r="FCL39" s="38"/>
      <c r="FCM39" s="318"/>
      <c r="FCN39" s="38"/>
      <c r="FCO39" s="38"/>
      <c r="FCP39" s="1427"/>
      <c r="FCQ39" s="38"/>
      <c r="FCR39" s="38"/>
      <c r="FCS39" s="1427"/>
      <c r="FCT39" s="1427"/>
      <c r="FCU39" s="1427"/>
      <c r="FCV39" s="1427"/>
      <c r="FCW39" s="1427"/>
      <c r="FCX39" s="1427"/>
      <c r="FCY39" s="1427"/>
      <c r="FCZ39" s="17"/>
      <c r="FDA39" s="318"/>
      <c r="FDB39" s="318"/>
      <c r="FDC39" s="318"/>
      <c r="FDD39" s="318"/>
      <c r="FDE39" s="318"/>
      <c r="FDF39" s="318"/>
      <c r="FDG39" s="318"/>
      <c r="FDH39" s="38"/>
      <c r="FDI39" s="318"/>
      <c r="FDJ39" s="38"/>
      <c r="FDK39" s="38"/>
      <c r="FDL39" s="1427"/>
      <c r="FDM39" s="38"/>
      <c r="FDN39" s="38"/>
      <c r="FDO39" s="1427"/>
      <c r="FDP39" s="1427"/>
      <c r="FDQ39" s="1427"/>
      <c r="FDR39" s="1427"/>
      <c r="FDS39" s="1427"/>
      <c r="FDT39" s="1427"/>
      <c r="FDU39" s="1427"/>
      <c r="FDV39" s="17"/>
      <c r="FDW39" s="318"/>
      <c r="FDX39" s="318"/>
      <c r="FDY39" s="318"/>
      <c r="FDZ39" s="318"/>
      <c r="FEA39" s="318"/>
      <c r="FEB39" s="318"/>
      <c r="FEC39" s="318"/>
      <c r="FED39" s="38"/>
      <c r="FEE39" s="318"/>
      <c r="FEF39" s="38"/>
      <c r="FEG39" s="38"/>
      <c r="FEH39" s="1427"/>
      <c r="FEI39" s="38"/>
      <c r="FEJ39" s="38"/>
      <c r="FEK39" s="1427"/>
      <c r="FEL39" s="1427"/>
      <c r="FEM39" s="1427"/>
      <c r="FEN39" s="1427"/>
      <c r="FEO39" s="1427"/>
      <c r="FEP39" s="1427"/>
      <c r="FEQ39" s="1427"/>
      <c r="FER39" s="17"/>
      <c r="FES39" s="318"/>
      <c r="FET39" s="318"/>
      <c r="FEU39" s="318"/>
      <c r="FEV39" s="318"/>
      <c r="FEW39" s="318"/>
      <c r="FEX39" s="318"/>
      <c r="FEY39" s="318"/>
      <c r="FEZ39" s="38"/>
      <c r="FFA39" s="318"/>
      <c r="FFB39" s="38"/>
      <c r="FFC39" s="38"/>
      <c r="FFD39" s="1427"/>
      <c r="FFE39" s="38"/>
      <c r="FFF39" s="38"/>
      <c r="FFG39" s="1427"/>
      <c r="FFH39" s="1427"/>
      <c r="FFI39" s="1427"/>
      <c r="FFJ39" s="1427"/>
      <c r="FFK39" s="1427"/>
      <c r="FFL39" s="1427"/>
      <c r="FFM39" s="1427"/>
      <c r="FFN39" s="17"/>
      <c r="FFO39" s="318"/>
      <c r="FFP39" s="318"/>
      <c r="FFQ39" s="318"/>
      <c r="FFR39" s="318"/>
      <c r="FFS39" s="318"/>
      <c r="FFT39" s="318"/>
      <c r="FFU39" s="318"/>
      <c r="FFV39" s="38"/>
      <c r="FFW39" s="318"/>
      <c r="FFX39" s="38"/>
      <c r="FFY39" s="38"/>
      <c r="FFZ39" s="1427"/>
      <c r="FGA39" s="38"/>
      <c r="FGB39" s="38"/>
      <c r="FGC39" s="1427"/>
      <c r="FGD39" s="1427"/>
      <c r="FGE39" s="1427"/>
      <c r="FGF39" s="1427"/>
      <c r="FGG39" s="1427"/>
      <c r="FGH39" s="1427"/>
      <c r="FGI39" s="1427"/>
      <c r="FGJ39" s="17"/>
      <c r="FGK39" s="318"/>
      <c r="FGL39" s="318"/>
      <c r="FGM39" s="318"/>
      <c r="FGN39" s="318"/>
      <c r="FGO39" s="318"/>
      <c r="FGP39" s="318"/>
      <c r="FGQ39" s="318"/>
      <c r="FGR39" s="38"/>
      <c r="FGS39" s="318"/>
      <c r="FGT39" s="38"/>
      <c r="FGU39" s="38"/>
      <c r="FGV39" s="1427"/>
      <c r="FGW39" s="38"/>
      <c r="FGX39" s="38"/>
      <c r="FGY39" s="1427"/>
      <c r="FGZ39" s="1427"/>
      <c r="FHA39" s="1427"/>
      <c r="FHB39" s="1427"/>
      <c r="FHC39" s="1427"/>
      <c r="FHD39" s="1427"/>
      <c r="FHE39" s="1427"/>
      <c r="FHF39" s="17"/>
      <c r="FHG39" s="318"/>
      <c r="FHH39" s="318"/>
      <c r="FHI39" s="318"/>
      <c r="FHJ39" s="318"/>
      <c r="FHK39" s="318"/>
      <c r="FHL39" s="318"/>
      <c r="FHM39" s="318"/>
      <c r="FHN39" s="38"/>
      <c r="FHO39" s="318"/>
      <c r="FHP39" s="38"/>
      <c r="FHQ39" s="38"/>
      <c r="FHR39" s="1427"/>
      <c r="FHS39" s="38"/>
      <c r="FHT39" s="38"/>
      <c r="FHU39" s="1427"/>
      <c r="FHV39" s="1427"/>
      <c r="FHW39" s="1427"/>
      <c r="FHX39" s="1427"/>
      <c r="FHY39" s="1427"/>
      <c r="FHZ39" s="1427"/>
      <c r="FIA39" s="1427"/>
      <c r="FIB39" s="17"/>
      <c r="FIC39" s="318"/>
      <c r="FID39" s="318"/>
      <c r="FIE39" s="318"/>
      <c r="FIF39" s="318"/>
      <c r="FIG39" s="318"/>
      <c r="FIH39" s="318"/>
      <c r="FII39" s="318"/>
      <c r="FIJ39" s="38"/>
      <c r="FIK39" s="318"/>
      <c r="FIL39" s="38"/>
      <c r="FIM39" s="38"/>
      <c r="FIN39" s="1427"/>
      <c r="FIO39" s="38"/>
      <c r="FIP39" s="38"/>
      <c r="FIQ39" s="1427"/>
      <c r="FIR39" s="1427"/>
      <c r="FIS39" s="1427"/>
      <c r="FIT39" s="1427"/>
      <c r="FIU39" s="1427"/>
      <c r="FIV39" s="1427"/>
      <c r="FIW39" s="1427"/>
      <c r="FIX39" s="17"/>
      <c r="FIY39" s="318"/>
      <c r="FIZ39" s="318"/>
      <c r="FJA39" s="318"/>
      <c r="FJB39" s="318"/>
      <c r="FJC39" s="318"/>
      <c r="FJD39" s="318"/>
      <c r="FJE39" s="318"/>
      <c r="FJF39" s="38"/>
      <c r="FJG39" s="318"/>
      <c r="FJH39" s="38"/>
      <c r="FJI39" s="38"/>
      <c r="FJJ39" s="1427"/>
      <c r="FJK39" s="38"/>
      <c r="FJL39" s="38"/>
      <c r="FJM39" s="1427"/>
      <c r="FJN39" s="1427"/>
      <c r="FJO39" s="1427"/>
      <c r="FJP39" s="1427"/>
      <c r="FJQ39" s="1427"/>
      <c r="FJR39" s="1427"/>
      <c r="FJS39" s="1427"/>
      <c r="FJT39" s="17"/>
      <c r="FJU39" s="318"/>
      <c r="FJV39" s="318"/>
      <c r="FJW39" s="318"/>
      <c r="FJX39" s="318"/>
      <c r="FJY39" s="318"/>
      <c r="FJZ39" s="318"/>
      <c r="FKA39" s="318"/>
      <c r="FKB39" s="38"/>
      <c r="FKC39" s="318"/>
      <c r="FKD39" s="38"/>
      <c r="FKE39" s="38"/>
      <c r="FKF39" s="1427"/>
      <c r="FKG39" s="38"/>
      <c r="FKH39" s="38"/>
      <c r="FKI39" s="1427"/>
      <c r="FKJ39" s="1427"/>
      <c r="FKK39" s="1427"/>
      <c r="FKL39" s="1427"/>
      <c r="FKM39" s="1427"/>
      <c r="FKN39" s="1427"/>
      <c r="FKO39" s="1427"/>
      <c r="FKP39" s="17"/>
      <c r="FKQ39" s="318"/>
      <c r="FKR39" s="318"/>
      <c r="FKS39" s="318"/>
      <c r="FKT39" s="318"/>
      <c r="FKU39" s="318"/>
      <c r="FKV39" s="318"/>
      <c r="FKW39" s="318"/>
      <c r="FKX39" s="38"/>
      <c r="FKY39" s="318"/>
      <c r="FKZ39" s="38"/>
      <c r="FLA39" s="38"/>
      <c r="FLB39" s="1427"/>
      <c r="FLC39" s="38"/>
      <c r="FLD39" s="38"/>
      <c r="FLE39" s="1427"/>
      <c r="FLF39" s="1427"/>
      <c r="FLG39" s="1427"/>
      <c r="FLH39" s="1427"/>
      <c r="FLI39" s="1427"/>
      <c r="FLJ39" s="1427"/>
      <c r="FLK39" s="1427"/>
      <c r="FLL39" s="17"/>
      <c r="FLM39" s="318"/>
      <c r="FLN39" s="318"/>
      <c r="FLO39" s="318"/>
      <c r="FLP39" s="318"/>
      <c r="FLQ39" s="318"/>
      <c r="FLR39" s="318"/>
      <c r="FLS39" s="318"/>
      <c r="FLT39" s="38"/>
      <c r="FLU39" s="318"/>
      <c r="FLV39" s="38"/>
      <c r="FLW39" s="38"/>
      <c r="FLX39" s="1427"/>
      <c r="FLY39" s="38"/>
      <c r="FLZ39" s="38"/>
      <c r="FMA39" s="1427"/>
      <c r="FMB39" s="1427"/>
      <c r="FMC39" s="1427"/>
      <c r="FMD39" s="1427"/>
      <c r="FME39" s="1427"/>
      <c r="FMF39" s="1427"/>
      <c r="FMG39" s="1427"/>
      <c r="FMH39" s="17"/>
      <c r="FMI39" s="318"/>
      <c r="FMJ39" s="318"/>
      <c r="FMK39" s="318"/>
      <c r="FML39" s="318"/>
      <c r="FMM39" s="318"/>
      <c r="FMN39" s="318"/>
      <c r="FMO39" s="318"/>
      <c r="FMP39" s="38"/>
      <c r="FMQ39" s="318"/>
      <c r="FMR39" s="38"/>
      <c r="FMS39" s="38"/>
      <c r="FMT39" s="1427"/>
      <c r="FMU39" s="38"/>
      <c r="FMV39" s="38"/>
      <c r="FMW39" s="1427"/>
      <c r="FMX39" s="1427"/>
      <c r="FMY39" s="1427"/>
      <c r="FMZ39" s="1427"/>
      <c r="FNA39" s="1427"/>
      <c r="FNB39" s="1427"/>
      <c r="FNC39" s="1427"/>
      <c r="FND39" s="17"/>
      <c r="FNE39" s="318"/>
      <c r="FNF39" s="318"/>
      <c r="FNG39" s="318"/>
      <c r="FNH39" s="318"/>
      <c r="FNI39" s="318"/>
      <c r="FNJ39" s="318"/>
      <c r="FNK39" s="318"/>
      <c r="FNL39" s="38"/>
      <c r="FNM39" s="318"/>
      <c r="FNN39" s="38"/>
      <c r="FNO39" s="38"/>
      <c r="FNP39" s="1427"/>
      <c r="FNQ39" s="38"/>
      <c r="FNR39" s="38"/>
      <c r="FNS39" s="1427"/>
      <c r="FNT39" s="1427"/>
      <c r="FNU39" s="1427"/>
      <c r="FNV39" s="1427"/>
      <c r="FNW39" s="1427"/>
      <c r="FNX39" s="1427"/>
      <c r="FNY39" s="1427"/>
      <c r="FNZ39" s="17"/>
      <c r="FOA39" s="318"/>
      <c r="FOB39" s="318"/>
      <c r="FOC39" s="318"/>
      <c r="FOD39" s="318"/>
      <c r="FOE39" s="318"/>
      <c r="FOF39" s="318"/>
      <c r="FOG39" s="318"/>
      <c r="FOH39" s="38"/>
      <c r="FOI39" s="318"/>
      <c r="FOJ39" s="38"/>
      <c r="FOK39" s="38"/>
      <c r="FOL39" s="1427"/>
      <c r="FOM39" s="38"/>
      <c r="FON39" s="38"/>
      <c r="FOO39" s="1427"/>
      <c r="FOP39" s="1427"/>
      <c r="FOQ39" s="1427"/>
      <c r="FOR39" s="1427"/>
      <c r="FOS39" s="1427"/>
      <c r="FOT39" s="1427"/>
      <c r="FOU39" s="1427"/>
      <c r="FOV39" s="17"/>
      <c r="FOW39" s="318"/>
      <c r="FOX39" s="318"/>
      <c r="FOY39" s="318"/>
      <c r="FOZ39" s="318"/>
      <c r="FPA39" s="318"/>
      <c r="FPB39" s="318"/>
      <c r="FPC39" s="318"/>
      <c r="FPD39" s="38"/>
      <c r="FPE39" s="318"/>
      <c r="FPF39" s="38"/>
      <c r="FPG39" s="38"/>
      <c r="FPH39" s="1427"/>
      <c r="FPI39" s="38"/>
      <c r="FPJ39" s="38"/>
      <c r="FPK39" s="1427"/>
      <c r="FPL39" s="1427"/>
      <c r="FPM39" s="1427"/>
      <c r="FPN39" s="1427"/>
      <c r="FPO39" s="1427"/>
      <c r="FPP39" s="1427"/>
      <c r="FPQ39" s="1427"/>
      <c r="FPR39" s="17"/>
      <c r="FPS39" s="318"/>
      <c r="FPT39" s="318"/>
      <c r="FPU39" s="318"/>
      <c r="FPV39" s="318"/>
      <c r="FPW39" s="318"/>
      <c r="FPX39" s="318"/>
      <c r="FPY39" s="318"/>
      <c r="FPZ39" s="38"/>
      <c r="FQA39" s="318"/>
      <c r="FQB39" s="38"/>
      <c r="FQC39" s="38"/>
      <c r="FQD39" s="1427"/>
      <c r="FQE39" s="38"/>
      <c r="FQF39" s="38"/>
      <c r="FQG39" s="1427"/>
      <c r="FQH39" s="1427"/>
      <c r="FQI39" s="1427"/>
      <c r="FQJ39" s="1427"/>
      <c r="FQK39" s="1427"/>
      <c r="FQL39" s="1427"/>
      <c r="FQM39" s="1427"/>
      <c r="FQN39" s="17"/>
      <c r="FQO39" s="318"/>
      <c r="FQP39" s="318"/>
      <c r="FQQ39" s="318"/>
      <c r="FQR39" s="318"/>
      <c r="FQS39" s="318"/>
      <c r="FQT39" s="318"/>
      <c r="FQU39" s="318"/>
      <c r="FQV39" s="38"/>
      <c r="FQW39" s="318"/>
      <c r="FQX39" s="38"/>
      <c r="FQY39" s="38"/>
      <c r="FQZ39" s="1427"/>
      <c r="FRA39" s="38"/>
      <c r="FRB39" s="38"/>
      <c r="FRC39" s="1427"/>
      <c r="FRD39" s="1427"/>
      <c r="FRE39" s="1427"/>
      <c r="FRF39" s="1427"/>
      <c r="FRG39" s="1427"/>
      <c r="FRH39" s="1427"/>
      <c r="FRI39" s="1427"/>
      <c r="FRJ39" s="17"/>
      <c r="FRK39" s="318"/>
      <c r="FRL39" s="318"/>
      <c r="FRM39" s="318"/>
      <c r="FRN39" s="318"/>
      <c r="FRO39" s="318"/>
      <c r="FRP39" s="318"/>
      <c r="FRQ39" s="318"/>
      <c r="FRR39" s="38"/>
      <c r="FRS39" s="318"/>
      <c r="FRT39" s="38"/>
      <c r="FRU39" s="38"/>
      <c r="FRV39" s="1427"/>
      <c r="FRW39" s="38"/>
      <c r="FRX39" s="38"/>
      <c r="FRY39" s="1427"/>
      <c r="FRZ39" s="1427"/>
      <c r="FSA39" s="1427"/>
      <c r="FSB39" s="1427"/>
      <c r="FSC39" s="1427"/>
      <c r="FSD39" s="1427"/>
      <c r="FSE39" s="1427"/>
      <c r="FSF39" s="17"/>
      <c r="FSG39" s="318"/>
      <c r="FSH39" s="318"/>
      <c r="FSI39" s="318"/>
      <c r="FSJ39" s="318"/>
      <c r="FSK39" s="318"/>
      <c r="FSL39" s="318"/>
      <c r="FSM39" s="318"/>
      <c r="FSN39" s="38"/>
      <c r="FSO39" s="318"/>
      <c r="FSP39" s="38"/>
      <c r="FSQ39" s="38"/>
      <c r="FSR39" s="1427"/>
      <c r="FSS39" s="38"/>
      <c r="FST39" s="38"/>
      <c r="FSU39" s="1427"/>
      <c r="FSV39" s="1427"/>
      <c r="FSW39" s="1427"/>
      <c r="FSX39" s="1427"/>
      <c r="FSY39" s="1427"/>
      <c r="FSZ39" s="1427"/>
      <c r="FTA39" s="1427"/>
      <c r="FTB39" s="17"/>
      <c r="FTC39" s="318"/>
      <c r="FTD39" s="318"/>
      <c r="FTE39" s="318"/>
      <c r="FTF39" s="318"/>
      <c r="FTG39" s="318"/>
      <c r="FTH39" s="318"/>
      <c r="FTI39" s="318"/>
      <c r="FTJ39" s="38"/>
      <c r="FTK39" s="318"/>
      <c r="FTL39" s="38"/>
      <c r="FTM39" s="38"/>
      <c r="FTN39" s="1427"/>
      <c r="FTO39" s="38"/>
      <c r="FTP39" s="38"/>
      <c r="FTQ39" s="1427"/>
      <c r="FTR39" s="1427"/>
      <c r="FTS39" s="1427"/>
      <c r="FTT39" s="1427"/>
      <c r="FTU39" s="1427"/>
      <c r="FTV39" s="1427"/>
      <c r="FTW39" s="1427"/>
      <c r="FTX39" s="17"/>
      <c r="FTY39" s="318"/>
      <c r="FTZ39" s="318"/>
      <c r="FUA39" s="318"/>
      <c r="FUB39" s="318"/>
      <c r="FUC39" s="318"/>
      <c r="FUD39" s="318"/>
      <c r="FUE39" s="318"/>
      <c r="FUF39" s="38"/>
      <c r="FUG39" s="318"/>
      <c r="FUH39" s="38"/>
      <c r="FUI39" s="38"/>
      <c r="FUJ39" s="1427"/>
      <c r="FUK39" s="38"/>
      <c r="FUL39" s="38"/>
      <c r="FUM39" s="1427"/>
      <c r="FUN39" s="1427"/>
      <c r="FUO39" s="1427"/>
      <c r="FUP39" s="1427"/>
      <c r="FUQ39" s="1427"/>
      <c r="FUR39" s="1427"/>
      <c r="FUS39" s="1427"/>
      <c r="FUT39" s="17"/>
      <c r="FUU39" s="318"/>
      <c r="FUV39" s="318"/>
      <c r="FUW39" s="318"/>
      <c r="FUX39" s="318"/>
      <c r="FUY39" s="318"/>
      <c r="FUZ39" s="318"/>
      <c r="FVA39" s="318"/>
      <c r="FVB39" s="38"/>
      <c r="FVC39" s="318"/>
      <c r="FVD39" s="38"/>
      <c r="FVE39" s="38"/>
      <c r="FVF39" s="1427"/>
      <c r="FVG39" s="38"/>
      <c r="FVH39" s="38"/>
      <c r="FVI39" s="1427"/>
      <c r="FVJ39" s="1427"/>
      <c r="FVK39" s="1427"/>
      <c r="FVL39" s="1427"/>
      <c r="FVM39" s="1427"/>
      <c r="FVN39" s="1427"/>
      <c r="FVO39" s="1427"/>
      <c r="FVP39" s="17"/>
      <c r="FVQ39" s="318"/>
      <c r="FVR39" s="318"/>
      <c r="FVS39" s="318"/>
      <c r="FVT39" s="318"/>
      <c r="FVU39" s="318"/>
      <c r="FVV39" s="318"/>
      <c r="FVW39" s="318"/>
      <c r="FVX39" s="38"/>
      <c r="FVY39" s="318"/>
      <c r="FVZ39" s="38"/>
      <c r="FWA39" s="38"/>
      <c r="FWB39" s="1427"/>
      <c r="FWC39" s="38"/>
      <c r="FWD39" s="38"/>
      <c r="FWE39" s="1427"/>
      <c r="FWF39" s="1427"/>
      <c r="FWG39" s="1427"/>
      <c r="FWH39" s="1427"/>
      <c r="FWI39" s="1427"/>
      <c r="FWJ39" s="1427"/>
      <c r="FWK39" s="1427"/>
      <c r="FWL39" s="17"/>
      <c r="FWM39" s="318"/>
      <c r="FWN39" s="318"/>
      <c r="FWO39" s="318"/>
      <c r="FWP39" s="318"/>
      <c r="FWQ39" s="318"/>
      <c r="FWR39" s="318"/>
      <c r="FWS39" s="318"/>
      <c r="FWT39" s="38"/>
      <c r="FWU39" s="318"/>
      <c r="FWV39" s="38"/>
      <c r="FWW39" s="38"/>
      <c r="FWX39" s="1427"/>
      <c r="FWY39" s="38"/>
      <c r="FWZ39" s="38"/>
      <c r="FXA39" s="1427"/>
      <c r="FXB39" s="1427"/>
      <c r="FXC39" s="1427"/>
      <c r="FXD39" s="1427"/>
      <c r="FXE39" s="1427"/>
      <c r="FXF39" s="1427"/>
      <c r="FXG39" s="1427"/>
      <c r="FXH39" s="17"/>
      <c r="FXI39" s="318"/>
      <c r="FXJ39" s="318"/>
      <c r="FXK39" s="318"/>
      <c r="FXL39" s="318"/>
      <c r="FXM39" s="318"/>
      <c r="FXN39" s="318"/>
      <c r="FXO39" s="318"/>
      <c r="FXP39" s="38"/>
      <c r="FXQ39" s="318"/>
      <c r="FXR39" s="38"/>
      <c r="FXS39" s="38"/>
      <c r="FXT39" s="1427"/>
      <c r="FXU39" s="38"/>
      <c r="FXV39" s="38"/>
      <c r="FXW39" s="1427"/>
      <c r="FXX39" s="1427"/>
      <c r="FXY39" s="1427"/>
      <c r="FXZ39" s="1427"/>
      <c r="FYA39" s="1427"/>
      <c r="FYB39" s="1427"/>
      <c r="FYC39" s="1427"/>
      <c r="FYD39" s="17"/>
      <c r="FYE39" s="318"/>
      <c r="FYF39" s="318"/>
      <c r="FYG39" s="318"/>
      <c r="FYH39" s="318"/>
      <c r="FYI39" s="318"/>
      <c r="FYJ39" s="318"/>
      <c r="FYK39" s="318"/>
      <c r="FYL39" s="38"/>
      <c r="FYM39" s="318"/>
      <c r="FYN39" s="38"/>
      <c r="FYO39" s="38"/>
      <c r="FYP39" s="1427"/>
      <c r="FYQ39" s="38"/>
      <c r="FYR39" s="38"/>
      <c r="FYS39" s="1427"/>
      <c r="FYT39" s="1427"/>
      <c r="FYU39" s="1427"/>
      <c r="FYV39" s="1427"/>
      <c r="FYW39" s="1427"/>
      <c r="FYX39" s="1427"/>
      <c r="FYY39" s="1427"/>
      <c r="FYZ39" s="17"/>
      <c r="FZA39" s="318"/>
      <c r="FZB39" s="318"/>
      <c r="FZC39" s="318"/>
      <c r="FZD39" s="318"/>
      <c r="FZE39" s="318"/>
      <c r="FZF39" s="318"/>
      <c r="FZG39" s="318"/>
      <c r="FZH39" s="38"/>
      <c r="FZI39" s="318"/>
      <c r="FZJ39" s="38"/>
      <c r="FZK39" s="38"/>
      <c r="FZL39" s="1427"/>
      <c r="FZM39" s="38"/>
      <c r="FZN39" s="38"/>
      <c r="FZO39" s="1427"/>
      <c r="FZP39" s="1427"/>
      <c r="FZQ39" s="1427"/>
      <c r="FZR39" s="1427"/>
      <c r="FZS39" s="1427"/>
      <c r="FZT39" s="1427"/>
      <c r="FZU39" s="1427"/>
      <c r="FZV39" s="17"/>
      <c r="FZW39" s="318"/>
      <c r="FZX39" s="318"/>
      <c r="FZY39" s="318"/>
      <c r="FZZ39" s="318"/>
      <c r="GAA39" s="318"/>
      <c r="GAB39" s="318"/>
      <c r="GAC39" s="318"/>
      <c r="GAD39" s="38"/>
      <c r="GAE39" s="318"/>
      <c r="GAF39" s="38"/>
      <c r="GAG39" s="38"/>
      <c r="GAH39" s="1427"/>
      <c r="GAI39" s="38"/>
      <c r="GAJ39" s="38"/>
      <c r="GAK39" s="1427"/>
      <c r="GAL39" s="1427"/>
      <c r="GAM39" s="1427"/>
      <c r="GAN39" s="1427"/>
      <c r="GAO39" s="1427"/>
      <c r="GAP39" s="1427"/>
      <c r="GAQ39" s="1427"/>
      <c r="GAR39" s="17"/>
      <c r="GAS39" s="318"/>
      <c r="GAT39" s="318"/>
      <c r="GAU39" s="318"/>
      <c r="GAV39" s="318"/>
      <c r="GAW39" s="318"/>
      <c r="GAX39" s="318"/>
      <c r="GAY39" s="318"/>
      <c r="GAZ39" s="38"/>
      <c r="GBA39" s="318"/>
      <c r="GBB39" s="38"/>
      <c r="GBC39" s="38"/>
      <c r="GBD39" s="1427"/>
      <c r="GBE39" s="38"/>
      <c r="GBF39" s="38"/>
      <c r="GBG39" s="1427"/>
      <c r="GBH39" s="1427"/>
      <c r="GBI39" s="1427"/>
      <c r="GBJ39" s="1427"/>
      <c r="GBK39" s="1427"/>
      <c r="GBL39" s="1427"/>
      <c r="GBM39" s="1427"/>
      <c r="GBN39" s="17"/>
      <c r="GBO39" s="318"/>
      <c r="GBP39" s="318"/>
      <c r="GBQ39" s="318"/>
      <c r="GBR39" s="318"/>
      <c r="GBS39" s="318"/>
      <c r="GBT39" s="318"/>
      <c r="GBU39" s="318"/>
      <c r="GBV39" s="38"/>
      <c r="GBW39" s="318"/>
      <c r="GBX39" s="38"/>
      <c r="GBY39" s="38"/>
      <c r="GBZ39" s="1427"/>
      <c r="GCA39" s="38"/>
      <c r="GCB39" s="38"/>
      <c r="GCC39" s="1427"/>
      <c r="GCD39" s="1427"/>
      <c r="GCE39" s="1427"/>
      <c r="GCF39" s="1427"/>
      <c r="GCG39" s="1427"/>
      <c r="GCH39" s="1427"/>
      <c r="GCI39" s="1427"/>
      <c r="GCJ39" s="17"/>
      <c r="GCK39" s="318"/>
      <c r="GCL39" s="318"/>
      <c r="GCM39" s="318"/>
      <c r="GCN39" s="318"/>
      <c r="GCO39" s="318"/>
      <c r="GCP39" s="318"/>
      <c r="GCQ39" s="318"/>
      <c r="GCR39" s="38"/>
      <c r="GCS39" s="318"/>
      <c r="GCT39" s="38"/>
      <c r="GCU39" s="38"/>
      <c r="GCV39" s="1427"/>
      <c r="GCW39" s="38"/>
      <c r="GCX39" s="38"/>
      <c r="GCY39" s="1427"/>
      <c r="GCZ39" s="1427"/>
      <c r="GDA39" s="1427"/>
      <c r="GDB39" s="1427"/>
      <c r="GDC39" s="1427"/>
      <c r="GDD39" s="1427"/>
      <c r="GDE39" s="1427"/>
      <c r="GDF39" s="17"/>
      <c r="GDG39" s="318"/>
      <c r="GDH39" s="318"/>
      <c r="GDI39" s="318"/>
      <c r="GDJ39" s="318"/>
      <c r="GDK39" s="318"/>
      <c r="GDL39" s="318"/>
      <c r="GDM39" s="318"/>
      <c r="GDN39" s="38"/>
      <c r="GDO39" s="318"/>
      <c r="GDP39" s="38"/>
      <c r="GDQ39" s="38"/>
      <c r="GDR39" s="1427"/>
      <c r="GDS39" s="38"/>
      <c r="GDT39" s="38"/>
      <c r="GDU39" s="1427"/>
      <c r="GDV39" s="1427"/>
      <c r="GDW39" s="1427"/>
      <c r="GDX39" s="1427"/>
      <c r="GDY39" s="1427"/>
      <c r="GDZ39" s="1427"/>
      <c r="GEA39" s="1427"/>
      <c r="GEB39" s="17"/>
      <c r="GEC39" s="318"/>
      <c r="GED39" s="318"/>
      <c r="GEE39" s="318"/>
      <c r="GEF39" s="318"/>
      <c r="GEG39" s="318"/>
      <c r="GEH39" s="318"/>
      <c r="GEI39" s="318"/>
      <c r="GEJ39" s="38"/>
      <c r="GEK39" s="318"/>
      <c r="GEL39" s="38"/>
      <c r="GEM39" s="38"/>
      <c r="GEN39" s="1427"/>
      <c r="GEO39" s="38"/>
      <c r="GEP39" s="38"/>
      <c r="GEQ39" s="1427"/>
      <c r="GER39" s="1427"/>
      <c r="GES39" s="1427"/>
      <c r="GET39" s="1427"/>
      <c r="GEU39" s="1427"/>
      <c r="GEV39" s="1427"/>
      <c r="GEW39" s="1427"/>
      <c r="GEX39" s="17"/>
      <c r="GEY39" s="318"/>
      <c r="GEZ39" s="318"/>
      <c r="GFA39" s="318"/>
      <c r="GFB39" s="318"/>
      <c r="GFC39" s="318"/>
      <c r="GFD39" s="318"/>
      <c r="GFE39" s="318"/>
      <c r="GFF39" s="38"/>
      <c r="GFG39" s="318"/>
      <c r="GFH39" s="38"/>
      <c r="GFI39" s="38"/>
      <c r="GFJ39" s="1427"/>
      <c r="GFK39" s="38"/>
      <c r="GFL39" s="38"/>
      <c r="GFM39" s="1427"/>
      <c r="GFN39" s="1427"/>
      <c r="GFO39" s="1427"/>
      <c r="GFP39" s="1427"/>
      <c r="GFQ39" s="1427"/>
      <c r="GFR39" s="1427"/>
      <c r="GFS39" s="1427"/>
      <c r="GFT39" s="17"/>
      <c r="GFU39" s="318"/>
      <c r="GFV39" s="318"/>
      <c r="GFW39" s="318"/>
      <c r="GFX39" s="318"/>
      <c r="GFY39" s="318"/>
      <c r="GFZ39" s="318"/>
      <c r="GGA39" s="318"/>
      <c r="GGB39" s="38"/>
      <c r="GGC39" s="318"/>
      <c r="GGD39" s="38"/>
      <c r="GGE39" s="38"/>
      <c r="GGF39" s="1427"/>
      <c r="GGG39" s="38"/>
      <c r="GGH39" s="38"/>
      <c r="GGI39" s="1427"/>
      <c r="GGJ39" s="1427"/>
      <c r="GGK39" s="1427"/>
      <c r="GGL39" s="1427"/>
      <c r="GGM39" s="1427"/>
      <c r="GGN39" s="1427"/>
      <c r="GGO39" s="1427"/>
      <c r="GGP39" s="17"/>
      <c r="GGQ39" s="318"/>
      <c r="GGR39" s="318"/>
      <c r="GGS39" s="318"/>
      <c r="GGT39" s="318"/>
      <c r="GGU39" s="318"/>
      <c r="GGV39" s="318"/>
      <c r="GGW39" s="318"/>
      <c r="GGX39" s="38"/>
      <c r="GGY39" s="318"/>
      <c r="GGZ39" s="38"/>
      <c r="GHA39" s="38"/>
      <c r="GHB39" s="1427"/>
      <c r="GHC39" s="38"/>
      <c r="GHD39" s="38"/>
      <c r="GHE39" s="1427"/>
      <c r="GHF39" s="1427"/>
      <c r="GHG39" s="1427"/>
      <c r="GHH39" s="1427"/>
      <c r="GHI39" s="1427"/>
      <c r="GHJ39" s="1427"/>
      <c r="GHK39" s="1427"/>
      <c r="GHL39" s="17"/>
      <c r="GHM39" s="318"/>
      <c r="GHN39" s="318"/>
      <c r="GHO39" s="318"/>
      <c r="GHP39" s="318"/>
      <c r="GHQ39" s="318"/>
      <c r="GHR39" s="318"/>
      <c r="GHS39" s="318"/>
      <c r="GHT39" s="38"/>
      <c r="GHU39" s="318"/>
      <c r="GHV39" s="38"/>
      <c r="GHW39" s="38"/>
      <c r="GHX39" s="1427"/>
      <c r="GHY39" s="38"/>
      <c r="GHZ39" s="38"/>
      <c r="GIA39" s="1427"/>
      <c r="GIB39" s="1427"/>
      <c r="GIC39" s="1427"/>
      <c r="GID39" s="1427"/>
      <c r="GIE39" s="1427"/>
      <c r="GIF39" s="1427"/>
      <c r="GIG39" s="1427"/>
      <c r="GIH39" s="17"/>
      <c r="GII39" s="318"/>
      <c r="GIJ39" s="318"/>
      <c r="GIK39" s="318"/>
      <c r="GIL39" s="318"/>
      <c r="GIM39" s="318"/>
      <c r="GIN39" s="318"/>
      <c r="GIO39" s="318"/>
      <c r="GIP39" s="38"/>
      <c r="GIQ39" s="318"/>
      <c r="GIR39" s="38"/>
      <c r="GIS39" s="38"/>
      <c r="GIT39" s="1427"/>
      <c r="GIU39" s="38"/>
      <c r="GIV39" s="38"/>
      <c r="GIW39" s="1427"/>
      <c r="GIX39" s="1427"/>
      <c r="GIY39" s="1427"/>
      <c r="GIZ39" s="1427"/>
      <c r="GJA39" s="1427"/>
      <c r="GJB39" s="1427"/>
      <c r="GJC39" s="1427"/>
      <c r="GJD39" s="17"/>
      <c r="GJE39" s="318"/>
      <c r="GJF39" s="318"/>
      <c r="GJG39" s="318"/>
      <c r="GJH39" s="318"/>
      <c r="GJI39" s="318"/>
      <c r="GJJ39" s="318"/>
      <c r="GJK39" s="318"/>
      <c r="GJL39" s="38"/>
      <c r="GJM39" s="318"/>
      <c r="GJN39" s="38"/>
      <c r="GJO39" s="38"/>
      <c r="GJP39" s="1427"/>
      <c r="GJQ39" s="38"/>
      <c r="GJR39" s="38"/>
      <c r="GJS39" s="1427"/>
      <c r="GJT39" s="1427"/>
      <c r="GJU39" s="1427"/>
      <c r="GJV39" s="1427"/>
      <c r="GJW39" s="1427"/>
      <c r="GJX39" s="1427"/>
      <c r="GJY39" s="1427"/>
      <c r="GJZ39" s="17"/>
      <c r="GKA39" s="318"/>
      <c r="GKB39" s="318"/>
      <c r="GKC39" s="318"/>
      <c r="GKD39" s="318"/>
      <c r="GKE39" s="318"/>
      <c r="GKF39" s="318"/>
      <c r="GKG39" s="318"/>
      <c r="GKH39" s="38"/>
      <c r="GKI39" s="318"/>
      <c r="GKJ39" s="38"/>
      <c r="GKK39" s="38"/>
      <c r="GKL39" s="1427"/>
      <c r="GKM39" s="38"/>
      <c r="GKN39" s="38"/>
      <c r="GKO39" s="1427"/>
      <c r="GKP39" s="1427"/>
      <c r="GKQ39" s="1427"/>
      <c r="GKR39" s="1427"/>
      <c r="GKS39" s="1427"/>
      <c r="GKT39" s="1427"/>
      <c r="GKU39" s="1427"/>
      <c r="GKV39" s="17"/>
      <c r="GKW39" s="318"/>
      <c r="GKX39" s="318"/>
      <c r="GKY39" s="318"/>
      <c r="GKZ39" s="318"/>
      <c r="GLA39" s="318"/>
      <c r="GLB39" s="318"/>
      <c r="GLC39" s="318"/>
      <c r="GLD39" s="38"/>
      <c r="GLE39" s="318"/>
      <c r="GLF39" s="38"/>
      <c r="GLG39" s="38"/>
      <c r="GLH39" s="1427"/>
      <c r="GLI39" s="38"/>
      <c r="GLJ39" s="38"/>
      <c r="GLK39" s="1427"/>
      <c r="GLL39" s="1427"/>
      <c r="GLM39" s="1427"/>
      <c r="GLN39" s="1427"/>
      <c r="GLO39" s="1427"/>
      <c r="GLP39" s="1427"/>
      <c r="GLQ39" s="1427"/>
      <c r="GLR39" s="17"/>
      <c r="GLS39" s="318"/>
      <c r="GLT39" s="318"/>
      <c r="GLU39" s="318"/>
      <c r="GLV39" s="318"/>
      <c r="GLW39" s="318"/>
      <c r="GLX39" s="318"/>
      <c r="GLY39" s="318"/>
      <c r="GLZ39" s="38"/>
      <c r="GMA39" s="318"/>
      <c r="GMB39" s="38"/>
      <c r="GMC39" s="38"/>
      <c r="GMD39" s="1427"/>
      <c r="GME39" s="38"/>
      <c r="GMF39" s="38"/>
      <c r="GMG39" s="1427"/>
      <c r="GMH39" s="1427"/>
      <c r="GMI39" s="1427"/>
      <c r="GMJ39" s="1427"/>
      <c r="GMK39" s="1427"/>
      <c r="GML39" s="1427"/>
      <c r="GMM39" s="1427"/>
      <c r="GMN39" s="17"/>
      <c r="GMO39" s="318"/>
      <c r="GMP39" s="318"/>
      <c r="GMQ39" s="318"/>
      <c r="GMR39" s="318"/>
      <c r="GMS39" s="318"/>
      <c r="GMT39" s="318"/>
      <c r="GMU39" s="318"/>
      <c r="GMV39" s="38"/>
      <c r="GMW39" s="318"/>
      <c r="GMX39" s="38"/>
      <c r="GMY39" s="38"/>
      <c r="GMZ39" s="1427"/>
      <c r="GNA39" s="38"/>
      <c r="GNB39" s="38"/>
      <c r="GNC39" s="1427"/>
      <c r="GND39" s="1427"/>
      <c r="GNE39" s="1427"/>
      <c r="GNF39" s="1427"/>
      <c r="GNG39" s="1427"/>
      <c r="GNH39" s="1427"/>
      <c r="GNI39" s="1427"/>
      <c r="GNJ39" s="17"/>
      <c r="GNK39" s="318"/>
      <c r="GNL39" s="318"/>
      <c r="GNM39" s="318"/>
      <c r="GNN39" s="318"/>
      <c r="GNO39" s="318"/>
      <c r="GNP39" s="318"/>
      <c r="GNQ39" s="318"/>
      <c r="GNR39" s="38"/>
      <c r="GNS39" s="318"/>
      <c r="GNT39" s="38"/>
      <c r="GNU39" s="38"/>
      <c r="GNV39" s="1427"/>
      <c r="GNW39" s="38"/>
      <c r="GNX39" s="38"/>
      <c r="GNY39" s="1427"/>
      <c r="GNZ39" s="1427"/>
      <c r="GOA39" s="1427"/>
      <c r="GOB39" s="1427"/>
      <c r="GOC39" s="1427"/>
      <c r="GOD39" s="1427"/>
      <c r="GOE39" s="1427"/>
      <c r="GOF39" s="17"/>
      <c r="GOG39" s="318"/>
      <c r="GOH39" s="318"/>
      <c r="GOI39" s="318"/>
      <c r="GOJ39" s="318"/>
      <c r="GOK39" s="318"/>
      <c r="GOL39" s="318"/>
      <c r="GOM39" s="318"/>
      <c r="GON39" s="38"/>
      <c r="GOO39" s="318"/>
      <c r="GOP39" s="38"/>
      <c r="GOQ39" s="38"/>
      <c r="GOR39" s="1427"/>
      <c r="GOS39" s="38"/>
      <c r="GOT39" s="38"/>
      <c r="GOU39" s="1427"/>
      <c r="GOV39" s="1427"/>
      <c r="GOW39" s="1427"/>
      <c r="GOX39" s="1427"/>
      <c r="GOY39" s="1427"/>
      <c r="GOZ39" s="1427"/>
      <c r="GPA39" s="1427"/>
      <c r="GPB39" s="17"/>
      <c r="GPC39" s="318"/>
      <c r="GPD39" s="318"/>
      <c r="GPE39" s="318"/>
      <c r="GPF39" s="318"/>
      <c r="GPG39" s="318"/>
      <c r="GPH39" s="318"/>
      <c r="GPI39" s="318"/>
      <c r="GPJ39" s="38"/>
      <c r="GPK39" s="318"/>
      <c r="GPL39" s="38"/>
      <c r="GPM39" s="38"/>
      <c r="GPN39" s="1427"/>
      <c r="GPO39" s="38"/>
      <c r="GPP39" s="38"/>
      <c r="GPQ39" s="1427"/>
      <c r="GPR39" s="1427"/>
      <c r="GPS39" s="1427"/>
      <c r="GPT39" s="1427"/>
      <c r="GPU39" s="1427"/>
      <c r="GPV39" s="1427"/>
      <c r="GPW39" s="1427"/>
      <c r="GPX39" s="17"/>
      <c r="GPY39" s="318"/>
      <c r="GPZ39" s="318"/>
      <c r="GQA39" s="318"/>
      <c r="GQB39" s="318"/>
      <c r="GQC39" s="318"/>
      <c r="GQD39" s="318"/>
      <c r="GQE39" s="318"/>
      <c r="GQF39" s="38"/>
      <c r="GQG39" s="318"/>
      <c r="GQH39" s="38"/>
      <c r="GQI39" s="38"/>
      <c r="GQJ39" s="1427"/>
      <c r="GQK39" s="38"/>
      <c r="GQL39" s="38"/>
      <c r="GQM39" s="1427"/>
      <c r="GQN39" s="1427"/>
      <c r="GQO39" s="1427"/>
      <c r="GQP39" s="1427"/>
      <c r="GQQ39" s="1427"/>
      <c r="GQR39" s="1427"/>
      <c r="GQS39" s="1427"/>
      <c r="GQT39" s="17"/>
      <c r="GQU39" s="318"/>
      <c r="GQV39" s="318"/>
      <c r="GQW39" s="318"/>
      <c r="GQX39" s="318"/>
      <c r="GQY39" s="318"/>
      <c r="GQZ39" s="318"/>
      <c r="GRA39" s="318"/>
      <c r="GRB39" s="38"/>
      <c r="GRC39" s="318"/>
      <c r="GRD39" s="38"/>
      <c r="GRE39" s="38"/>
      <c r="GRF39" s="1427"/>
      <c r="GRG39" s="38"/>
      <c r="GRH39" s="38"/>
      <c r="GRI39" s="1427"/>
      <c r="GRJ39" s="1427"/>
      <c r="GRK39" s="1427"/>
      <c r="GRL39" s="1427"/>
      <c r="GRM39" s="1427"/>
      <c r="GRN39" s="1427"/>
      <c r="GRO39" s="1427"/>
      <c r="GRP39" s="17"/>
      <c r="GRQ39" s="318"/>
      <c r="GRR39" s="318"/>
      <c r="GRS39" s="318"/>
      <c r="GRT39" s="318"/>
      <c r="GRU39" s="318"/>
      <c r="GRV39" s="318"/>
      <c r="GRW39" s="318"/>
      <c r="GRX39" s="38"/>
      <c r="GRY39" s="318"/>
      <c r="GRZ39" s="38"/>
      <c r="GSA39" s="38"/>
      <c r="GSB39" s="1427"/>
      <c r="GSC39" s="38"/>
      <c r="GSD39" s="38"/>
      <c r="GSE39" s="1427"/>
      <c r="GSF39" s="1427"/>
      <c r="GSG39" s="1427"/>
      <c r="GSH39" s="1427"/>
      <c r="GSI39" s="1427"/>
      <c r="GSJ39" s="1427"/>
      <c r="GSK39" s="1427"/>
      <c r="GSL39" s="17"/>
      <c r="GSM39" s="318"/>
      <c r="GSN39" s="318"/>
      <c r="GSO39" s="318"/>
      <c r="GSP39" s="318"/>
      <c r="GSQ39" s="318"/>
      <c r="GSR39" s="318"/>
      <c r="GSS39" s="318"/>
      <c r="GST39" s="38"/>
      <c r="GSU39" s="318"/>
      <c r="GSV39" s="38"/>
      <c r="GSW39" s="38"/>
      <c r="GSX39" s="1427"/>
      <c r="GSY39" s="38"/>
      <c r="GSZ39" s="38"/>
      <c r="GTA39" s="1427"/>
      <c r="GTB39" s="1427"/>
      <c r="GTC39" s="1427"/>
      <c r="GTD39" s="1427"/>
      <c r="GTE39" s="1427"/>
      <c r="GTF39" s="1427"/>
      <c r="GTG39" s="1427"/>
      <c r="GTH39" s="17"/>
      <c r="GTI39" s="318"/>
      <c r="GTJ39" s="318"/>
      <c r="GTK39" s="318"/>
      <c r="GTL39" s="318"/>
      <c r="GTM39" s="318"/>
      <c r="GTN39" s="318"/>
      <c r="GTO39" s="318"/>
      <c r="GTP39" s="38"/>
      <c r="GTQ39" s="318"/>
      <c r="GTR39" s="38"/>
      <c r="GTS39" s="38"/>
      <c r="GTT39" s="1427"/>
      <c r="GTU39" s="38"/>
      <c r="GTV39" s="38"/>
      <c r="GTW39" s="1427"/>
      <c r="GTX39" s="1427"/>
      <c r="GTY39" s="1427"/>
      <c r="GTZ39" s="1427"/>
      <c r="GUA39" s="1427"/>
      <c r="GUB39" s="1427"/>
      <c r="GUC39" s="1427"/>
      <c r="GUD39" s="17"/>
      <c r="GUE39" s="318"/>
      <c r="GUF39" s="318"/>
      <c r="GUG39" s="318"/>
      <c r="GUH39" s="318"/>
      <c r="GUI39" s="318"/>
      <c r="GUJ39" s="318"/>
      <c r="GUK39" s="318"/>
      <c r="GUL39" s="38"/>
      <c r="GUM39" s="318"/>
      <c r="GUN39" s="38"/>
      <c r="GUO39" s="38"/>
      <c r="GUP39" s="1427"/>
      <c r="GUQ39" s="38"/>
      <c r="GUR39" s="38"/>
      <c r="GUS39" s="1427"/>
      <c r="GUT39" s="1427"/>
      <c r="GUU39" s="1427"/>
      <c r="GUV39" s="1427"/>
      <c r="GUW39" s="1427"/>
      <c r="GUX39" s="1427"/>
      <c r="GUY39" s="1427"/>
      <c r="GUZ39" s="17"/>
      <c r="GVA39" s="318"/>
      <c r="GVB39" s="318"/>
      <c r="GVC39" s="318"/>
      <c r="GVD39" s="318"/>
      <c r="GVE39" s="318"/>
      <c r="GVF39" s="318"/>
      <c r="GVG39" s="318"/>
      <c r="GVH39" s="38"/>
      <c r="GVI39" s="318"/>
      <c r="GVJ39" s="38"/>
      <c r="GVK39" s="38"/>
      <c r="GVL39" s="1427"/>
      <c r="GVM39" s="38"/>
      <c r="GVN39" s="38"/>
      <c r="GVO39" s="1427"/>
      <c r="GVP39" s="1427"/>
      <c r="GVQ39" s="1427"/>
      <c r="GVR39" s="1427"/>
      <c r="GVS39" s="1427"/>
      <c r="GVT39" s="1427"/>
      <c r="GVU39" s="1427"/>
      <c r="GVV39" s="17"/>
      <c r="GVW39" s="318"/>
      <c r="GVX39" s="318"/>
      <c r="GVY39" s="318"/>
      <c r="GVZ39" s="318"/>
      <c r="GWA39" s="318"/>
      <c r="GWB39" s="318"/>
      <c r="GWC39" s="318"/>
      <c r="GWD39" s="38"/>
      <c r="GWE39" s="318"/>
      <c r="GWF39" s="38"/>
      <c r="GWG39" s="38"/>
      <c r="GWH39" s="1427"/>
      <c r="GWI39" s="38"/>
      <c r="GWJ39" s="38"/>
      <c r="GWK39" s="1427"/>
      <c r="GWL39" s="1427"/>
      <c r="GWM39" s="1427"/>
      <c r="GWN39" s="1427"/>
      <c r="GWO39" s="1427"/>
      <c r="GWP39" s="1427"/>
      <c r="GWQ39" s="1427"/>
      <c r="GWR39" s="17"/>
      <c r="GWS39" s="318"/>
      <c r="GWT39" s="318"/>
      <c r="GWU39" s="318"/>
      <c r="GWV39" s="318"/>
      <c r="GWW39" s="318"/>
      <c r="GWX39" s="318"/>
      <c r="GWY39" s="318"/>
      <c r="GWZ39" s="38"/>
      <c r="GXA39" s="318"/>
      <c r="GXB39" s="38"/>
      <c r="GXC39" s="38"/>
      <c r="GXD39" s="1427"/>
      <c r="GXE39" s="38"/>
      <c r="GXF39" s="38"/>
      <c r="GXG39" s="1427"/>
      <c r="GXH39" s="1427"/>
      <c r="GXI39" s="1427"/>
      <c r="GXJ39" s="1427"/>
      <c r="GXK39" s="1427"/>
      <c r="GXL39" s="1427"/>
      <c r="GXM39" s="1427"/>
      <c r="GXN39" s="17"/>
      <c r="GXO39" s="318"/>
      <c r="GXP39" s="318"/>
      <c r="GXQ39" s="318"/>
      <c r="GXR39" s="318"/>
      <c r="GXS39" s="318"/>
      <c r="GXT39" s="318"/>
      <c r="GXU39" s="318"/>
      <c r="GXV39" s="38"/>
      <c r="GXW39" s="318"/>
      <c r="GXX39" s="38"/>
      <c r="GXY39" s="38"/>
      <c r="GXZ39" s="1427"/>
      <c r="GYA39" s="38"/>
      <c r="GYB39" s="38"/>
      <c r="GYC39" s="1427"/>
      <c r="GYD39" s="1427"/>
      <c r="GYE39" s="1427"/>
      <c r="GYF39" s="1427"/>
      <c r="GYG39" s="1427"/>
      <c r="GYH39" s="1427"/>
      <c r="GYI39" s="1427"/>
      <c r="GYJ39" s="17"/>
      <c r="GYK39" s="318"/>
      <c r="GYL39" s="318"/>
      <c r="GYM39" s="318"/>
      <c r="GYN39" s="318"/>
      <c r="GYO39" s="318"/>
      <c r="GYP39" s="318"/>
      <c r="GYQ39" s="318"/>
      <c r="GYR39" s="38"/>
      <c r="GYS39" s="318"/>
      <c r="GYT39" s="38"/>
      <c r="GYU39" s="38"/>
      <c r="GYV39" s="1427"/>
      <c r="GYW39" s="38"/>
      <c r="GYX39" s="38"/>
      <c r="GYY39" s="1427"/>
      <c r="GYZ39" s="1427"/>
      <c r="GZA39" s="1427"/>
      <c r="GZB39" s="1427"/>
      <c r="GZC39" s="1427"/>
      <c r="GZD39" s="1427"/>
      <c r="GZE39" s="1427"/>
      <c r="GZF39" s="17"/>
      <c r="GZG39" s="318"/>
      <c r="GZH39" s="318"/>
      <c r="GZI39" s="318"/>
      <c r="GZJ39" s="318"/>
      <c r="GZK39" s="318"/>
      <c r="GZL39" s="318"/>
      <c r="GZM39" s="318"/>
      <c r="GZN39" s="38"/>
      <c r="GZO39" s="318"/>
      <c r="GZP39" s="38"/>
      <c r="GZQ39" s="38"/>
      <c r="GZR39" s="1427"/>
      <c r="GZS39" s="38"/>
      <c r="GZT39" s="38"/>
      <c r="GZU39" s="1427"/>
      <c r="GZV39" s="1427"/>
      <c r="GZW39" s="1427"/>
      <c r="GZX39" s="1427"/>
      <c r="GZY39" s="1427"/>
      <c r="GZZ39" s="1427"/>
      <c r="HAA39" s="1427"/>
      <c r="HAB39" s="17"/>
      <c r="HAC39" s="318"/>
      <c r="HAD39" s="318"/>
      <c r="HAE39" s="318"/>
      <c r="HAF39" s="318"/>
      <c r="HAG39" s="318"/>
      <c r="HAH39" s="318"/>
      <c r="HAI39" s="318"/>
      <c r="HAJ39" s="38"/>
      <c r="HAK39" s="318"/>
      <c r="HAL39" s="38"/>
      <c r="HAM39" s="38"/>
      <c r="HAN39" s="1427"/>
      <c r="HAO39" s="38"/>
      <c r="HAP39" s="38"/>
      <c r="HAQ39" s="1427"/>
      <c r="HAR39" s="1427"/>
      <c r="HAS39" s="1427"/>
      <c r="HAT39" s="1427"/>
      <c r="HAU39" s="1427"/>
      <c r="HAV39" s="1427"/>
      <c r="HAW39" s="1427"/>
      <c r="HAX39" s="17"/>
      <c r="HAY39" s="318"/>
      <c r="HAZ39" s="318"/>
      <c r="HBA39" s="318"/>
      <c r="HBB39" s="318"/>
      <c r="HBC39" s="318"/>
      <c r="HBD39" s="318"/>
      <c r="HBE39" s="318"/>
      <c r="HBF39" s="38"/>
      <c r="HBG39" s="318"/>
      <c r="HBH39" s="38"/>
      <c r="HBI39" s="38"/>
      <c r="HBJ39" s="1427"/>
      <c r="HBK39" s="38"/>
      <c r="HBL39" s="38"/>
      <c r="HBM39" s="1427"/>
      <c r="HBN39" s="1427"/>
      <c r="HBO39" s="1427"/>
      <c r="HBP39" s="1427"/>
      <c r="HBQ39" s="1427"/>
      <c r="HBR39" s="1427"/>
      <c r="HBS39" s="1427"/>
      <c r="HBT39" s="17"/>
      <c r="HBU39" s="318"/>
      <c r="HBV39" s="318"/>
      <c r="HBW39" s="318"/>
      <c r="HBX39" s="318"/>
      <c r="HBY39" s="318"/>
      <c r="HBZ39" s="318"/>
      <c r="HCA39" s="318"/>
      <c r="HCB39" s="38"/>
      <c r="HCC39" s="318"/>
      <c r="HCD39" s="38"/>
      <c r="HCE39" s="38"/>
      <c r="HCF39" s="1427"/>
      <c r="HCG39" s="38"/>
      <c r="HCH39" s="38"/>
      <c r="HCI39" s="1427"/>
      <c r="HCJ39" s="1427"/>
      <c r="HCK39" s="1427"/>
      <c r="HCL39" s="1427"/>
      <c r="HCM39" s="1427"/>
      <c r="HCN39" s="1427"/>
      <c r="HCO39" s="1427"/>
      <c r="HCP39" s="17"/>
      <c r="HCQ39" s="318"/>
      <c r="HCR39" s="318"/>
      <c r="HCS39" s="318"/>
      <c r="HCT39" s="318"/>
      <c r="HCU39" s="318"/>
      <c r="HCV39" s="318"/>
      <c r="HCW39" s="318"/>
      <c r="HCX39" s="38"/>
      <c r="HCY39" s="318"/>
      <c r="HCZ39" s="38"/>
      <c r="HDA39" s="38"/>
      <c r="HDB39" s="1427"/>
      <c r="HDC39" s="38"/>
      <c r="HDD39" s="38"/>
      <c r="HDE39" s="1427"/>
      <c r="HDF39" s="1427"/>
      <c r="HDG39" s="1427"/>
      <c r="HDH39" s="1427"/>
      <c r="HDI39" s="1427"/>
      <c r="HDJ39" s="1427"/>
      <c r="HDK39" s="1427"/>
      <c r="HDL39" s="17"/>
      <c r="HDM39" s="318"/>
      <c r="HDN39" s="318"/>
      <c r="HDO39" s="318"/>
      <c r="HDP39" s="318"/>
      <c r="HDQ39" s="318"/>
      <c r="HDR39" s="318"/>
      <c r="HDS39" s="318"/>
      <c r="HDT39" s="38"/>
      <c r="HDU39" s="318"/>
      <c r="HDV39" s="38"/>
      <c r="HDW39" s="38"/>
      <c r="HDX39" s="1427"/>
      <c r="HDY39" s="38"/>
      <c r="HDZ39" s="38"/>
      <c r="HEA39" s="1427"/>
      <c r="HEB39" s="1427"/>
      <c r="HEC39" s="1427"/>
      <c r="HED39" s="1427"/>
      <c r="HEE39" s="1427"/>
      <c r="HEF39" s="1427"/>
      <c r="HEG39" s="1427"/>
      <c r="HEH39" s="17"/>
      <c r="HEI39" s="318"/>
      <c r="HEJ39" s="318"/>
      <c r="HEK39" s="318"/>
      <c r="HEL39" s="318"/>
      <c r="HEM39" s="318"/>
      <c r="HEN39" s="318"/>
      <c r="HEO39" s="318"/>
      <c r="HEP39" s="38"/>
      <c r="HEQ39" s="318"/>
      <c r="HER39" s="38"/>
      <c r="HES39" s="38"/>
      <c r="HET39" s="1427"/>
      <c r="HEU39" s="38"/>
      <c r="HEV39" s="38"/>
      <c r="HEW39" s="1427"/>
      <c r="HEX39" s="1427"/>
      <c r="HEY39" s="1427"/>
      <c r="HEZ39" s="1427"/>
      <c r="HFA39" s="1427"/>
      <c r="HFB39" s="1427"/>
      <c r="HFC39" s="1427"/>
      <c r="HFD39" s="17"/>
      <c r="HFE39" s="318"/>
      <c r="HFF39" s="318"/>
      <c r="HFG39" s="318"/>
      <c r="HFH39" s="318"/>
      <c r="HFI39" s="318"/>
      <c r="HFJ39" s="318"/>
      <c r="HFK39" s="318"/>
      <c r="HFL39" s="38"/>
      <c r="HFM39" s="318"/>
      <c r="HFN39" s="38"/>
      <c r="HFO39" s="38"/>
      <c r="HFP39" s="1427"/>
      <c r="HFQ39" s="38"/>
      <c r="HFR39" s="38"/>
      <c r="HFS39" s="1427"/>
      <c r="HFT39" s="1427"/>
      <c r="HFU39" s="1427"/>
      <c r="HFV39" s="1427"/>
      <c r="HFW39" s="1427"/>
      <c r="HFX39" s="1427"/>
      <c r="HFY39" s="1427"/>
      <c r="HFZ39" s="17"/>
      <c r="HGA39" s="318"/>
      <c r="HGB39" s="318"/>
      <c r="HGC39" s="318"/>
      <c r="HGD39" s="318"/>
      <c r="HGE39" s="318"/>
      <c r="HGF39" s="318"/>
      <c r="HGG39" s="318"/>
      <c r="HGH39" s="38"/>
      <c r="HGI39" s="318"/>
      <c r="HGJ39" s="38"/>
      <c r="HGK39" s="38"/>
      <c r="HGL39" s="1427"/>
      <c r="HGM39" s="38"/>
      <c r="HGN39" s="38"/>
      <c r="HGO39" s="1427"/>
      <c r="HGP39" s="1427"/>
      <c r="HGQ39" s="1427"/>
      <c r="HGR39" s="1427"/>
      <c r="HGS39" s="1427"/>
      <c r="HGT39" s="1427"/>
      <c r="HGU39" s="1427"/>
      <c r="HGV39" s="17"/>
      <c r="HGW39" s="318"/>
      <c r="HGX39" s="318"/>
      <c r="HGY39" s="318"/>
      <c r="HGZ39" s="318"/>
      <c r="HHA39" s="318"/>
      <c r="HHB39" s="318"/>
      <c r="HHC39" s="318"/>
      <c r="HHD39" s="38"/>
      <c r="HHE39" s="318"/>
      <c r="HHF39" s="38"/>
      <c r="HHG39" s="38"/>
      <c r="HHH39" s="1427"/>
      <c r="HHI39" s="38"/>
      <c r="HHJ39" s="38"/>
      <c r="HHK39" s="1427"/>
      <c r="HHL39" s="1427"/>
      <c r="HHM39" s="1427"/>
      <c r="HHN39" s="1427"/>
      <c r="HHO39" s="1427"/>
      <c r="HHP39" s="1427"/>
      <c r="HHQ39" s="1427"/>
      <c r="HHR39" s="17"/>
      <c r="HHS39" s="318"/>
      <c r="HHT39" s="318"/>
      <c r="HHU39" s="318"/>
      <c r="HHV39" s="318"/>
      <c r="HHW39" s="318"/>
      <c r="HHX39" s="318"/>
      <c r="HHY39" s="318"/>
      <c r="HHZ39" s="38"/>
      <c r="HIA39" s="318"/>
      <c r="HIB39" s="38"/>
      <c r="HIC39" s="38"/>
      <c r="HID39" s="1427"/>
      <c r="HIE39" s="38"/>
      <c r="HIF39" s="38"/>
      <c r="HIG39" s="1427"/>
      <c r="HIH39" s="1427"/>
      <c r="HII39" s="1427"/>
      <c r="HIJ39" s="1427"/>
      <c r="HIK39" s="1427"/>
      <c r="HIL39" s="1427"/>
      <c r="HIM39" s="1427"/>
      <c r="HIN39" s="17"/>
      <c r="HIO39" s="318"/>
      <c r="HIP39" s="318"/>
      <c r="HIQ39" s="318"/>
      <c r="HIR39" s="318"/>
      <c r="HIS39" s="318"/>
      <c r="HIT39" s="318"/>
      <c r="HIU39" s="318"/>
      <c r="HIV39" s="38"/>
      <c r="HIW39" s="318"/>
      <c r="HIX39" s="38"/>
      <c r="HIY39" s="38"/>
      <c r="HIZ39" s="1427"/>
      <c r="HJA39" s="38"/>
      <c r="HJB39" s="38"/>
      <c r="HJC39" s="1427"/>
      <c r="HJD39" s="1427"/>
      <c r="HJE39" s="1427"/>
      <c r="HJF39" s="1427"/>
      <c r="HJG39" s="1427"/>
      <c r="HJH39" s="1427"/>
      <c r="HJI39" s="1427"/>
      <c r="HJJ39" s="17"/>
      <c r="HJK39" s="318"/>
      <c r="HJL39" s="318"/>
      <c r="HJM39" s="318"/>
      <c r="HJN39" s="318"/>
      <c r="HJO39" s="318"/>
      <c r="HJP39" s="318"/>
      <c r="HJQ39" s="318"/>
      <c r="HJR39" s="38"/>
      <c r="HJS39" s="318"/>
      <c r="HJT39" s="38"/>
      <c r="HJU39" s="38"/>
      <c r="HJV39" s="1427"/>
      <c r="HJW39" s="38"/>
      <c r="HJX39" s="38"/>
      <c r="HJY39" s="1427"/>
      <c r="HJZ39" s="1427"/>
      <c r="HKA39" s="1427"/>
      <c r="HKB39" s="1427"/>
      <c r="HKC39" s="1427"/>
      <c r="HKD39" s="1427"/>
      <c r="HKE39" s="1427"/>
      <c r="HKF39" s="17"/>
      <c r="HKG39" s="318"/>
      <c r="HKH39" s="318"/>
      <c r="HKI39" s="318"/>
      <c r="HKJ39" s="318"/>
      <c r="HKK39" s="318"/>
      <c r="HKL39" s="318"/>
      <c r="HKM39" s="318"/>
      <c r="HKN39" s="38"/>
      <c r="HKO39" s="318"/>
      <c r="HKP39" s="38"/>
      <c r="HKQ39" s="38"/>
      <c r="HKR39" s="1427"/>
      <c r="HKS39" s="38"/>
      <c r="HKT39" s="38"/>
      <c r="HKU39" s="1427"/>
      <c r="HKV39" s="1427"/>
      <c r="HKW39" s="1427"/>
      <c r="HKX39" s="1427"/>
      <c r="HKY39" s="1427"/>
      <c r="HKZ39" s="1427"/>
      <c r="HLA39" s="1427"/>
      <c r="HLB39" s="17"/>
      <c r="HLC39" s="318"/>
      <c r="HLD39" s="318"/>
      <c r="HLE39" s="318"/>
      <c r="HLF39" s="318"/>
      <c r="HLG39" s="318"/>
      <c r="HLH39" s="318"/>
      <c r="HLI39" s="318"/>
      <c r="HLJ39" s="38"/>
      <c r="HLK39" s="318"/>
      <c r="HLL39" s="38"/>
      <c r="HLM39" s="38"/>
      <c r="HLN39" s="1427"/>
      <c r="HLO39" s="38"/>
      <c r="HLP39" s="38"/>
      <c r="HLQ39" s="1427"/>
      <c r="HLR39" s="1427"/>
      <c r="HLS39" s="1427"/>
      <c r="HLT39" s="1427"/>
      <c r="HLU39" s="1427"/>
      <c r="HLV39" s="1427"/>
      <c r="HLW39" s="1427"/>
      <c r="HLX39" s="17"/>
      <c r="HLY39" s="318"/>
      <c r="HLZ39" s="318"/>
      <c r="HMA39" s="318"/>
      <c r="HMB39" s="318"/>
      <c r="HMC39" s="318"/>
      <c r="HMD39" s="318"/>
      <c r="HME39" s="318"/>
      <c r="HMF39" s="38"/>
      <c r="HMG39" s="318"/>
      <c r="HMH39" s="38"/>
      <c r="HMI39" s="38"/>
      <c r="HMJ39" s="1427"/>
      <c r="HMK39" s="38"/>
      <c r="HML39" s="38"/>
      <c r="HMM39" s="1427"/>
      <c r="HMN39" s="1427"/>
      <c r="HMO39" s="1427"/>
      <c r="HMP39" s="1427"/>
      <c r="HMQ39" s="1427"/>
      <c r="HMR39" s="1427"/>
      <c r="HMS39" s="1427"/>
      <c r="HMT39" s="17"/>
      <c r="HMU39" s="318"/>
      <c r="HMV39" s="318"/>
      <c r="HMW39" s="318"/>
      <c r="HMX39" s="318"/>
      <c r="HMY39" s="318"/>
      <c r="HMZ39" s="318"/>
      <c r="HNA39" s="318"/>
      <c r="HNB39" s="38"/>
      <c r="HNC39" s="318"/>
      <c r="HND39" s="38"/>
      <c r="HNE39" s="38"/>
      <c r="HNF39" s="1427"/>
      <c r="HNG39" s="38"/>
      <c r="HNH39" s="38"/>
      <c r="HNI39" s="1427"/>
      <c r="HNJ39" s="1427"/>
      <c r="HNK39" s="1427"/>
      <c r="HNL39" s="1427"/>
      <c r="HNM39" s="1427"/>
      <c r="HNN39" s="1427"/>
      <c r="HNO39" s="1427"/>
      <c r="HNP39" s="17"/>
      <c r="HNQ39" s="318"/>
      <c r="HNR39" s="318"/>
      <c r="HNS39" s="318"/>
      <c r="HNT39" s="318"/>
      <c r="HNU39" s="318"/>
      <c r="HNV39" s="318"/>
      <c r="HNW39" s="318"/>
      <c r="HNX39" s="38"/>
      <c r="HNY39" s="318"/>
      <c r="HNZ39" s="38"/>
      <c r="HOA39" s="38"/>
      <c r="HOB39" s="1427"/>
      <c r="HOC39" s="38"/>
      <c r="HOD39" s="38"/>
      <c r="HOE39" s="1427"/>
      <c r="HOF39" s="1427"/>
      <c r="HOG39" s="1427"/>
      <c r="HOH39" s="1427"/>
      <c r="HOI39" s="1427"/>
      <c r="HOJ39" s="1427"/>
      <c r="HOK39" s="1427"/>
      <c r="HOL39" s="17"/>
      <c r="HOM39" s="318"/>
      <c r="HON39" s="318"/>
      <c r="HOO39" s="318"/>
      <c r="HOP39" s="318"/>
      <c r="HOQ39" s="318"/>
      <c r="HOR39" s="318"/>
      <c r="HOS39" s="318"/>
      <c r="HOT39" s="38"/>
      <c r="HOU39" s="318"/>
      <c r="HOV39" s="38"/>
      <c r="HOW39" s="38"/>
      <c r="HOX39" s="1427"/>
      <c r="HOY39" s="38"/>
      <c r="HOZ39" s="38"/>
      <c r="HPA39" s="1427"/>
      <c r="HPB39" s="1427"/>
      <c r="HPC39" s="1427"/>
      <c r="HPD39" s="1427"/>
      <c r="HPE39" s="1427"/>
      <c r="HPF39" s="1427"/>
      <c r="HPG39" s="1427"/>
      <c r="HPH39" s="17"/>
      <c r="HPI39" s="318"/>
      <c r="HPJ39" s="318"/>
      <c r="HPK39" s="318"/>
      <c r="HPL39" s="318"/>
      <c r="HPM39" s="318"/>
      <c r="HPN39" s="318"/>
      <c r="HPO39" s="318"/>
      <c r="HPP39" s="38"/>
      <c r="HPQ39" s="318"/>
      <c r="HPR39" s="38"/>
      <c r="HPS39" s="38"/>
      <c r="HPT39" s="1427"/>
      <c r="HPU39" s="38"/>
      <c r="HPV39" s="38"/>
      <c r="HPW39" s="1427"/>
      <c r="HPX39" s="1427"/>
      <c r="HPY39" s="1427"/>
      <c r="HPZ39" s="1427"/>
      <c r="HQA39" s="1427"/>
      <c r="HQB39" s="1427"/>
      <c r="HQC39" s="1427"/>
      <c r="HQD39" s="17"/>
      <c r="HQE39" s="318"/>
      <c r="HQF39" s="318"/>
      <c r="HQG39" s="318"/>
      <c r="HQH39" s="318"/>
      <c r="HQI39" s="318"/>
      <c r="HQJ39" s="318"/>
      <c r="HQK39" s="318"/>
      <c r="HQL39" s="38"/>
      <c r="HQM39" s="318"/>
      <c r="HQN39" s="38"/>
      <c r="HQO39" s="38"/>
      <c r="HQP39" s="1427"/>
      <c r="HQQ39" s="38"/>
      <c r="HQR39" s="38"/>
      <c r="HQS39" s="1427"/>
      <c r="HQT39" s="1427"/>
      <c r="HQU39" s="1427"/>
      <c r="HQV39" s="1427"/>
      <c r="HQW39" s="1427"/>
      <c r="HQX39" s="1427"/>
      <c r="HQY39" s="1427"/>
      <c r="HQZ39" s="17"/>
      <c r="HRA39" s="318"/>
      <c r="HRB39" s="318"/>
      <c r="HRC39" s="318"/>
      <c r="HRD39" s="318"/>
      <c r="HRE39" s="318"/>
      <c r="HRF39" s="318"/>
      <c r="HRG39" s="318"/>
      <c r="HRH39" s="38"/>
      <c r="HRI39" s="318"/>
      <c r="HRJ39" s="38"/>
      <c r="HRK39" s="38"/>
      <c r="HRL39" s="1427"/>
      <c r="HRM39" s="38"/>
      <c r="HRN39" s="38"/>
      <c r="HRO39" s="1427"/>
      <c r="HRP39" s="1427"/>
      <c r="HRQ39" s="1427"/>
      <c r="HRR39" s="1427"/>
      <c r="HRS39" s="1427"/>
      <c r="HRT39" s="1427"/>
      <c r="HRU39" s="1427"/>
      <c r="HRV39" s="17"/>
      <c r="HRW39" s="318"/>
      <c r="HRX39" s="318"/>
      <c r="HRY39" s="318"/>
      <c r="HRZ39" s="318"/>
      <c r="HSA39" s="318"/>
      <c r="HSB39" s="318"/>
      <c r="HSC39" s="318"/>
      <c r="HSD39" s="38"/>
      <c r="HSE39" s="318"/>
      <c r="HSF39" s="38"/>
      <c r="HSG39" s="38"/>
      <c r="HSH39" s="1427"/>
      <c r="HSI39" s="38"/>
      <c r="HSJ39" s="38"/>
      <c r="HSK39" s="1427"/>
      <c r="HSL39" s="1427"/>
      <c r="HSM39" s="1427"/>
      <c r="HSN39" s="1427"/>
      <c r="HSO39" s="1427"/>
      <c r="HSP39" s="1427"/>
      <c r="HSQ39" s="1427"/>
      <c r="HSR39" s="17"/>
      <c r="HSS39" s="318"/>
      <c r="HST39" s="318"/>
      <c r="HSU39" s="318"/>
      <c r="HSV39" s="318"/>
      <c r="HSW39" s="318"/>
      <c r="HSX39" s="318"/>
      <c r="HSY39" s="318"/>
      <c r="HSZ39" s="38"/>
      <c r="HTA39" s="318"/>
      <c r="HTB39" s="38"/>
      <c r="HTC39" s="38"/>
      <c r="HTD39" s="1427"/>
      <c r="HTE39" s="38"/>
      <c r="HTF39" s="38"/>
      <c r="HTG39" s="1427"/>
      <c r="HTH39" s="1427"/>
      <c r="HTI39" s="1427"/>
      <c r="HTJ39" s="1427"/>
      <c r="HTK39" s="1427"/>
      <c r="HTL39" s="1427"/>
      <c r="HTM39" s="1427"/>
      <c r="HTN39" s="17"/>
      <c r="HTO39" s="318"/>
      <c r="HTP39" s="318"/>
      <c r="HTQ39" s="318"/>
      <c r="HTR39" s="318"/>
      <c r="HTS39" s="318"/>
      <c r="HTT39" s="318"/>
      <c r="HTU39" s="318"/>
      <c r="HTV39" s="38"/>
      <c r="HTW39" s="318"/>
      <c r="HTX39" s="38"/>
      <c r="HTY39" s="38"/>
      <c r="HTZ39" s="1427"/>
      <c r="HUA39" s="38"/>
      <c r="HUB39" s="38"/>
      <c r="HUC39" s="1427"/>
      <c r="HUD39" s="1427"/>
      <c r="HUE39" s="1427"/>
      <c r="HUF39" s="1427"/>
      <c r="HUG39" s="1427"/>
      <c r="HUH39" s="1427"/>
      <c r="HUI39" s="1427"/>
      <c r="HUJ39" s="17"/>
      <c r="HUK39" s="318"/>
      <c r="HUL39" s="318"/>
      <c r="HUM39" s="318"/>
      <c r="HUN39" s="318"/>
      <c r="HUO39" s="318"/>
      <c r="HUP39" s="318"/>
      <c r="HUQ39" s="318"/>
      <c r="HUR39" s="38"/>
      <c r="HUS39" s="318"/>
      <c r="HUT39" s="38"/>
      <c r="HUU39" s="38"/>
      <c r="HUV39" s="1427"/>
      <c r="HUW39" s="38"/>
      <c r="HUX39" s="38"/>
      <c r="HUY39" s="1427"/>
      <c r="HUZ39" s="1427"/>
      <c r="HVA39" s="1427"/>
      <c r="HVB39" s="1427"/>
      <c r="HVC39" s="1427"/>
      <c r="HVD39" s="1427"/>
      <c r="HVE39" s="1427"/>
      <c r="HVF39" s="17"/>
      <c r="HVG39" s="318"/>
      <c r="HVH39" s="318"/>
      <c r="HVI39" s="318"/>
      <c r="HVJ39" s="318"/>
      <c r="HVK39" s="318"/>
      <c r="HVL39" s="318"/>
      <c r="HVM39" s="318"/>
      <c r="HVN39" s="38"/>
      <c r="HVO39" s="318"/>
      <c r="HVP39" s="38"/>
      <c r="HVQ39" s="38"/>
      <c r="HVR39" s="1427"/>
      <c r="HVS39" s="38"/>
      <c r="HVT39" s="38"/>
      <c r="HVU39" s="1427"/>
      <c r="HVV39" s="1427"/>
      <c r="HVW39" s="1427"/>
      <c r="HVX39" s="1427"/>
      <c r="HVY39" s="1427"/>
      <c r="HVZ39" s="1427"/>
      <c r="HWA39" s="1427"/>
      <c r="HWB39" s="17"/>
      <c r="HWC39" s="318"/>
      <c r="HWD39" s="318"/>
      <c r="HWE39" s="318"/>
      <c r="HWF39" s="318"/>
      <c r="HWG39" s="318"/>
      <c r="HWH39" s="318"/>
      <c r="HWI39" s="318"/>
      <c r="HWJ39" s="38"/>
      <c r="HWK39" s="318"/>
      <c r="HWL39" s="38"/>
      <c r="HWM39" s="38"/>
      <c r="HWN39" s="1427"/>
      <c r="HWO39" s="38"/>
      <c r="HWP39" s="38"/>
      <c r="HWQ39" s="1427"/>
      <c r="HWR39" s="1427"/>
      <c r="HWS39" s="1427"/>
      <c r="HWT39" s="1427"/>
      <c r="HWU39" s="1427"/>
      <c r="HWV39" s="1427"/>
      <c r="HWW39" s="1427"/>
      <c r="HWX39" s="17"/>
      <c r="HWY39" s="318"/>
      <c r="HWZ39" s="318"/>
      <c r="HXA39" s="318"/>
      <c r="HXB39" s="318"/>
      <c r="HXC39" s="318"/>
      <c r="HXD39" s="318"/>
      <c r="HXE39" s="318"/>
      <c r="HXF39" s="38"/>
      <c r="HXG39" s="318"/>
      <c r="HXH39" s="38"/>
      <c r="HXI39" s="38"/>
      <c r="HXJ39" s="1427"/>
      <c r="HXK39" s="38"/>
      <c r="HXL39" s="38"/>
      <c r="HXM39" s="1427"/>
      <c r="HXN39" s="1427"/>
      <c r="HXO39" s="1427"/>
      <c r="HXP39" s="1427"/>
      <c r="HXQ39" s="1427"/>
      <c r="HXR39" s="1427"/>
      <c r="HXS39" s="1427"/>
      <c r="HXT39" s="17"/>
      <c r="HXU39" s="318"/>
      <c r="HXV39" s="318"/>
      <c r="HXW39" s="318"/>
      <c r="HXX39" s="318"/>
      <c r="HXY39" s="318"/>
      <c r="HXZ39" s="318"/>
      <c r="HYA39" s="318"/>
      <c r="HYB39" s="38"/>
      <c r="HYC39" s="318"/>
      <c r="HYD39" s="38"/>
      <c r="HYE39" s="38"/>
      <c r="HYF39" s="1427"/>
      <c r="HYG39" s="38"/>
      <c r="HYH39" s="38"/>
      <c r="HYI39" s="1427"/>
      <c r="HYJ39" s="1427"/>
      <c r="HYK39" s="1427"/>
      <c r="HYL39" s="1427"/>
      <c r="HYM39" s="1427"/>
      <c r="HYN39" s="1427"/>
      <c r="HYO39" s="1427"/>
      <c r="HYP39" s="17"/>
      <c r="HYQ39" s="318"/>
      <c r="HYR39" s="318"/>
      <c r="HYS39" s="318"/>
      <c r="HYT39" s="318"/>
      <c r="HYU39" s="318"/>
      <c r="HYV39" s="318"/>
      <c r="HYW39" s="318"/>
      <c r="HYX39" s="38"/>
      <c r="HYY39" s="318"/>
      <c r="HYZ39" s="38"/>
      <c r="HZA39" s="38"/>
      <c r="HZB39" s="1427"/>
      <c r="HZC39" s="38"/>
      <c r="HZD39" s="38"/>
      <c r="HZE39" s="1427"/>
      <c r="HZF39" s="1427"/>
      <c r="HZG39" s="1427"/>
      <c r="HZH39" s="1427"/>
      <c r="HZI39" s="1427"/>
      <c r="HZJ39" s="1427"/>
      <c r="HZK39" s="1427"/>
      <c r="HZL39" s="17"/>
      <c r="HZM39" s="318"/>
      <c r="HZN39" s="318"/>
      <c r="HZO39" s="318"/>
      <c r="HZP39" s="318"/>
      <c r="HZQ39" s="318"/>
      <c r="HZR39" s="318"/>
      <c r="HZS39" s="318"/>
      <c r="HZT39" s="38"/>
      <c r="HZU39" s="318"/>
      <c r="HZV39" s="38"/>
      <c r="HZW39" s="38"/>
      <c r="HZX39" s="1427"/>
      <c r="HZY39" s="38"/>
      <c r="HZZ39" s="38"/>
      <c r="IAA39" s="1427"/>
      <c r="IAB39" s="1427"/>
      <c r="IAC39" s="1427"/>
      <c r="IAD39" s="1427"/>
      <c r="IAE39" s="1427"/>
      <c r="IAF39" s="1427"/>
      <c r="IAG39" s="1427"/>
      <c r="IAH39" s="17"/>
      <c r="IAI39" s="318"/>
      <c r="IAJ39" s="318"/>
      <c r="IAK39" s="318"/>
      <c r="IAL39" s="318"/>
      <c r="IAM39" s="318"/>
      <c r="IAN39" s="318"/>
      <c r="IAO39" s="318"/>
      <c r="IAP39" s="38"/>
      <c r="IAQ39" s="318"/>
      <c r="IAR39" s="38"/>
      <c r="IAS39" s="38"/>
      <c r="IAT39" s="1427"/>
      <c r="IAU39" s="38"/>
      <c r="IAV39" s="38"/>
      <c r="IAW39" s="1427"/>
      <c r="IAX39" s="1427"/>
      <c r="IAY39" s="1427"/>
      <c r="IAZ39" s="1427"/>
      <c r="IBA39" s="1427"/>
      <c r="IBB39" s="1427"/>
      <c r="IBC39" s="1427"/>
      <c r="IBD39" s="17"/>
      <c r="IBE39" s="318"/>
      <c r="IBF39" s="318"/>
      <c r="IBG39" s="318"/>
      <c r="IBH39" s="318"/>
      <c r="IBI39" s="318"/>
      <c r="IBJ39" s="318"/>
      <c r="IBK39" s="318"/>
      <c r="IBL39" s="38"/>
      <c r="IBM39" s="318"/>
      <c r="IBN39" s="38"/>
      <c r="IBO39" s="38"/>
      <c r="IBP39" s="1427"/>
      <c r="IBQ39" s="38"/>
      <c r="IBR39" s="38"/>
      <c r="IBS39" s="1427"/>
      <c r="IBT39" s="1427"/>
      <c r="IBU39" s="1427"/>
      <c r="IBV39" s="1427"/>
      <c r="IBW39" s="1427"/>
      <c r="IBX39" s="1427"/>
      <c r="IBY39" s="1427"/>
      <c r="IBZ39" s="17"/>
      <c r="ICA39" s="318"/>
      <c r="ICB39" s="318"/>
      <c r="ICC39" s="318"/>
      <c r="ICD39" s="318"/>
      <c r="ICE39" s="318"/>
      <c r="ICF39" s="318"/>
      <c r="ICG39" s="318"/>
      <c r="ICH39" s="38"/>
      <c r="ICI39" s="318"/>
      <c r="ICJ39" s="38"/>
      <c r="ICK39" s="38"/>
      <c r="ICL39" s="1427"/>
      <c r="ICM39" s="38"/>
      <c r="ICN39" s="38"/>
      <c r="ICO39" s="1427"/>
      <c r="ICP39" s="1427"/>
      <c r="ICQ39" s="1427"/>
      <c r="ICR39" s="1427"/>
      <c r="ICS39" s="1427"/>
      <c r="ICT39" s="1427"/>
      <c r="ICU39" s="1427"/>
      <c r="ICV39" s="17"/>
      <c r="ICW39" s="318"/>
      <c r="ICX39" s="318"/>
      <c r="ICY39" s="318"/>
      <c r="ICZ39" s="318"/>
      <c r="IDA39" s="318"/>
      <c r="IDB39" s="318"/>
      <c r="IDC39" s="318"/>
      <c r="IDD39" s="38"/>
      <c r="IDE39" s="318"/>
      <c r="IDF39" s="38"/>
      <c r="IDG39" s="38"/>
      <c r="IDH39" s="1427"/>
      <c r="IDI39" s="38"/>
      <c r="IDJ39" s="38"/>
      <c r="IDK39" s="1427"/>
      <c r="IDL39" s="1427"/>
      <c r="IDM39" s="1427"/>
      <c r="IDN39" s="1427"/>
      <c r="IDO39" s="1427"/>
      <c r="IDP39" s="1427"/>
      <c r="IDQ39" s="1427"/>
      <c r="IDR39" s="17"/>
      <c r="IDS39" s="318"/>
      <c r="IDT39" s="318"/>
      <c r="IDU39" s="318"/>
      <c r="IDV39" s="318"/>
      <c r="IDW39" s="318"/>
      <c r="IDX39" s="318"/>
      <c r="IDY39" s="318"/>
      <c r="IDZ39" s="38"/>
      <c r="IEA39" s="318"/>
      <c r="IEB39" s="38"/>
      <c r="IEC39" s="38"/>
      <c r="IED39" s="1427"/>
      <c r="IEE39" s="38"/>
      <c r="IEF39" s="38"/>
      <c r="IEG39" s="1427"/>
      <c r="IEH39" s="1427"/>
      <c r="IEI39" s="1427"/>
      <c r="IEJ39" s="1427"/>
      <c r="IEK39" s="1427"/>
      <c r="IEL39" s="1427"/>
      <c r="IEM39" s="1427"/>
      <c r="IEN39" s="17"/>
      <c r="IEO39" s="318"/>
      <c r="IEP39" s="318"/>
      <c r="IEQ39" s="318"/>
      <c r="IER39" s="318"/>
      <c r="IES39" s="318"/>
      <c r="IET39" s="318"/>
      <c r="IEU39" s="318"/>
      <c r="IEV39" s="38"/>
      <c r="IEW39" s="318"/>
      <c r="IEX39" s="38"/>
      <c r="IEY39" s="38"/>
      <c r="IEZ39" s="1427"/>
      <c r="IFA39" s="38"/>
      <c r="IFB39" s="38"/>
      <c r="IFC39" s="1427"/>
      <c r="IFD39" s="1427"/>
      <c r="IFE39" s="1427"/>
      <c r="IFF39" s="1427"/>
      <c r="IFG39" s="1427"/>
      <c r="IFH39" s="1427"/>
      <c r="IFI39" s="1427"/>
      <c r="IFJ39" s="17"/>
      <c r="IFK39" s="318"/>
      <c r="IFL39" s="318"/>
      <c r="IFM39" s="318"/>
      <c r="IFN39" s="318"/>
      <c r="IFO39" s="318"/>
      <c r="IFP39" s="318"/>
      <c r="IFQ39" s="318"/>
      <c r="IFR39" s="38"/>
      <c r="IFS39" s="318"/>
      <c r="IFT39" s="38"/>
      <c r="IFU39" s="38"/>
      <c r="IFV39" s="1427"/>
      <c r="IFW39" s="38"/>
      <c r="IFX39" s="38"/>
      <c r="IFY39" s="1427"/>
      <c r="IFZ39" s="1427"/>
      <c r="IGA39" s="1427"/>
      <c r="IGB39" s="1427"/>
      <c r="IGC39" s="1427"/>
      <c r="IGD39" s="1427"/>
      <c r="IGE39" s="1427"/>
      <c r="IGF39" s="17"/>
      <c r="IGG39" s="318"/>
      <c r="IGH39" s="318"/>
      <c r="IGI39" s="318"/>
      <c r="IGJ39" s="318"/>
      <c r="IGK39" s="318"/>
      <c r="IGL39" s="318"/>
      <c r="IGM39" s="318"/>
      <c r="IGN39" s="38"/>
      <c r="IGO39" s="318"/>
      <c r="IGP39" s="38"/>
      <c r="IGQ39" s="38"/>
      <c r="IGR39" s="1427"/>
      <c r="IGS39" s="38"/>
      <c r="IGT39" s="38"/>
      <c r="IGU39" s="1427"/>
      <c r="IGV39" s="1427"/>
      <c r="IGW39" s="1427"/>
      <c r="IGX39" s="1427"/>
      <c r="IGY39" s="1427"/>
      <c r="IGZ39" s="1427"/>
      <c r="IHA39" s="1427"/>
      <c r="IHB39" s="17"/>
      <c r="IHC39" s="318"/>
      <c r="IHD39" s="318"/>
      <c r="IHE39" s="318"/>
      <c r="IHF39" s="318"/>
      <c r="IHG39" s="318"/>
      <c r="IHH39" s="318"/>
      <c r="IHI39" s="318"/>
      <c r="IHJ39" s="38"/>
      <c r="IHK39" s="318"/>
      <c r="IHL39" s="38"/>
      <c r="IHM39" s="38"/>
      <c r="IHN39" s="1427"/>
      <c r="IHO39" s="38"/>
      <c r="IHP39" s="38"/>
      <c r="IHQ39" s="1427"/>
      <c r="IHR39" s="1427"/>
      <c r="IHS39" s="1427"/>
      <c r="IHT39" s="1427"/>
      <c r="IHU39" s="1427"/>
      <c r="IHV39" s="1427"/>
      <c r="IHW39" s="1427"/>
      <c r="IHX39" s="17"/>
      <c r="IHY39" s="318"/>
      <c r="IHZ39" s="318"/>
      <c r="IIA39" s="318"/>
      <c r="IIB39" s="318"/>
      <c r="IIC39" s="318"/>
      <c r="IID39" s="318"/>
      <c r="IIE39" s="318"/>
      <c r="IIF39" s="38"/>
      <c r="IIG39" s="318"/>
      <c r="IIH39" s="38"/>
      <c r="III39" s="38"/>
      <c r="IIJ39" s="1427"/>
      <c r="IIK39" s="38"/>
      <c r="IIL39" s="38"/>
      <c r="IIM39" s="1427"/>
      <c r="IIN39" s="1427"/>
      <c r="IIO39" s="1427"/>
      <c r="IIP39" s="1427"/>
      <c r="IIQ39" s="1427"/>
      <c r="IIR39" s="1427"/>
      <c r="IIS39" s="1427"/>
      <c r="IIT39" s="17"/>
      <c r="IIU39" s="318"/>
      <c r="IIV39" s="318"/>
      <c r="IIW39" s="318"/>
      <c r="IIX39" s="318"/>
      <c r="IIY39" s="318"/>
      <c r="IIZ39" s="318"/>
      <c r="IJA39" s="318"/>
      <c r="IJB39" s="38"/>
      <c r="IJC39" s="318"/>
      <c r="IJD39" s="38"/>
      <c r="IJE39" s="38"/>
      <c r="IJF39" s="1427"/>
      <c r="IJG39" s="38"/>
      <c r="IJH39" s="38"/>
      <c r="IJI39" s="1427"/>
      <c r="IJJ39" s="1427"/>
      <c r="IJK39" s="1427"/>
      <c r="IJL39" s="1427"/>
      <c r="IJM39" s="1427"/>
      <c r="IJN39" s="1427"/>
      <c r="IJO39" s="1427"/>
      <c r="IJP39" s="17"/>
      <c r="IJQ39" s="318"/>
      <c r="IJR39" s="318"/>
      <c r="IJS39" s="318"/>
      <c r="IJT39" s="318"/>
      <c r="IJU39" s="318"/>
      <c r="IJV39" s="318"/>
      <c r="IJW39" s="318"/>
      <c r="IJX39" s="38"/>
      <c r="IJY39" s="318"/>
      <c r="IJZ39" s="38"/>
      <c r="IKA39" s="38"/>
      <c r="IKB39" s="1427"/>
      <c r="IKC39" s="38"/>
      <c r="IKD39" s="38"/>
      <c r="IKE39" s="1427"/>
      <c r="IKF39" s="1427"/>
      <c r="IKG39" s="1427"/>
      <c r="IKH39" s="1427"/>
      <c r="IKI39" s="1427"/>
      <c r="IKJ39" s="1427"/>
      <c r="IKK39" s="1427"/>
      <c r="IKL39" s="17"/>
      <c r="IKM39" s="318"/>
      <c r="IKN39" s="318"/>
      <c r="IKO39" s="318"/>
      <c r="IKP39" s="318"/>
      <c r="IKQ39" s="318"/>
      <c r="IKR39" s="318"/>
      <c r="IKS39" s="318"/>
      <c r="IKT39" s="38"/>
      <c r="IKU39" s="318"/>
      <c r="IKV39" s="38"/>
      <c r="IKW39" s="38"/>
      <c r="IKX39" s="1427"/>
      <c r="IKY39" s="38"/>
      <c r="IKZ39" s="38"/>
      <c r="ILA39" s="1427"/>
      <c r="ILB39" s="1427"/>
      <c r="ILC39" s="1427"/>
      <c r="ILD39" s="1427"/>
      <c r="ILE39" s="1427"/>
      <c r="ILF39" s="1427"/>
      <c r="ILG39" s="1427"/>
      <c r="ILH39" s="17"/>
      <c r="ILI39" s="318"/>
      <c r="ILJ39" s="318"/>
      <c r="ILK39" s="318"/>
      <c r="ILL39" s="318"/>
      <c r="ILM39" s="318"/>
      <c r="ILN39" s="318"/>
      <c r="ILO39" s="318"/>
      <c r="ILP39" s="38"/>
      <c r="ILQ39" s="318"/>
      <c r="ILR39" s="38"/>
      <c r="ILS39" s="38"/>
      <c r="ILT39" s="1427"/>
      <c r="ILU39" s="38"/>
      <c r="ILV39" s="38"/>
      <c r="ILW39" s="1427"/>
      <c r="ILX39" s="1427"/>
      <c r="ILY39" s="1427"/>
      <c r="ILZ39" s="1427"/>
      <c r="IMA39" s="1427"/>
      <c r="IMB39" s="1427"/>
      <c r="IMC39" s="1427"/>
      <c r="IMD39" s="17"/>
      <c r="IME39" s="318"/>
      <c r="IMF39" s="318"/>
      <c r="IMG39" s="318"/>
      <c r="IMH39" s="318"/>
      <c r="IMI39" s="318"/>
      <c r="IMJ39" s="318"/>
      <c r="IMK39" s="318"/>
      <c r="IML39" s="38"/>
      <c r="IMM39" s="318"/>
      <c r="IMN39" s="38"/>
      <c r="IMO39" s="38"/>
      <c r="IMP39" s="1427"/>
      <c r="IMQ39" s="38"/>
      <c r="IMR39" s="38"/>
      <c r="IMS39" s="1427"/>
      <c r="IMT39" s="1427"/>
      <c r="IMU39" s="1427"/>
      <c r="IMV39" s="1427"/>
      <c r="IMW39" s="1427"/>
      <c r="IMX39" s="1427"/>
      <c r="IMY39" s="1427"/>
      <c r="IMZ39" s="17"/>
      <c r="INA39" s="318"/>
      <c r="INB39" s="318"/>
      <c r="INC39" s="318"/>
      <c r="IND39" s="318"/>
      <c r="INE39" s="318"/>
      <c r="INF39" s="318"/>
      <c r="ING39" s="318"/>
      <c r="INH39" s="38"/>
      <c r="INI39" s="318"/>
      <c r="INJ39" s="38"/>
      <c r="INK39" s="38"/>
      <c r="INL39" s="1427"/>
      <c r="INM39" s="38"/>
      <c r="INN39" s="38"/>
      <c r="INO39" s="1427"/>
      <c r="INP39" s="1427"/>
      <c r="INQ39" s="1427"/>
      <c r="INR39" s="1427"/>
      <c r="INS39" s="1427"/>
      <c r="INT39" s="1427"/>
      <c r="INU39" s="1427"/>
      <c r="INV39" s="17"/>
      <c r="INW39" s="318"/>
      <c r="INX39" s="318"/>
      <c r="INY39" s="318"/>
      <c r="INZ39" s="318"/>
      <c r="IOA39" s="318"/>
      <c r="IOB39" s="318"/>
      <c r="IOC39" s="318"/>
      <c r="IOD39" s="38"/>
      <c r="IOE39" s="318"/>
      <c r="IOF39" s="38"/>
      <c r="IOG39" s="38"/>
      <c r="IOH39" s="1427"/>
      <c r="IOI39" s="38"/>
      <c r="IOJ39" s="38"/>
      <c r="IOK39" s="1427"/>
      <c r="IOL39" s="1427"/>
      <c r="IOM39" s="1427"/>
      <c r="ION39" s="1427"/>
      <c r="IOO39" s="1427"/>
      <c r="IOP39" s="1427"/>
      <c r="IOQ39" s="1427"/>
      <c r="IOR39" s="17"/>
      <c r="IOS39" s="318"/>
      <c r="IOT39" s="318"/>
      <c r="IOU39" s="318"/>
      <c r="IOV39" s="318"/>
      <c r="IOW39" s="318"/>
      <c r="IOX39" s="318"/>
      <c r="IOY39" s="318"/>
      <c r="IOZ39" s="38"/>
      <c r="IPA39" s="318"/>
      <c r="IPB39" s="38"/>
      <c r="IPC39" s="38"/>
      <c r="IPD39" s="1427"/>
      <c r="IPE39" s="38"/>
      <c r="IPF39" s="38"/>
      <c r="IPG39" s="1427"/>
      <c r="IPH39" s="1427"/>
      <c r="IPI39" s="1427"/>
      <c r="IPJ39" s="1427"/>
      <c r="IPK39" s="1427"/>
      <c r="IPL39" s="1427"/>
      <c r="IPM39" s="1427"/>
      <c r="IPN39" s="17"/>
      <c r="IPO39" s="318"/>
      <c r="IPP39" s="318"/>
      <c r="IPQ39" s="318"/>
      <c r="IPR39" s="318"/>
      <c r="IPS39" s="318"/>
      <c r="IPT39" s="318"/>
      <c r="IPU39" s="318"/>
      <c r="IPV39" s="38"/>
      <c r="IPW39" s="318"/>
      <c r="IPX39" s="38"/>
      <c r="IPY39" s="38"/>
      <c r="IPZ39" s="1427"/>
      <c r="IQA39" s="38"/>
      <c r="IQB39" s="38"/>
      <c r="IQC39" s="1427"/>
      <c r="IQD39" s="1427"/>
      <c r="IQE39" s="1427"/>
      <c r="IQF39" s="1427"/>
      <c r="IQG39" s="1427"/>
      <c r="IQH39" s="1427"/>
      <c r="IQI39" s="1427"/>
      <c r="IQJ39" s="17"/>
      <c r="IQK39" s="318"/>
      <c r="IQL39" s="318"/>
      <c r="IQM39" s="318"/>
      <c r="IQN39" s="318"/>
      <c r="IQO39" s="318"/>
      <c r="IQP39" s="318"/>
      <c r="IQQ39" s="318"/>
      <c r="IQR39" s="38"/>
      <c r="IQS39" s="318"/>
      <c r="IQT39" s="38"/>
      <c r="IQU39" s="38"/>
      <c r="IQV39" s="1427"/>
      <c r="IQW39" s="38"/>
      <c r="IQX39" s="38"/>
      <c r="IQY39" s="1427"/>
      <c r="IQZ39" s="1427"/>
      <c r="IRA39" s="1427"/>
      <c r="IRB39" s="1427"/>
      <c r="IRC39" s="1427"/>
      <c r="IRD39" s="1427"/>
      <c r="IRE39" s="1427"/>
      <c r="IRF39" s="17"/>
      <c r="IRG39" s="318"/>
      <c r="IRH39" s="318"/>
      <c r="IRI39" s="318"/>
      <c r="IRJ39" s="318"/>
      <c r="IRK39" s="318"/>
      <c r="IRL39" s="318"/>
      <c r="IRM39" s="318"/>
      <c r="IRN39" s="38"/>
      <c r="IRO39" s="318"/>
      <c r="IRP39" s="38"/>
      <c r="IRQ39" s="38"/>
      <c r="IRR39" s="1427"/>
      <c r="IRS39" s="38"/>
      <c r="IRT39" s="38"/>
      <c r="IRU39" s="1427"/>
      <c r="IRV39" s="1427"/>
      <c r="IRW39" s="1427"/>
      <c r="IRX39" s="1427"/>
      <c r="IRY39" s="1427"/>
      <c r="IRZ39" s="1427"/>
      <c r="ISA39" s="1427"/>
      <c r="ISB39" s="17"/>
      <c r="ISC39" s="318"/>
      <c r="ISD39" s="318"/>
      <c r="ISE39" s="318"/>
      <c r="ISF39" s="318"/>
      <c r="ISG39" s="318"/>
      <c r="ISH39" s="318"/>
      <c r="ISI39" s="318"/>
      <c r="ISJ39" s="38"/>
      <c r="ISK39" s="318"/>
      <c r="ISL39" s="38"/>
      <c r="ISM39" s="38"/>
      <c r="ISN39" s="1427"/>
      <c r="ISO39" s="38"/>
      <c r="ISP39" s="38"/>
      <c r="ISQ39" s="1427"/>
      <c r="ISR39" s="1427"/>
      <c r="ISS39" s="1427"/>
      <c r="IST39" s="1427"/>
      <c r="ISU39" s="1427"/>
      <c r="ISV39" s="1427"/>
      <c r="ISW39" s="1427"/>
      <c r="ISX39" s="17"/>
      <c r="ISY39" s="318"/>
      <c r="ISZ39" s="318"/>
      <c r="ITA39" s="318"/>
      <c r="ITB39" s="318"/>
      <c r="ITC39" s="318"/>
      <c r="ITD39" s="318"/>
      <c r="ITE39" s="318"/>
      <c r="ITF39" s="38"/>
      <c r="ITG39" s="318"/>
      <c r="ITH39" s="38"/>
      <c r="ITI39" s="38"/>
      <c r="ITJ39" s="1427"/>
      <c r="ITK39" s="38"/>
      <c r="ITL39" s="38"/>
      <c r="ITM39" s="1427"/>
      <c r="ITN39" s="1427"/>
      <c r="ITO39" s="1427"/>
      <c r="ITP39" s="1427"/>
      <c r="ITQ39" s="1427"/>
      <c r="ITR39" s="1427"/>
      <c r="ITS39" s="1427"/>
      <c r="ITT39" s="17"/>
      <c r="ITU39" s="318"/>
      <c r="ITV39" s="318"/>
      <c r="ITW39" s="318"/>
      <c r="ITX39" s="318"/>
      <c r="ITY39" s="318"/>
      <c r="ITZ39" s="318"/>
      <c r="IUA39" s="318"/>
      <c r="IUB39" s="38"/>
      <c r="IUC39" s="318"/>
      <c r="IUD39" s="38"/>
      <c r="IUE39" s="38"/>
      <c r="IUF39" s="1427"/>
      <c r="IUG39" s="38"/>
      <c r="IUH39" s="38"/>
      <c r="IUI39" s="1427"/>
      <c r="IUJ39" s="1427"/>
      <c r="IUK39" s="1427"/>
      <c r="IUL39" s="1427"/>
      <c r="IUM39" s="1427"/>
      <c r="IUN39" s="1427"/>
      <c r="IUO39" s="1427"/>
      <c r="IUP39" s="17"/>
      <c r="IUQ39" s="318"/>
      <c r="IUR39" s="318"/>
      <c r="IUS39" s="318"/>
      <c r="IUT39" s="318"/>
      <c r="IUU39" s="318"/>
      <c r="IUV39" s="318"/>
      <c r="IUW39" s="318"/>
      <c r="IUX39" s="38"/>
      <c r="IUY39" s="318"/>
      <c r="IUZ39" s="38"/>
      <c r="IVA39" s="38"/>
      <c r="IVB39" s="1427"/>
      <c r="IVC39" s="38"/>
      <c r="IVD39" s="38"/>
      <c r="IVE39" s="1427"/>
      <c r="IVF39" s="1427"/>
      <c r="IVG39" s="1427"/>
      <c r="IVH39" s="1427"/>
      <c r="IVI39" s="1427"/>
      <c r="IVJ39" s="1427"/>
      <c r="IVK39" s="1427"/>
      <c r="IVL39" s="17"/>
      <c r="IVM39" s="318"/>
      <c r="IVN39" s="318"/>
      <c r="IVO39" s="318"/>
      <c r="IVP39" s="318"/>
      <c r="IVQ39" s="318"/>
      <c r="IVR39" s="318"/>
      <c r="IVS39" s="318"/>
      <c r="IVT39" s="38"/>
      <c r="IVU39" s="318"/>
      <c r="IVV39" s="38"/>
      <c r="IVW39" s="38"/>
      <c r="IVX39" s="1427"/>
      <c r="IVY39" s="38"/>
      <c r="IVZ39" s="38"/>
      <c r="IWA39" s="1427"/>
      <c r="IWB39" s="1427"/>
      <c r="IWC39" s="1427"/>
      <c r="IWD39" s="1427"/>
      <c r="IWE39" s="1427"/>
      <c r="IWF39" s="1427"/>
      <c r="IWG39" s="1427"/>
      <c r="IWH39" s="17"/>
      <c r="IWI39" s="318"/>
      <c r="IWJ39" s="318"/>
      <c r="IWK39" s="318"/>
      <c r="IWL39" s="318"/>
      <c r="IWM39" s="318"/>
      <c r="IWN39" s="318"/>
      <c r="IWO39" s="318"/>
      <c r="IWP39" s="38"/>
      <c r="IWQ39" s="318"/>
      <c r="IWR39" s="38"/>
      <c r="IWS39" s="38"/>
      <c r="IWT39" s="1427"/>
      <c r="IWU39" s="38"/>
      <c r="IWV39" s="38"/>
      <c r="IWW39" s="1427"/>
      <c r="IWX39" s="1427"/>
      <c r="IWY39" s="1427"/>
      <c r="IWZ39" s="1427"/>
      <c r="IXA39" s="1427"/>
      <c r="IXB39" s="1427"/>
      <c r="IXC39" s="1427"/>
      <c r="IXD39" s="17"/>
      <c r="IXE39" s="318"/>
      <c r="IXF39" s="318"/>
      <c r="IXG39" s="318"/>
      <c r="IXH39" s="318"/>
      <c r="IXI39" s="318"/>
      <c r="IXJ39" s="318"/>
      <c r="IXK39" s="318"/>
      <c r="IXL39" s="38"/>
      <c r="IXM39" s="318"/>
      <c r="IXN39" s="38"/>
      <c r="IXO39" s="38"/>
      <c r="IXP39" s="1427"/>
      <c r="IXQ39" s="38"/>
      <c r="IXR39" s="38"/>
      <c r="IXS39" s="1427"/>
      <c r="IXT39" s="1427"/>
      <c r="IXU39" s="1427"/>
      <c r="IXV39" s="1427"/>
      <c r="IXW39" s="1427"/>
      <c r="IXX39" s="1427"/>
      <c r="IXY39" s="1427"/>
      <c r="IXZ39" s="17"/>
      <c r="IYA39" s="318"/>
      <c r="IYB39" s="318"/>
      <c r="IYC39" s="318"/>
      <c r="IYD39" s="318"/>
      <c r="IYE39" s="318"/>
      <c r="IYF39" s="318"/>
      <c r="IYG39" s="318"/>
      <c r="IYH39" s="38"/>
      <c r="IYI39" s="318"/>
      <c r="IYJ39" s="38"/>
      <c r="IYK39" s="38"/>
      <c r="IYL39" s="1427"/>
      <c r="IYM39" s="38"/>
      <c r="IYN39" s="38"/>
      <c r="IYO39" s="1427"/>
      <c r="IYP39" s="1427"/>
      <c r="IYQ39" s="1427"/>
      <c r="IYR39" s="1427"/>
      <c r="IYS39" s="1427"/>
      <c r="IYT39" s="1427"/>
      <c r="IYU39" s="1427"/>
      <c r="IYV39" s="17"/>
      <c r="IYW39" s="318"/>
      <c r="IYX39" s="318"/>
      <c r="IYY39" s="318"/>
      <c r="IYZ39" s="318"/>
      <c r="IZA39" s="318"/>
      <c r="IZB39" s="318"/>
      <c r="IZC39" s="318"/>
      <c r="IZD39" s="38"/>
      <c r="IZE39" s="318"/>
      <c r="IZF39" s="38"/>
      <c r="IZG39" s="38"/>
      <c r="IZH39" s="1427"/>
      <c r="IZI39" s="38"/>
      <c r="IZJ39" s="38"/>
      <c r="IZK39" s="1427"/>
      <c r="IZL39" s="1427"/>
      <c r="IZM39" s="1427"/>
      <c r="IZN39" s="1427"/>
      <c r="IZO39" s="1427"/>
      <c r="IZP39" s="1427"/>
      <c r="IZQ39" s="1427"/>
      <c r="IZR39" s="17"/>
      <c r="IZS39" s="318"/>
      <c r="IZT39" s="318"/>
      <c r="IZU39" s="318"/>
      <c r="IZV39" s="318"/>
      <c r="IZW39" s="318"/>
      <c r="IZX39" s="318"/>
      <c r="IZY39" s="318"/>
      <c r="IZZ39" s="38"/>
      <c r="JAA39" s="318"/>
      <c r="JAB39" s="38"/>
      <c r="JAC39" s="38"/>
      <c r="JAD39" s="1427"/>
      <c r="JAE39" s="38"/>
      <c r="JAF39" s="38"/>
      <c r="JAG39" s="1427"/>
      <c r="JAH39" s="1427"/>
      <c r="JAI39" s="1427"/>
      <c r="JAJ39" s="1427"/>
      <c r="JAK39" s="1427"/>
      <c r="JAL39" s="1427"/>
      <c r="JAM39" s="1427"/>
      <c r="JAN39" s="17"/>
      <c r="JAO39" s="318"/>
      <c r="JAP39" s="318"/>
      <c r="JAQ39" s="318"/>
      <c r="JAR39" s="318"/>
      <c r="JAS39" s="318"/>
      <c r="JAT39" s="318"/>
      <c r="JAU39" s="318"/>
      <c r="JAV39" s="38"/>
      <c r="JAW39" s="318"/>
      <c r="JAX39" s="38"/>
      <c r="JAY39" s="38"/>
      <c r="JAZ39" s="1427"/>
      <c r="JBA39" s="38"/>
      <c r="JBB39" s="38"/>
      <c r="JBC39" s="1427"/>
      <c r="JBD39" s="1427"/>
      <c r="JBE39" s="1427"/>
      <c r="JBF39" s="1427"/>
      <c r="JBG39" s="1427"/>
      <c r="JBH39" s="1427"/>
      <c r="JBI39" s="1427"/>
      <c r="JBJ39" s="17"/>
      <c r="JBK39" s="318"/>
      <c r="JBL39" s="318"/>
      <c r="JBM39" s="318"/>
      <c r="JBN39" s="318"/>
      <c r="JBO39" s="318"/>
      <c r="JBP39" s="318"/>
      <c r="JBQ39" s="318"/>
      <c r="JBR39" s="38"/>
      <c r="JBS39" s="318"/>
      <c r="JBT39" s="38"/>
      <c r="JBU39" s="38"/>
      <c r="JBV39" s="1427"/>
      <c r="JBW39" s="38"/>
      <c r="JBX39" s="38"/>
      <c r="JBY39" s="1427"/>
      <c r="JBZ39" s="1427"/>
      <c r="JCA39" s="1427"/>
      <c r="JCB39" s="1427"/>
      <c r="JCC39" s="1427"/>
      <c r="JCD39" s="1427"/>
      <c r="JCE39" s="1427"/>
      <c r="JCF39" s="17"/>
      <c r="JCG39" s="318"/>
      <c r="JCH39" s="318"/>
      <c r="JCI39" s="318"/>
      <c r="JCJ39" s="318"/>
      <c r="JCK39" s="318"/>
      <c r="JCL39" s="318"/>
      <c r="JCM39" s="318"/>
      <c r="JCN39" s="38"/>
      <c r="JCO39" s="318"/>
      <c r="JCP39" s="38"/>
      <c r="JCQ39" s="38"/>
      <c r="JCR39" s="1427"/>
      <c r="JCS39" s="38"/>
      <c r="JCT39" s="38"/>
      <c r="JCU39" s="1427"/>
      <c r="JCV39" s="1427"/>
      <c r="JCW39" s="1427"/>
      <c r="JCX39" s="1427"/>
      <c r="JCY39" s="1427"/>
      <c r="JCZ39" s="1427"/>
      <c r="JDA39" s="1427"/>
      <c r="JDB39" s="17"/>
      <c r="JDC39" s="318"/>
      <c r="JDD39" s="318"/>
      <c r="JDE39" s="318"/>
      <c r="JDF39" s="318"/>
      <c r="JDG39" s="318"/>
      <c r="JDH39" s="318"/>
      <c r="JDI39" s="318"/>
      <c r="JDJ39" s="38"/>
      <c r="JDK39" s="318"/>
      <c r="JDL39" s="38"/>
      <c r="JDM39" s="38"/>
      <c r="JDN39" s="1427"/>
      <c r="JDO39" s="38"/>
      <c r="JDP39" s="38"/>
      <c r="JDQ39" s="1427"/>
      <c r="JDR39" s="1427"/>
      <c r="JDS39" s="1427"/>
      <c r="JDT39" s="1427"/>
      <c r="JDU39" s="1427"/>
      <c r="JDV39" s="1427"/>
      <c r="JDW39" s="1427"/>
      <c r="JDX39" s="17"/>
      <c r="JDY39" s="318"/>
      <c r="JDZ39" s="318"/>
      <c r="JEA39" s="318"/>
      <c r="JEB39" s="318"/>
      <c r="JEC39" s="318"/>
      <c r="JED39" s="318"/>
      <c r="JEE39" s="318"/>
      <c r="JEF39" s="38"/>
      <c r="JEG39" s="318"/>
      <c r="JEH39" s="38"/>
      <c r="JEI39" s="38"/>
      <c r="JEJ39" s="1427"/>
      <c r="JEK39" s="38"/>
      <c r="JEL39" s="38"/>
      <c r="JEM39" s="1427"/>
      <c r="JEN39" s="1427"/>
      <c r="JEO39" s="1427"/>
      <c r="JEP39" s="1427"/>
      <c r="JEQ39" s="1427"/>
      <c r="JER39" s="1427"/>
      <c r="JES39" s="1427"/>
      <c r="JET39" s="17"/>
      <c r="JEU39" s="318"/>
      <c r="JEV39" s="318"/>
      <c r="JEW39" s="318"/>
      <c r="JEX39" s="318"/>
      <c r="JEY39" s="318"/>
      <c r="JEZ39" s="318"/>
      <c r="JFA39" s="318"/>
      <c r="JFB39" s="38"/>
      <c r="JFC39" s="318"/>
      <c r="JFD39" s="38"/>
      <c r="JFE39" s="38"/>
      <c r="JFF39" s="1427"/>
      <c r="JFG39" s="38"/>
      <c r="JFH39" s="38"/>
      <c r="JFI39" s="1427"/>
      <c r="JFJ39" s="1427"/>
      <c r="JFK39" s="1427"/>
      <c r="JFL39" s="1427"/>
      <c r="JFM39" s="1427"/>
      <c r="JFN39" s="1427"/>
      <c r="JFO39" s="1427"/>
      <c r="JFP39" s="17"/>
      <c r="JFQ39" s="318"/>
      <c r="JFR39" s="318"/>
      <c r="JFS39" s="318"/>
      <c r="JFT39" s="318"/>
      <c r="JFU39" s="318"/>
      <c r="JFV39" s="318"/>
      <c r="JFW39" s="318"/>
      <c r="JFX39" s="38"/>
      <c r="JFY39" s="318"/>
      <c r="JFZ39" s="38"/>
      <c r="JGA39" s="38"/>
      <c r="JGB39" s="1427"/>
      <c r="JGC39" s="38"/>
      <c r="JGD39" s="38"/>
      <c r="JGE39" s="1427"/>
      <c r="JGF39" s="1427"/>
      <c r="JGG39" s="1427"/>
      <c r="JGH39" s="1427"/>
      <c r="JGI39" s="1427"/>
      <c r="JGJ39" s="1427"/>
      <c r="JGK39" s="1427"/>
      <c r="JGL39" s="17"/>
      <c r="JGM39" s="318"/>
      <c r="JGN39" s="318"/>
      <c r="JGO39" s="318"/>
      <c r="JGP39" s="318"/>
      <c r="JGQ39" s="318"/>
      <c r="JGR39" s="318"/>
      <c r="JGS39" s="318"/>
      <c r="JGT39" s="38"/>
      <c r="JGU39" s="318"/>
      <c r="JGV39" s="38"/>
      <c r="JGW39" s="38"/>
      <c r="JGX39" s="1427"/>
      <c r="JGY39" s="38"/>
      <c r="JGZ39" s="38"/>
      <c r="JHA39" s="1427"/>
      <c r="JHB39" s="1427"/>
      <c r="JHC39" s="1427"/>
      <c r="JHD39" s="1427"/>
      <c r="JHE39" s="1427"/>
      <c r="JHF39" s="1427"/>
      <c r="JHG39" s="1427"/>
      <c r="JHH39" s="17"/>
      <c r="JHI39" s="318"/>
      <c r="JHJ39" s="318"/>
      <c r="JHK39" s="318"/>
      <c r="JHL39" s="318"/>
      <c r="JHM39" s="318"/>
      <c r="JHN39" s="318"/>
      <c r="JHO39" s="318"/>
      <c r="JHP39" s="38"/>
      <c r="JHQ39" s="318"/>
      <c r="JHR39" s="38"/>
      <c r="JHS39" s="38"/>
      <c r="JHT39" s="1427"/>
      <c r="JHU39" s="38"/>
      <c r="JHV39" s="38"/>
      <c r="JHW39" s="1427"/>
      <c r="JHX39" s="1427"/>
      <c r="JHY39" s="1427"/>
      <c r="JHZ39" s="1427"/>
      <c r="JIA39" s="1427"/>
      <c r="JIB39" s="1427"/>
      <c r="JIC39" s="1427"/>
      <c r="JID39" s="17"/>
      <c r="JIE39" s="318"/>
      <c r="JIF39" s="318"/>
      <c r="JIG39" s="318"/>
      <c r="JIH39" s="318"/>
      <c r="JII39" s="318"/>
      <c r="JIJ39" s="318"/>
      <c r="JIK39" s="318"/>
      <c r="JIL39" s="38"/>
      <c r="JIM39" s="318"/>
      <c r="JIN39" s="38"/>
      <c r="JIO39" s="38"/>
      <c r="JIP39" s="1427"/>
      <c r="JIQ39" s="38"/>
      <c r="JIR39" s="38"/>
      <c r="JIS39" s="1427"/>
      <c r="JIT39" s="1427"/>
      <c r="JIU39" s="1427"/>
      <c r="JIV39" s="1427"/>
      <c r="JIW39" s="1427"/>
      <c r="JIX39" s="1427"/>
      <c r="JIY39" s="1427"/>
      <c r="JIZ39" s="17"/>
      <c r="JJA39" s="318"/>
      <c r="JJB39" s="318"/>
      <c r="JJC39" s="318"/>
      <c r="JJD39" s="318"/>
      <c r="JJE39" s="318"/>
      <c r="JJF39" s="318"/>
      <c r="JJG39" s="318"/>
      <c r="JJH39" s="38"/>
      <c r="JJI39" s="318"/>
      <c r="JJJ39" s="38"/>
      <c r="JJK39" s="38"/>
      <c r="JJL39" s="1427"/>
      <c r="JJM39" s="38"/>
      <c r="JJN39" s="38"/>
      <c r="JJO39" s="1427"/>
      <c r="JJP39" s="1427"/>
      <c r="JJQ39" s="1427"/>
      <c r="JJR39" s="1427"/>
      <c r="JJS39" s="1427"/>
      <c r="JJT39" s="1427"/>
      <c r="JJU39" s="1427"/>
      <c r="JJV39" s="17"/>
      <c r="JJW39" s="318"/>
      <c r="JJX39" s="318"/>
      <c r="JJY39" s="318"/>
      <c r="JJZ39" s="318"/>
      <c r="JKA39" s="318"/>
      <c r="JKB39" s="318"/>
      <c r="JKC39" s="318"/>
      <c r="JKD39" s="38"/>
      <c r="JKE39" s="318"/>
      <c r="JKF39" s="38"/>
      <c r="JKG39" s="38"/>
      <c r="JKH39" s="1427"/>
      <c r="JKI39" s="38"/>
      <c r="JKJ39" s="38"/>
      <c r="JKK39" s="1427"/>
      <c r="JKL39" s="1427"/>
      <c r="JKM39" s="1427"/>
      <c r="JKN39" s="1427"/>
      <c r="JKO39" s="1427"/>
      <c r="JKP39" s="1427"/>
      <c r="JKQ39" s="1427"/>
      <c r="JKR39" s="17"/>
      <c r="JKS39" s="318"/>
      <c r="JKT39" s="318"/>
      <c r="JKU39" s="318"/>
      <c r="JKV39" s="318"/>
      <c r="JKW39" s="318"/>
      <c r="JKX39" s="318"/>
      <c r="JKY39" s="318"/>
      <c r="JKZ39" s="38"/>
      <c r="JLA39" s="318"/>
      <c r="JLB39" s="38"/>
      <c r="JLC39" s="38"/>
      <c r="JLD39" s="1427"/>
      <c r="JLE39" s="38"/>
      <c r="JLF39" s="38"/>
      <c r="JLG39" s="1427"/>
      <c r="JLH39" s="1427"/>
      <c r="JLI39" s="1427"/>
      <c r="JLJ39" s="1427"/>
      <c r="JLK39" s="1427"/>
      <c r="JLL39" s="1427"/>
      <c r="JLM39" s="1427"/>
      <c r="JLN39" s="17"/>
      <c r="JLO39" s="318"/>
      <c r="JLP39" s="318"/>
      <c r="JLQ39" s="318"/>
      <c r="JLR39" s="318"/>
      <c r="JLS39" s="318"/>
      <c r="JLT39" s="318"/>
      <c r="JLU39" s="318"/>
      <c r="JLV39" s="38"/>
      <c r="JLW39" s="318"/>
      <c r="JLX39" s="38"/>
      <c r="JLY39" s="38"/>
      <c r="JLZ39" s="1427"/>
      <c r="JMA39" s="38"/>
      <c r="JMB39" s="38"/>
      <c r="JMC39" s="1427"/>
      <c r="JMD39" s="1427"/>
      <c r="JME39" s="1427"/>
      <c r="JMF39" s="1427"/>
      <c r="JMG39" s="1427"/>
      <c r="JMH39" s="1427"/>
      <c r="JMI39" s="1427"/>
      <c r="JMJ39" s="17"/>
      <c r="JMK39" s="318"/>
      <c r="JML39" s="318"/>
      <c r="JMM39" s="318"/>
      <c r="JMN39" s="318"/>
      <c r="JMO39" s="318"/>
      <c r="JMP39" s="318"/>
      <c r="JMQ39" s="318"/>
      <c r="JMR39" s="38"/>
      <c r="JMS39" s="318"/>
      <c r="JMT39" s="38"/>
      <c r="JMU39" s="38"/>
      <c r="JMV39" s="1427"/>
      <c r="JMW39" s="38"/>
      <c r="JMX39" s="38"/>
      <c r="JMY39" s="1427"/>
      <c r="JMZ39" s="1427"/>
      <c r="JNA39" s="1427"/>
      <c r="JNB39" s="1427"/>
      <c r="JNC39" s="1427"/>
      <c r="JND39" s="1427"/>
      <c r="JNE39" s="1427"/>
      <c r="JNF39" s="17"/>
      <c r="JNG39" s="318"/>
      <c r="JNH39" s="318"/>
      <c r="JNI39" s="318"/>
      <c r="JNJ39" s="318"/>
      <c r="JNK39" s="318"/>
      <c r="JNL39" s="318"/>
      <c r="JNM39" s="318"/>
      <c r="JNN39" s="38"/>
      <c r="JNO39" s="318"/>
      <c r="JNP39" s="38"/>
      <c r="JNQ39" s="38"/>
      <c r="JNR39" s="1427"/>
      <c r="JNS39" s="38"/>
      <c r="JNT39" s="38"/>
      <c r="JNU39" s="1427"/>
      <c r="JNV39" s="1427"/>
      <c r="JNW39" s="1427"/>
      <c r="JNX39" s="1427"/>
      <c r="JNY39" s="1427"/>
      <c r="JNZ39" s="1427"/>
      <c r="JOA39" s="1427"/>
      <c r="JOB39" s="17"/>
      <c r="JOC39" s="318"/>
      <c r="JOD39" s="318"/>
      <c r="JOE39" s="318"/>
      <c r="JOF39" s="318"/>
      <c r="JOG39" s="318"/>
      <c r="JOH39" s="318"/>
      <c r="JOI39" s="318"/>
      <c r="JOJ39" s="38"/>
      <c r="JOK39" s="318"/>
      <c r="JOL39" s="38"/>
      <c r="JOM39" s="38"/>
      <c r="JON39" s="1427"/>
      <c r="JOO39" s="38"/>
      <c r="JOP39" s="38"/>
      <c r="JOQ39" s="1427"/>
      <c r="JOR39" s="1427"/>
      <c r="JOS39" s="1427"/>
      <c r="JOT39" s="1427"/>
      <c r="JOU39" s="1427"/>
      <c r="JOV39" s="1427"/>
      <c r="JOW39" s="1427"/>
      <c r="JOX39" s="17"/>
      <c r="JOY39" s="318"/>
      <c r="JOZ39" s="318"/>
      <c r="JPA39" s="318"/>
      <c r="JPB39" s="318"/>
      <c r="JPC39" s="318"/>
      <c r="JPD39" s="318"/>
      <c r="JPE39" s="318"/>
      <c r="JPF39" s="38"/>
      <c r="JPG39" s="318"/>
      <c r="JPH39" s="38"/>
      <c r="JPI39" s="38"/>
      <c r="JPJ39" s="1427"/>
      <c r="JPK39" s="38"/>
      <c r="JPL39" s="38"/>
      <c r="JPM39" s="1427"/>
      <c r="JPN39" s="1427"/>
      <c r="JPO39" s="1427"/>
      <c r="JPP39" s="1427"/>
      <c r="JPQ39" s="1427"/>
      <c r="JPR39" s="1427"/>
      <c r="JPS39" s="1427"/>
      <c r="JPT39" s="17"/>
      <c r="JPU39" s="318"/>
      <c r="JPV39" s="318"/>
      <c r="JPW39" s="318"/>
      <c r="JPX39" s="318"/>
      <c r="JPY39" s="318"/>
      <c r="JPZ39" s="318"/>
      <c r="JQA39" s="318"/>
      <c r="JQB39" s="38"/>
      <c r="JQC39" s="318"/>
      <c r="JQD39" s="38"/>
      <c r="JQE39" s="38"/>
      <c r="JQF39" s="1427"/>
      <c r="JQG39" s="38"/>
      <c r="JQH39" s="38"/>
      <c r="JQI39" s="1427"/>
      <c r="JQJ39" s="1427"/>
      <c r="JQK39" s="1427"/>
      <c r="JQL39" s="1427"/>
      <c r="JQM39" s="1427"/>
      <c r="JQN39" s="1427"/>
      <c r="JQO39" s="1427"/>
      <c r="JQP39" s="17"/>
      <c r="JQQ39" s="318"/>
      <c r="JQR39" s="318"/>
      <c r="JQS39" s="318"/>
      <c r="JQT39" s="318"/>
      <c r="JQU39" s="318"/>
      <c r="JQV39" s="318"/>
      <c r="JQW39" s="318"/>
      <c r="JQX39" s="38"/>
      <c r="JQY39" s="318"/>
      <c r="JQZ39" s="38"/>
      <c r="JRA39" s="38"/>
      <c r="JRB39" s="1427"/>
      <c r="JRC39" s="38"/>
      <c r="JRD39" s="38"/>
      <c r="JRE39" s="1427"/>
      <c r="JRF39" s="1427"/>
      <c r="JRG39" s="1427"/>
      <c r="JRH39" s="1427"/>
      <c r="JRI39" s="1427"/>
      <c r="JRJ39" s="1427"/>
      <c r="JRK39" s="1427"/>
      <c r="JRL39" s="17"/>
      <c r="JRM39" s="318"/>
      <c r="JRN39" s="318"/>
      <c r="JRO39" s="318"/>
      <c r="JRP39" s="318"/>
      <c r="JRQ39" s="318"/>
      <c r="JRR39" s="318"/>
      <c r="JRS39" s="318"/>
      <c r="JRT39" s="38"/>
      <c r="JRU39" s="318"/>
      <c r="JRV39" s="38"/>
      <c r="JRW39" s="38"/>
      <c r="JRX39" s="1427"/>
      <c r="JRY39" s="38"/>
      <c r="JRZ39" s="38"/>
      <c r="JSA39" s="1427"/>
      <c r="JSB39" s="1427"/>
      <c r="JSC39" s="1427"/>
      <c r="JSD39" s="1427"/>
      <c r="JSE39" s="1427"/>
      <c r="JSF39" s="1427"/>
      <c r="JSG39" s="1427"/>
      <c r="JSH39" s="17"/>
      <c r="JSI39" s="318"/>
      <c r="JSJ39" s="318"/>
      <c r="JSK39" s="318"/>
      <c r="JSL39" s="318"/>
      <c r="JSM39" s="318"/>
      <c r="JSN39" s="318"/>
      <c r="JSO39" s="318"/>
      <c r="JSP39" s="38"/>
      <c r="JSQ39" s="318"/>
      <c r="JSR39" s="38"/>
      <c r="JSS39" s="38"/>
      <c r="JST39" s="1427"/>
      <c r="JSU39" s="38"/>
      <c r="JSV39" s="38"/>
      <c r="JSW39" s="1427"/>
      <c r="JSX39" s="1427"/>
      <c r="JSY39" s="1427"/>
      <c r="JSZ39" s="1427"/>
      <c r="JTA39" s="1427"/>
      <c r="JTB39" s="1427"/>
      <c r="JTC39" s="1427"/>
      <c r="JTD39" s="17"/>
      <c r="JTE39" s="318"/>
      <c r="JTF39" s="318"/>
      <c r="JTG39" s="318"/>
      <c r="JTH39" s="318"/>
      <c r="JTI39" s="318"/>
      <c r="JTJ39" s="318"/>
      <c r="JTK39" s="318"/>
      <c r="JTL39" s="38"/>
      <c r="JTM39" s="318"/>
      <c r="JTN39" s="38"/>
      <c r="JTO39" s="38"/>
      <c r="JTP39" s="1427"/>
      <c r="JTQ39" s="38"/>
      <c r="JTR39" s="38"/>
      <c r="JTS39" s="1427"/>
      <c r="JTT39" s="1427"/>
      <c r="JTU39" s="1427"/>
      <c r="JTV39" s="1427"/>
      <c r="JTW39" s="1427"/>
      <c r="JTX39" s="1427"/>
      <c r="JTY39" s="1427"/>
      <c r="JTZ39" s="17"/>
      <c r="JUA39" s="318"/>
      <c r="JUB39" s="318"/>
      <c r="JUC39" s="318"/>
      <c r="JUD39" s="318"/>
      <c r="JUE39" s="318"/>
      <c r="JUF39" s="318"/>
      <c r="JUG39" s="318"/>
      <c r="JUH39" s="38"/>
      <c r="JUI39" s="318"/>
      <c r="JUJ39" s="38"/>
      <c r="JUK39" s="38"/>
      <c r="JUL39" s="1427"/>
      <c r="JUM39" s="38"/>
      <c r="JUN39" s="38"/>
      <c r="JUO39" s="1427"/>
      <c r="JUP39" s="1427"/>
      <c r="JUQ39" s="1427"/>
      <c r="JUR39" s="1427"/>
      <c r="JUS39" s="1427"/>
      <c r="JUT39" s="1427"/>
      <c r="JUU39" s="1427"/>
      <c r="JUV39" s="17"/>
      <c r="JUW39" s="318"/>
      <c r="JUX39" s="318"/>
      <c r="JUY39" s="318"/>
      <c r="JUZ39" s="318"/>
      <c r="JVA39" s="318"/>
      <c r="JVB39" s="318"/>
      <c r="JVC39" s="318"/>
      <c r="JVD39" s="38"/>
      <c r="JVE39" s="318"/>
      <c r="JVF39" s="38"/>
      <c r="JVG39" s="38"/>
      <c r="JVH39" s="1427"/>
      <c r="JVI39" s="38"/>
      <c r="JVJ39" s="38"/>
      <c r="JVK39" s="1427"/>
      <c r="JVL39" s="1427"/>
      <c r="JVM39" s="1427"/>
      <c r="JVN39" s="1427"/>
      <c r="JVO39" s="1427"/>
      <c r="JVP39" s="1427"/>
      <c r="JVQ39" s="1427"/>
      <c r="JVR39" s="17"/>
      <c r="JVS39" s="318"/>
      <c r="JVT39" s="318"/>
      <c r="JVU39" s="318"/>
      <c r="JVV39" s="318"/>
      <c r="JVW39" s="318"/>
      <c r="JVX39" s="318"/>
      <c r="JVY39" s="318"/>
      <c r="JVZ39" s="38"/>
      <c r="JWA39" s="318"/>
      <c r="JWB39" s="38"/>
      <c r="JWC39" s="38"/>
      <c r="JWD39" s="1427"/>
      <c r="JWE39" s="38"/>
      <c r="JWF39" s="38"/>
      <c r="JWG39" s="1427"/>
      <c r="JWH39" s="1427"/>
      <c r="JWI39" s="1427"/>
      <c r="JWJ39" s="1427"/>
      <c r="JWK39" s="1427"/>
      <c r="JWL39" s="1427"/>
      <c r="JWM39" s="1427"/>
      <c r="JWN39" s="17"/>
      <c r="JWO39" s="318"/>
      <c r="JWP39" s="318"/>
      <c r="JWQ39" s="318"/>
      <c r="JWR39" s="318"/>
      <c r="JWS39" s="318"/>
      <c r="JWT39" s="318"/>
      <c r="JWU39" s="318"/>
      <c r="JWV39" s="38"/>
      <c r="JWW39" s="318"/>
      <c r="JWX39" s="38"/>
      <c r="JWY39" s="38"/>
      <c r="JWZ39" s="1427"/>
      <c r="JXA39" s="38"/>
      <c r="JXB39" s="38"/>
      <c r="JXC39" s="1427"/>
      <c r="JXD39" s="1427"/>
      <c r="JXE39" s="1427"/>
      <c r="JXF39" s="1427"/>
      <c r="JXG39" s="1427"/>
      <c r="JXH39" s="1427"/>
      <c r="JXI39" s="1427"/>
      <c r="JXJ39" s="17"/>
      <c r="JXK39" s="318"/>
      <c r="JXL39" s="318"/>
      <c r="JXM39" s="318"/>
      <c r="JXN39" s="318"/>
      <c r="JXO39" s="318"/>
      <c r="JXP39" s="318"/>
      <c r="JXQ39" s="318"/>
      <c r="JXR39" s="38"/>
      <c r="JXS39" s="318"/>
      <c r="JXT39" s="38"/>
      <c r="JXU39" s="38"/>
      <c r="JXV39" s="1427"/>
      <c r="JXW39" s="38"/>
      <c r="JXX39" s="38"/>
      <c r="JXY39" s="1427"/>
      <c r="JXZ39" s="1427"/>
      <c r="JYA39" s="1427"/>
      <c r="JYB39" s="1427"/>
      <c r="JYC39" s="1427"/>
      <c r="JYD39" s="1427"/>
      <c r="JYE39" s="1427"/>
      <c r="JYF39" s="17"/>
      <c r="JYG39" s="318"/>
      <c r="JYH39" s="318"/>
      <c r="JYI39" s="318"/>
      <c r="JYJ39" s="318"/>
      <c r="JYK39" s="318"/>
      <c r="JYL39" s="318"/>
      <c r="JYM39" s="318"/>
      <c r="JYN39" s="38"/>
      <c r="JYO39" s="318"/>
      <c r="JYP39" s="38"/>
      <c r="JYQ39" s="38"/>
      <c r="JYR39" s="1427"/>
      <c r="JYS39" s="38"/>
      <c r="JYT39" s="38"/>
      <c r="JYU39" s="1427"/>
      <c r="JYV39" s="1427"/>
      <c r="JYW39" s="1427"/>
      <c r="JYX39" s="1427"/>
      <c r="JYY39" s="1427"/>
      <c r="JYZ39" s="1427"/>
      <c r="JZA39" s="1427"/>
      <c r="JZB39" s="17"/>
      <c r="JZC39" s="318"/>
      <c r="JZD39" s="318"/>
      <c r="JZE39" s="318"/>
      <c r="JZF39" s="318"/>
      <c r="JZG39" s="318"/>
      <c r="JZH39" s="318"/>
      <c r="JZI39" s="318"/>
      <c r="JZJ39" s="38"/>
      <c r="JZK39" s="318"/>
      <c r="JZL39" s="38"/>
      <c r="JZM39" s="38"/>
      <c r="JZN39" s="1427"/>
      <c r="JZO39" s="38"/>
      <c r="JZP39" s="38"/>
      <c r="JZQ39" s="1427"/>
      <c r="JZR39" s="1427"/>
      <c r="JZS39" s="1427"/>
      <c r="JZT39" s="1427"/>
      <c r="JZU39" s="1427"/>
      <c r="JZV39" s="1427"/>
      <c r="JZW39" s="1427"/>
      <c r="JZX39" s="17"/>
      <c r="JZY39" s="318"/>
      <c r="JZZ39" s="318"/>
      <c r="KAA39" s="318"/>
      <c r="KAB39" s="318"/>
      <c r="KAC39" s="318"/>
      <c r="KAD39" s="318"/>
      <c r="KAE39" s="318"/>
      <c r="KAF39" s="38"/>
      <c r="KAG39" s="318"/>
      <c r="KAH39" s="38"/>
      <c r="KAI39" s="38"/>
      <c r="KAJ39" s="1427"/>
      <c r="KAK39" s="38"/>
      <c r="KAL39" s="38"/>
      <c r="KAM39" s="1427"/>
      <c r="KAN39" s="1427"/>
      <c r="KAO39" s="1427"/>
      <c r="KAP39" s="1427"/>
      <c r="KAQ39" s="1427"/>
      <c r="KAR39" s="1427"/>
      <c r="KAS39" s="1427"/>
      <c r="KAT39" s="17"/>
      <c r="KAU39" s="318"/>
      <c r="KAV39" s="318"/>
      <c r="KAW39" s="318"/>
      <c r="KAX39" s="318"/>
      <c r="KAY39" s="318"/>
      <c r="KAZ39" s="318"/>
      <c r="KBA39" s="318"/>
      <c r="KBB39" s="38"/>
      <c r="KBC39" s="318"/>
      <c r="KBD39" s="38"/>
      <c r="KBE39" s="38"/>
      <c r="KBF39" s="1427"/>
      <c r="KBG39" s="38"/>
      <c r="KBH39" s="38"/>
      <c r="KBI39" s="1427"/>
      <c r="KBJ39" s="1427"/>
      <c r="KBK39" s="1427"/>
      <c r="KBL39" s="1427"/>
      <c r="KBM39" s="1427"/>
      <c r="KBN39" s="1427"/>
      <c r="KBO39" s="1427"/>
      <c r="KBP39" s="17"/>
      <c r="KBQ39" s="318"/>
      <c r="KBR39" s="318"/>
      <c r="KBS39" s="318"/>
      <c r="KBT39" s="318"/>
      <c r="KBU39" s="318"/>
      <c r="KBV39" s="318"/>
      <c r="KBW39" s="318"/>
      <c r="KBX39" s="38"/>
      <c r="KBY39" s="318"/>
      <c r="KBZ39" s="38"/>
      <c r="KCA39" s="38"/>
      <c r="KCB39" s="1427"/>
      <c r="KCC39" s="38"/>
      <c r="KCD39" s="38"/>
      <c r="KCE39" s="1427"/>
      <c r="KCF39" s="1427"/>
      <c r="KCG39" s="1427"/>
      <c r="KCH39" s="1427"/>
      <c r="KCI39" s="1427"/>
      <c r="KCJ39" s="1427"/>
      <c r="KCK39" s="1427"/>
      <c r="KCL39" s="17"/>
      <c r="KCM39" s="318"/>
      <c r="KCN39" s="318"/>
      <c r="KCO39" s="318"/>
      <c r="KCP39" s="318"/>
      <c r="KCQ39" s="318"/>
      <c r="KCR39" s="318"/>
      <c r="KCS39" s="318"/>
      <c r="KCT39" s="38"/>
      <c r="KCU39" s="318"/>
      <c r="KCV39" s="38"/>
      <c r="KCW39" s="38"/>
      <c r="KCX39" s="1427"/>
      <c r="KCY39" s="38"/>
      <c r="KCZ39" s="38"/>
      <c r="KDA39" s="1427"/>
      <c r="KDB39" s="1427"/>
      <c r="KDC39" s="1427"/>
      <c r="KDD39" s="1427"/>
      <c r="KDE39" s="1427"/>
      <c r="KDF39" s="1427"/>
      <c r="KDG39" s="1427"/>
      <c r="KDH39" s="17"/>
      <c r="KDI39" s="318"/>
      <c r="KDJ39" s="318"/>
      <c r="KDK39" s="318"/>
      <c r="KDL39" s="318"/>
      <c r="KDM39" s="318"/>
      <c r="KDN39" s="318"/>
      <c r="KDO39" s="318"/>
      <c r="KDP39" s="38"/>
      <c r="KDQ39" s="318"/>
      <c r="KDR39" s="38"/>
      <c r="KDS39" s="38"/>
      <c r="KDT39" s="1427"/>
      <c r="KDU39" s="38"/>
      <c r="KDV39" s="38"/>
      <c r="KDW39" s="1427"/>
      <c r="KDX39" s="1427"/>
      <c r="KDY39" s="1427"/>
      <c r="KDZ39" s="1427"/>
      <c r="KEA39" s="1427"/>
      <c r="KEB39" s="1427"/>
      <c r="KEC39" s="1427"/>
      <c r="KED39" s="17"/>
      <c r="KEE39" s="318"/>
      <c r="KEF39" s="318"/>
      <c r="KEG39" s="318"/>
      <c r="KEH39" s="318"/>
      <c r="KEI39" s="318"/>
      <c r="KEJ39" s="318"/>
      <c r="KEK39" s="318"/>
      <c r="KEL39" s="38"/>
      <c r="KEM39" s="318"/>
      <c r="KEN39" s="38"/>
      <c r="KEO39" s="38"/>
      <c r="KEP39" s="1427"/>
      <c r="KEQ39" s="38"/>
      <c r="KER39" s="38"/>
      <c r="KES39" s="1427"/>
      <c r="KET39" s="1427"/>
      <c r="KEU39" s="1427"/>
      <c r="KEV39" s="1427"/>
      <c r="KEW39" s="1427"/>
      <c r="KEX39" s="1427"/>
      <c r="KEY39" s="1427"/>
      <c r="KEZ39" s="17"/>
      <c r="KFA39" s="318"/>
      <c r="KFB39" s="318"/>
      <c r="KFC39" s="318"/>
      <c r="KFD39" s="318"/>
      <c r="KFE39" s="318"/>
      <c r="KFF39" s="318"/>
      <c r="KFG39" s="318"/>
      <c r="KFH39" s="38"/>
      <c r="KFI39" s="318"/>
      <c r="KFJ39" s="38"/>
      <c r="KFK39" s="38"/>
      <c r="KFL39" s="1427"/>
      <c r="KFM39" s="38"/>
      <c r="KFN39" s="38"/>
      <c r="KFO39" s="1427"/>
      <c r="KFP39" s="1427"/>
      <c r="KFQ39" s="1427"/>
      <c r="KFR39" s="1427"/>
      <c r="KFS39" s="1427"/>
      <c r="KFT39" s="1427"/>
      <c r="KFU39" s="1427"/>
      <c r="KFV39" s="17"/>
      <c r="KFW39" s="318"/>
      <c r="KFX39" s="318"/>
      <c r="KFY39" s="318"/>
      <c r="KFZ39" s="318"/>
      <c r="KGA39" s="318"/>
      <c r="KGB39" s="318"/>
      <c r="KGC39" s="318"/>
      <c r="KGD39" s="38"/>
      <c r="KGE39" s="318"/>
      <c r="KGF39" s="38"/>
      <c r="KGG39" s="38"/>
      <c r="KGH39" s="1427"/>
      <c r="KGI39" s="38"/>
      <c r="KGJ39" s="38"/>
      <c r="KGK39" s="1427"/>
      <c r="KGL39" s="1427"/>
      <c r="KGM39" s="1427"/>
      <c r="KGN39" s="1427"/>
      <c r="KGO39" s="1427"/>
      <c r="KGP39" s="1427"/>
      <c r="KGQ39" s="1427"/>
      <c r="KGR39" s="17"/>
      <c r="KGS39" s="318"/>
      <c r="KGT39" s="318"/>
      <c r="KGU39" s="318"/>
      <c r="KGV39" s="318"/>
      <c r="KGW39" s="318"/>
      <c r="KGX39" s="318"/>
      <c r="KGY39" s="318"/>
      <c r="KGZ39" s="38"/>
      <c r="KHA39" s="318"/>
      <c r="KHB39" s="38"/>
      <c r="KHC39" s="38"/>
      <c r="KHD39" s="1427"/>
      <c r="KHE39" s="38"/>
      <c r="KHF39" s="38"/>
      <c r="KHG39" s="1427"/>
      <c r="KHH39" s="1427"/>
      <c r="KHI39" s="1427"/>
      <c r="KHJ39" s="1427"/>
      <c r="KHK39" s="1427"/>
      <c r="KHL39" s="1427"/>
      <c r="KHM39" s="1427"/>
      <c r="KHN39" s="17"/>
      <c r="KHO39" s="318"/>
      <c r="KHP39" s="318"/>
      <c r="KHQ39" s="318"/>
      <c r="KHR39" s="318"/>
      <c r="KHS39" s="318"/>
      <c r="KHT39" s="318"/>
      <c r="KHU39" s="318"/>
      <c r="KHV39" s="38"/>
      <c r="KHW39" s="318"/>
      <c r="KHX39" s="38"/>
      <c r="KHY39" s="38"/>
      <c r="KHZ39" s="1427"/>
      <c r="KIA39" s="38"/>
      <c r="KIB39" s="38"/>
      <c r="KIC39" s="1427"/>
      <c r="KID39" s="1427"/>
      <c r="KIE39" s="1427"/>
      <c r="KIF39" s="1427"/>
      <c r="KIG39" s="1427"/>
      <c r="KIH39" s="1427"/>
      <c r="KII39" s="1427"/>
      <c r="KIJ39" s="17"/>
      <c r="KIK39" s="318"/>
      <c r="KIL39" s="318"/>
      <c r="KIM39" s="318"/>
      <c r="KIN39" s="318"/>
      <c r="KIO39" s="318"/>
      <c r="KIP39" s="318"/>
      <c r="KIQ39" s="318"/>
      <c r="KIR39" s="38"/>
      <c r="KIS39" s="318"/>
      <c r="KIT39" s="38"/>
      <c r="KIU39" s="38"/>
      <c r="KIV39" s="1427"/>
      <c r="KIW39" s="38"/>
      <c r="KIX39" s="38"/>
      <c r="KIY39" s="1427"/>
      <c r="KIZ39" s="1427"/>
      <c r="KJA39" s="1427"/>
      <c r="KJB39" s="1427"/>
      <c r="KJC39" s="1427"/>
      <c r="KJD39" s="1427"/>
      <c r="KJE39" s="1427"/>
      <c r="KJF39" s="17"/>
      <c r="KJG39" s="318"/>
      <c r="KJH39" s="318"/>
      <c r="KJI39" s="318"/>
      <c r="KJJ39" s="318"/>
      <c r="KJK39" s="318"/>
      <c r="KJL39" s="318"/>
      <c r="KJM39" s="318"/>
      <c r="KJN39" s="38"/>
      <c r="KJO39" s="318"/>
      <c r="KJP39" s="38"/>
      <c r="KJQ39" s="38"/>
      <c r="KJR39" s="1427"/>
      <c r="KJS39" s="38"/>
      <c r="KJT39" s="38"/>
      <c r="KJU39" s="1427"/>
      <c r="KJV39" s="1427"/>
      <c r="KJW39" s="1427"/>
      <c r="KJX39" s="1427"/>
      <c r="KJY39" s="1427"/>
      <c r="KJZ39" s="1427"/>
      <c r="KKA39" s="1427"/>
      <c r="KKB39" s="17"/>
      <c r="KKC39" s="318"/>
      <c r="KKD39" s="318"/>
      <c r="KKE39" s="318"/>
      <c r="KKF39" s="318"/>
      <c r="KKG39" s="318"/>
      <c r="KKH39" s="318"/>
      <c r="KKI39" s="318"/>
      <c r="KKJ39" s="38"/>
      <c r="KKK39" s="318"/>
      <c r="KKL39" s="38"/>
      <c r="KKM39" s="38"/>
      <c r="KKN39" s="1427"/>
      <c r="KKO39" s="38"/>
      <c r="KKP39" s="38"/>
      <c r="KKQ39" s="1427"/>
      <c r="KKR39" s="1427"/>
      <c r="KKS39" s="1427"/>
      <c r="KKT39" s="1427"/>
      <c r="KKU39" s="1427"/>
      <c r="KKV39" s="1427"/>
      <c r="KKW39" s="1427"/>
      <c r="KKX39" s="17"/>
      <c r="KKY39" s="318"/>
      <c r="KKZ39" s="318"/>
      <c r="KLA39" s="318"/>
      <c r="KLB39" s="318"/>
      <c r="KLC39" s="318"/>
      <c r="KLD39" s="318"/>
      <c r="KLE39" s="318"/>
      <c r="KLF39" s="38"/>
      <c r="KLG39" s="318"/>
      <c r="KLH39" s="38"/>
      <c r="KLI39" s="38"/>
      <c r="KLJ39" s="1427"/>
      <c r="KLK39" s="38"/>
      <c r="KLL39" s="38"/>
      <c r="KLM39" s="1427"/>
      <c r="KLN39" s="1427"/>
      <c r="KLO39" s="1427"/>
      <c r="KLP39" s="1427"/>
      <c r="KLQ39" s="1427"/>
      <c r="KLR39" s="1427"/>
      <c r="KLS39" s="1427"/>
      <c r="KLT39" s="17"/>
      <c r="KLU39" s="318"/>
      <c r="KLV39" s="318"/>
      <c r="KLW39" s="318"/>
      <c r="KLX39" s="318"/>
      <c r="KLY39" s="318"/>
      <c r="KLZ39" s="318"/>
      <c r="KMA39" s="318"/>
      <c r="KMB39" s="38"/>
      <c r="KMC39" s="318"/>
      <c r="KMD39" s="38"/>
      <c r="KME39" s="38"/>
      <c r="KMF39" s="1427"/>
      <c r="KMG39" s="38"/>
      <c r="KMH39" s="38"/>
      <c r="KMI39" s="1427"/>
      <c r="KMJ39" s="1427"/>
      <c r="KMK39" s="1427"/>
      <c r="KML39" s="1427"/>
      <c r="KMM39" s="1427"/>
      <c r="KMN39" s="1427"/>
      <c r="KMO39" s="1427"/>
      <c r="KMP39" s="17"/>
      <c r="KMQ39" s="318"/>
      <c r="KMR39" s="318"/>
      <c r="KMS39" s="318"/>
      <c r="KMT39" s="318"/>
      <c r="KMU39" s="318"/>
      <c r="KMV39" s="318"/>
      <c r="KMW39" s="318"/>
      <c r="KMX39" s="38"/>
      <c r="KMY39" s="318"/>
      <c r="KMZ39" s="38"/>
      <c r="KNA39" s="38"/>
      <c r="KNB39" s="1427"/>
      <c r="KNC39" s="38"/>
      <c r="KND39" s="38"/>
      <c r="KNE39" s="1427"/>
      <c r="KNF39" s="1427"/>
      <c r="KNG39" s="1427"/>
      <c r="KNH39" s="1427"/>
      <c r="KNI39" s="1427"/>
      <c r="KNJ39" s="1427"/>
      <c r="KNK39" s="1427"/>
      <c r="KNL39" s="17"/>
      <c r="KNM39" s="318"/>
      <c r="KNN39" s="318"/>
      <c r="KNO39" s="318"/>
      <c r="KNP39" s="318"/>
      <c r="KNQ39" s="318"/>
      <c r="KNR39" s="318"/>
      <c r="KNS39" s="318"/>
      <c r="KNT39" s="38"/>
      <c r="KNU39" s="318"/>
      <c r="KNV39" s="38"/>
      <c r="KNW39" s="38"/>
      <c r="KNX39" s="1427"/>
      <c r="KNY39" s="38"/>
      <c r="KNZ39" s="38"/>
      <c r="KOA39" s="1427"/>
      <c r="KOB39" s="1427"/>
      <c r="KOC39" s="1427"/>
      <c r="KOD39" s="1427"/>
      <c r="KOE39" s="1427"/>
      <c r="KOF39" s="1427"/>
      <c r="KOG39" s="1427"/>
      <c r="KOH39" s="17"/>
      <c r="KOI39" s="318"/>
      <c r="KOJ39" s="318"/>
      <c r="KOK39" s="318"/>
      <c r="KOL39" s="318"/>
      <c r="KOM39" s="318"/>
      <c r="KON39" s="318"/>
      <c r="KOO39" s="318"/>
      <c r="KOP39" s="38"/>
      <c r="KOQ39" s="318"/>
      <c r="KOR39" s="38"/>
      <c r="KOS39" s="38"/>
      <c r="KOT39" s="1427"/>
      <c r="KOU39" s="38"/>
      <c r="KOV39" s="38"/>
      <c r="KOW39" s="1427"/>
      <c r="KOX39" s="1427"/>
      <c r="KOY39" s="1427"/>
      <c r="KOZ39" s="1427"/>
      <c r="KPA39" s="1427"/>
      <c r="KPB39" s="1427"/>
      <c r="KPC39" s="1427"/>
      <c r="KPD39" s="17"/>
      <c r="KPE39" s="318"/>
      <c r="KPF39" s="318"/>
      <c r="KPG39" s="318"/>
      <c r="KPH39" s="318"/>
      <c r="KPI39" s="318"/>
      <c r="KPJ39" s="318"/>
      <c r="KPK39" s="318"/>
      <c r="KPL39" s="38"/>
      <c r="KPM39" s="318"/>
      <c r="KPN39" s="38"/>
      <c r="KPO39" s="38"/>
      <c r="KPP39" s="1427"/>
      <c r="KPQ39" s="38"/>
      <c r="KPR39" s="38"/>
      <c r="KPS39" s="1427"/>
      <c r="KPT39" s="1427"/>
      <c r="KPU39" s="1427"/>
      <c r="KPV39" s="1427"/>
      <c r="KPW39" s="1427"/>
      <c r="KPX39" s="1427"/>
      <c r="KPY39" s="1427"/>
      <c r="KPZ39" s="17"/>
      <c r="KQA39" s="318"/>
      <c r="KQB39" s="318"/>
      <c r="KQC39" s="318"/>
      <c r="KQD39" s="318"/>
      <c r="KQE39" s="318"/>
      <c r="KQF39" s="318"/>
      <c r="KQG39" s="318"/>
      <c r="KQH39" s="38"/>
      <c r="KQI39" s="318"/>
      <c r="KQJ39" s="38"/>
      <c r="KQK39" s="38"/>
      <c r="KQL39" s="1427"/>
      <c r="KQM39" s="38"/>
      <c r="KQN39" s="38"/>
      <c r="KQO39" s="1427"/>
      <c r="KQP39" s="1427"/>
      <c r="KQQ39" s="1427"/>
      <c r="KQR39" s="1427"/>
      <c r="KQS39" s="1427"/>
      <c r="KQT39" s="1427"/>
      <c r="KQU39" s="1427"/>
      <c r="KQV39" s="17"/>
      <c r="KQW39" s="318"/>
      <c r="KQX39" s="318"/>
      <c r="KQY39" s="318"/>
      <c r="KQZ39" s="318"/>
      <c r="KRA39" s="318"/>
      <c r="KRB39" s="318"/>
      <c r="KRC39" s="318"/>
      <c r="KRD39" s="38"/>
      <c r="KRE39" s="318"/>
      <c r="KRF39" s="38"/>
      <c r="KRG39" s="38"/>
      <c r="KRH39" s="1427"/>
      <c r="KRI39" s="38"/>
      <c r="KRJ39" s="38"/>
      <c r="KRK39" s="1427"/>
      <c r="KRL39" s="1427"/>
      <c r="KRM39" s="1427"/>
      <c r="KRN39" s="1427"/>
      <c r="KRO39" s="1427"/>
      <c r="KRP39" s="1427"/>
      <c r="KRQ39" s="1427"/>
      <c r="KRR39" s="17"/>
      <c r="KRS39" s="318"/>
      <c r="KRT39" s="318"/>
      <c r="KRU39" s="318"/>
      <c r="KRV39" s="318"/>
      <c r="KRW39" s="318"/>
      <c r="KRX39" s="318"/>
      <c r="KRY39" s="318"/>
      <c r="KRZ39" s="38"/>
      <c r="KSA39" s="318"/>
      <c r="KSB39" s="38"/>
      <c r="KSC39" s="38"/>
      <c r="KSD39" s="1427"/>
      <c r="KSE39" s="38"/>
      <c r="KSF39" s="38"/>
      <c r="KSG39" s="1427"/>
      <c r="KSH39" s="1427"/>
      <c r="KSI39" s="1427"/>
      <c r="KSJ39" s="1427"/>
      <c r="KSK39" s="1427"/>
      <c r="KSL39" s="1427"/>
      <c r="KSM39" s="1427"/>
      <c r="KSN39" s="17"/>
      <c r="KSO39" s="318"/>
      <c r="KSP39" s="318"/>
      <c r="KSQ39" s="318"/>
      <c r="KSR39" s="318"/>
      <c r="KSS39" s="318"/>
      <c r="KST39" s="318"/>
      <c r="KSU39" s="318"/>
      <c r="KSV39" s="38"/>
      <c r="KSW39" s="318"/>
      <c r="KSX39" s="38"/>
      <c r="KSY39" s="38"/>
      <c r="KSZ39" s="1427"/>
      <c r="KTA39" s="38"/>
      <c r="KTB39" s="38"/>
      <c r="KTC39" s="1427"/>
      <c r="KTD39" s="1427"/>
      <c r="KTE39" s="1427"/>
      <c r="KTF39" s="1427"/>
      <c r="KTG39" s="1427"/>
      <c r="KTH39" s="1427"/>
      <c r="KTI39" s="1427"/>
      <c r="KTJ39" s="17"/>
      <c r="KTK39" s="318"/>
      <c r="KTL39" s="318"/>
      <c r="KTM39" s="318"/>
      <c r="KTN39" s="318"/>
      <c r="KTO39" s="318"/>
      <c r="KTP39" s="318"/>
      <c r="KTQ39" s="318"/>
      <c r="KTR39" s="38"/>
      <c r="KTS39" s="318"/>
      <c r="KTT39" s="38"/>
      <c r="KTU39" s="38"/>
      <c r="KTV39" s="1427"/>
      <c r="KTW39" s="38"/>
      <c r="KTX39" s="38"/>
      <c r="KTY39" s="1427"/>
      <c r="KTZ39" s="1427"/>
      <c r="KUA39" s="1427"/>
      <c r="KUB39" s="1427"/>
      <c r="KUC39" s="1427"/>
      <c r="KUD39" s="1427"/>
      <c r="KUE39" s="1427"/>
      <c r="KUF39" s="17"/>
      <c r="KUG39" s="318"/>
      <c r="KUH39" s="318"/>
      <c r="KUI39" s="318"/>
      <c r="KUJ39" s="318"/>
      <c r="KUK39" s="318"/>
      <c r="KUL39" s="318"/>
      <c r="KUM39" s="318"/>
      <c r="KUN39" s="38"/>
      <c r="KUO39" s="318"/>
      <c r="KUP39" s="38"/>
      <c r="KUQ39" s="38"/>
      <c r="KUR39" s="1427"/>
      <c r="KUS39" s="38"/>
      <c r="KUT39" s="38"/>
      <c r="KUU39" s="1427"/>
      <c r="KUV39" s="1427"/>
      <c r="KUW39" s="1427"/>
      <c r="KUX39" s="1427"/>
      <c r="KUY39" s="1427"/>
      <c r="KUZ39" s="1427"/>
      <c r="KVA39" s="1427"/>
      <c r="KVB39" s="17"/>
      <c r="KVC39" s="318"/>
      <c r="KVD39" s="318"/>
      <c r="KVE39" s="318"/>
      <c r="KVF39" s="318"/>
      <c r="KVG39" s="318"/>
      <c r="KVH39" s="318"/>
      <c r="KVI39" s="318"/>
      <c r="KVJ39" s="38"/>
      <c r="KVK39" s="318"/>
      <c r="KVL39" s="38"/>
      <c r="KVM39" s="38"/>
      <c r="KVN39" s="1427"/>
      <c r="KVO39" s="38"/>
      <c r="KVP39" s="38"/>
      <c r="KVQ39" s="1427"/>
      <c r="KVR39" s="1427"/>
      <c r="KVS39" s="1427"/>
      <c r="KVT39" s="1427"/>
      <c r="KVU39" s="1427"/>
      <c r="KVV39" s="1427"/>
      <c r="KVW39" s="1427"/>
      <c r="KVX39" s="17"/>
      <c r="KVY39" s="318"/>
      <c r="KVZ39" s="318"/>
      <c r="KWA39" s="318"/>
      <c r="KWB39" s="318"/>
      <c r="KWC39" s="318"/>
      <c r="KWD39" s="318"/>
      <c r="KWE39" s="318"/>
      <c r="KWF39" s="38"/>
      <c r="KWG39" s="318"/>
      <c r="KWH39" s="38"/>
      <c r="KWI39" s="38"/>
      <c r="KWJ39" s="1427"/>
      <c r="KWK39" s="38"/>
      <c r="KWL39" s="38"/>
      <c r="KWM39" s="1427"/>
      <c r="KWN39" s="1427"/>
      <c r="KWO39" s="1427"/>
      <c r="KWP39" s="1427"/>
      <c r="KWQ39" s="1427"/>
      <c r="KWR39" s="1427"/>
      <c r="KWS39" s="1427"/>
      <c r="KWT39" s="17"/>
      <c r="KWU39" s="318"/>
      <c r="KWV39" s="318"/>
      <c r="KWW39" s="318"/>
      <c r="KWX39" s="318"/>
      <c r="KWY39" s="318"/>
      <c r="KWZ39" s="318"/>
      <c r="KXA39" s="318"/>
      <c r="KXB39" s="38"/>
      <c r="KXC39" s="318"/>
      <c r="KXD39" s="38"/>
      <c r="KXE39" s="38"/>
      <c r="KXF39" s="1427"/>
      <c r="KXG39" s="38"/>
      <c r="KXH39" s="38"/>
      <c r="KXI39" s="1427"/>
      <c r="KXJ39" s="1427"/>
      <c r="KXK39" s="1427"/>
      <c r="KXL39" s="1427"/>
      <c r="KXM39" s="1427"/>
      <c r="KXN39" s="1427"/>
      <c r="KXO39" s="1427"/>
      <c r="KXP39" s="17"/>
      <c r="KXQ39" s="318"/>
      <c r="KXR39" s="318"/>
      <c r="KXS39" s="318"/>
      <c r="KXT39" s="318"/>
      <c r="KXU39" s="318"/>
      <c r="KXV39" s="318"/>
      <c r="KXW39" s="318"/>
      <c r="KXX39" s="38"/>
      <c r="KXY39" s="318"/>
      <c r="KXZ39" s="38"/>
      <c r="KYA39" s="38"/>
      <c r="KYB39" s="1427"/>
      <c r="KYC39" s="38"/>
      <c r="KYD39" s="38"/>
      <c r="KYE39" s="1427"/>
      <c r="KYF39" s="1427"/>
      <c r="KYG39" s="1427"/>
      <c r="KYH39" s="1427"/>
      <c r="KYI39" s="1427"/>
      <c r="KYJ39" s="1427"/>
      <c r="KYK39" s="1427"/>
      <c r="KYL39" s="17"/>
      <c r="KYM39" s="318"/>
      <c r="KYN39" s="318"/>
      <c r="KYO39" s="318"/>
      <c r="KYP39" s="318"/>
      <c r="KYQ39" s="318"/>
      <c r="KYR39" s="318"/>
      <c r="KYS39" s="318"/>
      <c r="KYT39" s="38"/>
      <c r="KYU39" s="318"/>
      <c r="KYV39" s="38"/>
      <c r="KYW39" s="38"/>
      <c r="KYX39" s="1427"/>
      <c r="KYY39" s="38"/>
      <c r="KYZ39" s="38"/>
      <c r="KZA39" s="1427"/>
      <c r="KZB39" s="1427"/>
      <c r="KZC39" s="1427"/>
      <c r="KZD39" s="1427"/>
      <c r="KZE39" s="1427"/>
      <c r="KZF39" s="1427"/>
      <c r="KZG39" s="1427"/>
      <c r="KZH39" s="17"/>
      <c r="KZI39" s="318"/>
      <c r="KZJ39" s="318"/>
      <c r="KZK39" s="318"/>
      <c r="KZL39" s="318"/>
      <c r="KZM39" s="318"/>
      <c r="KZN39" s="318"/>
      <c r="KZO39" s="318"/>
      <c r="KZP39" s="38"/>
      <c r="KZQ39" s="318"/>
      <c r="KZR39" s="38"/>
      <c r="KZS39" s="38"/>
      <c r="KZT39" s="1427"/>
      <c r="KZU39" s="38"/>
      <c r="KZV39" s="38"/>
      <c r="KZW39" s="1427"/>
      <c r="KZX39" s="1427"/>
      <c r="KZY39" s="1427"/>
      <c r="KZZ39" s="1427"/>
      <c r="LAA39" s="1427"/>
      <c r="LAB39" s="1427"/>
      <c r="LAC39" s="1427"/>
      <c r="LAD39" s="17"/>
      <c r="LAE39" s="318"/>
      <c r="LAF39" s="318"/>
      <c r="LAG39" s="318"/>
      <c r="LAH39" s="318"/>
      <c r="LAI39" s="318"/>
      <c r="LAJ39" s="318"/>
      <c r="LAK39" s="318"/>
      <c r="LAL39" s="38"/>
      <c r="LAM39" s="318"/>
      <c r="LAN39" s="38"/>
      <c r="LAO39" s="38"/>
      <c r="LAP39" s="1427"/>
      <c r="LAQ39" s="38"/>
      <c r="LAR39" s="38"/>
      <c r="LAS39" s="1427"/>
      <c r="LAT39" s="1427"/>
      <c r="LAU39" s="1427"/>
      <c r="LAV39" s="1427"/>
      <c r="LAW39" s="1427"/>
      <c r="LAX39" s="1427"/>
      <c r="LAY39" s="1427"/>
      <c r="LAZ39" s="17"/>
      <c r="LBA39" s="318"/>
      <c r="LBB39" s="318"/>
      <c r="LBC39" s="318"/>
      <c r="LBD39" s="318"/>
      <c r="LBE39" s="318"/>
      <c r="LBF39" s="318"/>
      <c r="LBG39" s="318"/>
      <c r="LBH39" s="38"/>
      <c r="LBI39" s="318"/>
      <c r="LBJ39" s="38"/>
      <c r="LBK39" s="38"/>
      <c r="LBL39" s="1427"/>
      <c r="LBM39" s="38"/>
      <c r="LBN39" s="38"/>
      <c r="LBO39" s="1427"/>
      <c r="LBP39" s="1427"/>
      <c r="LBQ39" s="1427"/>
      <c r="LBR39" s="1427"/>
      <c r="LBS39" s="1427"/>
      <c r="LBT39" s="1427"/>
      <c r="LBU39" s="1427"/>
      <c r="LBV39" s="17"/>
      <c r="LBW39" s="318"/>
      <c r="LBX39" s="318"/>
      <c r="LBY39" s="318"/>
      <c r="LBZ39" s="318"/>
      <c r="LCA39" s="318"/>
      <c r="LCB39" s="318"/>
      <c r="LCC39" s="318"/>
      <c r="LCD39" s="38"/>
      <c r="LCE39" s="318"/>
      <c r="LCF39" s="38"/>
      <c r="LCG39" s="38"/>
      <c r="LCH39" s="1427"/>
      <c r="LCI39" s="38"/>
      <c r="LCJ39" s="38"/>
      <c r="LCK39" s="1427"/>
      <c r="LCL39" s="1427"/>
      <c r="LCM39" s="1427"/>
      <c r="LCN39" s="1427"/>
      <c r="LCO39" s="1427"/>
      <c r="LCP39" s="1427"/>
      <c r="LCQ39" s="1427"/>
      <c r="LCR39" s="17"/>
      <c r="LCS39" s="318"/>
      <c r="LCT39" s="318"/>
      <c r="LCU39" s="318"/>
      <c r="LCV39" s="318"/>
      <c r="LCW39" s="318"/>
      <c r="LCX39" s="318"/>
      <c r="LCY39" s="318"/>
      <c r="LCZ39" s="38"/>
      <c r="LDA39" s="318"/>
      <c r="LDB39" s="38"/>
      <c r="LDC39" s="38"/>
      <c r="LDD39" s="1427"/>
      <c r="LDE39" s="38"/>
      <c r="LDF39" s="38"/>
      <c r="LDG39" s="1427"/>
      <c r="LDH39" s="1427"/>
      <c r="LDI39" s="1427"/>
      <c r="LDJ39" s="1427"/>
      <c r="LDK39" s="1427"/>
      <c r="LDL39" s="1427"/>
      <c r="LDM39" s="1427"/>
      <c r="LDN39" s="17"/>
      <c r="LDO39" s="318"/>
      <c r="LDP39" s="318"/>
      <c r="LDQ39" s="318"/>
      <c r="LDR39" s="318"/>
      <c r="LDS39" s="318"/>
      <c r="LDT39" s="318"/>
      <c r="LDU39" s="318"/>
      <c r="LDV39" s="38"/>
      <c r="LDW39" s="318"/>
      <c r="LDX39" s="38"/>
      <c r="LDY39" s="38"/>
      <c r="LDZ39" s="1427"/>
      <c r="LEA39" s="38"/>
      <c r="LEB39" s="38"/>
      <c r="LEC39" s="1427"/>
      <c r="LED39" s="1427"/>
      <c r="LEE39" s="1427"/>
      <c r="LEF39" s="1427"/>
      <c r="LEG39" s="1427"/>
      <c r="LEH39" s="1427"/>
      <c r="LEI39" s="1427"/>
      <c r="LEJ39" s="17"/>
      <c r="LEK39" s="318"/>
      <c r="LEL39" s="318"/>
      <c r="LEM39" s="318"/>
      <c r="LEN39" s="318"/>
      <c r="LEO39" s="318"/>
      <c r="LEP39" s="318"/>
      <c r="LEQ39" s="318"/>
      <c r="LER39" s="38"/>
      <c r="LES39" s="318"/>
      <c r="LET39" s="38"/>
      <c r="LEU39" s="38"/>
      <c r="LEV39" s="1427"/>
      <c r="LEW39" s="38"/>
      <c r="LEX39" s="38"/>
      <c r="LEY39" s="1427"/>
      <c r="LEZ39" s="1427"/>
      <c r="LFA39" s="1427"/>
      <c r="LFB39" s="1427"/>
      <c r="LFC39" s="1427"/>
      <c r="LFD39" s="1427"/>
      <c r="LFE39" s="1427"/>
      <c r="LFF39" s="17"/>
      <c r="LFG39" s="318"/>
      <c r="LFH39" s="318"/>
      <c r="LFI39" s="318"/>
      <c r="LFJ39" s="318"/>
      <c r="LFK39" s="318"/>
      <c r="LFL39" s="318"/>
      <c r="LFM39" s="318"/>
      <c r="LFN39" s="38"/>
      <c r="LFO39" s="318"/>
      <c r="LFP39" s="38"/>
      <c r="LFQ39" s="38"/>
      <c r="LFR39" s="1427"/>
      <c r="LFS39" s="38"/>
      <c r="LFT39" s="38"/>
      <c r="LFU39" s="1427"/>
      <c r="LFV39" s="1427"/>
      <c r="LFW39" s="1427"/>
      <c r="LFX39" s="1427"/>
      <c r="LFY39" s="1427"/>
      <c r="LFZ39" s="1427"/>
      <c r="LGA39" s="1427"/>
      <c r="LGB39" s="17"/>
      <c r="LGC39" s="318"/>
      <c r="LGD39" s="318"/>
      <c r="LGE39" s="318"/>
      <c r="LGF39" s="318"/>
      <c r="LGG39" s="318"/>
      <c r="LGH39" s="318"/>
      <c r="LGI39" s="318"/>
      <c r="LGJ39" s="38"/>
      <c r="LGK39" s="318"/>
      <c r="LGL39" s="38"/>
      <c r="LGM39" s="38"/>
      <c r="LGN39" s="1427"/>
      <c r="LGO39" s="38"/>
      <c r="LGP39" s="38"/>
      <c r="LGQ39" s="1427"/>
      <c r="LGR39" s="1427"/>
      <c r="LGS39" s="1427"/>
      <c r="LGT39" s="1427"/>
      <c r="LGU39" s="1427"/>
      <c r="LGV39" s="1427"/>
      <c r="LGW39" s="1427"/>
      <c r="LGX39" s="17"/>
      <c r="LGY39" s="318"/>
      <c r="LGZ39" s="318"/>
      <c r="LHA39" s="318"/>
      <c r="LHB39" s="318"/>
      <c r="LHC39" s="318"/>
      <c r="LHD39" s="318"/>
      <c r="LHE39" s="318"/>
      <c r="LHF39" s="38"/>
      <c r="LHG39" s="318"/>
      <c r="LHH39" s="38"/>
      <c r="LHI39" s="38"/>
      <c r="LHJ39" s="1427"/>
      <c r="LHK39" s="38"/>
      <c r="LHL39" s="38"/>
      <c r="LHM39" s="1427"/>
      <c r="LHN39" s="1427"/>
      <c r="LHO39" s="1427"/>
      <c r="LHP39" s="1427"/>
      <c r="LHQ39" s="1427"/>
      <c r="LHR39" s="1427"/>
      <c r="LHS39" s="1427"/>
      <c r="LHT39" s="17"/>
      <c r="LHU39" s="318"/>
      <c r="LHV39" s="318"/>
      <c r="LHW39" s="318"/>
      <c r="LHX39" s="318"/>
      <c r="LHY39" s="318"/>
      <c r="LHZ39" s="318"/>
      <c r="LIA39" s="318"/>
      <c r="LIB39" s="38"/>
      <c r="LIC39" s="318"/>
      <c r="LID39" s="38"/>
      <c r="LIE39" s="38"/>
      <c r="LIF39" s="1427"/>
      <c r="LIG39" s="38"/>
      <c r="LIH39" s="38"/>
      <c r="LII39" s="1427"/>
      <c r="LIJ39" s="1427"/>
      <c r="LIK39" s="1427"/>
      <c r="LIL39" s="1427"/>
      <c r="LIM39" s="1427"/>
      <c r="LIN39" s="1427"/>
      <c r="LIO39" s="1427"/>
      <c r="LIP39" s="17"/>
      <c r="LIQ39" s="318"/>
      <c r="LIR39" s="318"/>
      <c r="LIS39" s="318"/>
      <c r="LIT39" s="318"/>
      <c r="LIU39" s="318"/>
      <c r="LIV39" s="318"/>
      <c r="LIW39" s="318"/>
      <c r="LIX39" s="38"/>
      <c r="LIY39" s="318"/>
      <c r="LIZ39" s="38"/>
      <c r="LJA39" s="38"/>
      <c r="LJB39" s="1427"/>
      <c r="LJC39" s="38"/>
      <c r="LJD39" s="38"/>
      <c r="LJE39" s="1427"/>
      <c r="LJF39" s="1427"/>
      <c r="LJG39" s="1427"/>
      <c r="LJH39" s="1427"/>
      <c r="LJI39" s="1427"/>
      <c r="LJJ39" s="1427"/>
      <c r="LJK39" s="1427"/>
      <c r="LJL39" s="17"/>
      <c r="LJM39" s="318"/>
      <c r="LJN39" s="318"/>
      <c r="LJO39" s="318"/>
      <c r="LJP39" s="318"/>
      <c r="LJQ39" s="318"/>
      <c r="LJR39" s="318"/>
      <c r="LJS39" s="318"/>
      <c r="LJT39" s="38"/>
      <c r="LJU39" s="318"/>
      <c r="LJV39" s="38"/>
      <c r="LJW39" s="38"/>
      <c r="LJX39" s="1427"/>
      <c r="LJY39" s="38"/>
      <c r="LJZ39" s="38"/>
      <c r="LKA39" s="1427"/>
      <c r="LKB39" s="1427"/>
      <c r="LKC39" s="1427"/>
      <c r="LKD39" s="1427"/>
      <c r="LKE39" s="1427"/>
      <c r="LKF39" s="1427"/>
      <c r="LKG39" s="1427"/>
      <c r="LKH39" s="17"/>
      <c r="LKI39" s="318"/>
      <c r="LKJ39" s="318"/>
      <c r="LKK39" s="318"/>
      <c r="LKL39" s="318"/>
      <c r="LKM39" s="318"/>
      <c r="LKN39" s="318"/>
      <c r="LKO39" s="318"/>
      <c r="LKP39" s="38"/>
      <c r="LKQ39" s="318"/>
      <c r="LKR39" s="38"/>
      <c r="LKS39" s="38"/>
      <c r="LKT39" s="1427"/>
      <c r="LKU39" s="38"/>
      <c r="LKV39" s="38"/>
      <c r="LKW39" s="1427"/>
      <c r="LKX39" s="1427"/>
      <c r="LKY39" s="1427"/>
      <c r="LKZ39" s="1427"/>
      <c r="LLA39" s="1427"/>
      <c r="LLB39" s="1427"/>
      <c r="LLC39" s="1427"/>
      <c r="LLD39" s="17"/>
      <c r="LLE39" s="318"/>
      <c r="LLF39" s="318"/>
      <c r="LLG39" s="318"/>
      <c r="LLH39" s="318"/>
      <c r="LLI39" s="318"/>
      <c r="LLJ39" s="318"/>
      <c r="LLK39" s="318"/>
      <c r="LLL39" s="38"/>
      <c r="LLM39" s="318"/>
      <c r="LLN39" s="38"/>
      <c r="LLO39" s="38"/>
      <c r="LLP39" s="1427"/>
      <c r="LLQ39" s="38"/>
      <c r="LLR39" s="38"/>
      <c r="LLS39" s="1427"/>
      <c r="LLT39" s="1427"/>
      <c r="LLU39" s="1427"/>
      <c r="LLV39" s="1427"/>
      <c r="LLW39" s="1427"/>
      <c r="LLX39" s="1427"/>
      <c r="LLY39" s="1427"/>
      <c r="LLZ39" s="17"/>
      <c r="LMA39" s="318"/>
      <c r="LMB39" s="318"/>
      <c r="LMC39" s="318"/>
      <c r="LMD39" s="318"/>
      <c r="LME39" s="318"/>
      <c r="LMF39" s="318"/>
      <c r="LMG39" s="318"/>
      <c r="LMH39" s="38"/>
      <c r="LMI39" s="318"/>
      <c r="LMJ39" s="38"/>
      <c r="LMK39" s="38"/>
      <c r="LML39" s="1427"/>
      <c r="LMM39" s="38"/>
      <c r="LMN39" s="38"/>
      <c r="LMO39" s="1427"/>
      <c r="LMP39" s="1427"/>
      <c r="LMQ39" s="1427"/>
      <c r="LMR39" s="1427"/>
      <c r="LMS39" s="1427"/>
      <c r="LMT39" s="1427"/>
      <c r="LMU39" s="1427"/>
      <c r="LMV39" s="17"/>
      <c r="LMW39" s="318"/>
      <c r="LMX39" s="318"/>
      <c r="LMY39" s="318"/>
      <c r="LMZ39" s="318"/>
      <c r="LNA39" s="318"/>
      <c r="LNB39" s="318"/>
      <c r="LNC39" s="318"/>
      <c r="LND39" s="38"/>
      <c r="LNE39" s="318"/>
      <c r="LNF39" s="38"/>
      <c r="LNG39" s="38"/>
      <c r="LNH39" s="1427"/>
      <c r="LNI39" s="38"/>
      <c r="LNJ39" s="38"/>
      <c r="LNK39" s="1427"/>
      <c r="LNL39" s="1427"/>
      <c r="LNM39" s="1427"/>
      <c r="LNN39" s="1427"/>
      <c r="LNO39" s="1427"/>
      <c r="LNP39" s="1427"/>
      <c r="LNQ39" s="1427"/>
      <c r="LNR39" s="17"/>
      <c r="LNS39" s="318"/>
      <c r="LNT39" s="318"/>
      <c r="LNU39" s="318"/>
      <c r="LNV39" s="318"/>
      <c r="LNW39" s="318"/>
      <c r="LNX39" s="318"/>
      <c r="LNY39" s="318"/>
      <c r="LNZ39" s="38"/>
      <c r="LOA39" s="318"/>
      <c r="LOB39" s="38"/>
      <c r="LOC39" s="38"/>
      <c r="LOD39" s="1427"/>
      <c r="LOE39" s="38"/>
      <c r="LOF39" s="38"/>
      <c r="LOG39" s="1427"/>
      <c r="LOH39" s="1427"/>
      <c r="LOI39" s="1427"/>
      <c r="LOJ39" s="1427"/>
      <c r="LOK39" s="1427"/>
      <c r="LOL39" s="1427"/>
      <c r="LOM39" s="1427"/>
      <c r="LON39" s="17"/>
      <c r="LOO39" s="318"/>
      <c r="LOP39" s="318"/>
      <c r="LOQ39" s="318"/>
      <c r="LOR39" s="318"/>
      <c r="LOS39" s="318"/>
      <c r="LOT39" s="318"/>
      <c r="LOU39" s="318"/>
      <c r="LOV39" s="38"/>
      <c r="LOW39" s="318"/>
      <c r="LOX39" s="38"/>
      <c r="LOY39" s="38"/>
      <c r="LOZ39" s="1427"/>
      <c r="LPA39" s="38"/>
      <c r="LPB39" s="38"/>
      <c r="LPC39" s="1427"/>
      <c r="LPD39" s="1427"/>
      <c r="LPE39" s="1427"/>
      <c r="LPF39" s="1427"/>
      <c r="LPG39" s="1427"/>
      <c r="LPH39" s="1427"/>
      <c r="LPI39" s="1427"/>
      <c r="LPJ39" s="17"/>
      <c r="LPK39" s="318"/>
      <c r="LPL39" s="318"/>
      <c r="LPM39" s="318"/>
      <c r="LPN39" s="318"/>
      <c r="LPO39" s="318"/>
      <c r="LPP39" s="318"/>
      <c r="LPQ39" s="318"/>
      <c r="LPR39" s="38"/>
      <c r="LPS39" s="318"/>
      <c r="LPT39" s="38"/>
      <c r="LPU39" s="38"/>
      <c r="LPV39" s="1427"/>
      <c r="LPW39" s="38"/>
      <c r="LPX39" s="38"/>
      <c r="LPY39" s="1427"/>
      <c r="LPZ39" s="1427"/>
      <c r="LQA39" s="1427"/>
      <c r="LQB39" s="1427"/>
      <c r="LQC39" s="1427"/>
      <c r="LQD39" s="1427"/>
      <c r="LQE39" s="1427"/>
      <c r="LQF39" s="17"/>
      <c r="LQG39" s="318"/>
      <c r="LQH39" s="318"/>
      <c r="LQI39" s="318"/>
      <c r="LQJ39" s="318"/>
      <c r="LQK39" s="318"/>
      <c r="LQL39" s="318"/>
      <c r="LQM39" s="318"/>
      <c r="LQN39" s="38"/>
      <c r="LQO39" s="318"/>
      <c r="LQP39" s="38"/>
      <c r="LQQ39" s="38"/>
      <c r="LQR39" s="1427"/>
      <c r="LQS39" s="38"/>
      <c r="LQT39" s="38"/>
      <c r="LQU39" s="1427"/>
      <c r="LQV39" s="1427"/>
      <c r="LQW39" s="1427"/>
      <c r="LQX39" s="1427"/>
      <c r="LQY39" s="1427"/>
      <c r="LQZ39" s="1427"/>
      <c r="LRA39" s="1427"/>
      <c r="LRB39" s="17"/>
      <c r="LRC39" s="318"/>
      <c r="LRD39" s="318"/>
      <c r="LRE39" s="318"/>
      <c r="LRF39" s="318"/>
      <c r="LRG39" s="318"/>
      <c r="LRH39" s="318"/>
      <c r="LRI39" s="318"/>
      <c r="LRJ39" s="38"/>
      <c r="LRK39" s="318"/>
      <c r="LRL39" s="38"/>
      <c r="LRM39" s="38"/>
      <c r="LRN39" s="1427"/>
      <c r="LRO39" s="38"/>
      <c r="LRP39" s="38"/>
      <c r="LRQ39" s="1427"/>
      <c r="LRR39" s="1427"/>
      <c r="LRS39" s="1427"/>
      <c r="LRT39" s="1427"/>
      <c r="LRU39" s="1427"/>
      <c r="LRV39" s="1427"/>
      <c r="LRW39" s="1427"/>
      <c r="LRX39" s="17"/>
      <c r="LRY39" s="318"/>
      <c r="LRZ39" s="318"/>
      <c r="LSA39" s="318"/>
      <c r="LSB39" s="318"/>
      <c r="LSC39" s="318"/>
      <c r="LSD39" s="318"/>
      <c r="LSE39" s="318"/>
      <c r="LSF39" s="38"/>
      <c r="LSG39" s="318"/>
      <c r="LSH39" s="38"/>
      <c r="LSI39" s="38"/>
      <c r="LSJ39" s="1427"/>
      <c r="LSK39" s="38"/>
      <c r="LSL39" s="38"/>
      <c r="LSM39" s="1427"/>
      <c r="LSN39" s="1427"/>
      <c r="LSO39" s="1427"/>
      <c r="LSP39" s="1427"/>
      <c r="LSQ39" s="1427"/>
      <c r="LSR39" s="1427"/>
      <c r="LSS39" s="1427"/>
      <c r="LST39" s="17"/>
      <c r="LSU39" s="318"/>
      <c r="LSV39" s="318"/>
      <c r="LSW39" s="318"/>
      <c r="LSX39" s="318"/>
      <c r="LSY39" s="318"/>
      <c r="LSZ39" s="318"/>
      <c r="LTA39" s="318"/>
      <c r="LTB39" s="38"/>
      <c r="LTC39" s="318"/>
      <c r="LTD39" s="38"/>
      <c r="LTE39" s="38"/>
      <c r="LTF39" s="1427"/>
      <c r="LTG39" s="38"/>
      <c r="LTH39" s="38"/>
      <c r="LTI39" s="1427"/>
      <c r="LTJ39" s="1427"/>
      <c r="LTK39" s="1427"/>
      <c r="LTL39" s="1427"/>
      <c r="LTM39" s="1427"/>
      <c r="LTN39" s="1427"/>
      <c r="LTO39" s="1427"/>
      <c r="LTP39" s="17"/>
      <c r="LTQ39" s="318"/>
      <c r="LTR39" s="318"/>
      <c r="LTS39" s="318"/>
      <c r="LTT39" s="318"/>
      <c r="LTU39" s="318"/>
      <c r="LTV39" s="318"/>
      <c r="LTW39" s="318"/>
      <c r="LTX39" s="38"/>
      <c r="LTY39" s="318"/>
      <c r="LTZ39" s="38"/>
      <c r="LUA39" s="38"/>
      <c r="LUB39" s="1427"/>
      <c r="LUC39" s="38"/>
      <c r="LUD39" s="38"/>
      <c r="LUE39" s="1427"/>
      <c r="LUF39" s="1427"/>
      <c r="LUG39" s="1427"/>
      <c r="LUH39" s="1427"/>
      <c r="LUI39" s="1427"/>
      <c r="LUJ39" s="1427"/>
      <c r="LUK39" s="1427"/>
      <c r="LUL39" s="17"/>
      <c r="LUM39" s="318"/>
      <c r="LUN39" s="318"/>
      <c r="LUO39" s="318"/>
      <c r="LUP39" s="318"/>
      <c r="LUQ39" s="318"/>
      <c r="LUR39" s="318"/>
      <c r="LUS39" s="318"/>
      <c r="LUT39" s="38"/>
      <c r="LUU39" s="318"/>
      <c r="LUV39" s="38"/>
      <c r="LUW39" s="38"/>
      <c r="LUX39" s="1427"/>
      <c r="LUY39" s="38"/>
      <c r="LUZ39" s="38"/>
      <c r="LVA39" s="1427"/>
      <c r="LVB39" s="1427"/>
      <c r="LVC39" s="1427"/>
      <c r="LVD39" s="1427"/>
      <c r="LVE39" s="1427"/>
      <c r="LVF39" s="1427"/>
      <c r="LVG39" s="1427"/>
      <c r="LVH39" s="17"/>
      <c r="LVI39" s="318"/>
      <c r="LVJ39" s="318"/>
      <c r="LVK39" s="318"/>
      <c r="LVL39" s="318"/>
      <c r="LVM39" s="318"/>
      <c r="LVN39" s="318"/>
      <c r="LVO39" s="318"/>
      <c r="LVP39" s="38"/>
      <c r="LVQ39" s="318"/>
      <c r="LVR39" s="38"/>
      <c r="LVS39" s="38"/>
      <c r="LVT39" s="1427"/>
      <c r="LVU39" s="38"/>
      <c r="LVV39" s="38"/>
      <c r="LVW39" s="1427"/>
      <c r="LVX39" s="1427"/>
      <c r="LVY39" s="1427"/>
      <c r="LVZ39" s="1427"/>
      <c r="LWA39" s="1427"/>
      <c r="LWB39" s="1427"/>
      <c r="LWC39" s="1427"/>
      <c r="LWD39" s="17"/>
      <c r="LWE39" s="318"/>
      <c r="LWF39" s="318"/>
      <c r="LWG39" s="318"/>
      <c r="LWH39" s="318"/>
      <c r="LWI39" s="318"/>
      <c r="LWJ39" s="318"/>
      <c r="LWK39" s="318"/>
      <c r="LWL39" s="38"/>
      <c r="LWM39" s="318"/>
      <c r="LWN39" s="38"/>
      <c r="LWO39" s="38"/>
      <c r="LWP39" s="1427"/>
      <c r="LWQ39" s="38"/>
      <c r="LWR39" s="38"/>
      <c r="LWS39" s="1427"/>
      <c r="LWT39" s="1427"/>
      <c r="LWU39" s="1427"/>
      <c r="LWV39" s="1427"/>
      <c r="LWW39" s="1427"/>
      <c r="LWX39" s="1427"/>
      <c r="LWY39" s="1427"/>
      <c r="LWZ39" s="17"/>
      <c r="LXA39" s="318"/>
      <c r="LXB39" s="318"/>
      <c r="LXC39" s="318"/>
      <c r="LXD39" s="318"/>
      <c r="LXE39" s="318"/>
      <c r="LXF39" s="318"/>
      <c r="LXG39" s="318"/>
      <c r="LXH39" s="38"/>
      <c r="LXI39" s="318"/>
      <c r="LXJ39" s="38"/>
      <c r="LXK39" s="38"/>
      <c r="LXL39" s="1427"/>
      <c r="LXM39" s="38"/>
      <c r="LXN39" s="38"/>
      <c r="LXO39" s="1427"/>
      <c r="LXP39" s="1427"/>
      <c r="LXQ39" s="1427"/>
      <c r="LXR39" s="1427"/>
      <c r="LXS39" s="1427"/>
      <c r="LXT39" s="1427"/>
      <c r="LXU39" s="1427"/>
      <c r="LXV39" s="17"/>
      <c r="LXW39" s="318"/>
      <c r="LXX39" s="318"/>
      <c r="LXY39" s="318"/>
      <c r="LXZ39" s="318"/>
      <c r="LYA39" s="318"/>
      <c r="LYB39" s="318"/>
      <c r="LYC39" s="318"/>
      <c r="LYD39" s="38"/>
      <c r="LYE39" s="318"/>
      <c r="LYF39" s="38"/>
      <c r="LYG39" s="38"/>
      <c r="LYH39" s="1427"/>
      <c r="LYI39" s="38"/>
      <c r="LYJ39" s="38"/>
      <c r="LYK39" s="1427"/>
      <c r="LYL39" s="1427"/>
      <c r="LYM39" s="1427"/>
      <c r="LYN39" s="1427"/>
      <c r="LYO39" s="1427"/>
      <c r="LYP39" s="1427"/>
      <c r="LYQ39" s="1427"/>
      <c r="LYR39" s="17"/>
      <c r="LYS39" s="318"/>
      <c r="LYT39" s="318"/>
      <c r="LYU39" s="318"/>
      <c r="LYV39" s="318"/>
      <c r="LYW39" s="318"/>
      <c r="LYX39" s="318"/>
      <c r="LYY39" s="318"/>
      <c r="LYZ39" s="38"/>
      <c r="LZA39" s="318"/>
      <c r="LZB39" s="38"/>
      <c r="LZC39" s="38"/>
      <c r="LZD39" s="1427"/>
      <c r="LZE39" s="38"/>
      <c r="LZF39" s="38"/>
      <c r="LZG39" s="1427"/>
      <c r="LZH39" s="1427"/>
      <c r="LZI39" s="1427"/>
      <c r="LZJ39" s="1427"/>
      <c r="LZK39" s="1427"/>
      <c r="LZL39" s="1427"/>
      <c r="LZM39" s="1427"/>
      <c r="LZN39" s="17"/>
      <c r="LZO39" s="318"/>
      <c r="LZP39" s="318"/>
      <c r="LZQ39" s="318"/>
      <c r="LZR39" s="318"/>
      <c r="LZS39" s="318"/>
      <c r="LZT39" s="318"/>
      <c r="LZU39" s="318"/>
      <c r="LZV39" s="38"/>
      <c r="LZW39" s="318"/>
      <c r="LZX39" s="38"/>
      <c r="LZY39" s="38"/>
      <c r="LZZ39" s="1427"/>
      <c r="MAA39" s="38"/>
      <c r="MAB39" s="38"/>
      <c r="MAC39" s="1427"/>
      <c r="MAD39" s="1427"/>
      <c r="MAE39" s="1427"/>
      <c r="MAF39" s="1427"/>
      <c r="MAG39" s="1427"/>
      <c r="MAH39" s="1427"/>
      <c r="MAI39" s="1427"/>
      <c r="MAJ39" s="17"/>
      <c r="MAK39" s="318"/>
      <c r="MAL39" s="318"/>
      <c r="MAM39" s="318"/>
      <c r="MAN39" s="318"/>
      <c r="MAO39" s="318"/>
      <c r="MAP39" s="318"/>
      <c r="MAQ39" s="318"/>
      <c r="MAR39" s="38"/>
      <c r="MAS39" s="318"/>
      <c r="MAT39" s="38"/>
      <c r="MAU39" s="38"/>
      <c r="MAV39" s="1427"/>
      <c r="MAW39" s="38"/>
      <c r="MAX39" s="38"/>
      <c r="MAY39" s="1427"/>
      <c r="MAZ39" s="1427"/>
      <c r="MBA39" s="1427"/>
      <c r="MBB39" s="1427"/>
      <c r="MBC39" s="1427"/>
      <c r="MBD39" s="1427"/>
      <c r="MBE39" s="1427"/>
      <c r="MBF39" s="17"/>
      <c r="MBG39" s="318"/>
      <c r="MBH39" s="318"/>
      <c r="MBI39" s="318"/>
      <c r="MBJ39" s="318"/>
      <c r="MBK39" s="318"/>
      <c r="MBL39" s="318"/>
      <c r="MBM39" s="318"/>
      <c r="MBN39" s="38"/>
      <c r="MBO39" s="318"/>
      <c r="MBP39" s="38"/>
      <c r="MBQ39" s="38"/>
      <c r="MBR39" s="1427"/>
      <c r="MBS39" s="38"/>
      <c r="MBT39" s="38"/>
      <c r="MBU39" s="1427"/>
      <c r="MBV39" s="1427"/>
      <c r="MBW39" s="1427"/>
      <c r="MBX39" s="1427"/>
      <c r="MBY39" s="1427"/>
      <c r="MBZ39" s="1427"/>
      <c r="MCA39" s="1427"/>
      <c r="MCB39" s="17"/>
      <c r="MCC39" s="318"/>
      <c r="MCD39" s="318"/>
      <c r="MCE39" s="318"/>
      <c r="MCF39" s="318"/>
      <c r="MCG39" s="318"/>
      <c r="MCH39" s="318"/>
      <c r="MCI39" s="318"/>
      <c r="MCJ39" s="38"/>
      <c r="MCK39" s="318"/>
      <c r="MCL39" s="38"/>
      <c r="MCM39" s="38"/>
      <c r="MCN39" s="1427"/>
      <c r="MCO39" s="38"/>
      <c r="MCP39" s="38"/>
      <c r="MCQ39" s="1427"/>
      <c r="MCR39" s="1427"/>
      <c r="MCS39" s="1427"/>
      <c r="MCT39" s="1427"/>
      <c r="MCU39" s="1427"/>
      <c r="MCV39" s="1427"/>
      <c r="MCW39" s="1427"/>
      <c r="MCX39" s="17"/>
      <c r="MCY39" s="318"/>
      <c r="MCZ39" s="318"/>
      <c r="MDA39" s="318"/>
      <c r="MDB39" s="318"/>
      <c r="MDC39" s="318"/>
      <c r="MDD39" s="318"/>
      <c r="MDE39" s="318"/>
      <c r="MDF39" s="38"/>
      <c r="MDG39" s="318"/>
      <c r="MDH39" s="38"/>
      <c r="MDI39" s="38"/>
      <c r="MDJ39" s="1427"/>
      <c r="MDK39" s="38"/>
      <c r="MDL39" s="38"/>
      <c r="MDM39" s="1427"/>
      <c r="MDN39" s="1427"/>
      <c r="MDO39" s="1427"/>
      <c r="MDP39" s="1427"/>
      <c r="MDQ39" s="1427"/>
      <c r="MDR39" s="1427"/>
      <c r="MDS39" s="1427"/>
      <c r="MDT39" s="17"/>
      <c r="MDU39" s="318"/>
      <c r="MDV39" s="318"/>
      <c r="MDW39" s="318"/>
      <c r="MDX39" s="318"/>
      <c r="MDY39" s="318"/>
      <c r="MDZ39" s="318"/>
      <c r="MEA39" s="318"/>
      <c r="MEB39" s="38"/>
      <c r="MEC39" s="318"/>
      <c r="MED39" s="38"/>
      <c r="MEE39" s="38"/>
      <c r="MEF39" s="1427"/>
      <c r="MEG39" s="38"/>
      <c r="MEH39" s="38"/>
      <c r="MEI39" s="1427"/>
      <c r="MEJ39" s="1427"/>
      <c r="MEK39" s="1427"/>
      <c r="MEL39" s="1427"/>
      <c r="MEM39" s="1427"/>
      <c r="MEN39" s="1427"/>
      <c r="MEO39" s="1427"/>
      <c r="MEP39" s="17"/>
      <c r="MEQ39" s="318"/>
      <c r="MER39" s="318"/>
      <c r="MES39" s="318"/>
      <c r="MET39" s="318"/>
      <c r="MEU39" s="318"/>
      <c r="MEV39" s="318"/>
      <c r="MEW39" s="318"/>
      <c r="MEX39" s="38"/>
      <c r="MEY39" s="318"/>
      <c r="MEZ39" s="38"/>
      <c r="MFA39" s="38"/>
      <c r="MFB39" s="1427"/>
      <c r="MFC39" s="38"/>
      <c r="MFD39" s="38"/>
      <c r="MFE39" s="1427"/>
      <c r="MFF39" s="1427"/>
      <c r="MFG39" s="1427"/>
      <c r="MFH39" s="1427"/>
      <c r="MFI39" s="1427"/>
      <c r="MFJ39" s="1427"/>
      <c r="MFK39" s="1427"/>
      <c r="MFL39" s="17"/>
      <c r="MFM39" s="318"/>
      <c r="MFN39" s="318"/>
      <c r="MFO39" s="318"/>
      <c r="MFP39" s="318"/>
      <c r="MFQ39" s="318"/>
      <c r="MFR39" s="318"/>
      <c r="MFS39" s="318"/>
      <c r="MFT39" s="38"/>
      <c r="MFU39" s="318"/>
      <c r="MFV39" s="38"/>
      <c r="MFW39" s="38"/>
      <c r="MFX39" s="1427"/>
      <c r="MFY39" s="38"/>
      <c r="MFZ39" s="38"/>
      <c r="MGA39" s="1427"/>
      <c r="MGB39" s="1427"/>
      <c r="MGC39" s="1427"/>
      <c r="MGD39" s="1427"/>
      <c r="MGE39" s="1427"/>
      <c r="MGF39" s="1427"/>
      <c r="MGG39" s="1427"/>
      <c r="MGH39" s="17"/>
      <c r="MGI39" s="318"/>
      <c r="MGJ39" s="318"/>
      <c r="MGK39" s="318"/>
      <c r="MGL39" s="318"/>
      <c r="MGM39" s="318"/>
      <c r="MGN39" s="318"/>
      <c r="MGO39" s="318"/>
      <c r="MGP39" s="38"/>
      <c r="MGQ39" s="318"/>
      <c r="MGR39" s="38"/>
      <c r="MGS39" s="38"/>
      <c r="MGT39" s="1427"/>
      <c r="MGU39" s="38"/>
      <c r="MGV39" s="38"/>
      <c r="MGW39" s="1427"/>
      <c r="MGX39" s="1427"/>
      <c r="MGY39" s="1427"/>
      <c r="MGZ39" s="1427"/>
      <c r="MHA39" s="1427"/>
      <c r="MHB39" s="1427"/>
      <c r="MHC39" s="1427"/>
      <c r="MHD39" s="17"/>
      <c r="MHE39" s="318"/>
      <c r="MHF39" s="318"/>
      <c r="MHG39" s="318"/>
      <c r="MHH39" s="318"/>
      <c r="MHI39" s="318"/>
      <c r="MHJ39" s="318"/>
      <c r="MHK39" s="318"/>
      <c r="MHL39" s="38"/>
      <c r="MHM39" s="318"/>
      <c r="MHN39" s="38"/>
      <c r="MHO39" s="38"/>
      <c r="MHP39" s="1427"/>
      <c r="MHQ39" s="38"/>
      <c r="MHR39" s="38"/>
      <c r="MHS39" s="1427"/>
      <c r="MHT39" s="1427"/>
      <c r="MHU39" s="1427"/>
      <c r="MHV39" s="1427"/>
      <c r="MHW39" s="1427"/>
      <c r="MHX39" s="1427"/>
      <c r="MHY39" s="1427"/>
      <c r="MHZ39" s="17"/>
      <c r="MIA39" s="318"/>
      <c r="MIB39" s="318"/>
      <c r="MIC39" s="318"/>
      <c r="MID39" s="318"/>
      <c r="MIE39" s="318"/>
      <c r="MIF39" s="318"/>
      <c r="MIG39" s="318"/>
      <c r="MIH39" s="38"/>
      <c r="MII39" s="318"/>
      <c r="MIJ39" s="38"/>
      <c r="MIK39" s="38"/>
      <c r="MIL39" s="1427"/>
      <c r="MIM39" s="38"/>
      <c r="MIN39" s="38"/>
      <c r="MIO39" s="1427"/>
      <c r="MIP39" s="1427"/>
      <c r="MIQ39" s="1427"/>
      <c r="MIR39" s="1427"/>
      <c r="MIS39" s="1427"/>
      <c r="MIT39" s="1427"/>
      <c r="MIU39" s="1427"/>
      <c r="MIV39" s="17"/>
      <c r="MIW39" s="318"/>
      <c r="MIX39" s="318"/>
      <c r="MIY39" s="318"/>
      <c r="MIZ39" s="318"/>
      <c r="MJA39" s="318"/>
      <c r="MJB39" s="318"/>
      <c r="MJC39" s="318"/>
      <c r="MJD39" s="38"/>
      <c r="MJE39" s="318"/>
      <c r="MJF39" s="38"/>
      <c r="MJG39" s="38"/>
      <c r="MJH39" s="1427"/>
      <c r="MJI39" s="38"/>
      <c r="MJJ39" s="38"/>
      <c r="MJK39" s="1427"/>
      <c r="MJL39" s="1427"/>
      <c r="MJM39" s="1427"/>
      <c r="MJN39" s="1427"/>
      <c r="MJO39" s="1427"/>
      <c r="MJP39" s="1427"/>
      <c r="MJQ39" s="1427"/>
      <c r="MJR39" s="17"/>
      <c r="MJS39" s="318"/>
      <c r="MJT39" s="318"/>
      <c r="MJU39" s="318"/>
      <c r="MJV39" s="318"/>
      <c r="MJW39" s="318"/>
      <c r="MJX39" s="318"/>
      <c r="MJY39" s="318"/>
      <c r="MJZ39" s="38"/>
      <c r="MKA39" s="318"/>
      <c r="MKB39" s="38"/>
      <c r="MKC39" s="38"/>
      <c r="MKD39" s="1427"/>
      <c r="MKE39" s="38"/>
      <c r="MKF39" s="38"/>
      <c r="MKG39" s="1427"/>
      <c r="MKH39" s="1427"/>
      <c r="MKI39" s="1427"/>
      <c r="MKJ39" s="1427"/>
      <c r="MKK39" s="1427"/>
      <c r="MKL39" s="1427"/>
      <c r="MKM39" s="1427"/>
      <c r="MKN39" s="17"/>
      <c r="MKO39" s="318"/>
      <c r="MKP39" s="318"/>
      <c r="MKQ39" s="318"/>
      <c r="MKR39" s="318"/>
      <c r="MKS39" s="318"/>
      <c r="MKT39" s="318"/>
      <c r="MKU39" s="318"/>
      <c r="MKV39" s="38"/>
      <c r="MKW39" s="318"/>
      <c r="MKX39" s="38"/>
      <c r="MKY39" s="38"/>
      <c r="MKZ39" s="1427"/>
      <c r="MLA39" s="38"/>
      <c r="MLB39" s="38"/>
      <c r="MLC39" s="1427"/>
      <c r="MLD39" s="1427"/>
      <c r="MLE39" s="1427"/>
      <c r="MLF39" s="1427"/>
      <c r="MLG39" s="1427"/>
      <c r="MLH39" s="1427"/>
      <c r="MLI39" s="1427"/>
      <c r="MLJ39" s="17"/>
      <c r="MLK39" s="318"/>
      <c r="MLL39" s="318"/>
      <c r="MLM39" s="318"/>
      <c r="MLN39" s="318"/>
      <c r="MLO39" s="318"/>
      <c r="MLP39" s="318"/>
      <c r="MLQ39" s="318"/>
      <c r="MLR39" s="38"/>
      <c r="MLS39" s="318"/>
      <c r="MLT39" s="38"/>
      <c r="MLU39" s="38"/>
      <c r="MLV39" s="1427"/>
      <c r="MLW39" s="38"/>
      <c r="MLX39" s="38"/>
      <c r="MLY39" s="1427"/>
      <c r="MLZ39" s="1427"/>
      <c r="MMA39" s="1427"/>
      <c r="MMB39" s="1427"/>
      <c r="MMC39" s="1427"/>
      <c r="MMD39" s="1427"/>
      <c r="MME39" s="1427"/>
      <c r="MMF39" s="17"/>
      <c r="MMG39" s="318"/>
      <c r="MMH39" s="318"/>
      <c r="MMI39" s="318"/>
      <c r="MMJ39" s="318"/>
      <c r="MMK39" s="318"/>
      <c r="MML39" s="318"/>
      <c r="MMM39" s="318"/>
      <c r="MMN39" s="38"/>
      <c r="MMO39" s="318"/>
      <c r="MMP39" s="38"/>
      <c r="MMQ39" s="38"/>
      <c r="MMR39" s="1427"/>
      <c r="MMS39" s="38"/>
      <c r="MMT39" s="38"/>
      <c r="MMU39" s="1427"/>
      <c r="MMV39" s="1427"/>
      <c r="MMW39" s="1427"/>
      <c r="MMX39" s="1427"/>
      <c r="MMY39" s="1427"/>
      <c r="MMZ39" s="1427"/>
      <c r="MNA39" s="1427"/>
      <c r="MNB39" s="17"/>
      <c r="MNC39" s="318"/>
      <c r="MND39" s="318"/>
      <c r="MNE39" s="318"/>
      <c r="MNF39" s="318"/>
      <c r="MNG39" s="318"/>
      <c r="MNH39" s="318"/>
      <c r="MNI39" s="318"/>
      <c r="MNJ39" s="38"/>
      <c r="MNK39" s="318"/>
      <c r="MNL39" s="38"/>
      <c r="MNM39" s="38"/>
      <c r="MNN39" s="1427"/>
      <c r="MNO39" s="38"/>
      <c r="MNP39" s="38"/>
      <c r="MNQ39" s="1427"/>
      <c r="MNR39" s="1427"/>
      <c r="MNS39" s="1427"/>
      <c r="MNT39" s="1427"/>
      <c r="MNU39" s="1427"/>
      <c r="MNV39" s="1427"/>
      <c r="MNW39" s="1427"/>
      <c r="MNX39" s="17"/>
      <c r="MNY39" s="318"/>
      <c r="MNZ39" s="318"/>
      <c r="MOA39" s="318"/>
      <c r="MOB39" s="318"/>
      <c r="MOC39" s="318"/>
      <c r="MOD39" s="318"/>
      <c r="MOE39" s="318"/>
      <c r="MOF39" s="38"/>
      <c r="MOG39" s="318"/>
      <c r="MOH39" s="38"/>
      <c r="MOI39" s="38"/>
      <c r="MOJ39" s="1427"/>
      <c r="MOK39" s="38"/>
      <c r="MOL39" s="38"/>
      <c r="MOM39" s="1427"/>
      <c r="MON39" s="1427"/>
      <c r="MOO39" s="1427"/>
      <c r="MOP39" s="1427"/>
      <c r="MOQ39" s="1427"/>
      <c r="MOR39" s="1427"/>
      <c r="MOS39" s="1427"/>
      <c r="MOT39" s="17"/>
      <c r="MOU39" s="318"/>
      <c r="MOV39" s="318"/>
      <c r="MOW39" s="318"/>
      <c r="MOX39" s="318"/>
      <c r="MOY39" s="318"/>
      <c r="MOZ39" s="318"/>
      <c r="MPA39" s="318"/>
      <c r="MPB39" s="38"/>
      <c r="MPC39" s="318"/>
      <c r="MPD39" s="38"/>
      <c r="MPE39" s="38"/>
      <c r="MPF39" s="1427"/>
      <c r="MPG39" s="38"/>
      <c r="MPH39" s="38"/>
      <c r="MPI39" s="1427"/>
      <c r="MPJ39" s="1427"/>
      <c r="MPK39" s="1427"/>
      <c r="MPL39" s="1427"/>
      <c r="MPM39" s="1427"/>
      <c r="MPN39" s="1427"/>
      <c r="MPO39" s="1427"/>
      <c r="MPP39" s="17"/>
      <c r="MPQ39" s="318"/>
      <c r="MPR39" s="318"/>
      <c r="MPS39" s="318"/>
      <c r="MPT39" s="318"/>
      <c r="MPU39" s="318"/>
      <c r="MPV39" s="318"/>
      <c r="MPW39" s="318"/>
      <c r="MPX39" s="38"/>
      <c r="MPY39" s="318"/>
      <c r="MPZ39" s="38"/>
      <c r="MQA39" s="38"/>
      <c r="MQB39" s="1427"/>
      <c r="MQC39" s="38"/>
      <c r="MQD39" s="38"/>
      <c r="MQE39" s="1427"/>
      <c r="MQF39" s="1427"/>
      <c r="MQG39" s="1427"/>
      <c r="MQH39" s="1427"/>
      <c r="MQI39" s="1427"/>
      <c r="MQJ39" s="1427"/>
      <c r="MQK39" s="1427"/>
      <c r="MQL39" s="17"/>
      <c r="MQM39" s="318"/>
      <c r="MQN39" s="318"/>
      <c r="MQO39" s="318"/>
      <c r="MQP39" s="318"/>
      <c r="MQQ39" s="318"/>
      <c r="MQR39" s="318"/>
      <c r="MQS39" s="318"/>
      <c r="MQT39" s="38"/>
      <c r="MQU39" s="318"/>
      <c r="MQV39" s="38"/>
      <c r="MQW39" s="38"/>
      <c r="MQX39" s="1427"/>
      <c r="MQY39" s="38"/>
      <c r="MQZ39" s="38"/>
      <c r="MRA39" s="1427"/>
      <c r="MRB39" s="1427"/>
      <c r="MRC39" s="1427"/>
      <c r="MRD39" s="1427"/>
      <c r="MRE39" s="1427"/>
      <c r="MRF39" s="1427"/>
      <c r="MRG39" s="1427"/>
      <c r="MRH39" s="17"/>
      <c r="MRI39" s="318"/>
      <c r="MRJ39" s="318"/>
      <c r="MRK39" s="318"/>
      <c r="MRL39" s="318"/>
      <c r="MRM39" s="318"/>
      <c r="MRN39" s="318"/>
      <c r="MRO39" s="318"/>
      <c r="MRP39" s="38"/>
      <c r="MRQ39" s="318"/>
      <c r="MRR39" s="38"/>
      <c r="MRS39" s="38"/>
      <c r="MRT39" s="1427"/>
      <c r="MRU39" s="38"/>
      <c r="MRV39" s="38"/>
      <c r="MRW39" s="1427"/>
      <c r="MRX39" s="1427"/>
      <c r="MRY39" s="1427"/>
      <c r="MRZ39" s="1427"/>
      <c r="MSA39" s="1427"/>
      <c r="MSB39" s="1427"/>
      <c r="MSC39" s="1427"/>
      <c r="MSD39" s="17"/>
      <c r="MSE39" s="318"/>
      <c r="MSF39" s="318"/>
      <c r="MSG39" s="318"/>
      <c r="MSH39" s="318"/>
      <c r="MSI39" s="318"/>
      <c r="MSJ39" s="318"/>
      <c r="MSK39" s="318"/>
      <c r="MSL39" s="38"/>
      <c r="MSM39" s="318"/>
      <c r="MSN39" s="38"/>
      <c r="MSO39" s="38"/>
      <c r="MSP39" s="1427"/>
      <c r="MSQ39" s="38"/>
      <c r="MSR39" s="38"/>
      <c r="MSS39" s="1427"/>
      <c r="MST39" s="1427"/>
      <c r="MSU39" s="1427"/>
      <c r="MSV39" s="1427"/>
      <c r="MSW39" s="1427"/>
      <c r="MSX39" s="1427"/>
      <c r="MSY39" s="1427"/>
      <c r="MSZ39" s="17"/>
      <c r="MTA39" s="318"/>
      <c r="MTB39" s="318"/>
      <c r="MTC39" s="318"/>
      <c r="MTD39" s="318"/>
      <c r="MTE39" s="318"/>
      <c r="MTF39" s="318"/>
      <c r="MTG39" s="318"/>
      <c r="MTH39" s="38"/>
      <c r="MTI39" s="318"/>
      <c r="MTJ39" s="38"/>
      <c r="MTK39" s="38"/>
      <c r="MTL39" s="1427"/>
      <c r="MTM39" s="38"/>
      <c r="MTN39" s="38"/>
      <c r="MTO39" s="1427"/>
      <c r="MTP39" s="1427"/>
      <c r="MTQ39" s="1427"/>
      <c r="MTR39" s="1427"/>
      <c r="MTS39" s="1427"/>
      <c r="MTT39" s="1427"/>
      <c r="MTU39" s="1427"/>
      <c r="MTV39" s="17"/>
      <c r="MTW39" s="318"/>
      <c r="MTX39" s="318"/>
      <c r="MTY39" s="318"/>
      <c r="MTZ39" s="318"/>
      <c r="MUA39" s="318"/>
      <c r="MUB39" s="318"/>
      <c r="MUC39" s="318"/>
      <c r="MUD39" s="38"/>
      <c r="MUE39" s="318"/>
      <c r="MUF39" s="38"/>
      <c r="MUG39" s="38"/>
      <c r="MUH39" s="1427"/>
      <c r="MUI39" s="38"/>
      <c r="MUJ39" s="38"/>
      <c r="MUK39" s="1427"/>
      <c r="MUL39" s="1427"/>
      <c r="MUM39" s="1427"/>
      <c r="MUN39" s="1427"/>
      <c r="MUO39" s="1427"/>
      <c r="MUP39" s="1427"/>
      <c r="MUQ39" s="1427"/>
      <c r="MUR39" s="17"/>
      <c r="MUS39" s="318"/>
      <c r="MUT39" s="318"/>
      <c r="MUU39" s="318"/>
      <c r="MUV39" s="318"/>
      <c r="MUW39" s="318"/>
      <c r="MUX39" s="318"/>
      <c r="MUY39" s="318"/>
      <c r="MUZ39" s="38"/>
      <c r="MVA39" s="318"/>
      <c r="MVB39" s="38"/>
      <c r="MVC39" s="38"/>
      <c r="MVD39" s="1427"/>
      <c r="MVE39" s="38"/>
      <c r="MVF39" s="38"/>
      <c r="MVG39" s="1427"/>
      <c r="MVH39" s="1427"/>
      <c r="MVI39" s="1427"/>
      <c r="MVJ39" s="1427"/>
      <c r="MVK39" s="1427"/>
      <c r="MVL39" s="1427"/>
      <c r="MVM39" s="1427"/>
      <c r="MVN39" s="17"/>
      <c r="MVO39" s="318"/>
      <c r="MVP39" s="318"/>
      <c r="MVQ39" s="318"/>
      <c r="MVR39" s="318"/>
      <c r="MVS39" s="318"/>
      <c r="MVT39" s="318"/>
      <c r="MVU39" s="318"/>
      <c r="MVV39" s="38"/>
      <c r="MVW39" s="318"/>
      <c r="MVX39" s="38"/>
      <c r="MVY39" s="38"/>
      <c r="MVZ39" s="1427"/>
      <c r="MWA39" s="38"/>
      <c r="MWB39" s="38"/>
      <c r="MWC39" s="1427"/>
      <c r="MWD39" s="1427"/>
      <c r="MWE39" s="1427"/>
      <c r="MWF39" s="1427"/>
      <c r="MWG39" s="1427"/>
      <c r="MWH39" s="1427"/>
      <c r="MWI39" s="1427"/>
      <c r="MWJ39" s="17"/>
      <c r="MWK39" s="318"/>
      <c r="MWL39" s="318"/>
      <c r="MWM39" s="318"/>
      <c r="MWN39" s="318"/>
      <c r="MWO39" s="318"/>
      <c r="MWP39" s="318"/>
      <c r="MWQ39" s="318"/>
      <c r="MWR39" s="38"/>
      <c r="MWS39" s="318"/>
      <c r="MWT39" s="38"/>
      <c r="MWU39" s="38"/>
      <c r="MWV39" s="1427"/>
      <c r="MWW39" s="38"/>
      <c r="MWX39" s="38"/>
      <c r="MWY39" s="1427"/>
      <c r="MWZ39" s="1427"/>
      <c r="MXA39" s="1427"/>
      <c r="MXB39" s="1427"/>
      <c r="MXC39" s="1427"/>
      <c r="MXD39" s="1427"/>
      <c r="MXE39" s="1427"/>
      <c r="MXF39" s="17"/>
      <c r="MXG39" s="318"/>
      <c r="MXH39" s="318"/>
      <c r="MXI39" s="318"/>
      <c r="MXJ39" s="318"/>
      <c r="MXK39" s="318"/>
      <c r="MXL39" s="318"/>
      <c r="MXM39" s="318"/>
      <c r="MXN39" s="38"/>
      <c r="MXO39" s="318"/>
      <c r="MXP39" s="38"/>
      <c r="MXQ39" s="38"/>
      <c r="MXR39" s="1427"/>
      <c r="MXS39" s="38"/>
      <c r="MXT39" s="38"/>
      <c r="MXU39" s="1427"/>
      <c r="MXV39" s="1427"/>
      <c r="MXW39" s="1427"/>
      <c r="MXX39" s="1427"/>
      <c r="MXY39" s="1427"/>
      <c r="MXZ39" s="1427"/>
      <c r="MYA39" s="1427"/>
      <c r="MYB39" s="17"/>
      <c r="MYC39" s="318"/>
      <c r="MYD39" s="318"/>
      <c r="MYE39" s="318"/>
      <c r="MYF39" s="318"/>
      <c r="MYG39" s="318"/>
      <c r="MYH39" s="318"/>
      <c r="MYI39" s="318"/>
      <c r="MYJ39" s="38"/>
      <c r="MYK39" s="318"/>
      <c r="MYL39" s="38"/>
      <c r="MYM39" s="38"/>
      <c r="MYN39" s="1427"/>
      <c r="MYO39" s="38"/>
      <c r="MYP39" s="38"/>
      <c r="MYQ39" s="1427"/>
      <c r="MYR39" s="1427"/>
      <c r="MYS39" s="1427"/>
      <c r="MYT39" s="1427"/>
      <c r="MYU39" s="1427"/>
      <c r="MYV39" s="1427"/>
      <c r="MYW39" s="1427"/>
      <c r="MYX39" s="17"/>
      <c r="MYY39" s="318"/>
      <c r="MYZ39" s="318"/>
      <c r="MZA39" s="318"/>
      <c r="MZB39" s="318"/>
      <c r="MZC39" s="318"/>
      <c r="MZD39" s="318"/>
      <c r="MZE39" s="318"/>
      <c r="MZF39" s="38"/>
      <c r="MZG39" s="318"/>
      <c r="MZH39" s="38"/>
      <c r="MZI39" s="38"/>
      <c r="MZJ39" s="1427"/>
      <c r="MZK39" s="38"/>
      <c r="MZL39" s="38"/>
      <c r="MZM39" s="1427"/>
      <c r="MZN39" s="1427"/>
      <c r="MZO39" s="1427"/>
      <c r="MZP39" s="1427"/>
      <c r="MZQ39" s="1427"/>
      <c r="MZR39" s="1427"/>
      <c r="MZS39" s="1427"/>
      <c r="MZT39" s="17"/>
      <c r="MZU39" s="318"/>
      <c r="MZV39" s="318"/>
      <c r="MZW39" s="318"/>
      <c r="MZX39" s="318"/>
      <c r="MZY39" s="318"/>
      <c r="MZZ39" s="318"/>
      <c r="NAA39" s="318"/>
      <c r="NAB39" s="38"/>
      <c r="NAC39" s="318"/>
      <c r="NAD39" s="38"/>
      <c r="NAE39" s="38"/>
      <c r="NAF39" s="1427"/>
      <c r="NAG39" s="38"/>
      <c r="NAH39" s="38"/>
      <c r="NAI39" s="1427"/>
      <c r="NAJ39" s="1427"/>
      <c r="NAK39" s="1427"/>
      <c r="NAL39" s="1427"/>
      <c r="NAM39" s="1427"/>
      <c r="NAN39" s="1427"/>
      <c r="NAO39" s="1427"/>
      <c r="NAP39" s="17"/>
      <c r="NAQ39" s="318"/>
      <c r="NAR39" s="318"/>
      <c r="NAS39" s="318"/>
      <c r="NAT39" s="318"/>
      <c r="NAU39" s="318"/>
      <c r="NAV39" s="318"/>
      <c r="NAW39" s="318"/>
      <c r="NAX39" s="38"/>
      <c r="NAY39" s="318"/>
      <c r="NAZ39" s="38"/>
      <c r="NBA39" s="38"/>
      <c r="NBB39" s="1427"/>
      <c r="NBC39" s="38"/>
      <c r="NBD39" s="38"/>
      <c r="NBE39" s="1427"/>
      <c r="NBF39" s="1427"/>
      <c r="NBG39" s="1427"/>
      <c r="NBH39" s="1427"/>
      <c r="NBI39" s="1427"/>
      <c r="NBJ39" s="1427"/>
      <c r="NBK39" s="1427"/>
      <c r="NBL39" s="17"/>
      <c r="NBM39" s="318"/>
      <c r="NBN39" s="318"/>
      <c r="NBO39" s="318"/>
      <c r="NBP39" s="318"/>
      <c r="NBQ39" s="318"/>
      <c r="NBR39" s="318"/>
      <c r="NBS39" s="318"/>
      <c r="NBT39" s="38"/>
      <c r="NBU39" s="318"/>
      <c r="NBV39" s="38"/>
      <c r="NBW39" s="38"/>
      <c r="NBX39" s="1427"/>
      <c r="NBY39" s="38"/>
      <c r="NBZ39" s="38"/>
      <c r="NCA39" s="1427"/>
      <c r="NCB39" s="1427"/>
      <c r="NCC39" s="1427"/>
      <c r="NCD39" s="1427"/>
      <c r="NCE39" s="1427"/>
      <c r="NCF39" s="1427"/>
      <c r="NCG39" s="1427"/>
      <c r="NCH39" s="17"/>
      <c r="NCI39" s="318"/>
      <c r="NCJ39" s="318"/>
      <c r="NCK39" s="318"/>
      <c r="NCL39" s="318"/>
      <c r="NCM39" s="318"/>
      <c r="NCN39" s="318"/>
      <c r="NCO39" s="318"/>
      <c r="NCP39" s="38"/>
      <c r="NCQ39" s="318"/>
      <c r="NCR39" s="38"/>
      <c r="NCS39" s="38"/>
      <c r="NCT39" s="1427"/>
      <c r="NCU39" s="38"/>
      <c r="NCV39" s="38"/>
      <c r="NCW39" s="1427"/>
      <c r="NCX39" s="1427"/>
      <c r="NCY39" s="1427"/>
      <c r="NCZ39" s="1427"/>
      <c r="NDA39" s="1427"/>
      <c r="NDB39" s="1427"/>
      <c r="NDC39" s="1427"/>
      <c r="NDD39" s="17"/>
      <c r="NDE39" s="318"/>
      <c r="NDF39" s="318"/>
      <c r="NDG39" s="318"/>
      <c r="NDH39" s="318"/>
      <c r="NDI39" s="318"/>
      <c r="NDJ39" s="318"/>
      <c r="NDK39" s="318"/>
      <c r="NDL39" s="38"/>
      <c r="NDM39" s="318"/>
      <c r="NDN39" s="38"/>
      <c r="NDO39" s="38"/>
      <c r="NDP39" s="1427"/>
      <c r="NDQ39" s="38"/>
      <c r="NDR39" s="38"/>
      <c r="NDS39" s="1427"/>
      <c r="NDT39" s="1427"/>
      <c r="NDU39" s="1427"/>
      <c r="NDV39" s="1427"/>
      <c r="NDW39" s="1427"/>
      <c r="NDX39" s="1427"/>
      <c r="NDY39" s="1427"/>
      <c r="NDZ39" s="17"/>
      <c r="NEA39" s="318"/>
      <c r="NEB39" s="318"/>
      <c r="NEC39" s="318"/>
      <c r="NED39" s="318"/>
      <c r="NEE39" s="318"/>
      <c r="NEF39" s="318"/>
      <c r="NEG39" s="318"/>
      <c r="NEH39" s="38"/>
      <c r="NEI39" s="318"/>
      <c r="NEJ39" s="38"/>
      <c r="NEK39" s="38"/>
      <c r="NEL39" s="1427"/>
      <c r="NEM39" s="38"/>
      <c r="NEN39" s="38"/>
      <c r="NEO39" s="1427"/>
      <c r="NEP39" s="1427"/>
      <c r="NEQ39" s="1427"/>
      <c r="NER39" s="1427"/>
      <c r="NES39" s="1427"/>
      <c r="NET39" s="1427"/>
      <c r="NEU39" s="1427"/>
      <c r="NEV39" s="17"/>
      <c r="NEW39" s="318"/>
      <c r="NEX39" s="318"/>
      <c r="NEY39" s="318"/>
      <c r="NEZ39" s="318"/>
      <c r="NFA39" s="318"/>
      <c r="NFB39" s="318"/>
      <c r="NFC39" s="318"/>
      <c r="NFD39" s="38"/>
      <c r="NFE39" s="318"/>
      <c r="NFF39" s="38"/>
      <c r="NFG39" s="38"/>
      <c r="NFH39" s="1427"/>
      <c r="NFI39" s="38"/>
      <c r="NFJ39" s="38"/>
      <c r="NFK39" s="1427"/>
      <c r="NFL39" s="1427"/>
      <c r="NFM39" s="1427"/>
      <c r="NFN39" s="1427"/>
      <c r="NFO39" s="1427"/>
      <c r="NFP39" s="1427"/>
      <c r="NFQ39" s="1427"/>
      <c r="NFR39" s="17"/>
      <c r="NFS39" s="318"/>
      <c r="NFT39" s="318"/>
      <c r="NFU39" s="318"/>
      <c r="NFV39" s="318"/>
      <c r="NFW39" s="318"/>
      <c r="NFX39" s="318"/>
      <c r="NFY39" s="318"/>
      <c r="NFZ39" s="38"/>
      <c r="NGA39" s="318"/>
      <c r="NGB39" s="38"/>
      <c r="NGC39" s="38"/>
      <c r="NGD39" s="1427"/>
      <c r="NGE39" s="38"/>
      <c r="NGF39" s="38"/>
      <c r="NGG39" s="1427"/>
      <c r="NGH39" s="1427"/>
      <c r="NGI39" s="1427"/>
      <c r="NGJ39" s="1427"/>
      <c r="NGK39" s="1427"/>
      <c r="NGL39" s="1427"/>
      <c r="NGM39" s="1427"/>
      <c r="NGN39" s="17"/>
      <c r="NGO39" s="318"/>
      <c r="NGP39" s="318"/>
      <c r="NGQ39" s="318"/>
      <c r="NGR39" s="318"/>
      <c r="NGS39" s="318"/>
      <c r="NGT39" s="318"/>
      <c r="NGU39" s="318"/>
      <c r="NGV39" s="38"/>
      <c r="NGW39" s="318"/>
      <c r="NGX39" s="38"/>
      <c r="NGY39" s="38"/>
      <c r="NGZ39" s="1427"/>
      <c r="NHA39" s="38"/>
      <c r="NHB39" s="38"/>
      <c r="NHC39" s="1427"/>
      <c r="NHD39" s="1427"/>
      <c r="NHE39" s="1427"/>
      <c r="NHF39" s="1427"/>
      <c r="NHG39" s="1427"/>
      <c r="NHH39" s="1427"/>
      <c r="NHI39" s="1427"/>
      <c r="NHJ39" s="17"/>
      <c r="NHK39" s="318"/>
      <c r="NHL39" s="318"/>
      <c r="NHM39" s="318"/>
      <c r="NHN39" s="318"/>
      <c r="NHO39" s="318"/>
      <c r="NHP39" s="318"/>
      <c r="NHQ39" s="318"/>
      <c r="NHR39" s="38"/>
      <c r="NHS39" s="318"/>
      <c r="NHT39" s="38"/>
      <c r="NHU39" s="38"/>
      <c r="NHV39" s="1427"/>
      <c r="NHW39" s="38"/>
      <c r="NHX39" s="38"/>
      <c r="NHY39" s="1427"/>
      <c r="NHZ39" s="1427"/>
      <c r="NIA39" s="1427"/>
      <c r="NIB39" s="1427"/>
      <c r="NIC39" s="1427"/>
      <c r="NID39" s="1427"/>
      <c r="NIE39" s="1427"/>
      <c r="NIF39" s="17"/>
      <c r="NIG39" s="318"/>
      <c r="NIH39" s="318"/>
      <c r="NII39" s="318"/>
      <c r="NIJ39" s="318"/>
      <c r="NIK39" s="318"/>
      <c r="NIL39" s="318"/>
      <c r="NIM39" s="318"/>
      <c r="NIN39" s="38"/>
      <c r="NIO39" s="318"/>
      <c r="NIP39" s="38"/>
      <c r="NIQ39" s="38"/>
      <c r="NIR39" s="1427"/>
      <c r="NIS39" s="38"/>
      <c r="NIT39" s="38"/>
      <c r="NIU39" s="1427"/>
      <c r="NIV39" s="1427"/>
      <c r="NIW39" s="1427"/>
      <c r="NIX39" s="1427"/>
      <c r="NIY39" s="1427"/>
      <c r="NIZ39" s="1427"/>
      <c r="NJA39" s="1427"/>
      <c r="NJB39" s="17"/>
      <c r="NJC39" s="318"/>
      <c r="NJD39" s="318"/>
      <c r="NJE39" s="318"/>
      <c r="NJF39" s="318"/>
      <c r="NJG39" s="318"/>
      <c r="NJH39" s="318"/>
      <c r="NJI39" s="318"/>
      <c r="NJJ39" s="38"/>
      <c r="NJK39" s="318"/>
      <c r="NJL39" s="38"/>
      <c r="NJM39" s="38"/>
      <c r="NJN39" s="1427"/>
      <c r="NJO39" s="38"/>
      <c r="NJP39" s="38"/>
      <c r="NJQ39" s="1427"/>
      <c r="NJR39" s="1427"/>
      <c r="NJS39" s="1427"/>
      <c r="NJT39" s="1427"/>
      <c r="NJU39" s="1427"/>
      <c r="NJV39" s="1427"/>
      <c r="NJW39" s="1427"/>
      <c r="NJX39" s="17"/>
      <c r="NJY39" s="318"/>
      <c r="NJZ39" s="318"/>
      <c r="NKA39" s="318"/>
      <c r="NKB39" s="318"/>
      <c r="NKC39" s="318"/>
      <c r="NKD39" s="318"/>
      <c r="NKE39" s="318"/>
      <c r="NKF39" s="38"/>
      <c r="NKG39" s="318"/>
      <c r="NKH39" s="38"/>
      <c r="NKI39" s="38"/>
      <c r="NKJ39" s="1427"/>
      <c r="NKK39" s="38"/>
      <c r="NKL39" s="38"/>
      <c r="NKM39" s="1427"/>
      <c r="NKN39" s="1427"/>
      <c r="NKO39" s="1427"/>
      <c r="NKP39" s="1427"/>
      <c r="NKQ39" s="1427"/>
      <c r="NKR39" s="1427"/>
      <c r="NKS39" s="1427"/>
      <c r="NKT39" s="17"/>
      <c r="NKU39" s="318"/>
      <c r="NKV39" s="318"/>
      <c r="NKW39" s="318"/>
      <c r="NKX39" s="318"/>
      <c r="NKY39" s="318"/>
      <c r="NKZ39" s="318"/>
      <c r="NLA39" s="318"/>
      <c r="NLB39" s="38"/>
      <c r="NLC39" s="318"/>
      <c r="NLD39" s="38"/>
      <c r="NLE39" s="38"/>
      <c r="NLF39" s="1427"/>
      <c r="NLG39" s="38"/>
      <c r="NLH39" s="38"/>
      <c r="NLI39" s="1427"/>
      <c r="NLJ39" s="1427"/>
      <c r="NLK39" s="1427"/>
      <c r="NLL39" s="1427"/>
      <c r="NLM39" s="1427"/>
      <c r="NLN39" s="1427"/>
      <c r="NLO39" s="1427"/>
      <c r="NLP39" s="17"/>
      <c r="NLQ39" s="318"/>
      <c r="NLR39" s="318"/>
      <c r="NLS39" s="318"/>
      <c r="NLT39" s="318"/>
      <c r="NLU39" s="318"/>
      <c r="NLV39" s="318"/>
      <c r="NLW39" s="318"/>
      <c r="NLX39" s="38"/>
      <c r="NLY39" s="318"/>
      <c r="NLZ39" s="38"/>
      <c r="NMA39" s="38"/>
      <c r="NMB39" s="1427"/>
      <c r="NMC39" s="38"/>
      <c r="NMD39" s="38"/>
      <c r="NME39" s="1427"/>
      <c r="NMF39" s="1427"/>
      <c r="NMG39" s="1427"/>
      <c r="NMH39" s="1427"/>
      <c r="NMI39" s="1427"/>
      <c r="NMJ39" s="1427"/>
      <c r="NMK39" s="1427"/>
      <c r="NML39" s="17"/>
      <c r="NMM39" s="318"/>
      <c r="NMN39" s="318"/>
      <c r="NMO39" s="318"/>
      <c r="NMP39" s="318"/>
      <c r="NMQ39" s="318"/>
      <c r="NMR39" s="318"/>
      <c r="NMS39" s="318"/>
      <c r="NMT39" s="38"/>
      <c r="NMU39" s="318"/>
      <c r="NMV39" s="38"/>
      <c r="NMW39" s="38"/>
      <c r="NMX39" s="1427"/>
      <c r="NMY39" s="38"/>
      <c r="NMZ39" s="38"/>
      <c r="NNA39" s="1427"/>
      <c r="NNB39" s="1427"/>
      <c r="NNC39" s="1427"/>
      <c r="NND39" s="1427"/>
      <c r="NNE39" s="1427"/>
      <c r="NNF39" s="1427"/>
      <c r="NNG39" s="1427"/>
      <c r="NNH39" s="17"/>
      <c r="NNI39" s="318"/>
      <c r="NNJ39" s="318"/>
      <c r="NNK39" s="318"/>
      <c r="NNL39" s="318"/>
      <c r="NNM39" s="318"/>
      <c r="NNN39" s="318"/>
      <c r="NNO39" s="318"/>
      <c r="NNP39" s="38"/>
      <c r="NNQ39" s="318"/>
      <c r="NNR39" s="38"/>
      <c r="NNS39" s="38"/>
      <c r="NNT39" s="1427"/>
      <c r="NNU39" s="38"/>
      <c r="NNV39" s="38"/>
      <c r="NNW39" s="1427"/>
      <c r="NNX39" s="1427"/>
      <c r="NNY39" s="1427"/>
      <c r="NNZ39" s="1427"/>
      <c r="NOA39" s="1427"/>
      <c r="NOB39" s="1427"/>
      <c r="NOC39" s="1427"/>
      <c r="NOD39" s="17"/>
      <c r="NOE39" s="318"/>
      <c r="NOF39" s="318"/>
      <c r="NOG39" s="318"/>
      <c r="NOH39" s="318"/>
      <c r="NOI39" s="318"/>
      <c r="NOJ39" s="318"/>
      <c r="NOK39" s="318"/>
      <c r="NOL39" s="38"/>
      <c r="NOM39" s="318"/>
      <c r="NON39" s="38"/>
      <c r="NOO39" s="38"/>
      <c r="NOP39" s="1427"/>
      <c r="NOQ39" s="38"/>
      <c r="NOR39" s="38"/>
      <c r="NOS39" s="1427"/>
      <c r="NOT39" s="1427"/>
      <c r="NOU39" s="1427"/>
      <c r="NOV39" s="1427"/>
      <c r="NOW39" s="1427"/>
      <c r="NOX39" s="1427"/>
      <c r="NOY39" s="1427"/>
      <c r="NOZ39" s="17"/>
      <c r="NPA39" s="318"/>
      <c r="NPB39" s="318"/>
      <c r="NPC39" s="318"/>
      <c r="NPD39" s="318"/>
      <c r="NPE39" s="318"/>
      <c r="NPF39" s="318"/>
      <c r="NPG39" s="318"/>
      <c r="NPH39" s="38"/>
      <c r="NPI39" s="318"/>
      <c r="NPJ39" s="38"/>
      <c r="NPK39" s="38"/>
      <c r="NPL39" s="1427"/>
      <c r="NPM39" s="38"/>
      <c r="NPN39" s="38"/>
      <c r="NPO39" s="1427"/>
      <c r="NPP39" s="1427"/>
      <c r="NPQ39" s="1427"/>
      <c r="NPR39" s="1427"/>
      <c r="NPS39" s="1427"/>
      <c r="NPT39" s="1427"/>
      <c r="NPU39" s="1427"/>
      <c r="NPV39" s="17"/>
      <c r="NPW39" s="318"/>
      <c r="NPX39" s="318"/>
      <c r="NPY39" s="318"/>
      <c r="NPZ39" s="318"/>
      <c r="NQA39" s="318"/>
      <c r="NQB39" s="318"/>
      <c r="NQC39" s="318"/>
      <c r="NQD39" s="38"/>
      <c r="NQE39" s="318"/>
      <c r="NQF39" s="38"/>
      <c r="NQG39" s="38"/>
      <c r="NQH39" s="1427"/>
      <c r="NQI39" s="38"/>
      <c r="NQJ39" s="38"/>
      <c r="NQK39" s="1427"/>
      <c r="NQL39" s="1427"/>
      <c r="NQM39" s="1427"/>
      <c r="NQN39" s="1427"/>
      <c r="NQO39" s="1427"/>
      <c r="NQP39" s="1427"/>
      <c r="NQQ39" s="1427"/>
      <c r="NQR39" s="17"/>
      <c r="NQS39" s="318"/>
      <c r="NQT39" s="318"/>
      <c r="NQU39" s="318"/>
      <c r="NQV39" s="318"/>
      <c r="NQW39" s="318"/>
      <c r="NQX39" s="318"/>
      <c r="NQY39" s="318"/>
      <c r="NQZ39" s="38"/>
      <c r="NRA39" s="318"/>
      <c r="NRB39" s="38"/>
      <c r="NRC39" s="38"/>
      <c r="NRD39" s="1427"/>
      <c r="NRE39" s="38"/>
      <c r="NRF39" s="38"/>
      <c r="NRG39" s="1427"/>
      <c r="NRH39" s="1427"/>
      <c r="NRI39" s="1427"/>
      <c r="NRJ39" s="1427"/>
      <c r="NRK39" s="1427"/>
      <c r="NRL39" s="1427"/>
      <c r="NRM39" s="1427"/>
      <c r="NRN39" s="17"/>
      <c r="NRO39" s="318"/>
      <c r="NRP39" s="318"/>
      <c r="NRQ39" s="318"/>
      <c r="NRR39" s="318"/>
      <c r="NRS39" s="318"/>
      <c r="NRT39" s="318"/>
      <c r="NRU39" s="318"/>
      <c r="NRV39" s="38"/>
      <c r="NRW39" s="318"/>
      <c r="NRX39" s="38"/>
      <c r="NRY39" s="38"/>
      <c r="NRZ39" s="1427"/>
      <c r="NSA39" s="38"/>
      <c r="NSB39" s="38"/>
      <c r="NSC39" s="1427"/>
      <c r="NSD39" s="1427"/>
      <c r="NSE39" s="1427"/>
      <c r="NSF39" s="1427"/>
      <c r="NSG39" s="1427"/>
      <c r="NSH39" s="1427"/>
      <c r="NSI39" s="1427"/>
      <c r="NSJ39" s="17"/>
      <c r="NSK39" s="318"/>
      <c r="NSL39" s="318"/>
      <c r="NSM39" s="318"/>
      <c r="NSN39" s="318"/>
      <c r="NSO39" s="318"/>
      <c r="NSP39" s="318"/>
      <c r="NSQ39" s="318"/>
      <c r="NSR39" s="38"/>
      <c r="NSS39" s="318"/>
      <c r="NST39" s="38"/>
      <c r="NSU39" s="38"/>
      <c r="NSV39" s="1427"/>
      <c r="NSW39" s="38"/>
      <c r="NSX39" s="38"/>
      <c r="NSY39" s="1427"/>
      <c r="NSZ39" s="1427"/>
      <c r="NTA39" s="1427"/>
      <c r="NTB39" s="1427"/>
      <c r="NTC39" s="1427"/>
      <c r="NTD39" s="1427"/>
      <c r="NTE39" s="1427"/>
      <c r="NTF39" s="17"/>
      <c r="NTG39" s="318"/>
      <c r="NTH39" s="318"/>
      <c r="NTI39" s="318"/>
      <c r="NTJ39" s="318"/>
      <c r="NTK39" s="318"/>
      <c r="NTL39" s="318"/>
      <c r="NTM39" s="318"/>
      <c r="NTN39" s="38"/>
      <c r="NTO39" s="318"/>
      <c r="NTP39" s="38"/>
      <c r="NTQ39" s="38"/>
      <c r="NTR39" s="1427"/>
      <c r="NTS39" s="38"/>
      <c r="NTT39" s="38"/>
      <c r="NTU39" s="1427"/>
      <c r="NTV39" s="1427"/>
      <c r="NTW39" s="1427"/>
      <c r="NTX39" s="1427"/>
      <c r="NTY39" s="1427"/>
      <c r="NTZ39" s="1427"/>
      <c r="NUA39" s="1427"/>
      <c r="NUB39" s="17"/>
      <c r="NUC39" s="318"/>
      <c r="NUD39" s="318"/>
      <c r="NUE39" s="318"/>
      <c r="NUF39" s="318"/>
      <c r="NUG39" s="318"/>
      <c r="NUH39" s="318"/>
      <c r="NUI39" s="318"/>
      <c r="NUJ39" s="38"/>
      <c r="NUK39" s="318"/>
      <c r="NUL39" s="38"/>
      <c r="NUM39" s="38"/>
      <c r="NUN39" s="1427"/>
      <c r="NUO39" s="38"/>
      <c r="NUP39" s="38"/>
      <c r="NUQ39" s="1427"/>
      <c r="NUR39" s="1427"/>
      <c r="NUS39" s="1427"/>
      <c r="NUT39" s="1427"/>
      <c r="NUU39" s="1427"/>
      <c r="NUV39" s="1427"/>
      <c r="NUW39" s="1427"/>
      <c r="NUX39" s="17"/>
      <c r="NUY39" s="318"/>
      <c r="NUZ39" s="318"/>
      <c r="NVA39" s="318"/>
      <c r="NVB39" s="318"/>
      <c r="NVC39" s="318"/>
      <c r="NVD39" s="318"/>
      <c r="NVE39" s="318"/>
      <c r="NVF39" s="38"/>
      <c r="NVG39" s="318"/>
      <c r="NVH39" s="38"/>
      <c r="NVI39" s="38"/>
      <c r="NVJ39" s="1427"/>
      <c r="NVK39" s="38"/>
      <c r="NVL39" s="38"/>
      <c r="NVM39" s="1427"/>
      <c r="NVN39" s="1427"/>
      <c r="NVO39" s="1427"/>
      <c r="NVP39" s="1427"/>
      <c r="NVQ39" s="1427"/>
      <c r="NVR39" s="1427"/>
      <c r="NVS39" s="1427"/>
      <c r="NVT39" s="17"/>
      <c r="NVU39" s="318"/>
      <c r="NVV39" s="318"/>
      <c r="NVW39" s="318"/>
      <c r="NVX39" s="318"/>
      <c r="NVY39" s="318"/>
      <c r="NVZ39" s="318"/>
      <c r="NWA39" s="318"/>
      <c r="NWB39" s="38"/>
      <c r="NWC39" s="318"/>
      <c r="NWD39" s="38"/>
      <c r="NWE39" s="38"/>
      <c r="NWF39" s="1427"/>
      <c r="NWG39" s="38"/>
      <c r="NWH39" s="38"/>
      <c r="NWI39" s="1427"/>
      <c r="NWJ39" s="1427"/>
      <c r="NWK39" s="1427"/>
      <c r="NWL39" s="1427"/>
      <c r="NWM39" s="1427"/>
      <c r="NWN39" s="1427"/>
      <c r="NWO39" s="1427"/>
      <c r="NWP39" s="17"/>
      <c r="NWQ39" s="318"/>
      <c r="NWR39" s="318"/>
      <c r="NWS39" s="318"/>
      <c r="NWT39" s="318"/>
      <c r="NWU39" s="318"/>
      <c r="NWV39" s="318"/>
      <c r="NWW39" s="318"/>
      <c r="NWX39" s="38"/>
      <c r="NWY39" s="318"/>
      <c r="NWZ39" s="38"/>
      <c r="NXA39" s="38"/>
      <c r="NXB39" s="1427"/>
      <c r="NXC39" s="38"/>
      <c r="NXD39" s="38"/>
      <c r="NXE39" s="1427"/>
      <c r="NXF39" s="1427"/>
      <c r="NXG39" s="1427"/>
      <c r="NXH39" s="1427"/>
      <c r="NXI39" s="1427"/>
      <c r="NXJ39" s="1427"/>
      <c r="NXK39" s="1427"/>
      <c r="NXL39" s="17"/>
      <c r="NXM39" s="318"/>
      <c r="NXN39" s="318"/>
      <c r="NXO39" s="318"/>
      <c r="NXP39" s="318"/>
      <c r="NXQ39" s="318"/>
      <c r="NXR39" s="318"/>
      <c r="NXS39" s="318"/>
      <c r="NXT39" s="38"/>
      <c r="NXU39" s="318"/>
      <c r="NXV39" s="38"/>
      <c r="NXW39" s="38"/>
      <c r="NXX39" s="1427"/>
      <c r="NXY39" s="38"/>
      <c r="NXZ39" s="38"/>
      <c r="NYA39" s="1427"/>
      <c r="NYB39" s="1427"/>
      <c r="NYC39" s="1427"/>
      <c r="NYD39" s="1427"/>
      <c r="NYE39" s="1427"/>
      <c r="NYF39" s="1427"/>
      <c r="NYG39" s="1427"/>
      <c r="NYH39" s="17"/>
      <c r="NYI39" s="318"/>
      <c r="NYJ39" s="318"/>
      <c r="NYK39" s="318"/>
      <c r="NYL39" s="318"/>
      <c r="NYM39" s="318"/>
      <c r="NYN39" s="318"/>
      <c r="NYO39" s="318"/>
      <c r="NYP39" s="38"/>
      <c r="NYQ39" s="318"/>
      <c r="NYR39" s="38"/>
      <c r="NYS39" s="38"/>
      <c r="NYT39" s="1427"/>
      <c r="NYU39" s="38"/>
      <c r="NYV39" s="38"/>
      <c r="NYW39" s="1427"/>
      <c r="NYX39" s="1427"/>
      <c r="NYY39" s="1427"/>
      <c r="NYZ39" s="1427"/>
      <c r="NZA39" s="1427"/>
      <c r="NZB39" s="1427"/>
      <c r="NZC39" s="1427"/>
      <c r="NZD39" s="17"/>
      <c r="NZE39" s="318"/>
      <c r="NZF39" s="318"/>
      <c r="NZG39" s="318"/>
      <c r="NZH39" s="318"/>
      <c r="NZI39" s="318"/>
      <c r="NZJ39" s="318"/>
      <c r="NZK39" s="318"/>
      <c r="NZL39" s="38"/>
      <c r="NZM39" s="318"/>
      <c r="NZN39" s="38"/>
      <c r="NZO39" s="38"/>
      <c r="NZP39" s="1427"/>
      <c r="NZQ39" s="38"/>
      <c r="NZR39" s="38"/>
      <c r="NZS39" s="1427"/>
      <c r="NZT39" s="1427"/>
      <c r="NZU39" s="1427"/>
      <c r="NZV39" s="1427"/>
      <c r="NZW39" s="1427"/>
      <c r="NZX39" s="1427"/>
      <c r="NZY39" s="1427"/>
      <c r="NZZ39" s="17"/>
      <c r="OAA39" s="318"/>
      <c r="OAB39" s="318"/>
      <c r="OAC39" s="318"/>
      <c r="OAD39" s="318"/>
      <c r="OAE39" s="318"/>
      <c r="OAF39" s="318"/>
      <c r="OAG39" s="318"/>
      <c r="OAH39" s="38"/>
      <c r="OAI39" s="318"/>
      <c r="OAJ39" s="38"/>
      <c r="OAK39" s="38"/>
      <c r="OAL39" s="1427"/>
      <c r="OAM39" s="38"/>
      <c r="OAN39" s="38"/>
      <c r="OAO39" s="1427"/>
      <c r="OAP39" s="1427"/>
      <c r="OAQ39" s="1427"/>
      <c r="OAR39" s="1427"/>
      <c r="OAS39" s="1427"/>
      <c r="OAT39" s="1427"/>
      <c r="OAU39" s="1427"/>
      <c r="OAV39" s="17"/>
      <c r="OAW39" s="318"/>
      <c r="OAX39" s="318"/>
      <c r="OAY39" s="318"/>
      <c r="OAZ39" s="318"/>
      <c r="OBA39" s="318"/>
      <c r="OBB39" s="318"/>
      <c r="OBC39" s="318"/>
      <c r="OBD39" s="38"/>
      <c r="OBE39" s="318"/>
      <c r="OBF39" s="38"/>
      <c r="OBG39" s="38"/>
      <c r="OBH39" s="1427"/>
      <c r="OBI39" s="38"/>
      <c r="OBJ39" s="38"/>
      <c r="OBK39" s="1427"/>
      <c r="OBL39" s="1427"/>
      <c r="OBM39" s="1427"/>
      <c r="OBN39" s="1427"/>
      <c r="OBO39" s="1427"/>
      <c r="OBP39" s="1427"/>
      <c r="OBQ39" s="1427"/>
      <c r="OBR39" s="17"/>
      <c r="OBS39" s="318"/>
      <c r="OBT39" s="318"/>
      <c r="OBU39" s="318"/>
      <c r="OBV39" s="318"/>
      <c r="OBW39" s="318"/>
      <c r="OBX39" s="318"/>
      <c r="OBY39" s="318"/>
      <c r="OBZ39" s="38"/>
      <c r="OCA39" s="318"/>
      <c r="OCB39" s="38"/>
      <c r="OCC39" s="38"/>
      <c r="OCD39" s="1427"/>
      <c r="OCE39" s="38"/>
      <c r="OCF39" s="38"/>
      <c r="OCG39" s="1427"/>
      <c r="OCH39" s="1427"/>
      <c r="OCI39" s="1427"/>
      <c r="OCJ39" s="1427"/>
      <c r="OCK39" s="1427"/>
      <c r="OCL39" s="1427"/>
      <c r="OCM39" s="1427"/>
      <c r="OCN39" s="17"/>
      <c r="OCO39" s="318"/>
      <c r="OCP39" s="318"/>
      <c r="OCQ39" s="318"/>
      <c r="OCR39" s="318"/>
      <c r="OCS39" s="318"/>
      <c r="OCT39" s="318"/>
      <c r="OCU39" s="318"/>
      <c r="OCV39" s="38"/>
      <c r="OCW39" s="318"/>
      <c r="OCX39" s="38"/>
      <c r="OCY39" s="38"/>
      <c r="OCZ39" s="1427"/>
      <c r="ODA39" s="38"/>
      <c r="ODB39" s="38"/>
      <c r="ODC39" s="1427"/>
      <c r="ODD39" s="1427"/>
      <c r="ODE39" s="1427"/>
      <c r="ODF39" s="1427"/>
      <c r="ODG39" s="1427"/>
      <c r="ODH39" s="1427"/>
      <c r="ODI39" s="1427"/>
      <c r="ODJ39" s="17"/>
      <c r="ODK39" s="318"/>
      <c r="ODL39" s="318"/>
      <c r="ODM39" s="318"/>
      <c r="ODN39" s="318"/>
      <c r="ODO39" s="318"/>
      <c r="ODP39" s="318"/>
      <c r="ODQ39" s="318"/>
      <c r="ODR39" s="38"/>
      <c r="ODS39" s="318"/>
      <c r="ODT39" s="38"/>
      <c r="ODU39" s="38"/>
      <c r="ODV39" s="1427"/>
      <c r="ODW39" s="38"/>
      <c r="ODX39" s="38"/>
      <c r="ODY39" s="1427"/>
      <c r="ODZ39" s="1427"/>
      <c r="OEA39" s="1427"/>
      <c r="OEB39" s="1427"/>
      <c r="OEC39" s="1427"/>
      <c r="OED39" s="1427"/>
      <c r="OEE39" s="1427"/>
      <c r="OEF39" s="17"/>
      <c r="OEG39" s="318"/>
      <c r="OEH39" s="318"/>
      <c r="OEI39" s="318"/>
      <c r="OEJ39" s="318"/>
      <c r="OEK39" s="318"/>
      <c r="OEL39" s="318"/>
      <c r="OEM39" s="318"/>
      <c r="OEN39" s="38"/>
      <c r="OEO39" s="318"/>
      <c r="OEP39" s="38"/>
      <c r="OEQ39" s="38"/>
      <c r="OER39" s="1427"/>
      <c r="OES39" s="38"/>
      <c r="OET39" s="38"/>
      <c r="OEU39" s="1427"/>
      <c r="OEV39" s="1427"/>
      <c r="OEW39" s="1427"/>
      <c r="OEX39" s="1427"/>
      <c r="OEY39" s="1427"/>
      <c r="OEZ39" s="1427"/>
      <c r="OFA39" s="1427"/>
      <c r="OFB39" s="17"/>
      <c r="OFC39" s="318"/>
      <c r="OFD39" s="318"/>
      <c r="OFE39" s="318"/>
      <c r="OFF39" s="318"/>
      <c r="OFG39" s="318"/>
      <c r="OFH39" s="318"/>
      <c r="OFI39" s="318"/>
      <c r="OFJ39" s="38"/>
      <c r="OFK39" s="318"/>
      <c r="OFL39" s="38"/>
      <c r="OFM39" s="38"/>
      <c r="OFN39" s="1427"/>
      <c r="OFO39" s="38"/>
      <c r="OFP39" s="38"/>
      <c r="OFQ39" s="1427"/>
      <c r="OFR39" s="1427"/>
      <c r="OFS39" s="1427"/>
      <c r="OFT39" s="1427"/>
      <c r="OFU39" s="1427"/>
      <c r="OFV39" s="1427"/>
      <c r="OFW39" s="1427"/>
      <c r="OFX39" s="17"/>
      <c r="OFY39" s="318"/>
      <c r="OFZ39" s="318"/>
      <c r="OGA39" s="318"/>
      <c r="OGB39" s="318"/>
      <c r="OGC39" s="318"/>
      <c r="OGD39" s="318"/>
      <c r="OGE39" s="318"/>
      <c r="OGF39" s="38"/>
      <c r="OGG39" s="318"/>
      <c r="OGH39" s="38"/>
      <c r="OGI39" s="38"/>
      <c r="OGJ39" s="1427"/>
      <c r="OGK39" s="38"/>
      <c r="OGL39" s="38"/>
      <c r="OGM39" s="1427"/>
      <c r="OGN39" s="1427"/>
      <c r="OGO39" s="1427"/>
      <c r="OGP39" s="1427"/>
      <c r="OGQ39" s="1427"/>
      <c r="OGR39" s="1427"/>
      <c r="OGS39" s="1427"/>
      <c r="OGT39" s="17"/>
      <c r="OGU39" s="318"/>
      <c r="OGV39" s="318"/>
      <c r="OGW39" s="318"/>
      <c r="OGX39" s="318"/>
      <c r="OGY39" s="318"/>
      <c r="OGZ39" s="318"/>
      <c r="OHA39" s="318"/>
      <c r="OHB39" s="38"/>
      <c r="OHC39" s="318"/>
      <c r="OHD39" s="38"/>
      <c r="OHE39" s="38"/>
      <c r="OHF39" s="1427"/>
      <c r="OHG39" s="38"/>
      <c r="OHH39" s="38"/>
      <c r="OHI39" s="1427"/>
      <c r="OHJ39" s="1427"/>
      <c r="OHK39" s="1427"/>
      <c r="OHL39" s="1427"/>
      <c r="OHM39" s="1427"/>
      <c r="OHN39" s="1427"/>
      <c r="OHO39" s="1427"/>
      <c r="OHP39" s="17"/>
      <c r="OHQ39" s="318"/>
      <c r="OHR39" s="318"/>
      <c r="OHS39" s="318"/>
      <c r="OHT39" s="318"/>
      <c r="OHU39" s="318"/>
      <c r="OHV39" s="318"/>
      <c r="OHW39" s="318"/>
      <c r="OHX39" s="38"/>
      <c r="OHY39" s="318"/>
      <c r="OHZ39" s="38"/>
      <c r="OIA39" s="38"/>
      <c r="OIB39" s="1427"/>
      <c r="OIC39" s="38"/>
      <c r="OID39" s="38"/>
      <c r="OIE39" s="1427"/>
      <c r="OIF39" s="1427"/>
      <c r="OIG39" s="1427"/>
      <c r="OIH39" s="1427"/>
      <c r="OII39" s="1427"/>
      <c r="OIJ39" s="1427"/>
      <c r="OIK39" s="1427"/>
      <c r="OIL39" s="17"/>
      <c r="OIM39" s="318"/>
      <c r="OIN39" s="318"/>
      <c r="OIO39" s="318"/>
      <c r="OIP39" s="318"/>
      <c r="OIQ39" s="318"/>
      <c r="OIR39" s="318"/>
      <c r="OIS39" s="318"/>
      <c r="OIT39" s="38"/>
      <c r="OIU39" s="318"/>
      <c r="OIV39" s="38"/>
      <c r="OIW39" s="38"/>
      <c r="OIX39" s="1427"/>
      <c r="OIY39" s="38"/>
      <c r="OIZ39" s="38"/>
      <c r="OJA39" s="1427"/>
      <c r="OJB39" s="1427"/>
      <c r="OJC39" s="1427"/>
      <c r="OJD39" s="1427"/>
      <c r="OJE39" s="1427"/>
      <c r="OJF39" s="1427"/>
      <c r="OJG39" s="1427"/>
      <c r="OJH39" s="17"/>
      <c r="OJI39" s="318"/>
      <c r="OJJ39" s="318"/>
      <c r="OJK39" s="318"/>
      <c r="OJL39" s="318"/>
      <c r="OJM39" s="318"/>
      <c r="OJN39" s="318"/>
      <c r="OJO39" s="318"/>
      <c r="OJP39" s="38"/>
      <c r="OJQ39" s="318"/>
      <c r="OJR39" s="38"/>
      <c r="OJS39" s="38"/>
      <c r="OJT39" s="1427"/>
      <c r="OJU39" s="38"/>
      <c r="OJV39" s="38"/>
      <c r="OJW39" s="1427"/>
      <c r="OJX39" s="1427"/>
      <c r="OJY39" s="1427"/>
      <c r="OJZ39" s="1427"/>
      <c r="OKA39" s="1427"/>
      <c r="OKB39" s="1427"/>
      <c r="OKC39" s="1427"/>
      <c r="OKD39" s="17"/>
      <c r="OKE39" s="318"/>
      <c r="OKF39" s="318"/>
      <c r="OKG39" s="318"/>
      <c r="OKH39" s="318"/>
      <c r="OKI39" s="318"/>
      <c r="OKJ39" s="318"/>
      <c r="OKK39" s="318"/>
      <c r="OKL39" s="38"/>
      <c r="OKM39" s="318"/>
      <c r="OKN39" s="38"/>
      <c r="OKO39" s="38"/>
      <c r="OKP39" s="1427"/>
      <c r="OKQ39" s="38"/>
      <c r="OKR39" s="38"/>
      <c r="OKS39" s="1427"/>
      <c r="OKT39" s="1427"/>
      <c r="OKU39" s="1427"/>
      <c r="OKV39" s="1427"/>
      <c r="OKW39" s="1427"/>
      <c r="OKX39" s="1427"/>
      <c r="OKY39" s="1427"/>
      <c r="OKZ39" s="17"/>
      <c r="OLA39" s="318"/>
      <c r="OLB39" s="318"/>
      <c r="OLC39" s="318"/>
      <c r="OLD39" s="318"/>
      <c r="OLE39" s="318"/>
      <c r="OLF39" s="318"/>
      <c r="OLG39" s="318"/>
      <c r="OLH39" s="38"/>
      <c r="OLI39" s="318"/>
      <c r="OLJ39" s="38"/>
      <c r="OLK39" s="38"/>
      <c r="OLL39" s="1427"/>
      <c r="OLM39" s="38"/>
      <c r="OLN39" s="38"/>
      <c r="OLO39" s="1427"/>
      <c r="OLP39" s="1427"/>
      <c r="OLQ39" s="1427"/>
      <c r="OLR39" s="1427"/>
      <c r="OLS39" s="1427"/>
      <c r="OLT39" s="1427"/>
      <c r="OLU39" s="1427"/>
      <c r="OLV39" s="17"/>
      <c r="OLW39" s="318"/>
      <c r="OLX39" s="318"/>
      <c r="OLY39" s="318"/>
      <c r="OLZ39" s="318"/>
      <c r="OMA39" s="318"/>
      <c r="OMB39" s="318"/>
      <c r="OMC39" s="318"/>
      <c r="OMD39" s="38"/>
      <c r="OME39" s="318"/>
      <c r="OMF39" s="38"/>
      <c r="OMG39" s="38"/>
      <c r="OMH39" s="1427"/>
      <c r="OMI39" s="38"/>
      <c r="OMJ39" s="38"/>
      <c r="OMK39" s="1427"/>
      <c r="OML39" s="1427"/>
      <c r="OMM39" s="1427"/>
      <c r="OMN39" s="1427"/>
      <c r="OMO39" s="1427"/>
      <c r="OMP39" s="1427"/>
      <c r="OMQ39" s="1427"/>
      <c r="OMR39" s="17"/>
      <c r="OMS39" s="318"/>
      <c r="OMT39" s="318"/>
      <c r="OMU39" s="318"/>
      <c r="OMV39" s="318"/>
      <c r="OMW39" s="318"/>
      <c r="OMX39" s="318"/>
      <c r="OMY39" s="318"/>
      <c r="OMZ39" s="38"/>
      <c r="ONA39" s="318"/>
      <c r="ONB39" s="38"/>
      <c r="ONC39" s="38"/>
      <c r="OND39" s="1427"/>
      <c r="ONE39" s="38"/>
      <c r="ONF39" s="38"/>
      <c r="ONG39" s="1427"/>
      <c r="ONH39" s="1427"/>
      <c r="ONI39" s="1427"/>
      <c r="ONJ39" s="1427"/>
      <c r="ONK39" s="1427"/>
      <c r="ONL39" s="1427"/>
      <c r="ONM39" s="1427"/>
      <c r="ONN39" s="17"/>
      <c r="ONO39" s="318"/>
      <c r="ONP39" s="318"/>
      <c r="ONQ39" s="318"/>
      <c r="ONR39" s="318"/>
      <c r="ONS39" s="318"/>
      <c r="ONT39" s="318"/>
      <c r="ONU39" s="318"/>
      <c r="ONV39" s="38"/>
      <c r="ONW39" s="318"/>
      <c r="ONX39" s="38"/>
      <c r="ONY39" s="38"/>
      <c r="ONZ39" s="1427"/>
      <c r="OOA39" s="38"/>
      <c r="OOB39" s="38"/>
      <c r="OOC39" s="1427"/>
      <c r="OOD39" s="1427"/>
      <c r="OOE39" s="1427"/>
      <c r="OOF39" s="1427"/>
      <c r="OOG39" s="1427"/>
      <c r="OOH39" s="1427"/>
      <c r="OOI39" s="1427"/>
      <c r="OOJ39" s="17"/>
      <c r="OOK39" s="318"/>
      <c r="OOL39" s="318"/>
      <c r="OOM39" s="318"/>
      <c r="OON39" s="318"/>
      <c r="OOO39" s="318"/>
      <c r="OOP39" s="318"/>
      <c r="OOQ39" s="318"/>
      <c r="OOR39" s="38"/>
      <c r="OOS39" s="318"/>
      <c r="OOT39" s="38"/>
      <c r="OOU39" s="38"/>
      <c r="OOV39" s="1427"/>
      <c r="OOW39" s="38"/>
      <c r="OOX39" s="38"/>
      <c r="OOY39" s="1427"/>
      <c r="OOZ39" s="1427"/>
      <c r="OPA39" s="1427"/>
      <c r="OPB39" s="1427"/>
      <c r="OPC39" s="1427"/>
      <c r="OPD39" s="1427"/>
      <c r="OPE39" s="1427"/>
      <c r="OPF39" s="17"/>
      <c r="OPG39" s="318"/>
      <c r="OPH39" s="318"/>
      <c r="OPI39" s="318"/>
      <c r="OPJ39" s="318"/>
      <c r="OPK39" s="318"/>
      <c r="OPL39" s="318"/>
      <c r="OPM39" s="318"/>
      <c r="OPN39" s="38"/>
      <c r="OPO39" s="318"/>
      <c r="OPP39" s="38"/>
      <c r="OPQ39" s="38"/>
      <c r="OPR39" s="1427"/>
      <c r="OPS39" s="38"/>
      <c r="OPT39" s="38"/>
      <c r="OPU39" s="1427"/>
      <c r="OPV39" s="1427"/>
      <c r="OPW39" s="1427"/>
      <c r="OPX39" s="1427"/>
      <c r="OPY39" s="1427"/>
      <c r="OPZ39" s="1427"/>
      <c r="OQA39" s="1427"/>
      <c r="OQB39" s="17"/>
      <c r="OQC39" s="318"/>
      <c r="OQD39" s="318"/>
      <c r="OQE39" s="318"/>
      <c r="OQF39" s="318"/>
      <c r="OQG39" s="318"/>
      <c r="OQH39" s="318"/>
      <c r="OQI39" s="318"/>
      <c r="OQJ39" s="38"/>
      <c r="OQK39" s="318"/>
      <c r="OQL39" s="38"/>
      <c r="OQM39" s="38"/>
      <c r="OQN39" s="1427"/>
      <c r="OQO39" s="38"/>
      <c r="OQP39" s="38"/>
      <c r="OQQ39" s="1427"/>
      <c r="OQR39" s="1427"/>
      <c r="OQS39" s="1427"/>
      <c r="OQT39" s="1427"/>
      <c r="OQU39" s="1427"/>
      <c r="OQV39" s="1427"/>
      <c r="OQW39" s="1427"/>
      <c r="OQX39" s="17"/>
      <c r="OQY39" s="318"/>
      <c r="OQZ39" s="318"/>
      <c r="ORA39" s="318"/>
      <c r="ORB39" s="318"/>
      <c r="ORC39" s="318"/>
      <c r="ORD39" s="318"/>
      <c r="ORE39" s="318"/>
      <c r="ORF39" s="38"/>
      <c r="ORG39" s="318"/>
      <c r="ORH39" s="38"/>
      <c r="ORI39" s="38"/>
      <c r="ORJ39" s="1427"/>
      <c r="ORK39" s="38"/>
      <c r="ORL39" s="38"/>
      <c r="ORM39" s="1427"/>
      <c r="ORN39" s="1427"/>
      <c r="ORO39" s="1427"/>
      <c r="ORP39" s="1427"/>
      <c r="ORQ39" s="1427"/>
      <c r="ORR39" s="1427"/>
      <c r="ORS39" s="1427"/>
      <c r="ORT39" s="17"/>
      <c r="ORU39" s="318"/>
      <c r="ORV39" s="318"/>
      <c r="ORW39" s="318"/>
      <c r="ORX39" s="318"/>
      <c r="ORY39" s="318"/>
      <c r="ORZ39" s="318"/>
      <c r="OSA39" s="318"/>
      <c r="OSB39" s="38"/>
      <c r="OSC39" s="318"/>
      <c r="OSD39" s="38"/>
      <c r="OSE39" s="38"/>
      <c r="OSF39" s="1427"/>
      <c r="OSG39" s="38"/>
      <c r="OSH39" s="38"/>
      <c r="OSI39" s="1427"/>
      <c r="OSJ39" s="1427"/>
      <c r="OSK39" s="1427"/>
      <c r="OSL39" s="1427"/>
      <c r="OSM39" s="1427"/>
      <c r="OSN39" s="1427"/>
      <c r="OSO39" s="1427"/>
      <c r="OSP39" s="17"/>
      <c r="OSQ39" s="318"/>
      <c r="OSR39" s="318"/>
      <c r="OSS39" s="318"/>
      <c r="OST39" s="318"/>
      <c r="OSU39" s="318"/>
      <c r="OSV39" s="318"/>
      <c r="OSW39" s="318"/>
      <c r="OSX39" s="38"/>
      <c r="OSY39" s="318"/>
      <c r="OSZ39" s="38"/>
      <c r="OTA39" s="38"/>
      <c r="OTB39" s="1427"/>
      <c r="OTC39" s="38"/>
      <c r="OTD39" s="38"/>
      <c r="OTE39" s="1427"/>
      <c r="OTF39" s="1427"/>
      <c r="OTG39" s="1427"/>
      <c r="OTH39" s="1427"/>
      <c r="OTI39" s="1427"/>
      <c r="OTJ39" s="1427"/>
      <c r="OTK39" s="1427"/>
      <c r="OTL39" s="17"/>
      <c r="OTM39" s="318"/>
      <c r="OTN39" s="318"/>
      <c r="OTO39" s="318"/>
      <c r="OTP39" s="318"/>
      <c r="OTQ39" s="318"/>
      <c r="OTR39" s="318"/>
      <c r="OTS39" s="318"/>
      <c r="OTT39" s="38"/>
      <c r="OTU39" s="318"/>
      <c r="OTV39" s="38"/>
      <c r="OTW39" s="38"/>
      <c r="OTX39" s="1427"/>
      <c r="OTY39" s="38"/>
      <c r="OTZ39" s="38"/>
      <c r="OUA39" s="1427"/>
      <c r="OUB39" s="1427"/>
      <c r="OUC39" s="1427"/>
      <c r="OUD39" s="1427"/>
      <c r="OUE39" s="1427"/>
      <c r="OUF39" s="1427"/>
      <c r="OUG39" s="1427"/>
      <c r="OUH39" s="17"/>
      <c r="OUI39" s="318"/>
      <c r="OUJ39" s="318"/>
      <c r="OUK39" s="318"/>
      <c r="OUL39" s="318"/>
      <c r="OUM39" s="318"/>
      <c r="OUN39" s="318"/>
      <c r="OUO39" s="318"/>
      <c r="OUP39" s="38"/>
      <c r="OUQ39" s="318"/>
      <c r="OUR39" s="38"/>
      <c r="OUS39" s="38"/>
      <c r="OUT39" s="1427"/>
      <c r="OUU39" s="38"/>
      <c r="OUV39" s="38"/>
      <c r="OUW39" s="1427"/>
      <c r="OUX39" s="1427"/>
      <c r="OUY39" s="1427"/>
      <c r="OUZ39" s="1427"/>
      <c r="OVA39" s="1427"/>
      <c r="OVB39" s="1427"/>
      <c r="OVC39" s="1427"/>
      <c r="OVD39" s="17"/>
      <c r="OVE39" s="318"/>
      <c r="OVF39" s="318"/>
      <c r="OVG39" s="318"/>
      <c r="OVH39" s="318"/>
      <c r="OVI39" s="318"/>
      <c r="OVJ39" s="318"/>
      <c r="OVK39" s="318"/>
      <c r="OVL39" s="38"/>
      <c r="OVM39" s="318"/>
      <c r="OVN39" s="38"/>
      <c r="OVO39" s="38"/>
      <c r="OVP39" s="1427"/>
      <c r="OVQ39" s="38"/>
      <c r="OVR39" s="38"/>
      <c r="OVS39" s="1427"/>
      <c r="OVT39" s="1427"/>
      <c r="OVU39" s="1427"/>
      <c r="OVV39" s="1427"/>
      <c r="OVW39" s="1427"/>
      <c r="OVX39" s="1427"/>
      <c r="OVY39" s="1427"/>
      <c r="OVZ39" s="17"/>
      <c r="OWA39" s="318"/>
      <c r="OWB39" s="318"/>
      <c r="OWC39" s="318"/>
      <c r="OWD39" s="318"/>
      <c r="OWE39" s="318"/>
      <c r="OWF39" s="318"/>
      <c r="OWG39" s="318"/>
      <c r="OWH39" s="38"/>
      <c r="OWI39" s="318"/>
      <c r="OWJ39" s="38"/>
      <c r="OWK39" s="38"/>
      <c r="OWL39" s="1427"/>
      <c r="OWM39" s="38"/>
      <c r="OWN39" s="38"/>
      <c r="OWO39" s="1427"/>
      <c r="OWP39" s="1427"/>
      <c r="OWQ39" s="1427"/>
      <c r="OWR39" s="1427"/>
      <c r="OWS39" s="1427"/>
      <c r="OWT39" s="1427"/>
      <c r="OWU39" s="1427"/>
      <c r="OWV39" s="17"/>
      <c r="OWW39" s="318"/>
      <c r="OWX39" s="318"/>
      <c r="OWY39" s="318"/>
      <c r="OWZ39" s="318"/>
      <c r="OXA39" s="318"/>
      <c r="OXB39" s="318"/>
      <c r="OXC39" s="318"/>
      <c r="OXD39" s="38"/>
      <c r="OXE39" s="318"/>
      <c r="OXF39" s="38"/>
      <c r="OXG39" s="38"/>
      <c r="OXH39" s="1427"/>
      <c r="OXI39" s="38"/>
      <c r="OXJ39" s="38"/>
      <c r="OXK39" s="1427"/>
      <c r="OXL39" s="1427"/>
      <c r="OXM39" s="1427"/>
      <c r="OXN39" s="1427"/>
      <c r="OXO39" s="1427"/>
      <c r="OXP39" s="1427"/>
      <c r="OXQ39" s="1427"/>
      <c r="OXR39" s="17"/>
      <c r="OXS39" s="318"/>
      <c r="OXT39" s="318"/>
      <c r="OXU39" s="318"/>
      <c r="OXV39" s="318"/>
      <c r="OXW39" s="318"/>
      <c r="OXX39" s="318"/>
      <c r="OXY39" s="318"/>
      <c r="OXZ39" s="38"/>
      <c r="OYA39" s="318"/>
      <c r="OYB39" s="38"/>
      <c r="OYC39" s="38"/>
      <c r="OYD39" s="1427"/>
      <c r="OYE39" s="38"/>
      <c r="OYF39" s="38"/>
      <c r="OYG39" s="1427"/>
      <c r="OYH39" s="1427"/>
      <c r="OYI39" s="1427"/>
      <c r="OYJ39" s="1427"/>
      <c r="OYK39" s="1427"/>
      <c r="OYL39" s="1427"/>
      <c r="OYM39" s="1427"/>
      <c r="OYN39" s="17"/>
      <c r="OYO39" s="318"/>
      <c r="OYP39" s="318"/>
      <c r="OYQ39" s="318"/>
      <c r="OYR39" s="318"/>
      <c r="OYS39" s="318"/>
      <c r="OYT39" s="318"/>
      <c r="OYU39" s="318"/>
      <c r="OYV39" s="38"/>
      <c r="OYW39" s="318"/>
      <c r="OYX39" s="38"/>
      <c r="OYY39" s="38"/>
      <c r="OYZ39" s="1427"/>
      <c r="OZA39" s="38"/>
      <c r="OZB39" s="38"/>
      <c r="OZC39" s="1427"/>
      <c r="OZD39" s="1427"/>
      <c r="OZE39" s="1427"/>
      <c r="OZF39" s="1427"/>
      <c r="OZG39" s="1427"/>
      <c r="OZH39" s="1427"/>
      <c r="OZI39" s="1427"/>
      <c r="OZJ39" s="17"/>
      <c r="OZK39" s="318"/>
      <c r="OZL39" s="318"/>
      <c r="OZM39" s="318"/>
      <c r="OZN39" s="318"/>
      <c r="OZO39" s="318"/>
      <c r="OZP39" s="318"/>
      <c r="OZQ39" s="318"/>
      <c r="OZR39" s="38"/>
      <c r="OZS39" s="318"/>
      <c r="OZT39" s="38"/>
      <c r="OZU39" s="38"/>
      <c r="OZV39" s="1427"/>
      <c r="OZW39" s="38"/>
      <c r="OZX39" s="38"/>
      <c r="OZY39" s="1427"/>
      <c r="OZZ39" s="1427"/>
      <c r="PAA39" s="1427"/>
      <c r="PAB39" s="1427"/>
      <c r="PAC39" s="1427"/>
      <c r="PAD39" s="1427"/>
      <c r="PAE39" s="1427"/>
      <c r="PAF39" s="17"/>
      <c r="PAG39" s="318"/>
      <c r="PAH39" s="318"/>
      <c r="PAI39" s="318"/>
      <c r="PAJ39" s="318"/>
      <c r="PAK39" s="318"/>
      <c r="PAL39" s="318"/>
      <c r="PAM39" s="318"/>
      <c r="PAN39" s="38"/>
      <c r="PAO39" s="318"/>
      <c r="PAP39" s="38"/>
      <c r="PAQ39" s="38"/>
      <c r="PAR39" s="1427"/>
      <c r="PAS39" s="38"/>
      <c r="PAT39" s="38"/>
      <c r="PAU39" s="1427"/>
      <c r="PAV39" s="1427"/>
      <c r="PAW39" s="1427"/>
      <c r="PAX39" s="1427"/>
      <c r="PAY39" s="1427"/>
      <c r="PAZ39" s="1427"/>
      <c r="PBA39" s="1427"/>
      <c r="PBB39" s="17"/>
      <c r="PBC39" s="318"/>
      <c r="PBD39" s="318"/>
      <c r="PBE39" s="318"/>
      <c r="PBF39" s="318"/>
      <c r="PBG39" s="318"/>
      <c r="PBH39" s="318"/>
      <c r="PBI39" s="318"/>
      <c r="PBJ39" s="38"/>
      <c r="PBK39" s="318"/>
      <c r="PBL39" s="38"/>
      <c r="PBM39" s="38"/>
      <c r="PBN39" s="1427"/>
      <c r="PBO39" s="38"/>
      <c r="PBP39" s="38"/>
      <c r="PBQ39" s="1427"/>
      <c r="PBR39" s="1427"/>
      <c r="PBS39" s="1427"/>
      <c r="PBT39" s="1427"/>
      <c r="PBU39" s="1427"/>
      <c r="PBV39" s="1427"/>
      <c r="PBW39" s="1427"/>
      <c r="PBX39" s="17"/>
      <c r="PBY39" s="318"/>
      <c r="PBZ39" s="318"/>
      <c r="PCA39" s="318"/>
      <c r="PCB39" s="318"/>
      <c r="PCC39" s="318"/>
      <c r="PCD39" s="318"/>
      <c r="PCE39" s="318"/>
      <c r="PCF39" s="38"/>
      <c r="PCG39" s="318"/>
      <c r="PCH39" s="38"/>
      <c r="PCI39" s="38"/>
      <c r="PCJ39" s="1427"/>
      <c r="PCK39" s="38"/>
      <c r="PCL39" s="38"/>
      <c r="PCM39" s="1427"/>
      <c r="PCN39" s="1427"/>
      <c r="PCO39" s="1427"/>
      <c r="PCP39" s="1427"/>
      <c r="PCQ39" s="1427"/>
      <c r="PCR39" s="1427"/>
      <c r="PCS39" s="1427"/>
      <c r="PCT39" s="17"/>
      <c r="PCU39" s="318"/>
      <c r="PCV39" s="318"/>
      <c r="PCW39" s="318"/>
      <c r="PCX39" s="318"/>
      <c r="PCY39" s="318"/>
      <c r="PCZ39" s="318"/>
      <c r="PDA39" s="318"/>
      <c r="PDB39" s="38"/>
      <c r="PDC39" s="318"/>
      <c r="PDD39" s="38"/>
      <c r="PDE39" s="38"/>
      <c r="PDF39" s="1427"/>
      <c r="PDG39" s="38"/>
      <c r="PDH39" s="38"/>
      <c r="PDI39" s="1427"/>
      <c r="PDJ39" s="1427"/>
      <c r="PDK39" s="1427"/>
      <c r="PDL39" s="1427"/>
      <c r="PDM39" s="1427"/>
      <c r="PDN39" s="1427"/>
      <c r="PDO39" s="1427"/>
      <c r="PDP39" s="17"/>
      <c r="PDQ39" s="318"/>
      <c r="PDR39" s="318"/>
      <c r="PDS39" s="318"/>
      <c r="PDT39" s="318"/>
      <c r="PDU39" s="318"/>
      <c r="PDV39" s="318"/>
      <c r="PDW39" s="318"/>
      <c r="PDX39" s="38"/>
      <c r="PDY39" s="318"/>
      <c r="PDZ39" s="38"/>
      <c r="PEA39" s="38"/>
      <c r="PEB39" s="1427"/>
      <c r="PEC39" s="38"/>
      <c r="PED39" s="38"/>
      <c r="PEE39" s="1427"/>
      <c r="PEF39" s="1427"/>
      <c r="PEG39" s="1427"/>
      <c r="PEH39" s="1427"/>
      <c r="PEI39" s="1427"/>
      <c r="PEJ39" s="1427"/>
      <c r="PEK39" s="1427"/>
      <c r="PEL39" s="17"/>
      <c r="PEM39" s="318"/>
      <c r="PEN39" s="318"/>
      <c r="PEO39" s="318"/>
      <c r="PEP39" s="318"/>
      <c r="PEQ39" s="318"/>
      <c r="PER39" s="318"/>
      <c r="PES39" s="318"/>
      <c r="PET39" s="38"/>
      <c r="PEU39" s="318"/>
      <c r="PEV39" s="38"/>
      <c r="PEW39" s="38"/>
      <c r="PEX39" s="1427"/>
      <c r="PEY39" s="38"/>
      <c r="PEZ39" s="38"/>
      <c r="PFA39" s="1427"/>
      <c r="PFB39" s="1427"/>
      <c r="PFC39" s="1427"/>
      <c r="PFD39" s="1427"/>
      <c r="PFE39" s="1427"/>
      <c r="PFF39" s="1427"/>
      <c r="PFG39" s="1427"/>
      <c r="PFH39" s="17"/>
      <c r="PFI39" s="318"/>
      <c r="PFJ39" s="318"/>
      <c r="PFK39" s="318"/>
      <c r="PFL39" s="318"/>
      <c r="PFM39" s="318"/>
      <c r="PFN39" s="318"/>
      <c r="PFO39" s="318"/>
      <c r="PFP39" s="38"/>
      <c r="PFQ39" s="318"/>
      <c r="PFR39" s="38"/>
      <c r="PFS39" s="38"/>
      <c r="PFT39" s="1427"/>
      <c r="PFU39" s="38"/>
      <c r="PFV39" s="38"/>
      <c r="PFW39" s="1427"/>
      <c r="PFX39" s="1427"/>
      <c r="PFY39" s="1427"/>
      <c r="PFZ39" s="1427"/>
      <c r="PGA39" s="1427"/>
      <c r="PGB39" s="1427"/>
      <c r="PGC39" s="1427"/>
      <c r="PGD39" s="17"/>
      <c r="PGE39" s="318"/>
      <c r="PGF39" s="318"/>
      <c r="PGG39" s="318"/>
      <c r="PGH39" s="318"/>
      <c r="PGI39" s="318"/>
      <c r="PGJ39" s="318"/>
      <c r="PGK39" s="318"/>
      <c r="PGL39" s="38"/>
      <c r="PGM39" s="318"/>
      <c r="PGN39" s="38"/>
      <c r="PGO39" s="38"/>
      <c r="PGP39" s="1427"/>
      <c r="PGQ39" s="38"/>
      <c r="PGR39" s="38"/>
      <c r="PGS39" s="1427"/>
      <c r="PGT39" s="1427"/>
      <c r="PGU39" s="1427"/>
      <c r="PGV39" s="1427"/>
      <c r="PGW39" s="1427"/>
      <c r="PGX39" s="1427"/>
      <c r="PGY39" s="1427"/>
      <c r="PGZ39" s="17"/>
      <c r="PHA39" s="318"/>
      <c r="PHB39" s="318"/>
      <c r="PHC39" s="318"/>
      <c r="PHD39" s="318"/>
      <c r="PHE39" s="318"/>
      <c r="PHF39" s="318"/>
      <c r="PHG39" s="318"/>
      <c r="PHH39" s="38"/>
      <c r="PHI39" s="318"/>
      <c r="PHJ39" s="38"/>
      <c r="PHK39" s="38"/>
      <c r="PHL39" s="1427"/>
      <c r="PHM39" s="38"/>
      <c r="PHN39" s="38"/>
      <c r="PHO39" s="1427"/>
      <c r="PHP39" s="1427"/>
      <c r="PHQ39" s="1427"/>
      <c r="PHR39" s="1427"/>
      <c r="PHS39" s="1427"/>
      <c r="PHT39" s="1427"/>
      <c r="PHU39" s="1427"/>
      <c r="PHV39" s="17"/>
      <c r="PHW39" s="318"/>
      <c r="PHX39" s="318"/>
      <c r="PHY39" s="318"/>
      <c r="PHZ39" s="318"/>
      <c r="PIA39" s="318"/>
      <c r="PIB39" s="318"/>
      <c r="PIC39" s="318"/>
      <c r="PID39" s="38"/>
      <c r="PIE39" s="318"/>
      <c r="PIF39" s="38"/>
      <c r="PIG39" s="38"/>
      <c r="PIH39" s="1427"/>
      <c r="PII39" s="38"/>
      <c r="PIJ39" s="38"/>
      <c r="PIK39" s="1427"/>
      <c r="PIL39" s="1427"/>
      <c r="PIM39" s="1427"/>
      <c r="PIN39" s="1427"/>
      <c r="PIO39" s="1427"/>
      <c r="PIP39" s="1427"/>
      <c r="PIQ39" s="1427"/>
      <c r="PIR39" s="17"/>
      <c r="PIS39" s="318"/>
      <c r="PIT39" s="318"/>
      <c r="PIU39" s="318"/>
      <c r="PIV39" s="318"/>
      <c r="PIW39" s="318"/>
      <c r="PIX39" s="318"/>
      <c r="PIY39" s="318"/>
      <c r="PIZ39" s="38"/>
      <c r="PJA39" s="318"/>
      <c r="PJB39" s="38"/>
      <c r="PJC39" s="38"/>
      <c r="PJD39" s="1427"/>
      <c r="PJE39" s="38"/>
      <c r="PJF39" s="38"/>
      <c r="PJG39" s="1427"/>
      <c r="PJH39" s="1427"/>
      <c r="PJI39" s="1427"/>
      <c r="PJJ39" s="1427"/>
      <c r="PJK39" s="1427"/>
      <c r="PJL39" s="1427"/>
      <c r="PJM39" s="1427"/>
      <c r="PJN39" s="17"/>
      <c r="PJO39" s="318"/>
      <c r="PJP39" s="318"/>
      <c r="PJQ39" s="318"/>
      <c r="PJR39" s="318"/>
      <c r="PJS39" s="318"/>
      <c r="PJT39" s="318"/>
      <c r="PJU39" s="318"/>
      <c r="PJV39" s="38"/>
      <c r="PJW39" s="318"/>
      <c r="PJX39" s="38"/>
      <c r="PJY39" s="38"/>
      <c r="PJZ39" s="1427"/>
      <c r="PKA39" s="38"/>
      <c r="PKB39" s="38"/>
      <c r="PKC39" s="1427"/>
      <c r="PKD39" s="1427"/>
      <c r="PKE39" s="1427"/>
      <c r="PKF39" s="1427"/>
      <c r="PKG39" s="1427"/>
      <c r="PKH39" s="1427"/>
      <c r="PKI39" s="1427"/>
      <c r="PKJ39" s="17"/>
      <c r="PKK39" s="318"/>
      <c r="PKL39" s="318"/>
      <c r="PKM39" s="318"/>
      <c r="PKN39" s="318"/>
      <c r="PKO39" s="318"/>
      <c r="PKP39" s="318"/>
      <c r="PKQ39" s="318"/>
      <c r="PKR39" s="38"/>
      <c r="PKS39" s="318"/>
      <c r="PKT39" s="38"/>
      <c r="PKU39" s="38"/>
      <c r="PKV39" s="1427"/>
      <c r="PKW39" s="38"/>
      <c r="PKX39" s="38"/>
      <c r="PKY39" s="1427"/>
      <c r="PKZ39" s="1427"/>
      <c r="PLA39" s="1427"/>
      <c r="PLB39" s="1427"/>
      <c r="PLC39" s="1427"/>
      <c r="PLD39" s="1427"/>
      <c r="PLE39" s="1427"/>
      <c r="PLF39" s="17"/>
      <c r="PLG39" s="318"/>
      <c r="PLH39" s="318"/>
      <c r="PLI39" s="318"/>
      <c r="PLJ39" s="318"/>
      <c r="PLK39" s="318"/>
      <c r="PLL39" s="318"/>
      <c r="PLM39" s="318"/>
      <c r="PLN39" s="38"/>
      <c r="PLO39" s="318"/>
      <c r="PLP39" s="38"/>
      <c r="PLQ39" s="38"/>
      <c r="PLR39" s="1427"/>
      <c r="PLS39" s="38"/>
      <c r="PLT39" s="38"/>
      <c r="PLU39" s="1427"/>
      <c r="PLV39" s="1427"/>
      <c r="PLW39" s="1427"/>
      <c r="PLX39" s="1427"/>
      <c r="PLY39" s="1427"/>
      <c r="PLZ39" s="1427"/>
      <c r="PMA39" s="1427"/>
      <c r="PMB39" s="17"/>
      <c r="PMC39" s="318"/>
      <c r="PMD39" s="318"/>
      <c r="PME39" s="318"/>
      <c r="PMF39" s="318"/>
      <c r="PMG39" s="318"/>
      <c r="PMH39" s="318"/>
      <c r="PMI39" s="318"/>
      <c r="PMJ39" s="38"/>
      <c r="PMK39" s="318"/>
      <c r="PML39" s="38"/>
      <c r="PMM39" s="38"/>
      <c r="PMN39" s="1427"/>
      <c r="PMO39" s="38"/>
      <c r="PMP39" s="38"/>
      <c r="PMQ39" s="1427"/>
      <c r="PMR39" s="1427"/>
      <c r="PMS39" s="1427"/>
      <c r="PMT39" s="1427"/>
      <c r="PMU39" s="1427"/>
      <c r="PMV39" s="1427"/>
      <c r="PMW39" s="1427"/>
      <c r="PMX39" s="17"/>
      <c r="PMY39" s="318"/>
      <c r="PMZ39" s="318"/>
      <c r="PNA39" s="318"/>
      <c r="PNB39" s="318"/>
      <c r="PNC39" s="318"/>
      <c r="PND39" s="318"/>
      <c r="PNE39" s="318"/>
      <c r="PNF39" s="38"/>
      <c r="PNG39" s="318"/>
      <c r="PNH39" s="38"/>
      <c r="PNI39" s="38"/>
      <c r="PNJ39" s="1427"/>
      <c r="PNK39" s="38"/>
      <c r="PNL39" s="38"/>
      <c r="PNM39" s="1427"/>
      <c r="PNN39" s="1427"/>
      <c r="PNO39" s="1427"/>
      <c r="PNP39" s="1427"/>
      <c r="PNQ39" s="1427"/>
      <c r="PNR39" s="1427"/>
      <c r="PNS39" s="1427"/>
      <c r="PNT39" s="17"/>
      <c r="PNU39" s="318"/>
      <c r="PNV39" s="318"/>
      <c r="PNW39" s="318"/>
      <c r="PNX39" s="318"/>
      <c r="PNY39" s="318"/>
      <c r="PNZ39" s="318"/>
      <c r="POA39" s="318"/>
      <c r="POB39" s="38"/>
      <c r="POC39" s="318"/>
      <c r="POD39" s="38"/>
      <c r="POE39" s="38"/>
      <c r="POF39" s="1427"/>
      <c r="POG39" s="38"/>
      <c r="POH39" s="38"/>
      <c r="POI39" s="1427"/>
      <c r="POJ39" s="1427"/>
      <c r="POK39" s="1427"/>
      <c r="POL39" s="1427"/>
      <c r="POM39" s="1427"/>
      <c r="PON39" s="1427"/>
      <c r="POO39" s="1427"/>
      <c r="POP39" s="17"/>
      <c r="POQ39" s="318"/>
      <c r="POR39" s="318"/>
      <c r="POS39" s="318"/>
      <c r="POT39" s="318"/>
      <c r="POU39" s="318"/>
      <c r="POV39" s="318"/>
      <c r="POW39" s="318"/>
      <c r="POX39" s="38"/>
      <c r="POY39" s="318"/>
      <c r="POZ39" s="38"/>
      <c r="PPA39" s="38"/>
      <c r="PPB39" s="1427"/>
      <c r="PPC39" s="38"/>
      <c r="PPD39" s="38"/>
      <c r="PPE39" s="1427"/>
      <c r="PPF39" s="1427"/>
      <c r="PPG39" s="1427"/>
      <c r="PPH39" s="1427"/>
      <c r="PPI39" s="1427"/>
      <c r="PPJ39" s="1427"/>
      <c r="PPK39" s="1427"/>
      <c r="PPL39" s="17"/>
      <c r="PPM39" s="318"/>
      <c r="PPN39" s="318"/>
      <c r="PPO39" s="318"/>
      <c r="PPP39" s="318"/>
      <c r="PPQ39" s="318"/>
      <c r="PPR39" s="318"/>
      <c r="PPS39" s="318"/>
      <c r="PPT39" s="38"/>
      <c r="PPU39" s="318"/>
      <c r="PPV39" s="38"/>
      <c r="PPW39" s="38"/>
      <c r="PPX39" s="1427"/>
      <c r="PPY39" s="38"/>
      <c r="PPZ39" s="38"/>
      <c r="PQA39" s="1427"/>
      <c r="PQB39" s="1427"/>
      <c r="PQC39" s="1427"/>
      <c r="PQD39" s="1427"/>
      <c r="PQE39" s="1427"/>
      <c r="PQF39" s="1427"/>
      <c r="PQG39" s="1427"/>
      <c r="PQH39" s="17"/>
      <c r="PQI39" s="318"/>
      <c r="PQJ39" s="318"/>
      <c r="PQK39" s="318"/>
      <c r="PQL39" s="318"/>
      <c r="PQM39" s="318"/>
      <c r="PQN39" s="318"/>
      <c r="PQO39" s="318"/>
      <c r="PQP39" s="38"/>
      <c r="PQQ39" s="318"/>
      <c r="PQR39" s="38"/>
      <c r="PQS39" s="38"/>
      <c r="PQT39" s="1427"/>
      <c r="PQU39" s="38"/>
      <c r="PQV39" s="38"/>
      <c r="PQW39" s="1427"/>
      <c r="PQX39" s="1427"/>
      <c r="PQY39" s="1427"/>
      <c r="PQZ39" s="1427"/>
      <c r="PRA39" s="1427"/>
      <c r="PRB39" s="1427"/>
      <c r="PRC39" s="1427"/>
      <c r="PRD39" s="17"/>
      <c r="PRE39" s="318"/>
      <c r="PRF39" s="318"/>
      <c r="PRG39" s="318"/>
      <c r="PRH39" s="318"/>
      <c r="PRI39" s="318"/>
      <c r="PRJ39" s="318"/>
      <c r="PRK39" s="318"/>
      <c r="PRL39" s="38"/>
      <c r="PRM39" s="318"/>
      <c r="PRN39" s="38"/>
      <c r="PRO39" s="38"/>
      <c r="PRP39" s="1427"/>
      <c r="PRQ39" s="38"/>
      <c r="PRR39" s="38"/>
      <c r="PRS39" s="1427"/>
      <c r="PRT39" s="1427"/>
      <c r="PRU39" s="1427"/>
      <c r="PRV39" s="1427"/>
      <c r="PRW39" s="1427"/>
      <c r="PRX39" s="1427"/>
      <c r="PRY39" s="1427"/>
      <c r="PRZ39" s="17"/>
      <c r="PSA39" s="318"/>
      <c r="PSB39" s="318"/>
      <c r="PSC39" s="318"/>
      <c r="PSD39" s="318"/>
      <c r="PSE39" s="318"/>
      <c r="PSF39" s="318"/>
      <c r="PSG39" s="318"/>
      <c r="PSH39" s="38"/>
      <c r="PSI39" s="318"/>
      <c r="PSJ39" s="38"/>
      <c r="PSK39" s="38"/>
      <c r="PSL39" s="1427"/>
      <c r="PSM39" s="38"/>
      <c r="PSN39" s="38"/>
      <c r="PSO39" s="1427"/>
      <c r="PSP39" s="1427"/>
      <c r="PSQ39" s="1427"/>
      <c r="PSR39" s="1427"/>
      <c r="PSS39" s="1427"/>
      <c r="PST39" s="1427"/>
      <c r="PSU39" s="1427"/>
      <c r="PSV39" s="17"/>
      <c r="PSW39" s="318"/>
      <c r="PSX39" s="318"/>
      <c r="PSY39" s="318"/>
      <c r="PSZ39" s="318"/>
      <c r="PTA39" s="318"/>
      <c r="PTB39" s="318"/>
      <c r="PTC39" s="318"/>
      <c r="PTD39" s="38"/>
      <c r="PTE39" s="318"/>
      <c r="PTF39" s="38"/>
      <c r="PTG39" s="38"/>
      <c r="PTH39" s="1427"/>
      <c r="PTI39" s="38"/>
      <c r="PTJ39" s="38"/>
      <c r="PTK39" s="1427"/>
      <c r="PTL39" s="1427"/>
      <c r="PTM39" s="1427"/>
      <c r="PTN39" s="1427"/>
      <c r="PTO39" s="1427"/>
      <c r="PTP39" s="1427"/>
      <c r="PTQ39" s="1427"/>
      <c r="PTR39" s="17"/>
      <c r="PTS39" s="318"/>
      <c r="PTT39" s="318"/>
      <c r="PTU39" s="318"/>
      <c r="PTV39" s="318"/>
      <c r="PTW39" s="318"/>
      <c r="PTX39" s="318"/>
      <c r="PTY39" s="318"/>
      <c r="PTZ39" s="38"/>
      <c r="PUA39" s="318"/>
      <c r="PUB39" s="38"/>
      <c r="PUC39" s="38"/>
      <c r="PUD39" s="1427"/>
      <c r="PUE39" s="38"/>
      <c r="PUF39" s="38"/>
      <c r="PUG39" s="1427"/>
      <c r="PUH39" s="1427"/>
      <c r="PUI39" s="1427"/>
      <c r="PUJ39" s="1427"/>
      <c r="PUK39" s="1427"/>
      <c r="PUL39" s="1427"/>
      <c r="PUM39" s="1427"/>
      <c r="PUN39" s="17"/>
      <c r="PUO39" s="318"/>
      <c r="PUP39" s="318"/>
      <c r="PUQ39" s="318"/>
      <c r="PUR39" s="318"/>
      <c r="PUS39" s="318"/>
      <c r="PUT39" s="318"/>
      <c r="PUU39" s="318"/>
      <c r="PUV39" s="38"/>
      <c r="PUW39" s="318"/>
      <c r="PUX39" s="38"/>
      <c r="PUY39" s="38"/>
      <c r="PUZ39" s="1427"/>
      <c r="PVA39" s="38"/>
      <c r="PVB39" s="38"/>
      <c r="PVC39" s="1427"/>
      <c r="PVD39" s="1427"/>
      <c r="PVE39" s="1427"/>
      <c r="PVF39" s="1427"/>
      <c r="PVG39" s="1427"/>
      <c r="PVH39" s="1427"/>
      <c r="PVI39" s="1427"/>
      <c r="PVJ39" s="17"/>
      <c r="PVK39" s="318"/>
      <c r="PVL39" s="318"/>
      <c r="PVM39" s="318"/>
      <c r="PVN39" s="318"/>
      <c r="PVO39" s="318"/>
      <c r="PVP39" s="318"/>
      <c r="PVQ39" s="318"/>
      <c r="PVR39" s="38"/>
      <c r="PVS39" s="318"/>
      <c r="PVT39" s="38"/>
      <c r="PVU39" s="38"/>
      <c r="PVV39" s="1427"/>
      <c r="PVW39" s="38"/>
      <c r="PVX39" s="38"/>
      <c r="PVY39" s="1427"/>
      <c r="PVZ39" s="1427"/>
      <c r="PWA39" s="1427"/>
      <c r="PWB39" s="1427"/>
      <c r="PWC39" s="1427"/>
      <c r="PWD39" s="1427"/>
      <c r="PWE39" s="1427"/>
      <c r="PWF39" s="17"/>
      <c r="PWG39" s="318"/>
      <c r="PWH39" s="318"/>
      <c r="PWI39" s="318"/>
      <c r="PWJ39" s="318"/>
      <c r="PWK39" s="318"/>
      <c r="PWL39" s="318"/>
      <c r="PWM39" s="318"/>
      <c r="PWN39" s="38"/>
      <c r="PWO39" s="318"/>
      <c r="PWP39" s="38"/>
      <c r="PWQ39" s="38"/>
      <c r="PWR39" s="1427"/>
      <c r="PWS39" s="38"/>
      <c r="PWT39" s="38"/>
      <c r="PWU39" s="1427"/>
      <c r="PWV39" s="1427"/>
      <c r="PWW39" s="1427"/>
      <c r="PWX39" s="1427"/>
      <c r="PWY39" s="1427"/>
      <c r="PWZ39" s="1427"/>
      <c r="PXA39" s="1427"/>
      <c r="PXB39" s="17"/>
      <c r="PXC39" s="318"/>
      <c r="PXD39" s="318"/>
      <c r="PXE39" s="318"/>
      <c r="PXF39" s="318"/>
      <c r="PXG39" s="318"/>
      <c r="PXH39" s="318"/>
      <c r="PXI39" s="318"/>
      <c r="PXJ39" s="38"/>
      <c r="PXK39" s="318"/>
      <c r="PXL39" s="38"/>
      <c r="PXM39" s="38"/>
      <c r="PXN39" s="1427"/>
      <c r="PXO39" s="38"/>
      <c r="PXP39" s="38"/>
      <c r="PXQ39" s="1427"/>
      <c r="PXR39" s="1427"/>
      <c r="PXS39" s="1427"/>
      <c r="PXT39" s="1427"/>
      <c r="PXU39" s="1427"/>
      <c r="PXV39" s="1427"/>
      <c r="PXW39" s="1427"/>
      <c r="PXX39" s="17"/>
      <c r="PXY39" s="318"/>
      <c r="PXZ39" s="318"/>
      <c r="PYA39" s="318"/>
      <c r="PYB39" s="318"/>
      <c r="PYC39" s="318"/>
      <c r="PYD39" s="318"/>
      <c r="PYE39" s="318"/>
      <c r="PYF39" s="38"/>
      <c r="PYG39" s="318"/>
      <c r="PYH39" s="38"/>
      <c r="PYI39" s="38"/>
      <c r="PYJ39" s="1427"/>
      <c r="PYK39" s="38"/>
      <c r="PYL39" s="38"/>
      <c r="PYM39" s="1427"/>
      <c r="PYN39" s="1427"/>
      <c r="PYO39" s="1427"/>
      <c r="PYP39" s="1427"/>
      <c r="PYQ39" s="1427"/>
      <c r="PYR39" s="1427"/>
      <c r="PYS39" s="1427"/>
      <c r="PYT39" s="17"/>
      <c r="PYU39" s="318"/>
      <c r="PYV39" s="318"/>
      <c r="PYW39" s="318"/>
      <c r="PYX39" s="318"/>
      <c r="PYY39" s="318"/>
      <c r="PYZ39" s="318"/>
      <c r="PZA39" s="318"/>
      <c r="PZB39" s="38"/>
      <c r="PZC39" s="318"/>
      <c r="PZD39" s="38"/>
      <c r="PZE39" s="38"/>
      <c r="PZF39" s="1427"/>
      <c r="PZG39" s="38"/>
      <c r="PZH39" s="38"/>
      <c r="PZI39" s="1427"/>
      <c r="PZJ39" s="1427"/>
      <c r="PZK39" s="1427"/>
      <c r="PZL39" s="1427"/>
      <c r="PZM39" s="1427"/>
      <c r="PZN39" s="1427"/>
      <c r="PZO39" s="1427"/>
      <c r="PZP39" s="17"/>
      <c r="PZQ39" s="318"/>
      <c r="PZR39" s="318"/>
      <c r="PZS39" s="318"/>
      <c r="PZT39" s="318"/>
      <c r="PZU39" s="318"/>
      <c r="PZV39" s="318"/>
      <c r="PZW39" s="318"/>
      <c r="PZX39" s="38"/>
      <c r="PZY39" s="318"/>
      <c r="PZZ39" s="38"/>
      <c r="QAA39" s="38"/>
      <c r="QAB39" s="1427"/>
      <c r="QAC39" s="38"/>
      <c r="QAD39" s="38"/>
      <c r="QAE39" s="1427"/>
      <c r="QAF39" s="1427"/>
      <c r="QAG39" s="1427"/>
      <c r="QAH39" s="1427"/>
      <c r="QAI39" s="1427"/>
      <c r="QAJ39" s="1427"/>
      <c r="QAK39" s="1427"/>
      <c r="QAL39" s="17"/>
      <c r="QAM39" s="318"/>
      <c r="QAN39" s="318"/>
      <c r="QAO39" s="318"/>
      <c r="QAP39" s="318"/>
      <c r="QAQ39" s="318"/>
      <c r="QAR39" s="318"/>
      <c r="QAS39" s="318"/>
      <c r="QAT39" s="38"/>
      <c r="QAU39" s="318"/>
      <c r="QAV39" s="38"/>
      <c r="QAW39" s="38"/>
      <c r="QAX39" s="1427"/>
      <c r="QAY39" s="38"/>
      <c r="QAZ39" s="38"/>
      <c r="QBA39" s="1427"/>
      <c r="QBB39" s="1427"/>
      <c r="QBC39" s="1427"/>
      <c r="QBD39" s="1427"/>
      <c r="QBE39" s="1427"/>
      <c r="QBF39" s="1427"/>
      <c r="QBG39" s="1427"/>
      <c r="QBH39" s="17"/>
      <c r="QBI39" s="318"/>
      <c r="QBJ39" s="318"/>
      <c r="QBK39" s="318"/>
      <c r="QBL39" s="318"/>
      <c r="QBM39" s="318"/>
      <c r="QBN39" s="318"/>
      <c r="QBO39" s="318"/>
      <c r="QBP39" s="38"/>
      <c r="QBQ39" s="318"/>
      <c r="QBR39" s="38"/>
      <c r="QBS39" s="38"/>
      <c r="QBT39" s="1427"/>
      <c r="QBU39" s="38"/>
      <c r="QBV39" s="38"/>
      <c r="QBW39" s="1427"/>
      <c r="QBX39" s="1427"/>
      <c r="QBY39" s="1427"/>
      <c r="QBZ39" s="1427"/>
      <c r="QCA39" s="1427"/>
      <c r="QCB39" s="1427"/>
      <c r="QCC39" s="1427"/>
      <c r="QCD39" s="17"/>
      <c r="QCE39" s="318"/>
      <c r="QCF39" s="318"/>
      <c r="QCG39" s="318"/>
      <c r="QCH39" s="318"/>
      <c r="QCI39" s="318"/>
      <c r="QCJ39" s="318"/>
      <c r="QCK39" s="318"/>
      <c r="QCL39" s="38"/>
      <c r="QCM39" s="318"/>
      <c r="QCN39" s="38"/>
      <c r="QCO39" s="38"/>
      <c r="QCP39" s="1427"/>
      <c r="QCQ39" s="38"/>
      <c r="QCR39" s="38"/>
      <c r="QCS39" s="1427"/>
      <c r="QCT39" s="1427"/>
      <c r="QCU39" s="1427"/>
      <c r="QCV39" s="1427"/>
      <c r="QCW39" s="1427"/>
      <c r="QCX39" s="1427"/>
      <c r="QCY39" s="1427"/>
      <c r="QCZ39" s="17"/>
      <c r="QDA39" s="318"/>
      <c r="QDB39" s="318"/>
      <c r="QDC39" s="318"/>
      <c r="QDD39" s="318"/>
      <c r="QDE39" s="318"/>
      <c r="QDF39" s="318"/>
      <c r="QDG39" s="318"/>
      <c r="QDH39" s="38"/>
      <c r="QDI39" s="318"/>
      <c r="QDJ39" s="38"/>
      <c r="QDK39" s="38"/>
      <c r="QDL39" s="1427"/>
      <c r="QDM39" s="38"/>
      <c r="QDN39" s="38"/>
      <c r="QDO39" s="1427"/>
      <c r="QDP39" s="1427"/>
      <c r="QDQ39" s="1427"/>
      <c r="QDR39" s="1427"/>
      <c r="QDS39" s="1427"/>
      <c r="QDT39" s="1427"/>
      <c r="QDU39" s="1427"/>
      <c r="QDV39" s="17"/>
      <c r="QDW39" s="318"/>
      <c r="QDX39" s="318"/>
      <c r="QDY39" s="318"/>
      <c r="QDZ39" s="318"/>
      <c r="QEA39" s="318"/>
      <c r="QEB39" s="318"/>
      <c r="QEC39" s="318"/>
      <c r="QED39" s="38"/>
      <c r="QEE39" s="318"/>
      <c r="QEF39" s="38"/>
      <c r="QEG39" s="38"/>
      <c r="QEH39" s="1427"/>
      <c r="QEI39" s="38"/>
      <c r="QEJ39" s="38"/>
      <c r="QEK39" s="1427"/>
      <c r="QEL39" s="1427"/>
      <c r="QEM39" s="1427"/>
      <c r="QEN39" s="1427"/>
      <c r="QEO39" s="1427"/>
      <c r="QEP39" s="1427"/>
      <c r="QEQ39" s="1427"/>
      <c r="QER39" s="17"/>
      <c r="QES39" s="318"/>
      <c r="QET39" s="318"/>
      <c r="QEU39" s="318"/>
      <c r="QEV39" s="318"/>
      <c r="QEW39" s="318"/>
      <c r="QEX39" s="318"/>
      <c r="QEY39" s="318"/>
      <c r="QEZ39" s="38"/>
      <c r="QFA39" s="318"/>
      <c r="QFB39" s="38"/>
      <c r="QFC39" s="38"/>
      <c r="QFD39" s="1427"/>
      <c r="QFE39" s="38"/>
      <c r="QFF39" s="38"/>
      <c r="QFG39" s="1427"/>
      <c r="QFH39" s="1427"/>
      <c r="QFI39" s="1427"/>
      <c r="QFJ39" s="1427"/>
      <c r="QFK39" s="1427"/>
      <c r="QFL39" s="1427"/>
      <c r="QFM39" s="1427"/>
      <c r="QFN39" s="17"/>
      <c r="QFO39" s="318"/>
      <c r="QFP39" s="318"/>
      <c r="QFQ39" s="318"/>
      <c r="QFR39" s="318"/>
      <c r="QFS39" s="318"/>
      <c r="QFT39" s="318"/>
      <c r="QFU39" s="318"/>
      <c r="QFV39" s="38"/>
      <c r="QFW39" s="318"/>
      <c r="QFX39" s="38"/>
      <c r="QFY39" s="38"/>
      <c r="QFZ39" s="1427"/>
      <c r="QGA39" s="38"/>
      <c r="QGB39" s="38"/>
      <c r="QGC39" s="1427"/>
      <c r="QGD39" s="1427"/>
      <c r="QGE39" s="1427"/>
      <c r="QGF39" s="1427"/>
      <c r="QGG39" s="1427"/>
      <c r="QGH39" s="1427"/>
      <c r="QGI39" s="1427"/>
      <c r="QGJ39" s="17"/>
      <c r="QGK39" s="318"/>
      <c r="QGL39" s="318"/>
      <c r="QGM39" s="318"/>
      <c r="QGN39" s="318"/>
      <c r="QGO39" s="318"/>
      <c r="QGP39" s="318"/>
      <c r="QGQ39" s="318"/>
      <c r="QGR39" s="38"/>
      <c r="QGS39" s="318"/>
      <c r="QGT39" s="38"/>
      <c r="QGU39" s="38"/>
      <c r="QGV39" s="1427"/>
      <c r="QGW39" s="38"/>
      <c r="QGX39" s="38"/>
      <c r="QGY39" s="1427"/>
      <c r="QGZ39" s="1427"/>
      <c r="QHA39" s="1427"/>
      <c r="QHB39" s="1427"/>
      <c r="QHC39" s="1427"/>
      <c r="QHD39" s="1427"/>
      <c r="QHE39" s="1427"/>
      <c r="QHF39" s="17"/>
      <c r="QHG39" s="318"/>
      <c r="QHH39" s="318"/>
      <c r="QHI39" s="318"/>
      <c r="QHJ39" s="318"/>
      <c r="QHK39" s="318"/>
      <c r="QHL39" s="318"/>
      <c r="QHM39" s="318"/>
      <c r="QHN39" s="38"/>
      <c r="QHO39" s="318"/>
      <c r="QHP39" s="38"/>
      <c r="QHQ39" s="38"/>
      <c r="QHR39" s="1427"/>
      <c r="QHS39" s="38"/>
      <c r="QHT39" s="38"/>
      <c r="QHU39" s="1427"/>
      <c r="QHV39" s="1427"/>
      <c r="QHW39" s="1427"/>
      <c r="QHX39" s="1427"/>
      <c r="QHY39" s="1427"/>
      <c r="QHZ39" s="1427"/>
      <c r="QIA39" s="1427"/>
      <c r="QIB39" s="17"/>
      <c r="QIC39" s="318"/>
      <c r="QID39" s="318"/>
      <c r="QIE39" s="318"/>
      <c r="QIF39" s="318"/>
      <c r="QIG39" s="318"/>
      <c r="QIH39" s="318"/>
      <c r="QII39" s="318"/>
      <c r="QIJ39" s="38"/>
      <c r="QIK39" s="318"/>
      <c r="QIL39" s="38"/>
      <c r="QIM39" s="38"/>
      <c r="QIN39" s="1427"/>
      <c r="QIO39" s="38"/>
      <c r="QIP39" s="38"/>
      <c r="QIQ39" s="1427"/>
      <c r="QIR39" s="1427"/>
      <c r="QIS39" s="1427"/>
      <c r="QIT39" s="1427"/>
      <c r="QIU39" s="1427"/>
      <c r="QIV39" s="1427"/>
      <c r="QIW39" s="1427"/>
      <c r="QIX39" s="17"/>
      <c r="QIY39" s="318"/>
      <c r="QIZ39" s="318"/>
      <c r="QJA39" s="318"/>
      <c r="QJB39" s="318"/>
      <c r="QJC39" s="318"/>
      <c r="QJD39" s="318"/>
      <c r="QJE39" s="318"/>
      <c r="QJF39" s="38"/>
      <c r="QJG39" s="318"/>
      <c r="QJH39" s="38"/>
      <c r="QJI39" s="38"/>
      <c r="QJJ39" s="1427"/>
      <c r="QJK39" s="38"/>
      <c r="QJL39" s="38"/>
      <c r="QJM39" s="1427"/>
      <c r="QJN39" s="1427"/>
      <c r="QJO39" s="1427"/>
      <c r="QJP39" s="1427"/>
      <c r="QJQ39" s="1427"/>
      <c r="QJR39" s="1427"/>
      <c r="QJS39" s="1427"/>
      <c r="QJT39" s="17"/>
      <c r="QJU39" s="318"/>
      <c r="QJV39" s="318"/>
      <c r="QJW39" s="318"/>
      <c r="QJX39" s="318"/>
      <c r="QJY39" s="318"/>
      <c r="QJZ39" s="318"/>
      <c r="QKA39" s="318"/>
      <c r="QKB39" s="38"/>
      <c r="QKC39" s="318"/>
      <c r="QKD39" s="38"/>
      <c r="QKE39" s="38"/>
      <c r="QKF39" s="1427"/>
      <c r="QKG39" s="38"/>
      <c r="QKH39" s="38"/>
      <c r="QKI39" s="1427"/>
      <c r="QKJ39" s="1427"/>
      <c r="QKK39" s="1427"/>
      <c r="QKL39" s="1427"/>
      <c r="QKM39" s="1427"/>
      <c r="QKN39" s="1427"/>
      <c r="QKO39" s="1427"/>
      <c r="QKP39" s="17"/>
      <c r="QKQ39" s="318"/>
      <c r="QKR39" s="318"/>
      <c r="QKS39" s="318"/>
      <c r="QKT39" s="318"/>
      <c r="QKU39" s="318"/>
      <c r="QKV39" s="318"/>
      <c r="QKW39" s="318"/>
      <c r="QKX39" s="38"/>
      <c r="QKY39" s="318"/>
      <c r="QKZ39" s="38"/>
      <c r="QLA39" s="38"/>
      <c r="QLB39" s="1427"/>
      <c r="QLC39" s="38"/>
      <c r="QLD39" s="38"/>
      <c r="QLE39" s="1427"/>
      <c r="QLF39" s="1427"/>
      <c r="QLG39" s="1427"/>
      <c r="QLH39" s="1427"/>
      <c r="QLI39" s="1427"/>
      <c r="QLJ39" s="1427"/>
      <c r="QLK39" s="1427"/>
      <c r="QLL39" s="17"/>
      <c r="QLM39" s="318"/>
      <c r="QLN39" s="318"/>
      <c r="QLO39" s="318"/>
      <c r="QLP39" s="318"/>
      <c r="QLQ39" s="318"/>
      <c r="QLR39" s="318"/>
      <c r="QLS39" s="318"/>
      <c r="QLT39" s="38"/>
      <c r="QLU39" s="318"/>
      <c r="QLV39" s="38"/>
      <c r="QLW39" s="38"/>
      <c r="QLX39" s="1427"/>
      <c r="QLY39" s="38"/>
      <c r="QLZ39" s="38"/>
      <c r="QMA39" s="1427"/>
      <c r="QMB39" s="1427"/>
      <c r="QMC39" s="1427"/>
      <c r="QMD39" s="1427"/>
      <c r="QME39" s="1427"/>
      <c r="QMF39" s="1427"/>
      <c r="QMG39" s="1427"/>
      <c r="QMH39" s="17"/>
      <c r="QMI39" s="318"/>
      <c r="QMJ39" s="318"/>
      <c r="QMK39" s="318"/>
      <c r="QML39" s="318"/>
      <c r="QMM39" s="318"/>
      <c r="QMN39" s="318"/>
      <c r="QMO39" s="318"/>
      <c r="QMP39" s="38"/>
      <c r="QMQ39" s="318"/>
      <c r="QMR39" s="38"/>
      <c r="QMS39" s="38"/>
      <c r="QMT39" s="1427"/>
      <c r="QMU39" s="38"/>
      <c r="QMV39" s="38"/>
      <c r="QMW39" s="1427"/>
      <c r="QMX39" s="1427"/>
      <c r="QMY39" s="1427"/>
      <c r="QMZ39" s="1427"/>
      <c r="QNA39" s="1427"/>
      <c r="QNB39" s="1427"/>
      <c r="QNC39" s="1427"/>
      <c r="QND39" s="17"/>
      <c r="QNE39" s="318"/>
      <c r="QNF39" s="318"/>
      <c r="QNG39" s="318"/>
      <c r="QNH39" s="318"/>
      <c r="QNI39" s="318"/>
      <c r="QNJ39" s="318"/>
      <c r="QNK39" s="318"/>
      <c r="QNL39" s="38"/>
      <c r="QNM39" s="318"/>
      <c r="QNN39" s="38"/>
      <c r="QNO39" s="38"/>
      <c r="QNP39" s="1427"/>
      <c r="QNQ39" s="38"/>
      <c r="QNR39" s="38"/>
      <c r="QNS39" s="1427"/>
      <c r="QNT39" s="1427"/>
      <c r="QNU39" s="1427"/>
      <c r="QNV39" s="1427"/>
      <c r="QNW39" s="1427"/>
      <c r="QNX39" s="1427"/>
      <c r="QNY39" s="1427"/>
      <c r="QNZ39" s="17"/>
      <c r="QOA39" s="318"/>
      <c r="QOB39" s="318"/>
      <c r="QOC39" s="318"/>
      <c r="QOD39" s="318"/>
      <c r="QOE39" s="318"/>
      <c r="QOF39" s="318"/>
      <c r="QOG39" s="318"/>
      <c r="QOH39" s="38"/>
      <c r="QOI39" s="318"/>
      <c r="QOJ39" s="38"/>
      <c r="QOK39" s="38"/>
      <c r="QOL39" s="1427"/>
      <c r="QOM39" s="38"/>
      <c r="QON39" s="38"/>
      <c r="QOO39" s="1427"/>
      <c r="QOP39" s="1427"/>
      <c r="QOQ39" s="1427"/>
      <c r="QOR39" s="1427"/>
      <c r="QOS39" s="1427"/>
      <c r="QOT39" s="1427"/>
      <c r="QOU39" s="1427"/>
      <c r="QOV39" s="17"/>
      <c r="QOW39" s="318"/>
      <c r="QOX39" s="318"/>
      <c r="QOY39" s="318"/>
      <c r="QOZ39" s="318"/>
      <c r="QPA39" s="318"/>
      <c r="QPB39" s="318"/>
      <c r="QPC39" s="318"/>
      <c r="QPD39" s="38"/>
      <c r="QPE39" s="318"/>
      <c r="QPF39" s="38"/>
      <c r="QPG39" s="38"/>
      <c r="QPH39" s="1427"/>
      <c r="QPI39" s="38"/>
      <c r="QPJ39" s="38"/>
      <c r="QPK39" s="1427"/>
      <c r="QPL39" s="1427"/>
      <c r="QPM39" s="1427"/>
      <c r="QPN39" s="1427"/>
      <c r="QPO39" s="1427"/>
      <c r="QPP39" s="1427"/>
      <c r="QPQ39" s="1427"/>
      <c r="QPR39" s="17"/>
      <c r="QPS39" s="318"/>
      <c r="QPT39" s="318"/>
      <c r="QPU39" s="318"/>
      <c r="QPV39" s="318"/>
      <c r="QPW39" s="318"/>
      <c r="QPX39" s="318"/>
      <c r="QPY39" s="318"/>
      <c r="QPZ39" s="38"/>
      <c r="QQA39" s="318"/>
      <c r="QQB39" s="38"/>
      <c r="QQC39" s="38"/>
      <c r="QQD39" s="1427"/>
      <c r="QQE39" s="38"/>
      <c r="QQF39" s="38"/>
      <c r="QQG39" s="1427"/>
      <c r="QQH39" s="1427"/>
      <c r="QQI39" s="1427"/>
      <c r="QQJ39" s="1427"/>
      <c r="QQK39" s="1427"/>
      <c r="QQL39" s="1427"/>
      <c r="QQM39" s="1427"/>
      <c r="QQN39" s="17"/>
      <c r="QQO39" s="318"/>
      <c r="QQP39" s="318"/>
      <c r="QQQ39" s="318"/>
      <c r="QQR39" s="318"/>
      <c r="QQS39" s="318"/>
      <c r="QQT39" s="318"/>
      <c r="QQU39" s="318"/>
      <c r="QQV39" s="38"/>
      <c r="QQW39" s="318"/>
      <c r="QQX39" s="38"/>
      <c r="QQY39" s="38"/>
      <c r="QQZ39" s="1427"/>
      <c r="QRA39" s="38"/>
      <c r="QRB39" s="38"/>
      <c r="QRC39" s="1427"/>
      <c r="QRD39" s="1427"/>
      <c r="QRE39" s="1427"/>
      <c r="QRF39" s="1427"/>
      <c r="QRG39" s="1427"/>
      <c r="QRH39" s="1427"/>
      <c r="QRI39" s="1427"/>
      <c r="QRJ39" s="17"/>
      <c r="QRK39" s="318"/>
      <c r="QRL39" s="318"/>
      <c r="QRM39" s="318"/>
      <c r="QRN39" s="318"/>
      <c r="QRO39" s="318"/>
      <c r="QRP39" s="318"/>
      <c r="QRQ39" s="318"/>
      <c r="QRR39" s="38"/>
      <c r="QRS39" s="318"/>
      <c r="QRT39" s="38"/>
      <c r="QRU39" s="38"/>
      <c r="QRV39" s="1427"/>
      <c r="QRW39" s="38"/>
      <c r="QRX39" s="38"/>
      <c r="QRY39" s="1427"/>
      <c r="QRZ39" s="1427"/>
      <c r="QSA39" s="1427"/>
      <c r="QSB39" s="1427"/>
      <c r="QSC39" s="1427"/>
      <c r="QSD39" s="1427"/>
      <c r="QSE39" s="1427"/>
      <c r="QSF39" s="17"/>
      <c r="QSG39" s="318"/>
      <c r="QSH39" s="318"/>
      <c r="QSI39" s="318"/>
      <c r="QSJ39" s="318"/>
      <c r="QSK39" s="318"/>
      <c r="QSL39" s="318"/>
      <c r="QSM39" s="318"/>
      <c r="QSN39" s="38"/>
      <c r="QSO39" s="318"/>
      <c r="QSP39" s="38"/>
      <c r="QSQ39" s="38"/>
      <c r="QSR39" s="1427"/>
      <c r="QSS39" s="38"/>
      <c r="QST39" s="38"/>
      <c r="QSU39" s="1427"/>
      <c r="QSV39" s="1427"/>
      <c r="QSW39" s="1427"/>
      <c r="QSX39" s="1427"/>
      <c r="QSY39" s="1427"/>
      <c r="QSZ39" s="1427"/>
      <c r="QTA39" s="1427"/>
      <c r="QTB39" s="17"/>
      <c r="QTC39" s="318"/>
      <c r="QTD39" s="318"/>
      <c r="QTE39" s="318"/>
      <c r="QTF39" s="318"/>
      <c r="QTG39" s="318"/>
      <c r="QTH39" s="318"/>
      <c r="QTI39" s="318"/>
      <c r="QTJ39" s="38"/>
      <c r="QTK39" s="318"/>
      <c r="QTL39" s="38"/>
      <c r="QTM39" s="38"/>
      <c r="QTN39" s="1427"/>
      <c r="QTO39" s="38"/>
      <c r="QTP39" s="38"/>
      <c r="QTQ39" s="1427"/>
      <c r="QTR39" s="1427"/>
      <c r="QTS39" s="1427"/>
      <c r="QTT39" s="1427"/>
      <c r="QTU39" s="1427"/>
      <c r="QTV39" s="1427"/>
      <c r="QTW39" s="1427"/>
      <c r="QTX39" s="17"/>
      <c r="QTY39" s="318"/>
      <c r="QTZ39" s="318"/>
      <c r="QUA39" s="318"/>
      <c r="QUB39" s="318"/>
      <c r="QUC39" s="318"/>
      <c r="QUD39" s="318"/>
      <c r="QUE39" s="318"/>
      <c r="QUF39" s="38"/>
      <c r="QUG39" s="318"/>
      <c r="QUH39" s="38"/>
      <c r="QUI39" s="38"/>
      <c r="QUJ39" s="1427"/>
      <c r="QUK39" s="38"/>
      <c r="QUL39" s="38"/>
      <c r="QUM39" s="1427"/>
      <c r="QUN39" s="1427"/>
      <c r="QUO39" s="1427"/>
      <c r="QUP39" s="1427"/>
      <c r="QUQ39" s="1427"/>
      <c r="QUR39" s="1427"/>
      <c r="QUS39" s="1427"/>
      <c r="QUT39" s="17"/>
      <c r="QUU39" s="318"/>
      <c r="QUV39" s="318"/>
      <c r="QUW39" s="318"/>
      <c r="QUX39" s="318"/>
      <c r="QUY39" s="318"/>
      <c r="QUZ39" s="318"/>
      <c r="QVA39" s="318"/>
      <c r="QVB39" s="38"/>
      <c r="QVC39" s="318"/>
      <c r="QVD39" s="38"/>
      <c r="QVE39" s="38"/>
      <c r="QVF39" s="1427"/>
      <c r="QVG39" s="38"/>
      <c r="QVH39" s="38"/>
      <c r="QVI39" s="1427"/>
      <c r="QVJ39" s="1427"/>
      <c r="QVK39" s="1427"/>
      <c r="QVL39" s="1427"/>
      <c r="QVM39" s="1427"/>
      <c r="QVN39" s="1427"/>
      <c r="QVO39" s="1427"/>
      <c r="QVP39" s="17"/>
      <c r="QVQ39" s="318"/>
      <c r="QVR39" s="318"/>
      <c r="QVS39" s="318"/>
      <c r="QVT39" s="318"/>
      <c r="QVU39" s="318"/>
      <c r="QVV39" s="318"/>
      <c r="QVW39" s="318"/>
      <c r="QVX39" s="38"/>
      <c r="QVY39" s="318"/>
      <c r="QVZ39" s="38"/>
      <c r="QWA39" s="38"/>
      <c r="QWB39" s="1427"/>
      <c r="QWC39" s="38"/>
      <c r="QWD39" s="38"/>
      <c r="QWE39" s="1427"/>
      <c r="QWF39" s="1427"/>
      <c r="QWG39" s="1427"/>
      <c r="QWH39" s="1427"/>
      <c r="QWI39" s="1427"/>
      <c r="QWJ39" s="1427"/>
      <c r="QWK39" s="1427"/>
      <c r="QWL39" s="17"/>
      <c r="QWM39" s="318"/>
      <c r="QWN39" s="318"/>
      <c r="QWO39" s="318"/>
      <c r="QWP39" s="318"/>
      <c r="QWQ39" s="318"/>
      <c r="QWR39" s="318"/>
      <c r="QWS39" s="318"/>
      <c r="QWT39" s="38"/>
      <c r="QWU39" s="318"/>
      <c r="QWV39" s="38"/>
      <c r="QWW39" s="38"/>
      <c r="QWX39" s="1427"/>
      <c r="QWY39" s="38"/>
      <c r="QWZ39" s="38"/>
      <c r="QXA39" s="1427"/>
      <c r="QXB39" s="1427"/>
      <c r="QXC39" s="1427"/>
      <c r="QXD39" s="1427"/>
      <c r="QXE39" s="1427"/>
      <c r="QXF39" s="1427"/>
      <c r="QXG39" s="1427"/>
      <c r="QXH39" s="17"/>
      <c r="QXI39" s="318"/>
      <c r="QXJ39" s="318"/>
      <c r="QXK39" s="318"/>
      <c r="QXL39" s="318"/>
      <c r="QXM39" s="318"/>
      <c r="QXN39" s="318"/>
      <c r="QXO39" s="318"/>
      <c r="QXP39" s="38"/>
      <c r="QXQ39" s="318"/>
      <c r="QXR39" s="38"/>
      <c r="QXS39" s="38"/>
      <c r="QXT39" s="1427"/>
      <c r="QXU39" s="38"/>
      <c r="QXV39" s="38"/>
      <c r="QXW39" s="1427"/>
      <c r="QXX39" s="1427"/>
      <c r="QXY39" s="1427"/>
      <c r="QXZ39" s="1427"/>
      <c r="QYA39" s="1427"/>
      <c r="QYB39" s="1427"/>
      <c r="QYC39" s="1427"/>
      <c r="QYD39" s="17"/>
      <c r="QYE39" s="318"/>
      <c r="QYF39" s="318"/>
      <c r="QYG39" s="318"/>
      <c r="QYH39" s="318"/>
      <c r="QYI39" s="318"/>
      <c r="QYJ39" s="318"/>
      <c r="QYK39" s="318"/>
      <c r="QYL39" s="38"/>
      <c r="QYM39" s="318"/>
      <c r="QYN39" s="38"/>
      <c r="QYO39" s="38"/>
      <c r="QYP39" s="1427"/>
      <c r="QYQ39" s="38"/>
      <c r="QYR39" s="38"/>
      <c r="QYS39" s="1427"/>
      <c r="QYT39" s="1427"/>
      <c r="QYU39" s="1427"/>
      <c r="QYV39" s="1427"/>
      <c r="QYW39" s="1427"/>
      <c r="QYX39" s="1427"/>
      <c r="QYY39" s="1427"/>
      <c r="QYZ39" s="17"/>
      <c r="QZA39" s="318"/>
      <c r="QZB39" s="318"/>
      <c r="QZC39" s="318"/>
      <c r="QZD39" s="318"/>
      <c r="QZE39" s="318"/>
      <c r="QZF39" s="318"/>
      <c r="QZG39" s="318"/>
      <c r="QZH39" s="38"/>
      <c r="QZI39" s="318"/>
      <c r="QZJ39" s="38"/>
      <c r="QZK39" s="38"/>
      <c r="QZL39" s="1427"/>
      <c r="QZM39" s="38"/>
      <c r="QZN39" s="38"/>
      <c r="QZO39" s="1427"/>
      <c r="QZP39" s="1427"/>
      <c r="QZQ39" s="1427"/>
      <c r="QZR39" s="1427"/>
      <c r="QZS39" s="1427"/>
      <c r="QZT39" s="1427"/>
      <c r="QZU39" s="1427"/>
      <c r="QZV39" s="17"/>
      <c r="QZW39" s="318"/>
      <c r="QZX39" s="318"/>
      <c r="QZY39" s="318"/>
      <c r="QZZ39" s="318"/>
      <c r="RAA39" s="318"/>
      <c r="RAB39" s="318"/>
      <c r="RAC39" s="318"/>
      <c r="RAD39" s="38"/>
      <c r="RAE39" s="318"/>
      <c r="RAF39" s="38"/>
      <c r="RAG39" s="38"/>
      <c r="RAH39" s="1427"/>
      <c r="RAI39" s="38"/>
      <c r="RAJ39" s="38"/>
      <c r="RAK39" s="1427"/>
      <c r="RAL39" s="1427"/>
      <c r="RAM39" s="1427"/>
      <c r="RAN39" s="1427"/>
      <c r="RAO39" s="1427"/>
      <c r="RAP39" s="1427"/>
      <c r="RAQ39" s="1427"/>
      <c r="RAR39" s="17"/>
      <c r="RAS39" s="318"/>
      <c r="RAT39" s="318"/>
      <c r="RAU39" s="318"/>
      <c r="RAV39" s="318"/>
      <c r="RAW39" s="318"/>
      <c r="RAX39" s="318"/>
      <c r="RAY39" s="318"/>
      <c r="RAZ39" s="38"/>
      <c r="RBA39" s="318"/>
      <c r="RBB39" s="38"/>
      <c r="RBC39" s="38"/>
      <c r="RBD39" s="1427"/>
      <c r="RBE39" s="38"/>
      <c r="RBF39" s="38"/>
      <c r="RBG39" s="1427"/>
      <c r="RBH39" s="1427"/>
      <c r="RBI39" s="1427"/>
      <c r="RBJ39" s="1427"/>
      <c r="RBK39" s="1427"/>
      <c r="RBL39" s="1427"/>
      <c r="RBM39" s="1427"/>
      <c r="RBN39" s="17"/>
      <c r="RBO39" s="318"/>
      <c r="RBP39" s="318"/>
      <c r="RBQ39" s="318"/>
      <c r="RBR39" s="318"/>
      <c r="RBS39" s="318"/>
      <c r="RBT39" s="318"/>
      <c r="RBU39" s="318"/>
      <c r="RBV39" s="38"/>
      <c r="RBW39" s="318"/>
      <c r="RBX39" s="38"/>
      <c r="RBY39" s="38"/>
      <c r="RBZ39" s="1427"/>
      <c r="RCA39" s="38"/>
      <c r="RCB39" s="38"/>
      <c r="RCC39" s="1427"/>
      <c r="RCD39" s="1427"/>
      <c r="RCE39" s="1427"/>
      <c r="RCF39" s="1427"/>
      <c r="RCG39" s="1427"/>
      <c r="RCH39" s="1427"/>
      <c r="RCI39" s="1427"/>
      <c r="RCJ39" s="17"/>
      <c r="RCK39" s="318"/>
      <c r="RCL39" s="318"/>
      <c r="RCM39" s="318"/>
      <c r="RCN39" s="318"/>
      <c r="RCO39" s="318"/>
      <c r="RCP39" s="318"/>
      <c r="RCQ39" s="318"/>
      <c r="RCR39" s="38"/>
      <c r="RCS39" s="318"/>
      <c r="RCT39" s="38"/>
      <c r="RCU39" s="38"/>
      <c r="RCV39" s="1427"/>
      <c r="RCW39" s="38"/>
      <c r="RCX39" s="38"/>
      <c r="RCY39" s="1427"/>
      <c r="RCZ39" s="1427"/>
      <c r="RDA39" s="1427"/>
      <c r="RDB39" s="1427"/>
      <c r="RDC39" s="1427"/>
      <c r="RDD39" s="1427"/>
      <c r="RDE39" s="1427"/>
      <c r="RDF39" s="17"/>
      <c r="RDG39" s="318"/>
      <c r="RDH39" s="318"/>
      <c r="RDI39" s="318"/>
      <c r="RDJ39" s="318"/>
      <c r="RDK39" s="318"/>
      <c r="RDL39" s="318"/>
      <c r="RDM39" s="318"/>
      <c r="RDN39" s="38"/>
      <c r="RDO39" s="318"/>
      <c r="RDP39" s="38"/>
      <c r="RDQ39" s="38"/>
      <c r="RDR39" s="1427"/>
      <c r="RDS39" s="38"/>
      <c r="RDT39" s="38"/>
      <c r="RDU39" s="1427"/>
      <c r="RDV39" s="1427"/>
      <c r="RDW39" s="1427"/>
      <c r="RDX39" s="1427"/>
      <c r="RDY39" s="1427"/>
      <c r="RDZ39" s="1427"/>
      <c r="REA39" s="1427"/>
      <c r="REB39" s="17"/>
      <c r="REC39" s="318"/>
      <c r="RED39" s="318"/>
      <c r="REE39" s="318"/>
      <c r="REF39" s="318"/>
      <c r="REG39" s="318"/>
      <c r="REH39" s="318"/>
      <c r="REI39" s="318"/>
      <c r="REJ39" s="38"/>
      <c r="REK39" s="318"/>
      <c r="REL39" s="38"/>
      <c r="REM39" s="38"/>
      <c r="REN39" s="1427"/>
      <c r="REO39" s="38"/>
      <c r="REP39" s="38"/>
      <c r="REQ39" s="1427"/>
      <c r="RER39" s="1427"/>
      <c r="RES39" s="1427"/>
      <c r="RET39" s="1427"/>
      <c r="REU39" s="1427"/>
      <c r="REV39" s="1427"/>
      <c r="REW39" s="1427"/>
      <c r="REX39" s="17"/>
      <c r="REY39" s="318"/>
      <c r="REZ39" s="318"/>
      <c r="RFA39" s="318"/>
      <c r="RFB39" s="318"/>
      <c r="RFC39" s="318"/>
      <c r="RFD39" s="318"/>
      <c r="RFE39" s="318"/>
      <c r="RFF39" s="38"/>
      <c r="RFG39" s="318"/>
      <c r="RFH39" s="38"/>
      <c r="RFI39" s="38"/>
      <c r="RFJ39" s="1427"/>
      <c r="RFK39" s="38"/>
      <c r="RFL39" s="38"/>
      <c r="RFM39" s="1427"/>
      <c r="RFN39" s="1427"/>
      <c r="RFO39" s="1427"/>
      <c r="RFP39" s="1427"/>
      <c r="RFQ39" s="1427"/>
      <c r="RFR39" s="1427"/>
      <c r="RFS39" s="1427"/>
      <c r="RFT39" s="17"/>
      <c r="RFU39" s="318"/>
      <c r="RFV39" s="318"/>
      <c r="RFW39" s="318"/>
      <c r="RFX39" s="318"/>
      <c r="RFY39" s="318"/>
      <c r="RFZ39" s="318"/>
      <c r="RGA39" s="318"/>
      <c r="RGB39" s="38"/>
      <c r="RGC39" s="318"/>
      <c r="RGD39" s="38"/>
      <c r="RGE39" s="38"/>
      <c r="RGF39" s="1427"/>
      <c r="RGG39" s="38"/>
      <c r="RGH39" s="38"/>
      <c r="RGI39" s="1427"/>
      <c r="RGJ39" s="1427"/>
      <c r="RGK39" s="1427"/>
      <c r="RGL39" s="1427"/>
      <c r="RGM39" s="1427"/>
      <c r="RGN39" s="1427"/>
      <c r="RGO39" s="1427"/>
      <c r="RGP39" s="17"/>
      <c r="RGQ39" s="318"/>
      <c r="RGR39" s="318"/>
      <c r="RGS39" s="318"/>
      <c r="RGT39" s="318"/>
      <c r="RGU39" s="318"/>
      <c r="RGV39" s="318"/>
      <c r="RGW39" s="318"/>
      <c r="RGX39" s="38"/>
      <c r="RGY39" s="318"/>
      <c r="RGZ39" s="38"/>
      <c r="RHA39" s="38"/>
      <c r="RHB39" s="1427"/>
      <c r="RHC39" s="38"/>
      <c r="RHD39" s="38"/>
      <c r="RHE39" s="1427"/>
      <c r="RHF39" s="1427"/>
      <c r="RHG39" s="1427"/>
      <c r="RHH39" s="1427"/>
      <c r="RHI39" s="1427"/>
      <c r="RHJ39" s="1427"/>
      <c r="RHK39" s="1427"/>
      <c r="RHL39" s="17"/>
      <c r="RHM39" s="318"/>
      <c r="RHN39" s="318"/>
      <c r="RHO39" s="318"/>
      <c r="RHP39" s="318"/>
      <c r="RHQ39" s="318"/>
      <c r="RHR39" s="318"/>
      <c r="RHS39" s="318"/>
      <c r="RHT39" s="38"/>
      <c r="RHU39" s="318"/>
      <c r="RHV39" s="38"/>
      <c r="RHW39" s="38"/>
      <c r="RHX39" s="1427"/>
      <c r="RHY39" s="38"/>
      <c r="RHZ39" s="38"/>
      <c r="RIA39" s="1427"/>
      <c r="RIB39" s="1427"/>
      <c r="RIC39" s="1427"/>
      <c r="RID39" s="1427"/>
      <c r="RIE39" s="1427"/>
      <c r="RIF39" s="1427"/>
      <c r="RIG39" s="1427"/>
      <c r="RIH39" s="17"/>
      <c r="RII39" s="318"/>
      <c r="RIJ39" s="318"/>
      <c r="RIK39" s="318"/>
      <c r="RIL39" s="318"/>
      <c r="RIM39" s="318"/>
      <c r="RIN39" s="318"/>
      <c r="RIO39" s="318"/>
      <c r="RIP39" s="38"/>
      <c r="RIQ39" s="318"/>
      <c r="RIR39" s="38"/>
      <c r="RIS39" s="38"/>
      <c r="RIT39" s="1427"/>
      <c r="RIU39" s="38"/>
      <c r="RIV39" s="38"/>
      <c r="RIW39" s="1427"/>
      <c r="RIX39" s="1427"/>
      <c r="RIY39" s="1427"/>
      <c r="RIZ39" s="1427"/>
      <c r="RJA39" s="1427"/>
      <c r="RJB39" s="1427"/>
      <c r="RJC39" s="1427"/>
      <c r="RJD39" s="17"/>
      <c r="RJE39" s="318"/>
      <c r="RJF39" s="318"/>
      <c r="RJG39" s="318"/>
      <c r="RJH39" s="318"/>
      <c r="RJI39" s="318"/>
      <c r="RJJ39" s="318"/>
      <c r="RJK39" s="318"/>
      <c r="RJL39" s="38"/>
      <c r="RJM39" s="318"/>
      <c r="RJN39" s="38"/>
      <c r="RJO39" s="38"/>
      <c r="RJP39" s="1427"/>
      <c r="RJQ39" s="38"/>
      <c r="RJR39" s="38"/>
      <c r="RJS39" s="1427"/>
      <c r="RJT39" s="1427"/>
      <c r="RJU39" s="1427"/>
      <c r="RJV39" s="1427"/>
      <c r="RJW39" s="1427"/>
      <c r="RJX39" s="1427"/>
      <c r="RJY39" s="1427"/>
      <c r="RJZ39" s="17"/>
      <c r="RKA39" s="318"/>
      <c r="RKB39" s="318"/>
      <c r="RKC39" s="318"/>
      <c r="RKD39" s="318"/>
      <c r="RKE39" s="318"/>
      <c r="RKF39" s="318"/>
      <c r="RKG39" s="318"/>
      <c r="RKH39" s="38"/>
      <c r="RKI39" s="318"/>
      <c r="RKJ39" s="38"/>
      <c r="RKK39" s="38"/>
      <c r="RKL39" s="1427"/>
      <c r="RKM39" s="38"/>
      <c r="RKN39" s="38"/>
      <c r="RKO39" s="1427"/>
      <c r="RKP39" s="1427"/>
      <c r="RKQ39" s="1427"/>
      <c r="RKR39" s="1427"/>
      <c r="RKS39" s="1427"/>
      <c r="RKT39" s="1427"/>
      <c r="RKU39" s="1427"/>
      <c r="RKV39" s="17"/>
      <c r="RKW39" s="318"/>
      <c r="RKX39" s="318"/>
      <c r="RKY39" s="318"/>
      <c r="RKZ39" s="318"/>
      <c r="RLA39" s="318"/>
      <c r="RLB39" s="318"/>
      <c r="RLC39" s="318"/>
      <c r="RLD39" s="38"/>
      <c r="RLE39" s="318"/>
      <c r="RLF39" s="38"/>
      <c r="RLG39" s="38"/>
      <c r="RLH39" s="1427"/>
      <c r="RLI39" s="38"/>
      <c r="RLJ39" s="38"/>
      <c r="RLK39" s="1427"/>
      <c r="RLL39" s="1427"/>
      <c r="RLM39" s="1427"/>
      <c r="RLN39" s="1427"/>
      <c r="RLO39" s="1427"/>
      <c r="RLP39" s="1427"/>
      <c r="RLQ39" s="1427"/>
      <c r="RLR39" s="17"/>
      <c r="RLS39" s="318"/>
      <c r="RLT39" s="318"/>
      <c r="RLU39" s="318"/>
      <c r="RLV39" s="318"/>
      <c r="RLW39" s="318"/>
      <c r="RLX39" s="318"/>
      <c r="RLY39" s="318"/>
      <c r="RLZ39" s="38"/>
      <c r="RMA39" s="318"/>
      <c r="RMB39" s="38"/>
      <c r="RMC39" s="38"/>
      <c r="RMD39" s="1427"/>
      <c r="RME39" s="38"/>
      <c r="RMF39" s="38"/>
      <c r="RMG39" s="1427"/>
      <c r="RMH39" s="1427"/>
      <c r="RMI39" s="1427"/>
      <c r="RMJ39" s="1427"/>
      <c r="RMK39" s="1427"/>
      <c r="RML39" s="1427"/>
      <c r="RMM39" s="1427"/>
      <c r="RMN39" s="17"/>
      <c r="RMO39" s="318"/>
      <c r="RMP39" s="318"/>
      <c r="RMQ39" s="318"/>
      <c r="RMR39" s="318"/>
      <c r="RMS39" s="318"/>
      <c r="RMT39" s="318"/>
      <c r="RMU39" s="318"/>
      <c r="RMV39" s="38"/>
      <c r="RMW39" s="318"/>
      <c r="RMX39" s="38"/>
      <c r="RMY39" s="38"/>
      <c r="RMZ39" s="1427"/>
      <c r="RNA39" s="38"/>
      <c r="RNB39" s="38"/>
      <c r="RNC39" s="1427"/>
      <c r="RND39" s="1427"/>
      <c r="RNE39" s="1427"/>
      <c r="RNF39" s="1427"/>
      <c r="RNG39" s="1427"/>
      <c r="RNH39" s="1427"/>
      <c r="RNI39" s="1427"/>
      <c r="RNJ39" s="17"/>
      <c r="RNK39" s="318"/>
      <c r="RNL39" s="318"/>
      <c r="RNM39" s="318"/>
      <c r="RNN39" s="318"/>
      <c r="RNO39" s="318"/>
      <c r="RNP39" s="318"/>
      <c r="RNQ39" s="318"/>
      <c r="RNR39" s="38"/>
      <c r="RNS39" s="318"/>
      <c r="RNT39" s="38"/>
      <c r="RNU39" s="38"/>
      <c r="RNV39" s="1427"/>
      <c r="RNW39" s="38"/>
      <c r="RNX39" s="38"/>
      <c r="RNY39" s="1427"/>
      <c r="RNZ39" s="1427"/>
      <c r="ROA39" s="1427"/>
      <c r="ROB39" s="1427"/>
      <c r="ROC39" s="1427"/>
      <c r="ROD39" s="1427"/>
      <c r="ROE39" s="1427"/>
      <c r="ROF39" s="17"/>
      <c r="ROG39" s="318"/>
      <c r="ROH39" s="318"/>
      <c r="ROI39" s="318"/>
      <c r="ROJ39" s="318"/>
      <c r="ROK39" s="318"/>
      <c r="ROL39" s="318"/>
      <c r="ROM39" s="318"/>
      <c r="RON39" s="38"/>
      <c r="ROO39" s="318"/>
      <c r="ROP39" s="38"/>
      <c r="ROQ39" s="38"/>
      <c r="ROR39" s="1427"/>
      <c r="ROS39" s="38"/>
      <c r="ROT39" s="38"/>
      <c r="ROU39" s="1427"/>
      <c r="ROV39" s="1427"/>
      <c r="ROW39" s="1427"/>
      <c r="ROX39" s="1427"/>
      <c r="ROY39" s="1427"/>
      <c r="ROZ39" s="1427"/>
      <c r="RPA39" s="1427"/>
      <c r="RPB39" s="17"/>
      <c r="RPC39" s="318"/>
      <c r="RPD39" s="318"/>
      <c r="RPE39" s="318"/>
      <c r="RPF39" s="318"/>
      <c r="RPG39" s="318"/>
      <c r="RPH39" s="318"/>
      <c r="RPI39" s="318"/>
      <c r="RPJ39" s="38"/>
      <c r="RPK39" s="318"/>
      <c r="RPL39" s="38"/>
      <c r="RPM39" s="38"/>
      <c r="RPN39" s="1427"/>
      <c r="RPO39" s="38"/>
      <c r="RPP39" s="38"/>
      <c r="RPQ39" s="1427"/>
      <c r="RPR39" s="1427"/>
      <c r="RPS39" s="1427"/>
      <c r="RPT39" s="1427"/>
      <c r="RPU39" s="1427"/>
      <c r="RPV39" s="1427"/>
      <c r="RPW39" s="1427"/>
      <c r="RPX39" s="17"/>
      <c r="RPY39" s="318"/>
      <c r="RPZ39" s="318"/>
      <c r="RQA39" s="318"/>
      <c r="RQB39" s="318"/>
      <c r="RQC39" s="318"/>
      <c r="RQD39" s="318"/>
      <c r="RQE39" s="318"/>
      <c r="RQF39" s="38"/>
      <c r="RQG39" s="318"/>
      <c r="RQH39" s="38"/>
      <c r="RQI39" s="38"/>
      <c r="RQJ39" s="1427"/>
      <c r="RQK39" s="38"/>
      <c r="RQL39" s="38"/>
      <c r="RQM39" s="1427"/>
      <c r="RQN39" s="1427"/>
      <c r="RQO39" s="1427"/>
      <c r="RQP39" s="1427"/>
      <c r="RQQ39" s="1427"/>
      <c r="RQR39" s="1427"/>
      <c r="RQS39" s="1427"/>
      <c r="RQT39" s="17"/>
      <c r="RQU39" s="318"/>
      <c r="RQV39" s="318"/>
      <c r="RQW39" s="318"/>
      <c r="RQX39" s="318"/>
      <c r="RQY39" s="318"/>
      <c r="RQZ39" s="318"/>
      <c r="RRA39" s="318"/>
      <c r="RRB39" s="38"/>
      <c r="RRC39" s="318"/>
      <c r="RRD39" s="38"/>
      <c r="RRE39" s="38"/>
      <c r="RRF39" s="1427"/>
      <c r="RRG39" s="38"/>
      <c r="RRH39" s="38"/>
      <c r="RRI39" s="1427"/>
      <c r="RRJ39" s="1427"/>
      <c r="RRK39" s="1427"/>
      <c r="RRL39" s="1427"/>
      <c r="RRM39" s="1427"/>
      <c r="RRN39" s="1427"/>
      <c r="RRO39" s="1427"/>
      <c r="RRP39" s="17"/>
      <c r="RRQ39" s="318"/>
      <c r="RRR39" s="318"/>
      <c r="RRS39" s="318"/>
      <c r="RRT39" s="318"/>
      <c r="RRU39" s="318"/>
      <c r="RRV39" s="318"/>
      <c r="RRW39" s="318"/>
      <c r="RRX39" s="38"/>
      <c r="RRY39" s="318"/>
      <c r="RRZ39" s="38"/>
      <c r="RSA39" s="38"/>
      <c r="RSB39" s="1427"/>
      <c r="RSC39" s="38"/>
      <c r="RSD39" s="38"/>
      <c r="RSE39" s="1427"/>
      <c r="RSF39" s="1427"/>
      <c r="RSG39" s="1427"/>
      <c r="RSH39" s="1427"/>
      <c r="RSI39" s="1427"/>
      <c r="RSJ39" s="1427"/>
      <c r="RSK39" s="1427"/>
      <c r="RSL39" s="17"/>
      <c r="RSM39" s="318"/>
      <c r="RSN39" s="318"/>
      <c r="RSO39" s="318"/>
      <c r="RSP39" s="318"/>
      <c r="RSQ39" s="318"/>
      <c r="RSR39" s="318"/>
      <c r="RSS39" s="318"/>
      <c r="RST39" s="38"/>
      <c r="RSU39" s="318"/>
      <c r="RSV39" s="38"/>
      <c r="RSW39" s="38"/>
      <c r="RSX39" s="1427"/>
      <c r="RSY39" s="38"/>
      <c r="RSZ39" s="38"/>
      <c r="RTA39" s="1427"/>
      <c r="RTB39" s="1427"/>
      <c r="RTC39" s="1427"/>
      <c r="RTD39" s="1427"/>
      <c r="RTE39" s="1427"/>
      <c r="RTF39" s="1427"/>
      <c r="RTG39" s="1427"/>
      <c r="RTH39" s="17"/>
      <c r="RTI39" s="318"/>
      <c r="RTJ39" s="318"/>
      <c r="RTK39" s="318"/>
      <c r="RTL39" s="318"/>
      <c r="RTM39" s="318"/>
      <c r="RTN39" s="318"/>
      <c r="RTO39" s="318"/>
      <c r="RTP39" s="38"/>
      <c r="RTQ39" s="318"/>
      <c r="RTR39" s="38"/>
      <c r="RTS39" s="38"/>
      <c r="RTT39" s="1427"/>
      <c r="RTU39" s="38"/>
      <c r="RTV39" s="38"/>
      <c r="RTW39" s="1427"/>
      <c r="RTX39" s="1427"/>
      <c r="RTY39" s="1427"/>
      <c r="RTZ39" s="1427"/>
      <c r="RUA39" s="1427"/>
      <c r="RUB39" s="1427"/>
      <c r="RUC39" s="1427"/>
      <c r="RUD39" s="17"/>
      <c r="RUE39" s="318"/>
      <c r="RUF39" s="318"/>
      <c r="RUG39" s="318"/>
      <c r="RUH39" s="318"/>
      <c r="RUI39" s="318"/>
      <c r="RUJ39" s="318"/>
      <c r="RUK39" s="318"/>
      <c r="RUL39" s="38"/>
      <c r="RUM39" s="318"/>
      <c r="RUN39" s="38"/>
      <c r="RUO39" s="38"/>
      <c r="RUP39" s="1427"/>
      <c r="RUQ39" s="38"/>
      <c r="RUR39" s="38"/>
      <c r="RUS39" s="1427"/>
      <c r="RUT39" s="1427"/>
      <c r="RUU39" s="1427"/>
      <c r="RUV39" s="1427"/>
      <c r="RUW39" s="1427"/>
      <c r="RUX39" s="1427"/>
      <c r="RUY39" s="1427"/>
      <c r="RUZ39" s="17"/>
      <c r="RVA39" s="318"/>
      <c r="RVB39" s="318"/>
      <c r="RVC39" s="318"/>
      <c r="RVD39" s="318"/>
      <c r="RVE39" s="318"/>
      <c r="RVF39" s="318"/>
      <c r="RVG39" s="318"/>
      <c r="RVH39" s="38"/>
      <c r="RVI39" s="318"/>
      <c r="RVJ39" s="38"/>
      <c r="RVK39" s="38"/>
      <c r="RVL39" s="1427"/>
      <c r="RVM39" s="38"/>
      <c r="RVN39" s="38"/>
      <c r="RVO39" s="1427"/>
      <c r="RVP39" s="1427"/>
      <c r="RVQ39" s="1427"/>
      <c r="RVR39" s="1427"/>
      <c r="RVS39" s="1427"/>
      <c r="RVT39" s="1427"/>
      <c r="RVU39" s="1427"/>
      <c r="RVV39" s="17"/>
      <c r="RVW39" s="318"/>
      <c r="RVX39" s="318"/>
      <c r="RVY39" s="318"/>
      <c r="RVZ39" s="318"/>
      <c r="RWA39" s="318"/>
      <c r="RWB39" s="318"/>
      <c r="RWC39" s="318"/>
      <c r="RWD39" s="38"/>
      <c r="RWE39" s="318"/>
      <c r="RWF39" s="38"/>
      <c r="RWG39" s="38"/>
      <c r="RWH39" s="1427"/>
      <c r="RWI39" s="38"/>
      <c r="RWJ39" s="38"/>
      <c r="RWK39" s="1427"/>
      <c r="RWL39" s="1427"/>
      <c r="RWM39" s="1427"/>
      <c r="RWN39" s="1427"/>
      <c r="RWO39" s="1427"/>
      <c r="RWP39" s="1427"/>
      <c r="RWQ39" s="1427"/>
      <c r="RWR39" s="17"/>
      <c r="RWS39" s="318"/>
      <c r="RWT39" s="318"/>
      <c r="RWU39" s="318"/>
      <c r="RWV39" s="318"/>
      <c r="RWW39" s="318"/>
      <c r="RWX39" s="318"/>
      <c r="RWY39" s="318"/>
      <c r="RWZ39" s="38"/>
      <c r="RXA39" s="318"/>
      <c r="RXB39" s="38"/>
      <c r="RXC39" s="38"/>
      <c r="RXD39" s="1427"/>
      <c r="RXE39" s="38"/>
      <c r="RXF39" s="38"/>
      <c r="RXG39" s="1427"/>
      <c r="RXH39" s="1427"/>
      <c r="RXI39" s="1427"/>
      <c r="RXJ39" s="1427"/>
      <c r="RXK39" s="1427"/>
      <c r="RXL39" s="1427"/>
      <c r="RXM39" s="1427"/>
      <c r="RXN39" s="17"/>
      <c r="RXO39" s="318"/>
      <c r="RXP39" s="318"/>
      <c r="RXQ39" s="318"/>
      <c r="RXR39" s="318"/>
      <c r="RXS39" s="318"/>
      <c r="RXT39" s="318"/>
      <c r="RXU39" s="318"/>
      <c r="RXV39" s="38"/>
      <c r="RXW39" s="318"/>
      <c r="RXX39" s="38"/>
      <c r="RXY39" s="38"/>
      <c r="RXZ39" s="1427"/>
      <c r="RYA39" s="38"/>
      <c r="RYB39" s="38"/>
      <c r="RYC39" s="1427"/>
      <c r="RYD39" s="1427"/>
      <c r="RYE39" s="1427"/>
      <c r="RYF39" s="1427"/>
      <c r="RYG39" s="1427"/>
      <c r="RYH39" s="1427"/>
      <c r="RYI39" s="1427"/>
      <c r="RYJ39" s="17"/>
      <c r="RYK39" s="318"/>
      <c r="RYL39" s="318"/>
      <c r="RYM39" s="318"/>
      <c r="RYN39" s="318"/>
      <c r="RYO39" s="318"/>
      <c r="RYP39" s="318"/>
      <c r="RYQ39" s="318"/>
      <c r="RYR39" s="38"/>
      <c r="RYS39" s="318"/>
      <c r="RYT39" s="38"/>
      <c r="RYU39" s="38"/>
      <c r="RYV39" s="1427"/>
      <c r="RYW39" s="38"/>
      <c r="RYX39" s="38"/>
      <c r="RYY39" s="1427"/>
      <c r="RYZ39" s="1427"/>
      <c r="RZA39" s="1427"/>
      <c r="RZB39" s="1427"/>
      <c r="RZC39" s="1427"/>
      <c r="RZD39" s="1427"/>
      <c r="RZE39" s="1427"/>
      <c r="RZF39" s="17"/>
      <c r="RZG39" s="318"/>
      <c r="RZH39" s="318"/>
      <c r="RZI39" s="318"/>
      <c r="RZJ39" s="318"/>
      <c r="RZK39" s="318"/>
      <c r="RZL39" s="318"/>
      <c r="RZM39" s="318"/>
      <c r="RZN39" s="38"/>
      <c r="RZO39" s="318"/>
      <c r="RZP39" s="38"/>
      <c r="RZQ39" s="38"/>
      <c r="RZR39" s="1427"/>
      <c r="RZS39" s="38"/>
      <c r="RZT39" s="38"/>
      <c r="RZU39" s="1427"/>
      <c r="RZV39" s="1427"/>
      <c r="RZW39" s="1427"/>
      <c r="RZX39" s="1427"/>
      <c r="RZY39" s="1427"/>
      <c r="RZZ39" s="1427"/>
      <c r="SAA39" s="1427"/>
      <c r="SAB39" s="17"/>
      <c r="SAC39" s="318"/>
      <c r="SAD39" s="318"/>
      <c r="SAE39" s="318"/>
      <c r="SAF39" s="318"/>
      <c r="SAG39" s="318"/>
      <c r="SAH39" s="318"/>
      <c r="SAI39" s="318"/>
      <c r="SAJ39" s="38"/>
      <c r="SAK39" s="318"/>
      <c r="SAL39" s="38"/>
      <c r="SAM39" s="38"/>
      <c r="SAN39" s="1427"/>
      <c r="SAO39" s="38"/>
      <c r="SAP39" s="38"/>
      <c r="SAQ39" s="1427"/>
      <c r="SAR39" s="1427"/>
      <c r="SAS39" s="1427"/>
      <c r="SAT39" s="1427"/>
      <c r="SAU39" s="1427"/>
      <c r="SAV39" s="1427"/>
      <c r="SAW39" s="1427"/>
      <c r="SAX39" s="17"/>
      <c r="SAY39" s="318"/>
      <c r="SAZ39" s="318"/>
      <c r="SBA39" s="318"/>
      <c r="SBB39" s="318"/>
      <c r="SBC39" s="318"/>
      <c r="SBD39" s="318"/>
      <c r="SBE39" s="318"/>
      <c r="SBF39" s="38"/>
      <c r="SBG39" s="318"/>
      <c r="SBH39" s="38"/>
      <c r="SBI39" s="38"/>
      <c r="SBJ39" s="1427"/>
      <c r="SBK39" s="38"/>
      <c r="SBL39" s="38"/>
      <c r="SBM39" s="1427"/>
      <c r="SBN39" s="1427"/>
      <c r="SBO39" s="1427"/>
      <c r="SBP39" s="1427"/>
      <c r="SBQ39" s="1427"/>
      <c r="SBR39" s="1427"/>
      <c r="SBS39" s="1427"/>
      <c r="SBT39" s="17"/>
      <c r="SBU39" s="318"/>
      <c r="SBV39" s="318"/>
      <c r="SBW39" s="318"/>
      <c r="SBX39" s="318"/>
      <c r="SBY39" s="318"/>
      <c r="SBZ39" s="318"/>
      <c r="SCA39" s="318"/>
      <c r="SCB39" s="38"/>
      <c r="SCC39" s="318"/>
      <c r="SCD39" s="38"/>
      <c r="SCE39" s="38"/>
      <c r="SCF39" s="1427"/>
      <c r="SCG39" s="38"/>
      <c r="SCH39" s="38"/>
      <c r="SCI39" s="1427"/>
      <c r="SCJ39" s="1427"/>
      <c r="SCK39" s="1427"/>
      <c r="SCL39" s="1427"/>
      <c r="SCM39" s="1427"/>
      <c r="SCN39" s="1427"/>
      <c r="SCO39" s="1427"/>
      <c r="SCP39" s="17"/>
      <c r="SCQ39" s="318"/>
      <c r="SCR39" s="318"/>
      <c r="SCS39" s="318"/>
      <c r="SCT39" s="318"/>
      <c r="SCU39" s="318"/>
      <c r="SCV39" s="318"/>
      <c r="SCW39" s="318"/>
      <c r="SCX39" s="38"/>
      <c r="SCY39" s="318"/>
      <c r="SCZ39" s="38"/>
      <c r="SDA39" s="38"/>
      <c r="SDB39" s="1427"/>
      <c r="SDC39" s="38"/>
      <c r="SDD39" s="38"/>
      <c r="SDE39" s="1427"/>
      <c r="SDF39" s="1427"/>
      <c r="SDG39" s="1427"/>
      <c r="SDH39" s="1427"/>
      <c r="SDI39" s="1427"/>
      <c r="SDJ39" s="1427"/>
      <c r="SDK39" s="1427"/>
      <c r="SDL39" s="17"/>
      <c r="SDM39" s="318"/>
      <c r="SDN39" s="318"/>
      <c r="SDO39" s="318"/>
      <c r="SDP39" s="318"/>
      <c r="SDQ39" s="318"/>
      <c r="SDR39" s="318"/>
      <c r="SDS39" s="318"/>
      <c r="SDT39" s="38"/>
      <c r="SDU39" s="318"/>
      <c r="SDV39" s="38"/>
      <c r="SDW39" s="38"/>
      <c r="SDX39" s="1427"/>
      <c r="SDY39" s="38"/>
      <c r="SDZ39" s="38"/>
      <c r="SEA39" s="1427"/>
      <c r="SEB39" s="1427"/>
      <c r="SEC39" s="1427"/>
      <c r="SED39" s="1427"/>
      <c r="SEE39" s="1427"/>
      <c r="SEF39" s="1427"/>
      <c r="SEG39" s="1427"/>
      <c r="SEH39" s="17"/>
      <c r="SEI39" s="318"/>
      <c r="SEJ39" s="318"/>
      <c r="SEK39" s="318"/>
      <c r="SEL39" s="318"/>
      <c r="SEM39" s="318"/>
      <c r="SEN39" s="318"/>
      <c r="SEO39" s="318"/>
      <c r="SEP39" s="38"/>
      <c r="SEQ39" s="318"/>
      <c r="SER39" s="38"/>
      <c r="SES39" s="38"/>
      <c r="SET39" s="1427"/>
      <c r="SEU39" s="38"/>
      <c r="SEV39" s="38"/>
      <c r="SEW39" s="1427"/>
      <c r="SEX39" s="1427"/>
      <c r="SEY39" s="1427"/>
      <c r="SEZ39" s="1427"/>
      <c r="SFA39" s="1427"/>
      <c r="SFB39" s="1427"/>
      <c r="SFC39" s="1427"/>
      <c r="SFD39" s="17"/>
      <c r="SFE39" s="318"/>
      <c r="SFF39" s="318"/>
      <c r="SFG39" s="318"/>
      <c r="SFH39" s="318"/>
      <c r="SFI39" s="318"/>
      <c r="SFJ39" s="318"/>
      <c r="SFK39" s="318"/>
      <c r="SFL39" s="38"/>
      <c r="SFM39" s="318"/>
      <c r="SFN39" s="38"/>
      <c r="SFO39" s="38"/>
      <c r="SFP39" s="1427"/>
      <c r="SFQ39" s="38"/>
      <c r="SFR39" s="38"/>
      <c r="SFS39" s="1427"/>
      <c r="SFT39" s="1427"/>
      <c r="SFU39" s="1427"/>
      <c r="SFV39" s="1427"/>
      <c r="SFW39" s="1427"/>
      <c r="SFX39" s="1427"/>
      <c r="SFY39" s="1427"/>
      <c r="SFZ39" s="17"/>
      <c r="SGA39" s="318"/>
      <c r="SGB39" s="318"/>
      <c r="SGC39" s="318"/>
      <c r="SGD39" s="318"/>
      <c r="SGE39" s="318"/>
      <c r="SGF39" s="318"/>
      <c r="SGG39" s="318"/>
      <c r="SGH39" s="38"/>
      <c r="SGI39" s="318"/>
      <c r="SGJ39" s="38"/>
      <c r="SGK39" s="38"/>
      <c r="SGL39" s="1427"/>
      <c r="SGM39" s="38"/>
      <c r="SGN39" s="38"/>
      <c r="SGO39" s="1427"/>
      <c r="SGP39" s="1427"/>
      <c r="SGQ39" s="1427"/>
      <c r="SGR39" s="1427"/>
      <c r="SGS39" s="1427"/>
      <c r="SGT39" s="1427"/>
      <c r="SGU39" s="1427"/>
      <c r="SGV39" s="17"/>
      <c r="SGW39" s="318"/>
      <c r="SGX39" s="318"/>
      <c r="SGY39" s="318"/>
      <c r="SGZ39" s="318"/>
      <c r="SHA39" s="318"/>
      <c r="SHB39" s="318"/>
      <c r="SHC39" s="318"/>
      <c r="SHD39" s="38"/>
      <c r="SHE39" s="318"/>
      <c r="SHF39" s="38"/>
      <c r="SHG39" s="38"/>
      <c r="SHH39" s="1427"/>
      <c r="SHI39" s="38"/>
      <c r="SHJ39" s="38"/>
      <c r="SHK39" s="1427"/>
      <c r="SHL39" s="1427"/>
      <c r="SHM39" s="1427"/>
      <c r="SHN39" s="1427"/>
      <c r="SHO39" s="1427"/>
      <c r="SHP39" s="1427"/>
      <c r="SHQ39" s="1427"/>
      <c r="SHR39" s="17"/>
      <c r="SHS39" s="318"/>
      <c r="SHT39" s="318"/>
      <c r="SHU39" s="318"/>
      <c r="SHV39" s="318"/>
      <c r="SHW39" s="318"/>
      <c r="SHX39" s="318"/>
      <c r="SHY39" s="318"/>
      <c r="SHZ39" s="38"/>
      <c r="SIA39" s="318"/>
      <c r="SIB39" s="38"/>
      <c r="SIC39" s="38"/>
      <c r="SID39" s="1427"/>
      <c r="SIE39" s="38"/>
      <c r="SIF39" s="38"/>
      <c r="SIG39" s="1427"/>
      <c r="SIH39" s="1427"/>
      <c r="SII39" s="1427"/>
      <c r="SIJ39" s="1427"/>
      <c r="SIK39" s="1427"/>
      <c r="SIL39" s="1427"/>
      <c r="SIM39" s="1427"/>
      <c r="SIN39" s="17"/>
      <c r="SIO39" s="318"/>
      <c r="SIP39" s="318"/>
      <c r="SIQ39" s="318"/>
      <c r="SIR39" s="318"/>
      <c r="SIS39" s="318"/>
      <c r="SIT39" s="318"/>
      <c r="SIU39" s="318"/>
      <c r="SIV39" s="38"/>
      <c r="SIW39" s="318"/>
      <c r="SIX39" s="38"/>
      <c r="SIY39" s="38"/>
      <c r="SIZ39" s="1427"/>
      <c r="SJA39" s="38"/>
      <c r="SJB39" s="38"/>
      <c r="SJC39" s="1427"/>
      <c r="SJD39" s="1427"/>
      <c r="SJE39" s="1427"/>
      <c r="SJF39" s="1427"/>
      <c r="SJG39" s="1427"/>
      <c r="SJH39" s="1427"/>
      <c r="SJI39" s="1427"/>
      <c r="SJJ39" s="17"/>
      <c r="SJK39" s="318"/>
      <c r="SJL39" s="318"/>
      <c r="SJM39" s="318"/>
      <c r="SJN39" s="318"/>
      <c r="SJO39" s="318"/>
      <c r="SJP39" s="318"/>
      <c r="SJQ39" s="318"/>
      <c r="SJR39" s="38"/>
      <c r="SJS39" s="318"/>
      <c r="SJT39" s="38"/>
      <c r="SJU39" s="38"/>
      <c r="SJV39" s="1427"/>
      <c r="SJW39" s="38"/>
      <c r="SJX39" s="38"/>
      <c r="SJY39" s="1427"/>
      <c r="SJZ39" s="1427"/>
      <c r="SKA39" s="1427"/>
      <c r="SKB39" s="1427"/>
      <c r="SKC39" s="1427"/>
      <c r="SKD39" s="1427"/>
      <c r="SKE39" s="1427"/>
      <c r="SKF39" s="17"/>
      <c r="SKG39" s="318"/>
      <c r="SKH39" s="318"/>
      <c r="SKI39" s="318"/>
      <c r="SKJ39" s="318"/>
      <c r="SKK39" s="318"/>
      <c r="SKL39" s="318"/>
      <c r="SKM39" s="318"/>
      <c r="SKN39" s="38"/>
      <c r="SKO39" s="318"/>
      <c r="SKP39" s="38"/>
      <c r="SKQ39" s="38"/>
      <c r="SKR39" s="1427"/>
      <c r="SKS39" s="38"/>
      <c r="SKT39" s="38"/>
      <c r="SKU39" s="1427"/>
      <c r="SKV39" s="1427"/>
      <c r="SKW39" s="1427"/>
      <c r="SKX39" s="1427"/>
      <c r="SKY39" s="1427"/>
      <c r="SKZ39" s="1427"/>
      <c r="SLA39" s="1427"/>
      <c r="SLB39" s="17"/>
      <c r="SLC39" s="318"/>
      <c r="SLD39" s="318"/>
      <c r="SLE39" s="318"/>
      <c r="SLF39" s="318"/>
      <c r="SLG39" s="318"/>
      <c r="SLH39" s="318"/>
      <c r="SLI39" s="318"/>
      <c r="SLJ39" s="38"/>
      <c r="SLK39" s="318"/>
      <c r="SLL39" s="38"/>
      <c r="SLM39" s="38"/>
      <c r="SLN39" s="1427"/>
      <c r="SLO39" s="38"/>
      <c r="SLP39" s="38"/>
      <c r="SLQ39" s="1427"/>
      <c r="SLR39" s="1427"/>
      <c r="SLS39" s="1427"/>
      <c r="SLT39" s="1427"/>
      <c r="SLU39" s="1427"/>
      <c r="SLV39" s="1427"/>
      <c r="SLW39" s="1427"/>
      <c r="SLX39" s="17"/>
      <c r="SLY39" s="318"/>
      <c r="SLZ39" s="318"/>
      <c r="SMA39" s="318"/>
      <c r="SMB39" s="318"/>
      <c r="SMC39" s="318"/>
      <c r="SMD39" s="318"/>
      <c r="SME39" s="318"/>
      <c r="SMF39" s="38"/>
      <c r="SMG39" s="318"/>
      <c r="SMH39" s="38"/>
      <c r="SMI39" s="38"/>
      <c r="SMJ39" s="1427"/>
      <c r="SMK39" s="38"/>
      <c r="SML39" s="38"/>
      <c r="SMM39" s="1427"/>
      <c r="SMN39" s="1427"/>
      <c r="SMO39" s="1427"/>
      <c r="SMP39" s="1427"/>
      <c r="SMQ39" s="1427"/>
      <c r="SMR39" s="1427"/>
      <c r="SMS39" s="1427"/>
      <c r="SMT39" s="17"/>
      <c r="SMU39" s="318"/>
      <c r="SMV39" s="318"/>
      <c r="SMW39" s="318"/>
      <c r="SMX39" s="318"/>
      <c r="SMY39" s="318"/>
      <c r="SMZ39" s="318"/>
      <c r="SNA39" s="318"/>
      <c r="SNB39" s="38"/>
      <c r="SNC39" s="318"/>
      <c r="SND39" s="38"/>
      <c r="SNE39" s="38"/>
      <c r="SNF39" s="1427"/>
      <c r="SNG39" s="38"/>
      <c r="SNH39" s="38"/>
      <c r="SNI39" s="1427"/>
      <c r="SNJ39" s="1427"/>
      <c r="SNK39" s="1427"/>
      <c r="SNL39" s="1427"/>
      <c r="SNM39" s="1427"/>
      <c r="SNN39" s="1427"/>
      <c r="SNO39" s="1427"/>
      <c r="SNP39" s="17"/>
      <c r="SNQ39" s="318"/>
      <c r="SNR39" s="318"/>
      <c r="SNS39" s="318"/>
      <c r="SNT39" s="318"/>
      <c r="SNU39" s="318"/>
      <c r="SNV39" s="318"/>
      <c r="SNW39" s="318"/>
      <c r="SNX39" s="38"/>
      <c r="SNY39" s="318"/>
      <c r="SNZ39" s="38"/>
      <c r="SOA39" s="38"/>
      <c r="SOB39" s="1427"/>
      <c r="SOC39" s="38"/>
      <c r="SOD39" s="38"/>
      <c r="SOE39" s="1427"/>
      <c r="SOF39" s="1427"/>
      <c r="SOG39" s="1427"/>
      <c r="SOH39" s="1427"/>
      <c r="SOI39" s="1427"/>
      <c r="SOJ39" s="1427"/>
      <c r="SOK39" s="1427"/>
      <c r="SOL39" s="17"/>
      <c r="SOM39" s="318"/>
      <c r="SON39" s="318"/>
      <c r="SOO39" s="318"/>
      <c r="SOP39" s="318"/>
      <c r="SOQ39" s="318"/>
      <c r="SOR39" s="318"/>
      <c r="SOS39" s="318"/>
      <c r="SOT39" s="38"/>
      <c r="SOU39" s="318"/>
      <c r="SOV39" s="38"/>
      <c r="SOW39" s="38"/>
      <c r="SOX39" s="1427"/>
      <c r="SOY39" s="38"/>
      <c r="SOZ39" s="38"/>
      <c r="SPA39" s="1427"/>
      <c r="SPB39" s="1427"/>
      <c r="SPC39" s="1427"/>
      <c r="SPD39" s="1427"/>
      <c r="SPE39" s="1427"/>
      <c r="SPF39" s="1427"/>
      <c r="SPG39" s="1427"/>
      <c r="SPH39" s="17"/>
      <c r="SPI39" s="318"/>
      <c r="SPJ39" s="318"/>
      <c r="SPK39" s="318"/>
      <c r="SPL39" s="318"/>
      <c r="SPM39" s="318"/>
      <c r="SPN39" s="318"/>
      <c r="SPO39" s="318"/>
      <c r="SPP39" s="38"/>
      <c r="SPQ39" s="318"/>
      <c r="SPR39" s="38"/>
      <c r="SPS39" s="38"/>
      <c r="SPT39" s="1427"/>
      <c r="SPU39" s="38"/>
      <c r="SPV39" s="38"/>
      <c r="SPW39" s="1427"/>
      <c r="SPX39" s="1427"/>
      <c r="SPY39" s="1427"/>
      <c r="SPZ39" s="1427"/>
      <c r="SQA39" s="1427"/>
      <c r="SQB39" s="1427"/>
      <c r="SQC39" s="1427"/>
      <c r="SQD39" s="17"/>
      <c r="SQE39" s="318"/>
      <c r="SQF39" s="318"/>
      <c r="SQG39" s="318"/>
      <c r="SQH39" s="318"/>
      <c r="SQI39" s="318"/>
      <c r="SQJ39" s="318"/>
      <c r="SQK39" s="318"/>
      <c r="SQL39" s="38"/>
      <c r="SQM39" s="318"/>
      <c r="SQN39" s="38"/>
      <c r="SQO39" s="38"/>
      <c r="SQP39" s="1427"/>
      <c r="SQQ39" s="38"/>
      <c r="SQR39" s="38"/>
      <c r="SQS39" s="1427"/>
      <c r="SQT39" s="1427"/>
      <c r="SQU39" s="1427"/>
      <c r="SQV39" s="1427"/>
      <c r="SQW39" s="1427"/>
      <c r="SQX39" s="1427"/>
      <c r="SQY39" s="1427"/>
      <c r="SQZ39" s="17"/>
      <c r="SRA39" s="318"/>
      <c r="SRB39" s="318"/>
      <c r="SRC39" s="318"/>
      <c r="SRD39" s="318"/>
      <c r="SRE39" s="318"/>
      <c r="SRF39" s="318"/>
      <c r="SRG39" s="318"/>
      <c r="SRH39" s="38"/>
      <c r="SRI39" s="318"/>
      <c r="SRJ39" s="38"/>
      <c r="SRK39" s="38"/>
      <c r="SRL39" s="1427"/>
      <c r="SRM39" s="38"/>
      <c r="SRN39" s="38"/>
      <c r="SRO39" s="1427"/>
      <c r="SRP39" s="1427"/>
      <c r="SRQ39" s="1427"/>
      <c r="SRR39" s="1427"/>
      <c r="SRS39" s="1427"/>
      <c r="SRT39" s="1427"/>
      <c r="SRU39" s="1427"/>
      <c r="SRV39" s="17"/>
      <c r="SRW39" s="318"/>
      <c r="SRX39" s="318"/>
      <c r="SRY39" s="318"/>
      <c r="SRZ39" s="318"/>
      <c r="SSA39" s="318"/>
      <c r="SSB39" s="318"/>
      <c r="SSC39" s="318"/>
      <c r="SSD39" s="38"/>
      <c r="SSE39" s="318"/>
      <c r="SSF39" s="38"/>
      <c r="SSG39" s="38"/>
      <c r="SSH39" s="1427"/>
      <c r="SSI39" s="38"/>
      <c r="SSJ39" s="38"/>
      <c r="SSK39" s="1427"/>
      <c r="SSL39" s="1427"/>
      <c r="SSM39" s="1427"/>
      <c r="SSN39" s="1427"/>
      <c r="SSO39" s="1427"/>
      <c r="SSP39" s="1427"/>
      <c r="SSQ39" s="1427"/>
      <c r="SSR39" s="17"/>
      <c r="SSS39" s="318"/>
      <c r="SST39" s="318"/>
      <c r="SSU39" s="318"/>
      <c r="SSV39" s="318"/>
      <c r="SSW39" s="318"/>
      <c r="SSX39" s="318"/>
      <c r="SSY39" s="318"/>
      <c r="SSZ39" s="38"/>
      <c r="STA39" s="318"/>
      <c r="STB39" s="38"/>
      <c r="STC39" s="38"/>
      <c r="STD39" s="1427"/>
      <c r="STE39" s="38"/>
      <c r="STF39" s="38"/>
      <c r="STG39" s="1427"/>
      <c r="STH39" s="1427"/>
      <c r="STI39" s="1427"/>
      <c r="STJ39" s="1427"/>
      <c r="STK39" s="1427"/>
      <c r="STL39" s="1427"/>
      <c r="STM39" s="1427"/>
      <c r="STN39" s="17"/>
      <c r="STO39" s="318"/>
      <c r="STP39" s="318"/>
      <c r="STQ39" s="318"/>
      <c r="STR39" s="318"/>
      <c r="STS39" s="318"/>
      <c r="STT39" s="318"/>
      <c r="STU39" s="318"/>
      <c r="STV39" s="38"/>
      <c r="STW39" s="318"/>
      <c r="STX39" s="38"/>
      <c r="STY39" s="38"/>
      <c r="STZ39" s="1427"/>
      <c r="SUA39" s="38"/>
      <c r="SUB39" s="38"/>
      <c r="SUC39" s="1427"/>
      <c r="SUD39" s="1427"/>
      <c r="SUE39" s="1427"/>
      <c r="SUF39" s="1427"/>
      <c r="SUG39" s="1427"/>
      <c r="SUH39" s="1427"/>
      <c r="SUI39" s="1427"/>
      <c r="SUJ39" s="17"/>
      <c r="SUK39" s="318"/>
      <c r="SUL39" s="318"/>
      <c r="SUM39" s="318"/>
      <c r="SUN39" s="318"/>
      <c r="SUO39" s="318"/>
      <c r="SUP39" s="318"/>
      <c r="SUQ39" s="318"/>
      <c r="SUR39" s="38"/>
      <c r="SUS39" s="318"/>
      <c r="SUT39" s="38"/>
      <c r="SUU39" s="38"/>
      <c r="SUV39" s="1427"/>
      <c r="SUW39" s="38"/>
      <c r="SUX39" s="38"/>
      <c r="SUY39" s="1427"/>
      <c r="SUZ39" s="1427"/>
      <c r="SVA39" s="1427"/>
      <c r="SVB39" s="1427"/>
      <c r="SVC39" s="1427"/>
      <c r="SVD39" s="1427"/>
      <c r="SVE39" s="1427"/>
      <c r="SVF39" s="17"/>
      <c r="SVG39" s="318"/>
      <c r="SVH39" s="318"/>
      <c r="SVI39" s="318"/>
      <c r="SVJ39" s="318"/>
      <c r="SVK39" s="318"/>
      <c r="SVL39" s="318"/>
      <c r="SVM39" s="318"/>
      <c r="SVN39" s="38"/>
      <c r="SVO39" s="318"/>
      <c r="SVP39" s="38"/>
      <c r="SVQ39" s="38"/>
      <c r="SVR39" s="1427"/>
      <c r="SVS39" s="38"/>
      <c r="SVT39" s="38"/>
      <c r="SVU39" s="1427"/>
      <c r="SVV39" s="1427"/>
      <c r="SVW39" s="1427"/>
      <c r="SVX39" s="1427"/>
      <c r="SVY39" s="1427"/>
      <c r="SVZ39" s="1427"/>
      <c r="SWA39" s="1427"/>
      <c r="SWB39" s="17"/>
      <c r="SWC39" s="318"/>
      <c r="SWD39" s="318"/>
      <c r="SWE39" s="318"/>
      <c r="SWF39" s="318"/>
      <c r="SWG39" s="318"/>
      <c r="SWH39" s="318"/>
      <c r="SWI39" s="318"/>
      <c r="SWJ39" s="38"/>
      <c r="SWK39" s="318"/>
      <c r="SWL39" s="38"/>
      <c r="SWM39" s="38"/>
      <c r="SWN39" s="1427"/>
      <c r="SWO39" s="38"/>
      <c r="SWP39" s="38"/>
      <c r="SWQ39" s="1427"/>
      <c r="SWR39" s="1427"/>
      <c r="SWS39" s="1427"/>
      <c r="SWT39" s="1427"/>
      <c r="SWU39" s="1427"/>
      <c r="SWV39" s="1427"/>
      <c r="SWW39" s="1427"/>
      <c r="SWX39" s="17"/>
      <c r="SWY39" s="318"/>
      <c r="SWZ39" s="318"/>
      <c r="SXA39" s="318"/>
      <c r="SXB39" s="318"/>
      <c r="SXC39" s="318"/>
      <c r="SXD39" s="318"/>
      <c r="SXE39" s="318"/>
      <c r="SXF39" s="38"/>
      <c r="SXG39" s="318"/>
      <c r="SXH39" s="38"/>
      <c r="SXI39" s="38"/>
      <c r="SXJ39" s="1427"/>
      <c r="SXK39" s="38"/>
      <c r="SXL39" s="38"/>
      <c r="SXM39" s="1427"/>
      <c r="SXN39" s="1427"/>
      <c r="SXO39" s="1427"/>
      <c r="SXP39" s="1427"/>
      <c r="SXQ39" s="1427"/>
      <c r="SXR39" s="1427"/>
      <c r="SXS39" s="1427"/>
      <c r="SXT39" s="17"/>
      <c r="SXU39" s="318"/>
      <c r="SXV39" s="318"/>
      <c r="SXW39" s="318"/>
      <c r="SXX39" s="318"/>
      <c r="SXY39" s="318"/>
      <c r="SXZ39" s="318"/>
      <c r="SYA39" s="318"/>
      <c r="SYB39" s="38"/>
      <c r="SYC39" s="318"/>
      <c r="SYD39" s="38"/>
      <c r="SYE39" s="38"/>
      <c r="SYF39" s="1427"/>
      <c r="SYG39" s="38"/>
      <c r="SYH39" s="38"/>
      <c r="SYI39" s="1427"/>
      <c r="SYJ39" s="1427"/>
      <c r="SYK39" s="1427"/>
      <c r="SYL39" s="1427"/>
      <c r="SYM39" s="1427"/>
      <c r="SYN39" s="1427"/>
      <c r="SYO39" s="1427"/>
      <c r="SYP39" s="17"/>
      <c r="SYQ39" s="318"/>
      <c r="SYR39" s="318"/>
      <c r="SYS39" s="318"/>
      <c r="SYT39" s="318"/>
      <c r="SYU39" s="318"/>
      <c r="SYV39" s="318"/>
      <c r="SYW39" s="318"/>
      <c r="SYX39" s="38"/>
      <c r="SYY39" s="318"/>
      <c r="SYZ39" s="38"/>
      <c r="SZA39" s="38"/>
      <c r="SZB39" s="1427"/>
      <c r="SZC39" s="38"/>
      <c r="SZD39" s="38"/>
      <c r="SZE39" s="1427"/>
      <c r="SZF39" s="1427"/>
      <c r="SZG39" s="1427"/>
      <c r="SZH39" s="1427"/>
      <c r="SZI39" s="1427"/>
      <c r="SZJ39" s="1427"/>
      <c r="SZK39" s="1427"/>
      <c r="SZL39" s="17"/>
      <c r="SZM39" s="318"/>
      <c r="SZN39" s="318"/>
      <c r="SZO39" s="318"/>
      <c r="SZP39" s="318"/>
      <c r="SZQ39" s="318"/>
      <c r="SZR39" s="318"/>
      <c r="SZS39" s="318"/>
      <c r="SZT39" s="38"/>
      <c r="SZU39" s="318"/>
      <c r="SZV39" s="38"/>
      <c r="SZW39" s="38"/>
      <c r="SZX39" s="1427"/>
      <c r="SZY39" s="38"/>
      <c r="SZZ39" s="38"/>
      <c r="TAA39" s="1427"/>
      <c r="TAB39" s="1427"/>
      <c r="TAC39" s="1427"/>
      <c r="TAD39" s="1427"/>
      <c r="TAE39" s="1427"/>
      <c r="TAF39" s="1427"/>
      <c r="TAG39" s="1427"/>
      <c r="TAH39" s="17"/>
      <c r="TAI39" s="318"/>
      <c r="TAJ39" s="318"/>
      <c r="TAK39" s="318"/>
      <c r="TAL39" s="318"/>
      <c r="TAM39" s="318"/>
      <c r="TAN39" s="318"/>
      <c r="TAO39" s="318"/>
      <c r="TAP39" s="38"/>
      <c r="TAQ39" s="318"/>
      <c r="TAR39" s="38"/>
      <c r="TAS39" s="38"/>
      <c r="TAT39" s="1427"/>
      <c r="TAU39" s="38"/>
      <c r="TAV39" s="38"/>
      <c r="TAW39" s="1427"/>
      <c r="TAX39" s="1427"/>
      <c r="TAY39" s="1427"/>
      <c r="TAZ39" s="1427"/>
      <c r="TBA39" s="1427"/>
      <c r="TBB39" s="1427"/>
      <c r="TBC39" s="1427"/>
      <c r="TBD39" s="17"/>
      <c r="TBE39" s="318"/>
      <c r="TBF39" s="318"/>
      <c r="TBG39" s="318"/>
      <c r="TBH39" s="318"/>
      <c r="TBI39" s="318"/>
      <c r="TBJ39" s="318"/>
      <c r="TBK39" s="318"/>
      <c r="TBL39" s="38"/>
      <c r="TBM39" s="318"/>
      <c r="TBN39" s="38"/>
      <c r="TBO39" s="38"/>
      <c r="TBP39" s="1427"/>
      <c r="TBQ39" s="38"/>
      <c r="TBR39" s="38"/>
      <c r="TBS39" s="1427"/>
      <c r="TBT39" s="1427"/>
      <c r="TBU39" s="1427"/>
      <c r="TBV39" s="1427"/>
      <c r="TBW39" s="1427"/>
      <c r="TBX39" s="1427"/>
      <c r="TBY39" s="1427"/>
      <c r="TBZ39" s="17"/>
      <c r="TCA39" s="318"/>
      <c r="TCB39" s="318"/>
      <c r="TCC39" s="318"/>
      <c r="TCD39" s="318"/>
      <c r="TCE39" s="318"/>
      <c r="TCF39" s="318"/>
      <c r="TCG39" s="318"/>
      <c r="TCH39" s="38"/>
      <c r="TCI39" s="318"/>
      <c r="TCJ39" s="38"/>
      <c r="TCK39" s="38"/>
      <c r="TCL39" s="1427"/>
      <c r="TCM39" s="38"/>
      <c r="TCN39" s="38"/>
      <c r="TCO39" s="1427"/>
      <c r="TCP39" s="1427"/>
      <c r="TCQ39" s="1427"/>
      <c r="TCR39" s="1427"/>
      <c r="TCS39" s="1427"/>
      <c r="TCT39" s="1427"/>
      <c r="TCU39" s="1427"/>
      <c r="TCV39" s="17"/>
      <c r="TCW39" s="318"/>
      <c r="TCX39" s="318"/>
      <c r="TCY39" s="318"/>
      <c r="TCZ39" s="318"/>
      <c r="TDA39" s="318"/>
      <c r="TDB39" s="318"/>
      <c r="TDC39" s="318"/>
      <c r="TDD39" s="38"/>
      <c r="TDE39" s="318"/>
      <c r="TDF39" s="38"/>
      <c r="TDG39" s="38"/>
      <c r="TDH39" s="1427"/>
      <c r="TDI39" s="38"/>
      <c r="TDJ39" s="38"/>
      <c r="TDK39" s="1427"/>
      <c r="TDL39" s="1427"/>
      <c r="TDM39" s="1427"/>
      <c r="TDN39" s="1427"/>
      <c r="TDO39" s="1427"/>
      <c r="TDP39" s="1427"/>
      <c r="TDQ39" s="1427"/>
      <c r="TDR39" s="17"/>
      <c r="TDS39" s="318"/>
      <c r="TDT39" s="318"/>
      <c r="TDU39" s="318"/>
      <c r="TDV39" s="318"/>
      <c r="TDW39" s="318"/>
      <c r="TDX39" s="318"/>
      <c r="TDY39" s="318"/>
      <c r="TDZ39" s="38"/>
      <c r="TEA39" s="318"/>
      <c r="TEB39" s="38"/>
      <c r="TEC39" s="38"/>
      <c r="TED39" s="1427"/>
      <c r="TEE39" s="38"/>
      <c r="TEF39" s="38"/>
      <c r="TEG39" s="1427"/>
      <c r="TEH39" s="1427"/>
      <c r="TEI39" s="1427"/>
      <c r="TEJ39" s="1427"/>
      <c r="TEK39" s="1427"/>
      <c r="TEL39" s="1427"/>
      <c r="TEM39" s="1427"/>
      <c r="TEN39" s="17"/>
      <c r="TEO39" s="318"/>
      <c r="TEP39" s="318"/>
      <c r="TEQ39" s="318"/>
      <c r="TER39" s="318"/>
      <c r="TES39" s="318"/>
      <c r="TET39" s="318"/>
      <c r="TEU39" s="318"/>
      <c r="TEV39" s="38"/>
      <c r="TEW39" s="318"/>
      <c r="TEX39" s="38"/>
      <c r="TEY39" s="38"/>
      <c r="TEZ39" s="1427"/>
      <c r="TFA39" s="38"/>
      <c r="TFB39" s="38"/>
      <c r="TFC39" s="1427"/>
      <c r="TFD39" s="1427"/>
      <c r="TFE39" s="1427"/>
      <c r="TFF39" s="1427"/>
      <c r="TFG39" s="1427"/>
      <c r="TFH39" s="1427"/>
      <c r="TFI39" s="1427"/>
      <c r="TFJ39" s="17"/>
      <c r="TFK39" s="318"/>
      <c r="TFL39" s="318"/>
      <c r="TFM39" s="318"/>
      <c r="TFN39" s="318"/>
      <c r="TFO39" s="318"/>
      <c r="TFP39" s="318"/>
      <c r="TFQ39" s="318"/>
      <c r="TFR39" s="38"/>
      <c r="TFS39" s="318"/>
      <c r="TFT39" s="38"/>
      <c r="TFU39" s="38"/>
      <c r="TFV39" s="1427"/>
      <c r="TFW39" s="38"/>
      <c r="TFX39" s="38"/>
      <c r="TFY39" s="1427"/>
      <c r="TFZ39" s="1427"/>
      <c r="TGA39" s="1427"/>
      <c r="TGB39" s="1427"/>
      <c r="TGC39" s="1427"/>
      <c r="TGD39" s="1427"/>
      <c r="TGE39" s="1427"/>
      <c r="TGF39" s="17"/>
      <c r="TGG39" s="318"/>
      <c r="TGH39" s="318"/>
      <c r="TGI39" s="318"/>
      <c r="TGJ39" s="318"/>
      <c r="TGK39" s="318"/>
      <c r="TGL39" s="318"/>
      <c r="TGM39" s="318"/>
      <c r="TGN39" s="38"/>
      <c r="TGO39" s="318"/>
      <c r="TGP39" s="38"/>
      <c r="TGQ39" s="38"/>
      <c r="TGR39" s="1427"/>
      <c r="TGS39" s="38"/>
      <c r="TGT39" s="38"/>
      <c r="TGU39" s="1427"/>
      <c r="TGV39" s="1427"/>
      <c r="TGW39" s="1427"/>
      <c r="TGX39" s="1427"/>
      <c r="TGY39" s="1427"/>
      <c r="TGZ39" s="1427"/>
      <c r="THA39" s="1427"/>
      <c r="THB39" s="17"/>
      <c r="THC39" s="318"/>
      <c r="THD39" s="318"/>
      <c r="THE39" s="318"/>
      <c r="THF39" s="318"/>
      <c r="THG39" s="318"/>
      <c r="THH39" s="318"/>
      <c r="THI39" s="318"/>
      <c r="THJ39" s="38"/>
      <c r="THK39" s="318"/>
      <c r="THL39" s="38"/>
      <c r="THM39" s="38"/>
      <c r="THN39" s="1427"/>
      <c r="THO39" s="38"/>
      <c r="THP39" s="38"/>
      <c r="THQ39" s="1427"/>
      <c r="THR39" s="1427"/>
      <c r="THS39" s="1427"/>
      <c r="THT39" s="1427"/>
      <c r="THU39" s="1427"/>
      <c r="THV39" s="1427"/>
      <c r="THW39" s="1427"/>
      <c r="THX39" s="17"/>
      <c r="THY39" s="318"/>
      <c r="THZ39" s="318"/>
      <c r="TIA39" s="318"/>
      <c r="TIB39" s="318"/>
      <c r="TIC39" s="318"/>
      <c r="TID39" s="318"/>
      <c r="TIE39" s="318"/>
      <c r="TIF39" s="38"/>
      <c r="TIG39" s="318"/>
      <c r="TIH39" s="38"/>
      <c r="TII39" s="38"/>
      <c r="TIJ39" s="1427"/>
      <c r="TIK39" s="38"/>
      <c r="TIL39" s="38"/>
      <c r="TIM39" s="1427"/>
      <c r="TIN39" s="1427"/>
      <c r="TIO39" s="1427"/>
      <c r="TIP39" s="1427"/>
      <c r="TIQ39" s="1427"/>
      <c r="TIR39" s="1427"/>
      <c r="TIS39" s="1427"/>
      <c r="TIT39" s="17"/>
      <c r="TIU39" s="318"/>
      <c r="TIV39" s="318"/>
      <c r="TIW39" s="318"/>
      <c r="TIX39" s="318"/>
      <c r="TIY39" s="318"/>
      <c r="TIZ39" s="318"/>
      <c r="TJA39" s="318"/>
      <c r="TJB39" s="38"/>
      <c r="TJC39" s="318"/>
      <c r="TJD39" s="38"/>
      <c r="TJE39" s="38"/>
      <c r="TJF39" s="1427"/>
      <c r="TJG39" s="38"/>
      <c r="TJH39" s="38"/>
      <c r="TJI39" s="1427"/>
      <c r="TJJ39" s="1427"/>
      <c r="TJK39" s="1427"/>
      <c r="TJL39" s="1427"/>
      <c r="TJM39" s="1427"/>
      <c r="TJN39" s="1427"/>
      <c r="TJO39" s="1427"/>
      <c r="TJP39" s="17"/>
      <c r="TJQ39" s="318"/>
      <c r="TJR39" s="318"/>
      <c r="TJS39" s="318"/>
      <c r="TJT39" s="318"/>
      <c r="TJU39" s="318"/>
      <c r="TJV39" s="318"/>
      <c r="TJW39" s="318"/>
      <c r="TJX39" s="38"/>
      <c r="TJY39" s="318"/>
      <c r="TJZ39" s="38"/>
      <c r="TKA39" s="38"/>
      <c r="TKB39" s="1427"/>
      <c r="TKC39" s="38"/>
      <c r="TKD39" s="38"/>
      <c r="TKE39" s="1427"/>
      <c r="TKF39" s="1427"/>
      <c r="TKG39" s="1427"/>
      <c r="TKH39" s="1427"/>
      <c r="TKI39" s="1427"/>
      <c r="TKJ39" s="1427"/>
      <c r="TKK39" s="1427"/>
      <c r="TKL39" s="17"/>
      <c r="TKM39" s="318"/>
      <c r="TKN39" s="318"/>
      <c r="TKO39" s="318"/>
      <c r="TKP39" s="318"/>
      <c r="TKQ39" s="318"/>
      <c r="TKR39" s="318"/>
      <c r="TKS39" s="318"/>
      <c r="TKT39" s="38"/>
      <c r="TKU39" s="318"/>
      <c r="TKV39" s="38"/>
      <c r="TKW39" s="38"/>
      <c r="TKX39" s="1427"/>
      <c r="TKY39" s="38"/>
      <c r="TKZ39" s="38"/>
      <c r="TLA39" s="1427"/>
      <c r="TLB39" s="1427"/>
      <c r="TLC39" s="1427"/>
      <c r="TLD39" s="1427"/>
      <c r="TLE39" s="1427"/>
      <c r="TLF39" s="1427"/>
      <c r="TLG39" s="1427"/>
      <c r="TLH39" s="17"/>
      <c r="TLI39" s="318"/>
      <c r="TLJ39" s="318"/>
      <c r="TLK39" s="318"/>
      <c r="TLL39" s="318"/>
      <c r="TLM39" s="318"/>
      <c r="TLN39" s="318"/>
      <c r="TLO39" s="318"/>
      <c r="TLP39" s="38"/>
      <c r="TLQ39" s="318"/>
      <c r="TLR39" s="38"/>
      <c r="TLS39" s="38"/>
      <c r="TLT39" s="1427"/>
      <c r="TLU39" s="38"/>
      <c r="TLV39" s="38"/>
      <c r="TLW39" s="1427"/>
      <c r="TLX39" s="1427"/>
      <c r="TLY39" s="1427"/>
      <c r="TLZ39" s="1427"/>
      <c r="TMA39" s="1427"/>
      <c r="TMB39" s="1427"/>
      <c r="TMC39" s="1427"/>
      <c r="TMD39" s="17"/>
      <c r="TME39" s="318"/>
      <c r="TMF39" s="318"/>
      <c r="TMG39" s="318"/>
      <c r="TMH39" s="318"/>
      <c r="TMI39" s="318"/>
      <c r="TMJ39" s="318"/>
      <c r="TMK39" s="318"/>
      <c r="TML39" s="38"/>
      <c r="TMM39" s="318"/>
      <c r="TMN39" s="38"/>
      <c r="TMO39" s="38"/>
      <c r="TMP39" s="1427"/>
      <c r="TMQ39" s="38"/>
      <c r="TMR39" s="38"/>
      <c r="TMS39" s="1427"/>
      <c r="TMT39" s="1427"/>
      <c r="TMU39" s="1427"/>
      <c r="TMV39" s="1427"/>
      <c r="TMW39" s="1427"/>
      <c r="TMX39" s="1427"/>
      <c r="TMY39" s="1427"/>
      <c r="TMZ39" s="17"/>
      <c r="TNA39" s="318"/>
      <c r="TNB39" s="318"/>
      <c r="TNC39" s="318"/>
      <c r="TND39" s="318"/>
      <c r="TNE39" s="318"/>
      <c r="TNF39" s="318"/>
      <c r="TNG39" s="318"/>
      <c r="TNH39" s="38"/>
      <c r="TNI39" s="318"/>
      <c r="TNJ39" s="38"/>
      <c r="TNK39" s="38"/>
      <c r="TNL39" s="1427"/>
      <c r="TNM39" s="38"/>
      <c r="TNN39" s="38"/>
      <c r="TNO39" s="1427"/>
      <c r="TNP39" s="1427"/>
      <c r="TNQ39" s="1427"/>
      <c r="TNR39" s="1427"/>
      <c r="TNS39" s="1427"/>
      <c r="TNT39" s="1427"/>
      <c r="TNU39" s="1427"/>
      <c r="TNV39" s="17"/>
      <c r="TNW39" s="318"/>
      <c r="TNX39" s="318"/>
      <c r="TNY39" s="318"/>
      <c r="TNZ39" s="318"/>
      <c r="TOA39" s="318"/>
      <c r="TOB39" s="318"/>
      <c r="TOC39" s="318"/>
      <c r="TOD39" s="38"/>
      <c r="TOE39" s="318"/>
      <c r="TOF39" s="38"/>
      <c r="TOG39" s="38"/>
      <c r="TOH39" s="1427"/>
      <c r="TOI39" s="38"/>
      <c r="TOJ39" s="38"/>
      <c r="TOK39" s="1427"/>
      <c r="TOL39" s="1427"/>
      <c r="TOM39" s="1427"/>
      <c r="TON39" s="1427"/>
      <c r="TOO39" s="1427"/>
      <c r="TOP39" s="1427"/>
      <c r="TOQ39" s="1427"/>
      <c r="TOR39" s="17"/>
      <c r="TOS39" s="318"/>
      <c r="TOT39" s="318"/>
      <c r="TOU39" s="318"/>
      <c r="TOV39" s="318"/>
      <c r="TOW39" s="318"/>
      <c r="TOX39" s="318"/>
      <c r="TOY39" s="318"/>
      <c r="TOZ39" s="38"/>
      <c r="TPA39" s="318"/>
      <c r="TPB39" s="38"/>
      <c r="TPC39" s="38"/>
      <c r="TPD39" s="1427"/>
      <c r="TPE39" s="38"/>
      <c r="TPF39" s="38"/>
      <c r="TPG39" s="1427"/>
      <c r="TPH39" s="1427"/>
      <c r="TPI39" s="1427"/>
      <c r="TPJ39" s="1427"/>
      <c r="TPK39" s="1427"/>
      <c r="TPL39" s="1427"/>
      <c r="TPM39" s="1427"/>
      <c r="TPN39" s="17"/>
      <c r="TPO39" s="318"/>
      <c r="TPP39" s="318"/>
      <c r="TPQ39" s="318"/>
      <c r="TPR39" s="318"/>
      <c r="TPS39" s="318"/>
      <c r="TPT39" s="318"/>
      <c r="TPU39" s="318"/>
      <c r="TPV39" s="38"/>
      <c r="TPW39" s="318"/>
      <c r="TPX39" s="38"/>
      <c r="TPY39" s="38"/>
      <c r="TPZ39" s="1427"/>
      <c r="TQA39" s="38"/>
      <c r="TQB39" s="38"/>
      <c r="TQC39" s="1427"/>
      <c r="TQD39" s="1427"/>
      <c r="TQE39" s="1427"/>
      <c r="TQF39" s="1427"/>
      <c r="TQG39" s="1427"/>
      <c r="TQH39" s="1427"/>
      <c r="TQI39" s="1427"/>
      <c r="TQJ39" s="17"/>
      <c r="TQK39" s="318"/>
      <c r="TQL39" s="318"/>
      <c r="TQM39" s="318"/>
      <c r="TQN39" s="318"/>
      <c r="TQO39" s="318"/>
      <c r="TQP39" s="318"/>
      <c r="TQQ39" s="318"/>
      <c r="TQR39" s="38"/>
      <c r="TQS39" s="318"/>
      <c r="TQT39" s="38"/>
      <c r="TQU39" s="38"/>
      <c r="TQV39" s="1427"/>
      <c r="TQW39" s="38"/>
      <c r="TQX39" s="38"/>
      <c r="TQY39" s="1427"/>
      <c r="TQZ39" s="1427"/>
      <c r="TRA39" s="1427"/>
      <c r="TRB39" s="1427"/>
      <c r="TRC39" s="1427"/>
      <c r="TRD39" s="1427"/>
      <c r="TRE39" s="1427"/>
      <c r="TRF39" s="17"/>
      <c r="TRG39" s="318"/>
      <c r="TRH39" s="318"/>
      <c r="TRI39" s="318"/>
      <c r="TRJ39" s="318"/>
      <c r="TRK39" s="318"/>
      <c r="TRL39" s="318"/>
      <c r="TRM39" s="318"/>
      <c r="TRN39" s="38"/>
      <c r="TRO39" s="318"/>
      <c r="TRP39" s="38"/>
      <c r="TRQ39" s="38"/>
      <c r="TRR39" s="1427"/>
      <c r="TRS39" s="38"/>
      <c r="TRT39" s="38"/>
      <c r="TRU39" s="1427"/>
      <c r="TRV39" s="1427"/>
      <c r="TRW39" s="1427"/>
      <c r="TRX39" s="1427"/>
      <c r="TRY39" s="1427"/>
      <c r="TRZ39" s="1427"/>
      <c r="TSA39" s="1427"/>
      <c r="TSB39" s="17"/>
      <c r="TSC39" s="318"/>
      <c r="TSD39" s="318"/>
      <c r="TSE39" s="318"/>
      <c r="TSF39" s="318"/>
      <c r="TSG39" s="318"/>
      <c r="TSH39" s="318"/>
      <c r="TSI39" s="318"/>
      <c r="TSJ39" s="38"/>
      <c r="TSK39" s="318"/>
      <c r="TSL39" s="38"/>
      <c r="TSM39" s="38"/>
      <c r="TSN39" s="1427"/>
      <c r="TSO39" s="38"/>
      <c r="TSP39" s="38"/>
      <c r="TSQ39" s="1427"/>
      <c r="TSR39" s="1427"/>
      <c r="TSS39" s="1427"/>
      <c r="TST39" s="1427"/>
      <c r="TSU39" s="1427"/>
      <c r="TSV39" s="1427"/>
      <c r="TSW39" s="1427"/>
      <c r="TSX39" s="17"/>
      <c r="TSY39" s="318"/>
      <c r="TSZ39" s="318"/>
      <c r="TTA39" s="318"/>
      <c r="TTB39" s="318"/>
      <c r="TTC39" s="318"/>
      <c r="TTD39" s="318"/>
      <c r="TTE39" s="318"/>
      <c r="TTF39" s="38"/>
      <c r="TTG39" s="318"/>
      <c r="TTH39" s="38"/>
      <c r="TTI39" s="38"/>
      <c r="TTJ39" s="1427"/>
      <c r="TTK39" s="38"/>
      <c r="TTL39" s="38"/>
      <c r="TTM39" s="1427"/>
      <c r="TTN39" s="1427"/>
      <c r="TTO39" s="1427"/>
      <c r="TTP39" s="1427"/>
      <c r="TTQ39" s="1427"/>
      <c r="TTR39" s="1427"/>
      <c r="TTS39" s="1427"/>
      <c r="TTT39" s="17"/>
      <c r="TTU39" s="318"/>
      <c r="TTV39" s="318"/>
      <c r="TTW39" s="318"/>
      <c r="TTX39" s="318"/>
      <c r="TTY39" s="318"/>
      <c r="TTZ39" s="318"/>
      <c r="TUA39" s="318"/>
      <c r="TUB39" s="38"/>
      <c r="TUC39" s="318"/>
      <c r="TUD39" s="38"/>
      <c r="TUE39" s="38"/>
      <c r="TUF39" s="1427"/>
      <c r="TUG39" s="38"/>
      <c r="TUH39" s="38"/>
      <c r="TUI39" s="1427"/>
      <c r="TUJ39" s="1427"/>
      <c r="TUK39" s="1427"/>
      <c r="TUL39" s="1427"/>
      <c r="TUM39" s="1427"/>
      <c r="TUN39" s="1427"/>
      <c r="TUO39" s="1427"/>
      <c r="TUP39" s="17"/>
      <c r="TUQ39" s="318"/>
      <c r="TUR39" s="318"/>
      <c r="TUS39" s="318"/>
      <c r="TUT39" s="318"/>
      <c r="TUU39" s="318"/>
      <c r="TUV39" s="318"/>
      <c r="TUW39" s="318"/>
      <c r="TUX39" s="38"/>
      <c r="TUY39" s="318"/>
      <c r="TUZ39" s="38"/>
      <c r="TVA39" s="38"/>
      <c r="TVB39" s="1427"/>
      <c r="TVC39" s="38"/>
      <c r="TVD39" s="38"/>
      <c r="TVE39" s="1427"/>
      <c r="TVF39" s="1427"/>
      <c r="TVG39" s="1427"/>
      <c r="TVH39" s="1427"/>
      <c r="TVI39" s="1427"/>
      <c r="TVJ39" s="1427"/>
      <c r="TVK39" s="1427"/>
      <c r="TVL39" s="17"/>
      <c r="TVM39" s="318"/>
      <c r="TVN39" s="318"/>
      <c r="TVO39" s="318"/>
      <c r="TVP39" s="318"/>
      <c r="TVQ39" s="318"/>
      <c r="TVR39" s="318"/>
      <c r="TVS39" s="318"/>
      <c r="TVT39" s="38"/>
      <c r="TVU39" s="318"/>
      <c r="TVV39" s="38"/>
      <c r="TVW39" s="38"/>
      <c r="TVX39" s="1427"/>
      <c r="TVY39" s="38"/>
      <c r="TVZ39" s="38"/>
      <c r="TWA39" s="1427"/>
      <c r="TWB39" s="1427"/>
      <c r="TWC39" s="1427"/>
      <c r="TWD39" s="1427"/>
      <c r="TWE39" s="1427"/>
      <c r="TWF39" s="1427"/>
      <c r="TWG39" s="1427"/>
      <c r="TWH39" s="17"/>
      <c r="TWI39" s="318"/>
      <c r="TWJ39" s="318"/>
      <c r="TWK39" s="318"/>
      <c r="TWL39" s="318"/>
      <c r="TWM39" s="318"/>
      <c r="TWN39" s="318"/>
      <c r="TWO39" s="318"/>
      <c r="TWP39" s="38"/>
      <c r="TWQ39" s="318"/>
      <c r="TWR39" s="38"/>
      <c r="TWS39" s="38"/>
      <c r="TWT39" s="1427"/>
      <c r="TWU39" s="38"/>
      <c r="TWV39" s="38"/>
      <c r="TWW39" s="1427"/>
      <c r="TWX39" s="1427"/>
      <c r="TWY39" s="1427"/>
      <c r="TWZ39" s="1427"/>
      <c r="TXA39" s="1427"/>
      <c r="TXB39" s="1427"/>
      <c r="TXC39" s="1427"/>
      <c r="TXD39" s="17"/>
      <c r="TXE39" s="318"/>
      <c r="TXF39" s="318"/>
      <c r="TXG39" s="318"/>
      <c r="TXH39" s="318"/>
      <c r="TXI39" s="318"/>
      <c r="TXJ39" s="318"/>
      <c r="TXK39" s="318"/>
      <c r="TXL39" s="38"/>
      <c r="TXM39" s="318"/>
      <c r="TXN39" s="38"/>
      <c r="TXO39" s="38"/>
      <c r="TXP39" s="1427"/>
      <c r="TXQ39" s="38"/>
      <c r="TXR39" s="38"/>
      <c r="TXS39" s="1427"/>
      <c r="TXT39" s="1427"/>
      <c r="TXU39" s="1427"/>
      <c r="TXV39" s="1427"/>
      <c r="TXW39" s="1427"/>
      <c r="TXX39" s="1427"/>
      <c r="TXY39" s="1427"/>
      <c r="TXZ39" s="17"/>
      <c r="TYA39" s="318"/>
      <c r="TYB39" s="318"/>
      <c r="TYC39" s="318"/>
      <c r="TYD39" s="318"/>
      <c r="TYE39" s="318"/>
      <c r="TYF39" s="318"/>
      <c r="TYG39" s="318"/>
      <c r="TYH39" s="38"/>
      <c r="TYI39" s="318"/>
      <c r="TYJ39" s="38"/>
      <c r="TYK39" s="38"/>
      <c r="TYL39" s="1427"/>
      <c r="TYM39" s="38"/>
      <c r="TYN39" s="38"/>
      <c r="TYO39" s="1427"/>
      <c r="TYP39" s="1427"/>
      <c r="TYQ39" s="1427"/>
      <c r="TYR39" s="1427"/>
      <c r="TYS39" s="1427"/>
      <c r="TYT39" s="1427"/>
      <c r="TYU39" s="1427"/>
      <c r="TYV39" s="17"/>
      <c r="TYW39" s="318"/>
      <c r="TYX39" s="318"/>
      <c r="TYY39" s="318"/>
      <c r="TYZ39" s="318"/>
      <c r="TZA39" s="318"/>
      <c r="TZB39" s="318"/>
      <c r="TZC39" s="318"/>
      <c r="TZD39" s="38"/>
      <c r="TZE39" s="318"/>
      <c r="TZF39" s="38"/>
      <c r="TZG39" s="38"/>
      <c r="TZH39" s="1427"/>
      <c r="TZI39" s="38"/>
      <c r="TZJ39" s="38"/>
      <c r="TZK39" s="1427"/>
      <c r="TZL39" s="1427"/>
      <c r="TZM39" s="1427"/>
      <c r="TZN39" s="1427"/>
      <c r="TZO39" s="1427"/>
      <c r="TZP39" s="1427"/>
      <c r="TZQ39" s="1427"/>
      <c r="TZR39" s="17"/>
      <c r="TZS39" s="318"/>
      <c r="TZT39" s="318"/>
      <c r="TZU39" s="318"/>
      <c r="TZV39" s="318"/>
      <c r="TZW39" s="318"/>
      <c r="TZX39" s="318"/>
      <c r="TZY39" s="318"/>
      <c r="TZZ39" s="38"/>
      <c r="UAA39" s="318"/>
      <c r="UAB39" s="38"/>
      <c r="UAC39" s="38"/>
      <c r="UAD39" s="1427"/>
      <c r="UAE39" s="38"/>
      <c r="UAF39" s="38"/>
      <c r="UAG39" s="1427"/>
      <c r="UAH39" s="1427"/>
      <c r="UAI39" s="1427"/>
      <c r="UAJ39" s="1427"/>
      <c r="UAK39" s="1427"/>
      <c r="UAL39" s="1427"/>
      <c r="UAM39" s="1427"/>
      <c r="UAN39" s="17"/>
      <c r="UAO39" s="318"/>
      <c r="UAP39" s="318"/>
      <c r="UAQ39" s="318"/>
      <c r="UAR39" s="318"/>
      <c r="UAS39" s="318"/>
      <c r="UAT39" s="318"/>
      <c r="UAU39" s="318"/>
      <c r="UAV39" s="38"/>
      <c r="UAW39" s="318"/>
      <c r="UAX39" s="38"/>
      <c r="UAY39" s="38"/>
      <c r="UAZ39" s="1427"/>
      <c r="UBA39" s="38"/>
      <c r="UBB39" s="38"/>
      <c r="UBC39" s="1427"/>
      <c r="UBD39" s="1427"/>
      <c r="UBE39" s="1427"/>
      <c r="UBF39" s="1427"/>
      <c r="UBG39" s="1427"/>
      <c r="UBH39" s="1427"/>
      <c r="UBI39" s="1427"/>
      <c r="UBJ39" s="17"/>
      <c r="UBK39" s="318"/>
      <c r="UBL39" s="318"/>
      <c r="UBM39" s="318"/>
      <c r="UBN39" s="318"/>
      <c r="UBO39" s="318"/>
      <c r="UBP39" s="318"/>
      <c r="UBQ39" s="318"/>
      <c r="UBR39" s="38"/>
      <c r="UBS39" s="318"/>
      <c r="UBT39" s="38"/>
      <c r="UBU39" s="38"/>
      <c r="UBV39" s="1427"/>
      <c r="UBW39" s="38"/>
      <c r="UBX39" s="38"/>
      <c r="UBY39" s="1427"/>
      <c r="UBZ39" s="1427"/>
      <c r="UCA39" s="1427"/>
      <c r="UCB39" s="1427"/>
      <c r="UCC39" s="1427"/>
      <c r="UCD39" s="1427"/>
      <c r="UCE39" s="1427"/>
      <c r="UCF39" s="17"/>
      <c r="UCG39" s="318"/>
      <c r="UCH39" s="318"/>
      <c r="UCI39" s="318"/>
      <c r="UCJ39" s="318"/>
      <c r="UCK39" s="318"/>
      <c r="UCL39" s="318"/>
      <c r="UCM39" s="318"/>
      <c r="UCN39" s="38"/>
      <c r="UCO39" s="318"/>
      <c r="UCP39" s="38"/>
      <c r="UCQ39" s="38"/>
      <c r="UCR39" s="1427"/>
      <c r="UCS39" s="38"/>
      <c r="UCT39" s="38"/>
      <c r="UCU39" s="1427"/>
      <c r="UCV39" s="1427"/>
      <c r="UCW39" s="1427"/>
      <c r="UCX39" s="1427"/>
      <c r="UCY39" s="1427"/>
      <c r="UCZ39" s="1427"/>
      <c r="UDA39" s="1427"/>
      <c r="UDB39" s="17"/>
      <c r="UDC39" s="318"/>
      <c r="UDD39" s="318"/>
      <c r="UDE39" s="318"/>
      <c r="UDF39" s="318"/>
      <c r="UDG39" s="318"/>
      <c r="UDH39" s="318"/>
      <c r="UDI39" s="318"/>
      <c r="UDJ39" s="38"/>
      <c r="UDK39" s="318"/>
      <c r="UDL39" s="38"/>
      <c r="UDM39" s="38"/>
      <c r="UDN39" s="1427"/>
      <c r="UDO39" s="38"/>
      <c r="UDP39" s="38"/>
      <c r="UDQ39" s="1427"/>
      <c r="UDR39" s="1427"/>
      <c r="UDS39" s="1427"/>
      <c r="UDT39" s="1427"/>
      <c r="UDU39" s="1427"/>
      <c r="UDV39" s="1427"/>
      <c r="UDW39" s="1427"/>
      <c r="UDX39" s="17"/>
      <c r="UDY39" s="318"/>
      <c r="UDZ39" s="318"/>
      <c r="UEA39" s="318"/>
      <c r="UEB39" s="318"/>
      <c r="UEC39" s="318"/>
      <c r="UED39" s="318"/>
      <c r="UEE39" s="318"/>
      <c r="UEF39" s="38"/>
      <c r="UEG39" s="318"/>
      <c r="UEH39" s="38"/>
      <c r="UEI39" s="38"/>
      <c r="UEJ39" s="1427"/>
      <c r="UEK39" s="38"/>
      <c r="UEL39" s="38"/>
      <c r="UEM39" s="1427"/>
      <c r="UEN39" s="1427"/>
      <c r="UEO39" s="1427"/>
      <c r="UEP39" s="1427"/>
      <c r="UEQ39" s="1427"/>
      <c r="UER39" s="1427"/>
      <c r="UES39" s="1427"/>
      <c r="UET39" s="17"/>
      <c r="UEU39" s="318"/>
      <c r="UEV39" s="318"/>
      <c r="UEW39" s="318"/>
      <c r="UEX39" s="318"/>
      <c r="UEY39" s="318"/>
      <c r="UEZ39" s="318"/>
      <c r="UFA39" s="318"/>
      <c r="UFB39" s="38"/>
      <c r="UFC39" s="318"/>
      <c r="UFD39" s="38"/>
      <c r="UFE39" s="38"/>
      <c r="UFF39" s="1427"/>
      <c r="UFG39" s="38"/>
      <c r="UFH39" s="38"/>
      <c r="UFI39" s="1427"/>
      <c r="UFJ39" s="1427"/>
      <c r="UFK39" s="1427"/>
      <c r="UFL39" s="1427"/>
      <c r="UFM39" s="1427"/>
      <c r="UFN39" s="1427"/>
      <c r="UFO39" s="1427"/>
      <c r="UFP39" s="17"/>
      <c r="UFQ39" s="318"/>
      <c r="UFR39" s="318"/>
      <c r="UFS39" s="318"/>
      <c r="UFT39" s="318"/>
      <c r="UFU39" s="318"/>
      <c r="UFV39" s="318"/>
      <c r="UFW39" s="318"/>
      <c r="UFX39" s="38"/>
      <c r="UFY39" s="318"/>
      <c r="UFZ39" s="38"/>
      <c r="UGA39" s="38"/>
      <c r="UGB39" s="1427"/>
      <c r="UGC39" s="38"/>
      <c r="UGD39" s="38"/>
      <c r="UGE39" s="1427"/>
      <c r="UGF39" s="1427"/>
      <c r="UGG39" s="1427"/>
      <c r="UGH39" s="1427"/>
      <c r="UGI39" s="1427"/>
      <c r="UGJ39" s="1427"/>
      <c r="UGK39" s="1427"/>
      <c r="UGL39" s="17"/>
      <c r="UGM39" s="318"/>
      <c r="UGN39" s="318"/>
      <c r="UGO39" s="318"/>
      <c r="UGP39" s="318"/>
      <c r="UGQ39" s="318"/>
      <c r="UGR39" s="318"/>
      <c r="UGS39" s="318"/>
      <c r="UGT39" s="38"/>
      <c r="UGU39" s="318"/>
      <c r="UGV39" s="38"/>
      <c r="UGW39" s="38"/>
      <c r="UGX39" s="1427"/>
      <c r="UGY39" s="38"/>
      <c r="UGZ39" s="38"/>
      <c r="UHA39" s="1427"/>
      <c r="UHB39" s="1427"/>
      <c r="UHC39" s="1427"/>
      <c r="UHD39" s="1427"/>
      <c r="UHE39" s="1427"/>
      <c r="UHF39" s="1427"/>
      <c r="UHG39" s="1427"/>
      <c r="UHH39" s="17"/>
      <c r="UHI39" s="318"/>
      <c r="UHJ39" s="318"/>
      <c r="UHK39" s="318"/>
      <c r="UHL39" s="318"/>
      <c r="UHM39" s="318"/>
      <c r="UHN39" s="318"/>
      <c r="UHO39" s="318"/>
      <c r="UHP39" s="38"/>
      <c r="UHQ39" s="318"/>
      <c r="UHR39" s="38"/>
      <c r="UHS39" s="38"/>
      <c r="UHT39" s="1427"/>
      <c r="UHU39" s="38"/>
      <c r="UHV39" s="38"/>
      <c r="UHW39" s="1427"/>
      <c r="UHX39" s="1427"/>
      <c r="UHY39" s="1427"/>
      <c r="UHZ39" s="1427"/>
      <c r="UIA39" s="1427"/>
      <c r="UIB39" s="1427"/>
      <c r="UIC39" s="1427"/>
      <c r="UID39" s="17"/>
      <c r="UIE39" s="318"/>
      <c r="UIF39" s="318"/>
      <c r="UIG39" s="318"/>
      <c r="UIH39" s="318"/>
      <c r="UII39" s="318"/>
      <c r="UIJ39" s="318"/>
      <c r="UIK39" s="318"/>
      <c r="UIL39" s="38"/>
      <c r="UIM39" s="318"/>
      <c r="UIN39" s="38"/>
      <c r="UIO39" s="38"/>
      <c r="UIP39" s="1427"/>
      <c r="UIQ39" s="38"/>
      <c r="UIR39" s="38"/>
      <c r="UIS39" s="1427"/>
      <c r="UIT39" s="1427"/>
      <c r="UIU39" s="1427"/>
      <c r="UIV39" s="1427"/>
      <c r="UIW39" s="1427"/>
      <c r="UIX39" s="1427"/>
      <c r="UIY39" s="1427"/>
      <c r="UIZ39" s="17"/>
      <c r="UJA39" s="318"/>
      <c r="UJB39" s="318"/>
      <c r="UJC39" s="318"/>
      <c r="UJD39" s="318"/>
      <c r="UJE39" s="318"/>
      <c r="UJF39" s="318"/>
      <c r="UJG39" s="318"/>
      <c r="UJH39" s="38"/>
      <c r="UJI39" s="318"/>
      <c r="UJJ39" s="38"/>
      <c r="UJK39" s="38"/>
      <c r="UJL39" s="1427"/>
      <c r="UJM39" s="38"/>
      <c r="UJN39" s="38"/>
      <c r="UJO39" s="1427"/>
      <c r="UJP39" s="1427"/>
      <c r="UJQ39" s="1427"/>
      <c r="UJR39" s="1427"/>
      <c r="UJS39" s="1427"/>
      <c r="UJT39" s="1427"/>
      <c r="UJU39" s="1427"/>
      <c r="UJV39" s="17"/>
      <c r="UJW39" s="318"/>
      <c r="UJX39" s="318"/>
      <c r="UJY39" s="318"/>
      <c r="UJZ39" s="318"/>
      <c r="UKA39" s="318"/>
      <c r="UKB39" s="318"/>
      <c r="UKC39" s="318"/>
      <c r="UKD39" s="38"/>
      <c r="UKE39" s="318"/>
      <c r="UKF39" s="38"/>
      <c r="UKG39" s="38"/>
      <c r="UKH39" s="1427"/>
      <c r="UKI39" s="38"/>
      <c r="UKJ39" s="38"/>
      <c r="UKK39" s="1427"/>
      <c r="UKL39" s="1427"/>
      <c r="UKM39" s="1427"/>
      <c r="UKN39" s="1427"/>
      <c r="UKO39" s="1427"/>
      <c r="UKP39" s="1427"/>
      <c r="UKQ39" s="1427"/>
      <c r="UKR39" s="17"/>
      <c r="UKS39" s="318"/>
      <c r="UKT39" s="318"/>
      <c r="UKU39" s="318"/>
      <c r="UKV39" s="318"/>
      <c r="UKW39" s="318"/>
      <c r="UKX39" s="318"/>
      <c r="UKY39" s="318"/>
      <c r="UKZ39" s="38"/>
      <c r="ULA39" s="318"/>
      <c r="ULB39" s="38"/>
      <c r="ULC39" s="38"/>
      <c r="ULD39" s="1427"/>
      <c r="ULE39" s="38"/>
      <c r="ULF39" s="38"/>
      <c r="ULG39" s="1427"/>
      <c r="ULH39" s="1427"/>
      <c r="ULI39" s="1427"/>
      <c r="ULJ39" s="1427"/>
      <c r="ULK39" s="1427"/>
      <c r="ULL39" s="1427"/>
      <c r="ULM39" s="1427"/>
      <c r="ULN39" s="17"/>
      <c r="ULO39" s="318"/>
      <c r="ULP39" s="318"/>
      <c r="ULQ39" s="318"/>
      <c r="ULR39" s="318"/>
      <c r="ULS39" s="318"/>
      <c r="ULT39" s="318"/>
      <c r="ULU39" s="318"/>
      <c r="ULV39" s="38"/>
      <c r="ULW39" s="318"/>
      <c r="ULX39" s="38"/>
      <c r="ULY39" s="38"/>
      <c r="ULZ39" s="1427"/>
      <c r="UMA39" s="38"/>
      <c r="UMB39" s="38"/>
      <c r="UMC39" s="1427"/>
      <c r="UMD39" s="1427"/>
      <c r="UME39" s="1427"/>
      <c r="UMF39" s="1427"/>
      <c r="UMG39" s="1427"/>
      <c r="UMH39" s="1427"/>
      <c r="UMI39" s="1427"/>
      <c r="UMJ39" s="17"/>
      <c r="UMK39" s="318"/>
      <c r="UML39" s="318"/>
      <c r="UMM39" s="318"/>
      <c r="UMN39" s="318"/>
      <c r="UMO39" s="318"/>
      <c r="UMP39" s="318"/>
      <c r="UMQ39" s="318"/>
      <c r="UMR39" s="38"/>
      <c r="UMS39" s="318"/>
      <c r="UMT39" s="38"/>
      <c r="UMU39" s="38"/>
      <c r="UMV39" s="1427"/>
      <c r="UMW39" s="38"/>
      <c r="UMX39" s="38"/>
      <c r="UMY39" s="1427"/>
      <c r="UMZ39" s="1427"/>
      <c r="UNA39" s="1427"/>
      <c r="UNB39" s="1427"/>
      <c r="UNC39" s="1427"/>
      <c r="UND39" s="1427"/>
      <c r="UNE39" s="1427"/>
      <c r="UNF39" s="17"/>
      <c r="UNG39" s="318"/>
      <c r="UNH39" s="318"/>
      <c r="UNI39" s="318"/>
      <c r="UNJ39" s="318"/>
      <c r="UNK39" s="318"/>
      <c r="UNL39" s="318"/>
      <c r="UNM39" s="318"/>
      <c r="UNN39" s="38"/>
      <c r="UNO39" s="318"/>
      <c r="UNP39" s="38"/>
      <c r="UNQ39" s="38"/>
      <c r="UNR39" s="1427"/>
      <c r="UNS39" s="38"/>
      <c r="UNT39" s="38"/>
      <c r="UNU39" s="1427"/>
      <c r="UNV39" s="1427"/>
      <c r="UNW39" s="1427"/>
      <c r="UNX39" s="1427"/>
      <c r="UNY39" s="1427"/>
      <c r="UNZ39" s="1427"/>
      <c r="UOA39" s="1427"/>
      <c r="UOB39" s="17"/>
      <c r="UOC39" s="318"/>
      <c r="UOD39" s="318"/>
      <c r="UOE39" s="318"/>
      <c r="UOF39" s="318"/>
      <c r="UOG39" s="318"/>
      <c r="UOH39" s="318"/>
      <c r="UOI39" s="318"/>
      <c r="UOJ39" s="38"/>
      <c r="UOK39" s="318"/>
      <c r="UOL39" s="38"/>
      <c r="UOM39" s="38"/>
      <c r="UON39" s="1427"/>
      <c r="UOO39" s="38"/>
      <c r="UOP39" s="38"/>
      <c r="UOQ39" s="1427"/>
      <c r="UOR39" s="1427"/>
      <c r="UOS39" s="1427"/>
      <c r="UOT39" s="1427"/>
      <c r="UOU39" s="1427"/>
      <c r="UOV39" s="1427"/>
      <c r="UOW39" s="1427"/>
      <c r="UOX39" s="17"/>
      <c r="UOY39" s="318"/>
      <c r="UOZ39" s="318"/>
      <c r="UPA39" s="318"/>
      <c r="UPB39" s="318"/>
      <c r="UPC39" s="318"/>
      <c r="UPD39" s="318"/>
      <c r="UPE39" s="318"/>
      <c r="UPF39" s="38"/>
      <c r="UPG39" s="318"/>
      <c r="UPH39" s="38"/>
      <c r="UPI39" s="38"/>
      <c r="UPJ39" s="1427"/>
      <c r="UPK39" s="38"/>
      <c r="UPL39" s="38"/>
      <c r="UPM39" s="1427"/>
      <c r="UPN39" s="1427"/>
      <c r="UPO39" s="1427"/>
      <c r="UPP39" s="1427"/>
      <c r="UPQ39" s="1427"/>
      <c r="UPR39" s="1427"/>
      <c r="UPS39" s="1427"/>
      <c r="UPT39" s="17"/>
      <c r="UPU39" s="318"/>
      <c r="UPV39" s="318"/>
      <c r="UPW39" s="318"/>
      <c r="UPX39" s="318"/>
      <c r="UPY39" s="318"/>
      <c r="UPZ39" s="318"/>
      <c r="UQA39" s="318"/>
      <c r="UQB39" s="38"/>
      <c r="UQC39" s="318"/>
      <c r="UQD39" s="38"/>
      <c r="UQE39" s="38"/>
      <c r="UQF39" s="1427"/>
      <c r="UQG39" s="38"/>
      <c r="UQH39" s="38"/>
      <c r="UQI39" s="1427"/>
      <c r="UQJ39" s="1427"/>
      <c r="UQK39" s="1427"/>
      <c r="UQL39" s="1427"/>
      <c r="UQM39" s="1427"/>
      <c r="UQN39" s="1427"/>
      <c r="UQO39" s="1427"/>
      <c r="UQP39" s="17"/>
      <c r="UQQ39" s="318"/>
      <c r="UQR39" s="318"/>
      <c r="UQS39" s="318"/>
      <c r="UQT39" s="318"/>
      <c r="UQU39" s="318"/>
      <c r="UQV39" s="318"/>
      <c r="UQW39" s="318"/>
      <c r="UQX39" s="38"/>
      <c r="UQY39" s="318"/>
      <c r="UQZ39" s="38"/>
      <c r="URA39" s="38"/>
      <c r="URB39" s="1427"/>
      <c r="URC39" s="38"/>
      <c r="URD39" s="38"/>
      <c r="URE39" s="1427"/>
      <c r="URF39" s="1427"/>
      <c r="URG39" s="1427"/>
      <c r="URH39" s="1427"/>
      <c r="URI39" s="1427"/>
      <c r="URJ39" s="1427"/>
      <c r="URK39" s="1427"/>
      <c r="URL39" s="17"/>
      <c r="URM39" s="318"/>
      <c r="URN39" s="318"/>
      <c r="URO39" s="318"/>
      <c r="URP39" s="318"/>
      <c r="URQ39" s="318"/>
      <c r="URR39" s="318"/>
      <c r="URS39" s="318"/>
      <c r="URT39" s="38"/>
      <c r="URU39" s="318"/>
      <c r="URV39" s="38"/>
      <c r="URW39" s="38"/>
      <c r="URX39" s="1427"/>
      <c r="URY39" s="38"/>
      <c r="URZ39" s="38"/>
      <c r="USA39" s="1427"/>
      <c r="USB39" s="1427"/>
      <c r="USC39" s="1427"/>
      <c r="USD39" s="1427"/>
      <c r="USE39" s="1427"/>
      <c r="USF39" s="1427"/>
      <c r="USG39" s="1427"/>
      <c r="USH39" s="17"/>
      <c r="USI39" s="318"/>
      <c r="USJ39" s="318"/>
      <c r="USK39" s="318"/>
      <c r="USL39" s="318"/>
      <c r="USM39" s="318"/>
      <c r="USN39" s="318"/>
      <c r="USO39" s="318"/>
      <c r="USP39" s="38"/>
      <c r="USQ39" s="318"/>
      <c r="USR39" s="38"/>
      <c r="USS39" s="38"/>
      <c r="UST39" s="1427"/>
      <c r="USU39" s="38"/>
      <c r="USV39" s="38"/>
      <c r="USW39" s="1427"/>
      <c r="USX39" s="1427"/>
      <c r="USY39" s="1427"/>
      <c r="USZ39" s="1427"/>
      <c r="UTA39" s="1427"/>
      <c r="UTB39" s="1427"/>
      <c r="UTC39" s="1427"/>
      <c r="UTD39" s="17"/>
      <c r="UTE39" s="318"/>
      <c r="UTF39" s="318"/>
      <c r="UTG39" s="318"/>
      <c r="UTH39" s="318"/>
      <c r="UTI39" s="318"/>
      <c r="UTJ39" s="318"/>
      <c r="UTK39" s="318"/>
      <c r="UTL39" s="38"/>
      <c r="UTM39" s="318"/>
      <c r="UTN39" s="38"/>
      <c r="UTO39" s="38"/>
      <c r="UTP39" s="1427"/>
      <c r="UTQ39" s="38"/>
      <c r="UTR39" s="38"/>
      <c r="UTS39" s="1427"/>
      <c r="UTT39" s="1427"/>
      <c r="UTU39" s="1427"/>
      <c r="UTV39" s="1427"/>
      <c r="UTW39" s="1427"/>
      <c r="UTX39" s="1427"/>
      <c r="UTY39" s="1427"/>
      <c r="UTZ39" s="17"/>
      <c r="UUA39" s="318"/>
      <c r="UUB39" s="318"/>
      <c r="UUC39" s="318"/>
      <c r="UUD39" s="318"/>
      <c r="UUE39" s="318"/>
      <c r="UUF39" s="318"/>
      <c r="UUG39" s="318"/>
      <c r="UUH39" s="38"/>
      <c r="UUI39" s="318"/>
      <c r="UUJ39" s="38"/>
      <c r="UUK39" s="38"/>
      <c r="UUL39" s="1427"/>
      <c r="UUM39" s="38"/>
      <c r="UUN39" s="38"/>
      <c r="UUO39" s="1427"/>
      <c r="UUP39" s="1427"/>
      <c r="UUQ39" s="1427"/>
      <c r="UUR39" s="1427"/>
      <c r="UUS39" s="1427"/>
      <c r="UUT39" s="1427"/>
      <c r="UUU39" s="1427"/>
      <c r="UUV39" s="17"/>
      <c r="UUW39" s="318"/>
      <c r="UUX39" s="318"/>
      <c r="UUY39" s="318"/>
      <c r="UUZ39" s="318"/>
      <c r="UVA39" s="318"/>
      <c r="UVB39" s="318"/>
      <c r="UVC39" s="318"/>
      <c r="UVD39" s="38"/>
      <c r="UVE39" s="318"/>
      <c r="UVF39" s="38"/>
      <c r="UVG39" s="38"/>
      <c r="UVH39" s="1427"/>
      <c r="UVI39" s="38"/>
      <c r="UVJ39" s="38"/>
      <c r="UVK39" s="1427"/>
      <c r="UVL39" s="1427"/>
      <c r="UVM39" s="1427"/>
      <c r="UVN39" s="1427"/>
      <c r="UVO39" s="1427"/>
      <c r="UVP39" s="1427"/>
      <c r="UVQ39" s="1427"/>
      <c r="UVR39" s="17"/>
      <c r="UVS39" s="318"/>
      <c r="UVT39" s="318"/>
      <c r="UVU39" s="318"/>
      <c r="UVV39" s="318"/>
      <c r="UVW39" s="318"/>
      <c r="UVX39" s="318"/>
      <c r="UVY39" s="318"/>
      <c r="UVZ39" s="38"/>
      <c r="UWA39" s="318"/>
      <c r="UWB39" s="38"/>
      <c r="UWC39" s="38"/>
      <c r="UWD39" s="1427"/>
      <c r="UWE39" s="38"/>
      <c r="UWF39" s="38"/>
      <c r="UWG39" s="1427"/>
      <c r="UWH39" s="1427"/>
      <c r="UWI39" s="1427"/>
      <c r="UWJ39" s="1427"/>
      <c r="UWK39" s="1427"/>
      <c r="UWL39" s="1427"/>
      <c r="UWM39" s="1427"/>
      <c r="UWN39" s="17"/>
      <c r="UWO39" s="318"/>
      <c r="UWP39" s="318"/>
      <c r="UWQ39" s="318"/>
      <c r="UWR39" s="318"/>
      <c r="UWS39" s="318"/>
      <c r="UWT39" s="318"/>
      <c r="UWU39" s="318"/>
      <c r="UWV39" s="38"/>
      <c r="UWW39" s="318"/>
      <c r="UWX39" s="38"/>
      <c r="UWY39" s="38"/>
      <c r="UWZ39" s="1427"/>
      <c r="UXA39" s="38"/>
      <c r="UXB39" s="38"/>
      <c r="UXC39" s="1427"/>
      <c r="UXD39" s="1427"/>
      <c r="UXE39" s="1427"/>
      <c r="UXF39" s="1427"/>
      <c r="UXG39" s="1427"/>
      <c r="UXH39" s="1427"/>
      <c r="UXI39" s="1427"/>
      <c r="UXJ39" s="17"/>
      <c r="UXK39" s="318"/>
      <c r="UXL39" s="318"/>
      <c r="UXM39" s="318"/>
      <c r="UXN39" s="318"/>
      <c r="UXO39" s="318"/>
      <c r="UXP39" s="318"/>
      <c r="UXQ39" s="318"/>
      <c r="UXR39" s="38"/>
      <c r="UXS39" s="318"/>
      <c r="UXT39" s="38"/>
      <c r="UXU39" s="38"/>
      <c r="UXV39" s="1427"/>
      <c r="UXW39" s="38"/>
      <c r="UXX39" s="38"/>
      <c r="UXY39" s="1427"/>
      <c r="UXZ39" s="1427"/>
      <c r="UYA39" s="1427"/>
      <c r="UYB39" s="1427"/>
      <c r="UYC39" s="1427"/>
      <c r="UYD39" s="1427"/>
      <c r="UYE39" s="1427"/>
      <c r="UYF39" s="17"/>
      <c r="UYG39" s="318"/>
      <c r="UYH39" s="318"/>
      <c r="UYI39" s="318"/>
      <c r="UYJ39" s="318"/>
      <c r="UYK39" s="318"/>
      <c r="UYL39" s="318"/>
      <c r="UYM39" s="318"/>
      <c r="UYN39" s="38"/>
      <c r="UYO39" s="318"/>
      <c r="UYP39" s="38"/>
      <c r="UYQ39" s="38"/>
      <c r="UYR39" s="1427"/>
      <c r="UYS39" s="38"/>
      <c r="UYT39" s="38"/>
      <c r="UYU39" s="1427"/>
      <c r="UYV39" s="1427"/>
      <c r="UYW39" s="1427"/>
      <c r="UYX39" s="1427"/>
      <c r="UYY39" s="1427"/>
      <c r="UYZ39" s="1427"/>
      <c r="UZA39" s="1427"/>
      <c r="UZB39" s="17"/>
      <c r="UZC39" s="318"/>
      <c r="UZD39" s="318"/>
      <c r="UZE39" s="318"/>
      <c r="UZF39" s="318"/>
      <c r="UZG39" s="318"/>
      <c r="UZH39" s="318"/>
      <c r="UZI39" s="318"/>
      <c r="UZJ39" s="38"/>
      <c r="UZK39" s="318"/>
      <c r="UZL39" s="38"/>
      <c r="UZM39" s="38"/>
      <c r="UZN39" s="1427"/>
      <c r="UZO39" s="38"/>
      <c r="UZP39" s="38"/>
      <c r="UZQ39" s="1427"/>
      <c r="UZR39" s="1427"/>
      <c r="UZS39" s="1427"/>
      <c r="UZT39" s="1427"/>
      <c r="UZU39" s="1427"/>
      <c r="UZV39" s="1427"/>
      <c r="UZW39" s="1427"/>
      <c r="UZX39" s="17"/>
      <c r="UZY39" s="318"/>
      <c r="UZZ39" s="318"/>
      <c r="VAA39" s="318"/>
      <c r="VAB39" s="318"/>
      <c r="VAC39" s="318"/>
      <c r="VAD39" s="318"/>
      <c r="VAE39" s="318"/>
      <c r="VAF39" s="38"/>
      <c r="VAG39" s="318"/>
      <c r="VAH39" s="38"/>
      <c r="VAI39" s="38"/>
      <c r="VAJ39" s="1427"/>
      <c r="VAK39" s="38"/>
      <c r="VAL39" s="38"/>
      <c r="VAM39" s="1427"/>
      <c r="VAN39" s="1427"/>
      <c r="VAO39" s="1427"/>
      <c r="VAP39" s="1427"/>
      <c r="VAQ39" s="1427"/>
      <c r="VAR39" s="1427"/>
      <c r="VAS39" s="1427"/>
      <c r="VAT39" s="17"/>
      <c r="VAU39" s="318"/>
      <c r="VAV39" s="318"/>
      <c r="VAW39" s="318"/>
      <c r="VAX39" s="318"/>
      <c r="VAY39" s="318"/>
      <c r="VAZ39" s="318"/>
      <c r="VBA39" s="318"/>
      <c r="VBB39" s="38"/>
      <c r="VBC39" s="318"/>
      <c r="VBD39" s="38"/>
      <c r="VBE39" s="38"/>
      <c r="VBF39" s="1427"/>
      <c r="VBG39" s="38"/>
      <c r="VBH39" s="38"/>
      <c r="VBI39" s="1427"/>
      <c r="VBJ39" s="1427"/>
      <c r="VBK39" s="1427"/>
      <c r="VBL39" s="1427"/>
      <c r="VBM39" s="1427"/>
      <c r="VBN39" s="1427"/>
      <c r="VBO39" s="1427"/>
      <c r="VBP39" s="17"/>
      <c r="VBQ39" s="318"/>
      <c r="VBR39" s="318"/>
      <c r="VBS39" s="318"/>
      <c r="VBT39" s="318"/>
      <c r="VBU39" s="318"/>
      <c r="VBV39" s="318"/>
      <c r="VBW39" s="318"/>
      <c r="VBX39" s="38"/>
      <c r="VBY39" s="318"/>
      <c r="VBZ39" s="38"/>
      <c r="VCA39" s="38"/>
      <c r="VCB39" s="1427"/>
      <c r="VCC39" s="38"/>
      <c r="VCD39" s="38"/>
      <c r="VCE39" s="1427"/>
      <c r="VCF39" s="1427"/>
      <c r="VCG39" s="1427"/>
      <c r="VCH39" s="1427"/>
      <c r="VCI39" s="1427"/>
      <c r="VCJ39" s="1427"/>
      <c r="VCK39" s="1427"/>
      <c r="VCL39" s="17"/>
      <c r="VCM39" s="318"/>
      <c r="VCN39" s="318"/>
      <c r="VCO39" s="318"/>
      <c r="VCP39" s="318"/>
      <c r="VCQ39" s="318"/>
      <c r="VCR39" s="318"/>
      <c r="VCS39" s="318"/>
      <c r="VCT39" s="38"/>
      <c r="VCU39" s="318"/>
      <c r="VCV39" s="38"/>
      <c r="VCW39" s="38"/>
      <c r="VCX39" s="1427"/>
      <c r="VCY39" s="38"/>
      <c r="VCZ39" s="38"/>
      <c r="VDA39" s="1427"/>
      <c r="VDB39" s="1427"/>
      <c r="VDC39" s="1427"/>
      <c r="VDD39" s="1427"/>
      <c r="VDE39" s="1427"/>
      <c r="VDF39" s="1427"/>
      <c r="VDG39" s="1427"/>
      <c r="VDH39" s="17"/>
      <c r="VDI39" s="318"/>
      <c r="VDJ39" s="318"/>
      <c r="VDK39" s="318"/>
      <c r="VDL39" s="318"/>
      <c r="VDM39" s="318"/>
      <c r="VDN39" s="318"/>
      <c r="VDO39" s="318"/>
      <c r="VDP39" s="38"/>
      <c r="VDQ39" s="318"/>
      <c r="VDR39" s="38"/>
      <c r="VDS39" s="38"/>
      <c r="VDT39" s="1427"/>
      <c r="VDU39" s="38"/>
      <c r="VDV39" s="38"/>
      <c r="VDW39" s="1427"/>
      <c r="VDX39" s="1427"/>
      <c r="VDY39" s="1427"/>
      <c r="VDZ39" s="1427"/>
      <c r="VEA39" s="1427"/>
      <c r="VEB39" s="1427"/>
      <c r="VEC39" s="1427"/>
      <c r="VED39" s="17"/>
      <c r="VEE39" s="318"/>
      <c r="VEF39" s="318"/>
      <c r="VEG39" s="318"/>
      <c r="VEH39" s="318"/>
      <c r="VEI39" s="318"/>
      <c r="VEJ39" s="318"/>
      <c r="VEK39" s="318"/>
      <c r="VEL39" s="38"/>
      <c r="VEM39" s="318"/>
      <c r="VEN39" s="38"/>
      <c r="VEO39" s="38"/>
      <c r="VEP39" s="1427"/>
      <c r="VEQ39" s="38"/>
      <c r="VER39" s="38"/>
      <c r="VES39" s="1427"/>
      <c r="VET39" s="1427"/>
      <c r="VEU39" s="1427"/>
      <c r="VEV39" s="1427"/>
      <c r="VEW39" s="1427"/>
      <c r="VEX39" s="1427"/>
      <c r="VEY39" s="1427"/>
      <c r="VEZ39" s="17"/>
      <c r="VFA39" s="318"/>
      <c r="VFB39" s="318"/>
      <c r="VFC39" s="318"/>
      <c r="VFD39" s="318"/>
      <c r="VFE39" s="318"/>
      <c r="VFF39" s="318"/>
      <c r="VFG39" s="318"/>
      <c r="VFH39" s="38"/>
      <c r="VFI39" s="318"/>
      <c r="VFJ39" s="38"/>
      <c r="VFK39" s="38"/>
      <c r="VFL39" s="1427"/>
      <c r="VFM39" s="38"/>
      <c r="VFN39" s="38"/>
      <c r="VFO39" s="1427"/>
      <c r="VFP39" s="1427"/>
      <c r="VFQ39" s="1427"/>
      <c r="VFR39" s="1427"/>
      <c r="VFS39" s="1427"/>
      <c r="VFT39" s="1427"/>
      <c r="VFU39" s="1427"/>
      <c r="VFV39" s="17"/>
      <c r="VFW39" s="318"/>
      <c r="VFX39" s="318"/>
      <c r="VFY39" s="318"/>
      <c r="VFZ39" s="318"/>
      <c r="VGA39" s="318"/>
      <c r="VGB39" s="318"/>
      <c r="VGC39" s="318"/>
      <c r="VGD39" s="38"/>
      <c r="VGE39" s="318"/>
      <c r="VGF39" s="38"/>
      <c r="VGG39" s="38"/>
      <c r="VGH39" s="1427"/>
      <c r="VGI39" s="38"/>
      <c r="VGJ39" s="38"/>
      <c r="VGK39" s="1427"/>
      <c r="VGL39" s="1427"/>
      <c r="VGM39" s="1427"/>
      <c r="VGN39" s="1427"/>
      <c r="VGO39" s="1427"/>
      <c r="VGP39" s="1427"/>
      <c r="VGQ39" s="1427"/>
      <c r="VGR39" s="17"/>
      <c r="VGS39" s="318"/>
      <c r="VGT39" s="318"/>
      <c r="VGU39" s="318"/>
      <c r="VGV39" s="318"/>
      <c r="VGW39" s="318"/>
      <c r="VGX39" s="318"/>
      <c r="VGY39" s="318"/>
      <c r="VGZ39" s="38"/>
      <c r="VHA39" s="318"/>
      <c r="VHB39" s="38"/>
      <c r="VHC39" s="38"/>
      <c r="VHD39" s="1427"/>
      <c r="VHE39" s="38"/>
      <c r="VHF39" s="38"/>
      <c r="VHG39" s="1427"/>
      <c r="VHH39" s="1427"/>
      <c r="VHI39" s="1427"/>
      <c r="VHJ39" s="1427"/>
      <c r="VHK39" s="1427"/>
      <c r="VHL39" s="1427"/>
      <c r="VHM39" s="1427"/>
      <c r="VHN39" s="17"/>
      <c r="VHO39" s="318"/>
      <c r="VHP39" s="318"/>
      <c r="VHQ39" s="318"/>
      <c r="VHR39" s="318"/>
      <c r="VHS39" s="318"/>
      <c r="VHT39" s="318"/>
      <c r="VHU39" s="318"/>
      <c r="VHV39" s="38"/>
      <c r="VHW39" s="318"/>
      <c r="VHX39" s="38"/>
      <c r="VHY39" s="38"/>
      <c r="VHZ39" s="1427"/>
      <c r="VIA39" s="38"/>
      <c r="VIB39" s="38"/>
      <c r="VIC39" s="1427"/>
      <c r="VID39" s="1427"/>
      <c r="VIE39" s="1427"/>
      <c r="VIF39" s="1427"/>
      <c r="VIG39" s="1427"/>
      <c r="VIH39" s="1427"/>
      <c r="VII39" s="1427"/>
      <c r="VIJ39" s="17"/>
      <c r="VIK39" s="318"/>
      <c r="VIL39" s="318"/>
      <c r="VIM39" s="318"/>
      <c r="VIN39" s="318"/>
      <c r="VIO39" s="318"/>
      <c r="VIP39" s="318"/>
      <c r="VIQ39" s="318"/>
      <c r="VIR39" s="38"/>
      <c r="VIS39" s="318"/>
      <c r="VIT39" s="38"/>
      <c r="VIU39" s="38"/>
      <c r="VIV39" s="1427"/>
      <c r="VIW39" s="38"/>
      <c r="VIX39" s="38"/>
      <c r="VIY39" s="1427"/>
      <c r="VIZ39" s="1427"/>
      <c r="VJA39" s="1427"/>
      <c r="VJB39" s="1427"/>
      <c r="VJC39" s="1427"/>
      <c r="VJD39" s="1427"/>
      <c r="VJE39" s="1427"/>
      <c r="VJF39" s="17"/>
      <c r="VJG39" s="318"/>
      <c r="VJH39" s="318"/>
      <c r="VJI39" s="318"/>
      <c r="VJJ39" s="318"/>
      <c r="VJK39" s="318"/>
      <c r="VJL39" s="318"/>
      <c r="VJM39" s="318"/>
      <c r="VJN39" s="38"/>
      <c r="VJO39" s="318"/>
      <c r="VJP39" s="38"/>
      <c r="VJQ39" s="38"/>
      <c r="VJR39" s="1427"/>
      <c r="VJS39" s="38"/>
      <c r="VJT39" s="38"/>
      <c r="VJU39" s="1427"/>
      <c r="VJV39" s="1427"/>
      <c r="VJW39" s="1427"/>
      <c r="VJX39" s="1427"/>
      <c r="VJY39" s="1427"/>
      <c r="VJZ39" s="1427"/>
      <c r="VKA39" s="1427"/>
      <c r="VKB39" s="17"/>
      <c r="VKC39" s="318"/>
      <c r="VKD39" s="318"/>
      <c r="VKE39" s="318"/>
      <c r="VKF39" s="318"/>
      <c r="VKG39" s="318"/>
      <c r="VKH39" s="318"/>
      <c r="VKI39" s="318"/>
      <c r="VKJ39" s="38"/>
      <c r="VKK39" s="318"/>
      <c r="VKL39" s="38"/>
      <c r="VKM39" s="38"/>
      <c r="VKN39" s="1427"/>
      <c r="VKO39" s="38"/>
      <c r="VKP39" s="38"/>
      <c r="VKQ39" s="1427"/>
      <c r="VKR39" s="1427"/>
      <c r="VKS39" s="1427"/>
      <c r="VKT39" s="1427"/>
      <c r="VKU39" s="1427"/>
      <c r="VKV39" s="1427"/>
      <c r="VKW39" s="1427"/>
      <c r="VKX39" s="17"/>
      <c r="VKY39" s="318"/>
      <c r="VKZ39" s="318"/>
      <c r="VLA39" s="318"/>
      <c r="VLB39" s="318"/>
      <c r="VLC39" s="318"/>
      <c r="VLD39" s="318"/>
      <c r="VLE39" s="318"/>
      <c r="VLF39" s="38"/>
      <c r="VLG39" s="318"/>
      <c r="VLH39" s="38"/>
      <c r="VLI39" s="38"/>
      <c r="VLJ39" s="1427"/>
      <c r="VLK39" s="38"/>
      <c r="VLL39" s="38"/>
      <c r="VLM39" s="1427"/>
      <c r="VLN39" s="1427"/>
      <c r="VLO39" s="1427"/>
      <c r="VLP39" s="1427"/>
      <c r="VLQ39" s="1427"/>
      <c r="VLR39" s="1427"/>
      <c r="VLS39" s="1427"/>
      <c r="VLT39" s="17"/>
      <c r="VLU39" s="318"/>
      <c r="VLV39" s="318"/>
      <c r="VLW39" s="318"/>
      <c r="VLX39" s="318"/>
      <c r="VLY39" s="318"/>
      <c r="VLZ39" s="318"/>
      <c r="VMA39" s="318"/>
      <c r="VMB39" s="38"/>
      <c r="VMC39" s="318"/>
      <c r="VMD39" s="38"/>
      <c r="VME39" s="38"/>
      <c r="VMF39" s="1427"/>
      <c r="VMG39" s="38"/>
      <c r="VMH39" s="38"/>
      <c r="VMI39" s="1427"/>
      <c r="VMJ39" s="1427"/>
      <c r="VMK39" s="1427"/>
      <c r="VML39" s="1427"/>
      <c r="VMM39" s="1427"/>
      <c r="VMN39" s="1427"/>
      <c r="VMO39" s="1427"/>
      <c r="VMP39" s="17"/>
      <c r="VMQ39" s="318"/>
      <c r="VMR39" s="318"/>
      <c r="VMS39" s="318"/>
      <c r="VMT39" s="318"/>
      <c r="VMU39" s="318"/>
      <c r="VMV39" s="318"/>
      <c r="VMW39" s="318"/>
      <c r="VMX39" s="38"/>
      <c r="VMY39" s="318"/>
      <c r="VMZ39" s="38"/>
      <c r="VNA39" s="38"/>
      <c r="VNB39" s="1427"/>
      <c r="VNC39" s="38"/>
      <c r="VND39" s="38"/>
      <c r="VNE39" s="1427"/>
      <c r="VNF39" s="1427"/>
      <c r="VNG39" s="1427"/>
      <c r="VNH39" s="1427"/>
      <c r="VNI39" s="1427"/>
      <c r="VNJ39" s="1427"/>
      <c r="VNK39" s="1427"/>
      <c r="VNL39" s="17"/>
      <c r="VNM39" s="318"/>
      <c r="VNN39" s="318"/>
      <c r="VNO39" s="318"/>
      <c r="VNP39" s="318"/>
      <c r="VNQ39" s="318"/>
      <c r="VNR39" s="318"/>
      <c r="VNS39" s="318"/>
      <c r="VNT39" s="38"/>
      <c r="VNU39" s="318"/>
      <c r="VNV39" s="38"/>
      <c r="VNW39" s="38"/>
      <c r="VNX39" s="1427"/>
      <c r="VNY39" s="38"/>
      <c r="VNZ39" s="38"/>
      <c r="VOA39" s="1427"/>
      <c r="VOB39" s="1427"/>
      <c r="VOC39" s="1427"/>
      <c r="VOD39" s="1427"/>
      <c r="VOE39" s="1427"/>
      <c r="VOF39" s="1427"/>
      <c r="VOG39" s="1427"/>
      <c r="VOH39" s="17"/>
      <c r="VOI39" s="318"/>
      <c r="VOJ39" s="318"/>
      <c r="VOK39" s="318"/>
      <c r="VOL39" s="318"/>
      <c r="VOM39" s="318"/>
      <c r="VON39" s="318"/>
      <c r="VOO39" s="318"/>
      <c r="VOP39" s="38"/>
      <c r="VOQ39" s="318"/>
      <c r="VOR39" s="38"/>
      <c r="VOS39" s="38"/>
      <c r="VOT39" s="1427"/>
      <c r="VOU39" s="38"/>
      <c r="VOV39" s="38"/>
      <c r="VOW39" s="1427"/>
      <c r="VOX39" s="1427"/>
      <c r="VOY39" s="1427"/>
      <c r="VOZ39" s="1427"/>
      <c r="VPA39" s="1427"/>
      <c r="VPB39" s="1427"/>
      <c r="VPC39" s="1427"/>
      <c r="VPD39" s="17"/>
      <c r="VPE39" s="318"/>
      <c r="VPF39" s="318"/>
      <c r="VPG39" s="318"/>
      <c r="VPH39" s="318"/>
      <c r="VPI39" s="318"/>
      <c r="VPJ39" s="318"/>
      <c r="VPK39" s="318"/>
      <c r="VPL39" s="38"/>
      <c r="VPM39" s="318"/>
      <c r="VPN39" s="38"/>
      <c r="VPO39" s="38"/>
      <c r="VPP39" s="1427"/>
      <c r="VPQ39" s="38"/>
      <c r="VPR39" s="38"/>
      <c r="VPS39" s="1427"/>
      <c r="VPT39" s="1427"/>
      <c r="VPU39" s="1427"/>
      <c r="VPV39" s="1427"/>
      <c r="VPW39" s="1427"/>
      <c r="VPX39" s="1427"/>
      <c r="VPY39" s="1427"/>
      <c r="VPZ39" s="17"/>
      <c r="VQA39" s="318"/>
      <c r="VQB39" s="318"/>
      <c r="VQC39" s="318"/>
      <c r="VQD39" s="318"/>
      <c r="VQE39" s="318"/>
      <c r="VQF39" s="318"/>
      <c r="VQG39" s="318"/>
      <c r="VQH39" s="38"/>
      <c r="VQI39" s="318"/>
      <c r="VQJ39" s="38"/>
      <c r="VQK39" s="38"/>
      <c r="VQL39" s="1427"/>
      <c r="VQM39" s="38"/>
      <c r="VQN39" s="38"/>
      <c r="VQO39" s="1427"/>
      <c r="VQP39" s="1427"/>
      <c r="VQQ39" s="1427"/>
      <c r="VQR39" s="1427"/>
      <c r="VQS39" s="1427"/>
      <c r="VQT39" s="1427"/>
      <c r="VQU39" s="1427"/>
      <c r="VQV39" s="17"/>
      <c r="VQW39" s="318"/>
      <c r="VQX39" s="318"/>
      <c r="VQY39" s="318"/>
      <c r="VQZ39" s="318"/>
      <c r="VRA39" s="318"/>
      <c r="VRB39" s="318"/>
      <c r="VRC39" s="318"/>
      <c r="VRD39" s="38"/>
      <c r="VRE39" s="318"/>
      <c r="VRF39" s="38"/>
      <c r="VRG39" s="38"/>
      <c r="VRH39" s="1427"/>
      <c r="VRI39" s="38"/>
      <c r="VRJ39" s="38"/>
      <c r="VRK39" s="1427"/>
      <c r="VRL39" s="1427"/>
      <c r="VRM39" s="1427"/>
      <c r="VRN39" s="1427"/>
      <c r="VRO39" s="1427"/>
      <c r="VRP39" s="1427"/>
      <c r="VRQ39" s="1427"/>
      <c r="VRR39" s="17"/>
      <c r="VRS39" s="318"/>
      <c r="VRT39" s="318"/>
      <c r="VRU39" s="318"/>
      <c r="VRV39" s="318"/>
      <c r="VRW39" s="318"/>
      <c r="VRX39" s="318"/>
      <c r="VRY39" s="318"/>
      <c r="VRZ39" s="38"/>
      <c r="VSA39" s="318"/>
      <c r="VSB39" s="38"/>
      <c r="VSC39" s="38"/>
      <c r="VSD39" s="1427"/>
      <c r="VSE39" s="38"/>
      <c r="VSF39" s="38"/>
      <c r="VSG39" s="1427"/>
      <c r="VSH39" s="1427"/>
      <c r="VSI39" s="1427"/>
      <c r="VSJ39" s="1427"/>
      <c r="VSK39" s="1427"/>
      <c r="VSL39" s="1427"/>
      <c r="VSM39" s="1427"/>
      <c r="VSN39" s="17"/>
      <c r="VSO39" s="318"/>
      <c r="VSP39" s="318"/>
      <c r="VSQ39" s="318"/>
      <c r="VSR39" s="318"/>
      <c r="VSS39" s="318"/>
      <c r="VST39" s="318"/>
      <c r="VSU39" s="318"/>
      <c r="VSV39" s="38"/>
      <c r="VSW39" s="318"/>
      <c r="VSX39" s="38"/>
      <c r="VSY39" s="38"/>
      <c r="VSZ39" s="1427"/>
      <c r="VTA39" s="38"/>
      <c r="VTB39" s="38"/>
      <c r="VTC39" s="1427"/>
      <c r="VTD39" s="1427"/>
      <c r="VTE39" s="1427"/>
      <c r="VTF39" s="1427"/>
      <c r="VTG39" s="1427"/>
      <c r="VTH39" s="1427"/>
      <c r="VTI39" s="1427"/>
      <c r="VTJ39" s="17"/>
      <c r="VTK39" s="318"/>
      <c r="VTL39" s="318"/>
      <c r="VTM39" s="318"/>
      <c r="VTN39" s="318"/>
      <c r="VTO39" s="318"/>
      <c r="VTP39" s="318"/>
      <c r="VTQ39" s="318"/>
      <c r="VTR39" s="38"/>
      <c r="VTS39" s="318"/>
      <c r="VTT39" s="38"/>
      <c r="VTU39" s="38"/>
      <c r="VTV39" s="1427"/>
      <c r="VTW39" s="38"/>
      <c r="VTX39" s="38"/>
      <c r="VTY39" s="1427"/>
      <c r="VTZ39" s="1427"/>
      <c r="VUA39" s="1427"/>
      <c r="VUB39" s="1427"/>
      <c r="VUC39" s="1427"/>
      <c r="VUD39" s="1427"/>
      <c r="VUE39" s="1427"/>
      <c r="VUF39" s="17"/>
      <c r="VUG39" s="318"/>
      <c r="VUH39" s="318"/>
      <c r="VUI39" s="318"/>
      <c r="VUJ39" s="318"/>
      <c r="VUK39" s="318"/>
      <c r="VUL39" s="318"/>
      <c r="VUM39" s="318"/>
      <c r="VUN39" s="38"/>
      <c r="VUO39" s="318"/>
      <c r="VUP39" s="38"/>
      <c r="VUQ39" s="38"/>
      <c r="VUR39" s="1427"/>
      <c r="VUS39" s="38"/>
      <c r="VUT39" s="38"/>
      <c r="VUU39" s="1427"/>
      <c r="VUV39" s="1427"/>
      <c r="VUW39" s="1427"/>
      <c r="VUX39" s="1427"/>
      <c r="VUY39" s="1427"/>
      <c r="VUZ39" s="1427"/>
      <c r="VVA39" s="1427"/>
      <c r="VVB39" s="17"/>
      <c r="VVC39" s="318"/>
      <c r="VVD39" s="318"/>
      <c r="VVE39" s="318"/>
      <c r="VVF39" s="318"/>
      <c r="VVG39" s="318"/>
      <c r="VVH39" s="318"/>
      <c r="VVI39" s="318"/>
      <c r="VVJ39" s="38"/>
      <c r="VVK39" s="318"/>
      <c r="VVL39" s="38"/>
      <c r="VVM39" s="38"/>
      <c r="VVN39" s="1427"/>
      <c r="VVO39" s="38"/>
      <c r="VVP39" s="38"/>
      <c r="VVQ39" s="1427"/>
      <c r="VVR39" s="1427"/>
      <c r="VVS39" s="1427"/>
      <c r="VVT39" s="1427"/>
      <c r="VVU39" s="1427"/>
      <c r="VVV39" s="1427"/>
      <c r="VVW39" s="1427"/>
      <c r="VVX39" s="17"/>
      <c r="VVY39" s="318"/>
      <c r="VVZ39" s="318"/>
      <c r="VWA39" s="318"/>
      <c r="VWB39" s="318"/>
      <c r="VWC39" s="318"/>
      <c r="VWD39" s="318"/>
      <c r="VWE39" s="318"/>
      <c r="VWF39" s="38"/>
      <c r="VWG39" s="318"/>
      <c r="VWH39" s="38"/>
      <c r="VWI39" s="38"/>
      <c r="VWJ39" s="1427"/>
      <c r="VWK39" s="38"/>
      <c r="VWL39" s="38"/>
      <c r="VWM39" s="1427"/>
      <c r="VWN39" s="1427"/>
      <c r="VWO39" s="1427"/>
      <c r="VWP39" s="1427"/>
      <c r="VWQ39" s="1427"/>
      <c r="VWR39" s="1427"/>
      <c r="VWS39" s="1427"/>
      <c r="VWT39" s="17"/>
      <c r="VWU39" s="318"/>
      <c r="VWV39" s="318"/>
      <c r="VWW39" s="318"/>
      <c r="VWX39" s="318"/>
      <c r="VWY39" s="318"/>
      <c r="VWZ39" s="318"/>
      <c r="VXA39" s="318"/>
      <c r="VXB39" s="38"/>
      <c r="VXC39" s="318"/>
      <c r="VXD39" s="38"/>
      <c r="VXE39" s="38"/>
      <c r="VXF39" s="1427"/>
      <c r="VXG39" s="38"/>
      <c r="VXH39" s="38"/>
      <c r="VXI39" s="1427"/>
      <c r="VXJ39" s="1427"/>
      <c r="VXK39" s="1427"/>
      <c r="VXL39" s="1427"/>
      <c r="VXM39" s="1427"/>
      <c r="VXN39" s="1427"/>
      <c r="VXO39" s="1427"/>
      <c r="VXP39" s="17"/>
      <c r="VXQ39" s="318"/>
      <c r="VXR39" s="318"/>
      <c r="VXS39" s="318"/>
      <c r="VXT39" s="318"/>
      <c r="VXU39" s="318"/>
      <c r="VXV39" s="318"/>
      <c r="VXW39" s="318"/>
      <c r="VXX39" s="38"/>
      <c r="VXY39" s="318"/>
      <c r="VXZ39" s="38"/>
      <c r="VYA39" s="38"/>
      <c r="VYB39" s="1427"/>
      <c r="VYC39" s="38"/>
      <c r="VYD39" s="38"/>
      <c r="VYE39" s="1427"/>
      <c r="VYF39" s="1427"/>
      <c r="VYG39" s="1427"/>
      <c r="VYH39" s="1427"/>
      <c r="VYI39" s="1427"/>
      <c r="VYJ39" s="1427"/>
      <c r="VYK39" s="1427"/>
      <c r="VYL39" s="17"/>
      <c r="VYM39" s="318"/>
      <c r="VYN39" s="318"/>
      <c r="VYO39" s="318"/>
      <c r="VYP39" s="318"/>
      <c r="VYQ39" s="318"/>
      <c r="VYR39" s="318"/>
      <c r="VYS39" s="318"/>
      <c r="VYT39" s="38"/>
      <c r="VYU39" s="318"/>
      <c r="VYV39" s="38"/>
      <c r="VYW39" s="38"/>
      <c r="VYX39" s="1427"/>
      <c r="VYY39" s="38"/>
      <c r="VYZ39" s="38"/>
      <c r="VZA39" s="1427"/>
      <c r="VZB39" s="1427"/>
      <c r="VZC39" s="1427"/>
      <c r="VZD39" s="1427"/>
      <c r="VZE39" s="1427"/>
      <c r="VZF39" s="1427"/>
      <c r="VZG39" s="1427"/>
      <c r="VZH39" s="17"/>
      <c r="VZI39" s="318"/>
      <c r="VZJ39" s="318"/>
      <c r="VZK39" s="318"/>
      <c r="VZL39" s="318"/>
      <c r="VZM39" s="318"/>
      <c r="VZN39" s="318"/>
      <c r="VZO39" s="318"/>
      <c r="VZP39" s="38"/>
      <c r="VZQ39" s="318"/>
      <c r="VZR39" s="38"/>
      <c r="VZS39" s="38"/>
      <c r="VZT39" s="1427"/>
      <c r="VZU39" s="38"/>
      <c r="VZV39" s="38"/>
      <c r="VZW39" s="1427"/>
      <c r="VZX39" s="1427"/>
      <c r="VZY39" s="1427"/>
      <c r="VZZ39" s="1427"/>
      <c r="WAA39" s="1427"/>
      <c r="WAB39" s="1427"/>
      <c r="WAC39" s="1427"/>
      <c r="WAD39" s="17"/>
      <c r="WAE39" s="318"/>
      <c r="WAF39" s="318"/>
      <c r="WAG39" s="318"/>
      <c r="WAH39" s="318"/>
      <c r="WAI39" s="318"/>
      <c r="WAJ39" s="318"/>
      <c r="WAK39" s="318"/>
      <c r="WAL39" s="38"/>
      <c r="WAM39" s="318"/>
      <c r="WAN39" s="38"/>
      <c r="WAO39" s="38"/>
      <c r="WAP39" s="1427"/>
      <c r="WAQ39" s="38"/>
      <c r="WAR39" s="38"/>
      <c r="WAS39" s="1427"/>
      <c r="WAT39" s="1427"/>
      <c r="WAU39" s="1427"/>
      <c r="WAV39" s="1427"/>
      <c r="WAW39" s="1427"/>
      <c r="WAX39" s="1427"/>
      <c r="WAY39" s="1427"/>
      <c r="WAZ39" s="17"/>
      <c r="WBA39" s="318"/>
      <c r="WBB39" s="318"/>
      <c r="WBC39" s="318"/>
      <c r="WBD39" s="318"/>
      <c r="WBE39" s="318"/>
      <c r="WBF39" s="318"/>
      <c r="WBG39" s="318"/>
      <c r="WBH39" s="38"/>
      <c r="WBI39" s="318"/>
      <c r="WBJ39" s="38"/>
      <c r="WBK39" s="38"/>
      <c r="WBL39" s="1427"/>
      <c r="WBM39" s="38"/>
      <c r="WBN39" s="38"/>
      <c r="WBO39" s="1427"/>
      <c r="WBP39" s="1427"/>
      <c r="WBQ39" s="1427"/>
      <c r="WBR39" s="1427"/>
      <c r="WBS39" s="1427"/>
      <c r="WBT39" s="1427"/>
      <c r="WBU39" s="1427"/>
      <c r="WBV39" s="17"/>
      <c r="WBW39" s="318"/>
      <c r="WBX39" s="318"/>
      <c r="WBY39" s="318"/>
      <c r="WBZ39" s="318"/>
      <c r="WCA39" s="318"/>
      <c r="WCB39" s="318"/>
      <c r="WCC39" s="318"/>
      <c r="WCD39" s="38"/>
      <c r="WCE39" s="318"/>
      <c r="WCF39" s="38"/>
      <c r="WCG39" s="38"/>
      <c r="WCH39" s="1427"/>
      <c r="WCI39" s="38"/>
      <c r="WCJ39" s="38"/>
      <c r="WCK39" s="1427"/>
      <c r="WCL39" s="1427"/>
      <c r="WCM39" s="1427"/>
      <c r="WCN39" s="1427"/>
      <c r="WCO39" s="1427"/>
      <c r="WCP39" s="1427"/>
      <c r="WCQ39" s="1427"/>
      <c r="WCR39" s="17"/>
      <c r="WCS39" s="318"/>
      <c r="WCT39" s="318"/>
      <c r="WCU39" s="318"/>
      <c r="WCV39" s="318"/>
      <c r="WCW39" s="318"/>
      <c r="WCX39" s="318"/>
      <c r="WCY39" s="318"/>
      <c r="WCZ39" s="38"/>
      <c r="WDA39" s="318"/>
      <c r="WDB39" s="38"/>
      <c r="WDC39" s="38"/>
      <c r="WDD39" s="1427"/>
      <c r="WDE39" s="38"/>
      <c r="WDF39" s="38"/>
      <c r="WDG39" s="1427"/>
      <c r="WDH39" s="1427"/>
      <c r="WDI39" s="1427"/>
      <c r="WDJ39" s="1427"/>
      <c r="WDK39" s="1427"/>
      <c r="WDL39" s="1427"/>
      <c r="WDM39" s="1427"/>
      <c r="WDN39" s="17"/>
      <c r="WDO39" s="318"/>
      <c r="WDP39" s="318"/>
      <c r="WDQ39" s="318"/>
      <c r="WDR39" s="318"/>
      <c r="WDS39" s="318"/>
      <c r="WDT39" s="318"/>
      <c r="WDU39" s="318"/>
      <c r="WDV39" s="38"/>
      <c r="WDW39" s="318"/>
      <c r="WDX39" s="38"/>
      <c r="WDY39" s="38"/>
      <c r="WDZ39" s="1427"/>
      <c r="WEA39" s="38"/>
      <c r="WEB39" s="38"/>
      <c r="WEC39" s="1427"/>
      <c r="WED39" s="1427"/>
      <c r="WEE39" s="1427"/>
      <c r="WEF39" s="1427"/>
      <c r="WEG39" s="1427"/>
      <c r="WEH39" s="1427"/>
      <c r="WEI39" s="1427"/>
      <c r="WEJ39" s="17"/>
      <c r="WEK39" s="318"/>
      <c r="WEL39" s="318"/>
      <c r="WEM39" s="318"/>
      <c r="WEN39" s="318"/>
      <c r="WEO39" s="318"/>
      <c r="WEP39" s="318"/>
      <c r="WEQ39" s="318"/>
      <c r="WER39" s="38"/>
      <c r="WES39" s="318"/>
      <c r="WET39" s="38"/>
      <c r="WEU39" s="38"/>
      <c r="WEV39" s="1427"/>
      <c r="WEW39" s="38"/>
      <c r="WEX39" s="38"/>
      <c r="WEY39" s="1427"/>
      <c r="WEZ39" s="1427"/>
      <c r="WFA39" s="1427"/>
      <c r="WFB39" s="1427"/>
      <c r="WFC39" s="1427"/>
      <c r="WFD39" s="1427"/>
      <c r="WFE39" s="1427"/>
      <c r="WFF39" s="17"/>
      <c r="WFG39" s="318"/>
      <c r="WFH39" s="318"/>
      <c r="WFI39" s="318"/>
      <c r="WFJ39" s="318"/>
      <c r="WFK39" s="318"/>
      <c r="WFL39" s="318"/>
      <c r="WFM39" s="318"/>
      <c r="WFN39" s="38"/>
      <c r="WFO39" s="318"/>
      <c r="WFP39" s="38"/>
      <c r="WFQ39" s="38"/>
      <c r="WFR39" s="1427"/>
      <c r="WFS39" s="38"/>
      <c r="WFT39" s="38"/>
      <c r="WFU39" s="1427"/>
      <c r="WFV39" s="1427"/>
      <c r="WFW39" s="1427"/>
      <c r="WFX39" s="1427"/>
      <c r="WFY39" s="1427"/>
      <c r="WFZ39" s="1427"/>
      <c r="WGA39" s="1427"/>
      <c r="WGB39" s="17"/>
      <c r="WGC39" s="318"/>
      <c r="WGD39" s="318"/>
      <c r="WGE39" s="318"/>
      <c r="WGF39" s="318"/>
      <c r="WGG39" s="318"/>
      <c r="WGH39" s="318"/>
      <c r="WGI39" s="318"/>
      <c r="WGJ39" s="38"/>
      <c r="WGK39" s="318"/>
      <c r="WGL39" s="38"/>
      <c r="WGM39" s="38"/>
      <c r="WGN39" s="1427"/>
      <c r="WGO39" s="38"/>
      <c r="WGP39" s="38"/>
      <c r="WGQ39" s="1427"/>
      <c r="WGR39" s="1427"/>
      <c r="WGS39" s="1427"/>
      <c r="WGT39" s="1427"/>
      <c r="WGU39" s="1427"/>
      <c r="WGV39" s="1427"/>
      <c r="WGW39" s="1427"/>
      <c r="WGX39" s="17"/>
      <c r="WGY39" s="318"/>
      <c r="WGZ39" s="318"/>
      <c r="WHA39" s="318"/>
      <c r="WHB39" s="318"/>
      <c r="WHC39" s="318"/>
      <c r="WHD39" s="318"/>
      <c r="WHE39" s="318"/>
      <c r="WHF39" s="38"/>
      <c r="WHG39" s="318"/>
      <c r="WHH39" s="38"/>
      <c r="WHI39" s="38"/>
      <c r="WHJ39" s="1427"/>
      <c r="WHK39" s="38"/>
      <c r="WHL39" s="38"/>
      <c r="WHM39" s="1427"/>
      <c r="WHN39" s="1427"/>
      <c r="WHO39" s="1427"/>
      <c r="WHP39" s="1427"/>
      <c r="WHQ39" s="1427"/>
      <c r="WHR39" s="1427"/>
      <c r="WHS39" s="1427"/>
      <c r="WHT39" s="17"/>
      <c r="WHU39" s="318"/>
      <c r="WHV39" s="318"/>
      <c r="WHW39" s="318"/>
      <c r="WHX39" s="318"/>
      <c r="WHY39" s="318"/>
      <c r="WHZ39" s="318"/>
      <c r="WIA39" s="318"/>
      <c r="WIB39" s="38"/>
      <c r="WIC39" s="318"/>
      <c r="WID39" s="38"/>
      <c r="WIE39" s="38"/>
      <c r="WIF39" s="1427"/>
      <c r="WIG39" s="38"/>
      <c r="WIH39" s="38"/>
      <c r="WII39" s="1427"/>
      <c r="WIJ39" s="1427"/>
      <c r="WIK39" s="1427"/>
      <c r="WIL39" s="1427"/>
      <c r="WIM39" s="1427"/>
      <c r="WIN39" s="1427"/>
      <c r="WIO39" s="1427"/>
      <c r="WIP39" s="17"/>
      <c r="WIQ39" s="318"/>
      <c r="WIR39" s="318"/>
      <c r="WIS39" s="318"/>
      <c r="WIT39" s="318"/>
      <c r="WIU39" s="318"/>
      <c r="WIV39" s="318"/>
      <c r="WIW39" s="318"/>
      <c r="WIX39" s="38"/>
      <c r="WIY39" s="318"/>
      <c r="WIZ39" s="38"/>
      <c r="WJA39" s="38"/>
      <c r="WJB39" s="1427"/>
      <c r="WJC39" s="38"/>
      <c r="WJD39" s="38"/>
      <c r="WJE39" s="1427"/>
      <c r="WJF39" s="1427"/>
      <c r="WJG39" s="1427"/>
      <c r="WJH39" s="1427"/>
      <c r="WJI39" s="1427"/>
      <c r="WJJ39" s="1427"/>
      <c r="WJK39" s="1427"/>
      <c r="WJL39" s="17"/>
      <c r="WJM39" s="318"/>
      <c r="WJN39" s="318"/>
      <c r="WJO39" s="318"/>
      <c r="WJP39" s="318"/>
      <c r="WJQ39" s="318"/>
      <c r="WJR39" s="318"/>
      <c r="WJS39" s="318"/>
      <c r="WJT39" s="38"/>
      <c r="WJU39" s="318"/>
      <c r="WJV39" s="38"/>
      <c r="WJW39" s="38"/>
      <c r="WJX39" s="1427"/>
      <c r="WJY39" s="38"/>
      <c r="WJZ39" s="38"/>
      <c r="WKA39" s="1427"/>
      <c r="WKB39" s="1427"/>
      <c r="WKC39" s="1427"/>
      <c r="WKD39" s="1427"/>
      <c r="WKE39" s="1427"/>
      <c r="WKF39" s="1427"/>
      <c r="WKG39" s="1427"/>
      <c r="WKH39" s="17"/>
      <c r="WKI39" s="318"/>
      <c r="WKJ39" s="318"/>
      <c r="WKK39" s="318"/>
      <c r="WKL39" s="318"/>
      <c r="WKM39" s="318"/>
      <c r="WKN39" s="318"/>
      <c r="WKO39" s="318"/>
      <c r="WKP39" s="38"/>
      <c r="WKQ39" s="318"/>
      <c r="WKR39" s="38"/>
      <c r="WKS39" s="38"/>
      <c r="WKT39" s="1427"/>
      <c r="WKU39" s="38"/>
      <c r="WKV39" s="38"/>
      <c r="WKW39" s="1427"/>
      <c r="WKX39" s="1427"/>
      <c r="WKY39" s="1427"/>
      <c r="WKZ39" s="1427"/>
      <c r="WLA39" s="1427"/>
      <c r="WLB39" s="1427"/>
      <c r="WLC39" s="1427"/>
      <c r="WLD39" s="17"/>
      <c r="WLE39" s="318"/>
      <c r="WLF39" s="318"/>
      <c r="WLG39" s="318"/>
      <c r="WLH39" s="318"/>
      <c r="WLI39" s="318"/>
      <c r="WLJ39" s="318"/>
      <c r="WLK39" s="318"/>
      <c r="WLL39" s="38"/>
      <c r="WLM39" s="318"/>
      <c r="WLN39" s="38"/>
      <c r="WLO39" s="38"/>
      <c r="WLP39" s="1427"/>
      <c r="WLQ39" s="38"/>
      <c r="WLR39" s="38"/>
      <c r="WLS39" s="1427"/>
      <c r="WLT39" s="1427"/>
      <c r="WLU39" s="1427"/>
      <c r="WLV39" s="1427"/>
      <c r="WLW39" s="1427"/>
      <c r="WLX39" s="1427"/>
      <c r="WLY39" s="1427"/>
      <c r="WLZ39" s="17"/>
      <c r="WMA39" s="318"/>
      <c r="WMB39" s="318"/>
      <c r="WMC39" s="318"/>
      <c r="WMD39" s="318"/>
      <c r="WME39" s="318"/>
      <c r="WMF39" s="318"/>
      <c r="WMG39" s="318"/>
      <c r="WMH39" s="38"/>
      <c r="WMI39" s="318"/>
      <c r="WMJ39" s="38"/>
      <c r="WMK39" s="38"/>
      <c r="WML39" s="1427"/>
      <c r="WMM39" s="38"/>
      <c r="WMN39" s="38"/>
      <c r="WMO39" s="1427"/>
      <c r="WMP39" s="1427"/>
      <c r="WMQ39" s="1427"/>
      <c r="WMR39" s="1427"/>
      <c r="WMS39" s="1427"/>
      <c r="WMT39" s="1427"/>
      <c r="WMU39" s="1427"/>
      <c r="WMV39" s="17"/>
      <c r="WMW39" s="318"/>
      <c r="WMX39" s="318"/>
      <c r="WMY39" s="318"/>
      <c r="WMZ39" s="318"/>
      <c r="WNA39" s="318"/>
      <c r="WNB39" s="318"/>
      <c r="WNC39" s="318"/>
      <c r="WND39" s="38"/>
      <c r="WNE39" s="318"/>
      <c r="WNF39" s="38"/>
      <c r="WNG39" s="38"/>
      <c r="WNH39" s="1427"/>
      <c r="WNI39" s="38"/>
      <c r="WNJ39" s="38"/>
      <c r="WNK39" s="1427"/>
      <c r="WNL39" s="1427"/>
      <c r="WNM39" s="1427"/>
      <c r="WNN39" s="1427"/>
      <c r="WNO39" s="1427"/>
      <c r="WNP39" s="1427"/>
      <c r="WNQ39" s="1427"/>
      <c r="WNR39" s="17"/>
      <c r="WNS39" s="318"/>
      <c r="WNT39" s="318"/>
      <c r="WNU39" s="318"/>
      <c r="WNV39" s="318"/>
      <c r="WNW39" s="318"/>
      <c r="WNX39" s="318"/>
      <c r="WNY39" s="318"/>
      <c r="WNZ39" s="38"/>
      <c r="WOA39" s="318"/>
      <c r="WOB39" s="38"/>
      <c r="WOC39" s="38"/>
      <c r="WOD39" s="1427"/>
      <c r="WOE39" s="38"/>
      <c r="WOF39" s="38"/>
      <c r="WOG39" s="1427"/>
      <c r="WOH39" s="1427"/>
      <c r="WOI39" s="1427"/>
      <c r="WOJ39" s="1427"/>
      <c r="WOK39" s="1427"/>
      <c r="WOL39" s="1427"/>
      <c r="WOM39" s="1427"/>
      <c r="WON39" s="17"/>
      <c r="WOO39" s="318"/>
      <c r="WOP39" s="318"/>
      <c r="WOQ39" s="318"/>
      <c r="WOR39" s="318"/>
      <c r="WOS39" s="318"/>
      <c r="WOT39" s="318"/>
      <c r="WOU39" s="318"/>
      <c r="WOV39" s="38"/>
      <c r="WOW39" s="318"/>
      <c r="WOX39" s="38"/>
      <c r="WOY39" s="38"/>
      <c r="WOZ39" s="1427"/>
      <c r="WPA39" s="38"/>
      <c r="WPB39" s="38"/>
      <c r="WPC39" s="1427"/>
      <c r="WPD39" s="1427"/>
      <c r="WPE39" s="1427"/>
      <c r="WPF39" s="1427"/>
      <c r="WPG39" s="1427"/>
      <c r="WPH39" s="1427"/>
      <c r="WPI39" s="1427"/>
      <c r="WPJ39" s="17"/>
      <c r="WPK39" s="318"/>
      <c r="WPL39" s="318"/>
      <c r="WPM39" s="318"/>
      <c r="WPN39" s="318"/>
      <c r="WPO39" s="318"/>
      <c r="WPP39" s="318"/>
      <c r="WPQ39" s="318"/>
      <c r="WPR39" s="38"/>
      <c r="WPS39" s="318"/>
      <c r="WPT39" s="38"/>
      <c r="WPU39" s="38"/>
      <c r="WPV39" s="1427"/>
      <c r="WPW39" s="38"/>
      <c r="WPX39" s="38"/>
      <c r="WPY39" s="1427"/>
      <c r="WPZ39" s="1427"/>
      <c r="WQA39" s="1427"/>
      <c r="WQB39" s="1427"/>
      <c r="WQC39" s="1427"/>
      <c r="WQD39" s="1427"/>
      <c r="WQE39" s="1427"/>
      <c r="WQF39" s="17"/>
      <c r="WQG39" s="318"/>
      <c r="WQH39" s="318"/>
      <c r="WQI39" s="318"/>
      <c r="WQJ39" s="318"/>
      <c r="WQK39" s="318"/>
      <c r="WQL39" s="318"/>
      <c r="WQM39" s="318"/>
      <c r="WQN39" s="38"/>
      <c r="WQO39" s="318"/>
      <c r="WQP39" s="38"/>
      <c r="WQQ39" s="38"/>
      <c r="WQR39" s="1427"/>
      <c r="WQS39" s="38"/>
      <c r="WQT39" s="38"/>
      <c r="WQU39" s="1427"/>
      <c r="WQV39" s="1427"/>
      <c r="WQW39" s="1427"/>
      <c r="WQX39" s="1427"/>
      <c r="WQY39" s="1427"/>
      <c r="WQZ39" s="1427"/>
      <c r="WRA39" s="1427"/>
      <c r="WRB39" s="17"/>
      <c r="WRC39" s="318"/>
      <c r="WRD39" s="318"/>
      <c r="WRE39" s="318"/>
      <c r="WRF39" s="318"/>
      <c r="WRG39" s="318"/>
      <c r="WRH39" s="318"/>
      <c r="WRI39" s="318"/>
      <c r="WRJ39" s="38"/>
      <c r="WRK39" s="318"/>
      <c r="WRL39" s="38"/>
      <c r="WRM39" s="38"/>
      <c r="WRN39" s="1427"/>
      <c r="WRO39" s="38"/>
      <c r="WRP39" s="38"/>
      <c r="WRQ39" s="1427"/>
      <c r="WRR39" s="1427"/>
      <c r="WRS39" s="1427"/>
      <c r="WRT39" s="1427"/>
      <c r="WRU39" s="1427"/>
      <c r="WRV39" s="1427"/>
      <c r="WRW39" s="1427"/>
      <c r="WRX39" s="17"/>
      <c r="WRY39" s="318"/>
      <c r="WRZ39" s="318"/>
      <c r="WSA39" s="318"/>
      <c r="WSB39" s="318"/>
      <c r="WSC39" s="318"/>
      <c r="WSD39" s="318"/>
      <c r="WSE39" s="318"/>
      <c r="WSF39" s="38"/>
      <c r="WSG39" s="318"/>
      <c r="WSH39" s="38"/>
      <c r="WSI39" s="38"/>
      <c r="WSJ39" s="1427"/>
      <c r="WSK39" s="38"/>
      <c r="WSL39" s="38"/>
      <c r="WSM39" s="1427"/>
      <c r="WSN39" s="1427"/>
      <c r="WSO39" s="1427"/>
      <c r="WSP39" s="1427"/>
      <c r="WSQ39" s="1427"/>
      <c r="WSR39" s="1427"/>
      <c r="WSS39" s="1427"/>
      <c r="WST39" s="17"/>
      <c r="WSU39" s="318"/>
      <c r="WSV39" s="318"/>
      <c r="WSW39" s="318"/>
      <c r="WSX39" s="318"/>
      <c r="WSY39" s="318"/>
      <c r="WSZ39" s="318"/>
      <c r="WTA39" s="318"/>
      <c r="WTB39" s="38"/>
      <c r="WTC39" s="318"/>
      <c r="WTD39" s="38"/>
      <c r="WTE39" s="38"/>
      <c r="WTF39" s="1427"/>
      <c r="WTG39" s="38"/>
      <c r="WTH39" s="38"/>
      <c r="WTI39" s="1427"/>
      <c r="WTJ39" s="1427"/>
      <c r="WTK39" s="1427"/>
      <c r="WTL39" s="1427"/>
      <c r="WTM39" s="1427"/>
      <c r="WTN39" s="1427"/>
      <c r="WTO39" s="1427"/>
      <c r="WTP39" s="17"/>
      <c r="WTQ39" s="318"/>
      <c r="WTR39" s="318"/>
      <c r="WTS39" s="318"/>
      <c r="WTT39" s="318"/>
      <c r="WTU39" s="318"/>
      <c r="WTV39" s="318"/>
      <c r="WTW39" s="318"/>
      <c r="WTX39" s="38"/>
      <c r="WTY39" s="318"/>
      <c r="WTZ39" s="38"/>
      <c r="WUA39" s="38"/>
      <c r="WUB39" s="1427"/>
      <c r="WUC39" s="38"/>
      <c r="WUD39" s="38"/>
      <c r="WUE39" s="1427"/>
      <c r="WUF39" s="1427"/>
      <c r="WUG39" s="1427"/>
      <c r="WUH39" s="1427"/>
      <c r="WUI39" s="1427"/>
      <c r="WUJ39" s="1427"/>
      <c r="WUK39" s="1427"/>
      <c r="WUL39" s="17"/>
      <c r="WUM39" s="318"/>
      <c r="WUN39" s="318"/>
      <c r="WUO39" s="318"/>
      <c r="WUP39" s="318"/>
      <c r="WUQ39" s="318"/>
      <c r="WUR39" s="318"/>
      <c r="WUS39" s="318"/>
      <c r="WUT39" s="38"/>
      <c r="WUU39" s="318"/>
      <c r="WUV39" s="38"/>
      <c r="WUW39" s="38"/>
      <c r="WUX39" s="1427"/>
      <c r="WUY39" s="38"/>
      <c r="WUZ39" s="38"/>
      <c r="WVA39" s="1427"/>
      <c r="WVB39" s="1427"/>
      <c r="WVC39" s="1427"/>
      <c r="WVD39" s="1427"/>
      <c r="WVE39" s="1427"/>
      <c r="WVF39" s="1427"/>
      <c r="WVG39" s="1427"/>
      <c r="WVH39" s="17"/>
      <c r="WVI39" s="318"/>
      <c r="WVJ39" s="318"/>
      <c r="WVK39" s="318"/>
      <c r="WVL39" s="318"/>
      <c r="WVM39" s="318"/>
      <c r="WVN39" s="318"/>
      <c r="WVO39" s="318"/>
      <c r="WVP39" s="38"/>
      <c r="WVQ39" s="318"/>
      <c r="WVR39" s="38"/>
      <c r="WVS39" s="38"/>
      <c r="WVT39" s="1427"/>
      <c r="WVU39" s="38"/>
      <c r="WVV39" s="38"/>
      <c r="WVW39" s="1427"/>
      <c r="WVX39" s="1427"/>
      <c r="WVY39" s="1427"/>
      <c r="WVZ39" s="1427"/>
      <c r="WWA39" s="1427"/>
      <c r="WWB39" s="1427"/>
      <c r="WWC39" s="1427"/>
      <c r="WWD39" s="17"/>
      <c r="WWE39" s="318"/>
      <c r="WWF39" s="318"/>
      <c r="WWG39" s="318"/>
      <c r="WWH39" s="318"/>
      <c r="WWI39" s="318"/>
      <c r="WWJ39" s="318"/>
      <c r="WWK39" s="318"/>
      <c r="WWL39" s="38"/>
      <c r="WWM39" s="318"/>
      <c r="WWN39" s="38"/>
      <c r="WWO39" s="38"/>
      <c r="WWP39" s="1427"/>
      <c r="WWQ39" s="38"/>
      <c r="WWR39" s="38"/>
      <c r="WWS39" s="1427"/>
      <c r="WWT39" s="1427"/>
      <c r="WWU39" s="1427"/>
      <c r="WWV39" s="1427"/>
      <c r="WWW39" s="1427"/>
      <c r="WWX39" s="1427"/>
      <c r="WWY39" s="1427"/>
      <c r="WWZ39" s="17"/>
      <c r="WXA39" s="318"/>
      <c r="WXB39" s="318"/>
      <c r="WXC39" s="318"/>
      <c r="WXD39" s="318"/>
      <c r="WXE39" s="318"/>
      <c r="WXF39" s="318"/>
      <c r="WXG39" s="318"/>
      <c r="WXH39" s="38"/>
      <c r="WXI39" s="318"/>
      <c r="WXJ39" s="38"/>
      <c r="WXK39" s="38"/>
      <c r="WXL39" s="1427"/>
      <c r="WXM39" s="38"/>
      <c r="WXN39" s="38"/>
      <c r="WXO39" s="1427"/>
      <c r="WXP39" s="1427"/>
      <c r="WXQ39" s="1427"/>
      <c r="WXR39" s="1427"/>
      <c r="WXS39" s="1427"/>
      <c r="WXT39" s="1427"/>
      <c r="WXU39" s="1427"/>
      <c r="WXV39" s="17"/>
      <c r="WXW39" s="318"/>
      <c r="WXX39" s="318"/>
      <c r="WXY39" s="318"/>
      <c r="WXZ39" s="318"/>
      <c r="WYA39" s="318"/>
      <c r="WYB39" s="318"/>
      <c r="WYC39" s="318"/>
      <c r="WYD39" s="38"/>
      <c r="WYE39" s="318"/>
      <c r="WYF39" s="38"/>
      <c r="WYG39" s="38"/>
      <c r="WYH39" s="1427"/>
      <c r="WYI39" s="38"/>
      <c r="WYJ39" s="38"/>
      <c r="WYK39" s="1427"/>
      <c r="WYL39" s="1427"/>
      <c r="WYM39" s="1427"/>
      <c r="WYN39" s="1427"/>
      <c r="WYO39" s="1427"/>
      <c r="WYP39" s="1427"/>
      <c r="WYQ39" s="1427"/>
      <c r="WYR39" s="17"/>
      <c r="WYS39" s="318"/>
      <c r="WYT39" s="318"/>
      <c r="WYU39" s="318"/>
      <c r="WYV39" s="318"/>
      <c r="WYW39" s="318"/>
      <c r="WYX39" s="318"/>
      <c r="WYY39" s="318"/>
      <c r="WYZ39" s="38"/>
      <c r="WZA39" s="318"/>
      <c r="WZB39" s="38"/>
      <c r="WZC39" s="38"/>
      <c r="WZD39" s="1427"/>
      <c r="WZE39" s="38"/>
      <c r="WZF39" s="38"/>
      <c r="WZG39" s="1427"/>
      <c r="WZH39" s="1427"/>
      <c r="WZI39" s="1427"/>
      <c r="WZJ39" s="1427"/>
      <c r="WZK39" s="1427"/>
      <c r="WZL39" s="1427"/>
      <c r="WZM39" s="1427"/>
      <c r="WZN39" s="17"/>
      <c r="WZO39" s="318"/>
      <c r="WZP39" s="318"/>
      <c r="WZQ39" s="318"/>
      <c r="WZR39" s="318"/>
      <c r="WZS39" s="318"/>
      <c r="WZT39" s="318"/>
      <c r="WZU39" s="318"/>
      <c r="WZV39" s="38"/>
      <c r="WZW39" s="318"/>
      <c r="WZX39" s="38"/>
      <c r="WZY39" s="38"/>
      <c r="WZZ39" s="1427"/>
      <c r="XAA39" s="38"/>
      <c r="XAB39" s="38"/>
      <c r="XAC39" s="1427"/>
      <c r="XAD39" s="1427"/>
      <c r="XAE39" s="1427"/>
      <c r="XAF39" s="1427"/>
      <c r="XAG39" s="1427"/>
      <c r="XAH39" s="1427"/>
      <c r="XAI39" s="1427"/>
      <c r="XAJ39" s="17"/>
      <c r="XAK39" s="318"/>
      <c r="XAL39" s="318"/>
      <c r="XAM39" s="318"/>
      <c r="XAN39" s="318"/>
      <c r="XAO39" s="318"/>
      <c r="XAP39" s="318"/>
      <c r="XAQ39" s="318"/>
      <c r="XAR39" s="38"/>
      <c r="XAS39" s="318"/>
      <c r="XAT39" s="38"/>
      <c r="XAU39" s="38"/>
      <c r="XAV39" s="1427"/>
      <c r="XAW39" s="38"/>
      <c r="XAX39" s="38"/>
      <c r="XAY39" s="1427"/>
      <c r="XAZ39" s="1427"/>
      <c r="XBA39" s="1427"/>
      <c r="XBB39" s="1427"/>
      <c r="XBC39" s="1427"/>
      <c r="XBD39" s="1427"/>
      <c r="XBE39" s="1427"/>
      <c r="XBF39" s="17"/>
      <c r="XBG39" s="318"/>
      <c r="XBH39" s="318"/>
      <c r="XBI39" s="318"/>
      <c r="XBJ39" s="318"/>
      <c r="XBK39" s="318"/>
      <c r="XBL39" s="318"/>
      <c r="XBM39" s="318"/>
      <c r="XBN39" s="38"/>
      <c r="XBO39" s="318"/>
      <c r="XBP39" s="38"/>
      <c r="XBQ39" s="38"/>
      <c r="XBR39" s="1427"/>
      <c r="XBS39" s="38"/>
      <c r="XBT39" s="38"/>
      <c r="XBU39" s="1427"/>
      <c r="XBV39" s="1427"/>
      <c r="XBW39" s="1427"/>
      <c r="XBX39" s="1427"/>
      <c r="XBY39" s="1427"/>
      <c r="XBZ39" s="1427"/>
      <c r="XCA39" s="1427"/>
      <c r="XCB39" s="17"/>
      <c r="XCC39" s="318"/>
      <c r="XCD39" s="318"/>
      <c r="XCE39" s="318"/>
      <c r="XCF39" s="318"/>
      <c r="XCG39" s="318"/>
      <c r="XCH39" s="318"/>
      <c r="XCI39" s="318"/>
      <c r="XCJ39" s="38"/>
      <c r="XCK39" s="318"/>
      <c r="XCL39" s="38"/>
      <c r="XCM39" s="38"/>
      <c r="XCN39" s="1427"/>
      <c r="XCO39" s="38"/>
      <c r="XCP39" s="38"/>
      <c r="XCQ39" s="1427"/>
      <c r="XCR39" s="1427"/>
      <c r="XCS39" s="1427"/>
      <c r="XCT39" s="1427"/>
      <c r="XCU39" s="1427"/>
      <c r="XCV39" s="1427"/>
      <c r="XCW39" s="1427"/>
      <c r="XCX39" s="17"/>
      <c r="XCY39" s="318"/>
      <c r="XCZ39" s="318"/>
      <c r="XDA39" s="318"/>
      <c r="XDB39" s="318"/>
      <c r="XDC39" s="318"/>
      <c r="XDD39" s="318"/>
      <c r="XDE39" s="318"/>
      <c r="XDF39" s="38"/>
      <c r="XDG39" s="318"/>
      <c r="XDH39" s="38"/>
      <c r="XDI39" s="38"/>
      <c r="XDJ39" s="1427"/>
      <c r="XDK39" s="38"/>
      <c r="XDL39" s="38"/>
      <c r="XDM39" s="1427"/>
      <c r="XDN39" s="1427"/>
      <c r="XDO39" s="1427"/>
      <c r="XDP39" s="1427"/>
      <c r="XDQ39" s="1427"/>
      <c r="XDR39" s="1427"/>
      <c r="XDS39" s="1427"/>
      <c r="XDT39" s="17"/>
      <c r="XDU39" s="318"/>
      <c r="XDV39" s="318"/>
      <c r="XDW39" s="318"/>
      <c r="XDX39" s="318"/>
      <c r="XDY39" s="318"/>
      <c r="XDZ39" s="318"/>
      <c r="XEA39" s="318"/>
      <c r="XEB39" s="38"/>
      <c r="XEC39" s="318"/>
      <c r="XED39" s="38"/>
      <c r="XEE39" s="38"/>
      <c r="XEF39" s="1427"/>
      <c r="XEG39" s="38"/>
      <c r="XEH39" s="38"/>
      <c r="XEI39" s="1427"/>
      <c r="XEJ39" s="1427"/>
      <c r="XEK39" s="1427"/>
      <c r="XEL39" s="1427"/>
      <c r="XEM39" s="1427"/>
      <c r="XEN39" s="1427"/>
      <c r="XEO39" s="1427"/>
      <c r="XEP39" s="17"/>
      <c r="XEQ39" s="318"/>
      <c r="XER39" s="318"/>
      <c r="XES39" s="318"/>
      <c r="XET39" s="318"/>
      <c r="XEU39" s="318"/>
      <c r="XEV39" s="318"/>
      <c r="XEW39" s="318"/>
      <c r="XEX39" s="38"/>
      <c r="XEY39" s="318"/>
      <c r="XEZ39" s="38"/>
      <c r="XFA39" s="38"/>
      <c r="XFB39" s="1427"/>
      <c r="XFC39" s="38"/>
      <c r="XFD39" s="38"/>
    </row>
    <row r="40" spans="1:16384" ht="18" customHeight="1">
      <c r="A40" s="1640" t="s">
        <v>533</v>
      </c>
      <c r="B40" s="1641"/>
      <c r="C40" s="1641"/>
      <c r="D40" s="1641"/>
      <c r="E40" s="1641"/>
      <c r="F40" s="1641"/>
      <c r="G40" s="1641"/>
      <c r="H40" s="1641"/>
      <c r="I40" s="1642"/>
      <c r="J40" s="1641"/>
      <c r="K40" s="1641"/>
      <c r="L40" s="1641"/>
      <c r="M40" s="1641"/>
      <c r="N40" s="1641"/>
      <c r="O40" s="1641"/>
      <c r="P40" s="1641"/>
      <c r="Q40" s="1641"/>
      <c r="R40" s="1641"/>
      <c r="S40" s="1641"/>
      <c r="T40" s="1641"/>
      <c r="U40" s="1641"/>
      <c r="V40" s="1528"/>
    </row>
    <row r="41" spans="1:16384" customFormat="1" ht="18" customHeight="1">
      <c r="A41" s="1528" t="s">
        <v>534</v>
      </c>
      <c r="B41" s="1528"/>
      <c r="C41" s="1528"/>
      <c r="D41" s="1528"/>
      <c r="E41" s="1528"/>
      <c r="F41" s="1528"/>
      <c r="G41" s="1528"/>
      <c r="H41" s="1528"/>
      <c r="I41" s="1528"/>
      <c r="J41" s="1528"/>
      <c r="K41" s="1528"/>
      <c r="L41" s="1528"/>
      <c r="M41" s="1528"/>
      <c r="N41" s="1528"/>
      <c r="O41" s="1528"/>
      <c r="P41" s="1528"/>
      <c r="Q41" s="1528"/>
      <c r="R41" s="1528"/>
      <c r="S41" s="1528"/>
      <c r="T41" s="1528"/>
      <c r="U41" s="1528"/>
      <c r="V41" s="1528"/>
      <c r="W41" s="1528"/>
    </row>
    <row r="42" spans="1:16384" customFormat="1" ht="18" customHeight="1">
      <c r="A42" s="1528" t="s">
        <v>1031</v>
      </c>
      <c r="B42" s="1528"/>
      <c r="C42" s="1528"/>
      <c r="D42" s="1528"/>
      <c r="E42" s="1528"/>
      <c r="F42" s="1528"/>
      <c r="G42" s="1528"/>
      <c r="H42" s="1528"/>
      <c r="I42" s="1528"/>
      <c r="J42" s="1528"/>
      <c r="K42" s="1528"/>
      <c r="L42" s="1528"/>
      <c r="M42" s="1528"/>
      <c r="N42" s="1528"/>
      <c r="O42" s="1528"/>
      <c r="P42" s="1528"/>
      <c r="Q42" s="1528"/>
      <c r="R42" s="1528"/>
      <c r="S42" s="1528"/>
      <c r="T42" s="1528"/>
      <c r="U42" s="1528"/>
      <c r="V42" s="1528"/>
      <c r="W42" s="1528"/>
    </row>
    <row r="43" spans="1:16384" customFormat="1">
      <c r="A43" s="95"/>
      <c r="B43" s="95"/>
      <c r="C43" s="95"/>
      <c r="D43" s="95"/>
      <c r="E43" s="95"/>
      <c r="F43" s="95"/>
      <c r="G43" s="95"/>
      <c r="H43" s="95"/>
      <c r="I43" s="95"/>
      <c r="J43" s="95"/>
      <c r="K43" s="95"/>
      <c r="L43" s="95"/>
      <c r="M43" s="95"/>
      <c r="N43" s="95"/>
      <c r="O43" s="95"/>
      <c r="P43" s="95"/>
      <c r="Q43" s="95"/>
      <c r="R43" s="95"/>
      <c r="S43" s="95"/>
      <c r="T43" s="95"/>
      <c r="U43" s="95"/>
      <c r="V43" s="95"/>
      <c r="W43" s="95"/>
    </row>
    <row r="44" spans="1:16384" customFormat="1" ht="14.1" customHeight="1">
      <c r="A44" s="1606" t="s">
        <v>535</v>
      </c>
      <c r="B44" s="1606"/>
      <c r="C44" s="1606"/>
      <c r="D44" s="1606"/>
      <c r="E44" s="1606"/>
      <c r="F44" s="1606"/>
      <c r="G44" s="1606"/>
      <c r="H44" s="1606"/>
      <c r="I44" s="1606"/>
      <c r="J44" s="1606"/>
      <c r="K44" s="1606"/>
      <c r="L44" s="1606"/>
      <c r="M44" s="1606"/>
      <c r="N44" s="1606"/>
      <c r="O44" s="1606"/>
      <c r="P44" s="1606"/>
      <c r="Q44" s="1606"/>
      <c r="R44" s="1606"/>
      <c r="S44" s="1606"/>
      <c r="T44" s="1606"/>
      <c r="U44" s="1606"/>
      <c r="V44" s="26"/>
    </row>
    <row r="45" spans="1:16384" customFormat="1" ht="14.1" customHeight="1">
      <c r="A45" s="136" t="s">
        <v>536</v>
      </c>
      <c r="B45" s="58">
        <v>2017</v>
      </c>
      <c r="C45" s="58">
        <v>2018</v>
      </c>
      <c r="D45" s="58">
        <v>2019</v>
      </c>
      <c r="E45" s="58">
        <v>2020</v>
      </c>
      <c r="F45" s="58">
        <v>2021</v>
      </c>
      <c r="G45" s="58">
        <v>2022</v>
      </c>
      <c r="H45" s="58">
        <v>2023</v>
      </c>
      <c r="I45" s="153"/>
      <c r="J45" s="58" t="s">
        <v>9</v>
      </c>
      <c r="K45" s="58" t="s">
        <v>10</v>
      </c>
      <c r="L45" s="58" t="s">
        <v>11</v>
      </c>
      <c r="M45" s="58" t="s">
        <v>12</v>
      </c>
      <c r="N45" s="58" t="s">
        <v>13</v>
      </c>
      <c r="O45" s="108" t="s">
        <v>131</v>
      </c>
      <c r="P45" s="58" t="s">
        <v>15</v>
      </c>
      <c r="Q45" s="58" t="s">
        <v>16</v>
      </c>
      <c r="R45" s="108" t="s">
        <v>134</v>
      </c>
      <c r="S45" s="108" t="s">
        <v>135</v>
      </c>
      <c r="T45" s="58" t="s">
        <v>19</v>
      </c>
      <c r="U45" s="58" t="s">
        <v>20</v>
      </c>
      <c r="V45" s="58" t="s">
        <v>909</v>
      </c>
      <c r="W45" s="58" t="s">
        <v>965</v>
      </c>
    </row>
    <row r="46" spans="1:16384" customFormat="1" ht="14.1" customHeight="1">
      <c r="A46" s="137" t="s">
        <v>524</v>
      </c>
      <c r="B46" s="259">
        <v>6166</v>
      </c>
      <c r="C46" s="259">
        <v>6523</v>
      </c>
      <c r="D46" s="259">
        <v>6000</v>
      </c>
      <c r="E46" s="259">
        <v>6180</v>
      </c>
      <c r="F46" s="259">
        <v>9317</v>
      </c>
      <c r="G46" s="213">
        <v>8797</v>
      </c>
      <c r="H46" s="213">
        <v>8478</v>
      </c>
      <c r="I46" s="45"/>
      <c r="J46" s="213">
        <v>8504</v>
      </c>
      <c r="K46" s="213">
        <v>9700</v>
      </c>
      <c r="L46" s="213">
        <v>9372</v>
      </c>
      <c r="M46" s="213">
        <v>9699</v>
      </c>
      <c r="N46" s="185">
        <v>9997</v>
      </c>
      <c r="O46" s="57">
        <v>9513</v>
      </c>
      <c r="P46" s="185">
        <v>7745</v>
      </c>
      <c r="Q46" s="185">
        <v>8001</v>
      </c>
      <c r="R46" s="57" t="s">
        <v>525</v>
      </c>
      <c r="S46" s="57" t="s">
        <v>526</v>
      </c>
      <c r="T46" s="68">
        <v>8356</v>
      </c>
      <c r="U46" s="68">
        <v>8159</v>
      </c>
      <c r="V46" s="68">
        <v>8438</v>
      </c>
      <c r="W46" s="68">
        <v>9753</v>
      </c>
    </row>
    <row r="47" spans="1:16384" customFormat="1" ht="14.1" customHeight="1">
      <c r="A47" s="138" t="s">
        <v>537</v>
      </c>
      <c r="B47" s="1316"/>
      <c r="C47" s="1316"/>
      <c r="D47" s="1316"/>
      <c r="E47" s="1316"/>
      <c r="F47" s="254">
        <v>-74</v>
      </c>
      <c r="G47" s="254">
        <v>-259</v>
      </c>
      <c r="H47" s="69">
        <v>56</v>
      </c>
      <c r="I47" s="45"/>
      <c r="J47" s="254">
        <v>274</v>
      </c>
      <c r="K47" s="254">
        <v>-189</v>
      </c>
      <c r="L47" s="254">
        <v>-389</v>
      </c>
      <c r="M47" s="254">
        <v>144</v>
      </c>
      <c r="N47" s="254">
        <v>-95</v>
      </c>
      <c r="O47" s="254">
        <v>-1119</v>
      </c>
      <c r="P47" s="254">
        <v>-390</v>
      </c>
      <c r="Q47" s="254">
        <v>514</v>
      </c>
      <c r="R47" s="254" t="s">
        <v>538</v>
      </c>
      <c r="S47" s="254">
        <v>-257</v>
      </c>
      <c r="T47" s="254">
        <v>-189</v>
      </c>
      <c r="U47" s="254">
        <v>546</v>
      </c>
      <c r="V47" s="69">
        <v>-20</v>
      </c>
      <c r="W47" s="69">
        <v>-204</v>
      </c>
    </row>
    <row r="48" spans="1:16384" customFormat="1" ht="14.1" customHeight="1" thickBot="1">
      <c r="A48" s="139" t="s">
        <v>539</v>
      </c>
      <c r="B48" s="1317"/>
      <c r="C48" s="1317"/>
      <c r="D48" s="1317"/>
      <c r="E48" s="1317"/>
      <c r="F48" s="429">
        <v>9244</v>
      </c>
      <c r="G48" s="429">
        <v>8538</v>
      </c>
      <c r="H48" s="429">
        <v>8533</v>
      </c>
      <c r="I48" s="45"/>
      <c r="J48" s="251">
        <v>8778</v>
      </c>
      <c r="K48" s="251">
        <v>9511</v>
      </c>
      <c r="L48" s="251">
        <v>8983</v>
      </c>
      <c r="M48" s="438">
        <v>9843</v>
      </c>
      <c r="N48" s="438">
        <v>9902</v>
      </c>
      <c r="O48" s="121">
        <v>8394</v>
      </c>
      <c r="P48" s="195">
        <v>7355</v>
      </c>
      <c r="Q48" s="195">
        <v>8514</v>
      </c>
      <c r="R48" s="121" t="s">
        <v>540</v>
      </c>
      <c r="S48" s="121" t="s">
        <v>541</v>
      </c>
      <c r="T48" s="387">
        <v>8167</v>
      </c>
      <c r="U48" s="387">
        <v>8705</v>
      </c>
      <c r="V48" s="387">
        <v>8418</v>
      </c>
      <c r="W48" s="387">
        <v>9549</v>
      </c>
    </row>
    <row r="49" spans="1:23" ht="14.1" customHeight="1">
      <c r="A49" s="140" t="s">
        <v>542</v>
      </c>
      <c r="B49" s="1316"/>
      <c r="C49" s="1316"/>
      <c r="D49" s="1316"/>
      <c r="E49" s="1316"/>
      <c r="F49" s="425">
        <v>539</v>
      </c>
      <c r="G49" s="254">
        <v>-25</v>
      </c>
      <c r="H49" s="254">
        <v>-24</v>
      </c>
      <c r="I49" s="45"/>
      <c r="J49" s="254">
        <v>1191</v>
      </c>
      <c r="K49" s="254">
        <v>580</v>
      </c>
      <c r="L49" s="254">
        <v>-358</v>
      </c>
      <c r="M49" s="254">
        <v>824</v>
      </c>
      <c r="N49" s="254">
        <v>1402</v>
      </c>
      <c r="O49" s="254">
        <v>-1436</v>
      </c>
      <c r="P49" s="254">
        <v>-246</v>
      </c>
      <c r="Q49" s="254">
        <v>736</v>
      </c>
      <c r="R49" s="254" t="s">
        <v>543</v>
      </c>
      <c r="S49" s="254">
        <v>-638</v>
      </c>
      <c r="T49" s="254">
        <v>125</v>
      </c>
      <c r="U49" s="254">
        <v>-201</v>
      </c>
      <c r="V49" s="613">
        <v>-210</v>
      </c>
      <c r="W49" s="613">
        <v>125</v>
      </c>
    </row>
    <row r="50" spans="1:23" ht="14.1" customHeight="1" thickBot="1">
      <c r="A50" s="141" t="s">
        <v>544</v>
      </c>
      <c r="B50" s="1317"/>
      <c r="C50" s="1317"/>
      <c r="D50" s="1317"/>
      <c r="E50" s="1317"/>
      <c r="F50" s="430">
        <v>9783</v>
      </c>
      <c r="G50" s="430">
        <v>8513</v>
      </c>
      <c r="H50" s="430">
        <v>8510</v>
      </c>
      <c r="I50" s="38"/>
      <c r="J50" s="252">
        <v>9969</v>
      </c>
      <c r="K50" s="252">
        <v>10090</v>
      </c>
      <c r="L50" s="252">
        <v>8625</v>
      </c>
      <c r="M50" s="122">
        <v>10667</v>
      </c>
      <c r="N50" s="122">
        <v>11304</v>
      </c>
      <c r="O50" s="122">
        <v>6958</v>
      </c>
      <c r="P50" s="122">
        <v>7110</v>
      </c>
      <c r="Q50" s="122">
        <v>9250</v>
      </c>
      <c r="R50" s="122" t="s">
        <v>545</v>
      </c>
      <c r="S50" s="122" t="s">
        <v>546</v>
      </c>
      <c r="T50" s="388">
        <v>8292</v>
      </c>
      <c r="U50" s="388">
        <v>8504</v>
      </c>
      <c r="V50" s="388">
        <v>8208</v>
      </c>
      <c r="W50" s="388">
        <v>9674</v>
      </c>
    </row>
    <row r="51" spans="1:23" ht="14.1" customHeight="1">
      <c r="A51" s="140" t="s">
        <v>547</v>
      </c>
      <c r="B51" s="1316"/>
      <c r="C51" s="1316"/>
      <c r="D51" s="1316"/>
      <c r="E51" s="1316"/>
      <c r="F51" s="254">
        <v>-446</v>
      </c>
      <c r="G51" s="254">
        <v>-461</v>
      </c>
      <c r="H51" s="254">
        <v>-550</v>
      </c>
      <c r="I51" s="45"/>
      <c r="J51" s="254">
        <v>-476</v>
      </c>
      <c r="K51" s="254">
        <v>-438</v>
      </c>
      <c r="L51" s="254">
        <v>-438</v>
      </c>
      <c r="M51" s="254">
        <v>-438</v>
      </c>
      <c r="N51" s="254">
        <v>-456</v>
      </c>
      <c r="O51" s="254">
        <v>-465</v>
      </c>
      <c r="P51" s="254">
        <v>-452</v>
      </c>
      <c r="Q51" s="254">
        <v>-476</v>
      </c>
      <c r="R51" s="254">
        <v>-518</v>
      </c>
      <c r="S51" s="254">
        <v>-544</v>
      </c>
      <c r="T51" s="254">
        <v>-560</v>
      </c>
      <c r="U51" s="254">
        <v>-563</v>
      </c>
      <c r="V51" s="613">
        <v>-522</v>
      </c>
      <c r="W51" s="613">
        <v>-472</v>
      </c>
    </row>
    <row r="52" spans="1:23" ht="14.1" customHeight="1" thickBot="1">
      <c r="A52" s="142" t="s">
        <v>527</v>
      </c>
      <c r="B52" s="261">
        <v>5970</v>
      </c>
      <c r="C52" s="261">
        <v>5638</v>
      </c>
      <c r="D52" s="261">
        <v>5445</v>
      </c>
      <c r="E52" s="261">
        <v>5864</v>
      </c>
      <c r="F52" s="261">
        <v>9337</v>
      </c>
      <c r="G52" s="261">
        <v>8052</v>
      </c>
      <c r="H52" s="261">
        <v>7960</v>
      </c>
      <c r="I52" s="38"/>
      <c r="J52" s="261">
        <v>9493</v>
      </c>
      <c r="K52" s="261">
        <v>9653</v>
      </c>
      <c r="L52" s="253">
        <v>8187</v>
      </c>
      <c r="M52" s="389">
        <v>10229</v>
      </c>
      <c r="N52" s="389">
        <v>10848</v>
      </c>
      <c r="O52" s="389">
        <v>6493</v>
      </c>
      <c r="P52" s="389">
        <v>6663</v>
      </c>
      <c r="Q52" s="389">
        <v>8774</v>
      </c>
      <c r="R52" s="123" t="s">
        <v>548</v>
      </c>
      <c r="S52" s="123" t="s">
        <v>549</v>
      </c>
      <c r="T52" s="389">
        <v>7731</v>
      </c>
      <c r="U52" s="389">
        <v>7941</v>
      </c>
      <c r="V52" s="389">
        <v>7687</v>
      </c>
      <c r="W52" s="389">
        <v>9202</v>
      </c>
    </row>
    <row r="53" spans="1:23" ht="12.75" customHeight="1">
      <c r="A53" s="1637" t="s">
        <v>550</v>
      </c>
      <c r="B53" s="1638"/>
      <c r="C53" s="1638"/>
      <c r="D53" s="1638"/>
      <c r="E53" s="1638"/>
      <c r="F53" s="1638"/>
      <c r="G53" s="1638"/>
      <c r="H53" s="1638"/>
      <c r="I53" s="1576"/>
      <c r="J53" s="1638"/>
      <c r="K53" s="1638"/>
      <c r="L53" s="1638"/>
      <c r="M53" s="1638"/>
      <c r="N53" s="1638"/>
      <c r="O53" s="1638"/>
      <c r="P53" s="1638"/>
      <c r="Q53" s="1638"/>
      <c r="R53" s="1638"/>
      <c r="S53" s="1638"/>
      <c r="T53" s="1638"/>
      <c r="U53" s="1638"/>
      <c r="V53" s="1486"/>
    </row>
    <row r="54" spans="1:23">
      <c r="A54" s="1643" t="s">
        <v>551</v>
      </c>
      <c r="B54" s="1576"/>
      <c r="C54" s="1576"/>
      <c r="D54" s="1576"/>
      <c r="E54" s="1576"/>
      <c r="F54" s="1576"/>
      <c r="G54" s="1576"/>
      <c r="H54" s="1576"/>
      <c r="I54" s="1576"/>
      <c r="J54" s="1576"/>
      <c r="K54" s="1576"/>
      <c r="L54" s="1576"/>
      <c r="M54" s="1576"/>
      <c r="N54" s="1576"/>
      <c r="O54" s="1576"/>
      <c r="P54" s="1576"/>
      <c r="Q54" s="1576"/>
      <c r="R54" s="1576"/>
      <c r="S54" s="1576"/>
      <c r="T54" s="1576"/>
      <c r="U54" s="1576"/>
      <c r="V54" s="1486"/>
    </row>
    <row r="55" spans="1:23">
      <c r="A55" s="1643" t="s">
        <v>552</v>
      </c>
      <c r="B55" s="1576"/>
      <c r="C55" s="1576"/>
      <c r="D55" s="1576"/>
      <c r="E55" s="1576"/>
      <c r="F55" s="1576"/>
      <c r="G55" s="1576"/>
      <c r="H55" s="1576"/>
      <c r="I55" s="1576"/>
      <c r="J55" s="1576"/>
      <c r="K55" s="1576"/>
      <c r="L55" s="1576"/>
      <c r="M55" s="1576"/>
      <c r="N55" s="1576"/>
      <c r="O55" s="1576"/>
      <c r="P55" s="1576"/>
      <c r="Q55" s="1576"/>
      <c r="R55" s="1576"/>
      <c r="S55" s="1576"/>
      <c r="T55" s="1576"/>
      <c r="U55" s="1576"/>
      <c r="V55" s="1486"/>
    </row>
    <row r="56" spans="1:23">
      <c r="A56" s="1576" t="s">
        <v>553</v>
      </c>
      <c r="B56" s="1576"/>
      <c r="C56" s="1576"/>
      <c r="D56" s="1576"/>
      <c r="E56" s="1576"/>
      <c r="F56" s="1576"/>
      <c r="G56" s="1576"/>
      <c r="H56" s="1576"/>
      <c r="I56" s="1576"/>
      <c r="J56" s="1576"/>
      <c r="K56" s="1576"/>
      <c r="L56" s="1576"/>
      <c r="M56" s="1576"/>
      <c r="N56" s="1576"/>
      <c r="O56" s="1576"/>
      <c r="P56" s="1576"/>
      <c r="Q56" s="1576"/>
      <c r="R56" s="1576"/>
      <c r="S56" s="1576"/>
      <c r="T56" s="1576"/>
      <c r="U56" s="1576"/>
      <c r="V56" s="1486"/>
    </row>
    <row r="57" spans="1:23" ht="14.1"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row>
    <row r="58" spans="1:23" ht="15" customHeight="1">
      <c r="A58" s="1630" t="s">
        <v>850</v>
      </c>
      <c r="B58" s="1630"/>
      <c r="C58" s="1630"/>
      <c r="D58" s="1630"/>
      <c r="E58" s="1630"/>
      <c r="F58" s="1630"/>
      <c r="G58" s="1630"/>
      <c r="H58" s="1630"/>
      <c r="I58" s="1630"/>
      <c r="J58" s="1630"/>
      <c r="K58" s="1630"/>
      <c r="L58" s="1630"/>
      <c r="M58" s="1630"/>
      <c r="N58" s="1630"/>
      <c r="O58" s="1630"/>
      <c r="P58" s="1630"/>
      <c r="Q58" s="1630"/>
      <c r="R58" s="1630"/>
      <c r="S58" s="1630"/>
      <c r="T58" s="1630"/>
      <c r="U58" s="1630"/>
      <c r="V58" s="1491"/>
    </row>
    <row r="59" spans="1:23">
      <c r="A59" s="102" t="s">
        <v>554</v>
      </c>
      <c r="B59" s="58">
        <v>2017</v>
      </c>
      <c r="C59" s="58">
        <v>2018</v>
      </c>
      <c r="D59" s="58">
        <v>2019</v>
      </c>
      <c r="E59" s="58">
        <v>2020</v>
      </c>
      <c r="F59" s="58">
        <v>2021</v>
      </c>
      <c r="G59" s="58">
        <v>2022</v>
      </c>
      <c r="H59" s="58">
        <v>2023</v>
      </c>
      <c r="I59" s="153"/>
      <c r="J59" s="58" t="s">
        <v>9</v>
      </c>
      <c r="K59" s="58" t="s">
        <v>10</v>
      </c>
      <c r="L59" s="58" t="s">
        <v>11</v>
      </c>
      <c r="M59" s="58" t="s">
        <v>12</v>
      </c>
      <c r="N59" s="58" t="s">
        <v>13</v>
      </c>
      <c r="O59" s="108" t="s">
        <v>131</v>
      </c>
      <c r="P59" s="58" t="s">
        <v>15</v>
      </c>
      <c r="Q59" s="58" t="s">
        <v>16</v>
      </c>
      <c r="R59" s="108" t="s">
        <v>134</v>
      </c>
      <c r="S59" s="108" t="s">
        <v>135</v>
      </c>
      <c r="T59" s="58" t="s">
        <v>19</v>
      </c>
      <c r="U59" s="58" t="s">
        <v>20</v>
      </c>
      <c r="V59" s="58" t="s">
        <v>909</v>
      </c>
      <c r="W59" s="58" t="s">
        <v>965</v>
      </c>
    </row>
    <row r="60" spans="1:23">
      <c r="A60" s="103" t="s">
        <v>555</v>
      </c>
      <c r="B60" s="57">
        <v>1009</v>
      </c>
      <c r="C60" s="57">
        <v>747</v>
      </c>
      <c r="D60" s="57">
        <v>525</v>
      </c>
      <c r="E60" s="255">
        <v>-586</v>
      </c>
      <c r="F60" s="57">
        <v>773</v>
      </c>
      <c r="G60" s="1317"/>
      <c r="H60" s="1317"/>
      <c r="I60" s="45"/>
      <c r="J60" s="255">
        <v>106</v>
      </c>
      <c r="K60" s="255">
        <v>422</v>
      </c>
      <c r="L60" s="255">
        <v>700</v>
      </c>
      <c r="M60" s="255">
        <v>1992</v>
      </c>
      <c r="N60" s="255">
        <v>1624</v>
      </c>
      <c r="O60" s="255" t="s">
        <v>556</v>
      </c>
      <c r="P60" s="345">
        <v>2343</v>
      </c>
      <c r="Q60" s="345">
        <v>3644</v>
      </c>
      <c r="R60" s="255" t="s">
        <v>557</v>
      </c>
      <c r="S60" s="255" t="s">
        <v>558</v>
      </c>
      <c r="T60" s="255">
        <v>2130</v>
      </c>
      <c r="U60" s="255">
        <v>1783</v>
      </c>
      <c r="V60" s="255">
        <v>1738</v>
      </c>
      <c r="W60" s="255">
        <v>2319</v>
      </c>
    </row>
    <row r="61" spans="1:23" ht="16.5" customHeight="1">
      <c r="A61" s="125" t="s">
        <v>559</v>
      </c>
      <c r="B61" s="262">
        <v>2935</v>
      </c>
      <c r="C61" s="262">
        <v>3049</v>
      </c>
      <c r="D61" s="262">
        <v>3765</v>
      </c>
      <c r="E61" s="262">
        <v>1998</v>
      </c>
      <c r="F61" s="262">
        <v>2535</v>
      </c>
      <c r="G61" s="1339"/>
      <c r="H61" s="1316"/>
      <c r="I61" s="45"/>
      <c r="J61" s="348">
        <v>2711</v>
      </c>
      <c r="K61" s="348">
        <v>3623</v>
      </c>
      <c r="L61" s="348">
        <v>1911</v>
      </c>
      <c r="M61" s="348">
        <v>2255</v>
      </c>
      <c r="N61" s="348">
        <v>13917</v>
      </c>
      <c r="O61" s="348" t="s">
        <v>560</v>
      </c>
      <c r="P61" s="348">
        <v>3491</v>
      </c>
      <c r="Q61" s="348">
        <v>4409</v>
      </c>
      <c r="R61" s="348" t="s">
        <v>561</v>
      </c>
      <c r="S61" s="348" t="s">
        <v>562</v>
      </c>
      <c r="T61" s="348">
        <v>3751</v>
      </c>
      <c r="U61" s="348">
        <v>3822</v>
      </c>
      <c r="V61" s="348">
        <v>5844</v>
      </c>
      <c r="W61" s="348">
        <v>5652</v>
      </c>
    </row>
    <row r="62" spans="1:23" ht="16.5" customHeight="1">
      <c r="H62" s="1342"/>
      <c r="W62" s="1342"/>
    </row>
    <row r="63" spans="1:23" ht="14.1" customHeight="1">
      <c r="A63" s="1630" t="s">
        <v>563</v>
      </c>
      <c r="B63" s="1630"/>
      <c r="C63" s="1630"/>
      <c r="D63" s="1630"/>
      <c r="E63" s="1630"/>
      <c r="F63" s="1630"/>
      <c r="G63" s="1630"/>
      <c r="H63" s="1630"/>
      <c r="I63" s="1630"/>
      <c r="J63" s="1630"/>
      <c r="K63" s="1630"/>
      <c r="L63" s="1630"/>
      <c r="M63" s="1630"/>
      <c r="N63" s="1630"/>
      <c r="O63" s="1630"/>
      <c r="P63" s="1630"/>
      <c r="Q63" s="1630"/>
      <c r="R63" s="1630"/>
      <c r="S63" s="1630"/>
      <c r="T63" s="1630"/>
      <c r="U63" s="1630"/>
      <c r="V63" s="1491"/>
    </row>
    <row r="64" spans="1:23">
      <c r="A64" s="102" t="s">
        <v>554</v>
      </c>
      <c r="B64" s="58">
        <v>2017</v>
      </c>
      <c r="C64" s="58">
        <v>2018</v>
      </c>
      <c r="D64" s="58">
        <v>2019</v>
      </c>
      <c r="E64" s="58">
        <v>2020</v>
      </c>
      <c r="F64" s="58">
        <v>2021</v>
      </c>
      <c r="G64" s="58">
        <v>2022</v>
      </c>
      <c r="H64" s="58">
        <v>2023</v>
      </c>
      <c r="I64" s="153"/>
      <c r="J64" s="58" t="s">
        <v>9</v>
      </c>
      <c r="K64" s="58" t="s">
        <v>10</v>
      </c>
      <c r="L64" s="58" t="s">
        <v>11</v>
      </c>
      <c r="M64" s="58" t="s">
        <v>12</v>
      </c>
      <c r="N64" s="58" t="s">
        <v>13</v>
      </c>
      <c r="O64" s="108" t="s">
        <v>131</v>
      </c>
      <c r="P64" s="58" t="s">
        <v>15</v>
      </c>
      <c r="Q64" s="58" t="s">
        <v>16</v>
      </c>
      <c r="R64" s="108" t="s">
        <v>134</v>
      </c>
      <c r="S64" s="108" t="s">
        <v>135</v>
      </c>
      <c r="T64" s="58" t="s">
        <v>19</v>
      </c>
      <c r="U64" s="58" t="s">
        <v>20</v>
      </c>
      <c r="V64" s="58" t="s">
        <v>909</v>
      </c>
      <c r="W64" s="58" t="s">
        <v>965</v>
      </c>
    </row>
    <row r="65" spans="1:23">
      <c r="A65" s="103" t="s">
        <v>266</v>
      </c>
      <c r="B65" s="213">
        <v>3463</v>
      </c>
      <c r="C65" s="213">
        <v>3242</v>
      </c>
      <c r="D65" s="213">
        <v>3648</v>
      </c>
      <c r="E65" s="213">
        <v>3186</v>
      </c>
      <c r="F65" s="213">
        <v>4059</v>
      </c>
      <c r="G65" s="213">
        <v>6304</v>
      </c>
      <c r="H65" s="213">
        <v>5803</v>
      </c>
      <c r="I65" s="45"/>
      <c r="J65" s="255">
        <v>3652</v>
      </c>
      <c r="K65" s="255">
        <v>4113</v>
      </c>
      <c r="L65" s="274">
        <v>3884</v>
      </c>
      <c r="M65" s="255">
        <v>4559</v>
      </c>
      <c r="N65" s="255">
        <v>6661</v>
      </c>
      <c r="O65" s="68" t="s">
        <v>564</v>
      </c>
      <c r="P65" s="68">
        <v>5170</v>
      </c>
      <c r="Q65" s="68">
        <v>6264</v>
      </c>
      <c r="R65" s="68">
        <v>6256</v>
      </c>
      <c r="S65" s="68">
        <v>6046</v>
      </c>
      <c r="T65" s="68">
        <v>5512</v>
      </c>
      <c r="U65" s="68">
        <v>5613</v>
      </c>
      <c r="V65" s="68">
        <v>5829</v>
      </c>
      <c r="W65" s="68">
        <v>6726</v>
      </c>
    </row>
    <row r="66" spans="1:23">
      <c r="A66" s="104" t="s">
        <v>565</v>
      </c>
      <c r="B66" s="254">
        <v>-1997</v>
      </c>
      <c r="C66" s="254">
        <v>-1866</v>
      </c>
      <c r="D66" s="254">
        <v>-2930</v>
      </c>
      <c r="E66" s="254">
        <v>-3095</v>
      </c>
      <c r="F66" s="254">
        <v>-2638</v>
      </c>
      <c r="G66" s="254">
        <v>-2644</v>
      </c>
      <c r="H66" s="254">
        <v>-3055</v>
      </c>
      <c r="I66" s="45"/>
      <c r="J66" s="254">
        <v>2706</v>
      </c>
      <c r="K66" s="254">
        <v>-2682</v>
      </c>
      <c r="L66" s="275">
        <v>2704</v>
      </c>
      <c r="M66" s="254">
        <v>-2454</v>
      </c>
      <c r="N66" s="254">
        <v>-3055</v>
      </c>
      <c r="O66" s="254">
        <v>-2977</v>
      </c>
      <c r="P66" s="254">
        <v>-2390</v>
      </c>
      <c r="Q66" s="254">
        <v>-2372</v>
      </c>
      <c r="R66" s="254">
        <v>-2664</v>
      </c>
      <c r="S66" s="254">
        <v>-3177</v>
      </c>
      <c r="T66" s="254">
        <v>-2960</v>
      </c>
      <c r="U66" s="254">
        <v>-3269</v>
      </c>
      <c r="V66" s="254">
        <v>-3207</v>
      </c>
      <c r="W66" s="254">
        <v>-3714</v>
      </c>
    </row>
    <row r="67" spans="1:23">
      <c r="A67" s="113" t="s">
        <v>566</v>
      </c>
      <c r="B67" s="223">
        <v>1467</v>
      </c>
      <c r="C67" s="223">
        <v>1376</v>
      </c>
      <c r="D67" s="223">
        <v>718</v>
      </c>
      <c r="E67" s="223">
        <v>91</v>
      </c>
      <c r="F67" s="314">
        <v>1421</v>
      </c>
      <c r="G67" s="314">
        <v>3660</v>
      </c>
      <c r="H67" s="314">
        <v>2747</v>
      </c>
      <c r="I67" s="38"/>
      <c r="J67" s="314">
        <v>946</v>
      </c>
      <c r="K67" s="314">
        <v>1431</v>
      </c>
      <c r="L67" s="349">
        <v>1180</v>
      </c>
      <c r="M67" s="314">
        <v>2105</v>
      </c>
      <c r="N67" s="314">
        <v>3606</v>
      </c>
      <c r="O67" s="314" t="s">
        <v>567</v>
      </c>
      <c r="P67" s="314">
        <v>2780</v>
      </c>
      <c r="Q67" s="314">
        <v>3892</v>
      </c>
      <c r="R67" s="314" t="s">
        <v>568</v>
      </c>
      <c r="S67" s="314" t="s">
        <v>569</v>
      </c>
      <c r="T67" s="221">
        <v>2552</v>
      </c>
      <c r="U67" s="221">
        <v>2344</v>
      </c>
      <c r="V67" s="221">
        <v>2622</v>
      </c>
      <c r="W67" s="221">
        <v>3012</v>
      </c>
    </row>
    <row r="68" spans="1:23">
      <c r="A68" s="104" t="s">
        <v>481</v>
      </c>
      <c r="B68" s="211">
        <f>34+58+114</f>
        <v>206</v>
      </c>
      <c r="C68" s="211">
        <f>6+82+10</f>
        <v>98</v>
      </c>
      <c r="D68" s="211">
        <f>337+9-7</f>
        <v>339</v>
      </c>
      <c r="E68" s="211">
        <v>358</v>
      </c>
      <c r="F68" s="69">
        <v>436</v>
      </c>
      <c r="G68" s="69">
        <v>970</v>
      </c>
      <c r="H68" s="69">
        <v>514</v>
      </c>
      <c r="I68" s="45"/>
      <c r="J68" s="254">
        <f>-14+403+17+12</f>
        <v>418</v>
      </c>
      <c r="K68" s="254">
        <v>402</v>
      </c>
      <c r="L68" s="275">
        <v>497</v>
      </c>
      <c r="M68" s="254">
        <v>415</v>
      </c>
      <c r="N68" s="254">
        <f>743+59-191</f>
        <v>611</v>
      </c>
      <c r="O68" s="254">
        <v>1051</v>
      </c>
      <c r="P68" s="69">
        <v>952</v>
      </c>
      <c r="Q68" s="254">
        <v>1201</v>
      </c>
      <c r="R68" s="69" t="s">
        <v>570</v>
      </c>
      <c r="S68" s="254">
        <v>-301</v>
      </c>
      <c r="T68" s="69">
        <v>812</v>
      </c>
      <c r="U68" s="69">
        <v>693</v>
      </c>
      <c r="V68" s="69">
        <v>149</v>
      </c>
      <c r="W68" s="69">
        <v>168</v>
      </c>
    </row>
    <row r="69" spans="1:23">
      <c r="A69" s="113" t="s">
        <v>571</v>
      </c>
      <c r="B69" s="223">
        <v>1673</v>
      </c>
      <c r="C69" s="223">
        <v>1474</v>
      </c>
      <c r="D69" s="223">
        <v>1057</v>
      </c>
      <c r="E69" s="223">
        <v>449</v>
      </c>
      <c r="F69" s="314">
        <v>1857</v>
      </c>
      <c r="G69" s="314">
        <v>4630</v>
      </c>
      <c r="H69" s="314">
        <v>3261</v>
      </c>
      <c r="I69" s="38"/>
      <c r="J69" s="314">
        <f>+J68+J67</f>
        <v>1364</v>
      </c>
      <c r="K69" s="314">
        <v>1833</v>
      </c>
      <c r="L69" s="349">
        <v>1676</v>
      </c>
      <c r="M69" s="314">
        <v>2520</v>
      </c>
      <c r="N69" s="314">
        <v>4217</v>
      </c>
      <c r="O69" s="221" t="s">
        <v>572</v>
      </c>
      <c r="P69" s="221">
        <v>3732</v>
      </c>
      <c r="Q69" s="221">
        <v>5093</v>
      </c>
      <c r="R69" s="221">
        <v>4374</v>
      </c>
      <c r="S69" s="221">
        <v>2568</v>
      </c>
      <c r="T69" s="221">
        <v>3364</v>
      </c>
      <c r="U69" s="221">
        <v>3037</v>
      </c>
      <c r="V69" s="221">
        <v>2771</v>
      </c>
      <c r="W69" s="221">
        <v>3180</v>
      </c>
    </row>
    <row r="70" spans="1:23">
      <c r="A70" s="104" t="s">
        <v>573</v>
      </c>
      <c r="B70" s="211">
        <v>660</v>
      </c>
      <c r="C70" s="211">
        <v>610</v>
      </c>
      <c r="D70" s="211">
        <v>675</v>
      </c>
      <c r="E70" s="211">
        <v>581</v>
      </c>
      <c r="F70" s="69">
        <v>446</v>
      </c>
      <c r="G70" s="69">
        <v>461</v>
      </c>
      <c r="H70" s="69">
        <v>550</v>
      </c>
      <c r="I70" s="45"/>
      <c r="J70" s="254">
        <v>476</v>
      </c>
      <c r="K70" s="254">
        <v>438</v>
      </c>
      <c r="L70" s="275">
        <v>438</v>
      </c>
      <c r="M70" s="254">
        <v>438</v>
      </c>
      <c r="N70" s="254">
        <v>456</v>
      </c>
      <c r="O70" s="69" t="s">
        <v>574</v>
      </c>
      <c r="P70" s="69">
        <v>457</v>
      </c>
      <c r="Q70" s="69">
        <v>476</v>
      </c>
      <c r="R70" s="69" t="s">
        <v>575</v>
      </c>
      <c r="S70" s="69" t="s">
        <v>576</v>
      </c>
      <c r="T70" s="69">
        <v>560</v>
      </c>
      <c r="U70" s="69">
        <v>563</v>
      </c>
      <c r="V70" s="69">
        <v>522</v>
      </c>
      <c r="W70" s="69">
        <v>472</v>
      </c>
    </row>
    <row r="71" spans="1:23">
      <c r="A71" s="113" t="s">
        <v>1035</v>
      </c>
      <c r="B71" s="223">
        <v>2333</v>
      </c>
      <c r="C71" s="223">
        <v>2084</v>
      </c>
      <c r="D71" s="223">
        <v>1732</v>
      </c>
      <c r="E71" s="223">
        <v>1030</v>
      </c>
      <c r="F71" s="223">
        <v>2303</v>
      </c>
      <c r="G71" s="223">
        <v>5091</v>
      </c>
      <c r="H71" s="223">
        <v>3811</v>
      </c>
      <c r="I71" s="38"/>
      <c r="J71" s="314">
        <v>1840</v>
      </c>
      <c r="K71" s="314">
        <v>2271</v>
      </c>
      <c r="L71" s="349">
        <v>2114</v>
      </c>
      <c r="M71" s="314">
        <v>2957</v>
      </c>
      <c r="N71" s="314">
        <v>4673</v>
      </c>
      <c r="O71" s="314" t="s">
        <v>577</v>
      </c>
      <c r="P71" s="314">
        <v>4189</v>
      </c>
      <c r="Q71" s="314">
        <v>5569</v>
      </c>
      <c r="R71" s="314">
        <v>4892</v>
      </c>
      <c r="S71" s="314">
        <v>3112</v>
      </c>
      <c r="T71" s="314">
        <v>3924</v>
      </c>
      <c r="U71" s="314">
        <v>3600</v>
      </c>
      <c r="V71" s="314">
        <v>3293</v>
      </c>
      <c r="W71" s="314">
        <v>3651</v>
      </c>
    </row>
    <row r="72" spans="1:23" ht="12.6" customHeight="1" thickBot="1">
      <c r="A72" s="126" t="s">
        <v>578</v>
      </c>
      <c r="B72" s="1339"/>
      <c r="C72" s="1339"/>
      <c r="D72" s="1339"/>
      <c r="E72" s="1339"/>
      <c r="F72" s="350">
        <v>2035</v>
      </c>
      <c r="G72" s="350">
        <v>4502</v>
      </c>
      <c r="H72" s="350">
        <v>3437</v>
      </c>
      <c r="I72" s="38"/>
      <c r="J72" s="1339">
        <v>0</v>
      </c>
      <c r="K72" s="1339">
        <v>0</v>
      </c>
      <c r="L72" s="1339">
        <v>0</v>
      </c>
      <c r="M72" s="350">
        <v>2773</v>
      </c>
      <c r="N72" s="350">
        <v>4105</v>
      </c>
      <c r="O72" s="350" t="s">
        <v>579</v>
      </c>
      <c r="P72" s="350">
        <v>3643</v>
      </c>
      <c r="Q72" s="350">
        <v>4938</v>
      </c>
      <c r="R72" s="390">
        <v>4464</v>
      </c>
      <c r="S72" s="390">
        <v>3112</v>
      </c>
      <c r="T72" s="390">
        <v>3264</v>
      </c>
      <c r="U72" s="390">
        <v>3212</v>
      </c>
      <c r="V72" s="390" t="s">
        <v>32</v>
      </c>
      <c r="W72" s="390" t="s">
        <v>32</v>
      </c>
    </row>
    <row r="73" spans="1:23" ht="12.75" customHeight="1">
      <c r="A73" s="1637" t="s">
        <v>1033</v>
      </c>
      <c r="B73" s="1638"/>
      <c r="C73" s="1638"/>
      <c r="D73" s="1638"/>
      <c r="E73" s="1638"/>
      <c r="F73" s="1638"/>
      <c r="G73" s="1638"/>
      <c r="H73" s="1638"/>
      <c r="I73" s="1576"/>
      <c r="J73" s="1638"/>
      <c r="K73" s="1638"/>
      <c r="L73" s="1638"/>
      <c r="M73" s="1638"/>
      <c r="N73" s="1638"/>
      <c r="O73" s="1638"/>
      <c r="P73" s="1638"/>
      <c r="Q73" s="1638"/>
      <c r="R73" s="1638"/>
      <c r="S73" s="1638"/>
      <c r="T73" s="1638"/>
      <c r="U73" s="1638"/>
      <c r="V73" s="1486"/>
    </row>
    <row r="74" spans="1:23">
      <c r="A74" s="1639" t="s">
        <v>851</v>
      </c>
      <c r="B74" s="1639"/>
      <c r="C74" s="1639"/>
      <c r="D74" s="1639"/>
      <c r="E74" s="1639"/>
      <c r="F74" s="1639"/>
      <c r="G74" s="1639"/>
      <c r="H74" s="1639"/>
      <c r="I74" s="1639"/>
      <c r="J74" s="1639"/>
      <c r="K74" s="1639"/>
      <c r="L74" s="1639"/>
      <c r="M74" s="1639"/>
      <c r="N74" s="1639"/>
      <c r="O74" s="1639"/>
      <c r="P74" s="1639"/>
      <c r="Q74" s="1639"/>
      <c r="R74" s="1639"/>
      <c r="S74" s="1639"/>
      <c r="T74" s="1639"/>
      <c r="U74" s="1639"/>
      <c r="V74" s="1529"/>
    </row>
    <row r="75" spans="1:23" ht="36">
      <c r="A75" s="1538" t="s">
        <v>1034</v>
      </c>
      <c r="B75" s="1538"/>
      <c r="C75" s="1538"/>
      <c r="D75" s="1538"/>
      <c r="E75" s="1538"/>
      <c r="F75" s="1538"/>
      <c r="G75" s="1538"/>
      <c r="H75" s="1538"/>
      <c r="I75" s="1538"/>
      <c r="J75" s="1538"/>
      <c r="K75" s="1538"/>
      <c r="L75" s="1538"/>
      <c r="M75" s="1538"/>
      <c r="N75" s="1538"/>
      <c r="O75" s="1538"/>
      <c r="P75" s="1538"/>
      <c r="Q75" s="1538"/>
      <c r="R75" s="1538"/>
      <c r="S75" s="1538"/>
      <c r="T75" s="1538"/>
      <c r="U75" s="1538"/>
      <c r="V75" s="1538"/>
      <c r="W75" s="1538"/>
    </row>
    <row r="76" spans="1:23">
      <c r="A76" s="1538"/>
      <c r="B76" s="1538"/>
      <c r="C76" s="1538"/>
      <c r="D76" s="1538"/>
      <c r="E76" s="1538"/>
      <c r="F76" s="1538"/>
      <c r="G76" s="1538"/>
      <c r="H76" s="1538"/>
      <c r="I76" s="1538"/>
      <c r="J76" s="1538"/>
      <c r="K76" s="1538"/>
      <c r="L76" s="1538"/>
      <c r="M76" s="1538"/>
      <c r="N76" s="1538"/>
      <c r="O76" s="1538"/>
      <c r="P76" s="1538"/>
      <c r="Q76" s="1538"/>
      <c r="R76" s="1538"/>
      <c r="S76" s="1538"/>
      <c r="T76" s="1538"/>
      <c r="U76" s="1538"/>
      <c r="V76" s="1538"/>
      <c r="W76" s="1538"/>
    </row>
    <row r="77" spans="1:23" ht="15" customHeight="1">
      <c r="A77" s="1635" t="s">
        <v>1036</v>
      </c>
      <c r="B77" s="1636"/>
      <c r="C77" s="1636"/>
      <c r="D77" s="1636"/>
      <c r="E77" s="1636"/>
      <c r="F77" s="1636"/>
      <c r="G77" s="1636"/>
      <c r="H77" s="1636"/>
      <c r="I77" s="1636"/>
      <c r="J77" s="1636"/>
      <c r="K77" s="1636"/>
      <c r="L77" s="1636"/>
      <c r="M77" s="1636"/>
      <c r="N77" s="1636"/>
      <c r="O77" s="1636"/>
      <c r="P77" s="1636"/>
      <c r="Q77" s="1636"/>
      <c r="R77" s="1636"/>
      <c r="S77" s="1636"/>
      <c r="T77" s="1636"/>
      <c r="U77" s="1636"/>
      <c r="V77" s="1530"/>
    </row>
    <row r="78" spans="1:23" ht="25.5" customHeight="1" thickBot="1">
      <c r="A78" s="1249"/>
      <c r="B78" s="14" t="s">
        <v>394</v>
      </c>
      <c r="C78" s="1607" t="s">
        <v>415</v>
      </c>
      <c r="D78" s="1607"/>
      <c r="E78" s="1607"/>
      <c r="F78" s="1607"/>
      <c r="G78" s="14" t="s">
        <v>394</v>
      </c>
      <c r="H78" s="1250" t="s">
        <v>394</v>
      </c>
      <c r="J78" s="152"/>
      <c r="K78" s="152"/>
      <c r="L78" s="152"/>
      <c r="M78" s="152"/>
      <c r="N78" s="152"/>
      <c r="O78" s="152"/>
      <c r="P78" s="152"/>
      <c r="Q78" s="152"/>
      <c r="R78" s="152"/>
      <c r="S78" s="152"/>
      <c r="T78" s="152"/>
      <c r="U78" s="152"/>
      <c r="V78" s="152"/>
      <c r="W78" s="152"/>
    </row>
    <row r="79" spans="1:23" ht="22.5">
      <c r="A79" s="54" t="s">
        <v>111</v>
      </c>
      <c r="B79" s="58" t="s">
        <v>18</v>
      </c>
      <c r="C79" s="58" t="s">
        <v>416</v>
      </c>
      <c r="D79" s="82" t="s">
        <v>417</v>
      </c>
      <c r="E79" s="82" t="s">
        <v>580</v>
      </c>
      <c r="F79" s="82" t="s">
        <v>154</v>
      </c>
      <c r="G79" s="58" t="s">
        <v>418</v>
      </c>
      <c r="H79" s="1250" t="s">
        <v>965</v>
      </c>
      <c r="J79" s="147"/>
      <c r="K79" s="147"/>
      <c r="L79" s="147"/>
      <c r="M79" s="147"/>
      <c r="N79" s="147"/>
      <c r="O79" s="147"/>
      <c r="P79" s="147"/>
      <c r="Q79" s="147"/>
      <c r="R79" s="147"/>
      <c r="S79" s="147"/>
      <c r="T79" s="147"/>
      <c r="U79" s="147"/>
      <c r="V79" s="147"/>
      <c r="W79" s="147"/>
    </row>
    <row r="80" spans="1:23" ht="13.5" thickBot="1">
      <c r="A80" s="1251" t="s">
        <v>286</v>
      </c>
      <c r="B80" s="1252">
        <v>236</v>
      </c>
      <c r="C80" s="1252">
        <v>7</v>
      </c>
      <c r="D80" s="767">
        <v>126</v>
      </c>
      <c r="E80" s="1252">
        <v>48</v>
      </c>
      <c r="F80" s="1252">
        <v>-66</v>
      </c>
      <c r="G80" s="1252">
        <v>115</v>
      </c>
      <c r="H80" s="1253">
        <v>351</v>
      </c>
      <c r="J80" s="15"/>
      <c r="K80" s="15"/>
      <c r="L80" s="15"/>
      <c r="M80" s="15"/>
      <c r="N80" s="15"/>
      <c r="O80" s="15"/>
      <c r="P80" s="15"/>
      <c r="Q80" s="15"/>
      <c r="R80" s="15"/>
      <c r="S80" s="15"/>
      <c r="T80" s="15"/>
      <c r="U80" s="15"/>
      <c r="V80" s="15"/>
      <c r="W80" s="15"/>
    </row>
    <row r="81" spans="4:4">
      <c r="D81" s="1343"/>
    </row>
  </sheetData>
  <mergeCells count="16">
    <mergeCell ref="C78:F78"/>
    <mergeCell ref="A63:U63"/>
    <mergeCell ref="A1:U1"/>
    <mergeCell ref="A20:U20"/>
    <mergeCell ref="A14:U14"/>
    <mergeCell ref="A22:U22"/>
    <mergeCell ref="A44:U44"/>
    <mergeCell ref="A58:U58"/>
    <mergeCell ref="A77:U77"/>
    <mergeCell ref="A73:U73"/>
    <mergeCell ref="A74:U74"/>
    <mergeCell ref="A40:U40"/>
    <mergeCell ref="A53:U53"/>
    <mergeCell ref="A54:U54"/>
    <mergeCell ref="A55:U55"/>
    <mergeCell ref="A56:U56"/>
  </mergeCells>
  <pageMargins left="0.78740157499999996" right="0.78740157499999996" top="0.984251969" bottom="0.984251969" header="0.49212598499999999" footer="0.49212598499999999"/>
  <pageSetup paperSize="9" orientation="portrait" r:id="rId1"/>
  <headerFooter alignWithMargins="0"/>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100AC-D8C7-45A0-B596-E4C7E655115F}">
  <sheetPr>
    <pageSetUpPr autoPageBreaks="0"/>
  </sheetPr>
  <dimension ref="A1:Z128"/>
  <sheetViews>
    <sheetView showGridLines="0" showOutlineSymbols="0" zoomScale="150" zoomScaleNormal="150" workbookViewId="0">
      <pane xSplit="1" ySplit="1" topLeftCell="P2" activePane="bottomRight" state="frozen"/>
      <selection sqref="A1:U1"/>
      <selection pane="topRight" sqref="A1:U1"/>
      <selection pane="bottomLeft" sqref="A1:U1"/>
      <selection pane="bottomRight" activeCell="B5" sqref="B5"/>
    </sheetView>
  </sheetViews>
  <sheetFormatPr defaultColWidth="9.140625" defaultRowHeight="12.75"/>
  <cols>
    <col min="1" max="1" width="45.28515625" style="440" customWidth="1"/>
    <col min="2" max="8" width="9.5703125" style="440" customWidth="1"/>
    <col min="9" max="9" width="5.140625" style="440" customWidth="1"/>
    <col min="10" max="16" width="9.5703125" style="440" customWidth="1"/>
    <col min="17" max="23" width="10.140625" style="440" customWidth="1"/>
    <col min="24" max="16384" width="9.140625" style="440"/>
  </cols>
  <sheetData>
    <row r="1" spans="1:26" ht="15">
      <c r="A1" s="1551" t="s">
        <v>7</v>
      </c>
      <c r="B1" s="1551"/>
      <c r="C1" s="1551"/>
      <c r="D1" s="1551"/>
      <c r="E1" s="1551"/>
      <c r="F1" s="1551"/>
      <c r="G1" s="1551"/>
      <c r="H1" s="1551"/>
      <c r="I1" s="1551"/>
      <c r="J1" s="1551"/>
      <c r="K1" s="1551"/>
      <c r="L1" s="1551"/>
      <c r="M1" s="1551"/>
      <c r="N1" s="1551"/>
      <c r="O1" s="1551"/>
      <c r="P1" s="1551"/>
      <c r="Q1" s="1551"/>
      <c r="R1" s="1551"/>
      <c r="S1" s="1551"/>
      <c r="T1" s="1551"/>
      <c r="U1" s="1551"/>
      <c r="V1" s="439"/>
    </row>
    <row r="2" spans="1:26" ht="15">
      <c r="A2" s="441" t="s">
        <v>8</v>
      </c>
      <c r="B2" s="442">
        <v>2017</v>
      </c>
      <c r="C2" s="442">
        <v>2018</v>
      </c>
      <c r="D2" s="442">
        <v>2019</v>
      </c>
      <c r="E2" s="442">
        <v>2020</v>
      </c>
      <c r="F2" s="442">
        <v>2021</v>
      </c>
      <c r="G2" s="442">
        <v>2022</v>
      </c>
      <c r="H2" s="442">
        <v>2023</v>
      </c>
      <c r="I2" s="443"/>
      <c r="J2" s="442" t="s">
        <v>9</v>
      </c>
      <c r="K2" s="442" t="s">
        <v>10</v>
      </c>
      <c r="L2" s="442" t="s">
        <v>11</v>
      </c>
      <c r="M2" s="442" t="s">
        <v>12</v>
      </c>
      <c r="N2" s="442" t="s">
        <v>13</v>
      </c>
      <c r="O2" s="442" t="s">
        <v>14</v>
      </c>
      <c r="P2" s="442" t="s">
        <v>15</v>
      </c>
      <c r="Q2" s="442" t="s">
        <v>16</v>
      </c>
      <c r="R2" s="442" t="s">
        <v>17</v>
      </c>
      <c r="S2" s="444" t="s">
        <v>18</v>
      </c>
      <c r="T2" s="442" t="s">
        <v>19</v>
      </c>
      <c r="U2" s="442" t="s">
        <v>20</v>
      </c>
      <c r="V2" s="442" t="s">
        <v>909</v>
      </c>
      <c r="W2" s="442" t="s">
        <v>965</v>
      </c>
      <c r="X2" s="445"/>
      <c r="Y2" s="445"/>
      <c r="Z2" s="445"/>
    </row>
    <row r="3" spans="1:26" ht="15">
      <c r="A3" s="446" t="s">
        <v>21</v>
      </c>
      <c r="B3" s="447">
        <v>169152</v>
      </c>
      <c r="C3" s="447">
        <v>193641</v>
      </c>
      <c r="D3" s="447">
        <v>188721</v>
      </c>
      <c r="E3" s="447">
        <v>192266</v>
      </c>
      <c r="F3" s="447">
        <v>188835</v>
      </c>
      <c r="G3" s="447">
        <v>171555</v>
      </c>
      <c r="H3" s="447">
        <v>172968</v>
      </c>
      <c r="I3" s="448"/>
      <c r="J3" s="447">
        <v>42293</v>
      </c>
      <c r="K3" s="447">
        <v>43501</v>
      </c>
      <c r="L3" s="447">
        <v>53020</v>
      </c>
      <c r="M3" s="447">
        <v>50021</v>
      </c>
      <c r="N3" s="447">
        <v>37732</v>
      </c>
      <c r="O3" s="447">
        <v>39073</v>
      </c>
      <c r="P3" s="447">
        <v>49652</v>
      </c>
      <c r="Q3" s="447">
        <v>45097</v>
      </c>
      <c r="R3" s="447">
        <v>35771</v>
      </c>
      <c r="S3" s="447">
        <v>40157</v>
      </c>
      <c r="T3" s="447">
        <v>48188</v>
      </c>
      <c r="U3" s="447">
        <v>48852</v>
      </c>
      <c r="V3" s="447">
        <v>35929</v>
      </c>
      <c r="W3" s="447">
        <v>39534</v>
      </c>
      <c r="X3" s="445"/>
      <c r="Y3" s="445"/>
      <c r="Z3" s="445"/>
    </row>
    <row r="4" spans="1:26" ht="15">
      <c r="A4" s="449" t="s">
        <v>22</v>
      </c>
      <c r="B4" s="450">
        <v>146968</v>
      </c>
      <c r="C4" s="450">
        <v>135615</v>
      </c>
      <c r="D4" s="450">
        <v>115352</v>
      </c>
      <c r="E4" s="450">
        <v>109416</v>
      </c>
      <c r="F4" s="450">
        <v>115135</v>
      </c>
      <c r="G4" s="450">
        <v>102298</v>
      </c>
      <c r="H4" s="450">
        <v>97986</v>
      </c>
      <c r="I4" s="449"/>
      <c r="J4" s="450">
        <v>25300</v>
      </c>
      <c r="K4" s="450">
        <v>26916</v>
      </c>
      <c r="L4" s="450">
        <v>31961</v>
      </c>
      <c r="M4" s="450">
        <v>30958</v>
      </c>
      <c r="N4" s="450">
        <v>22586</v>
      </c>
      <c r="O4" s="450">
        <v>22548</v>
      </c>
      <c r="P4" s="450">
        <v>30678</v>
      </c>
      <c r="Q4" s="450">
        <v>26486</v>
      </c>
      <c r="R4" s="450">
        <v>19450</v>
      </c>
      <c r="S4" s="450">
        <v>21000</v>
      </c>
      <c r="T4" s="450">
        <v>28833</v>
      </c>
      <c r="U4" s="450">
        <v>28702</v>
      </c>
      <c r="V4" s="450">
        <v>18218</v>
      </c>
      <c r="W4" s="450">
        <v>20012</v>
      </c>
      <c r="X4" s="445"/>
      <c r="Y4" s="445"/>
      <c r="Z4" s="445"/>
    </row>
    <row r="5" spans="1:26" ht="15">
      <c r="A5" s="451" t="s">
        <v>23</v>
      </c>
      <c r="B5" s="452">
        <v>22184</v>
      </c>
      <c r="C5" s="452">
        <v>58026</v>
      </c>
      <c r="D5" s="452">
        <v>73369</v>
      </c>
      <c r="E5" s="452">
        <v>82850</v>
      </c>
      <c r="F5" s="452">
        <v>73699</v>
      </c>
      <c r="G5" s="452">
        <v>69257</v>
      </c>
      <c r="H5" s="452">
        <v>74982</v>
      </c>
      <c r="I5" s="449"/>
      <c r="J5" s="452">
        <v>16993</v>
      </c>
      <c r="K5" s="452">
        <v>16585</v>
      </c>
      <c r="L5" s="452">
        <v>21059</v>
      </c>
      <c r="M5" s="452">
        <v>19062</v>
      </c>
      <c r="N5" s="452">
        <v>15147</v>
      </c>
      <c r="O5" s="452">
        <v>16525</v>
      </c>
      <c r="P5" s="452">
        <v>18974</v>
      </c>
      <c r="Q5" s="452">
        <v>18611</v>
      </c>
      <c r="R5" s="452">
        <v>16321</v>
      </c>
      <c r="S5" s="452">
        <v>19156</v>
      </c>
      <c r="T5" s="452">
        <v>19355</v>
      </c>
      <c r="U5" s="452">
        <v>20150</v>
      </c>
      <c r="V5" s="452">
        <v>17711</v>
      </c>
      <c r="W5" s="452">
        <v>19522</v>
      </c>
      <c r="X5" s="445"/>
      <c r="Y5" s="445"/>
      <c r="Z5" s="445"/>
    </row>
    <row r="6" spans="1:26" ht="15">
      <c r="A6" s="446" t="s">
        <v>24</v>
      </c>
      <c r="B6" s="447">
        <v>108552</v>
      </c>
      <c r="C6" s="447">
        <v>104390</v>
      </c>
      <c r="D6" s="447">
        <v>73148</v>
      </c>
      <c r="E6" s="447">
        <v>57285</v>
      </c>
      <c r="F6" s="447">
        <v>69780</v>
      </c>
      <c r="G6" s="447">
        <v>72644</v>
      </c>
      <c r="H6" s="447">
        <v>82344</v>
      </c>
      <c r="I6" s="448"/>
      <c r="J6" s="447">
        <v>13529</v>
      </c>
      <c r="K6" s="447">
        <v>18059</v>
      </c>
      <c r="L6" s="447">
        <v>19532</v>
      </c>
      <c r="M6" s="447">
        <v>18659</v>
      </c>
      <c r="N6" s="447">
        <v>14955</v>
      </c>
      <c r="O6" s="447">
        <v>19557</v>
      </c>
      <c r="P6" s="447">
        <v>19725</v>
      </c>
      <c r="Q6" s="447">
        <v>18405</v>
      </c>
      <c r="R6" s="447">
        <v>18604</v>
      </c>
      <c r="S6" s="447">
        <v>21795</v>
      </c>
      <c r="T6" s="447">
        <v>20350</v>
      </c>
      <c r="U6" s="447">
        <v>21595</v>
      </c>
      <c r="V6" s="447">
        <v>19551</v>
      </c>
      <c r="W6" s="447">
        <v>21228</v>
      </c>
      <c r="X6" s="445"/>
      <c r="Y6" s="445"/>
      <c r="Z6" s="445"/>
    </row>
    <row r="7" spans="1:26" ht="15">
      <c r="A7" s="449" t="s">
        <v>25</v>
      </c>
      <c r="B7" s="450">
        <v>37837</v>
      </c>
      <c r="C7" s="450">
        <v>41719</v>
      </c>
      <c r="D7" s="450">
        <v>35969</v>
      </c>
      <c r="E7" s="450">
        <v>23913</v>
      </c>
      <c r="F7" s="450">
        <v>28696</v>
      </c>
      <c r="G7" s="450">
        <v>27283</v>
      </c>
      <c r="H7" s="450">
        <v>31399</v>
      </c>
      <c r="I7" s="449"/>
      <c r="J7" s="450">
        <v>5681</v>
      </c>
      <c r="K7" s="450">
        <v>7233</v>
      </c>
      <c r="L7" s="450">
        <v>7795</v>
      </c>
      <c r="M7" s="450">
        <v>7987</v>
      </c>
      <c r="N7" s="450">
        <v>6198</v>
      </c>
      <c r="O7" s="450">
        <v>7061</v>
      </c>
      <c r="P7" s="450">
        <v>7017</v>
      </c>
      <c r="Q7" s="450">
        <v>7007</v>
      </c>
      <c r="R7" s="450">
        <v>7439</v>
      </c>
      <c r="S7" s="450">
        <v>8362</v>
      </c>
      <c r="T7" s="450">
        <v>7619</v>
      </c>
      <c r="U7" s="450">
        <v>7979</v>
      </c>
      <c r="V7" s="450">
        <v>7599</v>
      </c>
      <c r="W7" s="450">
        <v>8003</v>
      </c>
      <c r="X7" s="445"/>
      <c r="Y7" s="445"/>
      <c r="Z7" s="445"/>
    </row>
    <row r="8" spans="1:26" ht="15">
      <c r="A8" s="451" t="s">
        <v>26</v>
      </c>
      <c r="B8" s="452">
        <v>37651</v>
      </c>
      <c r="C8" s="452">
        <v>36016</v>
      </c>
      <c r="D8" s="452">
        <v>25883</v>
      </c>
      <c r="E8" s="452">
        <v>15655</v>
      </c>
      <c r="F8" s="452">
        <v>19306</v>
      </c>
      <c r="G8" s="452">
        <v>20759</v>
      </c>
      <c r="H8" s="452">
        <v>24546</v>
      </c>
      <c r="I8" s="449"/>
      <c r="J8" s="452">
        <v>3456</v>
      </c>
      <c r="K8" s="452">
        <v>5490</v>
      </c>
      <c r="L8" s="452">
        <v>5696</v>
      </c>
      <c r="M8" s="452">
        <v>4664</v>
      </c>
      <c r="N8" s="452">
        <v>3569</v>
      </c>
      <c r="O8" s="452">
        <v>5950</v>
      </c>
      <c r="P8" s="452">
        <v>5845</v>
      </c>
      <c r="Q8" s="452">
        <v>5395</v>
      </c>
      <c r="R8" s="452">
        <v>5411</v>
      </c>
      <c r="S8" s="452">
        <v>6537</v>
      </c>
      <c r="T8" s="452">
        <v>5939</v>
      </c>
      <c r="U8" s="452">
        <v>6658</v>
      </c>
      <c r="V8" s="452">
        <v>6397</v>
      </c>
      <c r="W8" s="452">
        <v>6152</v>
      </c>
      <c r="X8" s="445"/>
      <c r="Y8" s="445"/>
      <c r="Z8" s="445"/>
    </row>
    <row r="9" spans="1:26" ht="15">
      <c r="A9" s="449" t="s">
        <v>27</v>
      </c>
      <c r="B9" s="450">
        <v>33064</v>
      </c>
      <c r="C9" s="450">
        <v>26655</v>
      </c>
      <c r="D9" s="450">
        <v>11296</v>
      </c>
      <c r="E9" s="450">
        <v>17717</v>
      </c>
      <c r="F9" s="450">
        <v>21778</v>
      </c>
      <c r="G9" s="450">
        <v>24602</v>
      </c>
      <c r="H9" s="450">
        <v>26398</v>
      </c>
      <c r="I9" s="449"/>
      <c r="J9" s="450">
        <v>4392</v>
      </c>
      <c r="K9" s="450">
        <v>5337</v>
      </c>
      <c r="L9" s="450">
        <v>6041</v>
      </c>
      <c r="M9" s="450">
        <v>6008</v>
      </c>
      <c r="N9" s="450">
        <v>5188</v>
      </c>
      <c r="O9" s="450">
        <v>6547</v>
      </c>
      <c r="P9" s="450">
        <v>6864</v>
      </c>
      <c r="Q9" s="450">
        <v>6003</v>
      </c>
      <c r="R9" s="450">
        <v>5753</v>
      </c>
      <c r="S9" s="450">
        <v>6895</v>
      </c>
      <c r="T9" s="450">
        <v>6791</v>
      </c>
      <c r="U9" s="450">
        <v>6959</v>
      </c>
      <c r="V9" s="450">
        <v>5555</v>
      </c>
      <c r="W9" s="450">
        <v>7073</v>
      </c>
      <c r="X9" s="445"/>
      <c r="Y9" s="445"/>
      <c r="Z9" s="445"/>
    </row>
    <row r="10" spans="1:26" ht="15">
      <c r="A10" s="446" t="s">
        <v>28</v>
      </c>
      <c r="B10" s="447">
        <v>86423</v>
      </c>
      <c r="C10" s="447">
        <v>84138</v>
      </c>
      <c r="D10" s="447">
        <v>37733</v>
      </c>
      <c r="E10" s="447">
        <v>48368</v>
      </c>
      <c r="F10" s="447">
        <v>54285</v>
      </c>
      <c r="G10" s="447">
        <v>63594</v>
      </c>
      <c r="H10" s="447">
        <v>65841</v>
      </c>
      <c r="I10" s="448"/>
      <c r="J10" s="447">
        <v>11722</v>
      </c>
      <c r="K10" s="447">
        <v>13441</v>
      </c>
      <c r="L10" s="447">
        <v>16138</v>
      </c>
      <c r="M10" s="447">
        <v>12999</v>
      </c>
      <c r="N10" s="447">
        <v>10441</v>
      </c>
      <c r="O10" s="447">
        <v>15477</v>
      </c>
      <c r="P10" s="447">
        <v>20324</v>
      </c>
      <c r="Q10" s="447">
        <v>17350</v>
      </c>
      <c r="R10" s="447">
        <v>12399</v>
      </c>
      <c r="S10" s="447">
        <v>16792</v>
      </c>
      <c r="T10" s="447">
        <v>17701</v>
      </c>
      <c r="U10" s="447">
        <v>18949</v>
      </c>
      <c r="V10" s="447">
        <v>15347</v>
      </c>
      <c r="W10" s="447">
        <v>19836</v>
      </c>
      <c r="X10" s="445"/>
      <c r="Y10" s="445"/>
      <c r="Z10" s="445"/>
    </row>
    <row r="11" spans="1:26" ht="15">
      <c r="A11" s="449" t="s">
        <v>29</v>
      </c>
      <c r="B11" s="450">
        <v>26287</v>
      </c>
      <c r="C11" s="450">
        <v>27295</v>
      </c>
      <c r="D11" s="450">
        <v>24637</v>
      </c>
      <c r="E11" s="450">
        <v>23302</v>
      </c>
      <c r="F11" s="450">
        <v>22975</v>
      </c>
      <c r="G11" s="450">
        <v>30106</v>
      </c>
      <c r="H11" s="450">
        <v>28870</v>
      </c>
      <c r="I11" s="449"/>
      <c r="J11" s="450">
        <v>5331</v>
      </c>
      <c r="K11" s="450">
        <v>5899</v>
      </c>
      <c r="L11" s="450">
        <v>6867</v>
      </c>
      <c r="M11" s="450">
        <v>4892</v>
      </c>
      <c r="N11" s="450">
        <v>4010</v>
      </c>
      <c r="O11" s="450">
        <v>6968</v>
      </c>
      <c r="P11" s="450">
        <v>10725</v>
      </c>
      <c r="Q11" s="450">
        <v>8403</v>
      </c>
      <c r="R11" s="450">
        <v>4326</v>
      </c>
      <c r="S11" s="450">
        <v>7483</v>
      </c>
      <c r="T11" s="450">
        <v>8214</v>
      </c>
      <c r="U11" s="450">
        <v>8758</v>
      </c>
      <c r="V11" s="450">
        <v>6525</v>
      </c>
      <c r="W11" s="450">
        <v>7970</v>
      </c>
      <c r="X11" s="445"/>
      <c r="Y11" s="445"/>
      <c r="Z11" s="445"/>
    </row>
    <row r="12" spans="1:26" ht="15">
      <c r="A12" s="451" t="s">
        <v>30</v>
      </c>
      <c r="B12" s="452">
        <v>23264</v>
      </c>
      <c r="C12" s="452">
        <v>21368</v>
      </c>
      <c r="D12" s="452">
        <v>13096</v>
      </c>
      <c r="E12" s="452">
        <v>25066</v>
      </c>
      <c r="F12" s="452">
        <v>31310</v>
      </c>
      <c r="G12" s="452">
        <v>33488</v>
      </c>
      <c r="H12" s="452">
        <v>37061</v>
      </c>
      <c r="I12" s="449"/>
      <c r="J12" s="452">
        <v>6391</v>
      </c>
      <c r="K12" s="452">
        <v>7542</v>
      </c>
      <c r="L12" s="452">
        <v>9271</v>
      </c>
      <c r="M12" s="452">
        <v>8106</v>
      </c>
      <c r="N12" s="452">
        <v>6432</v>
      </c>
      <c r="O12" s="452">
        <v>8510</v>
      </c>
      <c r="P12" s="452">
        <v>9599</v>
      </c>
      <c r="Q12" s="452">
        <v>8947</v>
      </c>
      <c r="R12" s="452">
        <v>8074</v>
      </c>
      <c r="S12" s="452">
        <v>9308</v>
      </c>
      <c r="T12" s="452">
        <v>9488</v>
      </c>
      <c r="U12" s="452">
        <v>10191</v>
      </c>
      <c r="V12" s="452">
        <v>8822</v>
      </c>
      <c r="W12" s="452">
        <v>11866</v>
      </c>
      <c r="X12" s="445"/>
      <c r="Y12" s="445"/>
      <c r="Z12" s="445"/>
    </row>
    <row r="13" spans="1:26" ht="15">
      <c r="A13" s="449" t="s">
        <v>31</v>
      </c>
      <c r="B13" s="450">
        <v>36871</v>
      </c>
      <c r="C13" s="450">
        <v>35475</v>
      </c>
      <c r="D13" s="1302"/>
      <c r="E13" s="1302"/>
      <c r="F13" s="1302"/>
      <c r="G13" s="1302"/>
      <c r="H13" s="1302"/>
      <c r="I13" s="449"/>
      <c r="J13" s="1302"/>
      <c r="K13" s="1302"/>
      <c r="L13" s="1302"/>
      <c r="M13" s="1302"/>
      <c r="N13" s="1302"/>
      <c r="O13" s="1302"/>
      <c r="P13" s="1302"/>
      <c r="Q13" s="1302"/>
      <c r="R13" s="1302"/>
      <c r="S13" s="1302"/>
      <c r="T13" s="1302"/>
      <c r="U13" s="1302"/>
      <c r="V13" s="450"/>
      <c r="W13" s="450"/>
      <c r="X13" s="445"/>
      <c r="Y13" s="445"/>
      <c r="Z13" s="445"/>
    </row>
    <row r="14" spans="1:26" ht="15">
      <c r="A14" s="446" t="s">
        <v>33</v>
      </c>
      <c r="B14" s="447">
        <v>2417</v>
      </c>
      <c r="C14" s="447">
        <v>2470</v>
      </c>
      <c r="D14" s="447">
        <v>2370</v>
      </c>
      <c r="E14" s="447">
        <v>2466</v>
      </c>
      <c r="F14" s="447">
        <v>2710</v>
      </c>
      <c r="G14" s="1303"/>
      <c r="H14" s="1303"/>
      <c r="I14" s="448"/>
      <c r="J14" s="447">
        <v>500</v>
      </c>
      <c r="K14" s="447">
        <v>684</v>
      </c>
      <c r="L14" s="447">
        <v>731</v>
      </c>
      <c r="M14" s="447">
        <v>795</v>
      </c>
      <c r="N14" s="447">
        <v>800</v>
      </c>
      <c r="O14" s="1303"/>
      <c r="P14" s="1303"/>
      <c r="Q14" s="1303"/>
      <c r="R14" s="1303"/>
      <c r="S14" s="1303"/>
      <c r="T14" s="1303"/>
      <c r="U14" s="1303"/>
      <c r="V14" s="447"/>
      <c r="W14" s="447"/>
      <c r="X14" s="445"/>
      <c r="Y14" s="445"/>
      <c r="Z14" s="445"/>
    </row>
    <row r="15" spans="1:26" ht="15">
      <c r="A15" s="453" t="s">
        <v>34</v>
      </c>
      <c r="B15" s="454">
        <v>366511</v>
      </c>
      <c r="C15" s="454">
        <v>384639</v>
      </c>
      <c r="D15" s="454">
        <v>301972</v>
      </c>
      <c r="E15" s="454">
        <v>300385</v>
      </c>
      <c r="F15" s="454">
        <v>315610</v>
      </c>
      <c r="G15" s="1304"/>
      <c r="H15" s="1304"/>
      <c r="I15" s="448"/>
      <c r="J15" s="454">
        <v>68031</v>
      </c>
      <c r="K15" s="454">
        <v>75685</v>
      </c>
      <c r="L15" s="454">
        <v>89421</v>
      </c>
      <c r="M15" s="454">
        <v>82473</v>
      </c>
      <c r="N15" s="454">
        <v>63928</v>
      </c>
      <c r="O15" s="1304"/>
      <c r="P15" s="1304"/>
      <c r="Q15" s="1304"/>
      <c r="R15" s="1304" t="s">
        <v>32</v>
      </c>
      <c r="S15" s="1304" t="s">
        <v>32</v>
      </c>
      <c r="T15" s="1304" t="s">
        <v>32</v>
      </c>
      <c r="U15" s="1304" t="s">
        <v>32</v>
      </c>
      <c r="V15" s="454"/>
      <c r="W15" s="454"/>
      <c r="X15" s="445"/>
      <c r="Y15" s="445"/>
      <c r="Z15" s="445"/>
    </row>
    <row r="16" spans="1:26" ht="15">
      <c r="A16" s="453" t="s">
        <v>35</v>
      </c>
      <c r="B16" s="1304"/>
      <c r="C16" s="1304"/>
      <c r="D16" s="1304"/>
      <c r="E16" s="1304"/>
      <c r="F16" s="454">
        <v>312901</v>
      </c>
      <c r="G16" s="454">
        <v>307793</v>
      </c>
      <c r="H16" s="454">
        <v>321154</v>
      </c>
      <c r="I16" s="448"/>
      <c r="J16" s="454">
        <v>67531</v>
      </c>
      <c r="K16" s="454">
        <v>75001</v>
      </c>
      <c r="L16" s="454">
        <v>88689</v>
      </c>
      <c r="M16" s="454">
        <v>81678</v>
      </c>
      <c r="N16" s="454">
        <v>63128</v>
      </c>
      <c r="O16" s="454">
        <v>74108</v>
      </c>
      <c r="P16" s="454">
        <v>89701</v>
      </c>
      <c r="Q16" s="454">
        <v>80852</v>
      </c>
      <c r="R16" s="454">
        <v>66774</v>
      </c>
      <c r="S16" s="454">
        <v>78743</v>
      </c>
      <c r="T16" s="454">
        <v>86238</v>
      </c>
      <c r="U16" s="454">
        <v>89397</v>
      </c>
      <c r="V16" s="454">
        <v>70826</v>
      </c>
      <c r="W16" s="454">
        <v>80598</v>
      </c>
      <c r="X16" s="445"/>
      <c r="Y16" s="445"/>
      <c r="Z16" s="445"/>
    </row>
    <row r="17" spans="1:26" ht="15">
      <c r="A17" s="446" t="s">
        <v>36</v>
      </c>
      <c r="B17" s="1303"/>
      <c r="C17" s="1303"/>
      <c r="D17" s="1303"/>
      <c r="E17" s="1303"/>
      <c r="F17" s="1303"/>
      <c r="G17" s="447">
        <v>289330</v>
      </c>
      <c r="H17" s="447">
        <v>297170</v>
      </c>
      <c r="I17" s="448"/>
      <c r="J17" s="1303"/>
      <c r="K17" s="1303"/>
      <c r="L17" s="1303"/>
      <c r="M17" s="1303"/>
      <c r="N17" s="447">
        <v>60718</v>
      </c>
      <c r="O17" s="447">
        <v>69473</v>
      </c>
      <c r="P17" s="447">
        <v>83266</v>
      </c>
      <c r="Q17" s="447">
        <v>75872</v>
      </c>
      <c r="R17" s="447">
        <v>63490</v>
      </c>
      <c r="S17" s="447">
        <v>73020</v>
      </c>
      <c r="T17" s="447">
        <v>79073</v>
      </c>
      <c r="U17" s="447">
        <v>81585</v>
      </c>
      <c r="V17" s="447">
        <v>65013</v>
      </c>
      <c r="W17" s="447">
        <v>73282</v>
      </c>
      <c r="X17" s="445"/>
      <c r="Y17" s="445"/>
      <c r="Z17" s="445"/>
    </row>
    <row r="18" spans="1:26" ht="15">
      <c r="A18" s="446" t="s">
        <v>37</v>
      </c>
      <c r="B18" s="1303"/>
      <c r="C18" s="1303"/>
      <c r="D18" s="1303"/>
      <c r="E18" s="1303"/>
      <c r="F18" s="1303"/>
      <c r="G18" s="447">
        <v>18463</v>
      </c>
      <c r="H18" s="447">
        <v>23984</v>
      </c>
      <c r="I18" s="448"/>
      <c r="J18" s="1303"/>
      <c r="K18" s="1303"/>
      <c r="L18" s="1303"/>
      <c r="M18" s="1303"/>
      <c r="N18" s="447">
        <v>2411</v>
      </c>
      <c r="O18" s="447">
        <v>4637</v>
      </c>
      <c r="P18" s="447">
        <v>6435</v>
      </c>
      <c r="Q18" s="447">
        <v>4980</v>
      </c>
      <c r="R18" s="447">
        <v>3284</v>
      </c>
      <c r="S18" s="447">
        <v>5723</v>
      </c>
      <c r="T18" s="447">
        <v>7165</v>
      </c>
      <c r="U18" s="447">
        <v>7812</v>
      </c>
      <c r="V18" s="447">
        <v>5813</v>
      </c>
      <c r="W18" s="447">
        <v>7316</v>
      </c>
      <c r="X18" s="445"/>
      <c r="Y18" s="445"/>
      <c r="Z18" s="445"/>
    </row>
    <row r="19" spans="1:26" ht="15">
      <c r="A19" s="453" t="s">
        <v>38</v>
      </c>
      <c r="B19" s="1304"/>
      <c r="C19" s="1304"/>
      <c r="D19" s="1304"/>
      <c r="E19" s="1304"/>
      <c r="F19" s="454">
        <v>305293</v>
      </c>
      <c r="G19" s="454">
        <v>302042</v>
      </c>
      <c r="H19" s="454">
        <v>300919</v>
      </c>
      <c r="I19" s="448"/>
      <c r="J19" s="454">
        <v>64328</v>
      </c>
      <c r="K19" s="454">
        <v>73496</v>
      </c>
      <c r="L19" s="454">
        <v>74762</v>
      </c>
      <c r="M19" s="454">
        <v>92706</v>
      </c>
      <c r="N19" s="454">
        <v>59358</v>
      </c>
      <c r="O19" s="454">
        <v>73161</v>
      </c>
      <c r="P19" s="454">
        <v>77569</v>
      </c>
      <c r="Q19" s="454">
        <v>91954</v>
      </c>
      <c r="R19" s="1304"/>
      <c r="S19" s="1304"/>
      <c r="T19" s="454">
        <v>80559</v>
      </c>
      <c r="U19" s="454">
        <v>90328</v>
      </c>
      <c r="V19" s="454">
        <v>63826</v>
      </c>
      <c r="W19" s="454">
        <v>79792</v>
      </c>
      <c r="X19" s="445"/>
      <c r="Y19" s="445"/>
      <c r="Z19" s="445"/>
    </row>
    <row r="20" spans="1:26" ht="15">
      <c r="A20" s="453" t="s">
        <v>39</v>
      </c>
      <c r="B20" s="1304"/>
      <c r="C20" s="1304"/>
      <c r="D20" s="1304"/>
      <c r="E20" s="1304"/>
      <c r="F20" s="454">
        <v>303241</v>
      </c>
      <c r="G20" s="1304"/>
      <c r="H20" s="1304"/>
      <c r="I20" s="448"/>
      <c r="J20" s="1304"/>
      <c r="K20" s="1304"/>
      <c r="L20" s="1304"/>
      <c r="M20" s="454">
        <v>92099</v>
      </c>
      <c r="N20" s="454">
        <v>58323</v>
      </c>
      <c r="O20" s="454">
        <v>71612</v>
      </c>
      <c r="P20" s="454">
        <v>73902</v>
      </c>
      <c r="Q20" s="1304"/>
      <c r="R20" s="454">
        <v>53994</v>
      </c>
      <c r="S20" s="454">
        <v>72138</v>
      </c>
      <c r="T20" s="1382">
        <v>78327</v>
      </c>
      <c r="U20" s="1382">
        <v>88170</v>
      </c>
      <c r="V20" s="454"/>
      <c r="W20" s="454"/>
      <c r="X20" s="445"/>
      <c r="Y20" s="445"/>
      <c r="Z20" s="445"/>
    </row>
    <row r="21" spans="1:26" ht="15">
      <c r="A21" s="446" t="s">
        <v>40</v>
      </c>
      <c r="B21" s="1303"/>
      <c r="C21" s="1303"/>
      <c r="D21" s="1303"/>
      <c r="E21" s="1303"/>
      <c r="F21" s="447">
        <v>270935</v>
      </c>
      <c r="G21" s="447">
        <v>260663</v>
      </c>
      <c r="H21" s="447">
        <v>256789</v>
      </c>
      <c r="I21" s="448"/>
      <c r="J21" s="447">
        <f>58057-J29</f>
        <v>57631</v>
      </c>
      <c r="K21" s="447">
        <f>65849-K29</f>
        <v>65370</v>
      </c>
      <c r="L21" s="447">
        <f>66725-L29</f>
        <v>66185</v>
      </c>
      <c r="M21" s="447">
        <v>81749</v>
      </c>
      <c r="N21" s="447">
        <v>51311</v>
      </c>
      <c r="O21" s="447">
        <v>62769</v>
      </c>
      <c r="P21" s="447">
        <v>65381</v>
      </c>
      <c r="Q21" s="447">
        <v>81202</v>
      </c>
      <c r="R21" s="447">
        <v>45861</v>
      </c>
      <c r="S21" s="447">
        <v>63329</v>
      </c>
      <c r="T21" s="447">
        <v>69714</v>
      </c>
      <c r="U21" s="447">
        <v>77885</v>
      </c>
      <c r="V21" s="447">
        <v>52546</v>
      </c>
      <c r="W21" s="447">
        <v>68512</v>
      </c>
      <c r="X21" s="445"/>
      <c r="Y21" s="445"/>
      <c r="Z21" s="445"/>
    </row>
    <row r="22" spans="1:26" ht="15">
      <c r="A22" s="697" t="s">
        <v>966</v>
      </c>
      <c r="B22" s="1302"/>
      <c r="C22" s="1302"/>
      <c r="D22" s="1302"/>
      <c r="E22" s="1302"/>
      <c r="F22" s="486"/>
      <c r="G22" s="486"/>
      <c r="H22" s="486"/>
      <c r="I22" s="448"/>
      <c r="J22" s="486"/>
      <c r="K22" s="486"/>
      <c r="L22" s="486"/>
      <c r="M22" s="486"/>
      <c r="N22" s="486"/>
      <c r="O22" s="486"/>
      <c r="P22" s="486"/>
      <c r="Q22" s="486"/>
      <c r="R22" s="486"/>
      <c r="S22" s="486"/>
      <c r="T22" s="486"/>
      <c r="U22" s="486"/>
      <c r="V22" s="684">
        <v>9400</v>
      </c>
      <c r="W22" s="684">
        <v>13180</v>
      </c>
      <c r="X22" s="445"/>
      <c r="Y22" s="445"/>
      <c r="Z22" s="445"/>
    </row>
    <row r="23" spans="1:26" ht="15">
      <c r="A23" s="1500" t="s">
        <v>967</v>
      </c>
      <c r="B23" s="1501"/>
      <c r="C23" s="1501"/>
      <c r="D23" s="1501"/>
      <c r="E23" s="1501"/>
      <c r="F23" s="1502"/>
      <c r="G23" s="1502"/>
      <c r="H23" s="1502"/>
      <c r="I23" s="448"/>
      <c r="J23" s="1502"/>
      <c r="K23" s="1502"/>
      <c r="L23" s="1502"/>
      <c r="M23" s="1502"/>
      <c r="N23" s="1502"/>
      <c r="O23" s="1502"/>
      <c r="P23" s="1502"/>
      <c r="Q23" s="1502"/>
      <c r="R23" s="1502"/>
      <c r="S23" s="1502"/>
      <c r="T23" s="1502"/>
      <c r="U23" s="1502"/>
      <c r="V23" s="1091">
        <v>25915</v>
      </c>
      <c r="W23" s="1091">
        <v>30528</v>
      </c>
      <c r="X23" s="445"/>
      <c r="Y23" s="445"/>
      <c r="Z23" s="445"/>
    </row>
    <row r="24" spans="1:26" ht="15">
      <c r="A24" s="697" t="s">
        <v>977</v>
      </c>
      <c r="B24" s="1302"/>
      <c r="C24" s="1302"/>
      <c r="D24" s="1302"/>
      <c r="E24" s="1302"/>
      <c r="F24" s="486"/>
      <c r="G24" s="486"/>
      <c r="H24" s="486"/>
      <c r="I24" s="448"/>
      <c r="J24" s="486"/>
      <c r="K24" s="486"/>
      <c r="L24" s="486"/>
      <c r="M24" s="486"/>
      <c r="N24" s="486"/>
      <c r="O24" s="486"/>
      <c r="P24" s="486"/>
      <c r="Q24" s="486"/>
      <c r="R24" s="486"/>
      <c r="S24" s="486"/>
      <c r="T24" s="486"/>
      <c r="U24" s="486"/>
      <c r="V24" s="684">
        <v>2536</v>
      </c>
      <c r="W24" s="684">
        <v>3337</v>
      </c>
      <c r="X24" s="445"/>
      <c r="Y24" s="445"/>
      <c r="Z24" s="445"/>
    </row>
    <row r="25" spans="1:26" ht="15">
      <c r="A25" s="1500" t="s">
        <v>968</v>
      </c>
      <c r="B25" s="1501"/>
      <c r="C25" s="1501"/>
      <c r="D25" s="1501"/>
      <c r="E25" s="1501"/>
      <c r="F25" s="1502"/>
      <c r="G25" s="1502"/>
      <c r="H25" s="1502"/>
      <c r="I25" s="448"/>
      <c r="J25" s="1502"/>
      <c r="K25" s="1502"/>
      <c r="L25" s="1502"/>
      <c r="M25" s="1502"/>
      <c r="N25" s="1502"/>
      <c r="O25" s="1502"/>
      <c r="P25" s="1502"/>
      <c r="Q25" s="1502"/>
      <c r="R25" s="1502"/>
      <c r="S25" s="1502"/>
      <c r="T25" s="1502"/>
      <c r="U25" s="1502"/>
      <c r="V25" s="1091">
        <v>1809</v>
      </c>
      <c r="W25" s="1091">
        <v>1782</v>
      </c>
      <c r="X25" s="445"/>
      <c r="Y25" s="445"/>
      <c r="Z25" s="445"/>
    </row>
    <row r="26" spans="1:26" ht="15">
      <c r="A26" s="697" t="s">
        <v>969</v>
      </c>
      <c r="B26" s="1302"/>
      <c r="C26" s="1302"/>
      <c r="D26" s="1302"/>
      <c r="E26" s="1302"/>
      <c r="F26" s="486"/>
      <c r="G26" s="486"/>
      <c r="H26" s="486"/>
      <c r="I26" s="448"/>
      <c r="J26" s="486"/>
      <c r="K26" s="486"/>
      <c r="L26" s="486"/>
      <c r="M26" s="486"/>
      <c r="N26" s="486"/>
      <c r="O26" s="486"/>
      <c r="P26" s="486"/>
      <c r="Q26" s="486"/>
      <c r="R26" s="486"/>
      <c r="S26" s="486"/>
      <c r="T26" s="486"/>
      <c r="U26" s="486"/>
      <c r="V26" s="684">
        <v>8343</v>
      </c>
      <c r="W26" s="684">
        <v>13767</v>
      </c>
      <c r="X26" s="445"/>
      <c r="Y26" s="445"/>
      <c r="Z26" s="445"/>
    </row>
    <row r="27" spans="1:26" ht="15">
      <c r="A27" s="1500" t="s">
        <v>970</v>
      </c>
      <c r="B27" s="1501"/>
      <c r="C27" s="1501"/>
      <c r="D27" s="1501"/>
      <c r="E27" s="1501"/>
      <c r="F27" s="1502"/>
      <c r="G27" s="1502"/>
      <c r="H27" s="1502"/>
      <c r="I27" s="448"/>
      <c r="J27" s="1502"/>
      <c r="K27" s="1502"/>
      <c r="L27" s="1502"/>
      <c r="M27" s="1502"/>
      <c r="N27" s="1502"/>
      <c r="O27" s="1502"/>
      <c r="P27" s="1502"/>
      <c r="Q27" s="1502"/>
      <c r="R27" s="1502"/>
      <c r="S27" s="1502"/>
      <c r="T27" s="1502"/>
      <c r="U27" s="1502"/>
      <c r="V27" s="1091">
        <v>4543</v>
      </c>
      <c r="W27" s="1091">
        <v>5917</v>
      </c>
      <c r="X27" s="445"/>
      <c r="Y27" s="445"/>
      <c r="Z27" s="445"/>
    </row>
    <row r="28" spans="1:26" ht="15">
      <c r="A28" s="446" t="s">
        <v>41</v>
      </c>
      <c r="B28" s="447">
        <v>51775</v>
      </c>
      <c r="C28" s="447">
        <v>56592</v>
      </c>
      <c r="D28" s="447">
        <v>43199</v>
      </c>
      <c r="E28" s="447">
        <v>31211</v>
      </c>
      <c r="F28" s="447">
        <v>32306</v>
      </c>
      <c r="G28" s="447">
        <v>33164</v>
      </c>
      <c r="H28" s="447">
        <v>35840</v>
      </c>
      <c r="I28" s="448"/>
      <c r="J28" s="447">
        <v>6271</v>
      </c>
      <c r="K28" s="447">
        <v>7647</v>
      </c>
      <c r="L28" s="447">
        <v>8037</v>
      </c>
      <c r="M28" s="447">
        <v>10351</v>
      </c>
      <c r="N28" s="447">
        <v>7011</v>
      </c>
      <c r="O28" s="447">
        <v>8843</v>
      </c>
      <c r="P28" s="447">
        <v>8521</v>
      </c>
      <c r="Q28" s="447">
        <v>8789</v>
      </c>
      <c r="R28" s="447">
        <v>8133</v>
      </c>
      <c r="S28" s="447">
        <v>8809</v>
      </c>
      <c r="T28" s="447">
        <v>8613</v>
      </c>
      <c r="U28" s="447">
        <v>10285</v>
      </c>
      <c r="V28" s="447">
        <v>9225</v>
      </c>
      <c r="W28" s="447">
        <v>8864</v>
      </c>
      <c r="X28" s="445"/>
      <c r="Y28" s="445"/>
      <c r="Z28" s="445"/>
    </row>
    <row r="29" spans="1:26" ht="15">
      <c r="A29" s="455" t="s">
        <v>42</v>
      </c>
      <c r="B29" s="456">
        <v>2637</v>
      </c>
      <c r="C29" s="456">
        <v>1548</v>
      </c>
      <c r="D29" s="456">
        <v>1314</v>
      </c>
      <c r="E29" s="456">
        <v>853</v>
      </c>
      <c r="F29" s="456">
        <v>2052</v>
      </c>
      <c r="G29" s="456">
        <v>8216</v>
      </c>
      <c r="H29" s="456">
        <v>8290</v>
      </c>
      <c r="I29" s="448"/>
      <c r="J29" s="456">
        <v>426</v>
      </c>
      <c r="K29" s="456">
        <v>479</v>
      </c>
      <c r="L29" s="456">
        <v>540</v>
      </c>
      <c r="M29" s="456">
        <v>607</v>
      </c>
      <c r="N29" s="456">
        <v>1035</v>
      </c>
      <c r="O29" s="456">
        <v>1550</v>
      </c>
      <c r="P29" s="456">
        <v>3668</v>
      </c>
      <c r="Q29" s="456">
        <v>1963</v>
      </c>
      <c r="R29" s="456">
        <v>1665</v>
      </c>
      <c r="S29" s="456">
        <v>2236</v>
      </c>
      <c r="T29" s="456">
        <v>2232</v>
      </c>
      <c r="U29" s="456">
        <v>2158</v>
      </c>
      <c r="V29" s="456">
        <v>2056</v>
      </c>
      <c r="W29" s="456">
        <v>2416</v>
      </c>
      <c r="X29" s="445"/>
      <c r="Y29" s="445"/>
      <c r="Z29" s="445"/>
    </row>
    <row r="30" spans="1:26" ht="22.5">
      <c r="A30" s="446" t="s">
        <v>43</v>
      </c>
      <c r="B30" s="447">
        <v>291329</v>
      </c>
      <c r="C30" s="447">
        <v>308981</v>
      </c>
      <c r="D30" s="447">
        <v>269306</v>
      </c>
      <c r="E30" s="447">
        <v>254865</v>
      </c>
      <c r="F30" s="1303"/>
      <c r="G30" s="1303"/>
      <c r="H30" s="1303"/>
      <c r="I30" s="448"/>
      <c r="J30" s="1303"/>
      <c r="K30" s="1303"/>
      <c r="L30" s="1303"/>
      <c r="M30" s="1303"/>
      <c r="N30" s="1303"/>
      <c r="O30" s="1303"/>
      <c r="P30" s="1303"/>
      <c r="Q30" s="1303"/>
      <c r="R30" s="1303"/>
      <c r="S30" s="1303"/>
      <c r="T30" s="1303"/>
      <c r="U30" s="1303"/>
      <c r="V30" s="447"/>
      <c r="W30" s="447"/>
      <c r="X30" s="445"/>
      <c r="Y30" s="445"/>
      <c r="Z30" s="445"/>
    </row>
    <row r="31" spans="1:26" ht="22.5">
      <c r="A31" s="446" t="s">
        <v>44</v>
      </c>
      <c r="B31" s="447">
        <v>343104</v>
      </c>
      <c r="C31" s="447">
        <v>365573</v>
      </c>
      <c r="D31" s="447">
        <v>312505</v>
      </c>
      <c r="E31" s="447">
        <v>286076</v>
      </c>
      <c r="F31" s="1303"/>
      <c r="G31" s="1303"/>
      <c r="H31" s="1303"/>
      <c r="I31" s="448"/>
      <c r="J31" s="1303"/>
      <c r="K31" s="1303"/>
      <c r="L31" s="1303"/>
      <c r="M31" s="1303"/>
      <c r="N31" s="1303"/>
      <c r="O31" s="1303"/>
      <c r="P31" s="1303"/>
      <c r="Q31" s="1303"/>
      <c r="R31" s="1303"/>
      <c r="S31" s="1303"/>
      <c r="T31" s="1303"/>
      <c r="U31" s="1303"/>
      <c r="V31" s="447"/>
      <c r="W31" s="447"/>
      <c r="X31" s="445"/>
      <c r="Y31" s="445"/>
      <c r="Z31" s="445"/>
    </row>
    <row r="32" spans="1:26" ht="15.75" thickBot="1">
      <c r="A32" s="457" t="s">
        <v>45</v>
      </c>
      <c r="B32" s="1304"/>
      <c r="C32" s="1304"/>
      <c r="D32" s="1304"/>
      <c r="E32" s="1304"/>
      <c r="F32" s="1304"/>
      <c r="G32" s="458">
        <v>18497</v>
      </c>
      <c r="H32" s="458">
        <v>23580</v>
      </c>
      <c r="I32" s="448"/>
      <c r="J32" s="1304"/>
      <c r="K32" s="1304"/>
      <c r="L32" s="1304"/>
      <c r="M32" s="1304"/>
      <c r="N32" s="458">
        <v>2699</v>
      </c>
      <c r="O32" s="458">
        <v>4536</v>
      </c>
      <c r="P32" s="458">
        <v>6211</v>
      </c>
      <c r="Q32" s="458">
        <v>5051</v>
      </c>
      <c r="R32" s="458">
        <v>3545</v>
      </c>
      <c r="S32" s="458">
        <v>5572</v>
      </c>
      <c r="T32" s="458">
        <v>6646</v>
      </c>
      <c r="U32" s="458">
        <v>7807</v>
      </c>
      <c r="V32" s="458">
        <v>5648</v>
      </c>
      <c r="W32" s="458">
        <v>7122</v>
      </c>
      <c r="X32" s="445"/>
      <c r="Y32" s="445"/>
      <c r="Z32" s="445"/>
    </row>
    <row r="33" spans="1:23" ht="15">
      <c r="A33" s="1549" t="s">
        <v>46</v>
      </c>
      <c r="B33" s="1549"/>
      <c r="C33" s="1549"/>
      <c r="D33" s="1549"/>
      <c r="E33" s="1549"/>
      <c r="F33" s="1549"/>
      <c r="G33" s="1549"/>
      <c r="H33" s="1549"/>
      <c r="I33" s="1550"/>
      <c r="J33" s="1549"/>
      <c r="K33" s="1549"/>
      <c r="L33" s="1549"/>
      <c r="M33" s="1549"/>
      <c r="N33" s="1549"/>
      <c r="O33" s="1549"/>
      <c r="P33" s="1549"/>
      <c r="Q33" s="1549"/>
      <c r="R33" s="1549"/>
      <c r="S33" s="1549"/>
      <c r="T33" s="1549"/>
      <c r="U33" s="1549"/>
      <c r="V33" s="459"/>
      <c r="W33" s="445"/>
    </row>
    <row r="34" spans="1:23">
      <c r="A34" s="1552" t="s">
        <v>47</v>
      </c>
      <c r="B34" s="1552"/>
      <c r="C34" s="1552"/>
      <c r="D34" s="1552"/>
      <c r="E34" s="1552"/>
      <c r="F34" s="1552"/>
      <c r="G34" s="1552"/>
      <c r="H34" s="1552"/>
      <c r="I34" s="1552"/>
      <c r="J34" s="1552"/>
      <c r="K34" s="1552"/>
      <c r="L34" s="1552"/>
      <c r="M34" s="1552"/>
      <c r="N34" s="1552"/>
      <c r="O34" s="1552"/>
      <c r="P34" s="1552"/>
      <c r="Q34" s="1552"/>
      <c r="R34" s="1552"/>
      <c r="S34" s="1552"/>
      <c r="T34" s="1552"/>
      <c r="U34" s="1552"/>
      <c r="V34" s="1552"/>
      <c r="W34" s="1552"/>
    </row>
    <row r="35" spans="1:23">
      <c r="A35" s="1552" t="s">
        <v>971</v>
      </c>
      <c r="B35" s="1552"/>
      <c r="C35" s="1552"/>
      <c r="D35" s="1552"/>
      <c r="E35" s="1552"/>
      <c r="F35" s="1552"/>
      <c r="G35" s="1552"/>
      <c r="H35" s="1552"/>
      <c r="I35" s="1552"/>
      <c r="J35" s="1552"/>
      <c r="K35" s="1552"/>
      <c r="L35" s="1552"/>
      <c r="M35" s="1552"/>
      <c r="N35" s="1552"/>
      <c r="O35" s="1552"/>
      <c r="P35" s="1552"/>
      <c r="Q35" s="1552"/>
      <c r="R35" s="1552"/>
      <c r="S35" s="1552"/>
      <c r="T35" s="1552"/>
      <c r="U35" s="1552"/>
      <c r="V35" s="1552"/>
      <c r="W35" s="1552"/>
    </row>
    <row r="36" spans="1:23">
      <c r="A36" s="1552" t="s">
        <v>972</v>
      </c>
      <c r="B36" s="1552"/>
      <c r="C36" s="1552"/>
      <c r="D36" s="1552"/>
      <c r="E36" s="1552"/>
      <c r="F36" s="1552"/>
      <c r="G36" s="1552"/>
      <c r="H36" s="1552"/>
      <c r="I36" s="1552"/>
      <c r="J36" s="1552"/>
      <c r="K36" s="1552"/>
      <c r="L36" s="1552"/>
      <c r="M36" s="1552"/>
      <c r="N36" s="1552"/>
      <c r="O36" s="1552"/>
      <c r="P36" s="1552"/>
      <c r="Q36" s="1552"/>
      <c r="R36" s="1552"/>
      <c r="S36" s="1552"/>
      <c r="T36" s="1552"/>
      <c r="U36" s="1552"/>
      <c r="V36" s="1552"/>
      <c r="W36" s="1552"/>
    </row>
    <row r="38" spans="1:23" ht="15">
      <c r="A38" s="1551" t="s">
        <v>48</v>
      </c>
      <c r="B38" s="1551"/>
      <c r="C38" s="1551"/>
      <c r="D38" s="1551"/>
      <c r="E38" s="1551"/>
      <c r="F38" s="1551"/>
      <c r="G38" s="1551"/>
      <c r="H38" s="1551"/>
      <c r="I38" s="1551"/>
      <c r="J38" s="1551"/>
      <c r="K38" s="1551"/>
      <c r="L38" s="1551"/>
      <c r="M38" s="1551"/>
      <c r="N38" s="1551"/>
      <c r="O38" s="1551"/>
      <c r="P38" s="1551"/>
      <c r="Q38" s="1551"/>
      <c r="R38" s="1551"/>
      <c r="S38" s="1551"/>
      <c r="T38" s="1551"/>
      <c r="U38" s="1551"/>
      <c r="V38" s="439"/>
    </row>
    <row r="39" spans="1:23">
      <c r="A39" s="441" t="s">
        <v>8</v>
      </c>
      <c r="B39" s="442">
        <v>2017</v>
      </c>
      <c r="C39" s="442">
        <v>2018</v>
      </c>
      <c r="D39" s="442">
        <v>2019</v>
      </c>
      <c r="E39" s="442">
        <v>2020</v>
      </c>
      <c r="F39" s="442">
        <v>2021</v>
      </c>
      <c r="G39" s="442">
        <v>2022</v>
      </c>
      <c r="H39" s="442">
        <v>2023</v>
      </c>
      <c r="I39" s="443"/>
      <c r="J39" s="442" t="s">
        <v>9</v>
      </c>
      <c r="K39" s="442" t="s">
        <v>10</v>
      </c>
      <c r="L39" s="442" t="s">
        <v>11</v>
      </c>
      <c r="M39" s="442" t="s">
        <v>12</v>
      </c>
      <c r="N39" s="442" t="s">
        <v>13</v>
      </c>
      <c r="O39" s="442" t="s">
        <v>14</v>
      </c>
      <c r="P39" s="442" t="s">
        <v>15</v>
      </c>
      <c r="Q39" s="442" t="s">
        <v>16</v>
      </c>
      <c r="R39" s="442" t="s">
        <v>17</v>
      </c>
      <c r="S39" s="444" t="s">
        <v>18</v>
      </c>
      <c r="T39" s="442" t="s">
        <v>19</v>
      </c>
      <c r="U39" s="442" t="s">
        <v>20</v>
      </c>
      <c r="V39" s="442" t="s">
        <v>909</v>
      </c>
      <c r="W39" s="442" t="s">
        <v>965</v>
      </c>
    </row>
    <row r="40" spans="1:23">
      <c r="A40" s="446" t="s">
        <v>21</v>
      </c>
      <c r="B40" s="1303"/>
      <c r="C40" s="447">
        <v>950</v>
      </c>
      <c r="D40" s="447">
        <v>3997</v>
      </c>
      <c r="E40" s="447">
        <v>4173</v>
      </c>
      <c r="F40" s="447">
        <v>3624</v>
      </c>
      <c r="G40" s="447">
        <v>3212</v>
      </c>
      <c r="H40" s="447">
        <v>3221</v>
      </c>
      <c r="I40" s="448"/>
      <c r="J40" s="447">
        <v>961</v>
      </c>
      <c r="K40" s="447">
        <v>748</v>
      </c>
      <c r="L40" s="447">
        <v>1020</v>
      </c>
      <c r="M40" s="447">
        <v>895</v>
      </c>
      <c r="N40" s="447">
        <v>739</v>
      </c>
      <c r="O40" s="447">
        <v>836</v>
      </c>
      <c r="P40" s="447">
        <v>899</v>
      </c>
      <c r="Q40" s="447">
        <v>739</v>
      </c>
      <c r="R40" s="447">
        <v>784</v>
      </c>
      <c r="S40" s="447">
        <v>665</v>
      </c>
      <c r="T40" s="447">
        <v>1037</v>
      </c>
      <c r="U40" s="447">
        <v>735</v>
      </c>
      <c r="V40" s="447">
        <v>766</v>
      </c>
      <c r="W40" s="447">
        <v>489</v>
      </c>
    </row>
    <row r="41" spans="1:23">
      <c r="A41" s="449" t="s">
        <v>49</v>
      </c>
      <c r="B41" s="1302"/>
      <c r="C41" s="450">
        <v>950</v>
      </c>
      <c r="D41" s="450">
        <v>3997</v>
      </c>
      <c r="E41" s="450">
        <v>4173</v>
      </c>
      <c r="F41" s="450">
        <v>3624</v>
      </c>
      <c r="G41" s="450">
        <v>3212</v>
      </c>
      <c r="H41" s="450">
        <v>3221</v>
      </c>
      <c r="I41" s="449"/>
      <c r="J41" s="450">
        <v>961</v>
      </c>
      <c r="K41" s="450">
        <v>748</v>
      </c>
      <c r="L41" s="450">
        <v>1020</v>
      </c>
      <c r="M41" s="450">
        <v>895</v>
      </c>
      <c r="N41" s="450">
        <v>739</v>
      </c>
      <c r="O41" s="450">
        <v>836</v>
      </c>
      <c r="P41" s="450">
        <v>899</v>
      </c>
      <c r="Q41" s="450">
        <v>739</v>
      </c>
      <c r="R41" s="450">
        <v>784</v>
      </c>
      <c r="S41" s="450">
        <v>665</v>
      </c>
      <c r="T41" s="450">
        <v>1037</v>
      </c>
      <c r="U41" s="450">
        <v>735</v>
      </c>
      <c r="V41" s="450">
        <v>766</v>
      </c>
      <c r="W41" s="450">
        <v>489</v>
      </c>
    </row>
    <row r="42" spans="1:23">
      <c r="A42" s="446" t="s">
        <v>24</v>
      </c>
      <c r="B42" s="447">
        <v>30830</v>
      </c>
      <c r="C42" s="447">
        <v>33570</v>
      </c>
      <c r="D42" s="447">
        <v>27329</v>
      </c>
      <c r="E42" s="447">
        <v>17749</v>
      </c>
      <c r="F42" s="447">
        <v>16736</v>
      </c>
      <c r="G42" s="447">
        <v>14677</v>
      </c>
      <c r="H42" s="447">
        <v>19323</v>
      </c>
      <c r="I42" s="448"/>
      <c r="J42" s="447">
        <v>3609</v>
      </c>
      <c r="K42" s="447">
        <v>3963</v>
      </c>
      <c r="L42" s="447">
        <v>4356</v>
      </c>
      <c r="M42" s="447">
        <v>4807</v>
      </c>
      <c r="N42" s="447">
        <v>3616</v>
      </c>
      <c r="O42" s="447">
        <v>4088</v>
      </c>
      <c r="P42" s="447">
        <v>3284</v>
      </c>
      <c r="Q42" s="447">
        <v>3616</v>
      </c>
      <c r="R42" s="447">
        <v>4668</v>
      </c>
      <c r="S42" s="447">
        <v>4633</v>
      </c>
      <c r="T42" s="447">
        <v>4403</v>
      </c>
      <c r="U42" s="447">
        <v>5618</v>
      </c>
      <c r="V42" s="447">
        <v>4852</v>
      </c>
      <c r="W42" s="447">
        <v>4789</v>
      </c>
    </row>
    <row r="43" spans="1:23">
      <c r="A43" s="451" t="s">
        <v>50</v>
      </c>
      <c r="B43" s="1301"/>
      <c r="C43" s="452">
        <v>3750</v>
      </c>
      <c r="D43" s="452">
        <v>2727</v>
      </c>
      <c r="E43" s="1301"/>
      <c r="F43" s="1301"/>
      <c r="G43" s="1301"/>
      <c r="H43" s="1301"/>
      <c r="I43" s="449"/>
      <c r="J43" s="1301"/>
      <c r="K43" s="1301"/>
      <c r="L43" s="1301"/>
      <c r="M43" s="1301"/>
      <c r="N43" s="1301"/>
      <c r="O43" s="1301"/>
      <c r="P43" s="1301"/>
      <c r="Q43" s="1301"/>
      <c r="R43" s="1301"/>
      <c r="S43" s="1301"/>
      <c r="T43" s="1301"/>
      <c r="U43" s="1301"/>
      <c r="V43" s="452"/>
      <c r="W43" s="452"/>
    </row>
    <row r="44" spans="1:23">
      <c r="A44" s="449" t="s">
        <v>51</v>
      </c>
      <c r="B44" s="450">
        <v>4552</v>
      </c>
      <c r="C44" s="450">
        <v>4336</v>
      </c>
      <c r="D44" s="450">
        <v>3172</v>
      </c>
      <c r="E44" s="450">
        <v>2968</v>
      </c>
      <c r="F44" s="450">
        <v>3389</v>
      </c>
      <c r="G44" s="450">
        <v>2725</v>
      </c>
      <c r="H44" s="450">
        <v>3495</v>
      </c>
      <c r="I44" s="449"/>
      <c r="J44" s="450">
        <v>583</v>
      </c>
      <c r="K44" s="450">
        <v>742</v>
      </c>
      <c r="L44" s="450">
        <v>972</v>
      </c>
      <c r="M44" s="450">
        <v>1089</v>
      </c>
      <c r="N44" s="450">
        <v>310</v>
      </c>
      <c r="O44" s="450">
        <v>930</v>
      </c>
      <c r="P44" s="450">
        <v>525</v>
      </c>
      <c r="Q44" s="450">
        <v>960</v>
      </c>
      <c r="R44" s="450">
        <v>951</v>
      </c>
      <c r="S44" s="450">
        <v>1004</v>
      </c>
      <c r="T44" s="450">
        <v>801</v>
      </c>
      <c r="U44" s="450">
        <v>739</v>
      </c>
      <c r="V44" s="450">
        <v>557</v>
      </c>
      <c r="W44" s="450">
        <v>761</v>
      </c>
    </row>
    <row r="45" spans="1:23">
      <c r="A45" s="451" t="s">
        <v>52</v>
      </c>
      <c r="B45" s="452">
        <v>4606</v>
      </c>
      <c r="C45" s="452">
        <v>4103</v>
      </c>
      <c r="D45" s="452">
        <v>3607</v>
      </c>
      <c r="E45" s="452">
        <v>2593</v>
      </c>
      <c r="F45" s="452">
        <v>169</v>
      </c>
      <c r="G45" s="1301"/>
      <c r="H45" s="452">
        <v>1669</v>
      </c>
      <c r="I45" s="449"/>
      <c r="J45" s="452">
        <v>169</v>
      </c>
      <c r="K45" s="1301"/>
      <c r="L45" s="1301"/>
      <c r="M45" s="1301"/>
      <c r="N45" s="1301"/>
      <c r="O45" s="1301"/>
      <c r="P45" s="1301"/>
      <c r="Q45" s="1301"/>
      <c r="R45" s="1301"/>
      <c r="S45" s="452">
        <v>57</v>
      </c>
      <c r="T45" s="452">
        <v>720</v>
      </c>
      <c r="U45" s="452">
        <v>892</v>
      </c>
      <c r="V45" s="452">
        <v>688</v>
      </c>
      <c r="W45" s="452">
        <v>729</v>
      </c>
    </row>
    <row r="46" spans="1:23">
      <c r="A46" s="449" t="s">
        <v>53</v>
      </c>
      <c r="B46" s="450">
        <v>9615</v>
      </c>
      <c r="C46" s="450">
        <v>9270</v>
      </c>
      <c r="D46" s="450">
        <v>7343</v>
      </c>
      <c r="E46" s="450">
        <v>3433</v>
      </c>
      <c r="F46" s="450">
        <v>3794</v>
      </c>
      <c r="G46" s="450">
        <v>3465</v>
      </c>
      <c r="H46" s="450">
        <v>4760</v>
      </c>
      <c r="I46" s="449"/>
      <c r="J46" s="450">
        <v>699</v>
      </c>
      <c r="K46" s="450">
        <v>974</v>
      </c>
      <c r="L46" s="450">
        <v>1069</v>
      </c>
      <c r="M46" s="450">
        <v>1052</v>
      </c>
      <c r="N46" s="450">
        <v>1064</v>
      </c>
      <c r="O46" s="450">
        <v>921</v>
      </c>
      <c r="P46" s="450">
        <v>349</v>
      </c>
      <c r="Q46" s="450">
        <v>1131</v>
      </c>
      <c r="R46" s="450">
        <v>1208</v>
      </c>
      <c r="S46" s="450">
        <v>1130</v>
      </c>
      <c r="T46" s="450">
        <v>837</v>
      </c>
      <c r="U46" s="450">
        <v>1585</v>
      </c>
      <c r="V46" s="450">
        <v>1153</v>
      </c>
      <c r="W46" s="450">
        <v>1261</v>
      </c>
    </row>
    <row r="47" spans="1:23">
      <c r="A47" s="451" t="s">
        <v>54</v>
      </c>
      <c r="B47" s="452">
        <v>4817</v>
      </c>
      <c r="C47" s="452">
        <v>4774</v>
      </c>
      <c r="D47" s="452">
        <v>3819</v>
      </c>
      <c r="E47" s="452">
        <v>2831</v>
      </c>
      <c r="F47" s="452">
        <v>3225</v>
      </c>
      <c r="G47" s="452">
        <v>3034</v>
      </c>
      <c r="H47" s="452">
        <v>3204</v>
      </c>
      <c r="I47" s="449"/>
      <c r="J47" s="452">
        <v>607</v>
      </c>
      <c r="K47" s="452">
        <v>803</v>
      </c>
      <c r="L47" s="452">
        <v>826</v>
      </c>
      <c r="M47" s="452">
        <v>989</v>
      </c>
      <c r="N47" s="452">
        <v>969</v>
      </c>
      <c r="O47" s="452">
        <v>963</v>
      </c>
      <c r="P47" s="452">
        <v>924</v>
      </c>
      <c r="Q47" s="452">
        <v>178</v>
      </c>
      <c r="R47" s="452">
        <v>948</v>
      </c>
      <c r="S47" s="452">
        <v>800</v>
      </c>
      <c r="T47" s="452">
        <v>557</v>
      </c>
      <c r="U47" s="452">
        <v>899</v>
      </c>
      <c r="V47" s="452">
        <v>852</v>
      </c>
      <c r="W47" s="452">
        <v>489</v>
      </c>
    </row>
    <row r="48" spans="1:23">
      <c r="A48" s="449" t="s">
        <v>55</v>
      </c>
      <c r="B48" s="450">
        <v>7239</v>
      </c>
      <c r="C48" s="450">
        <v>7337</v>
      </c>
      <c r="D48" s="450">
        <v>6661</v>
      </c>
      <c r="E48" s="450">
        <v>5925</v>
      </c>
      <c r="F48" s="450">
        <v>6162</v>
      </c>
      <c r="G48" s="450">
        <v>5451</v>
      </c>
      <c r="H48" s="450">
        <v>6195</v>
      </c>
      <c r="I48" s="449"/>
      <c r="J48" s="450">
        <v>1551</v>
      </c>
      <c r="K48" s="450">
        <v>1445</v>
      </c>
      <c r="L48" s="450">
        <v>1490</v>
      </c>
      <c r="M48" s="450">
        <v>1677</v>
      </c>
      <c r="N48" s="450">
        <v>1346</v>
      </c>
      <c r="O48" s="450">
        <v>1273</v>
      </c>
      <c r="P48" s="450">
        <v>1485</v>
      </c>
      <c r="Q48" s="450">
        <v>1347</v>
      </c>
      <c r="R48" s="450">
        <v>1562</v>
      </c>
      <c r="S48" s="450">
        <v>1642</v>
      </c>
      <c r="T48" s="450">
        <v>1488</v>
      </c>
      <c r="U48" s="1156">
        <v>1503</v>
      </c>
      <c r="V48" s="450">
        <v>1601</v>
      </c>
      <c r="W48" s="450">
        <v>1549</v>
      </c>
    </row>
    <row r="49" spans="1:23">
      <c r="A49" s="446" t="s">
        <v>28</v>
      </c>
      <c r="B49" s="447">
        <v>10268</v>
      </c>
      <c r="C49" s="447">
        <v>10617</v>
      </c>
      <c r="D49" s="447">
        <v>1069</v>
      </c>
      <c r="E49" s="447">
        <v>129</v>
      </c>
      <c r="F49" s="447">
        <v>3179</v>
      </c>
      <c r="G49" s="447">
        <v>4305</v>
      </c>
      <c r="H49" s="447">
        <v>4629</v>
      </c>
      <c r="I49" s="448"/>
      <c r="J49" s="447">
        <v>656</v>
      </c>
      <c r="K49" s="447">
        <v>975</v>
      </c>
      <c r="L49" s="447">
        <v>803</v>
      </c>
      <c r="M49" s="447">
        <v>745</v>
      </c>
      <c r="N49" s="447">
        <v>679</v>
      </c>
      <c r="O49" s="447">
        <v>1136</v>
      </c>
      <c r="P49" s="447">
        <v>1268</v>
      </c>
      <c r="Q49" s="447">
        <v>1222</v>
      </c>
      <c r="R49" s="447">
        <v>1147</v>
      </c>
      <c r="S49" s="447">
        <v>1200</v>
      </c>
      <c r="T49" s="447">
        <v>1107</v>
      </c>
      <c r="U49" s="447">
        <v>1175</v>
      </c>
      <c r="V49" s="447">
        <v>1219</v>
      </c>
      <c r="W49" s="447">
        <v>1058</v>
      </c>
    </row>
    <row r="50" spans="1:23">
      <c r="A50" s="449" t="s">
        <v>56</v>
      </c>
      <c r="B50" s="450">
        <v>3825</v>
      </c>
      <c r="C50" s="450">
        <v>4062</v>
      </c>
      <c r="D50" s="450">
        <v>515</v>
      </c>
      <c r="E50" s="1302"/>
      <c r="F50" s="1302"/>
      <c r="G50" s="1302"/>
      <c r="H50" s="1302"/>
      <c r="I50" s="449"/>
      <c r="J50" s="1302"/>
      <c r="K50" s="1302"/>
      <c r="L50" s="1302"/>
      <c r="M50" s="1302"/>
      <c r="N50" s="1302"/>
      <c r="O50" s="1302"/>
      <c r="P50" s="1302"/>
      <c r="Q50" s="1302"/>
      <c r="R50" s="1302"/>
      <c r="S50" s="1302"/>
      <c r="T50" s="1302"/>
      <c r="U50" s="1302"/>
      <c r="V50" s="450"/>
      <c r="W50" s="450"/>
    </row>
    <row r="51" spans="1:23">
      <c r="A51" s="451" t="s">
        <v>57</v>
      </c>
      <c r="B51" s="452">
        <v>6443</v>
      </c>
      <c r="C51" s="452">
        <v>6555</v>
      </c>
      <c r="D51" s="452">
        <v>554</v>
      </c>
      <c r="E51" s="452">
        <v>129</v>
      </c>
      <c r="F51" s="452">
        <v>3179</v>
      </c>
      <c r="G51" s="452">
        <v>4305</v>
      </c>
      <c r="H51" s="452">
        <v>4629</v>
      </c>
      <c r="I51" s="449"/>
      <c r="J51" s="452">
        <v>656</v>
      </c>
      <c r="K51" s="452">
        <v>975</v>
      </c>
      <c r="L51" s="452">
        <v>803</v>
      </c>
      <c r="M51" s="452">
        <v>745</v>
      </c>
      <c r="N51" s="452">
        <v>679</v>
      </c>
      <c r="O51" s="452">
        <v>1136</v>
      </c>
      <c r="P51" s="452">
        <v>1268</v>
      </c>
      <c r="Q51" s="452">
        <v>1222</v>
      </c>
      <c r="R51" s="452">
        <v>1147</v>
      </c>
      <c r="S51" s="452">
        <v>1200</v>
      </c>
      <c r="T51" s="452">
        <v>1107</v>
      </c>
      <c r="U51" s="452">
        <v>1175</v>
      </c>
      <c r="V51" s="452">
        <v>1219</v>
      </c>
      <c r="W51" s="452">
        <v>1058</v>
      </c>
    </row>
    <row r="52" spans="1:23">
      <c r="A52" s="446" t="s">
        <v>58</v>
      </c>
      <c r="B52" s="447">
        <v>9203</v>
      </c>
      <c r="C52" s="447">
        <v>9537</v>
      </c>
      <c r="D52" s="447">
        <v>9245</v>
      </c>
      <c r="E52" s="447">
        <v>7625</v>
      </c>
      <c r="F52" s="447">
        <v>8169</v>
      </c>
      <c r="G52" s="447">
        <v>9919</v>
      </c>
      <c r="H52" s="447">
        <v>9283</v>
      </c>
      <c r="I52" s="448"/>
      <c r="J52" s="447">
        <v>1061</v>
      </c>
      <c r="K52" s="447">
        <v>2322</v>
      </c>
      <c r="L52" s="447">
        <v>2161</v>
      </c>
      <c r="M52" s="447">
        <v>2625</v>
      </c>
      <c r="N52" s="447">
        <v>1818</v>
      </c>
      <c r="O52" s="447">
        <v>2612</v>
      </c>
      <c r="P52" s="447">
        <v>2805</v>
      </c>
      <c r="Q52" s="447">
        <v>2684</v>
      </c>
      <c r="R52" s="447">
        <v>1719</v>
      </c>
      <c r="S52" s="447">
        <v>2613</v>
      </c>
      <c r="T52" s="447">
        <v>2628</v>
      </c>
      <c r="U52" s="447">
        <v>2323</v>
      </c>
      <c r="V52" s="447">
        <v>1629</v>
      </c>
      <c r="W52" s="447">
        <v>2557</v>
      </c>
    </row>
    <row r="53" spans="1:23">
      <c r="A53" s="446" t="s">
        <v>59</v>
      </c>
      <c r="B53" s="1303"/>
      <c r="C53" s="447">
        <v>630</v>
      </c>
      <c r="D53" s="447">
        <v>154</v>
      </c>
      <c r="E53" s="1303"/>
      <c r="F53" s="1303"/>
      <c r="G53" s="1303"/>
      <c r="H53" s="1303"/>
      <c r="I53" s="448"/>
      <c r="J53" s="1303"/>
      <c r="K53" s="1303"/>
      <c r="L53" s="1303"/>
      <c r="M53" s="1303"/>
      <c r="N53" s="1303"/>
      <c r="O53" s="1303"/>
      <c r="P53" s="1303"/>
      <c r="Q53" s="1303"/>
      <c r="R53" s="1303"/>
      <c r="S53" s="1303"/>
      <c r="T53" s="1303"/>
      <c r="U53" s="1303"/>
      <c r="V53" s="447"/>
      <c r="W53" s="447"/>
    </row>
    <row r="54" spans="1:23">
      <c r="A54" s="453" t="s">
        <v>60</v>
      </c>
      <c r="B54" s="454">
        <v>50300</v>
      </c>
      <c r="C54" s="454">
        <v>55304</v>
      </c>
      <c r="D54" s="454">
        <v>41794</v>
      </c>
      <c r="E54" s="454">
        <v>29676</v>
      </c>
      <c r="F54" s="454">
        <v>31708</v>
      </c>
      <c r="G54" s="454">
        <v>32111</v>
      </c>
      <c r="H54" s="454">
        <v>36455</v>
      </c>
      <c r="I54" s="448"/>
      <c r="J54" s="454">
        <v>6287</v>
      </c>
      <c r="K54" s="454">
        <v>8008</v>
      </c>
      <c r="L54" s="454">
        <v>8340</v>
      </c>
      <c r="M54" s="454">
        <v>9073</v>
      </c>
      <c r="N54" s="454">
        <v>6924</v>
      </c>
      <c r="O54" s="454">
        <v>8672</v>
      </c>
      <c r="P54" s="454">
        <v>8256</v>
      </c>
      <c r="Q54" s="454">
        <v>8261</v>
      </c>
      <c r="R54" s="454">
        <v>8318</v>
      </c>
      <c r="S54" s="454">
        <v>9111</v>
      </c>
      <c r="T54" s="454">
        <v>9175</v>
      </c>
      <c r="U54" s="454">
        <v>9851</v>
      </c>
      <c r="V54" s="454">
        <v>8467</v>
      </c>
      <c r="W54" s="454">
        <v>8895</v>
      </c>
    </row>
    <row r="55" spans="1:23" ht="13.5" thickBot="1">
      <c r="A55" s="457" t="s">
        <v>61</v>
      </c>
      <c r="B55" s="458">
        <v>51775</v>
      </c>
      <c r="C55" s="458">
        <v>56592</v>
      </c>
      <c r="D55" s="458">
        <v>43199</v>
      </c>
      <c r="E55" s="458">
        <v>31211</v>
      </c>
      <c r="F55" s="458">
        <v>32306</v>
      </c>
      <c r="G55" s="458">
        <v>33164</v>
      </c>
      <c r="H55" s="458">
        <v>35840</v>
      </c>
      <c r="I55" s="448"/>
      <c r="J55" s="458">
        <v>6271</v>
      </c>
      <c r="K55" s="458">
        <v>7647</v>
      </c>
      <c r="L55" s="458">
        <v>8037</v>
      </c>
      <c r="M55" s="458">
        <v>10351</v>
      </c>
      <c r="N55" s="458">
        <v>7011</v>
      </c>
      <c r="O55" s="458">
        <v>8843</v>
      </c>
      <c r="P55" s="458">
        <v>8521</v>
      </c>
      <c r="Q55" s="458">
        <v>8789</v>
      </c>
      <c r="R55" s="458">
        <v>8133</v>
      </c>
      <c r="S55" s="458">
        <v>8809</v>
      </c>
      <c r="T55" s="458">
        <v>8613</v>
      </c>
      <c r="U55" s="458">
        <v>10285</v>
      </c>
      <c r="V55" s="458">
        <v>9225</v>
      </c>
      <c r="W55" s="458">
        <v>8864</v>
      </c>
    </row>
    <row r="56" spans="1:23">
      <c r="A56" s="1549" t="s">
        <v>62</v>
      </c>
      <c r="B56" s="1549"/>
      <c r="C56" s="1549"/>
      <c r="D56" s="1549"/>
      <c r="E56" s="1549"/>
      <c r="F56" s="1549"/>
      <c r="G56" s="1549"/>
      <c r="H56" s="1549"/>
      <c r="I56" s="1550"/>
      <c r="J56" s="1549"/>
      <c r="K56" s="1549"/>
      <c r="L56" s="1549"/>
      <c r="M56" s="1549"/>
      <c r="N56" s="1549"/>
      <c r="O56" s="1549"/>
      <c r="P56" s="1549"/>
      <c r="Q56" s="1549"/>
      <c r="R56" s="1549"/>
      <c r="S56" s="1549"/>
      <c r="T56" s="1549"/>
      <c r="U56" s="1549"/>
      <c r="V56" s="459"/>
      <c r="W56" s="1381"/>
    </row>
    <row r="58" spans="1:23" ht="15">
      <c r="A58" s="1551" t="s">
        <v>63</v>
      </c>
      <c r="B58" s="1551"/>
      <c r="C58" s="1551"/>
      <c r="D58" s="1551"/>
      <c r="E58" s="1551"/>
      <c r="F58" s="1551"/>
      <c r="G58" s="1551"/>
      <c r="H58" s="1551"/>
      <c r="I58" s="1551"/>
      <c r="J58" s="1551"/>
      <c r="K58" s="1551"/>
      <c r="L58" s="1551"/>
      <c r="M58" s="1551"/>
      <c r="N58" s="1551"/>
      <c r="O58" s="1551"/>
      <c r="P58" s="1551"/>
      <c r="Q58" s="1551"/>
      <c r="R58" s="1551"/>
      <c r="S58" s="1551"/>
      <c r="T58" s="1551"/>
      <c r="U58" s="1551"/>
      <c r="V58" s="439"/>
    </row>
    <row r="59" spans="1:23">
      <c r="A59" s="441" t="s">
        <v>8</v>
      </c>
      <c r="B59" s="442">
        <v>2017</v>
      </c>
      <c r="C59" s="442">
        <v>2018</v>
      </c>
      <c r="D59" s="442">
        <v>2019</v>
      </c>
      <c r="E59" s="442">
        <v>2020</v>
      </c>
      <c r="F59" s="442">
        <v>2021</v>
      </c>
      <c r="G59" s="442">
        <v>2022</v>
      </c>
      <c r="H59" s="442">
        <v>2023</v>
      </c>
      <c r="I59" s="443"/>
      <c r="J59" s="442" t="s">
        <v>9</v>
      </c>
      <c r="K59" s="442" t="s">
        <v>10</v>
      </c>
      <c r="L59" s="442" t="s">
        <v>11</v>
      </c>
      <c r="M59" s="442" t="s">
        <v>12</v>
      </c>
      <c r="N59" s="442" t="s">
        <v>13</v>
      </c>
      <c r="O59" s="442" t="s">
        <v>14</v>
      </c>
      <c r="P59" s="442" t="s">
        <v>15</v>
      </c>
      <c r="Q59" s="442" t="s">
        <v>16</v>
      </c>
      <c r="R59" s="442" t="s">
        <v>17</v>
      </c>
      <c r="S59" s="444" t="s">
        <v>18</v>
      </c>
      <c r="T59" s="442" t="s">
        <v>19</v>
      </c>
      <c r="U59" s="442" t="s">
        <v>20</v>
      </c>
      <c r="V59" s="442" t="s">
        <v>909</v>
      </c>
      <c r="W59" s="442" t="s">
        <v>965</v>
      </c>
    </row>
    <row r="60" spans="1:23">
      <c r="A60" s="446" t="s">
        <v>64</v>
      </c>
      <c r="B60" s="461">
        <v>293.10000000000002</v>
      </c>
      <c r="C60" s="461">
        <v>284.8</v>
      </c>
      <c r="D60" s="461">
        <v>254.9</v>
      </c>
      <c r="E60" s="461">
        <v>260.5</v>
      </c>
      <c r="F60" s="461">
        <v>226.4</v>
      </c>
      <c r="G60" s="462">
        <v>171</v>
      </c>
      <c r="H60" s="462">
        <v>247.2</v>
      </c>
      <c r="I60" s="448"/>
      <c r="J60" s="461">
        <v>50</v>
      </c>
      <c r="K60" s="461">
        <v>55.2</v>
      </c>
      <c r="L60" s="461">
        <v>63.4</v>
      </c>
      <c r="M60" s="461">
        <v>57.7</v>
      </c>
      <c r="N60" s="461">
        <v>37.700000000000003</v>
      </c>
      <c r="O60" s="463">
        <v>35</v>
      </c>
      <c r="P60" s="461">
        <v>53.4</v>
      </c>
      <c r="Q60" s="461">
        <v>44.9</v>
      </c>
      <c r="R60" s="461">
        <v>46.1</v>
      </c>
      <c r="S60" s="461">
        <v>57.7</v>
      </c>
      <c r="T60" s="462">
        <v>66.7</v>
      </c>
      <c r="U60" s="462">
        <v>76.7</v>
      </c>
      <c r="V60" s="462">
        <v>60.6</v>
      </c>
      <c r="W60" s="462">
        <v>61.3</v>
      </c>
    </row>
    <row r="61" spans="1:23">
      <c r="A61" s="449" t="s">
        <v>65</v>
      </c>
      <c r="B61" s="464">
        <v>193.4</v>
      </c>
      <c r="C61" s="464">
        <v>192.6</v>
      </c>
      <c r="D61" s="464">
        <v>189.4</v>
      </c>
      <c r="E61" s="464">
        <v>172.7</v>
      </c>
      <c r="F61" s="464">
        <v>144.6</v>
      </c>
      <c r="G61" s="464">
        <v>127.8</v>
      </c>
      <c r="H61" s="464">
        <v>180.4</v>
      </c>
      <c r="I61" s="449"/>
      <c r="J61" s="464">
        <v>34.1</v>
      </c>
      <c r="K61" s="464">
        <v>38.700000000000003</v>
      </c>
      <c r="L61" s="464">
        <v>38</v>
      </c>
      <c r="M61" s="464">
        <v>33.799999999999997</v>
      </c>
      <c r="N61" s="464">
        <v>33.9</v>
      </c>
      <c r="O61" s="464">
        <v>29.6</v>
      </c>
      <c r="P61" s="464">
        <v>34.700000000000003</v>
      </c>
      <c r="Q61" s="464">
        <v>29.6</v>
      </c>
      <c r="R61" s="464">
        <v>32.799999999999997</v>
      </c>
      <c r="S61" s="464">
        <v>42.7</v>
      </c>
      <c r="T61" s="465">
        <v>49.6</v>
      </c>
      <c r="U61" s="465">
        <v>55.2</v>
      </c>
      <c r="V61" s="465">
        <v>48.4</v>
      </c>
      <c r="W61" s="465">
        <v>46</v>
      </c>
    </row>
    <row r="62" spans="1:23">
      <c r="A62" s="451" t="s">
        <v>66</v>
      </c>
      <c r="B62" s="466">
        <v>99.7</v>
      </c>
      <c r="C62" s="466">
        <v>92.2</v>
      </c>
      <c r="D62" s="466">
        <v>65.5</v>
      </c>
      <c r="E62" s="466">
        <v>87.7</v>
      </c>
      <c r="F62" s="466">
        <v>81.8</v>
      </c>
      <c r="G62" s="466">
        <v>43.2</v>
      </c>
      <c r="H62" s="466">
        <v>66.8</v>
      </c>
      <c r="I62" s="449"/>
      <c r="J62" s="466">
        <v>15.9</v>
      </c>
      <c r="K62" s="466">
        <v>16.600000000000001</v>
      </c>
      <c r="L62" s="466">
        <v>25.4</v>
      </c>
      <c r="M62" s="466">
        <v>24</v>
      </c>
      <c r="N62" s="466">
        <v>3.8</v>
      </c>
      <c r="O62" s="466">
        <v>5.4</v>
      </c>
      <c r="P62" s="466">
        <v>18.7</v>
      </c>
      <c r="Q62" s="466">
        <v>15.3</v>
      </c>
      <c r="R62" s="466">
        <v>13.3</v>
      </c>
      <c r="S62" s="467">
        <v>15</v>
      </c>
      <c r="T62" s="468">
        <v>17.100000000000001</v>
      </c>
      <c r="U62" s="468">
        <v>21.4</v>
      </c>
      <c r="V62" s="468">
        <v>12.3</v>
      </c>
      <c r="W62" s="468">
        <v>15.3</v>
      </c>
    </row>
    <row r="63" spans="1:23">
      <c r="A63" s="446" t="s">
        <v>67</v>
      </c>
      <c r="B63" s="461">
        <v>145.4</v>
      </c>
      <c r="C63" s="461">
        <v>110.6</v>
      </c>
      <c r="D63" s="461">
        <v>126.2</v>
      </c>
      <c r="E63" s="461">
        <v>99.6</v>
      </c>
      <c r="F63" s="461">
        <v>70.400000000000006</v>
      </c>
      <c r="G63" s="461">
        <v>82.1</v>
      </c>
      <c r="H63" s="461">
        <v>79.400000000000006</v>
      </c>
      <c r="I63" s="448"/>
      <c r="J63" s="461">
        <v>26.6</v>
      </c>
      <c r="K63" s="461">
        <v>18.2</v>
      </c>
      <c r="L63" s="461">
        <v>5.8</v>
      </c>
      <c r="M63" s="461">
        <v>19.7</v>
      </c>
      <c r="N63" s="461">
        <v>18.899999999999999</v>
      </c>
      <c r="O63" s="461">
        <v>20.9</v>
      </c>
      <c r="P63" s="461">
        <v>20.9</v>
      </c>
      <c r="Q63" s="461">
        <v>21.4</v>
      </c>
      <c r="R63" s="461">
        <v>20.9</v>
      </c>
      <c r="S63" s="461">
        <v>21.1</v>
      </c>
      <c r="T63" s="462">
        <v>14.9</v>
      </c>
      <c r="U63" s="462">
        <v>22.4</v>
      </c>
      <c r="V63" s="462">
        <v>21.3</v>
      </c>
      <c r="W63" s="462">
        <v>17.3</v>
      </c>
    </row>
    <row r="64" spans="1:23">
      <c r="A64" s="449" t="s">
        <v>68</v>
      </c>
      <c r="B64" s="464">
        <v>98.3</v>
      </c>
      <c r="C64" s="464">
        <v>72.3</v>
      </c>
      <c r="D64" s="464">
        <v>92.8</v>
      </c>
      <c r="E64" s="464">
        <v>76.5</v>
      </c>
      <c r="F64" s="464">
        <v>46.2</v>
      </c>
      <c r="G64" s="464">
        <v>59.2</v>
      </c>
      <c r="H64" s="464">
        <v>57.9</v>
      </c>
      <c r="I64" s="449"/>
      <c r="J64" s="464">
        <v>19.399999999999999</v>
      </c>
      <c r="K64" s="464">
        <v>13</v>
      </c>
      <c r="L64" s="464">
        <v>1</v>
      </c>
      <c r="M64" s="464">
        <v>12.9</v>
      </c>
      <c r="N64" s="464">
        <v>13.9</v>
      </c>
      <c r="O64" s="464">
        <v>16.899999999999999</v>
      </c>
      <c r="P64" s="464">
        <v>12.3</v>
      </c>
      <c r="Q64" s="464">
        <v>16.100000000000001</v>
      </c>
      <c r="R64" s="464">
        <v>16.3</v>
      </c>
      <c r="S64" s="464">
        <v>16.7</v>
      </c>
      <c r="T64" s="465">
        <v>9.4</v>
      </c>
      <c r="U64" s="465">
        <v>15.4</v>
      </c>
      <c r="V64" s="465">
        <v>16.8</v>
      </c>
      <c r="W64" s="465">
        <v>13.9</v>
      </c>
    </row>
    <row r="65" spans="1:23">
      <c r="A65" s="451" t="s">
        <v>69</v>
      </c>
      <c r="B65" s="466">
        <v>1.7</v>
      </c>
      <c r="C65" s="466">
        <v>1.3</v>
      </c>
      <c r="D65" s="466">
        <v>0.9</v>
      </c>
      <c r="E65" s="466">
        <v>0.8</v>
      </c>
      <c r="F65" s="466">
        <v>0.4</v>
      </c>
      <c r="G65" s="466">
        <v>5.3</v>
      </c>
      <c r="H65" s="466">
        <v>4.7</v>
      </c>
      <c r="I65" s="449"/>
      <c r="J65" s="466">
        <v>0.2</v>
      </c>
      <c r="K65" s="466">
        <v>0.1</v>
      </c>
      <c r="L65" s="468"/>
      <c r="M65" s="466">
        <v>0.2</v>
      </c>
      <c r="N65" s="466">
        <v>0.3</v>
      </c>
      <c r="O65" s="466">
        <v>0.2</v>
      </c>
      <c r="P65" s="466">
        <v>3.6</v>
      </c>
      <c r="Q65" s="466">
        <v>1.2</v>
      </c>
      <c r="R65" s="466">
        <v>0.1</v>
      </c>
      <c r="S65" s="466">
        <v>0.05</v>
      </c>
      <c r="T65" s="468">
        <v>1.6</v>
      </c>
      <c r="U65" s="468">
        <v>2.9</v>
      </c>
      <c r="V65" s="468">
        <v>0.4</v>
      </c>
      <c r="W65" s="468" t="s">
        <v>32</v>
      </c>
    </row>
    <row r="66" spans="1:23">
      <c r="A66" s="449" t="s">
        <v>70</v>
      </c>
      <c r="B66" s="464">
        <v>33.5</v>
      </c>
      <c r="C66" s="464">
        <v>25.7</v>
      </c>
      <c r="D66" s="464">
        <v>25</v>
      </c>
      <c r="E66" s="464">
        <v>17.8</v>
      </c>
      <c r="F66" s="464">
        <v>20.2</v>
      </c>
      <c r="G66" s="464">
        <v>10.8</v>
      </c>
      <c r="H66" s="464">
        <v>9.6</v>
      </c>
      <c r="I66" s="449"/>
      <c r="J66" s="464">
        <v>6.1</v>
      </c>
      <c r="K66" s="464">
        <v>4.5</v>
      </c>
      <c r="L66" s="464">
        <v>4.5999999999999996</v>
      </c>
      <c r="M66" s="464">
        <v>5.0999999999999996</v>
      </c>
      <c r="N66" s="464">
        <v>3.1</v>
      </c>
      <c r="O66" s="464">
        <v>2.5</v>
      </c>
      <c r="P66" s="464">
        <v>3.3</v>
      </c>
      <c r="Q66" s="464">
        <v>1.9</v>
      </c>
      <c r="R66" s="469">
        <v>2</v>
      </c>
      <c r="S66" s="464">
        <v>2.2000000000000002</v>
      </c>
      <c r="T66" s="465">
        <v>2.7</v>
      </c>
      <c r="U66" s="465">
        <v>2.7</v>
      </c>
      <c r="V66" s="465">
        <v>2.7</v>
      </c>
      <c r="W66" s="465">
        <v>2.7</v>
      </c>
    </row>
    <row r="67" spans="1:23">
      <c r="A67" s="451" t="s">
        <v>71</v>
      </c>
      <c r="B67" s="466">
        <v>11.9</v>
      </c>
      <c r="C67" s="466">
        <v>11.3</v>
      </c>
      <c r="D67" s="466">
        <v>7.5</v>
      </c>
      <c r="E67" s="466">
        <v>4.5</v>
      </c>
      <c r="F67" s="466">
        <v>3.6</v>
      </c>
      <c r="G67" s="466">
        <v>6.8</v>
      </c>
      <c r="H67" s="466">
        <v>7.2</v>
      </c>
      <c r="I67" s="449"/>
      <c r="J67" s="466">
        <v>1.1000000000000001</v>
      </c>
      <c r="K67" s="466">
        <v>0.6</v>
      </c>
      <c r="L67" s="466">
        <v>0.3</v>
      </c>
      <c r="M67" s="466">
        <v>1.6</v>
      </c>
      <c r="N67" s="466">
        <v>1.6</v>
      </c>
      <c r="O67" s="466">
        <v>1.3</v>
      </c>
      <c r="P67" s="466">
        <v>1.7</v>
      </c>
      <c r="Q67" s="466">
        <v>2.2000000000000002</v>
      </c>
      <c r="R67" s="466">
        <v>2.5</v>
      </c>
      <c r="S67" s="466">
        <v>2.1</v>
      </c>
      <c r="T67" s="468">
        <v>1.2</v>
      </c>
      <c r="U67" s="468">
        <v>1.4</v>
      </c>
      <c r="V67" s="468">
        <v>1.3</v>
      </c>
      <c r="W67" s="468">
        <v>0.7</v>
      </c>
    </row>
    <row r="68" spans="1:23">
      <c r="A68" s="451" t="s">
        <v>72</v>
      </c>
      <c r="B68" s="466">
        <v>7.1</v>
      </c>
      <c r="C68" s="468"/>
      <c r="D68" s="468"/>
      <c r="E68" s="468"/>
      <c r="F68" s="468"/>
      <c r="G68" s="468"/>
      <c r="H68" s="468"/>
      <c r="I68" s="449"/>
      <c r="J68" s="468"/>
      <c r="K68" s="468"/>
      <c r="L68" s="468"/>
      <c r="M68" s="468"/>
      <c r="N68" s="468"/>
      <c r="O68" s="468"/>
      <c r="P68" s="468"/>
      <c r="Q68" s="468"/>
      <c r="R68" s="468"/>
      <c r="S68" s="468"/>
      <c r="T68" s="468"/>
      <c r="U68" s="468"/>
      <c r="V68" s="468"/>
      <c r="W68" s="468"/>
    </row>
    <row r="69" spans="1:23">
      <c r="A69" s="453" t="s">
        <v>73</v>
      </c>
      <c r="B69" s="470">
        <v>438.5</v>
      </c>
      <c r="C69" s="470">
        <v>395.5</v>
      </c>
      <c r="D69" s="470">
        <v>381.1</v>
      </c>
      <c r="E69" s="470">
        <v>360.1</v>
      </c>
      <c r="F69" s="470">
        <v>296.8</v>
      </c>
      <c r="G69" s="470">
        <v>253.1</v>
      </c>
      <c r="H69" s="470">
        <v>326.60000000000002</v>
      </c>
      <c r="I69" s="448"/>
      <c r="J69" s="471">
        <v>76.5</v>
      </c>
      <c r="K69" s="470">
        <v>73.5</v>
      </c>
      <c r="L69" s="470">
        <v>69.2</v>
      </c>
      <c r="M69" s="470">
        <v>77.5</v>
      </c>
      <c r="N69" s="470">
        <v>56.6</v>
      </c>
      <c r="O69" s="470">
        <v>55.9</v>
      </c>
      <c r="P69" s="470">
        <v>74.3</v>
      </c>
      <c r="Q69" s="470">
        <v>66.3</v>
      </c>
      <c r="R69" s="472">
        <v>67</v>
      </c>
      <c r="S69" s="470">
        <v>78.8</v>
      </c>
      <c r="T69" s="471">
        <v>81.599999999999994</v>
      </c>
      <c r="U69" s="471">
        <v>99.1</v>
      </c>
      <c r="V69" s="471">
        <v>81.900000000000006</v>
      </c>
      <c r="W69" s="471">
        <v>78.599999999999994</v>
      </c>
    </row>
    <row r="70" spans="1:23">
      <c r="A70" s="453" t="s">
        <v>74</v>
      </c>
      <c r="B70" s="470">
        <v>423.8</v>
      </c>
      <c r="C70" s="470">
        <v>378.9</v>
      </c>
      <c r="D70" s="470">
        <v>365.2</v>
      </c>
      <c r="E70" s="470">
        <v>346.3</v>
      </c>
      <c r="F70" s="470">
        <v>284.5</v>
      </c>
      <c r="G70" s="470">
        <v>243.9</v>
      </c>
      <c r="H70" s="470">
        <v>307.8</v>
      </c>
      <c r="I70" s="448"/>
      <c r="J70" s="470">
        <v>71.2</v>
      </c>
      <c r="K70" s="470">
        <v>74.2</v>
      </c>
      <c r="L70" s="470">
        <v>65.400000000000006</v>
      </c>
      <c r="M70" s="470">
        <v>73.7</v>
      </c>
      <c r="N70" s="470">
        <v>50.3</v>
      </c>
      <c r="O70" s="470">
        <v>51.5</v>
      </c>
      <c r="P70" s="470">
        <v>70.5</v>
      </c>
      <c r="Q70" s="470">
        <v>71.599999999999994</v>
      </c>
      <c r="R70" s="470">
        <v>62.7</v>
      </c>
      <c r="S70" s="470">
        <v>73.8</v>
      </c>
      <c r="T70" s="471">
        <v>73.8</v>
      </c>
      <c r="U70" s="471">
        <v>97.5</v>
      </c>
      <c r="V70" s="471">
        <v>76.8</v>
      </c>
      <c r="W70" s="471">
        <v>76.099999999999994</v>
      </c>
    </row>
    <row r="71" spans="1:23">
      <c r="A71" s="449" t="s">
        <v>75</v>
      </c>
      <c r="B71" s="465"/>
      <c r="C71" s="464">
        <v>273.60000000000002</v>
      </c>
      <c r="D71" s="464">
        <v>243.7</v>
      </c>
      <c r="E71" s="464">
        <v>247.2</v>
      </c>
      <c r="F71" s="464">
        <v>216.2</v>
      </c>
      <c r="G71" s="464">
        <v>166.3</v>
      </c>
      <c r="H71" s="464">
        <v>234</v>
      </c>
      <c r="I71" s="449"/>
      <c r="J71" s="464">
        <v>45.4</v>
      </c>
      <c r="K71" s="464">
        <v>55.8</v>
      </c>
      <c r="L71" s="464">
        <v>62.3</v>
      </c>
      <c r="M71" s="464">
        <v>52.7</v>
      </c>
      <c r="N71" s="464">
        <v>34.1</v>
      </c>
      <c r="O71" s="464">
        <v>34.6</v>
      </c>
      <c r="P71" s="464">
        <v>52.9</v>
      </c>
      <c r="Q71" s="464">
        <v>44.7</v>
      </c>
      <c r="R71" s="464">
        <v>43.2</v>
      </c>
      <c r="S71" s="464">
        <v>52.7</v>
      </c>
      <c r="T71" s="465">
        <v>61.8</v>
      </c>
      <c r="U71" s="465">
        <v>76.3</v>
      </c>
      <c r="V71" s="465">
        <v>56.4</v>
      </c>
      <c r="W71" s="465">
        <v>58.2</v>
      </c>
    </row>
    <row r="72" spans="1:23" ht="13.5" thickBot="1">
      <c r="A72" s="474" t="s">
        <v>76</v>
      </c>
      <c r="B72" s="475"/>
      <c r="C72" s="476">
        <v>105.4</v>
      </c>
      <c r="D72" s="476">
        <v>121.6</v>
      </c>
      <c r="E72" s="476">
        <v>99.1</v>
      </c>
      <c r="F72" s="476">
        <v>68.3</v>
      </c>
      <c r="G72" s="476">
        <v>77.5</v>
      </c>
      <c r="H72" s="476">
        <v>73.8</v>
      </c>
      <c r="I72" s="449"/>
      <c r="J72" s="476">
        <v>25.8</v>
      </c>
      <c r="K72" s="476">
        <v>18.399999999999999</v>
      </c>
      <c r="L72" s="476">
        <v>3.1</v>
      </c>
      <c r="M72" s="476">
        <v>21</v>
      </c>
      <c r="N72" s="476">
        <v>16.2</v>
      </c>
      <c r="O72" s="476">
        <v>16.899999999999999</v>
      </c>
      <c r="P72" s="476">
        <v>17.600000000000001</v>
      </c>
      <c r="Q72" s="476">
        <v>26.9</v>
      </c>
      <c r="R72" s="476">
        <v>19.5</v>
      </c>
      <c r="S72" s="477">
        <v>21</v>
      </c>
      <c r="T72" s="475">
        <v>12</v>
      </c>
      <c r="U72" s="475">
        <v>21.2</v>
      </c>
      <c r="V72" s="475">
        <v>20.399999999999999</v>
      </c>
      <c r="W72" s="475">
        <v>18</v>
      </c>
    </row>
    <row r="73" spans="1:23">
      <c r="A73" s="1549" t="s">
        <v>77</v>
      </c>
      <c r="B73" s="1549"/>
      <c r="C73" s="1549"/>
      <c r="D73" s="1549"/>
      <c r="E73" s="1549"/>
      <c r="F73" s="1549"/>
      <c r="G73" s="1549"/>
      <c r="H73" s="1549"/>
      <c r="I73" s="1550"/>
      <c r="J73" s="1549"/>
      <c r="K73" s="1549"/>
      <c r="L73" s="1549"/>
      <c r="M73" s="1549"/>
      <c r="N73" s="1549"/>
      <c r="O73" s="1549"/>
      <c r="P73" s="1549"/>
      <c r="Q73" s="1549"/>
      <c r="R73" s="1549"/>
      <c r="S73" s="1549"/>
      <c r="T73" s="1549"/>
      <c r="U73" s="1549"/>
      <c r="V73" s="459"/>
    </row>
    <row r="74" spans="1:23">
      <c r="A74" s="1552" t="s">
        <v>78</v>
      </c>
      <c r="B74" s="1552"/>
      <c r="C74" s="1552"/>
      <c r="D74" s="1552"/>
      <c r="E74" s="1552"/>
      <c r="F74" s="1552"/>
      <c r="G74" s="1552"/>
      <c r="H74" s="1552"/>
      <c r="I74" s="1552"/>
      <c r="J74" s="1552"/>
      <c r="K74" s="1552"/>
      <c r="L74" s="1552"/>
      <c r="M74" s="1552"/>
      <c r="N74" s="1552"/>
      <c r="O74" s="1552"/>
      <c r="P74" s="1552"/>
      <c r="Q74" s="1552"/>
      <c r="R74" s="1552"/>
      <c r="S74" s="1552"/>
      <c r="T74" s="1552"/>
      <c r="U74" s="1552"/>
      <c r="V74" s="1552"/>
      <c r="W74" s="1552"/>
    </row>
    <row r="76" spans="1:23" ht="15">
      <c r="A76" s="1551" t="s">
        <v>79</v>
      </c>
      <c r="B76" s="1551"/>
      <c r="C76" s="1551"/>
      <c r="D76" s="1551"/>
      <c r="E76" s="1551"/>
      <c r="F76" s="1551"/>
      <c r="G76" s="1551"/>
      <c r="H76" s="1551"/>
      <c r="I76" s="1551"/>
      <c r="J76" s="1551"/>
      <c r="K76" s="1551"/>
      <c r="L76" s="1551"/>
      <c r="M76" s="1551"/>
      <c r="N76" s="1551"/>
      <c r="O76" s="1551"/>
      <c r="P76" s="1551"/>
      <c r="Q76" s="1551"/>
      <c r="R76" s="1551"/>
      <c r="S76" s="1551"/>
      <c r="T76" s="1551"/>
      <c r="U76" s="1551"/>
      <c r="V76" s="439"/>
    </row>
    <row r="77" spans="1:23">
      <c r="A77" s="441" t="s">
        <v>8</v>
      </c>
      <c r="B77" s="444">
        <v>2017</v>
      </c>
      <c r="C77" s="444">
        <v>2018</v>
      </c>
      <c r="D77" s="444">
        <v>2019</v>
      </c>
      <c r="E77" s="444">
        <v>2020</v>
      </c>
      <c r="F77" s="444">
        <v>2021</v>
      </c>
      <c r="G77" s="444">
        <v>2022</v>
      </c>
      <c r="H77" s="444">
        <v>2023</v>
      </c>
      <c r="I77" s="443"/>
      <c r="J77" s="444" t="s">
        <v>9</v>
      </c>
      <c r="K77" s="444" t="s">
        <v>10</v>
      </c>
      <c r="L77" s="444" t="s">
        <v>11</v>
      </c>
      <c r="M77" s="444" t="s">
        <v>12</v>
      </c>
      <c r="N77" s="444" t="s">
        <v>13</v>
      </c>
      <c r="O77" s="442" t="s">
        <v>14</v>
      </c>
      <c r="P77" s="444" t="s">
        <v>15</v>
      </c>
      <c r="Q77" s="444" t="s">
        <v>16</v>
      </c>
      <c r="R77" s="442" t="s">
        <v>17</v>
      </c>
      <c r="S77" s="444" t="s">
        <v>18</v>
      </c>
      <c r="T77" s="444" t="s">
        <v>19</v>
      </c>
      <c r="U77" s="444" t="s">
        <v>20</v>
      </c>
      <c r="V77" s="442" t="s">
        <v>909</v>
      </c>
      <c r="W77" s="442" t="s">
        <v>965</v>
      </c>
    </row>
    <row r="78" spans="1:23">
      <c r="A78" s="453" t="s">
        <v>973</v>
      </c>
      <c r="B78" s="1496"/>
      <c r="C78" s="1496"/>
      <c r="D78" s="1496"/>
      <c r="E78" s="1496"/>
      <c r="F78" s="1496"/>
      <c r="G78" s="1496"/>
      <c r="H78" s="1496"/>
      <c r="I78" s="443"/>
      <c r="J78" s="1496"/>
      <c r="K78" s="1496"/>
      <c r="L78" s="1496"/>
      <c r="M78" s="1496"/>
      <c r="N78" s="1496"/>
      <c r="O78" s="1497"/>
      <c r="P78" s="1496"/>
      <c r="Q78" s="1496"/>
      <c r="R78" s="1497"/>
      <c r="S78" s="1496"/>
      <c r="T78" s="1496"/>
      <c r="U78" s="1496"/>
      <c r="V78" s="1497"/>
      <c r="W78" s="1497"/>
    </row>
    <row r="79" spans="1:23">
      <c r="A79" s="446" t="s">
        <v>67</v>
      </c>
      <c r="B79" s="461">
        <v>136.9</v>
      </c>
      <c r="C79" s="461">
        <v>103.9</v>
      </c>
      <c r="D79" s="461">
        <v>97.4</v>
      </c>
      <c r="E79" s="461">
        <v>89.6</v>
      </c>
      <c r="F79" s="461">
        <v>76.400000000000006</v>
      </c>
      <c r="G79" s="461">
        <v>73.3</v>
      </c>
      <c r="H79" s="461">
        <v>59.5</v>
      </c>
      <c r="I79" s="448"/>
      <c r="J79" s="461">
        <v>25.2</v>
      </c>
      <c r="K79" s="461">
        <v>20.399999999999999</v>
      </c>
      <c r="L79" s="462">
        <v>12.4</v>
      </c>
      <c r="M79" s="461">
        <v>18.3</v>
      </c>
      <c r="N79" s="461">
        <v>18.899999999999999</v>
      </c>
      <c r="O79" s="462">
        <v>16.100000000000001</v>
      </c>
      <c r="P79" s="463">
        <v>20</v>
      </c>
      <c r="Q79" s="461">
        <v>18.2</v>
      </c>
      <c r="R79" s="462">
        <v>16.3</v>
      </c>
      <c r="S79" s="462">
        <v>13.2</v>
      </c>
      <c r="T79" s="462">
        <v>13.3</v>
      </c>
      <c r="U79" s="462">
        <v>16.7</v>
      </c>
      <c r="V79" s="462">
        <v>16.899999999999999</v>
      </c>
      <c r="W79" s="462">
        <v>7.3</v>
      </c>
    </row>
    <row r="80" spans="1:23">
      <c r="A80" s="449" t="s">
        <v>68</v>
      </c>
      <c r="B80" s="464">
        <v>61.9</v>
      </c>
      <c r="C80" s="464">
        <v>50.6</v>
      </c>
      <c r="D80" s="464">
        <v>50.8</v>
      </c>
      <c r="E80" s="464">
        <v>43.2</v>
      </c>
      <c r="F80" s="464">
        <v>32.200000000000003</v>
      </c>
      <c r="G80" s="469">
        <v>39</v>
      </c>
      <c r="H80" s="469">
        <v>38.200000000000003</v>
      </c>
      <c r="I80" s="449"/>
      <c r="J80" s="469">
        <v>12</v>
      </c>
      <c r="K80" s="469">
        <v>9</v>
      </c>
      <c r="L80" s="465">
        <v>2.4</v>
      </c>
      <c r="M80" s="464">
        <v>8.8000000000000007</v>
      </c>
      <c r="N80" s="464">
        <v>8.6</v>
      </c>
      <c r="O80" s="465">
        <v>7.1</v>
      </c>
      <c r="P80" s="464">
        <v>12.2</v>
      </c>
      <c r="Q80" s="464">
        <v>11.1</v>
      </c>
      <c r="R80" s="465">
        <v>9.5</v>
      </c>
      <c r="S80" s="465">
        <v>10.6</v>
      </c>
      <c r="T80" s="465">
        <v>8.1</v>
      </c>
      <c r="U80" s="465">
        <v>10</v>
      </c>
      <c r="V80" s="465">
        <v>10.199999999999999</v>
      </c>
      <c r="W80" s="465">
        <v>3.1</v>
      </c>
    </row>
    <row r="81" spans="1:23">
      <c r="A81" s="451" t="s">
        <v>69</v>
      </c>
      <c r="B81" s="467">
        <v>23</v>
      </c>
      <c r="C81" s="466">
        <v>14.8</v>
      </c>
      <c r="D81" s="466">
        <v>11.3</v>
      </c>
      <c r="E81" s="466">
        <v>10.6</v>
      </c>
      <c r="F81" s="467">
        <v>6</v>
      </c>
      <c r="G81" s="466">
        <v>9.9</v>
      </c>
      <c r="H81" s="466">
        <v>7.9</v>
      </c>
      <c r="I81" s="449"/>
      <c r="J81" s="466">
        <v>2.8</v>
      </c>
      <c r="K81" s="466">
        <v>1.4</v>
      </c>
      <c r="L81" s="468">
        <v>0.6</v>
      </c>
      <c r="M81" s="466">
        <v>1.2</v>
      </c>
      <c r="N81" s="466">
        <v>2.9</v>
      </c>
      <c r="O81" s="468">
        <v>2</v>
      </c>
      <c r="P81" s="466">
        <v>2.7</v>
      </c>
      <c r="Q81" s="466">
        <v>2.4</v>
      </c>
      <c r="R81" s="468">
        <v>2.5</v>
      </c>
      <c r="S81" s="468">
        <v>0.9</v>
      </c>
      <c r="T81" s="468">
        <v>1.3</v>
      </c>
      <c r="U81" s="468">
        <v>3.2</v>
      </c>
      <c r="V81" s="468">
        <v>2.4</v>
      </c>
      <c r="W81" s="468">
        <v>1.8</v>
      </c>
    </row>
    <row r="82" spans="1:23">
      <c r="A82" s="449" t="s">
        <v>70</v>
      </c>
      <c r="B82" s="464">
        <v>51.8</v>
      </c>
      <c r="C82" s="464">
        <v>38.6</v>
      </c>
      <c r="D82" s="464">
        <v>35.4</v>
      </c>
      <c r="E82" s="464">
        <v>35.700000000000003</v>
      </c>
      <c r="F82" s="464">
        <v>38.200000000000003</v>
      </c>
      <c r="G82" s="464">
        <v>24.4</v>
      </c>
      <c r="H82" s="464">
        <v>13.5</v>
      </c>
      <c r="I82" s="449"/>
      <c r="J82" s="464">
        <v>10.4</v>
      </c>
      <c r="K82" s="469">
        <v>10</v>
      </c>
      <c r="L82" s="465">
        <v>9.4</v>
      </c>
      <c r="M82" s="464">
        <v>8.4</v>
      </c>
      <c r="N82" s="464">
        <v>7.5</v>
      </c>
      <c r="O82" s="465">
        <v>6.9</v>
      </c>
      <c r="P82" s="464">
        <v>5.0999999999999996</v>
      </c>
      <c r="Q82" s="464">
        <v>4.5999999999999996</v>
      </c>
      <c r="R82" s="465">
        <v>4.3</v>
      </c>
      <c r="S82" s="465">
        <v>1.7</v>
      </c>
      <c r="T82" s="465">
        <v>3.9</v>
      </c>
      <c r="U82" s="465">
        <v>3.5</v>
      </c>
      <c r="V82" s="465">
        <v>4.4000000000000004</v>
      </c>
      <c r="W82" s="465">
        <v>2.4</v>
      </c>
    </row>
    <row r="83" spans="1:23">
      <c r="A83" s="446" t="s">
        <v>80</v>
      </c>
      <c r="B83" s="461">
        <v>73.099999999999994</v>
      </c>
      <c r="C83" s="461">
        <v>72.099999999999994</v>
      </c>
      <c r="D83" s="461">
        <v>68.099999999999994</v>
      </c>
      <c r="E83" s="461">
        <v>71.599999999999994</v>
      </c>
      <c r="F83" s="461">
        <v>66.7</v>
      </c>
      <c r="G83" s="461">
        <v>63.9</v>
      </c>
      <c r="H83" s="461">
        <v>64.099999999999994</v>
      </c>
      <c r="I83" s="448"/>
      <c r="J83" s="461">
        <v>15.4</v>
      </c>
      <c r="K83" s="461">
        <v>14.5</v>
      </c>
      <c r="L83" s="462">
        <v>15.1</v>
      </c>
      <c r="M83" s="461">
        <v>21.7</v>
      </c>
      <c r="N83" s="461">
        <v>17.600000000000001</v>
      </c>
      <c r="O83" s="462">
        <v>9.1</v>
      </c>
      <c r="P83" s="461">
        <v>19.2</v>
      </c>
      <c r="Q83" s="463">
        <v>18</v>
      </c>
      <c r="R83" s="462">
        <v>14</v>
      </c>
      <c r="S83" s="462">
        <v>13.2</v>
      </c>
      <c r="T83" s="462">
        <v>17.100000000000001</v>
      </c>
      <c r="U83" s="462">
        <v>19.8</v>
      </c>
      <c r="V83" s="462">
        <v>18.7</v>
      </c>
      <c r="W83" s="462">
        <v>16.2</v>
      </c>
    </row>
    <row r="84" spans="1:23">
      <c r="A84" s="446" t="s">
        <v>81</v>
      </c>
      <c r="B84" s="461">
        <v>40.299999999999997</v>
      </c>
      <c r="C84" s="461">
        <v>32.5</v>
      </c>
      <c r="D84" s="461">
        <v>23.4</v>
      </c>
      <c r="E84" s="463">
        <v>31</v>
      </c>
      <c r="F84" s="462" t="s">
        <v>32</v>
      </c>
      <c r="G84" s="462" t="s">
        <v>32</v>
      </c>
      <c r="H84" s="462" t="s">
        <v>32</v>
      </c>
      <c r="I84" s="448"/>
      <c r="J84" s="462"/>
      <c r="K84" s="462"/>
      <c r="L84" s="462"/>
      <c r="M84" s="462"/>
      <c r="N84" s="462"/>
      <c r="O84" s="462"/>
      <c r="P84" s="462"/>
      <c r="Q84" s="462"/>
      <c r="R84" s="462" t="s">
        <v>32</v>
      </c>
      <c r="S84" s="462" t="s">
        <v>32</v>
      </c>
      <c r="T84" s="462" t="s">
        <v>32</v>
      </c>
      <c r="U84" s="462" t="s">
        <v>32</v>
      </c>
      <c r="V84" s="462" t="s">
        <v>32</v>
      </c>
      <c r="W84" s="462" t="s">
        <v>32</v>
      </c>
    </row>
    <row r="85" spans="1:23">
      <c r="A85" s="446" t="s">
        <v>64</v>
      </c>
      <c r="B85" s="461">
        <v>24.7</v>
      </c>
      <c r="C85" s="461">
        <v>22.9</v>
      </c>
      <c r="D85" s="461">
        <v>11.6</v>
      </c>
      <c r="E85" s="478">
        <v>16</v>
      </c>
      <c r="F85" s="461">
        <v>19.100000000000001</v>
      </c>
      <c r="G85" s="461">
        <v>23.6</v>
      </c>
      <c r="H85" s="463">
        <v>17</v>
      </c>
      <c r="I85" s="448"/>
      <c r="J85" s="461">
        <v>6.3</v>
      </c>
      <c r="K85" s="461">
        <v>5.2</v>
      </c>
      <c r="L85" s="462">
        <v>2.2000000000000002</v>
      </c>
      <c r="M85" s="461">
        <v>5.4</v>
      </c>
      <c r="N85" s="461">
        <v>5.4</v>
      </c>
      <c r="O85" s="462">
        <v>6.3</v>
      </c>
      <c r="P85" s="461">
        <v>6.8</v>
      </c>
      <c r="Q85" s="461">
        <v>5.0999999999999996</v>
      </c>
      <c r="R85" s="462">
        <v>4.9000000000000004</v>
      </c>
      <c r="S85" s="462">
        <v>5.7</v>
      </c>
      <c r="T85" s="462">
        <v>5.8</v>
      </c>
      <c r="U85" s="462">
        <v>0.6</v>
      </c>
      <c r="V85" s="462" t="s">
        <v>32</v>
      </c>
      <c r="W85" s="462">
        <v>3</v>
      </c>
    </row>
    <row r="86" spans="1:23">
      <c r="A86" s="446" t="s">
        <v>82</v>
      </c>
      <c r="B86" s="461">
        <v>13.1</v>
      </c>
      <c r="C86" s="461">
        <v>13.1</v>
      </c>
      <c r="D86" s="461">
        <v>7.3</v>
      </c>
      <c r="E86" s="461">
        <v>6.6</v>
      </c>
      <c r="F86" s="461">
        <v>6.1</v>
      </c>
      <c r="G86" s="461">
        <v>18.3</v>
      </c>
      <c r="H86" s="461">
        <v>24.2</v>
      </c>
      <c r="I86" s="448"/>
      <c r="J86" s="461">
        <v>1.6</v>
      </c>
      <c r="K86" s="461">
        <v>1.3</v>
      </c>
      <c r="L86" s="462">
        <v>0.6</v>
      </c>
      <c r="M86" s="461">
        <v>2.6</v>
      </c>
      <c r="N86" s="461">
        <v>3.7</v>
      </c>
      <c r="O86" s="462">
        <v>2.7</v>
      </c>
      <c r="P86" s="461">
        <v>5.8</v>
      </c>
      <c r="Q86" s="461">
        <v>6.1</v>
      </c>
      <c r="R86" s="462">
        <v>5.9</v>
      </c>
      <c r="S86" s="462">
        <v>4.8</v>
      </c>
      <c r="T86" s="462">
        <v>5.9</v>
      </c>
      <c r="U86" s="462">
        <v>7.7</v>
      </c>
      <c r="V86" s="462">
        <v>3.8</v>
      </c>
      <c r="W86" s="462">
        <v>1.4</v>
      </c>
    </row>
    <row r="87" spans="1:23">
      <c r="A87" s="453" t="s">
        <v>974</v>
      </c>
      <c r="B87" s="1496"/>
      <c r="C87" s="1496"/>
      <c r="D87" s="1496"/>
      <c r="E87" s="1496"/>
      <c r="F87" s="1496"/>
      <c r="G87" s="1496"/>
      <c r="H87" s="1496"/>
      <c r="I87" s="448"/>
      <c r="J87" s="1496"/>
      <c r="K87" s="1496"/>
      <c r="L87" s="1496"/>
      <c r="M87" s="1496"/>
      <c r="N87" s="1496"/>
      <c r="O87" s="1497"/>
      <c r="P87" s="1496"/>
      <c r="Q87" s="1496"/>
      <c r="R87" s="1497"/>
      <c r="S87" s="1496"/>
      <c r="T87" s="1496"/>
      <c r="U87" s="1496"/>
      <c r="V87" s="1497"/>
      <c r="W87" s="1497"/>
    </row>
    <row r="88" spans="1:23">
      <c r="A88" s="697" t="s">
        <v>68</v>
      </c>
      <c r="B88" s="690"/>
      <c r="C88" s="690"/>
      <c r="D88" s="690"/>
      <c r="E88" s="690"/>
      <c r="F88" s="690"/>
      <c r="G88" s="690"/>
      <c r="H88" s="690"/>
      <c r="I88" s="697"/>
      <c r="J88" s="690"/>
      <c r="K88" s="690"/>
      <c r="L88" s="1498"/>
      <c r="M88" s="690"/>
      <c r="N88" s="690"/>
      <c r="O88" s="1498"/>
      <c r="P88" s="690"/>
      <c r="Q88" s="690"/>
      <c r="R88" s="1498"/>
      <c r="S88" s="1498"/>
      <c r="T88" s="1498"/>
      <c r="U88" s="1498"/>
      <c r="V88" s="1498">
        <v>13.8</v>
      </c>
      <c r="W88" s="1498">
        <v>4.5999999999999996</v>
      </c>
    </row>
    <row r="89" spans="1:23">
      <c r="A89" s="1500" t="s">
        <v>975</v>
      </c>
      <c r="B89" s="1084"/>
      <c r="C89" s="1084"/>
      <c r="D89" s="1084"/>
      <c r="E89" s="1084"/>
      <c r="F89" s="1084"/>
      <c r="G89" s="1084"/>
      <c r="H89" s="1084"/>
      <c r="I89" s="697"/>
      <c r="J89" s="1084"/>
      <c r="K89" s="1084"/>
      <c r="L89" s="1499"/>
      <c r="M89" s="1084"/>
      <c r="N89" s="1084"/>
      <c r="O89" s="1499"/>
      <c r="P89" s="1084"/>
      <c r="Q89" s="1084"/>
      <c r="R89" s="1499"/>
      <c r="S89" s="1499"/>
      <c r="T89" s="1499"/>
      <c r="U89" s="1499"/>
      <c r="V89" s="1499">
        <v>7.7</v>
      </c>
      <c r="W89" s="1499">
        <v>4.2</v>
      </c>
    </row>
    <row r="90" spans="1:23">
      <c r="A90" s="697" t="s">
        <v>499</v>
      </c>
      <c r="B90" s="690"/>
      <c r="C90" s="690"/>
      <c r="D90" s="690"/>
      <c r="E90" s="690"/>
      <c r="F90" s="690"/>
      <c r="G90" s="690"/>
      <c r="H90" s="690"/>
      <c r="I90" s="697"/>
      <c r="J90" s="690"/>
      <c r="K90" s="690"/>
      <c r="L90" s="1498"/>
      <c r="M90" s="690"/>
      <c r="N90" s="690"/>
      <c r="O90" s="1498"/>
      <c r="P90" s="690"/>
      <c r="Q90" s="690"/>
      <c r="R90" s="1498"/>
      <c r="S90" s="1498"/>
      <c r="T90" s="1498"/>
      <c r="U90" s="1498"/>
      <c r="V90" s="1498"/>
      <c r="W90" s="1498">
        <v>3</v>
      </c>
    </row>
    <row r="91" spans="1:23">
      <c r="A91" s="1500" t="s">
        <v>976</v>
      </c>
      <c r="B91" s="1084"/>
      <c r="C91" s="1084"/>
      <c r="D91" s="1084"/>
      <c r="E91" s="1084"/>
      <c r="F91" s="1084"/>
      <c r="G91" s="1084"/>
      <c r="H91" s="1084"/>
      <c r="I91" s="697"/>
      <c r="J91" s="1084"/>
      <c r="K91" s="1084"/>
      <c r="L91" s="1499"/>
      <c r="M91" s="1084"/>
      <c r="N91" s="1084"/>
      <c r="O91" s="1499"/>
      <c r="P91" s="1084"/>
      <c r="Q91" s="1084"/>
      <c r="R91" s="1499"/>
      <c r="S91" s="1499"/>
      <c r="T91" s="1499"/>
      <c r="U91" s="1499"/>
      <c r="V91" s="1499">
        <v>10.199999999999999</v>
      </c>
      <c r="W91" s="1499">
        <v>5.5</v>
      </c>
    </row>
    <row r="92" spans="1:23">
      <c r="A92" s="697" t="s">
        <v>929</v>
      </c>
      <c r="B92" s="690"/>
      <c r="C92" s="690"/>
      <c r="D92" s="690"/>
      <c r="E92" s="690"/>
      <c r="F92" s="690"/>
      <c r="G92" s="690"/>
      <c r="H92" s="690"/>
      <c r="I92" s="697"/>
      <c r="J92" s="690"/>
      <c r="K92" s="690"/>
      <c r="L92" s="1498"/>
      <c r="M92" s="690"/>
      <c r="N92" s="690"/>
      <c r="O92" s="1498"/>
      <c r="P92" s="690"/>
      <c r="Q92" s="690"/>
      <c r="R92" s="1498"/>
      <c r="S92" s="1498"/>
      <c r="T92" s="1498"/>
      <c r="U92" s="1498"/>
      <c r="V92" s="1498">
        <v>3.3</v>
      </c>
      <c r="W92" s="1498">
        <v>6.3</v>
      </c>
    </row>
    <row r="93" spans="1:23">
      <c r="A93" s="1500" t="s">
        <v>978</v>
      </c>
      <c r="B93" s="1084"/>
      <c r="C93" s="1084"/>
      <c r="D93" s="1084"/>
      <c r="E93" s="1084"/>
      <c r="F93" s="1084"/>
      <c r="G93" s="1084"/>
      <c r="H93" s="1084"/>
      <c r="I93" s="697"/>
      <c r="J93" s="1084"/>
      <c r="K93" s="1084"/>
      <c r="L93" s="1499"/>
      <c r="M93" s="1084"/>
      <c r="N93" s="1084"/>
      <c r="O93" s="1499"/>
      <c r="P93" s="1084"/>
      <c r="Q93" s="1084"/>
      <c r="R93" s="1499"/>
      <c r="S93" s="1499"/>
      <c r="T93" s="1499"/>
      <c r="U93" s="1499"/>
      <c r="V93" s="1499">
        <v>4.5</v>
      </c>
      <c r="W93" s="1499">
        <v>4.3</v>
      </c>
    </row>
    <row r="94" spans="1:23">
      <c r="A94" s="453" t="s">
        <v>83</v>
      </c>
      <c r="B94" s="470">
        <v>288.2</v>
      </c>
      <c r="C94" s="470">
        <v>244.6</v>
      </c>
      <c r="D94" s="470">
        <v>208</v>
      </c>
      <c r="E94" s="470">
        <v>214.7</v>
      </c>
      <c r="F94" s="470">
        <v>168.3</v>
      </c>
      <c r="G94" s="471"/>
      <c r="H94" s="471"/>
      <c r="I94" s="448"/>
      <c r="J94" s="471">
        <v>48.5</v>
      </c>
      <c r="K94" s="471"/>
      <c r="L94" s="471"/>
      <c r="M94" s="471"/>
      <c r="N94" s="471"/>
      <c r="O94" s="471"/>
      <c r="P94" s="471"/>
      <c r="Q94" s="471"/>
      <c r="R94" s="471"/>
      <c r="S94" s="471"/>
      <c r="T94" s="471"/>
      <c r="U94" s="471"/>
      <c r="V94" s="471"/>
      <c r="W94" s="471"/>
    </row>
    <row r="95" spans="1:23">
      <c r="A95" s="453" t="s">
        <v>84</v>
      </c>
      <c r="B95" s="470">
        <v>247.9</v>
      </c>
      <c r="C95" s="470">
        <v>212.1</v>
      </c>
      <c r="D95" s="470">
        <v>184.6</v>
      </c>
      <c r="E95" s="470">
        <v>183.7</v>
      </c>
      <c r="F95" s="470">
        <v>168.3</v>
      </c>
      <c r="G95" s="470">
        <v>179.1</v>
      </c>
      <c r="H95" s="470">
        <v>164.9</v>
      </c>
      <c r="I95" s="448"/>
      <c r="J95" s="470">
        <v>48.4</v>
      </c>
      <c r="K95" s="470">
        <v>41.5</v>
      </c>
      <c r="L95" s="471">
        <v>30.2</v>
      </c>
      <c r="M95" s="472">
        <v>48</v>
      </c>
      <c r="N95" s="470">
        <v>45.8</v>
      </c>
      <c r="O95" s="471">
        <v>34.200000000000003</v>
      </c>
      <c r="P95" s="470">
        <v>51.8</v>
      </c>
      <c r="Q95" s="470">
        <v>47.4</v>
      </c>
      <c r="R95" s="471">
        <v>41</v>
      </c>
      <c r="S95" s="471">
        <v>36.9</v>
      </c>
      <c r="T95" s="471">
        <v>42.1</v>
      </c>
      <c r="U95" s="471">
        <v>44.9</v>
      </c>
      <c r="V95" s="471">
        <v>39.5</v>
      </c>
      <c r="W95" s="471">
        <v>27.9</v>
      </c>
    </row>
    <row r="96" spans="1:23" ht="13.5" thickBot="1">
      <c r="A96" s="457" t="s">
        <v>85</v>
      </c>
      <c r="B96" s="479">
        <v>294.60000000000002</v>
      </c>
      <c r="C96" s="479">
        <v>236.4</v>
      </c>
      <c r="D96" s="479">
        <v>205.7</v>
      </c>
      <c r="E96" s="479">
        <v>210.9</v>
      </c>
      <c r="F96" s="479">
        <v>181.7</v>
      </c>
      <c r="G96" s="479">
        <v>180.8</v>
      </c>
      <c r="H96" s="479">
        <v>167.9</v>
      </c>
      <c r="I96" s="448"/>
      <c r="J96" s="480">
        <v>48</v>
      </c>
      <c r="K96" s="479">
        <v>47.4</v>
      </c>
      <c r="L96" s="481">
        <v>41.8</v>
      </c>
      <c r="M96" s="479">
        <v>44.7</v>
      </c>
      <c r="N96" s="482">
        <v>39</v>
      </c>
      <c r="O96" s="481">
        <v>39.299999999999997</v>
      </c>
      <c r="P96" s="479">
        <v>44.3</v>
      </c>
      <c r="Q96" s="479">
        <v>58.2</v>
      </c>
      <c r="R96" s="481">
        <v>40.1</v>
      </c>
      <c r="S96" s="481">
        <v>40.299999999999997</v>
      </c>
      <c r="T96" s="481">
        <v>39.200000000000003</v>
      </c>
      <c r="U96" s="481">
        <v>47.9</v>
      </c>
      <c r="V96" s="481">
        <v>33.1</v>
      </c>
      <c r="W96" s="481">
        <v>34.299999999999997</v>
      </c>
    </row>
    <row r="97" spans="1:23">
      <c r="A97" s="1549" t="s">
        <v>86</v>
      </c>
      <c r="B97" s="1549"/>
      <c r="C97" s="1549"/>
      <c r="D97" s="1549"/>
      <c r="E97" s="1549"/>
      <c r="F97" s="1549"/>
      <c r="G97" s="1549"/>
      <c r="H97" s="1549"/>
      <c r="I97" s="1550"/>
      <c r="J97" s="1549"/>
      <c r="K97" s="1549"/>
      <c r="L97" s="1549"/>
      <c r="M97" s="1549"/>
      <c r="N97" s="1549"/>
      <c r="O97" s="1549"/>
      <c r="P97" s="1549"/>
      <c r="Q97" s="1549"/>
      <c r="R97" s="1549"/>
      <c r="S97" s="1549"/>
      <c r="T97" s="1549"/>
      <c r="U97" s="1549"/>
      <c r="V97" s="459"/>
      <c r="W97" s="1381"/>
    </row>
    <row r="98" spans="1:23">
      <c r="F98" s="473"/>
      <c r="G98" s="473"/>
    </row>
    <row r="99" spans="1:23" ht="15">
      <c r="A99" s="1551" t="s">
        <v>87</v>
      </c>
      <c r="B99" s="1551"/>
      <c r="C99" s="1551"/>
      <c r="D99" s="1551"/>
      <c r="E99" s="1551"/>
      <c r="F99" s="1551"/>
      <c r="G99" s="1551"/>
      <c r="H99" s="1551"/>
      <c r="I99" s="1551"/>
      <c r="J99" s="1551"/>
      <c r="K99" s="1551"/>
      <c r="L99" s="1551"/>
      <c r="M99" s="1551"/>
      <c r="N99" s="1551"/>
      <c r="O99" s="1551"/>
      <c r="P99" s="1551"/>
      <c r="Q99" s="1551"/>
      <c r="R99" s="1551"/>
      <c r="S99" s="1551"/>
      <c r="T99" s="1551"/>
      <c r="U99" s="1551"/>
      <c r="V99" s="439"/>
    </row>
    <row r="100" spans="1:23">
      <c r="A100" s="441"/>
      <c r="B100" s="444">
        <v>2017</v>
      </c>
      <c r="C100" s="444">
        <v>2018</v>
      </c>
      <c r="D100" s="444">
        <v>2019</v>
      </c>
      <c r="E100" s="444">
        <v>2020</v>
      </c>
      <c r="F100" s="444">
        <v>2021</v>
      </c>
      <c r="G100" s="444">
        <v>2022</v>
      </c>
      <c r="H100" s="444">
        <v>2023</v>
      </c>
      <c r="I100" s="443"/>
      <c r="J100" s="444" t="s">
        <v>9</v>
      </c>
      <c r="K100" s="444" t="s">
        <v>10</v>
      </c>
      <c r="L100" s="444" t="s">
        <v>11</v>
      </c>
      <c r="M100" s="444" t="s">
        <v>12</v>
      </c>
      <c r="N100" s="444" t="s">
        <v>13</v>
      </c>
      <c r="O100" s="442" t="s">
        <v>14</v>
      </c>
      <c r="P100" s="444" t="s">
        <v>15</v>
      </c>
      <c r="Q100" s="444" t="s">
        <v>16</v>
      </c>
      <c r="R100" s="442" t="s">
        <v>17</v>
      </c>
      <c r="S100" s="444" t="s">
        <v>18</v>
      </c>
      <c r="T100" s="444" t="s">
        <v>19</v>
      </c>
      <c r="U100" s="444" t="s">
        <v>20</v>
      </c>
      <c r="V100" s="442" t="s">
        <v>909</v>
      </c>
      <c r="W100" s="442" t="s">
        <v>965</v>
      </c>
    </row>
    <row r="101" spans="1:23">
      <c r="A101" s="449" t="s">
        <v>88</v>
      </c>
      <c r="B101" s="450">
        <v>5811</v>
      </c>
      <c r="C101" s="450">
        <v>5093</v>
      </c>
      <c r="D101" s="450">
        <v>4376</v>
      </c>
      <c r="E101" s="450">
        <v>4672</v>
      </c>
      <c r="F101" s="450">
        <v>2523</v>
      </c>
      <c r="G101" s="450"/>
      <c r="H101" s="450"/>
      <c r="I101" s="449"/>
      <c r="J101" s="450">
        <v>714</v>
      </c>
      <c r="K101" s="450"/>
      <c r="L101" s="450"/>
      <c r="M101" s="450"/>
      <c r="N101" s="450"/>
      <c r="O101" s="450"/>
      <c r="P101" s="450"/>
      <c r="Q101" s="450"/>
      <c r="R101" s="450"/>
      <c r="S101" s="450"/>
      <c r="T101" s="450"/>
      <c r="U101" s="450"/>
      <c r="V101" s="450"/>
      <c r="W101" s="450"/>
    </row>
    <row r="102" spans="1:23">
      <c r="A102" s="449" t="s">
        <v>89</v>
      </c>
      <c r="B102" s="450">
        <v>3031</v>
      </c>
      <c r="C102" s="450">
        <v>2989</v>
      </c>
      <c r="D102" s="450">
        <v>2768</v>
      </c>
      <c r="E102" s="450">
        <v>2475</v>
      </c>
      <c r="F102" s="450">
        <v>2519</v>
      </c>
      <c r="G102" s="450">
        <v>2434</v>
      </c>
      <c r="H102" s="450"/>
      <c r="I102" s="449"/>
      <c r="J102" s="450">
        <v>710</v>
      </c>
      <c r="K102" s="450">
        <v>754</v>
      </c>
      <c r="L102" s="450">
        <v>452</v>
      </c>
      <c r="M102" s="450">
        <v>603</v>
      </c>
      <c r="N102" s="450">
        <v>755</v>
      </c>
      <c r="O102" s="450">
        <v>541</v>
      </c>
      <c r="P102" s="450">
        <v>609</v>
      </c>
      <c r="Q102" s="450">
        <v>529</v>
      </c>
      <c r="R102" s="450">
        <v>597</v>
      </c>
      <c r="S102" s="450">
        <v>361</v>
      </c>
      <c r="T102" s="450">
        <v>452</v>
      </c>
      <c r="U102" s="450">
        <v>549</v>
      </c>
      <c r="V102" s="450">
        <v>482</v>
      </c>
      <c r="W102" s="450">
        <v>189</v>
      </c>
    </row>
    <row r="103" spans="1:23">
      <c r="A103" s="451" t="s">
        <v>90</v>
      </c>
      <c r="B103" s="452">
        <v>144</v>
      </c>
      <c r="C103" s="452">
        <v>135</v>
      </c>
      <c r="D103" s="452">
        <v>148</v>
      </c>
      <c r="E103" s="452">
        <v>140</v>
      </c>
      <c r="F103" s="452">
        <v>79</v>
      </c>
      <c r="G103" s="452">
        <v>102</v>
      </c>
      <c r="H103" s="452"/>
      <c r="I103" s="449"/>
      <c r="J103" s="452">
        <v>30</v>
      </c>
      <c r="K103" s="452">
        <v>30</v>
      </c>
      <c r="L103" s="452">
        <v>2</v>
      </c>
      <c r="M103" s="452">
        <v>17</v>
      </c>
      <c r="N103" s="452">
        <v>23</v>
      </c>
      <c r="O103" s="452">
        <v>21</v>
      </c>
      <c r="P103" s="452">
        <v>32</v>
      </c>
      <c r="Q103" s="452">
        <v>25</v>
      </c>
      <c r="R103" s="452">
        <v>34</v>
      </c>
      <c r="S103" s="452">
        <v>36</v>
      </c>
      <c r="T103" s="452">
        <v>24</v>
      </c>
      <c r="U103" s="452">
        <v>31</v>
      </c>
      <c r="V103" s="452">
        <v>30</v>
      </c>
      <c r="W103" s="452">
        <v>17</v>
      </c>
    </row>
    <row r="104" spans="1:23">
      <c r="A104" s="449" t="s">
        <v>91</v>
      </c>
      <c r="B104" s="450">
        <v>214</v>
      </c>
      <c r="C104" s="450">
        <v>218</v>
      </c>
      <c r="D104" s="450">
        <v>182</v>
      </c>
      <c r="E104" s="450">
        <v>186</v>
      </c>
      <c r="F104" s="450">
        <v>98</v>
      </c>
      <c r="G104" s="450">
        <v>127</v>
      </c>
      <c r="H104" s="450"/>
      <c r="I104" s="449"/>
      <c r="J104" s="450">
        <v>39</v>
      </c>
      <c r="K104" s="450">
        <v>36</v>
      </c>
      <c r="L104" s="450">
        <v>4</v>
      </c>
      <c r="M104" s="450">
        <v>19</v>
      </c>
      <c r="N104" s="450">
        <v>29</v>
      </c>
      <c r="O104" s="450">
        <v>28</v>
      </c>
      <c r="P104" s="450">
        <v>37</v>
      </c>
      <c r="Q104" s="450">
        <v>33</v>
      </c>
      <c r="R104" s="450">
        <v>40</v>
      </c>
      <c r="S104" s="450">
        <v>46</v>
      </c>
      <c r="T104" s="450">
        <v>24</v>
      </c>
      <c r="U104" s="450">
        <v>39</v>
      </c>
      <c r="V104" s="450">
        <v>39</v>
      </c>
      <c r="W104" s="450">
        <v>24</v>
      </c>
    </row>
    <row r="105" spans="1:23">
      <c r="A105" s="451" t="s">
        <v>92</v>
      </c>
      <c r="B105" s="452">
        <v>485</v>
      </c>
      <c r="C105" s="452">
        <v>477</v>
      </c>
      <c r="D105" s="452">
        <v>480</v>
      </c>
      <c r="E105" s="452">
        <v>469</v>
      </c>
      <c r="F105" s="452">
        <v>364</v>
      </c>
      <c r="G105" s="452">
        <v>289</v>
      </c>
      <c r="H105" s="452"/>
      <c r="I105" s="449"/>
      <c r="J105" s="452">
        <v>86</v>
      </c>
      <c r="K105" s="452">
        <v>96</v>
      </c>
      <c r="L105" s="452">
        <v>93</v>
      </c>
      <c r="M105" s="452">
        <v>89</v>
      </c>
      <c r="N105" s="452">
        <v>71</v>
      </c>
      <c r="O105" s="452">
        <v>60</v>
      </c>
      <c r="P105" s="452">
        <v>84</v>
      </c>
      <c r="Q105" s="452">
        <v>74</v>
      </c>
      <c r="R105" s="452">
        <v>79</v>
      </c>
      <c r="S105" s="452">
        <v>91</v>
      </c>
      <c r="T105" s="452">
        <v>117</v>
      </c>
      <c r="U105" s="452">
        <v>123</v>
      </c>
      <c r="V105" s="452">
        <v>104</v>
      </c>
      <c r="W105" s="452">
        <v>102</v>
      </c>
    </row>
    <row r="106" spans="1:23" ht="13.5" thickBot="1">
      <c r="A106" s="457" t="s">
        <v>93</v>
      </c>
      <c r="B106" s="458"/>
      <c r="C106" s="458"/>
      <c r="D106" s="458"/>
      <c r="E106" s="458">
        <v>258</v>
      </c>
      <c r="F106" s="458">
        <v>137</v>
      </c>
      <c r="G106" s="458">
        <v>134</v>
      </c>
      <c r="H106" s="458"/>
      <c r="I106" s="448"/>
      <c r="J106" s="458">
        <v>43</v>
      </c>
      <c r="K106" s="458">
        <v>42</v>
      </c>
      <c r="L106" s="458">
        <v>23</v>
      </c>
      <c r="M106" s="458">
        <v>29</v>
      </c>
      <c r="N106" s="458">
        <v>32</v>
      </c>
      <c r="O106" s="458">
        <v>28</v>
      </c>
      <c r="P106" s="458">
        <v>41</v>
      </c>
      <c r="Q106" s="458">
        <v>34</v>
      </c>
      <c r="R106" s="458">
        <v>34</v>
      </c>
      <c r="S106" s="458">
        <v>39</v>
      </c>
      <c r="T106" s="458">
        <v>38</v>
      </c>
      <c r="U106" s="458">
        <v>45</v>
      </c>
      <c r="V106" s="458">
        <v>38</v>
      </c>
      <c r="W106" s="458">
        <v>31</v>
      </c>
    </row>
    <row r="107" spans="1:23" ht="29.25" customHeight="1">
      <c r="A107" s="1554" t="s">
        <v>805</v>
      </c>
      <c r="B107" s="1555"/>
      <c r="C107" s="1555"/>
      <c r="D107" s="1555"/>
      <c r="E107" s="1555"/>
      <c r="F107" s="1555"/>
      <c r="G107" s="1555"/>
      <c r="H107" s="1555"/>
      <c r="I107" s="1556"/>
      <c r="J107" s="1555"/>
      <c r="K107" s="1555"/>
      <c r="L107" s="1555"/>
      <c r="M107" s="1555"/>
      <c r="N107" s="1555"/>
      <c r="O107" s="1555"/>
      <c r="P107" s="1555"/>
      <c r="Q107" s="1555"/>
      <c r="R107" s="1555"/>
      <c r="S107" s="1555"/>
      <c r="T107" s="1555"/>
      <c r="U107" s="1555"/>
      <c r="V107" s="1493"/>
      <c r="W107" s="1381"/>
    </row>
    <row r="108" spans="1:23">
      <c r="A108" s="1552"/>
      <c r="B108" s="1552"/>
      <c r="C108" s="1552"/>
      <c r="D108" s="1552"/>
      <c r="E108" s="1552"/>
      <c r="F108" s="1552"/>
      <c r="G108" s="1552"/>
      <c r="H108" s="1552"/>
      <c r="I108" s="1552"/>
      <c r="J108" s="1552"/>
      <c r="K108" s="1552"/>
      <c r="L108" s="1552"/>
      <c r="M108" s="1552"/>
      <c r="N108" s="1552"/>
      <c r="O108" s="1552"/>
      <c r="P108" s="1552"/>
      <c r="Q108" s="1552"/>
      <c r="R108" s="1552"/>
      <c r="S108" s="1552"/>
      <c r="T108" s="1552"/>
      <c r="U108" s="1552"/>
      <c r="V108" s="1552"/>
      <c r="W108" s="1552"/>
    </row>
    <row r="109" spans="1:23" ht="15">
      <c r="A109" s="1551" t="s">
        <v>94</v>
      </c>
      <c r="B109" s="1551"/>
      <c r="C109" s="1551"/>
      <c r="D109" s="1551"/>
      <c r="E109" s="1551"/>
      <c r="F109" s="1551"/>
      <c r="G109" s="1551"/>
      <c r="H109" s="1551"/>
      <c r="I109" s="1551"/>
      <c r="J109" s="1551"/>
      <c r="K109" s="1551"/>
      <c r="L109" s="1551"/>
      <c r="M109" s="1551"/>
      <c r="N109" s="1551"/>
      <c r="O109" s="1551"/>
      <c r="P109" s="1551"/>
      <c r="Q109" s="1551"/>
      <c r="R109" s="1551"/>
      <c r="S109" s="1551"/>
      <c r="T109" s="1551"/>
      <c r="U109" s="1551"/>
      <c r="V109" s="439"/>
      <c r="W109" s="483"/>
    </row>
    <row r="110" spans="1:23">
      <c r="A110" s="441" t="s">
        <v>95</v>
      </c>
      <c r="B110" s="442">
        <v>2017</v>
      </c>
      <c r="C110" s="442">
        <v>2018</v>
      </c>
      <c r="D110" s="442">
        <v>2019</v>
      </c>
      <c r="E110" s="442">
        <v>2020</v>
      </c>
      <c r="F110" s="442">
        <v>2021</v>
      </c>
      <c r="G110" s="442">
        <v>2022</v>
      </c>
      <c r="H110" s="442">
        <v>2023</v>
      </c>
      <c r="I110" s="443"/>
      <c r="J110" s="442" t="s">
        <v>9</v>
      </c>
      <c r="K110" s="442" t="s">
        <v>10</v>
      </c>
      <c r="L110" s="442" t="s">
        <v>11</v>
      </c>
      <c r="M110" s="442" t="s">
        <v>12</v>
      </c>
      <c r="N110" s="483"/>
      <c r="O110" s="483"/>
      <c r="P110" s="483"/>
      <c r="Q110" s="483"/>
      <c r="R110" s="483"/>
      <c r="S110" s="484"/>
      <c r="T110" s="484"/>
      <c r="U110" s="483"/>
      <c r="V110" s="483"/>
      <c r="W110" s="485"/>
    </row>
    <row r="111" spans="1:23">
      <c r="A111" s="446" t="s">
        <v>96</v>
      </c>
      <c r="B111" s="447">
        <v>2173</v>
      </c>
      <c r="C111" s="447">
        <v>1831</v>
      </c>
      <c r="D111" s="447">
        <v>1576</v>
      </c>
      <c r="E111" s="447">
        <v>740</v>
      </c>
      <c r="F111" s="447">
        <v>350</v>
      </c>
      <c r="G111" s="462"/>
      <c r="H111" s="462"/>
      <c r="I111" s="448"/>
      <c r="J111" s="447">
        <v>91</v>
      </c>
      <c r="K111" s="447">
        <v>113</v>
      </c>
      <c r="L111" s="447">
        <v>108</v>
      </c>
      <c r="M111" s="447">
        <v>38</v>
      </c>
      <c r="N111" s="485"/>
      <c r="O111" s="485"/>
      <c r="P111" s="485"/>
      <c r="Q111" s="485"/>
      <c r="R111" s="485"/>
      <c r="S111" s="485"/>
      <c r="T111" s="485"/>
      <c r="U111" s="485"/>
      <c r="V111" s="485"/>
      <c r="W111" s="465"/>
    </row>
    <row r="112" spans="1:23">
      <c r="A112" s="449" t="s">
        <v>97</v>
      </c>
      <c r="B112" s="450">
        <v>1419</v>
      </c>
      <c r="C112" s="450">
        <v>1028</v>
      </c>
      <c r="D112" s="450">
        <v>1003</v>
      </c>
      <c r="E112" s="450">
        <v>230</v>
      </c>
      <c r="F112" s="450"/>
      <c r="G112" s="465"/>
      <c r="H112" s="465"/>
      <c r="I112" s="449"/>
      <c r="J112" s="450"/>
      <c r="K112" s="450"/>
      <c r="L112" s="450"/>
      <c r="M112" s="450"/>
      <c r="N112" s="465"/>
      <c r="O112" s="465"/>
      <c r="P112" s="465"/>
      <c r="Q112" s="465"/>
      <c r="R112" s="465"/>
      <c r="S112" s="465"/>
      <c r="T112" s="465"/>
      <c r="U112" s="465"/>
      <c r="V112" s="465"/>
      <c r="W112" s="465"/>
    </row>
    <row r="113" spans="1:23">
      <c r="A113" s="451" t="s">
        <v>98</v>
      </c>
      <c r="B113" s="452">
        <v>673</v>
      </c>
      <c r="C113" s="452">
        <v>670</v>
      </c>
      <c r="D113" s="452">
        <v>411</v>
      </c>
      <c r="E113" s="452">
        <v>423</v>
      </c>
      <c r="F113" s="452"/>
      <c r="G113" s="468"/>
      <c r="H113" s="468"/>
      <c r="I113" s="449"/>
      <c r="J113" s="452">
        <v>63</v>
      </c>
      <c r="K113" s="452">
        <v>78</v>
      </c>
      <c r="L113" s="452"/>
      <c r="M113" s="452"/>
      <c r="N113" s="465"/>
      <c r="O113" s="465"/>
      <c r="P113" s="465"/>
      <c r="Q113" s="465"/>
      <c r="R113" s="465"/>
      <c r="S113" s="465"/>
      <c r="T113" s="465"/>
      <c r="U113" s="465"/>
      <c r="V113" s="465"/>
      <c r="W113" s="465"/>
    </row>
    <row r="114" spans="1:23">
      <c r="A114" s="449" t="s">
        <v>99</v>
      </c>
      <c r="B114" s="450">
        <v>81</v>
      </c>
      <c r="C114" s="450">
        <v>133</v>
      </c>
      <c r="D114" s="450">
        <v>162</v>
      </c>
      <c r="E114" s="450">
        <v>87</v>
      </c>
      <c r="F114" s="450"/>
      <c r="G114" s="465"/>
      <c r="H114" s="465"/>
      <c r="I114" s="449"/>
      <c r="J114" s="450">
        <v>28</v>
      </c>
      <c r="K114" s="450">
        <v>35</v>
      </c>
      <c r="L114" s="450"/>
      <c r="M114" s="450"/>
      <c r="N114" s="465"/>
      <c r="O114" s="465"/>
      <c r="P114" s="465"/>
      <c r="Q114" s="465"/>
      <c r="R114" s="465"/>
      <c r="S114" s="465"/>
      <c r="T114" s="465"/>
      <c r="U114" s="465"/>
      <c r="V114" s="465"/>
      <c r="W114" s="485"/>
    </row>
    <row r="115" spans="1:23">
      <c r="A115" s="453" t="s">
        <v>100</v>
      </c>
      <c r="B115" s="454">
        <v>1826</v>
      </c>
      <c r="C115" s="454">
        <v>1572</v>
      </c>
      <c r="D115" s="454">
        <v>1063</v>
      </c>
      <c r="E115" s="454">
        <v>1378</v>
      </c>
      <c r="F115" s="454">
        <v>573</v>
      </c>
      <c r="G115" s="471"/>
      <c r="H115" s="471"/>
      <c r="I115" s="448"/>
      <c r="J115" s="454">
        <v>258</v>
      </c>
      <c r="K115" s="454">
        <v>169</v>
      </c>
      <c r="L115" s="454">
        <v>111</v>
      </c>
      <c r="M115" s="454">
        <v>35</v>
      </c>
      <c r="N115" s="485"/>
      <c r="O115" s="485"/>
      <c r="P115" s="485"/>
      <c r="Q115" s="485"/>
      <c r="R115" s="485"/>
      <c r="S115" s="485"/>
      <c r="T115" s="485"/>
      <c r="U115" s="485"/>
      <c r="V115" s="485"/>
      <c r="W115" s="485"/>
    </row>
    <row r="116" spans="1:23">
      <c r="A116" s="453" t="s">
        <v>101</v>
      </c>
      <c r="B116" s="454">
        <v>146</v>
      </c>
      <c r="C116" s="454">
        <v>168</v>
      </c>
      <c r="D116" s="454">
        <v>151</v>
      </c>
      <c r="E116" s="454">
        <v>73</v>
      </c>
      <c r="F116" s="454"/>
      <c r="G116" s="471"/>
      <c r="H116" s="471"/>
      <c r="I116" s="448"/>
      <c r="J116" s="454">
        <v>16</v>
      </c>
      <c r="K116" s="454">
        <v>19</v>
      </c>
      <c r="L116" s="454"/>
      <c r="M116" s="454"/>
      <c r="N116" s="485"/>
      <c r="O116" s="485"/>
      <c r="P116" s="485"/>
      <c r="Q116" s="485"/>
      <c r="R116" s="485"/>
      <c r="S116" s="485"/>
      <c r="T116" s="485"/>
      <c r="U116" s="485"/>
      <c r="V116" s="485"/>
      <c r="W116" s="485"/>
    </row>
    <row r="117" spans="1:23" ht="13.5" thickBot="1">
      <c r="A117" s="453" t="s">
        <v>102</v>
      </c>
      <c r="B117" s="454">
        <v>133</v>
      </c>
      <c r="C117" s="454">
        <v>141</v>
      </c>
      <c r="D117" s="454">
        <v>127</v>
      </c>
      <c r="E117" s="454">
        <v>67</v>
      </c>
      <c r="F117" s="454"/>
      <c r="G117" s="471"/>
      <c r="H117" s="471"/>
      <c r="I117" s="448"/>
      <c r="J117" s="454">
        <v>14</v>
      </c>
      <c r="K117" s="454">
        <v>15</v>
      </c>
      <c r="L117" s="454"/>
      <c r="M117" s="454"/>
      <c r="N117" s="485"/>
      <c r="O117" s="485"/>
      <c r="P117" s="485"/>
      <c r="Q117" s="485"/>
      <c r="R117" s="485"/>
      <c r="S117" s="485"/>
      <c r="T117" s="485"/>
      <c r="U117" s="485"/>
      <c r="V117" s="485"/>
      <c r="W117" s="485"/>
    </row>
    <row r="118" spans="1:23">
      <c r="A118" s="1549" t="s">
        <v>103</v>
      </c>
      <c r="B118" s="1549"/>
      <c r="C118" s="1549"/>
      <c r="D118" s="1549"/>
      <c r="E118" s="1549"/>
      <c r="F118" s="1549"/>
      <c r="G118" s="1549"/>
      <c r="H118" s="1549"/>
      <c r="I118" s="448"/>
      <c r="J118" s="485"/>
      <c r="K118" s="485"/>
      <c r="L118" s="485"/>
      <c r="M118" s="485"/>
      <c r="N118" s="485"/>
      <c r="O118" s="485"/>
      <c r="P118" s="485"/>
      <c r="Q118" s="485"/>
      <c r="R118" s="485"/>
      <c r="S118" s="485"/>
      <c r="T118" s="485"/>
      <c r="U118" s="485"/>
      <c r="V118" s="485"/>
      <c r="W118" s="1381"/>
    </row>
    <row r="120" spans="1:23" ht="15">
      <c r="A120" s="1551" t="s">
        <v>104</v>
      </c>
      <c r="B120" s="1551"/>
      <c r="C120" s="1551"/>
      <c r="D120" s="1551"/>
      <c r="E120" s="1551"/>
      <c r="F120" s="1551"/>
      <c r="G120" s="1551"/>
      <c r="H120" s="1551"/>
      <c r="I120" s="1551"/>
      <c r="J120" s="1551"/>
      <c r="K120" s="1551"/>
      <c r="L120" s="1551"/>
      <c r="M120" s="1551"/>
      <c r="N120" s="1551"/>
      <c r="O120" s="1551"/>
      <c r="P120" s="1551"/>
      <c r="Q120" s="1551"/>
      <c r="R120" s="1551"/>
      <c r="S120" s="1551"/>
      <c r="T120" s="1551"/>
      <c r="U120" s="1551"/>
      <c r="V120" s="439"/>
      <c r="W120" s="483"/>
    </row>
    <row r="121" spans="1:23">
      <c r="A121" s="441" t="s">
        <v>95</v>
      </c>
      <c r="B121" s="442">
        <v>2017</v>
      </c>
      <c r="C121" s="442">
        <v>2018</v>
      </c>
      <c r="D121" s="442">
        <v>2019</v>
      </c>
      <c r="E121" s="442">
        <v>2020</v>
      </c>
      <c r="F121" s="442">
        <v>2021</v>
      </c>
      <c r="G121" s="442">
        <v>2022</v>
      </c>
      <c r="H121" s="483">
        <v>2023</v>
      </c>
      <c r="I121" s="443"/>
      <c r="J121" s="442" t="s">
        <v>9</v>
      </c>
      <c r="K121" s="442" t="s">
        <v>10</v>
      </c>
      <c r="L121" s="442" t="s">
        <v>11</v>
      </c>
      <c r="M121" s="442" t="s">
        <v>12</v>
      </c>
      <c r="N121" s="442" t="s">
        <v>13</v>
      </c>
      <c r="O121" s="483"/>
      <c r="P121" s="483"/>
      <c r="Q121" s="483"/>
      <c r="R121" s="483"/>
      <c r="S121" s="484"/>
      <c r="T121" s="484"/>
      <c r="U121" s="483"/>
      <c r="V121" s="483"/>
      <c r="W121" s="450"/>
    </row>
    <row r="122" spans="1:23">
      <c r="A122" s="449" t="s">
        <v>105</v>
      </c>
      <c r="B122" s="450">
        <v>6953</v>
      </c>
      <c r="C122" s="450">
        <v>6161</v>
      </c>
      <c r="D122" s="450">
        <v>4032</v>
      </c>
      <c r="E122" s="450">
        <v>3095</v>
      </c>
      <c r="F122" s="450">
        <v>3802</v>
      </c>
      <c r="G122" s="450"/>
      <c r="H122" s="450"/>
      <c r="I122" s="449"/>
      <c r="J122" s="450">
        <v>558</v>
      </c>
      <c r="K122" s="450">
        <v>980</v>
      </c>
      <c r="L122" s="450">
        <v>1069</v>
      </c>
      <c r="M122" s="450">
        <v>1195</v>
      </c>
      <c r="N122" s="450">
        <v>887</v>
      </c>
      <c r="O122" s="450"/>
      <c r="P122" s="450"/>
      <c r="Q122" s="450"/>
      <c r="R122" s="450"/>
      <c r="S122" s="450"/>
      <c r="T122" s="450"/>
      <c r="U122" s="450"/>
      <c r="V122" s="450"/>
      <c r="W122" s="450"/>
    </row>
    <row r="123" spans="1:23">
      <c r="A123" s="451" t="s">
        <v>106</v>
      </c>
      <c r="B123" s="452">
        <v>4307</v>
      </c>
      <c r="C123" s="452">
        <v>5444</v>
      </c>
      <c r="D123" s="452">
        <v>4738</v>
      </c>
      <c r="E123" s="452">
        <v>2783</v>
      </c>
      <c r="F123" s="452">
        <v>4695</v>
      </c>
      <c r="G123" s="452"/>
      <c r="H123" s="450"/>
      <c r="I123" s="449"/>
      <c r="J123" s="452">
        <v>532</v>
      </c>
      <c r="K123" s="452">
        <v>1111</v>
      </c>
      <c r="L123" s="452">
        <v>1428</v>
      </c>
      <c r="M123" s="452">
        <v>1625</v>
      </c>
      <c r="N123" s="452">
        <v>1158</v>
      </c>
      <c r="O123" s="450"/>
      <c r="P123" s="450"/>
      <c r="Q123" s="450"/>
      <c r="R123" s="450"/>
      <c r="S123" s="450"/>
      <c r="T123" s="450"/>
      <c r="U123" s="450"/>
      <c r="V123" s="450"/>
      <c r="W123" s="486"/>
    </row>
    <row r="124" spans="1:23">
      <c r="A124" s="453" t="s">
        <v>107</v>
      </c>
      <c r="B124" s="454">
        <v>11260</v>
      </c>
      <c r="C124" s="454">
        <v>11605</v>
      </c>
      <c r="D124" s="454">
        <v>8770</v>
      </c>
      <c r="E124" s="454">
        <v>5878</v>
      </c>
      <c r="F124" s="454">
        <v>8497</v>
      </c>
      <c r="G124" s="454"/>
      <c r="H124" s="486"/>
      <c r="I124" s="448"/>
      <c r="J124" s="454">
        <v>1090</v>
      </c>
      <c r="K124" s="454">
        <v>2091</v>
      </c>
      <c r="L124" s="454">
        <v>2497</v>
      </c>
      <c r="M124" s="454">
        <v>2819</v>
      </c>
      <c r="N124" s="454">
        <v>2044</v>
      </c>
      <c r="O124" s="486"/>
      <c r="P124" s="486"/>
      <c r="Q124" s="486"/>
      <c r="R124" s="486"/>
      <c r="S124" s="486"/>
      <c r="T124" s="486"/>
      <c r="U124" s="486"/>
      <c r="V124" s="486"/>
      <c r="W124" s="486"/>
    </row>
    <row r="125" spans="1:23">
      <c r="A125" s="453" t="s">
        <v>108</v>
      </c>
      <c r="B125" s="454">
        <v>11780</v>
      </c>
      <c r="C125" s="454">
        <v>11633</v>
      </c>
      <c r="D125" s="454">
        <v>8784</v>
      </c>
      <c r="E125" s="454">
        <v>5867</v>
      </c>
      <c r="F125" s="454">
        <v>7849</v>
      </c>
      <c r="G125" s="454"/>
      <c r="H125" s="486"/>
      <c r="I125" s="448"/>
      <c r="J125" s="454">
        <v>1015</v>
      </c>
      <c r="K125" s="454">
        <v>1544</v>
      </c>
      <c r="L125" s="454">
        <v>2640</v>
      </c>
      <c r="M125" s="454">
        <v>2650</v>
      </c>
      <c r="N125" s="454">
        <v>1805</v>
      </c>
      <c r="O125" s="486"/>
      <c r="P125" s="486"/>
      <c r="Q125" s="486"/>
      <c r="R125" s="486"/>
      <c r="S125" s="486"/>
      <c r="T125" s="486"/>
      <c r="U125" s="486"/>
      <c r="V125" s="486"/>
      <c r="W125" s="486"/>
    </row>
    <row r="126" spans="1:23">
      <c r="A126" s="446" t="s">
        <v>105</v>
      </c>
      <c r="B126" s="447">
        <v>7178</v>
      </c>
      <c r="C126" s="447">
        <v>6240</v>
      </c>
      <c r="D126" s="447">
        <v>4427</v>
      </c>
      <c r="E126" s="447">
        <v>2914</v>
      </c>
      <c r="F126" s="447">
        <v>3295</v>
      </c>
      <c r="G126" s="447"/>
      <c r="H126" s="486"/>
      <c r="I126" s="448"/>
      <c r="J126" s="447">
        <v>474</v>
      </c>
      <c r="K126" s="447">
        <v>713</v>
      </c>
      <c r="L126" s="447">
        <v>1150</v>
      </c>
      <c r="M126" s="447">
        <v>959</v>
      </c>
      <c r="N126" s="447">
        <v>793</v>
      </c>
      <c r="O126" s="486"/>
      <c r="P126" s="486"/>
      <c r="Q126" s="486"/>
      <c r="R126" s="486"/>
      <c r="S126" s="486"/>
      <c r="T126" s="486"/>
      <c r="U126" s="486"/>
      <c r="V126" s="486"/>
      <c r="W126" s="486"/>
    </row>
    <row r="127" spans="1:23">
      <c r="A127" s="446" t="s">
        <v>106</v>
      </c>
      <c r="B127" s="447">
        <v>4602</v>
      </c>
      <c r="C127" s="447">
        <v>5393</v>
      </c>
      <c r="D127" s="447">
        <v>4356</v>
      </c>
      <c r="E127" s="447">
        <v>2953</v>
      </c>
      <c r="F127" s="447">
        <v>4553</v>
      </c>
      <c r="G127" s="447"/>
      <c r="H127" s="486"/>
      <c r="I127" s="448"/>
      <c r="J127" s="447">
        <v>541</v>
      </c>
      <c r="K127" s="447">
        <v>831</v>
      </c>
      <c r="L127" s="447">
        <v>1490</v>
      </c>
      <c r="M127" s="447">
        <v>1691</v>
      </c>
      <c r="N127" s="447">
        <v>1012</v>
      </c>
      <c r="O127" s="486"/>
      <c r="P127" s="486"/>
      <c r="Q127" s="486"/>
      <c r="R127" s="486"/>
      <c r="S127" s="486"/>
      <c r="T127" s="486"/>
      <c r="U127" s="486"/>
      <c r="V127" s="486"/>
      <c r="W127" s="1381"/>
    </row>
    <row r="128" spans="1:23">
      <c r="A128" s="1553" t="s">
        <v>109</v>
      </c>
      <c r="B128" s="1553"/>
      <c r="C128" s="1553"/>
      <c r="D128" s="1553"/>
      <c r="E128" s="1553"/>
      <c r="F128" s="1553"/>
      <c r="G128" s="1553"/>
      <c r="H128" s="1553"/>
    </row>
  </sheetData>
  <mergeCells count="19">
    <mergeCell ref="A74:W74"/>
    <mergeCell ref="A108:W108"/>
    <mergeCell ref="A118:H118"/>
    <mergeCell ref="A120:U120"/>
    <mergeCell ref="A128:H128"/>
    <mergeCell ref="A76:U76"/>
    <mergeCell ref="A97:U97"/>
    <mergeCell ref="A99:U99"/>
    <mergeCell ref="A107:U107"/>
    <mergeCell ref="A109:U109"/>
    <mergeCell ref="A73:U73"/>
    <mergeCell ref="A1:U1"/>
    <mergeCell ref="A33:U33"/>
    <mergeCell ref="A38:U38"/>
    <mergeCell ref="A56:U56"/>
    <mergeCell ref="A58:U58"/>
    <mergeCell ref="A34:W34"/>
    <mergeCell ref="A35:W35"/>
    <mergeCell ref="A36:W36"/>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0">
    <pageSetUpPr autoPageBreaks="0"/>
  </sheetPr>
  <dimension ref="A1:W33"/>
  <sheetViews>
    <sheetView showGridLines="0" showOutlineSymbols="0" zoomScale="140" zoomScaleNormal="140" workbookViewId="0">
      <pane xSplit="1" ySplit="1" topLeftCell="P26" activePane="bottomRight" state="frozen"/>
      <selection sqref="A1:U1"/>
      <selection pane="topRight" sqref="A1:U1"/>
      <selection pane="bottomLeft" sqref="A1:U1"/>
      <selection pane="bottomRight" activeCell="V39" sqref="V39"/>
    </sheetView>
  </sheetViews>
  <sheetFormatPr defaultRowHeight="12.75"/>
  <cols>
    <col min="1" max="1" width="47.140625" customWidth="1"/>
    <col min="2" max="8" width="9.5703125" customWidth="1"/>
    <col min="9" max="9" width="4.42578125" customWidth="1"/>
    <col min="10" max="23" width="9.5703125" customWidth="1"/>
  </cols>
  <sheetData>
    <row r="1" spans="1:23" ht="14.45" customHeight="1">
      <c r="A1" s="1049" t="s">
        <v>615</v>
      </c>
      <c r="B1" s="1049"/>
      <c r="C1" s="1049"/>
      <c r="D1" s="1049" t="s">
        <v>616</v>
      </c>
      <c r="E1" s="1049"/>
      <c r="F1" s="1049"/>
      <c r="G1" s="1049"/>
      <c r="H1" s="1049"/>
      <c r="I1" s="1049"/>
      <c r="J1" s="1049"/>
      <c r="K1" s="1049"/>
      <c r="L1" s="1049"/>
      <c r="M1" s="1049"/>
      <c r="N1" s="1049"/>
      <c r="O1" s="1049"/>
      <c r="P1" s="1049"/>
      <c r="Q1" s="1049"/>
      <c r="R1" s="1049"/>
      <c r="S1" s="1049"/>
      <c r="T1" s="1049"/>
      <c r="U1" s="1049"/>
      <c r="V1" s="1049"/>
      <c r="W1" s="1049"/>
    </row>
    <row r="2" spans="1:23" ht="14.45" customHeight="1">
      <c r="A2" s="102" t="s">
        <v>111</v>
      </c>
      <c r="B2" s="58">
        <v>2017</v>
      </c>
      <c r="C2" s="58">
        <v>2018</v>
      </c>
      <c r="D2" s="58">
        <v>2019</v>
      </c>
      <c r="E2" s="58">
        <v>2020</v>
      </c>
      <c r="F2" s="58">
        <v>2021</v>
      </c>
      <c r="G2" s="58">
        <v>2022</v>
      </c>
      <c r="H2" s="58">
        <v>2023</v>
      </c>
      <c r="I2" s="149"/>
      <c r="J2" s="58" t="s">
        <v>9</v>
      </c>
      <c r="K2" s="58" t="s">
        <v>10</v>
      </c>
      <c r="L2" s="58" t="s">
        <v>11</v>
      </c>
      <c r="M2" s="58" t="s">
        <v>12</v>
      </c>
      <c r="N2" s="58" t="s">
        <v>13</v>
      </c>
      <c r="O2" s="108" t="s">
        <v>131</v>
      </c>
      <c r="P2" s="58" t="s">
        <v>15</v>
      </c>
      <c r="Q2" s="58" t="s">
        <v>16</v>
      </c>
      <c r="R2" s="108" t="s">
        <v>134</v>
      </c>
      <c r="S2" s="108" t="s">
        <v>135</v>
      </c>
      <c r="T2" s="60" t="s">
        <v>19</v>
      </c>
      <c r="U2" s="60" t="s">
        <v>20</v>
      </c>
      <c r="V2" s="60" t="s">
        <v>909</v>
      </c>
      <c r="W2" s="60" t="s">
        <v>965</v>
      </c>
    </row>
    <row r="3" spans="1:23" ht="14.45" customHeight="1">
      <c r="A3" s="128" t="s">
        <v>617</v>
      </c>
      <c r="B3" s="263">
        <v>33967</v>
      </c>
      <c r="C3" s="266">
        <v>36575</v>
      </c>
      <c r="D3" s="266">
        <v>37570</v>
      </c>
      <c r="E3" s="266">
        <v>39545</v>
      </c>
      <c r="F3" s="266">
        <v>54502</v>
      </c>
      <c r="G3" s="266">
        <v>43839</v>
      </c>
      <c r="H3" s="266">
        <v>41784</v>
      </c>
      <c r="I3" s="150"/>
      <c r="J3" s="352">
        <v>12553</v>
      </c>
      <c r="K3" s="1060">
        <v>16514</v>
      </c>
      <c r="L3" s="214">
        <v>12330</v>
      </c>
      <c r="M3" s="214">
        <v>13105</v>
      </c>
      <c r="N3" s="214">
        <v>10812</v>
      </c>
      <c r="O3" s="1050">
        <v>11157</v>
      </c>
      <c r="P3" s="214">
        <v>9929</v>
      </c>
      <c r="Q3" s="214">
        <v>11941</v>
      </c>
      <c r="R3" s="214">
        <v>8434</v>
      </c>
      <c r="S3" s="214">
        <v>9673</v>
      </c>
      <c r="T3" s="214">
        <v>10623</v>
      </c>
      <c r="U3" s="214">
        <v>13054</v>
      </c>
      <c r="V3" s="214">
        <v>8459</v>
      </c>
      <c r="W3" s="214">
        <v>9920</v>
      </c>
    </row>
    <row r="4" spans="1:23" ht="14.45" customHeight="1">
      <c r="A4" s="129" t="s">
        <v>618</v>
      </c>
      <c r="B4" s="353">
        <v>-21039</v>
      </c>
      <c r="C4" s="353">
        <v>-22109</v>
      </c>
      <c r="D4" s="353">
        <v>-21187</v>
      </c>
      <c r="E4" s="353">
        <v>-17564</v>
      </c>
      <c r="F4" s="353">
        <v>-21729</v>
      </c>
      <c r="G4" s="353">
        <v>-24028</v>
      </c>
      <c r="H4" s="353">
        <v>-24089</v>
      </c>
      <c r="I4" s="127"/>
      <c r="J4" s="353">
        <v>-4298</v>
      </c>
      <c r="K4" s="353">
        <v>-5465</v>
      </c>
      <c r="L4" s="353">
        <v>-5472</v>
      </c>
      <c r="M4" s="353">
        <v>-6494</v>
      </c>
      <c r="N4" s="353">
        <v>-4622</v>
      </c>
      <c r="O4" s="353">
        <v>-5950</v>
      </c>
      <c r="P4" s="353">
        <v>-6301</v>
      </c>
      <c r="Q4" s="353">
        <v>-7155</v>
      </c>
      <c r="R4" s="353">
        <v>-4949</v>
      </c>
      <c r="S4" s="353">
        <v>-5940</v>
      </c>
      <c r="T4" s="353">
        <v>-6309</v>
      </c>
      <c r="U4" s="353">
        <v>-6891</v>
      </c>
      <c r="V4" s="353">
        <v>-5367</v>
      </c>
      <c r="W4" s="353">
        <v>-6349</v>
      </c>
    </row>
    <row r="5" spans="1:23" ht="14.45" customHeight="1">
      <c r="A5" s="130" t="s">
        <v>619</v>
      </c>
      <c r="B5" s="264">
        <v>12928</v>
      </c>
      <c r="C5" s="267">
        <v>14466</v>
      </c>
      <c r="D5" s="264">
        <v>16383</v>
      </c>
      <c r="E5" s="264">
        <v>21981</v>
      </c>
      <c r="F5" s="264">
        <v>32773</v>
      </c>
      <c r="G5" s="264">
        <v>19811</v>
      </c>
      <c r="H5" s="264">
        <v>17695</v>
      </c>
      <c r="I5" s="150"/>
      <c r="J5" s="354">
        <v>8255</v>
      </c>
      <c r="K5" s="215">
        <v>11049</v>
      </c>
      <c r="L5" s="215">
        <v>6858</v>
      </c>
      <c r="M5" s="215">
        <v>6611</v>
      </c>
      <c r="N5" s="215">
        <v>6190</v>
      </c>
      <c r="O5" s="215">
        <v>5207</v>
      </c>
      <c r="P5" s="215">
        <v>3628</v>
      </c>
      <c r="Q5" s="215">
        <v>4786</v>
      </c>
      <c r="R5" s="215">
        <v>3485</v>
      </c>
      <c r="S5" s="215">
        <v>3733</v>
      </c>
      <c r="T5" s="215">
        <v>4314</v>
      </c>
      <c r="U5" s="215">
        <v>6163</v>
      </c>
      <c r="V5" s="215">
        <v>3092</v>
      </c>
      <c r="W5" s="215">
        <v>3571</v>
      </c>
    </row>
    <row r="6" spans="1:23" ht="14.45" customHeight="1">
      <c r="A6" s="131" t="s">
        <v>620</v>
      </c>
      <c r="B6" s="197">
        <v>38.1</v>
      </c>
      <c r="C6" s="269">
        <v>39.6</v>
      </c>
      <c r="D6" s="21">
        <v>43.6</v>
      </c>
      <c r="E6" s="197">
        <v>55.6</v>
      </c>
      <c r="F6" s="197">
        <v>60.1</v>
      </c>
      <c r="G6" s="197">
        <v>45.2</v>
      </c>
      <c r="H6" s="197">
        <v>42.3</v>
      </c>
      <c r="I6" s="127"/>
      <c r="J6" s="351">
        <v>65.8</v>
      </c>
      <c r="K6" s="432">
        <v>66.900000000000006</v>
      </c>
      <c r="L6" s="431">
        <v>55.6</v>
      </c>
      <c r="M6" s="197">
        <v>50.4</v>
      </c>
      <c r="N6" s="197">
        <v>57.3</v>
      </c>
      <c r="O6" s="21" t="s">
        <v>621</v>
      </c>
      <c r="P6" s="197">
        <v>36.5</v>
      </c>
      <c r="Q6" s="197">
        <v>40.1</v>
      </c>
      <c r="R6" s="230">
        <v>41.3</v>
      </c>
      <c r="S6" s="230">
        <v>38.6</v>
      </c>
      <c r="T6" s="230">
        <v>40.6</v>
      </c>
      <c r="U6" s="230">
        <v>47.2</v>
      </c>
      <c r="V6" s="230" t="s">
        <v>932</v>
      </c>
      <c r="W6" s="230">
        <v>36</v>
      </c>
    </row>
    <row r="7" spans="1:23" ht="14.45" customHeight="1">
      <c r="A7" s="129" t="s">
        <v>622</v>
      </c>
      <c r="B7" s="353">
        <v>-531</v>
      </c>
      <c r="C7" s="353">
        <v>-523</v>
      </c>
      <c r="D7" s="353">
        <v>-487</v>
      </c>
      <c r="E7" s="353">
        <v>-491</v>
      </c>
      <c r="F7" s="353">
        <v>-481</v>
      </c>
      <c r="G7" s="353">
        <v>-515</v>
      </c>
      <c r="H7" s="353">
        <v>-553</v>
      </c>
      <c r="I7" s="127"/>
      <c r="J7" s="353">
        <v>-104</v>
      </c>
      <c r="K7" s="353">
        <v>-132</v>
      </c>
      <c r="L7" s="353">
        <v>-114</v>
      </c>
      <c r="M7" s="353">
        <v>-131</v>
      </c>
      <c r="N7" s="353">
        <v>-121</v>
      </c>
      <c r="O7" s="353">
        <v>-127</v>
      </c>
      <c r="P7" s="353">
        <v>-119</v>
      </c>
      <c r="Q7" s="353">
        <v>-148</v>
      </c>
      <c r="R7" s="353">
        <v>-118</v>
      </c>
      <c r="S7" s="353">
        <v>-139</v>
      </c>
      <c r="T7" s="353">
        <v>-150</v>
      </c>
      <c r="U7" s="353">
        <v>-146</v>
      </c>
      <c r="V7" s="353">
        <v>-140</v>
      </c>
      <c r="W7" s="353">
        <v>-137</v>
      </c>
    </row>
    <row r="8" spans="1:23" ht="14.45" customHeight="1">
      <c r="A8" s="131" t="s">
        <v>623</v>
      </c>
      <c r="B8" s="355">
        <v>-340</v>
      </c>
      <c r="C8" s="355">
        <v>-373</v>
      </c>
      <c r="D8" s="355">
        <v>-443</v>
      </c>
      <c r="E8" s="355">
        <v>-415</v>
      </c>
      <c r="F8" s="355">
        <v>-549</v>
      </c>
      <c r="G8" s="355">
        <v>-660</v>
      </c>
      <c r="H8" s="355">
        <v>-723</v>
      </c>
      <c r="I8" s="127"/>
      <c r="J8" s="355">
        <v>-98</v>
      </c>
      <c r="K8" s="1059">
        <v>-139</v>
      </c>
      <c r="L8" s="1059">
        <v>-135</v>
      </c>
      <c r="M8" s="1059">
        <v>-177</v>
      </c>
      <c r="N8" s="1059">
        <v>-121</v>
      </c>
      <c r="O8" s="1059">
        <v>-151</v>
      </c>
      <c r="P8" s="1059">
        <v>-170</v>
      </c>
      <c r="Q8" s="1059">
        <v>-218</v>
      </c>
      <c r="R8" s="1059">
        <v>-139</v>
      </c>
      <c r="S8" s="1059">
        <v>-165</v>
      </c>
      <c r="T8" s="1059">
        <v>-188</v>
      </c>
      <c r="U8" s="1059">
        <v>-231</v>
      </c>
      <c r="V8" s="355">
        <v>-156</v>
      </c>
      <c r="W8" s="355">
        <v>-189</v>
      </c>
    </row>
    <row r="9" spans="1:23" ht="14.45" customHeight="1">
      <c r="A9" s="129" t="s">
        <v>624</v>
      </c>
      <c r="B9" s="353">
        <v>-413</v>
      </c>
      <c r="C9" s="353">
        <v>-271</v>
      </c>
      <c r="D9" s="353">
        <v>-1153</v>
      </c>
      <c r="E9" s="353">
        <v>-887</v>
      </c>
      <c r="F9" s="353">
        <v>-648</v>
      </c>
      <c r="G9" s="353">
        <v>-479</v>
      </c>
      <c r="H9" s="353">
        <v>-450</v>
      </c>
      <c r="I9" s="127"/>
      <c r="J9" s="353">
        <v>-145</v>
      </c>
      <c r="K9" s="353">
        <v>-191</v>
      </c>
      <c r="L9" s="353">
        <v>-165</v>
      </c>
      <c r="M9" s="353">
        <v>-147</v>
      </c>
      <c r="N9" s="353">
        <v>-154</v>
      </c>
      <c r="O9" s="353">
        <v>-111</v>
      </c>
      <c r="P9" s="353">
        <v>-89</v>
      </c>
      <c r="Q9" s="353">
        <v>-125</v>
      </c>
      <c r="R9" s="353">
        <v>-124</v>
      </c>
      <c r="S9" s="353">
        <v>-103</v>
      </c>
      <c r="T9" s="353">
        <v>-115</v>
      </c>
      <c r="U9" s="353">
        <v>-108</v>
      </c>
      <c r="V9" s="353">
        <v>-92</v>
      </c>
      <c r="W9" s="353">
        <v>-91</v>
      </c>
    </row>
    <row r="10" spans="1:23" ht="14.45" customHeight="1">
      <c r="A10" s="131" t="s">
        <v>625</v>
      </c>
      <c r="B10" s="1317"/>
      <c r="C10" s="1317"/>
      <c r="D10" s="355">
        <v>-7402</v>
      </c>
      <c r="E10" s="355">
        <v>-5257</v>
      </c>
      <c r="F10" s="1059">
        <v>-2576</v>
      </c>
      <c r="G10" s="1317"/>
      <c r="H10" s="1317"/>
      <c r="I10" s="127"/>
      <c r="J10" s="1059">
        <v>-115</v>
      </c>
      <c r="K10" s="355">
        <v>-185</v>
      </c>
      <c r="L10" s="355">
        <v>-161</v>
      </c>
      <c r="M10" s="355">
        <v>-2115</v>
      </c>
      <c r="N10" s="1317"/>
      <c r="O10" s="1317"/>
      <c r="P10" s="1317"/>
      <c r="Q10" s="1317"/>
      <c r="R10" s="1317"/>
      <c r="S10" s="1317"/>
      <c r="T10" s="1317"/>
      <c r="U10" s="1317"/>
      <c r="V10" s="1428"/>
      <c r="W10" s="1428"/>
    </row>
    <row r="11" spans="1:23" ht="14.45" customHeight="1">
      <c r="A11" s="129" t="s">
        <v>626</v>
      </c>
      <c r="B11" s="353">
        <v>-420</v>
      </c>
      <c r="C11" s="353">
        <v>-445</v>
      </c>
      <c r="D11" s="353">
        <v>-505</v>
      </c>
      <c r="E11" s="353">
        <v>-800</v>
      </c>
      <c r="F11" s="356">
        <v>-400</v>
      </c>
      <c r="G11" s="353">
        <v>-1722</v>
      </c>
      <c r="H11" s="353">
        <v>-1498</v>
      </c>
      <c r="I11" s="127"/>
      <c r="J11" s="353">
        <v>-15</v>
      </c>
      <c r="K11" s="353">
        <v>-75</v>
      </c>
      <c r="L11" s="353">
        <v>-31</v>
      </c>
      <c r="M11" s="353">
        <v>-279</v>
      </c>
      <c r="N11" s="353">
        <v>-266</v>
      </c>
      <c r="O11" s="353">
        <v>-445</v>
      </c>
      <c r="P11" s="353">
        <v>-387</v>
      </c>
      <c r="Q11" s="353">
        <v>-624</v>
      </c>
      <c r="R11" s="353">
        <v>-219</v>
      </c>
      <c r="S11" s="353">
        <v>-388</v>
      </c>
      <c r="T11" s="353">
        <v>-511</v>
      </c>
      <c r="U11" s="353">
        <v>-380</v>
      </c>
      <c r="V11" s="353">
        <v>-250</v>
      </c>
      <c r="W11" s="353">
        <v>-289</v>
      </c>
    </row>
    <row r="12" spans="1:23" ht="22.5">
      <c r="A12" s="131" t="s">
        <v>627</v>
      </c>
      <c r="B12" s="355">
        <v>-294</v>
      </c>
      <c r="C12" s="355">
        <v>-899</v>
      </c>
      <c r="D12" s="355">
        <v>-5074</v>
      </c>
      <c r="E12" s="355">
        <v>-1308</v>
      </c>
      <c r="F12" s="355">
        <v>-426</v>
      </c>
      <c r="G12" s="355">
        <v>773</v>
      </c>
      <c r="H12" s="355">
        <v>-266</v>
      </c>
      <c r="I12" s="127"/>
      <c r="J12" s="355">
        <v>-117</v>
      </c>
      <c r="K12" s="355">
        <v>-41</v>
      </c>
      <c r="L12" s="355">
        <v>-63</v>
      </c>
      <c r="M12" s="355">
        <v>-205</v>
      </c>
      <c r="N12" s="355">
        <v>1072</v>
      </c>
      <c r="O12" s="355">
        <v>-82</v>
      </c>
      <c r="P12" s="355">
        <v>-40</v>
      </c>
      <c r="Q12" s="355">
        <v>-177</v>
      </c>
      <c r="R12" s="355">
        <v>-4</v>
      </c>
      <c r="S12" s="355">
        <v>-66</v>
      </c>
      <c r="T12" s="355">
        <v>-75</v>
      </c>
      <c r="U12" s="355">
        <v>-121</v>
      </c>
      <c r="V12" s="355">
        <v>-6</v>
      </c>
      <c r="W12" s="355">
        <v>1010</v>
      </c>
    </row>
    <row r="13" spans="1:23" ht="14.45" customHeight="1">
      <c r="A13" s="130" t="s">
        <v>628</v>
      </c>
      <c r="B13" s="264">
        <v>10930</v>
      </c>
      <c r="C13" s="267">
        <v>11955</v>
      </c>
      <c r="D13" s="267">
        <v>1319</v>
      </c>
      <c r="E13" s="267">
        <v>12823</v>
      </c>
      <c r="F13" s="267">
        <v>27693</v>
      </c>
      <c r="G13" s="267">
        <v>17208</v>
      </c>
      <c r="H13" s="267">
        <v>14205</v>
      </c>
      <c r="I13" s="150"/>
      <c r="J13" s="354">
        <v>7661</v>
      </c>
      <c r="K13" s="354">
        <v>10286</v>
      </c>
      <c r="L13" s="354">
        <v>6189</v>
      </c>
      <c r="M13" s="354">
        <v>3557</v>
      </c>
      <c r="N13" s="354">
        <v>6600</v>
      </c>
      <c r="O13" s="354">
        <v>4291</v>
      </c>
      <c r="P13" s="354">
        <v>2823</v>
      </c>
      <c r="Q13" s="354">
        <v>3494</v>
      </c>
      <c r="R13" s="354">
        <v>2881</v>
      </c>
      <c r="S13" s="354">
        <v>2872</v>
      </c>
      <c r="T13" s="354">
        <v>3275</v>
      </c>
      <c r="U13" s="354">
        <v>5177</v>
      </c>
      <c r="V13" s="354">
        <v>2448</v>
      </c>
      <c r="W13" s="354">
        <v>3875</v>
      </c>
    </row>
    <row r="14" spans="1:23" ht="14.45" customHeight="1">
      <c r="A14" s="131" t="s">
        <v>338</v>
      </c>
      <c r="B14" s="268">
        <v>478</v>
      </c>
      <c r="C14" s="268">
        <v>423</v>
      </c>
      <c r="D14" s="21">
        <v>527</v>
      </c>
      <c r="E14" s="21">
        <v>307</v>
      </c>
      <c r="F14" s="197">
        <v>337</v>
      </c>
      <c r="G14" s="197">
        <v>520</v>
      </c>
      <c r="H14" s="197">
        <v>432</v>
      </c>
      <c r="I14" s="127"/>
      <c r="J14" s="355">
        <v>58</v>
      </c>
      <c r="K14" s="1057">
        <v>76</v>
      </c>
      <c r="L14" s="1057">
        <v>90</v>
      </c>
      <c r="M14" s="197">
        <v>113</v>
      </c>
      <c r="N14" s="197">
        <v>150</v>
      </c>
      <c r="O14" s="197">
        <v>137</v>
      </c>
      <c r="P14" s="197">
        <v>141</v>
      </c>
      <c r="Q14" s="197">
        <v>92</v>
      </c>
      <c r="R14" s="230">
        <v>121</v>
      </c>
      <c r="S14" s="230">
        <v>106</v>
      </c>
      <c r="T14" s="230">
        <v>100</v>
      </c>
      <c r="U14" s="230">
        <v>105</v>
      </c>
      <c r="V14" s="230">
        <v>109</v>
      </c>
      <c r="W14" s="230">
        <v>78</v>
      </c>
    </row>
    <row r="15" spans="1:23" ht="14.45" customHeight="1">
      <c r="A15" s="129" t="s">
        <v>629</v>
      </c>
      <c r="B15" s="353">
        <v>-3273</v>
      </c>
      <c r="C15" s="353">
        <v>-2345</v>
      </c>
      <c r="D15" s="353">
        <v>-3746</v>
      </c>
      <c r="E15" s="356">
        <v>-3191</v>
      </c>
      <c r="F15" s="356">
        <f>SUM(J15:M15)</f>
        <v>-2269</v>
      </c>
      <c r="G15" s="356">
        <v>-1179</v>
      </c>
      <c r="H15" s="356">
        <v>-1459</v>
      </c>
      <c r="I15" s="127"/>
      <c r="J15" s="353">
        <v>-1364</v>
      </c>
      <c r="K15" s="353">
        <v>-267</v>
      </c>
      <c r="L15" s="353">
        <v>-240</v>
      </c>
      <c r="M15" s="353">
        <v>-398</v>
      </c>
      <c r="N15" s="353">
        <v>-319</v>
      </c>
      <c r="O15" s="353">
        <v>-372</v>
      </c>
      <c r="P15" s="353">
        <v>-221</v>
      </c>
      <c r="Q15" s="353">
        <v>-291</v>
      </c>
      <c r="R15" s="353">
        <v>-320</v>
      </c>
      <c r="S15" s="353">
        <v>-397</v>
      </c>
      <c r="T15" s="353">
        <v>-362</v>
      </c>
      <c r="U15" s="353">
        <v>-380</v>
      </c>
      <c r="V15" s="353">
        <v>-339</v>
      </c>
      <c r="W15" s="353">
        <v>-365</v>
      </c>
    </row>
    <row r="16" spans="1:23" ht="14.45" customHeight="1">
      <c r="A16" s="131" t="s">
        <v>630</v>
      </c>
      <c r="B16" s="355">
        <f>454-678-180</f>
        <v>-404</v>
      </c>
      <c r="C16" s="355">
        <v>-3035</v>
      </c>
      <c r="D16" s="355">
        <v>-194</v>
      </c>
      <c r="E16" s="1059">
        <v>-1929</v>
      </c>
      <c r="F16" s="1059">
        <f>SUM(J16:M16)</f>
        <v>5051</v>
      </c>
      <c r="G16" s="1059">
        <v>2927</v>
      </c>
      <c r="H16" s="355">
        <v>-919</v>
      </c>
      <c r="I16" s="127"/>
      <c r="J16" s="355">
        <v>1228</v>
      </c>
      <c r="K16" s="355">
        <v>580</v>
      </c>
      <c r="L16" s="355">
        <v>-200</v>
      </c>
      <c r="M16" s="355">
        <v>3443</v>
      </c>
      <c r="N16" s="355">
        <v>-73</v>
      </c>
      <c r="O16" s="355">
        <v>1056</v>
      </c>
      <c r="P16" s="355">
        <v>2427</v>
      </c>
      <c r="Q16" s="355">
        <v>-459</v>
      </c>
      <c r="R16" s="355">
        <v>-331</v>
      </c>
      <c r="S16" s="355">
        <v>134</v>
      </c>
      <c r="T16" s="355">
        <v>-123</v>
      </c>
      <c r="U16" s="355">
        <v>-599</v>
      </c>
      <c r="V16" s="355">
        <v>-207</v>
      </c>
      <c r="W16" s="355">
        <v>-965</v>
      </c>
    </row>
    <row r="17" spans="1:23" ht="23.25" customHeight="1">
      <c r="A17" s="129" t="s">
        <v>632</v>
      </c>
      <c r="B17" s="353">
        <v>98</v>
      </c>
      <c r="C17" s="353">
        <v>-182</v>
      </c>
      <c r="D17" s="353">
        <v>-681</v>
      </c>
      <c r="E17" s="356">
        <v>-1020</v>
      </c>
      <c r="F17" s="353">
        <v>-1271</v>
      </c>
      <c r="G17" s="353">
        <v>305</v>
      </c>
      <c r="H17" s="353">
        <v>-1108</v>
      </c>
      <c r="I17" s="127"/>
      <c r="J17" s="353">
        <v>-1</v>
      </c>
      <c r="K17" s="353">
        <v>-443</v>
      </c>
      <c r="L17" s="353">
        <v>128</v>
      </c>
      <c r="M17" s="353">
        <v>-955</v>
      </c>
      <c r="N17" s="353">
        <v>211</v>
      </c>
      <c r="O17" s="353">
        <v>-56</v>
      </c>
      <c r="P17" s="353">
        <v>78</v>
      </c>
      <c r="Q17" s="353">
        <v>72</v>
      </c>
      <c r="R17" s="353">
        <v>-55</v>
      </c>
      <c r="S17" s="353">
        <v>5</v>
      </c>
      <c r="T17" s="353">
        <v>94</v>
      </c>
      <c r="U17" s="353">
        <v>-1152</v>
      </c>
      <c r="V17" s="353">
        <v>124</v>
      </c>
      <c r="W17" s="353">
        <v>112</v>
      </c>
    </row>
    <row r="18" spans="1:23" ht="14.45" customHeight="1">
      <c r="A18" s="130" t="s">
        <v>633</v>
      </c>
      <c r="B18" s="264">
        <v>7829</v>
      </c>
      <c r="C18" s="267">
        <v>6816</v>
      </c>
      <c r="D18" s="1313">
        <v>-2775</v>
      </c>
      <c r="E18" s="231">
        <v>6990</v>
      </c>
      <c r="F18" s="231">
        <v>29541</v>
      </c>
      <c r="G18" s="231">
        <v>19781</v>
      </c>
      <c r="H18" s="231">
        <v>11151</v>
      </c>
      <c r="I18" s="150"/>
      <c r="J18" s="354">
        <v>7582</v>
      </c>
      <c r="K18" s="215">
        <v>10232</v>
      </c>
      <c r="L18" s="215">
        <v>5967</v>
      </c>
      <c r="M18" s="215">
        <v>5760</v>
      </c>
      <c r="N18" s="215">
        <v>6569</v>
      </c>
      <c r="O18" s="215">
        <v>5056</v>
      </c>
      <c r="P18" s="215">
        <v>5248</v>
      </c>
      <c r="Q18" s="215">
        <v>2908</v>
      </c>
      <c r="R18" s="215">
        <v>2296</v>
      </c>
      <c r="S18" s="215">
        <v>2720</v>
      </c>
      <c r="T18" s="215">
        <v>2984</v>
      </c>
      <c r="U18" s="215">
        <v>3151</v>
      </c>
      <c r="V18" s="215">
        <v>2135</v>
      </c>
      <c r="W18" s="215">
        <v>2735</v>
      </c>
    </row>
    <row r="19" spans="1:23" ht="14.45" customHeight="1">
      <c r="A19" s="131" t="s">
        <v>634</v>
      </c>
      <c r="B19" s="355">
        <v>-849</v>
      </c>
      <c r="C19" s="355">
        <v>-752</v>
      </c>
      <c r="D19" s="355">
        <v>-1522</v>
      </c>
      <c r="E19" s="355">
        <v>-3398</v>
      </c>
      <c r="F19" s="355">
        <v>-5663</v>
      </c>
      <c r="G19" s="355">
        <v>-2020</v>
      </c>
      <c r="H19" s="355">
        <v>-1375</v>
      </c>
      <c r="I19" s="127"/>
      <c r="J19" s="355">
        <v>-1515</v>
      </c>
      <c r="K19" s="355">
        <v>-1201</v>
      </c>
      <c r="L19" s="355">
        <v>-2464</v>
      </c>
      <c r="M19" s="355">
        <v>-483</v>
      </c>
      <c r="N19" s="355">
        <v>-253</v>
      </c>
      <c r="O19" s="355">
        <v>-1181</v>
      </c>
      <c r="P19" s="355">
        <v>-514</v>
      </c>
      <c r="Q19" s="355">
        <v>-72</v>
      </c>
      <c r="R19" s="355">
        <v>-218</v>
      </c>
      <c r="S19" s="355">
        <v>-404</v>
      </c>
      <c r="T19" s="355">
        <v>-278</v>
      </c>
      <c r="U19" s="355">
        <v>-475</v>
      </c>
      <c r="V19" s="355">
        <v>-734</v>
      </c>
      <c r="W19" s="355">
        <v>-638</v>
      </c>
    </row>
    <row r="20" spans="1:23" ht="14.45" customHeight="1">
      <c r="A20" s="129" t="s">
        <v>635</v>
      </c>
      <c r="B20" s="353">
        <v>-646</v>
      </c>
      <c r="C20" s="353">
        <v>924</v>
      </c>
      <c r="D20" s="353">
        <v>2117</v>
      </c>
      <c r="E20" s="356">
        <v>2663</v>
      </c>
      <c r="F20" s="353">
        <v>966</v>
      </c>
      <c r="G20" s="353">
        <v>-951</v>
      </c>
      <c r="H20" s="353">
        <v>-1671</v>
      </c>
      <c r="I20" s="127"/>
      <c r="J20" s="353">
        <v>-295</v>
      </c>
      <c r="K20" s="353">
        <v>-872</v>
      </c>
      <c r="L20" s="353">
        <v>2003</v>
      </c>
      <c r="M20" s="353">
        <v>130</v>
      </c>
      <c r="N20" s="353">
        <v>-1838</v>
      </c>
      <c r="O20" s="353">
        <v>270</v>
      </c>
      <c r="P20" s="353">
        <v>-290</v>
      </c>
      <c r="Q20" s="353">
        <v>907</v>
      </c>
      <c r="R20" s="353">
        <v>-200</v>
      </c>
      <c r="S20" s="353">
        <v>-1388</v>
      </c>
      <c r="T20" s="353">
        <v>151</v>
      </c>
      <c r="U20" s="353">
        <v>-234</v>
      </c>
      <c r="V20" s="353">
        <v>286</v>
      </c>
      <c r="W20" s="353">
        <v>672</v>
      </c>
    </row>
    <row r="21" spans="1:23" ht="14.45" customHeight="1">
      <c r="A21" s="130" t="s">
        <v>636</v>
      </c>
      <c r="B21" s="264">
        <v>6334</v>
      </c>
      <c r="C21" s="267">
        <v>6988</v>
      </c>
      <c r="D21" s="267">
        <v>-2180</v>
      </c>
      <c r="E21" s="231">
        <v>6255</v>
      </c>
      <c r="F21" s="231">
        <v>24844</v>
      </c>
      <c r="G21" s="231">
        <v>16810</v>
      </c>
      <c r="H21" s="231">
        <v>8105</v>
      </c>
      <c r="I21" s="150"/>
      <c r="J21" s="354">
        <v>5772</v>
      </c>
      <c r="K21" s="215">
        <v>8159</v>
      </c>
      <c r="L21" s="215">
        <v>5506</v>
      </c>
      <c r="M21" s="391">
        <v>5407</v>
      </c>
      <c r="N21" s="391">
        <v>4478</v>
      </c>
      <c r="O21" s="391">
        <v>4145</v>
      </c>
      <c r="P21" s="391">
        <v>4444</v>
      </c>
      <c r="Q21" s="391">
        <v>3743</v>
      </c>
      <c r="R21" s="391">
        <v>1878</v>
      </c>
      <c r="S21" s="391">
        <v>928</v>
      </c>
      <c r="T21" s="391">
        <v>2857</v>
      </c>
      <c r="U21" s="391">
        <v>2442</v>
      </c>
      <c r="V21" s="391">
        <v>1687</v>
      </c>
      <c r="W21" s="391">
        <v>2769</v>
      </c>
    </row>
    <row r="22" spans="1:23" ht="14.45" customHeight="1">
      <c r="A22" s="131" t="s">
        <v>637</v>
      </c>
      <c r="B22" s="355">
        <v>21</v>
      </c>
      <c r="C22" s="355">
        <v>36</v>
      </c>
      <c r="D22" s="355">
        <v>-497</v>
      </c>
      <c r="E22" s="355">
        <v>-3</v>
      </c>
      <c r="F22" s="355">
        <v>108</v>
      </c>
      <c r="G22" s="355">
        <v>82</v>
      </c>
      <c r="H22" s="355">
        <v>122</v>
      </c>
      <c r="I22" s="127"/>
      <c r="J22" s="355">
        <v>12</v>
      </c>
      <c r="K22" s="355">
        <v>12</v>
      </c>
      <c r="L22" s="355">
        <v>29</v>
      </c>
      <c r="M22" s="355">
        <v>55</v>
      </c>
      <c r="N22" s="355">
        <v>22</v>
      </c>
      <c r="O22" s="355">
        <v>52</v>
      </c>
      <c r="P22" s="355">
        <v>-11</v>
      </c>
      <c r="Q22" s="355">
        <v>19</v>
      </c>
      <c r="R22" s="355">
        <v>41</v>
      </c>
      <c r="S22" s="355">
        <v>36</v>
      </c>
      <c r="T22" s="355">
        <v>21</v>
      </c>
      <c r="U22" s="355">
        <v>24</v>
      </c>
      <c r="V22" s="355">
        <v>8</v>
      </c>
      <c r="W22" s="355" t="s">
        <v>32</v>
      </c>
    </row>
    <row r="23" spans="1:23" ht="21" customHeight="1">
      <c r="A23" s="130" t="s">
        <v>123</v>
      </c>
      <c r="B23" s="264">
        <f>B21-B22</f>
        <v>6313</v>
      </c>
      <c r="C23" s="267">
        <f>+C21-C22</f>
        <v>6952</v>
      </c>
      <c r="D23" s="267">
        <v>-1683</v>
      </c>
      <c r="E23" s="264">
        <v>6258</v>
      </c>
      <c r="F23" s="264">
        <v>24736</v>
      </c>
      <c r="G23" s="264">
        <v>16728</v>
      </c>
      <c r="H23" s="264">
        <v>7983</v>
      </c>
      <c r="I23" s="150"/>
      <c r="J23" s="354">
        <v>5760</v>
      </c>
      <c r="K23" s="215">
        <v>8147</v>
      </c>
      <c r="L23" s="215">
        <v>5477</v>
      </c>
      <c r="M23" s="391">
        <v>5352</v>
      </c>
      <c r="N23" s="391">
        <v>4456</v>
      </c>
      <c r="O23" s="391">
        <v>4093</v>
      </c>
      <c r="P23" s="391">
        <v>4455</v>
      </c>
      <c r="Q23" s="391">
        <v>3724</v>
      </c>
      <c r="R23" s="391">
        <v>1837</v>
      </c>
      <c r="S23" s="391">
        <v>892</v>
      </c>
      <c r="T23" s="391">
        <v>2836</v>
      </c>
      <c r="U23" s="391">
        <v>2418</v>
      </c>
      <c r="V23" s="391">
        <v>1679</v>
      </c>
      <c r="W23" s="391">
        <v>2769</v>
      </c>
    </row>
    <row r="24" spans="1:23" ht="14.45" customHeight="1">
      <c r="A24" s="133" t="s">
        <v>638</v>
      </c>
      <c r="B24" s="1317"/>
      <c r="C24" s="1317"/>
      <c r="D24" s="1317"/>
      <c r="E24" s="1317"/>
      <c r="F24" s="1317"/>
      <c r="G24" s="1317"/>
      <c r="H24" s="1317"/>
      <c r="I24" s="150"/>
      <c r="J24" s="1317"/>
      <c r="K24" s="1317"/>
      <c r="L24" s="1317"/>
      <c r="M24" s="1317"/>
      <c r="N24" s="1317"/>
      <c r="O24" s="1317"/>
      <c r="P24" s="1317"/>
      <c r="Q24" s="1317"/>
      <c r="R24" s="1317"/>
      <c r="S24" s="1317"/>
      <c r="T24" s="1317"/>
      <c r="U24" s="1317"/>
      <c r="V24" s="1429"/>
      <c r="W24" s="1429"/>
    </row>
    <row r="25" spans="1:23" ht="14.45" customHeight="1">
      <c r="A25" s="199" t="s">
        <v>639</v>
      </c>
      <c r="B25" s="1316"/>
      <c r="C25" s="1316"/>
      <c r="D25" s="1316"/>
      <c r="E25" s="353">
        <v>-1724</v>
      </c>
      <c r="F25" s="353">
        <v>-2376</v>
      </c>
      <c r="G25" s="200">
        <v>2060</v>
      </c>
      <c r="H25" s="1316"/>
      <c r="I25" s="127"/>
      <c r="J25" s="353">
        <v>-295</v>
      </c>
      <c r="K25" s="353">
        <v>-622</v>
      </c>
      <c r="L25" s="353">
        <v>-1548</v>
      </c>
      <c r="M25" s="353">
        <v>89</v>
      </c>
      <c r="N25" s="353">
        <v>2</v>
      </c>
      <c r="O25" s="353">
        <v>2058</v>
      </c>
      <c r="P25" s="1316"/>
      <c r="Q25" s="1316"/>
      <c r="R25" s="1316"/>
      <c r="S25" s="1316"/>
      <c r="T25" s="1316"/>
      <c r="U25" s="1316"/>
      <c r="V25" s="200"/>
      <c r="W25" s="200"/>
    </row>
    <row r="26" spans="1:23" ht="22.5" customHeight="1">
      <c r="A26" s="132" t="s">
        <v>640</v>
      </c>
      <c r="B26" s="1317"/>
      <c r="C26" s="1317"/>
      <c r="D26" s="1317"/>
      <c r="E26" s="355">
        <v>-347</v>
      </c>
      <c r="F26" s="355">
        <v>-85</v>
      </c>
      <c r="G26" s="1317"/>
      <c r="H26" s="1317"/>
      <c r="I26" s="150"/>
      <c r="J26" s="1059">
        <v>-81</v>
      </c>
      <c r="K26" s="355">
        <v>-61</v>
      </c>
      <c r="L26" s="1058">
        <v>43</v>
      </c>
      <c r="M26" s="198">
        <v>14</v>
      </c>
      <c r="N26" s="1317"/>
      <c r="O26" s="1317"/>
      <c r="P26" s="1317"/>
      <c r="Q26" s="1317"/>
      <c r="R26" s="1317"/>
      <c r="S26" s="1317"/>
      <c r="T26" s="1317"/>
      <c r="U26" s="1317"/>
      <c r="V26" s="1430"/>
      <c r="W26" s="1430"/>
    </row>
    <row r="27" spans="1:23" ht="22.5" customHeight="1">
      <c r="A27" s="201" t="s">
        <v>641</v>
      </c>
      <c r="B27" s="357">
        <v>-806</v>
      </c>
      <c r="C27" s="357">
        <v>-92</v>
      </c>
      <c r="D27" s="1316"/>
      <c r="E27" s="1344">
        <v>-1377</v>
      </c>
      <c r="F27" s="1344">
        <v>-2291</v>
      </c>
      <c r="G27" s="1344">
        <v>2060</v>
      </c>
      <c r="H27" s="1316"/>
      <c r="I27" s="150"/>
      <c r="J27" s="357">
        <v>-214</v>
      </c>
      <c r="K27" s="357">
        <v>-561</v>
      </c>
      <c r="L27" s="357">
        <v>-1591</v>
      </c>
      <c r="M27" s="202">
        <v>75</v>
      </c>
      <c r="N27" s="202">
        <v>2</v>
      </c>
      <c r="O27" s="433">
        <v>2058</v>
      </c>
      <c r="P27" s="1316"/>
      <c r="Q27" s="1316"/>
      <c r="R27" s="1316"/>
      <c r="S27" s="1316"/>
      <c r="T27" s="1316"/>
      <c r="U27" s="1316"/>
      <c r="V27" s="1431"/>
      <c r="W27" s="1431"/>
    </row>
    <row r="28" spans="1:23" ht="14.45" customHeight="1">
      <c r="A28" s="130" t="s">
        <v>642</v>
      </c>
      <c r="B28" s="264">
        <v>5507</v>
      </c>
      <c r="C28" s="264">
        <f>C27+C23</f>
        <v>6860</v>
      </c>
      <c r="D28" s="264">
        <v>-2180</v>
      </c>
      <c r="E28" s="264">
        <v>4531</v>
      </c>
      <c r="F28" s="264">
        <v>22468</v>
      </c>
      <c r="G28" s="264">
        <v>18870</v>
      </c>
      <c r="H28" s="264">
        <v>8105</v>
      </c>
      <c r="I28" s="150"/>
      <c r="J28" s="354">
        <v>5477</v>
      </c>
      <c r="K28" s="231">
        <v>7537</v>
      </c>
      <c r="L28" s="231">
        <v>3958</v>
      </c>
      <c r="M28" s="231">
        <v>5496</v>
      </c>
      <c r="N28" s="391">
        <v>4480</v>
      </c>
      <c r="O28" s="391">
        <v>6203</v>
      </c>
      <c r="P28" s="391">
        <v>4444</v>
      </c>
      <c r="Q28" s="391">
        <v>3743</v>
      </c>
      <c r="R28" s="391">
        <v>1878</v>
      </c>
      <c r="S28" s="391">
        <v>928</v>
      </c>
      <c r="T28" s="391">
        <v>2857</v>
      </c>
      <c r="U28" s="391">
        <v>2442</v>
      </c>
      <c r="V28" s="391">
        <v>1687</v>
      </c>
      <c r="W28" s="391">
        <v>2769</v>
      </c>
    </row>
    <row r="29" spans="1:23" ht="14.45" customHeight="1">
      <c r="A29" s="131" t="s">
        <v>643</v>
      </c>
      <c r="B29" s="265"/>
      <c r="C29" s="197"/>
      <c r="D29" s="355">
        <v>-497</v>
      </c>
      <c r="E29" s="355">
        <v>-350</v>
      </c>
      <c r="F29" s="197">
        <v>23</v>
      </c>
      <c r="G29" s="197">
        <v>82</v>
      </c>
      <c r="H29" s="197">
        <v>122</v>
      </c>
      <c r="I29" s="127"/>
      <c r="J29" s="355">
        <v>-69</v>
      </c>
      <c r="K29" s="355">
        <v>-49</v>
      </c>
      <c r="L29" s="355">
        <v>72</v>
      </c>
      <c r="M29" s="355">
        <v>69</v>
      </c>
      <c r="N29" s="355">
        <v>22</v>
      </c>
      <c r="O29" s="355">
        <v>52</v>
      </c>
      <c r="P29" s="355">
        <v>-11</v>
      </c>
      <c r="Q29" s="355">
        <v>19</v>
      </c>
      <c r="R29" s="355">
        <v>41</v>
      </c>
      <c r="S29" s="355">
        <v>36</v>
      </c>
      <c r="T29" s="355">
        <v>21</v>
      </c>
      <c r="U29" s="355">
        <v>24</v>
      </c>
      <c r="V29" s="230">
        <v>8</v>
      </c>
      <c r="W29" s="230"/>
    </row>
    <row r="30" spans="1:23" ht="14.45" customHeight="1">
      <c r="A30" s="130" t="s">
        <v>644</v>
      </c>
      <c r="B30" s="264">
        <v>5507</v>
      </c>
      <c r="C30" s="264">
        <v>6860</v>
      </c>
      <c r="D30" s="267">
        <v>-1683</v>
      </c>
      <c r="E30" s="264">
        <v>4881</v>
      </c>
      <c r="F30" s="264">
        <v>22445</v>
      </c>
      <c r="G30" s="264">
        <v>18788</v>
      </c>
      <c r="H30" s="264">
        <v>7983</v>
      </c>
      <c r="I30" s="150"/>
      <c r="J30" s="354">
        <v>5546</v>
      </c>
      <c r="K30" s="231">
        <v>7586</v>
      </c>
      <c r="L30" s="231">
        <v>3886</v>
      </c>
      <c r="M30" s="231">
        <v>5427</v>
      </c>
      <c r="N30" s="231">
        <v>4458</v>
      </c>
      <c r="O30" s="231">
        <v>6151</v>
      </c>
      <c r="P30" s="391">
        <v>4455</v>
      </c>
      <c r="Q30" s="391">
        <v>3724</v>
      </c>
      <c r="R30" s="391">
        <v>1837</v>
      </c>
      <c r="S30" s="391">
        <v>892</v>
      </c>
      <c r="T30" s="391">
        <v>2836</v>
      </c>
      <c r="U30" s="391">
        <v>2418</v>
      </c>
      <c r="V30" s="391">
        <v>1679</v>
      </c>
      <c r="W30" s="391">
        <v>2769</v>
      </c>
    </row>
    <row r="31" spans="1:23" ht="21" customHeight="1">
      <c r="A31" s="1539" t="s">
        <v>645</v>
      </c>
      <c r="B31" s="134">
        <v>1.06</v>
      </c>
      <c r="C31" s="270">
        <v>1.32</v>
      </c>
      <c r="D31" s="1345">
        <v>-0.33</v>
      </c>
      <c r="E31" s="134">
        <v>0.95</v>
      </c>
      <c r="F31" s="134">
        <v>4.47</v>
      </c>
      <c r="G31" s="134">
        <v>4.05</v>
      </c>
      <c r="H31" s="134">
        <v>1.83</v>
      </c>
      <c r="I31" s="127"/>
      <c r="J31" s="358">
        <v>1.08</v>
      </c>
      <c r="K31" s="358">
        <v>1.49</v>
      </c>
      <c r="L31" s="134">
        <v>0.76</v>
      </c>
      <c r="M31" s="134">
        <v>1.07</v>
      </c>
      <c r="N31" s="134">
        <v>0.93</v>
      </c>
      <c r="O31" s="134">
        <v>1.32</v>
      </c>
      <c r="P31" s="134">
        <v>0.98</v>
      </c>
      <c r="Q31" s="134">
        <v>0.82</v>
      </c>
      <c r="R31" s="134" t="s">
        <v>646</v>
      </c>
      <c r="S31" s="134" t="s">
        <v>647</v>
      </c>
      <c r="T31" s="134">
        <v>0.66</v>
      </c>
      <c r="U31" s="134" t="s">
        <v>848</v>
      </c>
      <c r="V31" s="134">
        <v>0.39</v>
      </c>
      <c r="W31" s="134">
        <v>0.65</v>
      </c>
    </row>
    <row r="32" spans="1:23">
      <c r="A32" s="22"/>
      <c r="B32" s="22"/>
      <c r="C32" s="22"/>
      <c r="D32" s="434"/>
      <c r="E32" s="22"/>
      <c r="F32" s="22"/>
      <c r="G32" s="22"/>
      <c r="H32" s="22"/>
      <c r="I32" s="22"/>
      <c r="J32" s="22"/>
      <c r="K32" s="22"/>
      <c r="L32" s="22"/>
      <c r="M32" s="22"/>
      <c r="N32" s="22"/>
      <c r="O32" s="22"/>
      <c r="P32" s="22"/>
      <c r="Q32" s="22"/>
      <c r="R32" s="22"/>
      <c r="S32" s="22"/>
      <c r="T32" s="22"/>
      <c r="U32" s="22"/>
      <c r="V32" s="22"/>
      <c r="W32" s="22"/>
    </row>
    <row r="33" spans="1:23">
      <c r="A33" s="22"/>
      <c r="B33" s="22"/>
      <c r="C33" s="22"/>
      <c r="D33" s="22"/>
      <c r="E33" s="22"/>
      <c r="F33" s="22"/>
      <c r="G33" s="22"/>
      <c r="H33" s="22"/>
      <c r="I33" s="22"/>
      <c r="J33" s="22"/>
      <c r="L33" s="22"/>
      <c r="M33" s="22"/>
      <c r="N33" s="22"/>
      <c r="O33" s="22"/>
      <c r="P33" s="22"/>
      <c r="Q33" s="22"/>
      <c r="R33" s="22"/>
      <c r="S33" s="22"/>
      <c r="T33" s="22"/>
      <c r="U33" s="22"/>
      <c r="V33" s="22"/>
      <c r="W33" s="22"/>
    </row>
  </sheetData>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ignoredErrors>
    <ignoredError sqref="U31" numberStoredAsText="1"/>
    <ignoredError sqref="F15:F16" formulaRange="1"/>
  </ignoredError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7">
    <pageSetUpPr autoPageBreaks="0"/>
  </sheetPr>
  <dimension ref="A1:AR11"/>
  <sheetViews>
    <sheetView showGridLines="0" showOutlineSymbols="0" zoomScale="150" zoomScaleNormal="150" workbookViewId="0">
      <pane xSplit="1" topLeftCell="AL1" activePane="topRight" state="frozen"/>
      <selection sqref="A1:U1"/>
      <selection pane="topRight" activeCell="AS8" sqref="AS8"/>
    </sheetView>
  </sheetViews>
  <sheetFormatPr defaultRowHeight="12.75"/>
  <cols>
    <col min="1" max="1" width="62.28515625" customWidth="1"/>
    <col min="2" max="15" width="7.42578125" customWidth="1"/>
    <col min="16" max="16" width="6.140625" customWidth="1"/>
    <col min="17" max="44" width="7.42578125" customWidth="1"/>
  </cols>
  <sheetData>
    <row r="1" spans="1:44" ht="15" customHeight="1">
      <c r="A1" s="1606" t="s">
        <v>648</v>
      </c>
      <c r="B1" s="1606"/>
      <c r="C1" s="1606"/>
      <c r="D1" s="1606"/>
      <c r="E1" s="1606"/>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c r="AM1" s="1606"/>
      <c r="AN1" s="1606"/>
      <c r="AO1" s="26"/>
      <c r="AP1" s="26"/>
    </row>
    <row r="2" spans="1:44">
      <c r="A2" s="102" t="s">
        <v>111</v>
      </c>
      <c r="B2" s="58">
        <v>2017</v>
      </c>
      <c r="C2" s="58" t="s">
        <v>130</v>
      </c>
      <c r="D2" s="58">
        <v>2018</v>
      </c>
      <c r="E2" s="58" t="s">
        <v>130</v>
      </c>
      <c r="F2" s="58">
        <v>2019</v>
      </c>
      <c r="G2" s="58" t="s">
        <v>130</v>
      </c>
      <c r="H2" s="58">
        <v>2020</v>
      </c>
      <c r="I2" s="58" t="s">
        <v>130</v>
      </c>
      <c r="J2" s="58">
        <v>2021</v>
      </c>
      <c r="K2" s="58" t="s">
        <v>130</v>
      </c>
      <c r="L2" s="58">
        <v>2022</v>
      </c>
      <c r="M2" s="58" t="s">
        <v>130</v>
      </c>
      <c r="N2" s="58">
        <v>2023</v>
      </c>
      <c r="O2" s="58" t="s">
        <v>130</v>
      </c>
      <c r="P2" s="90"/>
      <c r="Q2" s="58" t="s">
        <v>9</v>
      </c>
      <c r="R2" s="58" t="s">
        <v>130</v>
      </c>
      <c r="S2" s="58" t="s">
        <v>10</v>
      </c>
      <c r="T2" s="58" t="s">
        <v>130</v>
      </c>
      <c r="U2" s="58" t="s">
        <v>11</v>
      </c>
      <c r="V2" s="58" t="s">
        <v>130</v>
      </c>
      <c r="W2" s="58" t="s">
        <v>12</v>
      </c>
      <c r="X2" s="58" t="s">
        <v>130</v>
      </c>
      <c r="Y2" s="58" t="s">
        <v>13</v>
      </c>
      <c r="Z2" s="58" t="s">
        <v>130</v>
      </c>
      <c r="AA2" s="58" t="s">
        <v>14</v>
      </c>
      <c r="AB2" s="58" t="s">
        <v>130</v>
      </c>
      <c r="AC2" s="58" t="s">
        <v>15</v>
      </c>
      <c r="AD2" s="58" t="s">
        <v>130</v>
      </c>
      <c r="AE2" s="58" t="s">
        <v>16</v>
      </c>
      <c r="AF2" s="58" t="s">
        <v>130</v>
      </c>
      <c r="AG2" s="58" t="s">
        <v>17</v>
      </c>
      <c r="AH2" s="58" t="s">
        <v>130</v>
      </c>
      <c r="AI2" s="58" t="s">
        <v>18</v>
      </c>
      <c r="AJ2" s="58" t="s">
        <v>130</v>
      </c>
      <c r="AK2" s="58" t="s">
        <v>19</v>
      </c>
      <c r="AL2" s="58" t="s">
        <v>130</v>
      </c>
      <c r="AM2" s="58" t="s">
        <v>20</v>
      </c>
      <c r="AN2" s="58" t="s">
        <v>130</v>
      </c>
      <c r="AO2" s="58" t="s">
        <v>909</v>
      </c>
      <c r="AP2" s="58" t="s">
        <v>130</v>
      </c>
      <c r="AQ2" s="58" t="s">
        <v>965</v>
      </c>
      <c r="AR2" s="58" t="s">
        <v>130</v>
      </c>
    </row>
    <row r="3" spans="1:44">
      <c r="A3" s="103" t="s">
        <v>136</v>
      </c>
      <c r="B3" s="57">
        <v>329</v>
      </c>
      <c r="C3" s="1075">
        <v>333.7</v>
      </c>
      <c r="D3" s="57">
        <v>417</v>
      </c>
      <c r="E3" s="57">
        <v>137</v>
      </c>
      <c r="F3" s="57">
        <v>254</v>
      </c>
      <c r="G3" s="57">
        <v>111</v>
      </c>
      <c r="H3" s="185">
        <v>50</v>
      </c>
      <c r="I3" s="255">
        <v>-66</v>
      </c>
      <c r="J3" s="185">
        <v>166</v>
      </c>
      <c r="K3" s="185">
        <v>34</v>
      </c>
      <c r="L3" s="185">
        <v>213</v>
      </c>
      <c r="M3" s="185">
        <v>87</v>
      </c>
      <c r="N3" s="185">
        <v>101</v>
      </c>
      <c r="O3" s="185">
        <v>70</v>
      </c>
      <c r="P3" s="45"/>
      <c r="Q3" s="255">
        <v>15</v>
      </c>
      <c r="R3" s="255">
        <v>-115</v>
      </c>
      <c r="S3" s="255">
        <v>55</v>
      </c>
      <c r="T3" s="255">
        <v>47</v>
      </c>
      <c r="U3" s="255">
        <v>58</v>
      </c>
      <c r="V3" s="255">
        <v>29</v>
      </c>
      <c r="W3" s="255">
        <v>36</v>
      </c>
      <c r="X3" s="255">
        <v>19</v>
      </c>
      <c r="Y3" s="255">
        <v>16</v>
      </c>
      <c r="Z3" s="255">
        <v>62</v>
      </c>
      <c r="AA3" s="255">
        <v>52</v>
      </c>
      <c r="AB3" s="255">
        <v>85</v>
      </c>
      <c r="AC3" s="255">
        <v>80</v>
      </c>
      <c r="AD3" s="255">
        <v>92</v>
      </c>
      <c r="AE3" s="255">
        <v>65</v>
      </c>
      <c r="AF3" s="255">
        <v>90</v>
      </c>
      <c r="AG3" s="255">
        <v>-96</v>
      </c>
      <c r="AH3" s="255">
        <v>109</v>
      </c>
      <c r="AI3" s="255">
        <v>89</v>
      </c>
      <c r="AJ3" s="57">
        <v>91</v>
      </c>
      <c r="AK3" s="255">
        <v>87</v>
      </c>
      <c r="AL3" s="255">
        <v>93</v>
      </c>
      <c r="AM3" s="255">
        <v>21</v>
      </c>
      <c r="AN3" s="255">
        <v>53</v>
      </c>
      <c r="AO3" s="255">
        <v>58</v>
      </c>
      <c r="AP3" s="255">
        <v>89</v>
      </c>
      <c r="AQ3" s="255">
        <v>109</v>
      </c>
      <c r="AR3" s="255">
        <v>95</v>
      </c>
    </row>
    <row r="4" spans="1:44">
      <c r="A4" s="107" t="s">
        <v>144</v>
      </c>
      <c r="B4" s="34">
        <v>1</v>
      </c>
      <c r="C4" s="162">
        <v>1</v>
      </c>
      <c r="D4" s="271">
        <v>1</v>
      </c>
      <c r="E4" s="271">
        <v>0</v>
      </c>
      <c r="F4" s="34">
        <v>0</v>
      </c>
      <c r="G4" s="34">
        <v>0</v>
      </c>
      <c r="H4" s="1316"/>
      <c r="I4" s="1316"/>
      <c r="J4" s="188">
        <v>1</v>
      </c>
      <c r="K4" s="188">
        <v>0</v>
      </c>
      <c r="L4" s="188">
        <v>3</v>
      </c>
      <c r="M4" s="188">
        <v>1</v>
      </c>
      <c r="N4" s="1316"/>
      <c r="O4" s="1316"/>
      <c r="P4" s="45"/>
      <c r="Q4" s="1316"/>
      <c r="R4" s="1316"/>
      <c r="S4" s="1316"/>
      <c r="T4" s="1316"/>
      <c r="U4" s="1316"/>
      <c r="V4" s="1316"/>
      <c r="W4" s="271">
        <v>1</v>
      </c>
      <c r="X4" s="188">
        <v>1</v>
      </c>
      <c r="Y4" s="34">
        <v>2</v>
      </c>
      <c r="Z4" s="34">
        <v>8</v>
      </c>
      <c r="AA4" s="34">
        <v>1</v>
      </c>
      <c r="AB4" s="34">
        <v>2</v>
      </c>
      <c r="AC4" s="1316"/>
      <c r="AD4" s="1316"/>
      <c r="AE4" s="1316"/>
      <c r="AF4" s="1316"/>
      <c r="AG4" s="1316"/>
      <c r="AH4" s="1316"/>
      <c r="AI4" s="1316"/>
      <c r="AJ4" s="1316"/>
      <c r="AK4" s="1316"/>
      <c r="AL4" s="1316"/>
      <c r="AM4" s="1316"/>
      <c r="AN4" s="1316"/>
      <c r="AO4" s="69"/>
      <c r="AP4" s="69"/>
      <c r="AQ4" s="69"/>
      <c r="AR4" s="69"/>
    </row>
    <row r="5" spans="1:44">
      <c r="A5" s="107" t="s">
        <v>157</v>
      </c>
      <c r="B5" s="34">
        <v>20</v>
      </c>
      <c r="C5" s="1076">
        <v>20.399999999999999</v>
      </c>
      <c r="D5" s="271">
        <v>16</v>
      </c>
      <c r="E5" s="271">
        <v>5</v>
      </c>
      <c r="F5" s="271">
        <v>-2</v>
      </c>
      <c r="G5" s="271">
        <v>-1</v>
      </c>
      <c r="H5" s="1316"/>
      <c r="I5" s="1316"/>
      <c r="J5" s="1316"/>
      <c r="K5" s="1316"/>
      <c r="L5" s="1316"/>
      <c r="M5" s="1316"/>
      <c r="N5" s="1316"/>
      <c r="O5" s="1316"/>
      <c r="P5" s="45"/>
      <c r="Q5" s="1316"/>
      <c r="R5" s="1316"/>
      <c r="S5" s="1316"/>
      <c r="T5" s="1316"/>
      <c r="U5" s="1316"/>
      <c r="V5" s="1316"/>
      <c r="W5" s="1316"/>
      <c r="X5" s="1316"/>
      <c r="Y5" s="1316"/>
      <c r="Z5" s="1316"/>
      <c r="AA5" s="1316"/>
      <c r="AB5" s="1316"/>
      <c r="AC5" s="1316"/>
      <c r="AD5" s="1316"/>
      <c r="AE5" s="1316"/>
      <c r="AF5" s="1316"/>
      <c r="AG5" s="1316"/>
      <c r="AH5" s="1316"/>
      <c r="AI5" s="1316"/>
      <c r="AJ5" s="1316"/>
      <c r="AK5" s="1316"/>
      <c r="AL5" s="1316"/>
      <c r="AM5" s="1316"/>
      <c r="AN5" s="1316"/>
      <c r="AO5" s="34"/>
      <c r="AP5" s="34"/>
      <c r="AQ5" s="34"/>
      <c r="AR5" s="34"/>
    </row>
    <row r="6" spans="1:44">
      <c r="A6" s="107" t="s">
        <v>649</v>
      </c>
      <c r="B6" s="271">
        <v>-222</v>
      </c>
      <c r="C6" s="271">
        <v>-227</v>
      </c>
      <c r="D6" s="271">
        <v>-166</v>
      </c>
      <c r="E6" s="271">
        <v>-54</v>
      </c>
      <c r="F6" s="1316"/>
      <c r="G6" s="1316"/>
      <c r="H6" s="1316"/>
      <c r="I6" s="1316"/>
      <c r="J6" s="1316"/>
      <c r="K6" s="1316"/>
      <c r="L6" s="1316"/>
      <c r="M6" s="1316"/>
      <c r="N6" s="1316"/>
      <c r="O6" s="1316"/>
      <c r="P6" s="45"/>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34"/>
      <c r="AP6" s="34"/>
      <c r="AQ6" s="34"/>
      <c r="AR6" s="34"/>
    </row>
    <row r="7" spans="1:44">
      <c r="A7" s="103" t="s">
        <v>154</v>
      </c>
      <c r="B7" s="255">
        <v>-30</v>
      </c>
      <c r="C7" s="255">
        <v>-29</v>
      </c>
      <c r="D7" s="255">
        <v>37</v>
      </c>
      <c r="E7" s="255">
        <v>12</v>
      </c>
      <c r="F7" s="255">
        <v>-24</v>
      </c>
      <c r="G7" s="255">
        <v>-11</v>
      </c>
      <c r="H7" s="255">
        <v>-126</v>
      </c>
      <c r="I7" s="185">
        <v>166</v>
      </c>
      <c r="J7" s="185">
        <v>327</v>
      </c>
      <c r="K7" s="185">
        <v>66</v>
      </c>
      <c r="L7" s="185">
        <v>30</v>
      </c>
      <c r="M7" s="185">
        <v>12</v>
      </c>
      <c r="N7" s="185">
        <v>43</v>
      </c>
      <c r="O7" s="185">
        <v>30</v>
      </c>
      <c r="P7" s="45"/>
      <c r="Q7" s="255">
        <v>-28</v>
      </c>
      <c r="R7" s="255">
        <v>215</v>
      </c>
      <c r="S7" s="255">
        <v>61</v>
      </c>
      <c r="T7" s="57">
        <v>53</v>
      </c>
      <c r="U7" s="255">
        <v>140</v>
      </c>
      <c r="V7" s="57">
        <v>71</v>
      </c>
      <c r="W7" s="255">
        <v>154</v>
      </c>
      <c r="X7" s="185">
        <v>80</v>
      </c>
      <c r="Y7" s="57">
        <v>8</v>
      </c>
      <c r="Z7" s="57">
        <v>30</v>
      </c>
      <c r="AA7" s="57">
        <v>8</v>
      </c>
      <c r="AB7" s="57">
        <v>13</v>
      </c>
      <c r="AC7" s="185">
        <v>7</v>
      </c>
      <c r="AD7" s="185">
        <v>8</v>
      </c>
      <c r="AE7" s="185">
        <v>7</v>
      </c>
      <c r="AF7" s="185">
        <v>10</v>
      </c>
      <c r="AG7" s="57">
        <v>8</v>
      </c>
      <c r="AH7" s="255">
        <v>-9</v>
      </c>
      <c r="AI7" s="57">
        <v>9</v>
      </c>
      <c r="AJ7" s="57">
        <v>9</v>
      </c>
      <c r="AK7" s="57">
        <v>7</v>
      </c>
      <c r="AL7" s="57">
        <v>7</v>
      </c>
      <c r="AM7" s="57">
        <v>19</v>
      </c>
      <c r="AN7" s="57">
        <v>47</v>
      </c>
      <c r="AO7" s="57">
        <v>7</v>
      </c>
      <c r="AP7" s="57">
        <v>11</v>
      </c>
      <c r="AQ7" s="57">
        <v>6</v>
      </c>
      <c r="AR7" s="57">
        <v>5</v>
      </c>
    </row>
    <row r="8" spans="1:44">
      <c r="A8" s="106" t="s">
        <v>515</v>
      </c>
      <c r="B8" s="135">
        <v>98</v>
      </c>
      <c r="C8" s="135">
        <v>100</v>
      </c>
      <c r="D8" s="248">
        <v>305</v>
      </c>
      <c r="E8" s="248">
        <v>100</v>
      </c>
      <c r="F8" s="135">
        <v>228</v>
      </c>
      <c r="G8" s="135">
        <v>100</v>
      </c>
      <c r="H8" s="248">
        <v>-76</v>
      </c>
      <c r="I8" s="135">
        <v>100</v>
      </c>
      <c r="J8" s="135">
        <v>494</v>
      </c>
      <c r="K8" s="135">
        <v>100</v>
      </c>
      <c r="L8" s="135">
        <v>246</v>
      </c>
      <c r="M8" s="135">
        <v>100</v>
      </c>
      <c r="N8" s="135">
        <v>144</v>
      </c>
      <c r="O8" s="135">
        <v>100</v>
      </c>
      <c r="P8" s="38"/>
      <c r="Q8" s="248">
        <v>-13</v>
      </c>
      <c r="R8" s="135">
        <v>100</v>
      </c>
      <c r="S8" s="248">
        <f>SUM(S3:S7)</f>
        <v>116</v>
      </c>
      <c r="T8" s="135">
        <v>100</v>
      </c>
      <c r="U8" s="248">
        <v>198</v>
      </c>
      <c r="V8" s="135">
        <v>100</v>
      </c>
      <c r="W8" s="248">
        <v>191</v>
      </c>
      <c r="X8" s="135">
        <v>100</v>
      </c>
      <c r="Y8" s="135">
        <v>26</v>
      </c>
      <c r="Z8" s="135">
        <v>100</v>
      </c>
      <c r="AA8" s="135">
        <v>61</v>
      </c>
      <c r="AB8" s="135">
        <v>100</v>
      </c>
      <c r="AC8" s="135">
        <v>87</v>
      </c>
      <c r="AD8" s="135">
        <v>100</v>
      </c>
      <c r="AE8" s="135">
        <v>72</v>
      </c>
      <c r="AF8" s="135">
        <v>100</v>
      </c>
      <c r="AG8" s="248">
        <v>-88</v>
      </c>
      <c r="AH8" s="135">
        <v>100</v>
      </c>
      <c r="AI8" s="135">
        <v>98</v>
      </c>
      <c r="AJ8" s="135">
        <v>100</v>
      </c>
      <c r="AK8" s="135">
        <v>94</v>
      </c>
      <c r="AL8" s="135">
        <v>100</v>
      </c>
      <c r="AM8" s="135">
        <v>40</v>
      </c>
      <c r="AN8" s="135">
        <v>100</v>
      </c>
      <c r="AO8" s="135">
        <v>65</v>
      </c>
      <c r="AP8" s="135">
        <v>100</v>
      </c>
      <c r="AQ8" s="135">
        <v>115</v>
      </c>
      <c r="AR8" s="135">
        <v>100</v>
      </c>
    </row>
    <row r="9" spans="1:44">
      <c r="A9" s="1644"/>
      <c r="B9" s="1644"/>
      <c r="C9" s="1644"/>
      <c r="D9" s="1644"/>
      <c r="E9" s="1644"/>
      <c r="F9" s="1644"/>
      <c r="G9" s="1644"/>
      <c r="H9" s="1644"/>
      <c r="I9" s="1644"/>
      <c r="J9" s="1644"/>
      <c r="K9" s="1644"/>
      <c r="L9" s="1644"/>
      <c r="M9" s="1644"/>
      <c r="N9" s="1644"/>
      <c r="O9" s="1644"/>
      <c r="P9" s="1644"/>
      <c r="Q9" s="1644"/>
      <c r="R9" s="1644"/>
      <c r="S9" s="1644"/>
      <c r="T9" s="1644"/>
      <c r="U9" s="1644"/>
      <c r="V9" s="1644"/>
      <c r="W9" s="1644"/>
      <c r="X9" s="1644"/>
      <c r="Y9" s="1644"/>
      <c r="Z9" s="1644"/>
      <c r="AA9" s="1644"/>
      <c r="AB9" s="1644"/>
      <c r="AC9" s="1644"/>
      <c r="AD9" s="1644"/>
      <c r="AE9" s="1644"/>
      <c r="AF9" s="1644"/>
      <c r="AG9" s="1644"/>
      <c r="AH9" s="1644"/>
      <c r="AI9" s="1644"/>
      <c r="AJ9" s="1644"/>
      <c r="AK9" s="1644"/>
      <c r="AL9" s="1574"/>
      <c r="AM9" s="1574"/>
      <c r="AN9" s="1574"/>
    </row>
    <row r="10" spans="1:44">
      <c r="C10" s="1053"/>
      <c r="G10" s="1053"/>
    </row>
    <row r="11" spans="1:44">
      <c r="C11" s="1053"/>
    </row>
  </sheetData>
  <mergeCells count="2">
    <mergeCell ref="A9:AN9"/>
    <mergeCell ref="A1:AN1"/>
  </mergeCells>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11">
    <pageSetUpPr autoPageBreaks="0"/>
  </sheetPr>
  <dimension ref="A1:S60"/>
  <sheetViews>
    <sheetView showGridLines="0" showOutlineSymbols="0" zoomScale="140" zoomScaleNormal="140" workbookViewId="0">
      <pane xSplit="1" ySplit="1" topLeftCell="M45" activePane="bottomRight" state="frozen"/>
      <selection pane="topRight" activeCell="B1" sqref="B1"/>
      <selection pane="bottomLeft" activeCell="A2" sqref="A2"/>
      <selection pane="bottomRight" activeCell="R55" sqref="R55"/>
    </sheetView>
  </sheetViews>
  <sheetFormatPr defaultRowHeight="12.75"/>
  <cols>
    <col min="1" max="1" width="33.7109375" customWidth="1"/>
    <col min="2" max="5" width="10.140625" customWidth="1"/>
    <col min="6" max="6" width="10.140625" style="339" customWidth="1"/>
    <col min="7" max="16" width="10.140625" customWidth="1"/>
    <col min="17" max="17" width="11.140625" bestFit="1" customWidth="1"/>
    <col min="18" max="18" width="11.140625" customWidth="1"/>
    <col min="19" max="19" width="11.5703125" bestFit="1" customWidth="1"/>
  </cols>
  <sheetData>
    <row r="1" spans="1:19" ht="14.45" customHeight="1">
      <c r="A1" s="16" t="s">
        <v>650</v>
      </c>
      <c r="B1" s="43"/>
      <c r="C1" s="43"/>
      <c r="D1" s="43"/>
      <c r="E1" s="43"/>
      <c r="F1" s="360"/>
      <c r="G1" s="43"/>
      <c r="H1" s="43"/>
      <c r="I1" s="43"/>
      <c r="J1" s="43"/>
      <c r="K1" s="43"/>
      <c r="L1" s="43"/>
      <c r="M1" s="43"/>
      <c r="N1" s="43"/>
      <c r="O1" s="43"/>
      <c r="P1" s="43"/>
      <c r="Q1" s="43"/>
      <c r="R1" s="43"/>
      <c r="S1" s="43"/>
    </row>
    <row r="2" spans="1:19" ht="14.45" customHeight="1">
      <c r="A2" s="102" t="s">
        <v>111</v>
      </c>
      <c r="B2" s="143" t="s">
        <v>949</v>
      </c>
      <c r="C2" s="143" t="s">
        <v>950</v>
      </c>
      <c r="D2" s="143" t="s">
        <v>951</v>
      </c>
      <c r="E2" s="143" t="s">
        <v>952</v>
      </c>
      <c r="F2" s="143" t="s">
        <v>953</v>
      </c>
      <c r="G2" s="143" t="s">
        <v>957</v>
      </c>
      <c r="H2" s="143" t="s">
        <v>960</v>
      </c>
      <c r="I2" s="143">
        <v>44561</v>
      </c>
      <c r="J2" s="143" t="s">
        <v>954</v>
      </c>
      <c r="K2" s="143" t="s">
        <v>958</v>
      </c>
      <c r="L2" s="143" t="s">
        <v>961</v>
      </c>
      <c r="M2" s="143" t="s">
        <v>963</v>
      </c>
      <c r="N2" s="143" t="s">
        <v>955</v>
      </c>
      <c r="O2" s="143" t="s">
        <v>959</v>
      </c>
      <c r="P2" s="143" t="s">
        <v>962</v>
      </c>
      <c r="Q2" s="143" t="s">
        <v>964</v>
      </c>
      <c r="R2" s="143" t="s">
        <v>956</v>
      </c>
      <c r="S2" s="143" t="s">
        <v>1037</v>
      </c>
    </row>
    <row r="3" spans="1:19" ht="14.45" customHeight="1">
      <c r="A3" s="112" t="s">
        <v>651</v>
      </c>
      <c r="B3" s="272"/>
      <c r="C3" s="272"/>
      <c r="D3" s="7"/>
      <c r="E3" s="7"/>
      <c r="F3" s="28"/>
      <c r="G3" s="7"/>
      <c r="H3" s="7"/>
      <c r="I3" s="187" t="s">
        <v>420</v>
      </c>
      <c r="J3" s="7"/>
      <c r="K3" s="7"/>
      <c r="L3" s="187" t="s">
        <v>420</v>
      </c>
      <c r="M3" s="187" t="s">
        <v>420</v>
      </c>
      <c r="N3" s="187"/>
      <c r="O3" s="187"/>
      <c r="P3" s="187"/>
      <c r="Q3" s="187"/>
      <c r="R3" s="187"/>
      <c r="S3" s="187"/>
    </row>
    <row r="4" spans="1:19" ht="14.45" customHeight="1">
      <c r="A4" s="112" t="s">
        <v>652</v>
      </c>
      <c r="B4" s="273">
        <v>18954</v>
      </c>
      <c r="C4" s="272">
        <v>15292</v>
      </c>
      <c r="D4" s="272">
        <v>17042</v>
      </c>
      <c r="E4" s="216">
        <v>24403</v>
      </c>
      <c r="F4" s="220">
        <v>23173</v>
      </c>
      <c r="G4" s="216">
        <v>25403</v>
      </c>
      <c r="H4" s="216">
        <v>19991</v>
      </c>
      <c r="I4" s="216">
        <v>22360</v>
      </c>
      <c r="J4" s="216">
        <v>19465</v>
      </c>
      <c r="K4" s="216">
        <v>16022</v>
      </c>
      <c r="L4" s="67">
        <v>13922</v>
      </c>
      <c r="M4" s="67">
        <v>15526</v>
      </c>
      <c r="N4" s="67">
        <v>14508</v>
      </c>
      <c r="O4" s="67">
        <v>15547</v>
      </c>
      <c r="P4" s="67">
        <v>14673</v>
      </c>
      <c r="Q4" s="67">
        <v>18700</v>
      </c>
      <c r="R4" s="67">
        <v>17528</v>
      </c>
      <c r="S4" s="67">
        <v>14829</v>
      </c>
    </row>
    <row r="5" spans="1:19" ht="14.45" customHeight="1">
      <c r="A5" s="103" t="s">
        <v>653</v>
      </c>
      <c r="B5" s="274">
        <v>4328</v>
      </c>
      <c r="C5" s="255">
        <v>5784</v>
      </c>
      <c r="D5" s="255">
        <v>7350</v>
      </c>
      <c r="E5" s="217">
        <v>13487</v>
      </c>
      <c r="F5" s="213">
        <v>12883</v>
      </c>
      <c r="G5" s="217">
        <v>13649</v>
      </c>
      <c r="H5" s="217">
        <v>10857</v>
      </c>
      <c r="I5" s="217">
        <v>11721</v>
      </c>
      <c r="J5" s="217">
        <v>9061</v>
      </c>
      <c r="K5" s="217">
        <v>7185</v>
      </c>
      <c r="L5" s="217">
        <v>5182</v>
      </c>
      <c r="M5" s="217">
        <v>4736</v>
      </c>
      <c r="N5" s="217">
        <v>4705</v>
      </c>
      <c r="O5" s="217">
        <v>4983</v>
      </c>
      <c r="P5" s="217">
        <v>3967</v>
      </c>
      <c r="Q5" s="217">
        <v>3609</v>
      </c>
      <c r="R5" s="217">
        <v>3790</v>
      </c>
      <c r="S5" s="217">
        <v>6479</v>
      </c>
    </row>
    <row r="6" spans="1:19" ht="14.45" customHeight="1">
      <c r="A6" s="104" t="s">
        <v>654</v>
      </c>
      <c r="B6" s="1316"/>
      <c r="C6" s="254">
        <v>32</v>
      </c>
      <c r="D6" s="254">
        <v>826</v>
      </c>
      <c r="E6" s="218">
        <v>771</v>
      </c>
      <c r="F6" s="211">
        <v>1429</v>
      </c>
      <c r="G6" s="218">
        <v>951</v>
      </c>
      <c r="H6" s="218">
        <v>521</v>
      </c>
      <c r="I6" s="186">
        <v>184</v>
      </c>
      <c r="J6" s="218">
        <v>43</v>
      </c>
      <c r="K6" s="218">
        <v>48</v>
      </c>
      <c r="L6" s="186">
        <v>42</v>
      </c>
      <c r="M6" s="186">
        <v>61</v>
      </c>
      <c r="N6" s="186">
        <v>53</v>
      </c>
      <c r="O6" s="186">
        <v>46</v>
      </c>
      <c r="P6" s="69">
        <v>60</v>
      </c>
      <c r="Q6" s="69">
        <v>51</v>
      </c>
      <c r="R6" s="69">
        <v>44</v>
      </c>
      <c r="S6" s="69">
        <v>61</v>
      </c>
    </row>
    <row r="7" spans="1:19" ht="14.45" customHeight="1">
      <c r="A7" s="103" t="s">
        <v>655</v>
      </c>
      <c r="B7" s="274">
        <v>2600</v>
      </c>
      <c r="C7" s="255">
        <v>2648</v>
      </c>
      <c r="D7" s="255">
        <v>2529</v>
      </c>
      <c r="E7" s="217">
        <v>4993</v>
      </c>
      <c r="F7" s="213">
        <v>3515</v>
      </c>
      <c r="G7" s="217">
        <v>4954</v>
      </c>
      <c r="H7" s="217">
        <v>873</v>
      </c>
      <c r="I7" s="185">
        <v>3914</v>
      </c>
      <c r="J7" s="217">
        <v>3123</v>
      </c>
      <c r="K7" s="68">
        <v>2148</v>
      </c>
      <c r="L7" s="68">
        <v>2150</v>
      </c>
      <c r="M7" s="68">
        <v>4319</v>
      </c>
      <c r="N7" s="68">
        <v>2687</v>
      </c>
      <c r="O7" s="68">
        <v>2967</v>
      </c>
      <c r="P7" s="68">
        <v>3348</v>
      </c>
      <c r="Q7" s="68">
        <v>4197</v>
      </c>
      <c r="R7" s="68">
        <v>2233</v>
      </c>
      <c r="S7" s="68">
        <v>2332</v>
      </c>
    </row>
    <row r="8" spans="1:19" ht="14.45" customHeight="1">
      <c r="A8" s="104" t="s">
        <v>656</v>
      </c>
      <c r="B8" s="275">
        <v>2022</v>
      </c>
      <c r="C8" s="254">
        <v>403</v>
      </c>
      <c r="D8" s="254">
        <v>607</v>
      </c>
      <c r="E8" s="218">
        <v>329</v>
      </c>
      <c r="F8" s="211">
        <v>289</v>
      </c>
      <c r="G8" s="218">
        <v>214</v>
      </c>
      <c r="H8" s="218">
        <v>1366</v>
      </c>
      <c r="I8" s="186">
        <v>111</v>
      </c>
      <c r="J8" s="218">
        <v>268</v>
      </c>
      <c r="K8" s="218">
        <v>229</v>
      </c>
      <c r="L8" s="186">
        <v>152</v>
      </c>
      <c r="M8" s="186">
        <v>342</v>
      </c>
      <c r="N8" s="186">
        <v>381</v>
      </c>
      <c r="O8" s="186">
        <v>522</v>
      </c>
      <c r="P8" s="69">
        <v>426</v>
      </c>
      <c r="Q8" s="69">
        <v>271</v>
      </c>
      <c r="R8" s="69">
        <v>420</v>
      </c>
      <c r="S8" s="69">
        <v>168</v>
      </c>
    </row>
    <row r="9" spans="1:19" ht="14.45" customHeight="1">
      <c r="A9" s="103" t="s">
        <v>657</v>
      </c>
      <c r="B9" s="274">
        <v>3926</v>
      </c>
      <c r="C9" s="255">
        <v>4443</v>
      </c>
      <c r="D9" s="255">
        <v>4274</v>
      </c>
      <c r="E9" s="217">
        <v>4061</v>
      </c>
      <c r="F9" s="213">
        <v>4274</v>
      </c>
      <c r="G9" s="217">
        <v>4701</v>
      </c>
      <c r="H9" s="217">
        <v>5085</v>
      </c>
      <c r="I9" s="217">
        <v>4377</v>
      </c>
      <c r="J9" s="217">
        <v>5038</v>
      </c>
      <c r="K9" s="217">
        <v>5154</v>
      </c>
      <c r="L9" s="217">
        <v>5268</v>
      </c>
      <c r="M9" s="217">
        <v>4482</v>
      </c>
      <c r="N9" s="217">
        <v>4992</v>
      </c>
      <c r="O9" s="217">
        <v>5193</v>
      </c>
      <c r="P9" s="68">
        <v>5114</v>
      </c>
      <c r="Q9" s="68">
        <v>4684</v>
      </c>
      <c r="R9" s="68">
        <v>5195</v>
      </c>
      <c r="S9" s="68">
        <v>4793</v>
      </c>
    </row>
    <row r="10" spans="1:19">
      <c r="A10" s="104" t="s">
        <v>658</v>
      </c>
      <c r="B10" s="254">
        <f>1172+781</f>
        <v>1953</v>
      </c>
      <c r="C10" s="254">
        <v>883</v>
      </c>
      <c r="D10" s="254">
        <v>370</v>
      </c>
      <c r="E10" s="254">
        <v>509</v>
      </c>
      <c r="F10" s="211">
        <v>466</v>
      </c>
      <c r="G10" s="218">
        <v>668</v>
      </c>
      <c r="H10" s="218">
        <v>824</v>
      </c>
      <c r="I10" s="186">
        <v>862</v>
      </c>
      <c r="J10" s="218">
        <v>832</v>
      </c>
      <c r="K10" s="218">
        <v>744</v>
      </c>
      <c r="L10" s="186">
        <v>858</v>
      </c>
      <c r="M10" s="70">
        <v>1272</v>
      </c>
      <c r="N10" s="70">
        <v>1345</v>
      </c>
      <c r="O10" s="70">
        <v>1502</v>
      </c>
      <c r="P10" s="70">
        <v>1355</v>
      </c>
      <c r="Q10" s="70">
        <v>900</v>
      </c>
      <c r="R10" s="70">
        <v>840</v>
      </c>
      <c r="S10" s="70">
        <v>659</v>
      </c>
    </row>
    <row r="11" spans="1:19" ht="14.45" customHeight="1">
      <c r="A11" s="105" t="s">
        <v>287</v>
      </c>
      <c r="B11" s="1245">
        <v>538</v>
      </c>
      <c r="C11" s="257">
        <v>556</v>
      </c>
      <c r="D11" s="257">
        <v>552</v>
      </c>
      <c r="E11" s="219">
        <v>253</v>
      </c>
      <c r="F11" s="224">
        <v>317</v>
      </c>
      <c r="G11" s="219">
        <v>266</v>
      </c>
      <c r="H11" s="219">
        <v>405</v>
      </c>
      <c r="I11" s="45">
        <v>215</v>
      </c>
      <c r="J11" s="219">
        <v>291</v>
      </c>
      <c r="K11" s="219">
        <v>240</v>
      </c>
      <c r="L11" s="45">
        <v>270</v>
      </c>
      <c r="M11" s="45">
        <v>314</v>
      </c>
      <c r="N11" s="45">
        <v>345</v>
      </c>
      <c r="O11" s="45">
        <v>334</v>
      </c>
      <c r="P11" s="45">
        <v>403</v>
      </c>
      <c r="Q11" s="45">
        <v>444</v>
      </c>
      <c r="R11" s="45">
        <v>364</v>
      </c>
      <c r="S11" s="45">
        <v>337</v>
      </c>
    </row>
    <row r="12" spans="1:19" ht="14.45" customHeight="1">
      <c r="A12" s="105" t="s">
        <v>661</v>
      </c>
      <c r="B12" s="1317"/>
      <c r="C12" s="1317"/>
      <c r="D12" s="1317"/>
      <c r="E12" s="1317"/>
      <c r="F12" s="1317"/>
      <c r="G12" s="1317"/>
      <c r="H12" s="1317"/>
      <c r="I12" s="1317"/>
      <c r="J12" s="1317"/>
      <c r="K12" s="1317"/>
      <c r="L12" s="1317"/>
      <c r="M12" s="1317"/>
      <c r="N12" s="1317"/>
      <c r="O12" s="1317"/>
      <c r="P12" s="1317"/>
      <c r="Q12" s="45">
        <v>611</v>
      </c>
      <c r="R12" s="45">
        <v>672</v>
      </c>
      <c r="S12" s="45"/>
    </row>
    <row r="13" spans="1:19" ht="14.45" customHeight="1">
      <c r="A13" s="104" t="s">
        <v>659</v>
      </c>
      <c r="B13" s="275">
        <v>3587</v>
      </c>
      <c r="C13" s="1316"/>
      <c r="D13" s="254">
        <v>534</v>
      </c>
      <c r="E13" s="218">
        <v>15129</v>
      </c>
      <c r="F13" s="1316"/>
      <c r="G13" s="1316"/>
      <c r="H13" s="218">
        <v>60</v>
      </c>
      <c r="I13" s="186">
        <v>976</v>
      </c>
      <c r="J13" s="218">
        <v>809</v>
      </c>
      <c r="K13" s="218">
        <v>274</v>
      </c>
      <c r="L13" s="1316"/>
      <c r="M13" s="1316"/>
      <c r="N13" s="1316"/>
      <c r="O13" s="1316"/>
      <c r="P13" s="1316"/>
      <c r="Q13" s="70">
        <v>3933</v>
      </c>
      <c r="R13" s="70">
        <v>3970</v>
      </c>
      <c r="S13" s="70"/>
    </row>
    <row r="14" spans="1:19" ht="14.45" customHeight="1">
      <c r="A14" s="112" t="s">
        <v>660</v>
      </c>
      <c r="B14" s="273">
        <v>13291</v>
      </c>
      <c r="C14" s="272">
        <v>13326</v>
      </c>
      <c r="D14" s="272">
        <v>16798</v>
      </c>
      <c r="E14" s="216">
        <v>15129</v>
      </c>
      <c r="F14" s="220">
        <v>14217</v>
      </c>
      <c r="G14" s="216">
        <v>14235</v>
      </c>
      <c r="H14" s="216">
        <v>14790</v>
      </c>
      <c r="I14" s="216">
        <v>14389</v>
      </c>
      <c r="J14" s="216">
        <v>15181</v>
      </c>
      <c r="K14" s="216">
        <v>13931</v>
      </c>
      <c r="L14" s="67">
        <v>13354</v>
      </c>
      <c r="M14" s="67">
        <v>14394</v>
      </c>
      <c r="N14" s="67">
        <v>14785</v>
      </c>
      <c r="O14" s="67">
        <v>14402</v>
      </c>
      <c r="P14" s="67">
        <v>14060</v>
      </c>
      <c r="Q14" s="67">
        <v>13587</v>
      </c>
      <c r="R14" s="67">
        <v>13446</v>
      </c>
      <c r="S14" s="67">
        <v>13294</v>
      </c>
    </row>
    <row r="15" spans="1:19" ht="14.45" customHeight="1">
      <c r="A15" s="103" t="s">
        <v>661</v>
      </c>
      <c r="B15" s="274">
        <v>1986</v>
      </c>
      <c r="C15" s="255">
        <v>1716</v>
      </c>
      <c r="D15" s="255">
        <v>3133</v>
      </c>
      <c r="E15" s="217">
        <v>1268</v>
      </c>
      <c r="F15" s="213">
        <v>1146</v>
      </c>
      <c r="G15" s="217">
        <v>1326</v>
      </c>
      <c r="H15" s="217">
        <v>1221</v>
      </c>
      <c r="I15" s="217">
        <v>1220</v>
      </c>
      <c r="J15" s="217">
        <v>1455</v>
      </c>
      <c r="K15" s="217">
        <v>1328</v>
      </c>
      <c r="L15" s="68">
        <v>1289</v>
      </c>
      <c r="M15" s="68">
        <v>1215</v>
      </c>
      <c r="N15" s="68">
        <v>1255</v>
      </c>
      <c r="O15" s="68">
        <v>1326</v>
      </c>
      <c r="P15" s="68">
        <v>1296</v>
      </c>
      <c r="Q15" s="68">
        <v>798</v>
      </c>
      <c r="R15" s="68">
        <v>669</v>
      </c>
      <c r="S15" s="68">
        <v>585</v>
      </c>
    </row>
    <row r="16" spans="1:19" ht="14.45" customHeight="1">
      <c r="A16" s="104" t="s">
        <v>656</v>
      </c>
      <c r="B16" s="275">
        <v>3232</v>
      </c>
      <c r="C16" s="254">
        <v>3144</v>
      </c>
      <c r="D16" s="254">
        <v>2661</v>
      </c>
      <c r="E16" s="1246">
        <v>1784</v>
      </c>
      <c r="F16" s="211">
        <v>2111</v>
      </c>
      <c r="G16" s="218">
        <v>1430</v>
      </c>
      <c r="H16" s="218">
        <v>162</v>
      </c>
      <c r="I16" s="186">
        <v>143</v>
      </c>
      <c r="J16" s="218">
        <v>390</v>
      </c>
      <c r="K16" s="218">
        <v>210</v>
      </c>
      <c r="L16" s="186">
        <v>236</v>
      </c>
      <c r="M16" s="186">
        <v>280</v>
      </c>
      <c r="N16" s="186">
        <v>393</v>
      </c>
      <c r="O16" s="186">
        <v>698</v>
      </c>
      <c r="P16" s="69">
        <v>586</v>
      </c>
      <c r="Q16" s="69">
        <v>593</v>
      </c>
      <c r="R16" s="69">
        <v>336</v>
      </c>
      <c r="S16" s="69">
        <v>160</v>
      </c>
    </row>
    <row r="17" spans="1:19">
      <c r="A17" s="105" t="s">
        <v>662</v>
      </c>
      <c r="B17" s="404">
        <f>638+530</f>
        <v>1168</v>
      </c>
      <c r="C17" s="404">
        <f>751+544</f>
        <v>1295</v>
      </c>
      <c r="D17" s="404">
        <f>607+597</f>
        <v>1204</v>
      </c>
      <c r="E17" s="1247">
        <f>454+637</f>
        <v>1091</v>
      </c>
      <c r="F17" s="404">
        <v>1107</v>
      </c>
      <c r="G17" s="403">
        <v>1440</v>
      </c>
      <c r="H17" s="403">
        <v>1322</v>
      </c>
      <c r="I17" s="45">
        <v>935</v>
      </c>
      <c r="J17" s="403">
        <v>1157</v>
      </c>
      <c r="K17" s="403">
        <v>1147</v>
      </c>
      <c r="L17" s="71">
        <v>1114</v>
      </c>
      <c r="M17" s="71">
        <v>1110</v>
      </c>
      <c r="N17" s="71">
        <v>1143</v>
      </c>
      <c r="O17" s="71">
        <v>1229</v>
      </c>
      <c r="P17" s="71">
        <v>1264</v>
      </c>
      <c r="Q17" s="71">
        <v>1374</v>
      </c>
      <c r="R17" s="71">
        <v>1384</v>
      </c>
      <c r="S17" s="71">
        <v>1329</v>
      </c>
    </row>
    <row r="18" spans="1:19" ht="14.45" customHeight="1">
      <c r="A18" s="205" t="s">
        <v>663</v>
      </c>
      <c r="B18" s="405">
        <v>6638</v>
      </c>
      <c r="C18" s="322">
        <v>6908</v>
      </c>
      <c r="D18" s="322">
        <v>9217</v>
      </c>
      <c r="E18" s="406">
        <v>10335</v>
      </c>
      <c r="F18" s="407">
        <v>9207</v>
      </c>
      <c r="G18" s="406">
        <v>9338</v>
      </c>
      <c r="H18" s="406">
        <v>11402</v>
      </c>
      <c r="I18" s="406">
        <v>11441</v>
      </c>
      <c r="J18" s="406">
        <v>11192</v>
      </c>
      <c r="K18" s="406">
        <v>10360</v>
      </c>
      <c r="L18" s="406">
        <v>9825</v>
      </c>
      <c r="M18" s="406">
        <v>10770</v>
      </c>
      <c r="N18" s="406">
        <v>10799</v>
      </c>
      <c r="O18" s="406">
        <v>9904</v>
      </c>
      <c r="P18" s="222">
        <v>9682</v>
      </c>
      <c r="Q18" s="222">
        <v>9565</v>
      </c>
      <c r="R18" s="222">
        <v>9699</v>
      </c>
      <c r="S18" s="222">
        <v>9931</v>
      </c>
    </row>
    <row r="19" spans="1:19" ht="14.45" customHeight="1">
      <c r="A19" s="105" t="s">
        <v>287</v>
      </c>
      <c r="B19" s="402">
        <v>267</v>
      </c>
      <c r="C19" s="257">
        <v>263</v>
      </c>
      <c r="D19" s="257">
        <v>583</v>
      </c>
      <c r="E19" s="403">
        <v>651</v>
      </c>
      <c r="F19" s="404">
        <v>646</v>
      </c>
      <c r="G19" s="403">
        <v>701</v>
      </c>
      <c r="H19" s="403">
        <v>683</v>
      </c>
      <c r="I19" s="45">
        <v>650</v>
      </c>
      <c r="J19" s="403">
        <v>987</v>
      </c>
      <c r="K19" s="403">
        <v>886</v>
      </c>
      <c r="L19" s="45">
        <v>890</v>
      </c>
      <c r="M19" s="71">
        <v>1019</v>
      </c>
      <c r="N19" s="71">
        <v>1195</v>
      </c>
      <c r="O19" s="71">
        <v>1245</v>
      </c>
      <c r="P19" s="71">
        <v>1232</v>
      </c>
      <c r="Q19" s="71">
        <v>1257</v>
      </c>
      <c r="R19" s="71">
        <v>1358</v>
      </c>
      <c r="S19" s="71">
        <v>1289</v>
      </c>
    </row>
    <row r="20" spans="1:19" ht="14.45" customHeight="1">
      <c r="A20" s="112" t="s">
        <v>664</v>
      </c>
      <c r="B20" s="273">
        <v>66939</v>
      </c>
      <c r="C20" s="272">
        <v>59572</v>
      </c>
      <c r="D20" s="272">
        <v>57873</v>
      </c>
      <c r="E20" s="216">
        <v>52475</v>
      </c>
      <c r="F20" s="220">
        <v>49594</v>
      </c>
      <c r="G20" s="216">
        <v>57078</v>
      </c>
      <c r="H20" s="216">
        <v>52099</v>
      </c>
      <c r="I20" s="216">
        <v>52693</v>
      </c>
      <c r="J20" s="216">
        <v>58503</v>
      </c>
      <c r="K20" s="216">
        <v>54405</v>
      </c>
      <c r="L20" s="216">
        <v>53335</v>
      </c>
      <c r="M20" s="216">
        <v>56974</v>
      </c>
      <c r="N20" s="216">
        <v>58254</v>
      </c>
      <c r="O20" s="216">
        <v>61568</v>
      </c>
      <c r="P20" s="67">
        <v>60256</v>
      </c>
      <c r="Q20" s="67">
        <v>61899</v>
      </c>
      <c r="R20" s="67">
        <v>60703</v>
      </c>
      <c r="S20" s="67">
        <v>58492</v>
      </c>
    </row>
    <row r="21" spans="1:19" ht="14.45" customHeight="1">
      <c r="A21" s="112" t="s">
        <v>665</v>
      </c>
      <c r="B21" s="273">
        <v>99184</v>
      </c>
      <c r="C21" s="272">
        <v>88190</v>
      </c>
      <c r="D21" s="272">
        <v>91713</v>
      </c>
      <c r="E21" s="216">
        <v>92007</v>
      </c>
      <c r="F21" s="220">
        <v>86984</v>
      </c>
      <c r="G21" s="216">
        <v>96716</v>
      </c>
      <c r="H21" s="216">
        <v>86880</v>
      </c>
      <c r="I21" s="216">
        <v>89442</v>
      </c>
      <c r="J21" s="216">
        <v>93149</v>
      </c>
      <c r="K21" s="216">
        <v>84358</v>
      </c>
      <c r="L21" s="216">
        <v>80611</v>
      </c>
      <c r="M21" s="216">
        <v>86894</v>
      </c>
      <c r="N21" s="216">
        <v>87547</v>
      </c>
      <c r="O21" s="67">
        <v>91517</v>
      </c>
      <c r="P21" s="67">
        <v>88989</v>
      </c>
      <c r="Q21" s="67">
        <v>94186</v>
      </c>
      <c r="R21" s="67">
        <v>91677</v>
      </c>
      <c r="S21" s="67">
        <v>86615</v>
      </c>
    </row>
    <row r="22" spans="1:19" ht="14.45" customHeight="1">
      <c r="A22" s="105"/>
      <c r="B22" s="257"/>
      <c r="C22" s="257"/>
      <c r="D22" s="15"/>
      <c r="E22" s="15"/>
      <c r="F22" s="45"/>
      <c r="G22" s="15"/>
      <c r="H22" s="15"/>
      <c r="I22" s="38"/>
      <c r="J22" s="15"/>
      <c r="K22" s="15"/>
      <c r="L22" s="38"/>
      <c r="M22" s="38"/>
      <c r="N22" s="38"/>
      <c r="O22" s="38"/>
      <c r="P22" s="38"/>
      <c r="Q22" s="38"/>
      <c r="R22" s="38"/>
      <c r="S22" s="38"/>
    </row>
    <row r="23" spans="1:19" ht="14.45" customHeight="1">
      <c r="A23" s="112" t="s">
        <v>666</v>
      </c>
      <c r="B23" s="272"/>
      <c r="C23" s="272"/>
      <c r="D23" s="7"/>
      <c r="E23" s="7"/>
      <c r="F23" s="28"/>
      <c r="G23" s="7"/>
      <c r="H23" s="7"/>
      <c r="I23" s="187" t="s">
        <v>420</v>
      </c>
      <c r="J23" s="7"/>
      <c r="K23" s="7"/>
      <c r="L23" s="187" t="s">
        <v>420</v>
      </c>
      <c r="M23" s="187" t="s">
        <v>420</v>
      </c>
      <c r="N23" s="187"/>
      <c r="O23" s="187"/>
      <c r="P23" s="187"/>
      <c r="Q23" s="187"/>
      <c r="R23" s="187"/>
      <c r="S23" s="187"/>
    </row>
    <row r="24" spans="1:19" ht="14.45" customHeight="1">
      <c r="A24" s="112" t="s">
        <v>667</v>
      </c>
      <c r="B24" s="273">
        <v>13144</v>
      </c>
      <c r="C24" s="272">
        <v>9111</v>
      </c>
      <c r="D24" s="272">
        <v>13845</v>
      </c>
      <c r="E24" s="216">
        <v>14594</v>
      </c>
      <c r="F24" s="220">
        <v>11827</v>
      </c>
      <c r="G24" s="216">
        <v>14335</v>
      </c>
      <c r="H24" s="216">
        <v>16074</v>
      </c>
      <c r="I24" s="216">
        <v>15198</v>
      </c>
      <c r="J24" s="220">
        <v>14668</v>
      </c>
      <c r="K24" s="220">
        <v>12117</v>
      </c>
      <c r="L24" s="67">
        <v>12994</v>
      </c>
      <c r="M24" s="67">
        <v>13891</v>
      </c>
      <c r="N24" s="67">
        <v>12977</v>
      </c>
      <c r="O24" s="67">
        <v>13556</v>
      </c>
      <c r="P24" s="67">
        <v>13644</v>
      </c>
      <c r="Q24" s="67">
        <v>14655</v>
      </c>
      <c r="R24" s="67">
        <v>15676</v>
      </c>
      <c r="S24" s="67">
        <v>13743</v>
      </c>
    </row>
    <row r="25" spans="1:19" ht="14.45" customHeight="1">
      <c r="A25" s="103" t="s">
        <v>668</v>
      </c>
      <c r="B25" s="274">
        <v>4041</v>
      </c>
      <c r="C25" s="255">
        <v>3512</v>
      </c>
      <c r="D25" s="255">
        <v>4107</v>
      </c>
      <c r="E25" s="217">
        <v>3367</v>
      </c>
      <c r="F25" s="213">
        <v>3113</v>
      </c>
      <c r="G25" s="217">
        <v>3777</v>
      </c>
      <c r="H25" s="217">
        <v>4096</v>
      </c>
      <c r="I25" s="213">
        <v>3475</v>
      </c>
      <c r="J25" s="213">
        <v>3446</v>
      </c>
      <c r="K25" s="213">
        <v>3664</v>
      </c>
      <c r="L25" s="213">
        <v>4735</v>
      </c>
      <c r="M25" s="213">
        <v>4461</v>
      </c>
      <c r="N25" s="213">
        <v>4464</v>
      </c>
      <c r="O25" s="72">
        <v>5240</v>
      </c>
      <c r="P25" s="72">
        <v>5582</v>
      </c>
      <c r="Q25" s="72">
        <v>5272</v>
      </c>
      <c r="R25" s="72">
        <v>5546</v>
      </c>
      <c r="S25" s="72">
        <v>4769</v>
      </c>
    </row>
    <row r="26" spans="1:19" ht="14.45" customHeight="1">
      <c r="A26" s="104" t="s">
        <v>844</v>
      </c>
      <c r="B26" s="275">
        <v>1703</v>
      </c>
      <c r="C26" s="254">
        <v>1003</v>
      </c>
      <c r="D26" s="254">
        <v>1439</v>
      </c>
      <c r="E26" s="218">
        <v>1136</v>
      </c>
      <c r="F26" s="211">
        <v>989</v>
      </c>
      <c r="G26" s="218">
        <v>992</v>
      </c>
      <c r="H26" s="218">
        <v>1345</v>
      </c>
      <c r="I26" s="211">
        <v>1204</v>
      </c>
      <c r="J26" s="211">
        <v>1103</v>
      </c>
      <c r="K26" s="211">
        <v>935</v>
      </c>
      <c r="L26" s="204">
        <v>447</v>
      </c>
      <c r="M26" s="204">
        <v>307</v>
      </c>
      <c r="N26" s="204">
        <v>543</v>
      </c>
      <c r="O26" s="204">
        <v>713</v>
      </c>
      <c r="P26" s="73">
        <v>779</v>
      </c>
      <c r="Q26" s="73">
        <v>824</v>
      </c>
      <c r="R26" s="73">
        <v>1286</v>
      </c>
      <c r="S26" s="73">
        <v>910</v>
      </c>
    </row>
    <row r="27" spans="1:19" ht="14.45" customHeight="1">
      <c r="A27" s="104" t="s">
        <v>787</v>
      </c>
      <c r="B27" s="1316"/>
      <c r="C27" s="1316"/>
      <c r="D27" s="1316"/>
      <c r="E27" s="1316"/>
      <c r="F27" s="1316"/>
      <c r="G27" s="1316"/>
      <c r="H27" s="1316"/>
      <c r="I27" s="1316"/>
      <c r="J27" s="1316"/>
      <c r="K27" s="1316"/>
      <c r="L27" s="1316"/>
      <c r="M27" s="204">
        <v>182</v>
      </c>
      <c r="N27" s="1316"/>
      <c r="O27" s="73">
        <v>199</v>
      </c>
      <c r="P27" s="73">
        <v>197</v>
      </c>
      <c r="Q27" s="73">
        <v>197</v>
      </c>
      <c r="R27" s="73">
        <v>192</v>
      </c>
      <c r="S27" s="73">
        <v>177</v>
      </c>
    </row>
    <row r="28" spans="1:19" ht="14.45" customHeight="1">
      <c r="A28" s="103" t="s">
        <v>669</v>
      </c>
      <c r="B28" s="274">
        <v>986</v>
      </c>
      <c r="C28" s="255">
        <v>1604</v>
      </c>
      <c r="D28" s="255">
        <v>1404</v>
      </c>
      <c r="E28" s="217">
        <v>1906</v>
      </c>
      <c r="F28" s="213">
        <v>2082</v>
      </c>
      <c r="G28" s="217">
        <v>1547</v>
      </c>
      <c r="H28" s="217">
        <v>1557</v>
      </c>
      <c r="I28" s="217">
        <v>2312</v>
      </c>
      <c r="J28" s="213">
        <v>2362</v>
      </c>
      <c r="K28" s="213">
        <v>1584</v>
      </c>
      <c r="L28" s="213">
        <v>1466</v>
      </c>
      <c r="M28" s="213">
        <v>1672</v>
      </c>
      <c r="N28" s="72">
        <v>1581</v>
      </c>
      <c r="O28" s="72">
        <v>1599</v>
      </c>
      <c r="P28" s="72">
        <v>1538</v>
      </c>
      <c r="Q28" s="72">
        <v>1676</v>
      </c>
      <c r="R28" s="72">
        <v>1708</v>
      </c>
      <c r="S28" s="72">
        <v>1467</v>
      </c>
    </row>
    <row r="29" spans="1:19" ht="14.45" customHeight="1">
      <c r="A29" s="103" t="s">
        <v>670</v>
      </c>
      <c r="B29" s="255">
        <f>355+697</f>
        <v>1052</v>
      </c>
      <c r="C29" s="255">
        <v>428</v>
      </c>
      <c r="D29" s="255">
        <v>512</v>
      </c>
      <c r="E29" s="217">
        <v>952</v>
      </c>
      <c r="F29" s="213">
        <v>830</v>
      </c>
      <c r="G29" s="217">
        <v>1678</v>
      </c>
      <c r="H29" s="217">
        <v>2594</v>
      </c>
      <c r="I29" s="217">
        <v>2177</v>
      </c>
      <c r="J29" s="213">
        <v>927</v>
      </c>
      <c r="K29" s="213">
        <v>331</v>
      </c>
      <c r="L29" s="193">
        <v>303</v>
      </c>
      <c r="M29" s="193">
        <v>470</v>
      </c>
      <c r="N29" s="193">
        <v>672</v>
      </c>
      <c r="O29" s="193">
        <v>882</v>
      </c>
      <c r="P29" s="193">
        <v>630</v>
      </c>
      <c r="Q29" s="72">
        <v>1314</v>
      </c>
      <c r="R29" s="72">
        <v>1698</v>
      </c>
      <c r="S29" s="72">
        <v>1242</v>
      </c>
    </row>
    <row r="30" spans="1:19" ht="14.45" customHeight="1">
      <c r="A30" s="104" t="s">
        <v>671</v>
      </c>
      <c r="B30" s="1316">
        <v>0</v>
      </c>
      <c r="C30" s="254">
        <v>432</v>
      </c>
      <c r="D30" s="254">
        <v>431</v>
      </c>
      <c r="E30" s="218">
        <v>340</v>
      </c>
      <c r="F30" s="211">
        <v>311</v>
      </c>
      <c r="G30" s="218">
        <v>356</v>
      </c>
      <c r="H30" s="218">
        <v>330</v>
      </c>
      <c r="I30" s="204">
        <v>324</v>
      </c>
      <c r="J30" s="211">
        <v>387</v>
      </c>
      <c r="K30" s="211">
        <v>356</v>
      </c>
      <c r="L30" s="204">
        <v>351</v>
      </c>
      <c r="M30" s="204">
        <v>371</v>
      </c>
      <c r="N30" s="204">
        <v>388</v>
      </c>
      <c r="O30" s="204">
        <v>416</v>
      </c>
      <c r="P30" s="204">
        <v>407</v>
      </c>
      <c r="Q30" s="204">
        <v>428</v>
      </c>
      <c r="R30" s="204">
        <v>492</v>
      </c>
      <c r="S30" s="204">
        <v>383</v>
      </c>
    </row>
    <row r="31" spans="1:19" ht="14.45" customHeight="1">
      <c r="A31" s="103" t="s">
        <v>672</v>
      </c>
      <c r="B31" s="274">
        <v>1394</v>
      </c>
      <c r="C31" s="255">
        <v>1363</v>
      </c>
      <c r="D31" s="255">
        <v>1230</v>
      </c>
      <c r="E31" s="255">
        <v>1664</v>
      </c>
      <c r="F31" s="217">
        <v>721</v>
      </c>
      <c r="G31" s="217">
        <v>959</v>
      </c>
      <c r="H31" s="217">
        <v>1021</v>
      </c>
      <c r="I31" s="217">
        <v>1045</v>
      </c>
      <c r="J31" s="213">
        <v>750</v>
      </c>
      <c r="K31" s="213">
        <v>835</v>
      </c>
      <c r="L31" s="193">
        <v>929</v>
      </c>
      <c r="M31" s="193">
        <v>106</v>
      </c>
      <c r="N31" s="193">
        <v>722</v>
      </c>
      <c r="O31" s="193">
        <v>121</v>
      </c>
      <c r="P31" s="193">
        <v>119</v>
      </c>
      <c r="Q31" s="193">
        <v>114</v>
      </c>
      <c r="R31" s="193">
        <v>117</v>
      </c>
      <c r="S31" s="193">
        <v>115</v>
      </c>
    </row>
    <row r="32" spans="1:19" ht="14.45" customHeight="1">
      <c r="A32" s="103" t="s">
        <v>846</v>
      </c>
      <c r="B32" s="1317"/>
      <c r="C32" s="1317"/>
      <c r="D32" s="1317"/>
      <c r="E32" s="1317"/>
      <c r="F32" s="1317"/>
      <c r="G32" s="1317"/>
      <c r="H32" s="1317"/>
      <c r="I32" s="1317"/>
      <c r="J32" s="1317"/>
      <c r="K32" s="1317"/>
      <c r="L32" s="1317"/>
      <c r="M32" s="193">
        <v>930</v>
      </c>
      <c r="N32" s="1317"/>
      <c r="O32" s="193">
        <v>728</v>
      </c>
      <c r="P32" s="193">
        <v>824</v>
      </c>
      <c r="Q32" s="193">
        <v>964</v>
      </c>
      <c r="R32" s="193">
        <v>602</v>
      </c>
      <c r="S32" s="193">
        <v>724</v>
      </c>
    </row>
    <row r="33" spans="1:19" ht="21.75" customHeight="1">
      <c r="A33" s="104" t="s">
        <v>673</v>
      </c>
      <c r="B33" s="275">
        <v>326</v>
      </c>
      <c r="C33" s="254">
        <v>289</v>
      </c>
      <c r="D33" s="254">
        <v>516</v>
      </c>
      <c r="E33" s="218">
        <v>876</v>
      </c>
      <c r="F33" s="211">
        <v>846</v>
      </c>
      <c r="G33" s="218">
        <v>1467</v>
      </c>
      <c r="H33" s="218">
        <v>1551</v>
      </c>
      <c r="I33" s="218">
        <v>1785</v>
      </c>
      <c r="J33" s="211">
        <v>2361</v>
      </c>
      <c r="K33" s="211">
        <v>1783</v>
      </c>
      <c r="L33" s="211">
        <v>2027</v>
      </c>
      <c r="M33" s="211">
        <v>1911</v>
      </c>
      <c r="N33" s="211">
        <v>2133</v>
      </c>
      <c r="O33" s="211">
        <v>1044</v>
      </c>
      <c r="P33" s="204">
        <v>899</v>
      </c>
      <c r="Q33" s="204">
        <v>837</v>
      </c>
      <c r="R33" s="204">
        <v>923</v>
      </c>
      <c r="S33" s="211">
        <v>1605</v>
      </c>
    </row>
    <row r="34" spans="1:19" ht="14.45" customHeight="1">
      <c r="A34" s="103" t="s">
        <v>674</v>
      </c>
      <c r="B34" s="1317"/>
      <c r="C34" s="1317"/>
      <c r="D34" s="255">
        <v>1568</v>
      </c>
      <c r="E34" s="217">
        <v>1910</v>
      </c>
      <c r="F34" s="213">
        <v>1847</v>
      </c>
      <c r="G34" s="217">
        <v>2223</v>
      </c>
      <c r="H34" s="217">
        <v>2336</v>
      </c>
      <c r="I34" s="213">
        <v>1156</v>
      </c>
      <c r="J34" s="213">
        <v>1385</v>
      </c>
      <c r="K34" s="213">
        <v>1060</v>
      </c>
      <c r="L34" s="213">
        <v>1318</v>
      </c>
      <c r="M34" s="193">
        <v>944</v>
      </c>
      <c r="N34" s="193">
        <v>1122</v>
      </c>
      <c r="O34" s="393">
        <v>1201</v>
      </c>
      <c r="P34" s="393">
        <v>1324</v>
      </c>
      <c r="Q34" s="393">
        <v>1057</v>
      </c>
      <c r="R34" s="393">
        <v>1063</v>
      </c>
      <c r="S34" s="393">
        <v>974</v>
      </c>
    </row>
    <row r="35" spans="1:19" ht="22.5">
      <c r="A35" s="103" t="s">
        <v>675</v>
      </c>
      <c r="B35" s="1317"/>
      <c r="C35" s="1317"/>
      <c r="D35" s="255">
        <v>309</v>
      </c>
      <c r="E35" s="255">
        <v>582</v>
      </c>
      <c r="F35" s="217">
        <v>549</v>
      </c>
      <c r="G35" s="217">
        <v>651</v>
      </c>
      <c r="H35" s="217">
        <v>590</v>
      </c>
      <c r="I35" s="193">
        <v>621</v>
      </c>
      <c r="J35" s="213">
        <v>646</v>
      </c>
      <c r="K35" s="213">
        <v>692</v>
      </c>
      <c r="L35" s="193">
        <v>700</v>
      </c>
      <c r="M35" s="193">
        <v>661</v>
      </c>
      <c r="N35" s="193">
        <v>785</v>
      </c>
      <c r="O35" s="193">
        <v>899</v>
      </c>
      <c r="P35" s="193">
        <v>845</v>
      </c>
      <c r="Q35" s="393">
        <v>1035</v>
      </c>
      <c r="R35" s="393">
        <v>1045</v>
      </c>
      <c r="S35" s="393">
        <v>956</v>
      </c>
    </row>
    <row r="36" spans="1:19" ht="14.45" customHeight="1">
      <c r="A36" s="104" t="s">
        <v>676</v>
      </c>
      <c r="B36" s="275">
        <v>1441</v>
      </c>
      <c r="C36" s="1316"/>
      <c r="D36" s="218">
        <v>1560</v>
      </c>
      <c r="E36" s="218">
        <v>1220</v>
      </c>
      <c r="F36" s="211">
        <v>21</v>
      </c>
      <c r="G36" s="1316"/>
      <c r="H36" s="1316"/>
      <c r="I36" s="1316"/>
      <c r="J36" s="1316"/>
      <c r="K36" s="1316"/>
      <c r="L36" s="1316"/>
      <c r="M36" s="218">
        <v>1383</v>
      </c>
      <c r="N36" s="1316"/>
      <c r="O36" s="1316"/>
      <c r="P36" s="1316"/>
      <c r="Q36" s="1316"/>
      <c r="R36" s="204" t="s">
        <v>933</v>
      </c>
      <c r="S36" s="204"/>
    </row>
    <row r="37" spans="1:19" ht="14.45" customHeight="1">
      <c r="A37" s="103" t="s">
        <v>287</v>
      </c>
      <c r="B37" s="274">
        <v>992</v>
      </c>
      <c r="C37" s="255">
        <v>480</v>
      </c>
      <c r="D37" s="213">
        <v>769</v>
      </c>
      <c r="E37" s="213">
        <v>641</v>
      </c>
      <c r="F37" s="213">
        <v>518</v>
      </c>
      <c r="G37" s="217">
        <v>685</v>
      </c>
      <c r="H37" s="217">
        <v>641</v>
      </c>
      <c r="I37" s="193">
        <v>744</v>
      </c>
      <c r="J37" s="213">
        <v>845</v>
      </c>
      <c r="K37" s="213">
        <v>750</v>
      </c>
      <c r="L37" s="193">
        <v>718</v>
      </c>
      <c r="M37" s="193">
        <v>493</v>
      </c>
      <c r="N37" s="193">
        <v>567</v>
      </c>
      <c r="O37" s="193">
        <v>514</v>
      </c>
      <c r="P37" s="193">
        <v>500</v>
      </c>
      <c r="Q37" s="193">
        <v>376</v>
      </c>
      <c r="R37" s="193">
        <v>464</v>
      </c>
      <c r="S37" s="193">
        <v>421</v>
      </c>
    </row>
    <row r="38" spans="1:19" ht="14.45" customHeight="1">
      <c r="A38" s="104" t="s">
        <v>677</v>
      </c>
      <c r="B38" s="275">
        <v>1179</v>
      </c>
      <c r="C38" s="1316"/>
      <c r="D38" s="1316"/>
      <c r="E38" s="1316"/>
      <c r="F38" s="1316"/>
      <c r="G38" s="1316"/>
      <c r="H38" s="218">
        <v>13</v>
      </c>
      <c r="I38" s="204">
        <v>355</v>
      </c>
      <c r="J38" s="211">
        <v>456</v>
      </c>
      <c r="K38" s="211">
        <v>127</v>
      </c>
      <c r="L38" s="1316"/>
      <c r="M38" s="1316"/>
      <c r="N38" s="1316"/>
      <c r="O38" s="1316"/>
      <c r="P38" s="1316"/>
      <c r="Q38" s="204">
        <v>561</v>
      </c>
      <c r="R38" s="204">
        <v>540</v>
      </c>
      <c r="S38" s="204"/>
    </row>
    <row r="39" spans="1:19" ht="14.45" customHeight="1">
      <c r="A39" s="112" t="s">
        <v>678</v>
      </c>
      <c r="B39" s="273">
        <v>41298</v>
      </c>
      <c r="C39" s="272">
        <v>34247</v>
      </c>
      <c r="D39" s="272">
        <v>38875</v>
      </c>
      <c r="E39" s="216">
        <v>42592</v>
      </c>
      <c r="F39" s="220">
        <v>39728</v>
      </c>
      <c r="G39" s="216">
        <v>40022</v>
      </c>
      <c r="H39" s="216">
        <v>36717</v>
      </c>
      <c r="I39" s="216">
        <v>38938</v>
      </c>
      <c r="J39" s="305">
        <v>39992</v>
      </c>
      <c r="K39" s="67">
        <v>35259</v>
      </c>
      <c r="L39" s="67">
        <v>32945</v>
      </c>
      <c r="M39" s="67">
        <v>35645</v>
      </c>
      <c r="N39" s="67">
        <v>35689</v>
      </c>
      <c r="O39" s="67">
        <v>37670</v>
      </c>
      <c r="P39" s="67">
        <v>35858</v>
      </c>
      <c r="Q39" s="67">
        <v>38550</v>
      </c>
      <c r="R39" s="67">
        <v>36988</v>
      </c>
      <c r="S39" s="67">
        <v>34485</v>
      </c>
    </row>
    <row r="40" spans="1:19" ht="14.45" customHeight="1">
      <c r="A40" s="104" t="s">
        <v>843</v>
      </c>
      <c r="B40" s="275">
        <v>20786</v>
      </c>
      <c r="C40" s="254">
        <v>14463</v>
      </c>
      <c r="D40" s="254">
        <v>13408</v>
      </c>
      <c r="E40" s="218">
        <v>13891</v>
      </c>
      <c r="F40" s="211">
        <v>12818</v>
      </c>
      <c r="G40" s="218">
        <v>12870</v>
      </c>
      <c r="H40" s="218">
        <v>12240</v>
      </c>
      <c r="I40" s="392">
        <v>12578</v>
      </c>
      <c r="J40" s="304">
        <v>12912</v>
      </c>
      <c r="K40" s="204">
        <v>11673</v>
      </c>
      <c r="L40" s="204">
        <v>11757</v>
      </c>
      <c r="M40" s="204">
        <v>10874</v>
      </c>
      <c r="N40" s="204">
        <v>12441</v>
      </c>
      <c r="O40" s="74">
        <v>11704</v>
      </c>
      <c r="P40" s="74">
        <v>11777</v>
      </c>
      <c r="Q40" s="74">
        <v>11647</v>
      </c>
      <c r="R40" s="74">
        <v>11962</v>
      </c>
      <c r="S40" s="74">
        <v>12860</v>
      </c>
    </row>
    <row r="41" spans="1:19" ht="14.45" customHeight="1">
      <c r="A41" s="104" t="s">
        <v>787</v>
      </c>
      <c r="B41" s="1316"/>
      <c r="C41" s="1316"/>
      <c r="D41" s="1316"/>
      <c r="E41" s="1316"/>
      <c r="F41" s="1316"/>
      <c r="G41" s="1316"/>
      <c r="H41" s="1316"/>
      <c r="I41" s="1316"/>
      <c r="J41" s="1316"/>
      <c r="K41" s="1316"/>
      <c r="L41" s="1316"/>
      <c r="M41" s="204">
        <v>1349</v>
      </c>
      <c r="N41" s="1316"/>
      <c r="O41" s="74">
        <v>1321</v>
      </c>
      <c r="P41" s="74">
        <v>1283</v>
      </c>
      <c r="Q41" s="74">
        <v>1255</v>
      </c>
      <c r="R41" s="74">
        <v>1234</v>
      </c>
      <c r="S41" s="74">
        <v>1183</v>
      </c>
    </row>
    <row r="42" spans="1:19" ht="14.45" customHeight="1">
      <c r="A42" s="103" t="s">
        <v>679</v>
      </c>
      <c r="B42" s="1317"/>
      <c r="C42" s="1317"/>
      <c r="D42" s="255">
        <v>2584</v>
      </c>
      <c r="E42" s="217">
        <v>3413</v>
      </c>
      <c r="F42" s="213">
        <v>4045</v>
      </c>
      <c r="G42" s="217">
        <v>4045</v>
      </c>
      <c r="H42" s="217">
        <v>4128</v>
      </c>
      <c r="I42" s="217">
        <v>3419</v>
      </c>
      <c r="J42" s="370">
        <v>4299</v>
      </c>
      <c r="K42" s="72">
        <v>3219</v>
      </c>
      <c r="L42" s="72">
        <v>2659</v>
      </c>
      <c r="M42" s="72">
        <v>2725</v>
      </c>
      <c r="N42" s="72">
        <v>2846</v>
      </c>
      <c r="O42" s="72">
        <v>2528</v>
      </c>
      <c r="P42" s="72">
        <v>2405</v>
      </c>
      <c r="Q42" s="72">
        <v>2874</v>
      </c>
      <c r="R42" s="72">
        <v>2621</v>
      </c>
      <c r="S42" s="72">
        <v>2451</v>
      </c>
    </row>
    <row r="43" spans="1:19" ht="14.45" customHeight="1">
      <c r="A43" s="104" t="s">
        <v>669</v>
      </c>
      <c r="B43" s="275">
        <v>2894</v>
      </c>
      <c r="C43" s="275">
        <v>2877</v>
      </c>
      <c r="D43" s="218">
        <v>1788</v>
      </c>
      <c r="E43" s="218">
        <v>4612</v>
      </c>
      <c r="F43" s="211">
        <v>4418</v>
      </c>
      <c r="G43" s="218">
        <v>3669</v>
      </c>
      <c r="H43" s="218">
        <v>2825</v>
      </c>
      <c r="I43" s="218">
        <v>2571</v>
      </c>
      <c r="J43" s="304">
        <v>2348</v>
      </c>
      <c r="K43" s="74">
        <v>1820</v>
      </c>
      <c r="L43" s="74">
        <v>1948</v>
      </c>
      <c r="M43" s="74">
        <v>2843</v>
      </c>
      <c r="N43" s="74">
        <v>2805</v>
      </c>
      <c r="O43" s="74">
        <v>2771</v>
      </c>
      <c r="P43" s="74">
        <v>2583</v>
      </c>
      <c r="Q43" s="74">
        <v>3373</v>
      </c>
      <c r="R43" s="74">
        <v>3043</v>
      </c>
      <c r="S43" s="74">
        <v>2656</v>
      </c>
    </row>
    <row r="44" spans="1:19" ht="14.45" customHeight="1">
      <c r="A44" s="105" t="s">
        <v>670</v>
      </c>
      <c r="B44" s="274">
        <v>4890</v>
      </c>
      <c r="C44" s="213">
        <v>3917</v>
      </c>
      <c r="D44" s="1317"/>
      <c r="E44" s="1317"/>
      <c r="F44" s="1317"/>
      <c r="G44" s="1317"/>
      <c r="H44" s="1317"/>
      <c r="I44" s="1317"/>
      <c r="J44" s="1317"/>
      <c r="K44" s="1317"/>
      <c r="L44" s="1317"/>
      <c r="M44" s="1317"/>
      <c r="N44" s="1317"/>
      <c r="O44" s="1317"/>
      <c r="P44" s="1317"/>
      <c r="Q44" s="1317"/>
      <c r="R44" s="213"/>
      <c r="S44" s="213"/>
    </row>
    <row r="45" spans="1:19" ht="14.45" customHeight="1">
      <c r="A45" s="104" t="s">
        <v>671</v>
      </c>
      <c r="B45" s="1316">
        <v>0</v>
      </c>
      <c r="C45" s="1316">
        <v>0</v>
      </c>
      <c r="D45" s="254">
        <v>3476</v>
      </c>
      <c r="E45" s="218">
        <v>2404</v>
      </c>
      <c r="F45" s="211">
        <v>2121</v>
      </c>
      <c r="G45" s="218">
        <v>2336</v>
      </c>
      <c r="H45" s="218">
        <v>2080</v>
      </c>
      <c r="I45" s="218">
        <v>1964</v>
      </c>
      <c r="J45" s="304">
        <v>2247</v>
      </c>
      <c r="K45" s="392">
        <v>1976</v>
      </c>
      <c r="L45" s="392">
        <v>1861</v>
      </c>
      <c r="M45" s="392">
        <v>1869</v>
      </c>
      <c r="N45" s="392">
        <v>1856</v>
      </c>
      <c r="O45" s="392">
        <v>1886</v>
      </c>
      <c r="P45" s="392">
        <v>1744</v>
      </c>
      <c r="Q45" s="392">
        <v>1723</v>
      </c>
      <c r="R45" s="392">
        <v>1515</v>
      </c>
      <c r="S45" s="392">
        <v>1284</v>
      </c>
    </row>
    <row r="46" spans="1:19" ht="14.45" customHeight="1">
      <c r="A46" s="103" t="s">
        <v>663</v>
      </c>
      <c r="B46" s="274">
        <v>1719</v>
      </c>
      <c r="C46" s="255">
        <v>1532</v>
      </c>
      <c r="D46" s="255">
        <v>1882</v>
      </c>
      <c r="E46" s="217">
        <v>1770</v>
      </c>
      <c r="F46" s="213">
        <v>1944</v>
      </c>
      <c r="G46" s="217">
        <v>1985</v>
      </c>
      <c r="H46" s="217">
        <v>1928</v>
      </c>
      <c r="I46" s="217">
        <v>1881</v>
      </c>
      <c r="J46" s="408">
        <v>1830</v>
      </c>
      <c r="K46" s="393">
        <v>1759</v>
      </c>
      <c r="L46" s="393">
        <v>1608</v>
      </c>
      <c r="M46" s="393">
        <v>1413</v>
      </c>
      <c r="N46" s="393">
        <v>1379</v>
      </c>
      <c r="O46" s="393">
        <v>1411</v>
      </c>
      <c r="P46" s="393">
        <v>1343</v>
      </c>
      <c r="Q46" s="393">
        <v>870</v>
      </c>
      <c r="R46" s="393">
        <v>848</v>
      </c>
      <c r="S46" s="393">
        <v>806</v>
      </c>
    </row>
    <row r="47" spans="1:19" ht="14.45" customHeight="1">
      <c r="A47" s="104" t="s">
        <v>672</v>
      </c>
      <c r="B47" s="275">
        <v>7027</v>
      </c>
      <c r="C47" s="254">
        <v>7095</v>
      </c>
      <c r="D47" s="254">
        <v>8493</v>
      </c>
      <c r="E47" s="254">
        <v>4113</v>
      </c>
      <c r="F47" s="218">
        <v>3589</v>
      </c>
      <c r="G47" s="218">
        <v>3815</v>
      </c>
      <c r="H47" s="218">
        <v>3505</v>
      </c>
      <c r="I47" s="218">
        <v>3419</v>
      </c>
      <c r="J47" s="304">
        <v>2782</v>
      </c>
      <c r="K47" s="392">
        <v>2477</v>
      </c>
      <c r="L47" s="392">
        <v>2349</v>
      </c>
      <c r="M47" s="392">
        <v>1186</v>
      </c>
      <c r="N47" s="392">
        <v>2548</v>
      </c>
      <c r="O47" s="392">
        <v>1347</v>
      </c>
      <c r="P47" s="392">
        <v>1341</v>
      </c>
      <c r="Q47" s="392">
        <v>885</v>
      </c>
      <c r="R47" s="392">
        <v>885</v>
      </c>
      <c r="S47" s="392">
        <v>765</v>
      </c>
    </row>
    <row r="48" spans="1:19" ht="14.45" customHeight="1">
      <c r="A48" s="104" t="s">
        <v>846</v>
      </c>
      <c r="B48" s="1316"/>
      <c r="C48" s="1316"/>
      <c r="D48" s="1316"/>
      <c r="E48" s="1316"/>
      <c r="F48" s="1316"/>
      <c r="G48" s="1316"/>
      <c r="H48" s="1316"/>
      <c r="I48" s="1316"/>
      <c r="J48" s="1316"/>
      <c r="K48" s="1316"/>
      <c r="L48" s="1316"/>
      <c r="M48" s="392">
        <v>1260</v>
      </c>
      <c r="N48" s="1316"/>
      <c r="O48" s="392">
        <v>1353</v>
      </c>
      <c r="P48" s="392">
        <v>1231</v>
      </c>
      <c r="Q48" s="392">
        <v>1381</v>
      </c>
      <c r="R48" s="392">
        <v>1288</v>
      </c>
      <c r="S48" s="392">
        <v>1221</v>
      </c>
    </row>
    <row r="49" spans="1:19" ht="22.5" customHeight="1">
      <c r="A49" s="103" t="s">
        <v>673</v>
      </c>
      <c r="B49" s="274">
        <v>670</v>
      </c>
      <c r="C49" s="255">
        <v>832</v>
      </c>
      <c r="D49" s="255">
        <v>1184</v>
      </c>
      <c r="E49" s="217">
        <v>1198</v>
      </c>
      <c r="F49" s="213">
        <v>886</v>
      </c>
      <c r="G49" s="217">
        <v>1024</v>
      </c>
      <c r="H49" s="217">
        <v>714</v>
      </c>
      <c r="I49" s="217">
        <v>1327</v>
      </c>
      <c r="J49" s="370">
        <v>1288</v>
      </c>
      <c r="K49" s="393">
        <v>1603</v>
      </c>
      <c r="L49" s="393">
        <v>1117</v>
      </c>
      <c r="M49" s="393">
        <v>1410</v>
      </c>
      <c r="N49" s="393">
        <v>1266</v>
      </c>
      <c r="O49" s="393">
        <v>2575</v>
      </c>
      <c r="P49" s="393">
        <v>2320</v>
      </c>
      <c r="Q49" s="393">
        <v>3590</v>
      </c>
      <c r="R49" s="393">
        <v>3267</v>
      </c>
      <c r="S49" s="393">
        <v>2102</v>
      </c>
    </row>
    <row r="50" spans="1:19" ht="14.45" customHeight="1">
      <c r="A50" s="104" t="s">
        <v>674</v>
      </c>
      <c r="B50" s="1316"/>
      <c r="C50" s="1316"/>
      <c r="D50" s="254">
        <v>1415</v>
      </c>
      <c r="E50" s="218">
        <v>2665</v>
      </c>
      <c r="F50" s="211">
        <v>2167</v>
      </c>
      <c r="G50" s="218">
        <v>2268</v>
      </c>
      <c r="H50" s="218">
        <v>2020</v>
      </c>
      <c r="I50" s="218">
        <v>2381</v>
      </c>
      <c r="J50" s="304">
        <v>2807</v>
      </c>
      <c r="K50" s="392">
        <v>2620</v>
      </c>
      <c r="L50" s="392">
        <v>1913</v>
      </c>
      <c r="M50" s="392">
        <v>2368</v>
      </c>
      <c r="N50" s="392">
        <v>2236</v>
      </c>
      <c r="O50" s="392">
        <v>2075</v>
      </c>
      <c r="P50" s="392">
        <v>1873</v>
      </c>
      <c r="Q50" s="392">
        <v>2003</v>
      </c>
      <c r="R50" s="392">
        <v>1831</v>
      </c>
      <c r="S50" s="392">
        <v>1438</v>
      </c>
    </row>
    <row r="51" spans="1:19" ht="20.25" customHeight="1">
      <c r="A51" s="103" t="s">
        <v>675</v>
      </c>
      <c r="B51" s="1317"/>
      <c r="C51" s="1317"/>
      <c r="D51" s="255">
        <v>2180</v>
      </c>
      <c r="E51" s="255">
        <v>6229</v>
      </c>
      <c r="F51" s="217">
        <v>5451</v>
      </c>
      <c r="G51" s="217">
        <v>5889</v>
      </c>
      <c r="H51" s="217">
        <v>5191</v>
      </c>
      <c r="I51" s="217">
        <v>7482</v>
      </c>
      <c r="J51" s="217">
        <v>7610</v>
      </c>
      <c r="K51" s="393">
        <v>6238</v>
      </c>
      <c r="L51" s="393">
        <v>5926</v>
      </c>
      <c r="M51" s="393">
        <v>6520</v>
      </c>
      <c r="N51" s="393">
        <v>6462</v>
      </c>
      <c r="O51" s="393">
        <v>6786</v>
      </c>
      <c r="P51" s="393">
        <v>6111</v>
      </c>
      <c r="Q51" s="393">
        <v>6694</v>
      </c>
      <c r="R51" s="393">
        <v>6261</v>
      </c>
      <c r="S51" s="393">
        <v>5484</v>
      </c>
    </row>
    <row r="52" spans="1:19" ht="14.45" customHeight="1">
      <c r="A52" s="104" t="s">
        <v>680</v>
      </c>
      <c r="B52" s="1316"/>
      <c r="C52" s="254">
        <v>2293</v>
      </c>
      <c r="D52" s="254">
        <v>2063</v>
      </c>
      <c r="E52" s="218">
        <v>2005</v>
      </c>
      <c r="F52" s="211">
        <v>1986</v>
      </c>
      <c r="G52" s="218">
        <v>1961</v>
      </c>
      <c r="H52" s="218">
        <v>1936</v>
      </c>
      <c r="I52" s="218">
        <v>1779</v>
      </c>
      <c r="J52" s="304">
        <v>1683</v>
      </c>
      <c r="K52" s="392">
        <v>1637</v>
      </c>
      <c r="L52" s="392">
        <v>1629</v>
      </c>
      <c r="M52" s="392">
        <v>1612</v>
      </c>
      <c r="N52" s="392">
        <v>1636</v>
      </c>
      <c r="O52" s="392">
        <v>1693</v>
      </c>
      <c r="P52" s="392">
        <v>1621</v>
      </c>
      <c r="Q52" s="392">
        <v>1962</v>
      </c>
      <c r="R52" s="392">
        <v>1956</v>
      </c>
      <c r="S52" s="392">
        <v>1948</v>
      </c>
    </row>
    <row r="53" spans="1:19" ht="14.45" customHeight="1">
      <c r="A53" s="103" t="s">
        <v>681</v>
      </c>
      <c r="B53" s="274">
        <v>1849</v>
      </c>
      <c r="C53" s="1317"/>
      <c r="D53" s="1317"/>
      <c r="E53" s="1317"/>
      <c r="F53" s="1317"/>
      <c r="G53" s="1317"/>
      <c r="H53" s="1317"/>
      <c r="I53" s="1317"/>
      <c r="J53" s="1317"/>
      <c r="K53" s="1317"/>
      <c r="L53" s="1317"/>
      <c r="M53" s="1317"/>
      <c r="N53" s="1317"/>
      <c r="O53" s="1317"/>
      <c r="P53" s="1317"/>
      <c r="Q53" s="1317"/>
      <c r="R53" s="213"/>
      <c r="S53" s="213"/>
    </row>
    <row r="54" spans="1:19" ht="14.45" customHeight="1">
      <c r="A54" s="104" t="s">
        <v>154</v>
      </c>
      <c r="B54" s="275">
        <v>1463</v>
      </c>
      <c r="C54" s="275">
        <v>1238</v>
      </c>
      <c r="D54" s="254">
        <v>402</v>
      </c>
      <c r="E54" s="218">
        <v>292</v>
      </c>
      <c r="F54" s="211">
        <v>303</v>
      </c>
      <c r="G54" s="218">
        <v>160</v>
      </c>
      <c r="H54" s="218">
        <v>150</v>
      </c>
      <c r="I54" s="204">
        <v>137</v>
      </c>
      <c r="J54" s="304">
        <v>186</v>
      </c>
      <c r="K54" s="204">
        <v>237</v>
      </c>
      <c r="L54" s="204">
        <v>178</v>
      </c>
      <c r="M54" s="204">
        <v>216</v>
      </c>
      <c r="N54" s="204">
        <v>214</v>
      </c>
      <c r="O54" s="204">
        <v>220</v>
      </c>
      <c r="P54" s="204">
        <v>226</v>
      </c>
      <c r="Q54" s="204">
        <v>293</v>
      </c>
      <c r="R54" s="204">
        <v>277</v>
      </c>
      <c r="S54" s="204">
        <v>287</v>
      </c>
    </row>
    <row r="55" spans="1:19" ht="14.45" customHeight="1">
      <c r="A55" s="112" t="s">
        <v>682</v>
      </c>
      <c r="B55" s="273">
        <v>54412</v>
      </c>
      <c r="C55" s="272">
        <v>43358</v>
      </c>
      <c r="D55" s="272">
        <v>52720</v>
      </c>
      <c r="E55" s="216">
        <v>57186</v>
      </c>
      <c r="F55" s="220">
        <v>51555</v>
      </c>
      <c r="G55" s="216">
        <v>54357</v>
      </c>
      <c r="H55" s="216">
        <v>52791</v>
      </c>
      <c r="I55" s="305">
        <v>54136</v>
      </c>
      <c r="J55" s="305">
        <v>5466</v>
      </c>
      <c r="K55" s="305">
        <v>47376</v>
      </c>
      <c r="L55" s="305">
        <v>45939</v>
      </c>
      <c r="M55" s="305">
        <v>49536</v>
      </c>
      <c r="N55" s="305">
        <v>48666</v>
      </c>
      <c r="O55" s="305">
        <v>51226</v>
      </c>
      <c r="P55" s="384">
        <v>49502</v>
      </c>
      <c r="Q55" s="384">
        <v>53204</v>
      </c>
      <c r="R55" s="384">
        <v>52664</v>
      </c>
      <c r="S55" s="384">
        <v>48228</v>
      </c>
    </row>
    <row r="56" spans="1:19" ht="14.45" customHeight="1">
      <c r="A56" s="112" t="s">
        <v>683</v>
      </c>
      <c r="B56" s="273">
        <v>44772</v>
      </c>
      <c r="C56" s="272">
        <v>44832</v>
      </c>
      <c r="D56" s="272">
        <v>38993</v>
      </c>
      <c r="E56" s="216">
        <v>34821</v>
      </c>
      <c r="F56" s="220">
        <v>35429</v>
      </c>
      <c r="G56" s="216">
        <v>42359</v>
      </c>
      <c r="H56" s="216">
        <v>34089</v>
      </c>
      <c r="I56" s="305">
        <v>35306</v>
      </c>
      <c r="J56" s="305">
        <v>38489</v>
      </c>
      <c r="K56" s="384">
        <v>36982</v>
      </c>
      <c r="L56" s="384">
        <v>34672</v>
      </c>
      <c r="M56" s="384">
        <v>37358</v>
      </c>
      <c r="N56" s="384">
        <v>38881</v>
      </c>
      <c r="O56" s="384">
        <v>40291</v>
      </c>
      <c r="P56" s="384">
        <v>39487</v>
      </c>
      <c r="Q56" s="384">
        <v>40981</v>
      </c>
      <c r="R56" s="384">
        <v>39013</v>
      </c>
      <c r="S56" s="384">
        <v>38387</v>
      </c>
    </row>
    <row r="57" spans="1:19" ht="22.5">
      <c r="A57" s="156" t="s">
        <v>684</v>
      </c>
      <c r="B57" s="276">
        <v>99184</v>
      </c>
      <c r="C57" s="248">
        <v>88190</v>
      </c>
      <c r="D57" s="248">
        <v>91713</v>
      </c>
      <c r="E57" s="250">
        <v>92007</v>
      </c>
      <c r="F57" s="361">
        <v>86984</v>
      </c>
      <c r="G57" s="359">
        <v>96716</v>
      </c>
      <c r="H57" s="359">
        <v>86880</v>
      </c>
      <c r="I57" s="359">
        <v>89442</v>
      </c>
      <c r="J57" s="379">
        <v>93149</v>
      </c>
      <c r="K57" s="379">
        <v>84358</v>
      </c>
      <c r="L57" s="379">
        <v>80611</v>
      </c>
      <c r="M57" s="379">
        <v>86894</v>
      </c>
      <c r="N57" s="379">
        <v>87547</v>
      </c>
      <c r="O57" s="379">
        <v>91517</v>
      </c>
      <c r="P57" s="394">
        <v>88989</v>
      </c>
      <c r="Q57" s="394">
        <v>94186</v>
      </c>
      <c r="R57" s="394">
        <v>91677</v>
      </c>
      <c r="S57" s="394">
        <v>86615</v>
      </c>
    </row>
    <row r="58" spans="1:19">
      <c r="A58" s="1172" t="s">
        <v>685</v>
      </c>
    </row>
    <row r="59" spans="1:19">
      <c r="A59" s="1248" t="s">
        <v>847</v>
      </c>
    </row>
    <row r="60" spans="1:19" ht="14.25">
      <c r="A60" s="1248" t="s">
        <v>845</v>
      </c>
    </row>
  </sheetData>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4159F-0DA1-4EC5-8EFF-132B05C7AA16}">
  <sheetPr>
    <pageSetUpPr autoPageBreaks="0"/>
  </sheetPr>
  <dimension ref="A1:W75"/>
  <sheetViews>
    <sheetView showGridLines="0" showOutlineSymbols="0" zoomScale="130" zoomScaleNormal="130" workbookViewId="0">
      <pane xSplit="1" ySplit="2" topLeftCell="O3" activePane="bottomRight" state="frozen"/>
      <selection sqref="A1:U1"/>
      <selection pane="topRight" sqref="A1:U1"/>
      <selection pane="bottomLeft" sqref="A1:U1"/>
      <selection pane="bottomRight" activeCell="Q1" sqref="Q1"/>
    </sheetView>
  </sheetViews>
  <sheetFormatPr defaultColWidth="9.140625" defaultRowHeight="12.75"/>
  <cols>
    <col min="1" max="1" width="46.5703125" style="440" customWidth="1"/>
    <col min="2" max="8" width="9.5703125" style="440" customWidth="1"/>
    <col min="9" max="9" width="5.7109375" style="440" customWidth="1"/>
    <col min="10" max="23" width="9.5703125" style="440" customWidth="1"/>
    <col min="24" max="16384" width="9.140625" style="440"/>
  </cols>
  <sheetData>
    <row r="1" spans="1:23" ht="14.1" customHeight="1">
      <c r="A1" s="1168" t="s">
        <v>686</v>
      </c>
      <c r="B1" s="1168"/>
      <c r="C1" s="1168"/>
      <c r="D1" s="1168"/>
      <c r="E1" s="1168"/>
      <c r="F1" s="1216"/>
      <c r="G1" s="1216"/>
      <c r="H1" s="1168"/>
      <c r="I1" s="1168"/>
      <c r="J1" s="1168"/>
      <c r="K1" s="1168"/>
      <c r="L1" s="1168"/>
      <c r="M1" s="1168"/>
      <c r="N1" s="1168"/>
      <c r="O1" s="1168"/>
      <c r="P1" s="1168"/>
      <c r="Q1" s="1168"/>
      <c r="R1" s="1168"/>
      <c r="S1" s="1168"/>
      <c r="T1" s="1168"/>
      <c r="U1" s="1168"/>
      <c r="V1" s="1168"/>
      <c r="W1" s="1168"/>
    </row>
    <row r="2" spans="1:23">
      <c r="A2" s="781" t="s">
        <v>111</v>
      </c>
      <c r="B2" s="598">
        <v>2017</v>
      </c>
      <c r="C2" s="598">
        <v>2018</v>
      </c>
      <c r="D2" s="598">
        <v>2019</v>
      </c>
      <c r="E2" s="598">
        <v>2020</v>
      </c>
      <c r="F2" s="442">
        <v>2021</v>
      </c>
      <c r="G2" s="442">
        <v>2022</v>
      </c>
      <c r="H2" s="442">
        <v>2023</v>
      </c>
      <c r="I2" s="782"/>
      <c r="J2" s="598" t="s">
        <v>9</v>
      </c>
      <c r="K2" s="598" t="s">
        <v>10</v>
      </c>
      <c r="L2" s="598" t="s">
        <v>11</v>
      </c>
      <c r="M2" s="598" t="s">
        <v>12</v>
      </c>
      <c r="N2" s="598" t="s">
        <v>13</v>
      </c>
      <c r="O2" s="876" t="s">
        <v>131</v>
      </c>
      <c r="P2" s="442" t="s">
        <v>15</v>
      </c>
      <c r="Q2" s="442" t="s">
        <v>16</v>
      </c>
      <c r="R2" s="876" t="s">
        <v>134</v>
      </c>
      <c r="S2" s="876" t="s">
        <v>135</v>
      </c>
      <c r="T2" s="598" t="s">
        <v>19</v>
      </c>
      <c r="U2" s="598" t="s">
        <v>20</v>
      </c>
      <c r="V2" s="598" t="s">
        <v>909</v>
      </c>
      <c r="W2" s="598" t="s">
        <v>965</v>
      </c>
    </row>
    <row r="3" spans="1:23">
      <c r="A3" s="884" t="s">
        <v>687</v>
      </c>
      <c r="B3" s="550">
        <v>15562</v>
      </c>
      <c r="C3" s="550">
        <v>15330</v>
      </c>
      <c r="D3" s="550">
        <v>15623</v>
      </c>
      <c r="E3" s="550">
        <v>18894</v>
      </c>
      <c r="F3" s="1215">
        <v>33414</v>
      </c>
      <c r="G3" s="1215">
        <v>18762</v>
      </c>
      <c r="H3" s="1215">
        <v>17252</v>
      </c>
      <c r="I3" s="448"/>
      <c r="J3" s="550">
        <v>9071</v>
      </c>
      <c r="K3" s="550">
        <v>9791</v>
      </c>
      <c r="L3" s="550">
        <v>10324</v>
      </c>
      <c r="M3" s="1215">
        <v>4228</v>
      </c>
      <c r="N3" s="1204">
        <v>5531</v>
      </c>
      <c r="O3" s="1204">
        <v>5738</v>
      </c>
      <c r="P3" s="1215">
        <v>4591</v>
      </c>
      <c r="Q3" s="1215">
        <v>2902</v>
      </c>
      <c r="R3" s="447">
        <v>4274</v>
      </c>
      <c r="S3" s="447">
        <v>3259</v>
      </c>
      <c r="T3" s="447">
        <v>4128</v>
      </c>
      <c r="U3" s="1152">
        <v>5591</v>
      </c>
      <c r="V3" s="1152">
        <v>4479</v>
      </c>
      <c r="W3" s="1152">
        <v>2353</v>
      </c>
    </row>
    <row r="4" spans="1:23">
      <c r="A4" s="790" t="s">
        <v>688</v>
      </c>
      <c r="B4" s="554">
        <v>-1686</v>
      </c>
      <c r="C4" s="554">
        <v>-1121</v>
      </c>
      <c r="D4" s="554">
        <v>-1186</v>
      </c>
      <c r="E4" s="554">
        <v>-755</v>
      </c>
      <c r="F4" s="554">
        <v>-693</v>
      </c>
      <c r="G4" s="554">
        <v>-785</v>
      </c>
      <c r="H4" s="554">
        <v>-743</v>
      </c>
      <c r="I4" s="697"/>
      <c r="J4" s="765">
        <v>-288</v>
      </c>
      <c r="K4" s="765">
        <v>-138</v>
      </c>
      <c r="L4" s="765">
        <v>-173</v>
      </c>
      <c r="M4" s="765">
        <v>-94</v>
      </c>
      <c r="N4" s="765">
        <v>-179</v>
      </c>
      <c r="O4" s="765">
        <v>-277</v>
      </c>
      <c r="P4" s="765">
        <v>-194</v>
      </c>
      <c r="Q4" s="765">
        <v>-135</v>
      </c>
      <c r="R4" s="765">
        <v>-169</v>
      </c>
      <c r="S4" s="765">
        <v>-200</v>
      </c>
      <c r="T4" s="765">
        <v>-174</v>
      </c>
      <c r="U4" s="765">
        <v>-200</v>
      </c>
      <c r="V4" s="271">
        <v>-186</v>
      </c>
      <c r="W4" s="271">
        <v>-211</v>
      </c>
    </row>
    <row r="5" spans="1:23" ht="13.5" customHeight="1">
      <c r="A5" s="788" t="s">
        <v>689</v>
      </c>
      <c r="B5" s="770">
        <v>-240</v>
      </c>
      <c r="C5" s="770">
        <v>-67</v>
      </c>
      <c r="D5" s="770">
        <v>-324</v>
      </c>
      <c r="E5" s="770">
        <v>-34</v>
      </c>
      <c r="F5" s="770">
        <v>-197</v>
      </c>
      <c r="G5" s="770">
        <v>-83</v>
      </c>
      <c r="H5" s="770">
        <v>567</v>
      </c>
      <c r="I5" s="697"/>
      <c r="J5" s="770">
        <v>-199</v>
      </c>
      <c r="K5" s="792">
        <v>60</v>
      </c>
      <c r="L5" s="690">
        <v>22</v>
      </c>
      <c r="M5" s="770">
        <v>-80</v>
      </c>
      <c r="N5" s="770">
        <v>-76</v>
      </c>
      <c r="O5" s="770">
        <v>-42</v>
      </c>
      <c r="P5" s="690">
        <v>100</v>
      </c>
      <c r="Q5" s="770">
        <v>-65</v>
      </c>
      <c r="R5" s="690">
        <v>38</v>
      </c>
      <c r="S5" s="690">
        <v>134</v>
      </c>
      <c r="T5" s="690">
        <v>70</v>
      </c>
      <c r="U5" s="770">
        <v>325</v>
      </c>
      <c r="V5" s="255">
        <v>43</v>
      </c>
      <c r="W5" s="255">
        <v>81</v>
      </c>
    </row>
    <row r="6" spans="1:23">
      <c r="A6" s="790" t="s">
        <v>690</v>
      </c>
      <c r="B6" s="1316"/>
      <c r="C6" s="1316"/>
      <c r="D6" s="1316"/>
      <c r="E6" s="554">
        <v>-516</v>
      </c>
      <c r="F6" s="554">
        <v>-1388</v>
      </c>
      <c r="G6" s="554">
        <v>-1093</v>
      </c>
      <c r="H6" s="554">
        <v>-1330</v>
      </c>
      <c r="I6" s="697"/>
      <c r="J6" s="765">
        <v>-65</v>
      </c>
      <c r="K6" s="765">
        <v>-224</v>
      </c>
      <c r="L6" s="765">
        <v>-93</v>
      </c>
      <c r="M6" s="765">
        <v>-1004</v>
      </c>
      <c r="N6" s="765">
        <v>-64</v>
      </c>
      <c r="O6" s="765">
        <v>-319</v>
      </c>
      <c r="P6" s="765">
        <v>-423</v>
      </c>
      <c r="Q6" s="765">
        <v>-287</v>
      </c>
      <c r="R6" s="765">
        <v>-124</v>
      </c>
      <c r="S6" s="765">
        <v>-497</v>
      </c>
      <c r="T6" s="765">
        <v>-292</v>
      </c>
      <c r="U6" s="765">
        <v>-417</v>
      </c>
      <c r="V6" s="271">
        <v>-135</v>
      </c>
      <c r="W6" s="271">
        <v>-265</v>
      </c>
    </row>
    <row r="7" spans="1:23">
      <c r="A7" s="788" t="s">
        <v>691</v>
      </c>
      <c r="B7" s="1317"/>
      <c r="C7" s="1317"/>
      <c r="D7" s="1317"/>
      <c r="E7" s="770">
        <v>-293</v>
      </c>
      <c r="F7" s="770">
        <v>-338</v>
      </c>
      <c r="G7" s="770">
        <v>-349</v>
      </c>
      <c r="H7" s="770">
        <v>-458</v>
      </c>
      <c r="I7" s="697"/>
      <c r="J7" s="770">
        <v>-84</v>
      </c>
      <c r="K7" s="770">
        <v>-79</v>
      </c>
      <c r="L7" s="770">
        <v>-93</v>
      </c>
      <c r="M7" s="770">
        <v>-84</v>
      </c>
      <c r="N7" s="770">
        <v>-69</v>
      </c>
      <c r="O7" s="770">
        <v>-83</v>
      </c>
      <c r="P7" s="770">
        <v>-95</v>
      </c>
      <c r="Q7" s="770">
        <v>-102</v>
      </c>
      <c r="R7" s="770">
        <f>-78+6</f>
        <v>-72</v>
      </c>
      <c r="S7" s="770">
        <v>-95</v>
      </c>
      <c r="T7" s="770">
        <v>-146</v>
      </c>
      <c r="U7" s="770">
        <v>-145</v>
      </c>
      <c r="V7" s="255">
        <v>-119</v>
      </c>
      <c r="W7" s="255">
        <v>-132</v>
      </c>
    </row>
    <row r="8" spans="1:23">
      <c r="A8" s="790" t="s">
        <v>692</v>
      </c>
      <c r="B8" s="554">
        <v>-135</v>
      </c>
      <c r="C8" s="554">
        <v>-113</v>
      </c>
      <c r="D8" s="554">
        <v>-194</v>
      </c>
      <c r="E8" s="554">
        <v>-183</v>
      </c>
      <c r="F8" s="554">
        <v>-418</v>
      </c>
      <c r="G8" s="554">
        <v>-371</v>
      </c>
      <c r="H8" s="554">
        <v>-233</v>
      </c>
      <c r="I8" s="697"/>
      <c r="J8" s="1316"/>
      <c r="K8" s="765">
        <v>-193</v>
      </c>
      <c r="L8" s="1316"/>
      <c r="M8" s="765">
        <v>-225</v>
      </c>
      <c r="N8" s="1316"/>
      <c r="O8" s="765">
        <v>-235</v>
      </c>
      <c r="P8" s="1316"/>
      <c r="Q8" s="765">
        <v>-136</v>
      </c>
      <c r="R8" s="1316"/>
      <c r="S8" s="765">
        <v>-127</v>
      </c>
      <c r="T8" s="1316"/>
      <c r="U8" s="765">
        <v>-106</v>
      </c>
      <c r="V8" s="271" t="s">
        <v>32</v>
      </c>
      <c r="W8" s="271">
        <v>-149</v>
      </c>
    </row>
    <row r="9" spans="1:23">
      <c r="A9" s="788" t="s">
        <v>693</v>
      </c>
      <c r="B9" s="770">
        <f>-563-488</f>
        <v>-1051</v>
      </c>
      <c r="C9" s="770">
        <f>-676-452</f>
        <v>-1128</v>
      </c>
      <c r="D9" s="770">
        <v>-1809</v>
      </c>
      <c r="E9" s="770">
        <v>-1736</v>
      </c>
      <c r="F9" s="770">
        <v>-4385</v>
      </c>
      <c r="G9" s="770">
        <v>-4637</v>
      </c>
      <c r="H9" s="770">
        <v>-1890</v>
      </c>
      <c r="I9" s="697"/>
      <c r="J9" s="770">
        <v>-1164</v>
      </c>
      <c r="K9" s="770">
        <v>-1280</v>
      </c>
      <c r="L9" s="770">
        <v>-991</v>
      </c>
      <c r="M9" s="770">
        <v>-951</v>
      </c>
      <c r="N9" s="770">
        <v>-2577</v>
      </c>
      <c r="O9" s="770">
        <v>-1213</v>
      </c>
      <c r="P9" s="770">
        <v>-582</v>
      </c>
      <c r="Q9" s="770">
        <v>-265</v>
      </c>
      <c r="R9" s="770">
        <v>-337</v>
      </c>
      <c r="S9" s="770">
        <v>-574</v>
      </c>
      <c r="T9" s="770">
        <v>-720</v>
      </c>
      <c r="U9" s="770">
        <v>-259</v>
      </c>
      <c r="V9" s="255">
        <v>-506</v>
      </c>
      <c r="W9" s="255">
        <v>-466</v>
      </c>
    </row>
    <row r="10" spans="1:23" ht="22.5">
      <c r="A10" s="897" t="s">
        <v>694</v>
      </c>
      <c r="B10" s="1213">
        <v>12450</v>
      </c>
      <c r="C10" s="1213">
        <v>12901</v>
      </c>
      <c r="D10" s="1213">
        <v>12110</v>
      </c>
      <c r="E10" s="1213">
        <v>15377</v>
      </c>
      <c r="F10" s="1213">
        <v>25995</v>
      </c>
      <c r="G10" s="1213">
        <v>11444</v>
      </c>
      <c r="H10" s="1213">
        <v>13165</v>
      </c>
      <c r="I10" s="448"/>
      <c r="J10" s="906">
        <v>7271</v>
      </c>
      <c r="K10" s="906">
        <v>7937</v>
      </c>
      <c r="L10" s="906">
        <v>8996</v>
      </c>
      <c r="M10" s="906">
        <v>1790</v>
      </c>
      <c r="N10" s="906">
        <v>2566</v>
      </c>
      <c r="O10" s="906">
        <v>3569</v>
      </c>
      <c r="P10" s="906">
        <v>3397</v>
      </c>
      <c r="Q10" s="906">
        <v>1912</v>
      </c>
      <c r="R10" s="906">
        <v>3610</v>
      </c>
      <c r="S10" s="906">
        <v>1900</v>
      </c>
      <c r="T10" s="906">
        <v>2866</v>
      </c>
      <c r="U10" s="906">
        <v>4789</v>
      </c>
      <c r="V10" s="1151">
        <v>3576</v>
      </c>
      <c r="W10" s="1151">
        <v>1211</v>
      </c>
    </row>
    <row r="11" spans="1:23" ht="22.5">
      <c r="A11" s="788" t="s">
        <v>695</v>
      </c>
      <c r="B11" s="1214">
        <v>87</v>
      </c>
      <c r="C11" s="1317"/>
      <c r="D11" s="1317"/>
      <c r="E11" s="1180">
        <v>-1055</v>
      </c>
      <c r="F11" s="1180">
        <v>-316</v>
      </c>
      <c r="G11" s="1177">
        <v>41</v>
      </c>
      <c r="H11" s="1317"/>
      <c r="I11" s="697"/>
      <c r="J11" s="1180">
        <v>-249</v>
      </c>
      <c r="K11" s="1180">
        <v>-211</v>
      </c>
      <c r="L11" s="1177">
        <v>55</v>
      </c>
      <c r="M11" s="1177">
        <v>90</v>
      </c>
      <c r="N11" s="1177">
        <v>41</v>
      </c>
      <c r="O11" s="1317"/>
      <c r="P11" s="1317"/>
      <c r="Q11" s="1317"/>
      <c r="R11" s="1317"/>
      <c r="S11" s="1317"/>
      <c r="T11" s="1317"/>
      <c r="U11" s="1317"/>
      <c r="V11" s="785"/>
      <c r="W11" s="785"/>
    </row>
    <row r="12" spans="1:23" s="1210" customFormat="1">
      <c r="A12" s="897" t="s">
        <v>696</v>
      </c>
      <c r="B12" s="1213">
        <v>12537</v>
      </c>
      <c r="C12" s="1213">
        <v>12901</v>
      </c>
      <c r="D12" s="1213">
        <v>12110</v>
      </c>
      <c r="E12" s="1213">
        <v>14322</v>
      </c>
      <c r="F12" s="1213">
        <v>25679</v>
      </c>
      <c r="G12" s="1213">
        <v>11485</v>
      </c>
      <c r="H12" s="1213">
        <v>13165</v>
      </c>
      <c r="I12" s="448"/>
      <c r="J12" s="906">
        <v>7022</v>
      </c>
      <c r="K12" s="899">
        <v>7726</v>
      </c>
      <c r="L12" s="1212">
        <v>9051</v>
      </c>
      <c r="M12" s="1211">
        <v>1880</v>
      </c>
      <c r="N12" s="1211">
        <v>2607</v>
      </c>
      <c r="O12" s="1211">
        <v>3569</v>
      </c>
      <c r="P12" s="1211">
        <v>3397</v>
      </c>
      <c r="Q12" s="1211">
        <v>1912</v>
      </c>
      <c r="R12" s="907">
        <v>3610</v>
      </c>
      <c r="S12" s="907">
        <v>1900</v>
      </c>
      <c r="T12" s="907">
        <v>2866</v>
      </c>
      <c r="U12" s="1151">
        <v>4789</v>
      </c>
      <c r="V12" s="1151">
        <v>3576</v>
      </c>
      <c r="W12" s="1151">
        <v>1211</v>
      </c>
    </row>
    <row r="13" spans="1:23">
      <c r="A13" s="884" t="s">
        <v>697</v>
      </c>
      <c r="B13" s="1209"/>
      <c r="C13" s="1209"/>
      <c r="D13" s="461"/>
      <c r="E13" s="461"/>
      <c r="F13" s="446"/>
      <c r="G13" s="446"/>
      <c r="H13" s="446"/>
      <c r="I13" s="448"/>
      <c r="J13" s="503"/>
      <c r="K13" s="461"/>
      <c r="L13" s="446"/>
      <c r="M13" s="446"/>
      <c r="N13" s="446"/>
      <c r="O13" s="1208"/>
      <c r="P13" s="446"/>
      <c r="Q13" s="446"/>
      <c r="R13" s="1208"/>
      <c r="S13" s="1208"/>
      <c r="T13" s="446"/>
      <c r="U13" s="446"/>
      <c r="V13" s="446"/>
      <c r="W13" s="446"/>
    </row>
    <row r="14" spans="1:23">
      <c r="A14" s="790" t="s">
        <v>698</v>
      </c>
      <c r="B14" s="1316"/>
      <c r="C14" s="1316"/>
      <c r="D14" s="1316"/>
      <c r="E14" s="1316"/>
      <c r="F14" s="701">
        <v>582</v>
      </c>
      <c r="G14" s="701">
        <v>260</v>
      </c>
      <c r="H14" s="701">
        <v>127</v>
      </c>
      <c r="I14" s="697"/>
      <c r="J14" s="765">
        <v>-716</v>
      </c>
      <c r="K14" s="701">
        <v>543</v>
      </c>
      <c r="L14" s="817">
        <v>424</v>
      </c>
      <c r="M14" s="701">
        <v>331</v>
      </c>
      <c r="N14" s="894">
        <v>2</v>
      </c>
      <c r="O14" s="894">
        <v>101</v>
      </c>
      <c r="P14" s="894">
        <v>118</v>
      </c>
      <c r="Q14" s="701">
        <v>39</v>
      </c>
      <c r="R14" s="765">
        <v>-55</v>
      </c>
      <c r="S14" s="701">
        <v>67</v>
      </c>
      <c r="T14" s="701">
        <v>68</v>
      </c>
      <c r="U14" s="701">
        <v>47</v>
      </c>
      <c r="V14" s="701">
        <v>-44</v>
      </c>
      <c r="W14" s="701">
        <v>28</v>
      </c>
    </row>
    <row r="15" spans="1:23" ht="15" customHeight="1">
      <c r="A15" s="788" t="s">
        <v>125</v>
      </c>
      <c r="B15" s="770">
        <v>-3831</v>
      </c>
      <c r="C15" s="770">
        <v>-3784</v>
      </c>
      <c r="D15" s="770">
        <v>-3704</v>
      </c>
      <c r="E15" s="770">
        <v>-4227</v>
      </c>
      <c r="F15" s="770">
        <v>-5033</v>
      </c>
      <c r="G15" s="770">
        <v>-5446</v>
      </c>
      <c r="H15" s="770">
        <v>-5920</v>
      </c>
      <c r="I15" s="697"/>
      <c r="J15" s="770">
        <v>-980</v>
      </c>
      <c r="K15" s="770">
        <v>-1103</v>
      </c>
      <c r="L15" s="770">
        <v>-1199</v>
      </c>
      <c r="M15" s="770">
        <v>-1751</v>
      </c>
      <c r="N15" s="770">
        <v>-1136</v>
      </c>
      <c r="O15" s="770">
        <v>-1293</v>
      </c>
      <c r="P15" s="770">
        <v>-1230</v>
      </c>
      <c r="Q15" s="770">
        <v>-1787</v>
      </c>
      <c r="R15" s="770">
        <v>-1130</v>
      </c>
      <c r="S15" s="770">
        <v>-1208</v>
      </c>
      <c r="T15" s="770">
        <v>-1464</v>
      </c>
      <c r="U15" s="770">
        <v>-2118</v>
      </c>
      <c r="V15" s="770">
        <v>-1395</v>
      </c>
      <c r="W15" s="770">
        <v>-1328</v>
      </c>
    </row>
    <row r="16" spans="1:23">
      <c r="A16" s="790" t="s">
        <v>699</v>
      </c>
      <c r="B16" s="894">
        <v>922</v>
      </c>
      <c r="C16" s="894">
        <v>1481</v>
      </c>
      <c r="D16" s="1316"/>
      <c r="E16" s="554">
        <v>-194</v>
      </c>
      <c r="F16" s="1316"/>
      <c r="G16" s="1316"/>
      <c r="H16" s="1316"/>
      <c r="I16" s="697"/>
      <c r="J16" s="765"/>
      <c r="K16" s="1316"/>
      <c r="L16" s="1316"/>
      <c r="M16" s="1316"/>
      <c r="N16" s="1316"/>
      <c r="O16" s="1316"/>
      <c r="P16" s="1316"/>
      <c r="Q16" s="1316"/>
      <c r="R16" s="1316"/>
      <c r="S16" s="1316"/>
      <c r="T16" s="1316"/>
      <c r="U16" s="1316"/>
      <c r="V16" s="701"/>
      <c r="W16" s="701"/>
    </row>
    <row r="17" spans="1:23" ht="15" customHeight="1">
      <c r="A17" s="788" t="s">
        <v>700</v>
      </c>
      <c r="B17" s="882">
        <v>227</v>
      </c>
      <c r="C17" s="882">
        <v>245</v>
      </c>
      <c r="D17" s="684">
        <v>353</v>
      </c>
      <c r="E17" s="684">
        <v>173</v>
      </c>
      <c r="F17" s="792">
        <v>190</v>
      </c>
      <c r="G17" s="792">
        <v>219</v>
      </c>
      <c r="H17" s="792">
        <v>204</v>
      </c>
      <c r="I17" s="697"/>
      <c r="J17" s="770"/>
      <c r="K17" s="690">
        <v>43</v>
      </c>
      <c r="L17" s="684">
        <v>5</v>
      </c>
      <c r="M17" s="792">
        <v>142</v>
      </c>
      <c r="N17" s="882">
        <v>65</v>
      </c>
      <c r="O17" s="882">
        <v>71</v>
      </c>
      <c r="P17" s="792">
        <v>28</v>
      </c>
      <c r="Q17" s="792">
        <v>55</v>
      </c>
      <c r="R17" s="1317"/>
      <c r="S17" s="792">
        <v>105</v>
      </c>
      <c r="T17" s="1317"/>
      <c r="U17" s="690">
        <v>99</v>
      </c>
      <c r="V17" s="690">
        <v>3</v>
      </c>
      <c r="W17" s="690">
        <v>39</v>
      </c>
    </row>
    <row r="18" spans="1:23">
      <c r="A18" s="790" t="s">
        <v>701</v>
      </c>
      <c r="B18" s="554">
        <v>-93</v>
      </c>
      <c r="C18" s="554">
        <v>-23</v>
      </c>
      <c r="D18" s="554">
        <v>-76</v>
      </c>
      <c r="E18" s="554">
        <v>-131</v>
      </c>
      <c r="F18" s="554">
        <v>-42</v>
      </c>
      <c r="G18" s="1316"/>
      <c r="H18" s="554">
        <v>-19</v>
      </c>
      <c r="I18" s="697"/>
      <c r="J18" s="765">
        <v>-42</v>
      </c>
      <c r="K18" s="1316"/>
      <c r="L18" s="1316"/>
      <c r="M18" s="1316"/>
      <c r="N18" s="1316"/>
      <c r="O18" s="1316"/>
      <c r="P18" s="1316"/>
      <c r="Q18" s="1316"/>
      <c r="R18" s="765">
        <v>-7</v>
      </c>
      <c r="S18" s="1316"/>
      <c r="T18" s="1316"/>
      <c r="U18" s="894">
        <v>-11</v>
      </c>
      <c r="V18" s="894" t="s">
        <v>32</v>
      </c>
      <c r="W18" s="894" t="s">
        <v>32</v>
      </c>
    </row>
    <row r="19" spans="1:23">
      <c r="A19" s="790" t="s">
        <v>1039</v>
      </c>
      <c r="B19" s="1316"/>
      <c r="C19" s="1316"/>
      <c r="D19" s="701">
        <v>142</v>
      </c>
      <c r="E19" s="1316"/>
      <c r="F19" s="701">
        <v>704</v>
      </c>
      <c r="G19" s="701">
        <v>577</v>
      </c>
      <c r="H19" s="554">
        <v>-139</v>
      </c>
      <c r="I19" s="697"/>
      <c r="J19" s="765">
        <v>-555</v>
      </c>
      <c r="K19" s="1316"/>
      <c r="L19" s="1316"/>
      <c r="M19" s="1084">
        <v>1259</v>
      </c>
      <c r="N19" s="894">
        <v>437</v>
      </c>
      <c r="O19" s="1316"/>
      <c r="P19" s="701">
        <v>140</v>
      </c>
      <c r="Q19" s="1316"/>
      <c r="R19" s="765">
        <v>-67</v>
      </c>
      <c r="S19" s="1316"/>
      <c r="T19" s="1316"/>
      <c r="U19" s="894">
        <v>-72</v>
      </c>
      <c r="V19" s="765" t="s">
        <v>32</v>
      </c>
      <c r="W19" s="765">
        <v>2610</v>
      </c>
    </row>
    <row r="20" spans="1:23">
      <c r="A20" s="788" t="s">
        <v>702</v>
      </c>
      <c r="B20" s="1317"/>
      <c r="C20" s="1317"/>
      <c r="D20" s="770">
        <v>-926</v>
      </c>
      <c r="E20" s="1317"/>
      <c r="F20" s="1317"/>
      <c r="G20" s="1317"/>
      <c r="H20" s="1317"/>
      <c r="I20" s="697"/>
      <c r="J20" s="770"/>
      <c r="K20" s="1317"/>
      <c r="L20" s="1317"/>
      <c r="M20" s="1317"/>
      <c r="N20" s="1317"/>
      <c r="O20" s="1317"/>
      <c r="P20" s="1317"/>
      <c r="Q20" s="1317"/>
      <c r="R20" s="1317"/>
      <c r="S20" s="1317"/>
      <c r="T20" s="1317"/>
      <c r="U20" s="1317"/>
      <c r="V20" s="690"/>
      <c r="W20" s="690"/>
    </row>
    <row r="21" spans="1:23">
      <c r="A21" s="790" t="s">
        <v>703</v>
      </c>
      <c r="B21" s="1316"/>
      <c r="C21" s="1316"/>
      <c r="D21" s="554">
        <v>-1638</v>
      </c>
      <c r="E21" s="1316"/>
      <c r="F21" s="1316"/>
      <c r="G21" s="554">
        <v>-338</v>
      </c>
      <c r="H21" s="1316"/>
      <c r="I21" s="697"/>
      <c r="J21" s="1316"/>
      <c r="K21" s="1316"/>
      <c r="L21" s="1316"/>
      <c r="M21" s="1316"/>
      <c r="N21" s="1316"/>
      <c r="O21" s="1316"/>
      <c r="P21" s="554">
        <v>-114</v>
      </c>
      <c r="Q21" s="554">
        <v>-224</v>
      </c>
      <c r="R21" s="1316"/>
      <c r="S21" s="1316"/>
      <c r="T21" s="1316"/>
      <c r="U21" s="1316"/>
      <c r="V21" s="1084"/>
      <c r="W21" s="1084"/>
    </row>
    <row r="22" spans="1:23">
      <c r="A22" s="790" t="s">
        <v>1038</v>
      </c>
      <c r="B22" s="1316"/>
      <c r="C22" s="1316"/>
      <c r="D22" s="1316"/>
      <c r="E22" s="1316"/>
      <c r="F22" s="554">
        <v>-413</v>
      </c>
      <c r="G22" s="1316"/>
      <c r="H22" s="554">
        <v>-553</v>
      </c>
      <c r="I22" s="697"/>
      <c r="J22" s="554">
        <v>-124</v>
      </c>
      <c r="K22" s="554">
        <v>-32</v>
      </c>
      <c r="L22" s="1316"/>
      <c r="M22" s="554">
        <v>-257</v>
      </c>
      <c r="N22" s="1316"/>
      <c r="O22" s="1316"/>
      <c r="P22" s="1316"/>
      <c r="Q22" s="1316"/>
      <c r="R22" s="554">
        <v>-77</v>
      </c>
      <c r="S22" s="554">
        <v>-31</v>
      </c>
      <c r="T22" s="554">
        <v>-317</v>
      </c>
      <c r="U22" s="554">
        <v>-128</v>
      </c>
      <c r="V22" s="765">
        <v>-86</v>
      </c>
      <c r="W22" s="765">
        <v>-105</v>
      </c>
    </row>
    <row r="23" spans="1:23">
      <c r="A23" s="788" t="s">
        <v>841</v>
      </c>
      <c r="B23" s="1317"/>
      <c r="C23" s="1317"/>
      <c r="D23" s="770">
        <v>-828</v>
      </c>
      <c r="E23" s="1317"/>
      <c r="F23" s="1317"/>
      <c r="G23" s="1317"/>
      <c r="H23" s="1317"/>
      <c r="I23" s="697"/>
      <c r="J23" s="1317"/>
      <c r="K23" s="1317"/>
      <c r="L23" s="1317"/>
      <c r="M23" s="1317"/>
      <c r="N23" s="1317"/>
      <c r="O23" s="1317"/>
      <c r="P23" s="1317"/>
      <c r="Q23" s="1317"/>
      <c r="R23" s="1317"/>
      <c r="S23" s="1317"/>
      <c r="T23" s="1317"/>
      <c r="U23" s="1317"/>
      <c r="V23" s="690"/>
      <c r="W23" s="690"/>
    </row>
    <row r="24" spans="1:23">
      <c r="A24" s="788" t="s">
        <v>704</v>
      </c>
      <c r="B24" s="770">
        <v>-583</v>
      </c>
      <c r="C24" s="690">
        <f>2290-50</f>
        <v>2240</v>
      </c>
      <c r="D24" s="770">
        <v>-312</v>
      </c>
      <c r="E24" s="770">
        <v>-161</v>
      </c>
      <c r="F24" s="770">
        <v>-129</v>
      </c>
      <c r="G24" s="690">
        <v>145</v>
      </c>
      <c r="H24" s="770">
        <v>-19</v>
      </c>
      <c r="I24" s="697"/>
      <c r="J24" s="690">
        <v>31</v>
      </c>
      <c r="K24" s="770">
        <v>-158</v>
      </c>
      <c r="L24" s="770">
        <v>18</v>
      </c>
      <c r="M24" s="770">
        <v>-19</v>
      </c>
      <c r="N24" s="1317"/>
      <c r="O24" s="684">
        <v>48</v>
      </c>
      <c r="P24" s="690">
        <v>44</v>
      </c>
      <c r="Q24" s="690">
        <v>53</v>
      </c>
      <c r="R24" s="690">
        <f>-67+77</f>
        <v>10</v>
      </c>
      <c r="S24" s="1317"/>
      <c r="T24" s="690">
        <v>14</v>
      </c>
      <c r="U24" s="770">
        <v>-44</v>
      </c>
      <c r="V24" s="255">
        <v>3</v>
      </c>
      <c r="W24" s="255">
        <v>-4</v>
      </c>
    </row>
    <row r="25" spans="1:23" ht="22.5">
      <c r="A25" s="897" t="s">
        <v>705</v>
      </c>
      <c r="B25" s="1186">
        <v>-3358</v>
      </c>
      <c r="C25" s="1186">
        <v>159</v>
      </c>
      <c r="D25" s="1186">
        <v>-6989</v>
      </c>
      <c r="E25" s="1186">
        <v>-4540</v>
      </c>
      <c r="F25" s="1186">
        <v>-4141</v>
      </c>
      <c r="G25" s="1186">
        <v>-4583</v>
      </c>
      <c r="H25" s="1186">
        <v>-6319</v>
      </c>
      <c r="I25" s="448"/>
      <c r="J25" s="1186">
        <v>-2386</v>
      </c>
      <c r="K25" s="1186">
        <v>-707</v>
      </c>
      <c r="L25" s="1186">
        <v>-752</v>
      </c>
      <c r="M25" s="1186">
        <v>-295</v>
      </c>
      <c r="N25" s="1186">
        <v>-632</v>
      </c>
      <c r="O25" s="1186">
        <v>-1073</v>
      </c>
      <c r="P25" s="1186">
        <v>-1014</v>
      </c>
      <c r="Q25" s="1186">
        <v>-1864</v>
      </c>
      <c r="R25" s="1186">
        <v>-1326</v>
      </c>
      <c r="S25" s="1186">
        <v>-1067</v>
      </c>
      <c r="T25" s="1186">
        <v>-1699</v>
      </c>
      <c r="U25" s="1186">
        <v>-2227</v>
      </c>
      <c r="V25" s="906">
        <v>-1519</v>
      </c>
      <c r="W25" s="906">
        <v>1240</v>
      </c>
    </row>
    <row r="26" spans="1:23">
      <c r="A26" s="788" t="s">
        <v>706</v>
      </c>
      <c r="B26" s="770">
        <v>-305</v>
      </c>
      <c r="C26" s="1317"/>
      <c r="D26" s="1317"/>
      <c r="E26" s="770">
        <v>-129</v>
      </c>
      <c r="F26" s="770">
        <v>-2469</v>
      </c>
      <c r="G26" s="770">
        <v>-103</v>
      </c>
      <c r="H26" s="1317"/>
      <c r="I26" s="697"/>
      <c r="J26" s="690">
        <v>40</v>
      </c>
      <c r="K26" s="770">
        <v>-2380</v>
      </c>
      <c r="L26" s="770">
        <v>-49</v>
      </c>
      <c r="M26" s="770">
        <v>-81</v>
      </c>
      <c r="N26" s="770">
        <v>-38</v>
      </c>
      <c r="O26" s="770">
        <v>-65</v>
      </c>
      <c r="P26" s="1317"/>
      <c r="Q26" s="1317"/>
      <c r="R26" s="1317"/>
      <c r="S26" s="1317"/>
      <c r="T26" s="1317"/>
      <c r="U26" s="1317"/>
      <c r="V26" s="690"/>
      <c r="W26" s="690"/>
    </row>
    <row r="27" spans="1:23">
      <c r="A27" s="897" t="s">
        <v>707</v>
      </c>
      <c r="B27" s="1186">
        <v>-3663</v>
      </c>
      <c r="C27" s="1186">
        <v>159</v>
      </c>
      <c r="D27" s="1186">
        <v>-6989</v>
      </c>
      <c r="E27" s="1186">
        <v>-4669</v>
      </c>
      <c r="F27" s="1186">
        <v>-6610</v>
      </c>
      <c r="G27" s="1186">
        <v>-4686</v>
      </c>
      <c r="H27" s="1186">
        <v>-6319</v>
      </c>
      <c r="I27" s="448"/>
      <c r="J27" s="1186">
        <v>-2346</v>
      </c>
      <c r="K27" s="1186">
        <v>-3087</v>
      </c>
      <c r="L27" s="1186">
        <v>-801</v>
      </c>
      <c r="M27" s="1186">
        <v>-376</v>
      </c>
      <c r="N27" s="1186">
        <v>-670</v>
      </c>
      <c r="O27" s="1186">
        <v>-1138</v>
      </c>
      <c r="P27" s="1186">
        <v>-1014</v>
      </c>
      <c r="Q27" s="1186">
        <v>-1864</v>
      </c>
      <c r="R27" s="1186">
        <v>-1326</v>
      </c>
      <c r="S27" s="1186">
        <v>-1067</v>
      </c>
      <c r="T27" s="1186">
        <v>-1699</v>
      </c>
      <c r="U27" s="1186">
        <v>-2227</v>
      </c>
      <c r="V27" s="906">
        <v>-1519</v>
      </c>
      <c r="W27" s="906">
        <v>1240</v>
      </c>
    </row>
    <row r="28" spans="1:23">
      <c r="A28" s="446" t="s">
        <v>708</v>
      </c>
      <c r="B28" s="1206"/>
      <c r="C28" s="1206"/>
      <c r="D28" s="1206"/>
      <c r="E28" s="1206"/>
      <c r="F28" s="1206"/>
      <c r="G28" s="1206"/>
      <c r="H28" s="1206"/>
      <c r="I28" s="448"/>
      <c r="J28" s="1206"/>
      <c r="K28" s="1206"/>
      <c r="L28" s="1206"/>
      <c r="M28" s="1206"/>
      <c r="N28" s="1206"/>
      <c r="O28" s="1206"/>
      <c r="P28" s="1206"/>
      <c r="Q28" s="1206"/>
      <c r="R28" s="1206"/>
      <c r="S28" s="1206"/>
      <c r="T28" s="1206"/>
      <c r="U28" s="1206"/>
      <c r="V28" s="1206"/>
      <c r="W28" s="1206"/>
    </row>
    <row r="29" spans="1:23">
      <c r="A29" s="790" t="s">
        <v>709</v>
      </c>
      <c r="B29" s="1316"/>
      <c r="C29" s="1316"/>
      <c r="D29" s="1316"/>
      <c r="E29" s="1316"/>
      <c r="F29" s="701">
        <f>SUM(J29:M29)</f>
        <v>290</v>
      </c>
      <c r="G29" s="1316"/>
      <c r="H29" s="1316"/>
      <c r="I29" s="697"/>
      <c r="J29" s="765">
        <v>290</v>
      </c>
      <c r="K29" s="1316"/>
      <c r="L29" s="1316"/>
      <c r="M29" s="1316"/>
      <c r="N29" s="1316"/>
      <c r="O29" s="1316"/>
      <c r="P29" s="1316"/>
      <c r="Q29" s="1316"/>
      <c r="R29" s="1316"/>
      <c r="S29" s="1316"/>
      <c r="T29" s="1316"/>
      <c r="U29" s="1316"/>
      <c r="V29" s="701"/>
      <c r="W29" s="701"/>
    </row>
    <row r="30" spans="1:23">
      <c r="A30" s="788" t="s">
        <v>710</v>
      </c>
      <c r="B30" s="882">
        <v>1976</v>
      </c>
      <c r="C30" s="882">
        <v>1225</v>
      </c>
      <c r="D30" s="1184">
        <v>3142</v>
      </c>
      <c r="E30" s="1184">
        <v>6800</v>
      </c>
      <c r="F30" s="770">
        <f>SUM(J30:M30)</f>
        <v>-593</v>
      </c>
      <c r="G30" s="684">
        <v>1275</v>
      </c>
      <c r="H30" s="684">
        <v>1950</v>
      </c>
      <c r="I30" s="697"/>
      <c r="J30" s="770">
        <v>-1233</v>
      </c>
      <c r="K30" s="690">
        <v>10</v>
      </c>
      <c r="L30" s="1317"/>
      <c r="M30" s="690">
        <v>630</v>
      </c>
      <c r="N30" s="690">
        <v>425</v>
      </c>
      <c r="O30" s="690">
        <v>200</v>
      </c>
      <c r="P30" s="690">
        <v>150</v>
      </c>
      <c r="Q30" s="690">
        <v>500</v>
      </c>
      <c r="R30" s="690">
        <v>300</v>
      </c>
      <c r="S30" s="684">
        <v>1500</v>
      </c>
      <c r="T30" s="690">
        <v>150</v>
      </c>
      <c r="U30" s="1317"/>
      <c r="V30" s="690">
        <v>870</v>
      </c>
      <c r="W30" s="690">
        <v>1090</v>
      </c>
    </row>
    <row r="31" spans="1:23">
      <c r="A31" s="790" t="s">
        <v>711</v>
      </c>
      <c r="B31" s="554">
        <v>-8998</v>
      </c>
      <c r="C31" s="554">
        <v>-7841</v>
      </c>
      <c r="D31" s="554">
        <v>-5417</v>
      </c>
      <c r="E31" s="554">
        <v>-6064</v>
      </c>
      <c r="F31" s="554">
        <f>SUM(J31:M31)</f>
        <v>-694</v>
      </c>
      <c r="G31" s="554">
        <v>-2300</v>
      </c>
      <c r="H31" s="554">
        <v>-658</v>
      </c>
      <c r="I31" s="697"/>
      <c r="J31" s="1316"/>
      <c r="K31" s="554">
        <v>-179</v>
      </c>
      <c r="L31" s="554">
        <v>-111</v>
      </c>
      <c r="M31" s="554">
        <v>-404</v>
      </c>
      <c r="N31" s="554">
        <v>-395</v>
      </c>
      <c r="O31" s="554">
        <v>-1433</v>
      </c>
      <c r="P31" s="554">
        <v>-448</v>
      </c>
      <c r="Q31" s="554">
        <v>-24</v>
      </c>
      <c r="R31" s="554">
        <v>-39</v>
      </c>
      <c r="S31" s="554">
        <v>-581</v>
      </c>
      <c r="T31" s="554">
        <v>-13</v>
      </c>
      <c r="U31" s="554">
        <v>-25</v>
      </c>
      <c r="V31" s="765">
        <v>-62</v>
      </c>
      <c r="W31" s="765">
        <v>-530</v>
      </c>
    </row>
    <row r="32" spans="1:23">
      <c r="A32" s="788" t="s">
        <v>712</v>
      </c>
      <c r="B32" s="1317"/>
      <c r="C32" s="1317"/>
      <c r="D32" s="770">
        <v>-224</v>
      </c>
      <c r="E32" s="770">
        <v>-204</v>
      </c>
      <c r="F32" s="770">
        <v>-215</v>
      </c>
      <c r="G32" s="770">
        <v>-224</v>
      </c>
      <c r="H32" s="770">
        <v>-233</v>
      </c>
      <c r="I32" s="697"/>
      <c r="J32" s="770">
        <v>-51</v>
      </c>
      <c r="K32" s="770">
        <v>-46</v>
      </c>
      <c r="L32" s="770">
        <v>-55</v>
      </c>
      <c r="M32" s="770">
        <v>-63</v>
      </c>
      <c r="N32" s="770">
        <v>-41</v>
      </c>
      <c r="O32" s="770">
        <v>-57</v>
      </c>
      <c r="P32" s="770">
        <v>-48</v>
      </c>
      <c r="Q32" s="770">
        <v>-78</v>
      </c>
      <c r="R32" s="770">
        <v>-47</v>
      </c>
      <c r="S32" s="770">
        <v>-45</v>
      </c>
      <c r="T32" s="770">
        <v>-47</v>
      </c>
      <c r="U32" s="770">
        <v>-94</v>
      </c>
      <c r="V32" s="255">
        <v>-41</v>
      </c>
      <c r="W32" s="255">
        <v>-44</v>
      </c>
    </row>
    <row r="33" spans="1:23">
      <c r="A33" s="446" t="s">
        <v>713</v>
      </c>
      <c r="B33" s="1206"/>
      <c r="C33" s="1206"/>
      <c r="D33" s="1206"/>
      <c r="E33" s="1206"/>
      <c r="F33" s="1206"/>
      <c r="G33" s="1206"/>
      <c r="H33" s="1206"/>
      <c r="I33" s="697"/>
      <c r="J33" s="1206"/>
      <c r="K33" s="1206"/>
      <c r="L33" s="1206"/>
      <c r="M33" s="1206"/>
      <c r="N33" s="1206"/>
      <c r="O33" s="1206"/>
      <c r="P33" s="1206"/>
      <c r="Q33" s="1206"/>
      <c r="R33" s="1206"/>
      <c r="S33" s="1206"/>
      <c r="T33" s="1206"/>
      <c r="U33" s="1206"/>
      <c r="V33" s="1208"/>
      <c r="W33" s="1208"/>
    </row>
    <row r="34" spans="1:23">
      <c r="A34" s="788" t="s">
        <v>714</v>
      </c>
      <c r="B34" s="770">
        <v>-1456</v>
      </c>
      <c r="C34" s="770">
        <v>-3313</v>
      </c>
      <c r="D34" s="1317"/>
      <c r="E34" s="770">
        <v>-3350</v>
      </c>
      <c r="F34" s="770">
        <v>-13483</v>
      </c>
      <c r="G34" s="770">
        <v>-6603</v>
      </c>
      <c r="H34" s="770">
        <v>-5513</v>
      </c>
      <c r="I34" s="697"/>
      <c r="J34" s="770">
        <v>-3884</v>
      </c>
      <c r="K34" s="770">
        <v>-2208</v>
      </c>
      <c r="L34" s="770">
        <v>-7391</v>
      </c>
      <c r="M34" s="1317"/>
      <c r="N34" s="770">
        <v>-3480</v>
      </c>
      <c r="O34" s="1317"/>
      <c r="P34" s="770">
        <v>-3123</v>
      </c>
      <c r="Q34" s="1317"/>
      <c r="R34" s="770">
        <v>-1795</v>
      </c>
      <c r="S34" s="1317"/>
      <c r="T34" s="770">
        <v>-1678</v>
      </c>
      <c r="U34" s="770">
        <v>-2040</v>
      </c>
      <c r="V34" s="255">
        <v>-2328</v>
      </c>
      <c r="W34" s="255"/>
    </row>
    <row r="35" spans="1:23">
      <c r="A35" s="790" t="s">
        <v>715</v>
      </c>
      <c r="B35" s="554">
        <v>-126</v>
      </c>
      <c r="C35" s="554">
        <v>-182</v>
      </c>
      <c r="D35" s="554">
        <v>-184</v>
      </c>
      <c r="E35" s="554">
        <v>-14</v>
      </c>
      <c r="F35" s="554">
        <v>-30</v>
      </c>
      <c r="G35" s="554">
        <v>-12</v>
      </c>
      <c r="H35" s="554">
        <v>-41</v>
      </c>
      <c r="I35" s="697"/>
      <c r="J35" s="554">
        <v>-3</v>
      </c>
      <c r="K35" s="554">
        <v>-3</v>
      </c>
      <c r="L35" s="554">
        <v>-3</v>
      </c>
      <c r="M35" s="554">
        <v>-21</v>
      </c>
      <c r="N35" s="554">
        <v>-3</v>
      </c>
      <c r="O35" s="554">
        <v>-4</v>
      </c>
      <c r="P35" s="554">
        <v>-3</v>
      </c>
      <c r="Q35" s="554">
        <v>-2</v>
      </c>
      <c r="R35" s="554">
        <v>-3</v>
      </c>
      <c r="S35" s="554">
        <v>-5</v>
      </c>
      <c r="T35" s="1316"/>
      <c r="U35" s="554">
        <v>-33</v>
      </c>
      <c r="V35" s="765" t="s">
        <v>32</v>
      </c>
      <c r="W35" s="765" t="s">
        <v>32</v>
      </c>
    </row>
    <row r="36" spans="1:23">
      <c r="A36" s="790" t="s">
        <v>716</v>
      </c>
      <c r="B36" s="554">
        <v>-98</v>
      </c>
      <c r="C36" s="554">
        <v>-17</v>
      </c>
      <c r="D36" s="554">
        <v>-812</v>
      </c>
      <c r="E36" s="554">
        <v>171</v>
      </c>
      <c r="F36" s="1316"/>
      <c r="G36" s="1316"/>
      <c r="H36" s="1316"/>
      <c r="I36" s="697"/>
      <c r="J36" s="1316"/>
      <c r="K36" s="1316"/>
      <c r="L36" s="1316"/>
      <c r="M36" s="1316"/>
      <c r="N36" s="1316"/>
      <c r="O36" s="1316"/>
      <c r="P36" s="1316"/>
      <c r="Q36" s="1316"/>
      <c r="R36" s="1316"/>
      <c r="S36" s="1316"/>
      <c r="T36" s="1316"/>
      <c r="U36" s="1316"/>
      <c r="V36" s="701"/>
      <c r="W36" s="701"/>
    </row>
    <row r="37" spans="1:23">
      <c r="A37" s="1035" t="s">
        <v>717</v>
      </c>
      <c r="B37" s="1317"/>
      <c r="C37" s="770">
        <v>-1000</v>
      </c>
      <c r="D37" s="1317"/>
      <c r="E37" s="1317"/>
      <c r="F37" s="770">
        <v>-5546</v>
      </c>
      <c r="G37" s="770">
        <v>-6036</v>
      </c>
      <c r="H37" s="770">
        <v>-2714</v>
      </c>
      <c r="I37" s="557"/>
      <c r="J37" s="1317"/>
      <c r="K37" s="770">
        <v>-2004</v>
      </c>
      <c r="L37" s="770">
        <v>-2841</v>
      </c>
      <c r="M37" s="770">
        <v>-701</v>
      </c>
      <c r="N37" s="770">
        <v>-1788</v>
      </c>
      <c r="O37" s="770">
        <v>-2596</v>
      </c>
      <c r="P37" s="770">
        <v>-686</v>
      </c>
      <c r="Q37" s="770">
        <v>-966</v>
      </c>
      <c r="R37" s="770">
        <v>-763</v>
      </c>
      <c r="S37" s="770">
        <v>-1361</v>
      </c>
      <c r="T37" s="770">
        <v>-546</v>
      </c>
      <c r="U37" s="770">
        <v>-44</v>
      </c>
      <c r="V37" s="255">
        <v>-275</v>
      </c>
      <c r="W37" s="255">
        <v>-114</v>
      </c>
    </row>
    <row r="38" spans="1:23">
      <c r="A38" s="790" t="s">
        <v>1040</v>
      </c>
      <c r="B38" s="1316"/>
      <c r="C38" s="1316"/>
      <c r="D38" s="1316"/>
      <c r="E38" s="1316"/>
      <c r="F38" s="1316"/>
      <c r="G38" s="1316"/>
      <c r="H38" s="1205">
        <v>-130</v>
      </c>
      <c r="I38" s="557"/>
      <c r="J38" s="1316"/>
      <c r="K38" s="1316"/>
      <c r="L38" s="1316"/>
      <c r="M38" s="1316"/>
      <c r="N38" s="1316"/>
      <c r="O38" s="1316"/>
      <c r="P38" s="1316"/>
      <c r="Q38" s="1316"/>
      <c r="R38" s="1316"/>
      <c r="S38" s="554">
        <v>-130</v>
      </c>
      <c r="T38" s="1316"/>
      <c r="U38" s="1316"/>
      <c r="V38" s="689"/>
      <c r="W38" s="689"/>
    </row>
    <row r="39" spans="1:23" ht="22.5">
      <c r="A39" s="1182" t="s">
        <v>718</v>
      </c>
      <c r="B39" s="1180">
        <v>-8702</v>
      </c>
      <c r="C39" s="1180">
        <v>-11128</v>
      </c>
      <c r="D39" s="1180">
        <v>-3495</v>
      </c>
      <c r="E39" s="1180">
        <v>-2661</v>
      </c>
      <c r="F39" s="1180">
        <v>-20271</v>
      </c>
      <c r="G39" s="1180">
        <v>-13900</v>
      </c>
      <c r="H39" s="1180">
        <v>-7339</v>
      </c>
      <c r="I39" s="557"/>
      <c r="J39" s="1180">
        <v>-4881</v>
      </c>
      <c r="K39" s="1180">
        <v>-4430</v>
      </c>
      <c r="L39" s="1180">
        <v>-10401</v>
      </c>
      <c r="M39" s="1180">
        <v>-559</v>
      </c>
      <c r="N39" s="1180">
        <v>-5282</v>
      </c>
      <c r="O39" s="1180">
        <v>-3890</v>
      </c>
      <c r="P39" s="1180">
        <v>-4158</v>
      </c>
      <c r="Q39" s="1180">
        <v>-570</v>
      </c>
      <c r="R39" s="1180">
        <v>-2347</v>
      </c>
      <c r="S39" s="1180">
        <v>-622</v>
      </c>
      <c r="T39" s="1180">
        <v>-2134</v>
      </c>
      <c r="U39" s="1180">
        <v>-2236</v>
      </c>
      <c r="V39" s="314">
        <v>-1836</v>
      </c>
      <c r="W39" s="314">
        <v>402</v>
      </c>
    </row>
    <row r="40" spans="1:23" ht="22.5">
      <c r="A40" s="1088" t="s">
        <v>719</v>
      </c>
      <c r="B40" s="554">
        <v>-34</v>
      </c>
      <c r="C40" s="554">
        <v>-46</v>
      </c>
      <c r="D40" s="1316"/>
      <c r="E40" s="554">
        <v>-15</v>
      </c>
      <c r="F40" s="554">
        <v>-13</v>
      </c>
      <c r="G40" s="554">
        <v>-11</v>
      </c>
      <c r="H40" s="1316"/>
      <c r="I40" s="557"/>
      <c r="J40" s="554">
        <v>-4</v>
      </c>
      <c r="K40" s="554">
        <v>-3</v>
      </c>
      <c r="L40" s="554">
        <v>-3</v>
      </c>
      <c r="M40" s="554">
        <v>-3</v>
      </c>
      <c r="N40" s="554">
        <v>-11</v>
      </c>
      <c r="O40" s="1316"/>
      <c r="P40" s="1316"/>
      <c r="Q40" s="1316"/>
      <c r="R40" s="1316"/>
      <c r="S40" s="1316"/>
      <c r="T40" s="1316"/>
      <c r="U40" s="1316"/>
      <c r="V40" s="1084"/>
      <c r="W40" s="1084"/>
    </row>
    <row r="41" spans="1:23">
      <c r="A41" s="1182" t="s">
        <v>720</v>
      </c>
      <c r="B41" s="1180">
        <v>-8736</v>
      </c>
      <c r="C41" s="1180">
        <v>-11128</v>
      </c>
      <c r="D41" s="1180">
        <v>-3495</v>
      </c>
      <c r="E41" s="1180">
        <v>-2676</v>
      </c>
      <c r="F41" s="1180">
        <v>-20284</v>
      </c>
      <c r="G41" s="1180">
        <v>-13911</v>
      </c>
      <c r="H41" s="1180">
        <v>-7339</v>
      </c>
      <c r="I41" s="557"/>
      <c r="J41" s="1180">
        <v>-4885</v>
      </c>
      <c r="K41" s="1180">
        <v>-4433</v>
      </c>
      <c r="L41" s="1180">
        <v>-10404</v>
      </c>
      <c r="M41" s="1180">
        <v>-562</v>
      </c>
      <c r="N41" s="1180">
        <v>-5293</v>
      </c>
      <c r="O41" s="1180">
        <v>-3890</v>
      </c>
      <c r="P41" s="1180">
        <v>-4158</v>
      </c>
      <c r="Q41" s="1180">
        <v>-570</v>
      </c>
      <c r="R41" s="1180">
        <v>-2347</v>
      </c>
      <c r="S41" s="1180">
        <v>-622</v>
      </c>
      <c r="T41" s="1180">
        <v>-2134</v>
      </c>
      <c r="U41" s="1180">
        <v>-2236</v>
      </c>
      <c r="V41" s="314">
        <v>-1836</v>
      </c>
      <c r="W41" s="314">
        <v>402</v>
      </c>
    </row>
    <row r="42" spans="1:23">
      <c r="A42" s="884" t="s">
        <v>721</v>
      </c>
      <c r="B42" s="1204">
        <v>138</v>
      </c>
      <c r="C42" s="503">
        <v>1886</v>
      </c>
      <c r="D42" s="550">
        <v>1626</v>
      </c>
      <c r="E42" s="550">
        <v>6977</v>
      </c>
      <c r="F42" s="503">
        <v>-1215</v>
      </c>
      <c r="G42" s="503">
        <v>-7112</v>
      </c>
      <c r="H42" s="503">
        <v>-493</v>
      </c>
      <c r="I42" s="448"/>
      <c r="J42" s="503">
        <v>-209</v>
      </c>
      <c r="K42" s="503">
        <v>206</v>
      </c>
      <c r="L42" s="503">
        <v>-2154</v>
      </c>
      <c r="M42" s="503">
        <v>942</v>
      </c>
      <c r="N42" s="503">
        <v>-3356</v>
      </c>
      <c r="O42" s="503">
        <v>-1459</v>
      </c>
      <c r="P42" s="503">
        <v>-1775</v>
      </c>
      <c r="Q42" s="503">
        <v>-522</v>
      </c>
      <c r="R42" s="503">
        <v>-63</v>
      </c>
      <c r="S42" s="503">
        <v>211</v>
      </c>
      <c r="T42" s="503">
        <v>-967</v>
      </c>
      <c r="U42" s="503">
        <v>326</v>
      </c>
      <c r="V42" s="503">
        <v>221</v>
      </c>
      <c r="W42" s="503">
        <v>2853</v>
      </c>
    </row>
    <row r="43" spans="1:23">
      <c r="A43" s="790" t="s">
        <v>722</v>
      </c>
      <c r="B43" s="1203">
        <v>4262</v>
      </c>
      <c r="C43" s="1203">
        <v>4328</v>
      </c>
      <c r="D43" s="905">
        <v>5784</v>
      </c>
      <c r="E43" s="905">
        <v>7350</v>
      </c>
      <c r="F43" s="905">
        <v>13487</v>
      </c>
      <c r="G43" s="905">
        <v>11721</v>
      </c>
      <c r="H43" s="905">
        <v>4736</v>
      </c>
      <c r="I43" s="697"/>
      <c r="J43" s="765">
        <v>13487</v>
      </c>
      <c r="K43" s="701">
        <v>12883</v>
      </c>
      <c r="L43" s="817">
        <v>13649</v>
      </c>
      <c r="M43" s="765">
        <v>10857</v>
      </c>
      <c r="N43" s="765">
        <v>11721</v>
      </c>
      <c r="O43" s="765">
        <v>9061</v>
      </c>
      <c r="P43" s="765">
        <v>7185</v>
      </c>
      <c r="Q43" s="765">
        <v>5182</v>
      </c>
      <c r="R43" s="765">
        <v>4736</v>
      </c>
      <c r="S43" s="765">
        <v>4705</v>
      </c>
      <c r="T43" s="765">
        <v>4983</v>
      </c>
      <c r="U43" s="765">
        <v>3967</v>
      </c>
      <c r="V43" s="765">
        <v>3609</v>
      </c>
      <c r="W43" s="765">
        <v>3790</v>
      </c>
    </row>
    <row r="44" spans="1:23">
      <c r="A44" s="788" t="s">
        <v>723</v>
      </c>
      <c r="B44" s="770">
        <v>-60</v>
      </c>
      <c r="C44" s="770">
        <v>-313</v>
      </c>
      <c r="D44" s="770">
        <v>-60</v>
      </c>
      <c r="E44" s="770">
        <v>-825</v>
      </c>
      <c r="F44" s="770">
        <v>-551</v>
      </c>
      <c r="G44" s="770">
        <v>138</v>
      </c>
      <c r="H44" s="770">
        <v>69</v>
      </c>
      <c r="I44" s="697"/>
      <c r="J44" s="770">
        <v>-395</v>
      </c>
      <c r="K44" s="770">
        <v>560</v>
      </c>
      <c r="L44" s="770">
        <v>-638</v>
      </c>
      <c r="M44" s="770">
        <v>-78</v>
      </c>
      <c r="N44" s="770">
        <v>707</v>
      </c>
      <c r="O44" s="770">
        <v>-417</v>
      </c>
      <c r="P44" s="770">
        <v>-228</v>
      </c>
      <c r="Q44" s="770">
        <v>76</v>
      </c>
      <c r="R44" s="770">
        <v>32</v>
      </c>
      <c r="S44" s="770">
        <v>67</v>
      </c>
      <c r="T44" s="770">
        <v>-49</v>
      </c>
      <c r="U44" s="770">
        <v>19</v>
      </c>
      <c r="V44" s="255">
        <v>-40</v>
      </c>
      <c r="W44" s="255">
        <v>-164</v>
      </c>
    </row>
    <row r="45" spans="1:23">
      <c r="A45" s="788" t="s">
        <v>842</v>
      </c>
      <c r="B45" s="1317"/>
      <c r="C45" s="1317"/>
      <c r="D45" s="1317"/>
      <c r="E45" s="1317"/>
      <c r="F45" s="1317"/>
      <c r="G45" s="1317"/>
      <c r="H45" s="792">
        <v>-703</v>
      </c>
      <c r="I45" s="697"/>
      <c r="J45" s="1317"/>
      <c r="K45" s="1317"/>
      <c r="L45" s="1317"/>
      <c r="M45" s="1317"/>
      <c r="N45" s="1317"/>
      <c r="O45" s="1317"/>
      <c r="P45" s="1317"/>
      <c r="Q45" s="1317"/>
      <c r="R45" s="1317"/>
      <c r="S45" s="1317"/>
      <c r="T45" s="1317"/>
      <c r="U45" s="770">
        <v>-703</v>
      </c>
      <c r="V45" s="255"/>
      <c r="W45" s="255"/>
    </row>
    <row r="46" spans="1:23" ht="22.5">
      <c r="A46" s="788" t="s">
        <v>724</v>
      </c>
      <c r="B46" s="770">
        <v>-12</v>
      </c>
      <c r="C46" s="770">
        <v>-117</v>
      </c>
      <c r="D46" s="1317"/>
      <c r="E46" s="770">
        <v>-15</v>
      </c>
      <c r="F46" s="1317"/>
      <c r="G46" s="770">
        <v>-11</v>
      </c>
      <c r="H46" s="1317"/>
      <c r="I46" s="697"/>
      <c r="J46" s="1317"/>
      <c r="K46" s="1317"/>
      <c r="L46" s="1317"/>
      <c r="M46" s="1317"/>
      <c r="N46" s="770">
        <v>-11</v>
      </c>
      <c r="O46" s="1317"/>
      <c r="P46" s="1317"/>
      <c r="Q46" s="1317"/>
      <c r="R46" s="1317"/>
      <c r="S46" s="1317"/>
      <c r="T46" s="1317"/>
      <c r="U46" s="1317"/>
      <c r="V46" s="697"/>
      <c r="W46" s="697"/>
    </row>
    <row r="47" spans="1:23">
      <c r="A47" s="884" t="s">
        <v>725</v>
      </c>
      <c r="B47" s="1202">
        <v>4328</v>
      </c>
      <c r="C47" s="1202">
        <v>5784</v>
      </c>
      <c r="D47" s="550">
        <v>7350</v>
      </c>
      <c r="E47" s="550">
        <v>13487</v>
      </c>
      <c r="F47" s="550">
        <v>11721</v>
      </c>
      <c r="G47" s="550">
        <v>4736</v>
      </c>
      <c r="H47" s="550">
        <v>3609</v>
      </c>
      <c r="I47" s="448"/>
      <c r="J47" s="503">
        <v>12883</v>
      </c>
      <c r="K47" s="461">
        <v>13649</v>
      </c>
      <c r="L47" s="447">
        <v>10857</v>
      </c>
      <c r="M47" s="447">
        <v>11721</v>
      </c>
      <c r="N47" s="447">
        <v>9061</v>
      </c>
      <c r="O47" s="447" t="s">
        <v>726</v>
      </c>
      <c r="P47" s="447">
        <v>5182</v>
      </c>
      <c r="Q47" s="447">
        <v>4736</v>
      </c>
      <c r="R47" s="447" t="s">
        <v>727</v>
      </c>
      <c r="S47" s="447" t="s">
        <v>728</v>
      </c>
      <c r="T47" s="447">
        <v>3967</v>
      </c>
      <c r="U47" s="447">
        <v>3609</v>
      </c>
      <c r="V47" s="447">
        <v>3790</v>
      </c>
      <c r="W47" s="447">
        <v>6479</v>
      </c>
    </row>
    <row r="48" spans="1:23">
      <c r="A48" s="1182" t="s">
        <v>729</v>
      </c>
      <c r="B48" s="1317"/>
      <c r="C48" s="1317"/>
      <c r="D48" s="1317"/>
      <c r="E48" s="1317"/>
      <c r="F48" s="1317"/>
      <c r="G48" s="1317"/>
      <c r="H48" s="1317"/>
      <c r="I48" s="448"/>
      <c r="J48" s="1180"/>
      <c r="K48" s="1177"/>
      <c r="L48" s="486"/>
      <c r="M48" s="690"/>
      <c r="N48" s="1180"/>
      <c r="O48" s="690"/>
      <c r="P48" s="690"/>
      <c r="Q48" s="690"/>
      <c r="R48" s="690"/>
      <c r="S48" s="690"/>
      <c r="T48" s="690"/>
      <c r="U48" s="690"/>
      <c r="V48" s="690"/>
      <c r="W48" s="690"/>
    </row>
    <row r="49" spans="1:23" ht="23.25" thickBot="1">
      <c r="A49" s="1201" t="s">
        <v>730</v>
      </c>
      <c r="B49" s="1200">
        <v>370</v>
      </c>
      <c r="C49" s="1200">
        <v>194</v>
      </c>
      <c r="D49" s="1199">
        <v>140</v>
      </c>
      <c r="E49" s="1199">
        <v>70</v>
      </c>
      <c r="F49" s="1195">
        <v>59</v>
      </c>
      <c r="G49" s="1195">
        <v>47</v>
      </c>
      <c r="H49" s="1195">
        <v>19</v>
      </c>
      <c r="I49" s="697"/>
      <c r="J49" s="1196">
        <v>16</v>
      </c>
      <c r="K49" s="1198">
        <v>14</v>
      </c>
      <c r="L49" s="1197">
        <v>14</v>
      </c>
      <c r="M49" s="1194">
        <v>15</v>
      </c>
      <c r="N49" s="1196">
        <v>14</v>
      </c>
      <c r="O49" s="1196">
        <v>17</v>
      </c>
      <c r="P49" s="1195">
        <v>9</v>
      </c>
      <c r="Q49" s="1195">
        <v>7</v>
      </c>
      <c r="R49" s="1195">
        <v>5</v>
      </c>
      <c r="S49" s="1195">
        <v>5</v>
      </c>
      <c r="T49" s="1194">
        <v>5</v>
      </c>
      <c r="U49" s="1194">
        <v>4</v>
      </c>
      <c r="V49" s="1194">
        <v>5</v>
      </c>
      <c r="W49" s="1194">
        <v>8</v>
      </c>
    </row>
    <row r="50" spans="1:23">
      <c r="A50" s="1193" t="s">
        <v>731</v>
      </c>
      <c r="B50" s="1192"/>
      <c r="C50" s="1192"/>
      <c r="D50" s="1188"/>
      <c r="E50" s="1188"/>
      <c r="F50" s="1188"/>
      <c r="G50" s="1188"/>
      <c r="H50" s="1188"/>
      <c r="I50" s="1177"/>
      <c r="J50" s="1191"/>
      <c r="K50" s="1188"/>
      <c r="L50" s="1190"/>
      <c r="M50" s="1189"/>
      <c r="N50" s="1188"/>
      <c r="O50" s="1189"/>
      <c r="P50" s="690"/>
      <c r="Q50" s="690"/>
      <c r="R50" s="1189"/>
      <c r="S50" s="1189"/>
      <c r="T50" s="1188"/>
      <c r="U50" s="1188"/>
      <c r="V50" s="1188"/>
      <c r="W50" s="1188"/>
    </row>
    <row r="51" spans="1:23">
      <c r="A51" s="897" t="s">
        <v>633</v>
      </c>
      <c r="B51" s="1187">
        <v>7829</v>
      </c>
      <c r="C51" s="1187">
        <v>6816</v>
      </c>
      <c r="D51" s="1186">
        <v>-2775</v>
      </c>
      <c r="E51" s="899">
        <v>6990</v>
      </c>
      <c r="F51" s="899">
        <v>29541</v>
      </c>
      <c r="G51" s="899">
        <v>19781</v>
      </c>
      <c r="H51" s="899">
        <v>11151</v>
      </c>
      <c r="I51" s="1177"/>
      <c r="J51" s="906">
        <v>7582</v>
      </c>
      <c r="K51" s="906">
        <v>10232</v>
      </c>
      <c r="L51" s="906">
        <v>5967</v>
      </c>
      <c r="M51" s="906">
        <v>5760</v>
      </c>
      <c r="N51" s="906">
        <v>6569</v>
      </c>
      <c r="O51" s="906">
        <v>5056</v>
      </c>
      <c r="P51" s="906">
        <v>5248</v>
      </c>
      <c r="Q51" s="906">
        <v>2908</v>
      </c>
      <c r="R51" s="906">
        <v>2296</v>
      </c>
      <c r="S51" s="906">
        <v>2720</v>
      </c>
      <c r="T51" s="906">
        <v>2984</v>
      </c>
      <c r="U51" s="906">
        <v>3151</v>
      </c>
      <c r="V51" s="906">
        <v>2135</v>
      </c>
      <c r="W51" s="906">
        <v>2735</v>
      </c>
    </row>
    <row r="52" spans="1:23">
      <c r="A52" s="1182" t="s">
        <v>732</v>
      </c>
      <c r="B52" s="1317"/>
      <c r="C52" s="1317"/>
      <c r="D52" s="1317"/>
      <c r="E52" s="1317"/>
      <c r="F52" s="1317"/>
      <c r="G52" s="1317"/>
      <c r="H52" s="1317"/>
      <c r="I52" s="1177"/>
      <c r="J52" s="1180"/>
      <c r="K52" s="1177"/>
      <c r="L52" s="486"/>
      <c r="M52" s="690"/>
      <c r="N52" s="1180"/>
      <c r="O52" s="690"/>
      <c r="P52" s="690"/>
      <c r="Q52" s="690"/>
      <c r="R52" s="690"/>
      <c r="S52" s="690"/>
      <c r="T52" s="1177"/>
      <c r="U52" s="1177"/>
      <c r="V52" s="1177"/>
      <c r="W52" s="1177"/>
    </row>
    <row r="53" spans="1:23">
      <c r="A53" s="790" t="s">
        <v>733</v>
      </c>
      <c r="B53" s="1316"/>
      <c r="C53" s="1316"/>
      <c r="D53" s="905">
        <v>6550</v>
      </c>
      <c r="E53" s="905">
        <v>4130</v>
      </c>
      <c r="F53" s="701">
        <v>201</v>
      </c>
      <c r="G53" s="701">
        <v>400</v>
      </c>
      <c r="H53" s="701">
        <v>461</v>
      </c>
      <c r="I53" s="690"/>
      <c r="J53" s="1316"/>
      <c r="K53" s="1316"/>
      <c r="L53" s="1316"/>
      <c r="M53" s="701">
        <v>201</v>
      </c>
      <c r="N53" s="1316"/>
      <c r="O53" s="877">
        <v>126</v>
      </c>
      <c r="P53" s="877">
        <v>141</v>
      </c>
      <c r="Q53" s="877">
        <v>133</v>
      </c>
      <c r="R53" s="1316"/>
      <c r="S53" s="701">
        <v>140</v>
      </c>
      <c r="T53" s="701">
        <v>184</v>
      </c>
      <c r="U53" s="701">
        <v>137</v>
      </c>
      <c r="V53" s="701">
        <v>-6</v>
      </c>
      <c r="W53" s="701">
        <v>-14</v>
      </c>
    </row>
    <row r="54" spans="1:23" ht="17.25" customHeight="1">
      <c r="A54" s="1185" t="s">
        <v>734</v>
      </c>
      <c r="B54" s="1317"/>
      <c r="C54" s="1317"/>
      <c r="D54" s="1317"/>
      <c r="E54" s="690">
        <v>617</v>
      </c>
      <c r="F54" s="690">
        <v>1725</v>
      </c>
      <c r="G54" s="690">
        <v>72</v>
      </c>
      <c r="H54" s="690">
        <v>153</v>
      </c>
      <c r="I54" s="690"/>
      <c r="J54" s="1317"/>
      <c r="K54" s="1317"/>
      <c r="L54" s="1317"/>
      <c r="M54" s="690">
        <v>1725</v>
      </c>
      <c r="N54" s="770">
        <v>37</v>
      </c>
      <c r="O54" s="1317"/>
      <c r="P54" s="690">
        <v>35</v>
      </c>
      <c r="Q54" s="1317"/>
      <c r="R54" s="1317"/>
      <c r="S54" s="1317"/>
      <c r="T54" s="1317"/>
      <c r="U54" s="690">
        <v>153</v>
      </c>
      <c r="V54" s="770">
        <v>-61</v>
      </c>
      <c r="W54" s="770">
        <v>-70</v>
      </c>
    </row>
    <row r="55" spans="1:23">
      <c r="A55" s="788" t="s">
        <v>632</v>
      </c>
      <c r="B55" s="684">
        <v>82</v>
      </c>
      <c r="C55" s="684">
        <v>182</v>
      </c>
      <c r="D55" s="1184">
        <v>681</v>
      </c>
      <c r="E55" s="882">
        <v>1020</v>
      </c>
      <c r="F55" s="882">
        <v>1271</v>
      </c>
      <c r="G55" s="770">
        <v>-305</v>
      </c>
      <c r="H55" s="684">
        <v>1108</v>
      </c>
      <c r="I55" s="690"/>
      <c r="J55" s="770">
        <v>1</v>
      </c>
      <c r="K55" s="770">
        <v>443</v>
      </c>
      <c r="L55" s="770">
        <v>-128</v>
      </c>
      <c r="M55" s="770">
        <v>955</v>
      </c>
      <c r="N55" s="770">
        <v>-211</v>
      </c>
      <c r="O55" s="770">
        <v>56</v>
      </c>
      <c r="P55" s="770">
        <v>-78</v>
      </c>
      <c r="Q55" s="770">
        <v>-72</v>
      </c>
      <c r="R55" s="770">
        <v>55</v>
      </c>
      <c r="S55" s="770">
        <v>-5</v>
      </c>
      <c r="T55" s="770">
        <v>-94</v>
      </c>
      <c r="U55" s="770">
        <v>1152</v>
      </c>
      <c r="V55" s="770">
        <v>-124</v>
      </c>
      <c r="W55" s="770">
        <v>-112</v>
      </c>
    </row>
    <row r="56" spans="1:23" ht="22.5">
      <c r="A56" s="790" t="s">
        <v>735</v>
      </c>
      <c r="B56" s="894">
        <v>294</v>
      </c>
      <c r="C56" s="894">
        <v>899</v>
      </c>
      <c r="D56" s="905">
        <v>5074</v>
      </c>
      <c r="E56" s="905">
        <v>1308</v>
      </c>
      <c r="F56" s="904">
        <v>426</v>
      </c>
      <c r="G56" s="765">
        <v>-773</v>
      </c>
      <c r="H56" s="765">
        <v>266</v>
      </c>
      <c r="I56" s="690"/>
      <c r="J56" s="701">
        <v>117</v>
      </c>
      <c r="K56" s="701">
        <v>41</v>
      </c>
      <c r="L56" s="1091">
        <v>63</v>
      </c>
      <c r="M56" s="1084">
        <v>205</v>
      </c>
      <c r="N56" s="765">
        <v>-1072</v>
      </c>
      <c r="O56" s="1183">
        <v>82</v>
      </c>
      <c r="P56" s="1183">
        <v>40</v>
      </c>
      <c r="Q56" s="1084">
        <v>177</v>
      </c>
      <c r="R56" s="1183">
        <v>4</v>
      </c>
      <c r="S56" s="701">
        <v>66</v>
      </c>
      <c r="T56" s="701">
        <v>75</v>
      </c>
      <c r="U56" s="701">
        <v>121</v>
      </c>
      <c r="V56" s="701">
        <v>6</v>
      </c>
      <c r="W56" s="701">
        <v>-1010</v>
      </c>
    </row>
    <row r="57" spans="1:23">
      <c r="A57" s="1185" t="s">
        <v>736</v>
      </c>
      <c r="B57" s="882">
        <v>3708</v>
      </c>
      <c r="C57" s="882">
        <v>3351</v>
      </c>
      <c r="D57" s="882">
        <v>3726</v>
      </c>
      <c r="E57" s="882">
        <v>3215</v>
      </c>
      <c r="F57" s="882">
        <v>3034</v>
      </c>
      <c r="G57" s="882">
        <v>3171</v>
      </c>
      <c r="H57" s="882">
        <v>3070</v>
      </c>
      <c r="I57" s="690"/>
      <c r="J57" s="770">
        <v>731</v>
      </c>
      <c r="K57" s="690">
        <v>832</v>
      </c>
      <c r="L57" s="684">
        <v>649</v>
      </c>
      <c r="M57" s="690">
        <v>822</v>
      </c>
      <c r="N57" s="770">
        <v>686</v>
      </c>
      <c r="O57" s="770">
        <v>810</v>
      </c>
      <c r="P57" s="690">
        <v>775</v>
      </c>
      <c r="Q57" s="690">
        <v>900</v>
      </c>
      <c r="R57" s="690">
        <v>656</v>
      </c>
      <c r="S57" s="690">
        <v>779</v>
      </c>
      <c r="T57" s="690">
        <v>780</v>
      </c>
      <c r="U57" s="690">
        <v>855</v>
      </c>
      <c r="V57" s="690">
        <v>714</v>
      </c>
      <c r="W57" s="690">
        <v>793</v>
      </c>
    </row>
    <row r="58" spans="1:23">
      <c r="A58" s="790" t="s">
        <v>737</v>
      </c>
      <c r="B58" s="554">
        <v>3019</v>
      </c>
      <c r="C58" s="554">
        <v>4957</v>
      </c>
      <c r="D58" s="554">
        <v>3413</v>
      </c>
      <c r="E58" s="554">
        <v>4813</v>
      </c>
      <c r="F58" s="554">
        <v>-3119</v>
      </c>
      <c r="G58" s="554">
        <v>-2268</v>
      </c>
      <c r="H58" s="554">
        <v>1946</v>
      </c>
      <c r="I58" s="690"/>
      <c r="J58" s="765">
        <v>78</v>
      </c>
      <c r="K58" s="765">
        <v>-389</v>
      </c>
      <c r="L58" s="765">
        <v>350</v>
      </c>
      <c r="M58" s="765">
        <v>-3158</v>
      </c>
      <c r="N58" s="765">
        <v>242</v>
      </c>
      <c r="O58" s="765">
        <v>-821</v>
      </c>
      <c r="P58" s="765">
        <v>-2347</v>
      </c>
      <c r="Q58" s="701">
        <v>658</v>
      </c>
      <c r="R58" s="701">
        <v>530</v>
      </c>
      <c r="S58" s="701">
        <v>157</v>
      </c>
      <c r="T58" s="701">
        <v>385</v>
      </c>
      <c r="U58" s="701">
        <v>874</v>
      </c>
      <c r="V58" s="765">
        <v>437</v>
      </c>
      <c r="W58" s="765">
        <v>1252</v>
      </c>
    </row>
    <row r="59" spans="1:23">
      <c r="A59" s="1182" t="s">
        <v>738</v>
      </c>
      <c r="B59" s="1317"/>
      <c r="C59" s="1317"/>
      <c r="D59" s="1317"/>
      <c r="E59" s="1317"/>
      <c r="F59" s="1317"/>
      <c r="G59" s="1317"/>
      <c r="H59" s="1317"/>
      <c r="I59" s="1177"/>
      <c r="J59" s="1180"/>
      <c r="K59" s="1177"/>
      <c r="L59" s="486"/>
      <c r="M59" s="1181" t="s">
        <v>420</v>
      </c>
      <c r="N59" s="1180"/>
      <c r="O59" s="690"/>
      <c r="P59" s="792"/>
      <c r="Q59" s="1177"/>
      <c r="R59" s="690"/>
      <c r="S59" s="690"/>
      <c r="T59" s="690"/>
      <c r="U59" s="690"/>
      <c r="V59" s="690"/>
      <c r="W59" s="690"/>
    </row>
    <row r="60" spans="1:23">
      <c r="A60" s="790" t="s">
        <v>655</v>
      </c>
      <c r="B60" s="554">
        <v>1277</v>
      </c>
      <c r="C60" s="554">
        <v>-156</v>
      </c>
      <c r="D60" s="554">
        <v>-25</v>
      </c>
      <c r="E60" s="554">
        <v>-2544</v>
      </c>
      <c r="F60" s="554">
        <v>1029</v>
      </c>
      <c r="G60" s="554">
        <v>-325</v>
      </c>
      <c r="H60" s="554">
        <v>197</v>
      </c>
      <c r="I60" s="690"/>
      <c r="J60" s="765">
        <v>1402</v>
      </c>
      <c r="K60" s="765">
        <v>-1101</v>
      </c>
      <c r="L60" s="765">
        <v>3870</v>
      </c>
      <c r="M60" s="765">
        <v>-3142</v>
      </c>
      <c r="N60" s="765">
        <v>877</v>
      </c>
      <c r="O60" s="765">
        <v>902</v>
      </c>
      <c r="P60" s="765">
        <v>3</v>
      </c>
      <c r="Q60" s="765">
        <v>-2107</v>
      </c>
      <c r="R60" s="765">
        <v>1686</v>
      </c>
      <c r="S60" s="765">
        <v>-247</v>
      </c>
      <c r="T60" s="765">
        <v>-410</v>
      </c>
      <c r="U60" s="765">
        <v>-832</v>
      </c>
      <c r="V60" s="765">
        <v>1935</v>
      </c>
      <c r="W60" s="765">
        <v>-167</v>
      </c>
    </row>
    <row r="61" spans="1:23">
      <c r="A61" s="788" t="s">
        <v>657</v>
      </c>
      <c r="B61" s="770">
        <v>-339</v>
      </c>
      <c r="C61" s="770">
        <v>-817</v>
      </c>
      <c r="D61" s="770">
        <v>110</v>
      </c>
      <c r="E61" s="770">
        <v>-183</v>
      </c>
      <c r="F61" s="770">
        <v>-503</v>
      </c>
      <c r="G61" s="770">
        <v>45</v>
      </c>
      <c r="H61" s="770">
        <v>-214</v>
      </c>
      <c r="I61" s="690"/>
      <c r="J61" s="770">
        <v>-191</v>
      </c>
      <c r="K61" s="770">
        <v>-147</v>
      </c>
      <c r="L61" s="770">
        <v>-588</v>
      </c>
      <c r="M61" s="770">
        <v>423</v>
      </c>
      <c r="N61" s="770">
        <v>-304</v>
      </c>
      <c r="O61" s="770">
        <v>-305</v>
      </c>
      <c r="P61" s="770">
        <v>-287</v>
      </c>
      <c r="Q61" s="770">
        <v>940</v>
      </c>
      <c r="R61" s="770">
        <v>-363</v>
      </c>
      <c r="S61" s="770">
        <v>-157</v>
      </c>
      <c r="T61" s="770">
        <v>-97</v>
      </c>
      <c r="U61" s="770">
        <v>403</v>
      </c>
      <c r="V61" s="770">
        <v>-626</v>
      </c>
      <c r="W61" s="770">
        <v>165</v>
      </c>
    </row>
    <row r="62" spans="1:23">
      <c r="A62" s="790" t="s">
        <v>668</v>
      </c>
      <c r="B62" s="554">
        <v>232</v>
      </c>
      <c r="C62" s="554">
        <v>-376</v>
      </c>
      <c r="D62" s="554">
        <v>655</v>
      </c>
      <c r="E62" s="554">
        <v>-222</v>
      </c>
      <c r="F62" s="554">
        <v>251</v>
      </c>
      <c r="G62" s="554">
        <v>495</v>
      </c>
      <c r="H62" s="554">
        <v>637</v>
      </c>
      <c r="I62" s="690"/>
      <c r="J62" s="765">
        <v>-302</v>
      </c>
      <c r="K62" s="765">
        <v>334</v>
      </c>
      <c r="L62" s="765">
        <v>322</v>
      </c>
      <c r="M62" s="765">
        <v>-103</v>
      </c>
      <c r="N62" s="765">
        <v>-672</v>
      </c>
      <c r="O62" s="765">
        <v>432</v>
      </c>
      <c r="P62" s="765">
        <v>1169</v>
      </c>
      <c r="Q62" s="765">
        <v>-435</v>
      </c>
      <c r="R62" s="765">
        <v>-105</v>
      </c>
      <c r="S62" s="765">
        <v>570</v>
      </c>
      <c r="T62" s="765">
        <v>480</v>
      </c>
      <c r="U62" s="765">
        <v>-308</v>
      </c>
      <c r="V62" s="765">
        <v>378</v>
      </c>
      <c r="W62" s="765">
        <v>-528</v>
      </c>
    </row>
    <row r="63" spans="1:23">
      <c r="A63" s="788" t="s">
        <v>739</v>
      </c>
      <c r="B63" s="882">
        <v>372</v>
      </c>
      <c r="C63" s="770">
        <v>-11</v>
      </c>
      <c r="D63" s="770">
        <v>-94</v>
      </c>
      <c r="E63" s="684">
        <v>222</v>
      </c>
      <c r="F63" s="770">
        <f>SUM(J63:M63)</f>
        <v>-143</v>
      </c>
      <c r="G63" s="1317"/>
      <c r="H63" s="1317"/>
      <c r="I63" s="690"/>
      <c r="J63" s="770">
        <v>-283</v>
      </c>
      <c r="K63" s="690">
        <v>79</v>
      </c>
      <c r="L63" s="684">
        <v>61</v>
      </c>
      <c r="M63" s="1317"/>
      <c r="N63" s="1317"/>
      <c r="O63" s="1317"/>
      <c r="P63" s="1317"/>
      <c r="Q63" s="1317"/>
      <c r="R63" s="1317"/>
      <c r="S63" s="1317"/>
      <c r="T63" s="1317"/>
      <c r="U63" s="1317"/>
      <c r="V63" s="690"/>
      <c r="W63" s="690"/>
    </row>
    <row r="64" spans="1:23">
      <c r="A64" s="790" t="s">
        <v>740</v>
      </c>
      <c r="B64" s="554">
        <v>-912</v>
      </c>
      <c r="C64" s="554">
        <v>-205</v>
      </c>
      <c r="D64" s="554">
        <v>-703</v>
      </c>
      <c r="E64" s="554">
        <v>-472</v>
      </c>
      <c r="F64" s="554">
        <f>SUM(J64:M64)</f>
        <v>-299</v>
      </c>
      <c r="G64" s="554">
        <v>-1531</v>
      </c>
      <c r="H64" s="554">
        <v>-1523</v>
      </c>
      <c r="I64" s="690"/>
      <c r="J64" s="765">
        <v>-64</v>
      </c>
      <c r="K64" s="765">
        <v>-533</v>
      </c>
      <c r="L64" s="765">
        <v>-242</v>
      </c>
      <c r="M64" s="765">
        <v>540</v>
      </c>
      <c r="N64" s="765">
        <v>-621</v>
      </c>
      <c r="O64" s="765">
        <v>-600</v>
      </c>
      <c r="P64" s="765">
        <v>-108</v>
      </c>
      <c r="Q64" s="765">
        <v>-200</v>
      </c>
      <c r="R64" s="765">
        <f>-479-6</f>
        <v>-485</v>
      </c>
      <c r="S64" s="765">
        <v>-764</v>
      </c>
      <c r="T64" s="765">
        <v>-159</v>
      </c>
      <c r="U64" s="765">
        <v>-115</v>
      </c>
      <c r="V64" s="765">
        <v>-309</v>
      </c>
      <c r="W64" s="765">
        <v>-691</v>
      </c>
    </row>
    <row r="65" spans="1:23">
      <c r="A65" s="1217" t="s">
        <v>741</v>
      </c>
      <c r="B65" s="1317"/>
      <c r="C65" s="1317"/>
      <c r="D65" s="770">
        <v>-989</v>
      </c>
      <c r="E65" s="1317"/>
      <c r="F65" s="1317"/>
      <c r="G65" s="1317"/>
      <c r="H65" s="1317"/>
      <c r="I65" s="690"/>
      <c r="J65" s="1317"/>
      <c r="K65" s="1317"/>
      <c r="L65" s="1317"/>
      <c r="M65" s="1317"/>
      <c r="N65" s="1317"/>
      <c r="O65" s="1317"/>
      <c r="P65" s="1317"/>
      <c r="Q65" s="1317"/>
      <c r="R65" s="1317"/>
      <c r="S65" s="1317"/>
      <c r="T65" s="1317"/>
      <c r="U65" s="1317"/>
      <c r="V65" s="690"/>
      <c r="W65" s="690"/>
    </row>
    <row r="66" spans="1:23">
      <c r="A66" s="790" t="s">
        <v>742</v>
      </c>
      <c r="B66" s="1316"/>
      <c r="C66" s="817">
        <v>690</v>
      </c>
      <c r="D66" s="1316"/>
      <c r="E66" s="1316"/>
      <c r="F66" s="1316"/>
      <c r="G66" s="1316"/>
      <c r="H66" s="1316"/>
      <c r="I66" s="690"/>
      <c r="J66" s="1316"/>
      <c r="K66" s="1316"/>
      <c r="L66" s="1316"/>
      <c r="M66" s="1316"/>
      <c r="N66" s="1316"/>
      <c r="O66" s="1316"/>
      <c r="P66" s="1316"/>
      <c r="Q66" s="1316"/>
      <c r="R66" s="1316"/>
      <c r="S66" s="1316"/>
      <c r="T66" s="1316"/>
      <c r="U66" s="1316"/>
      <c r="V66" s="701"/>
      <c r="W66" s="701"/>
    </row>
    <row r="67" spans="1:23">
      <c r="A67" s="814" t="s">
        <v>581</v>
      </c>
      <c r="B67" s="1317"/>
      <c r="C67" s="1317"/>
      <c r="D67" s="1317"/>
      <c r="E67" s="1317"/>
      <c r="F67" s="1317"/>
      <c r="G67" s="1317"/>
      <c r="H67" s="1317"/>
      <c r="I67" s="690"/>
      <c r="J67" s="1317"/>
      <c r="K67" s="1317"/>
      <c r="L67" s="1317"/>
      <c r="M67" s="1317"/>
      <c r="N67" s="1317"/>
      <c r="O67" s="1317"/>
      <c r="P67" s="1317"/>
      <c r="Q67" s="1317"/>
      <c r="R67" s="1317"/>
      <c r="S67" s="1317"/>
      <c r="T67" s="1317"/>
      <c r="U67" s="1317"/>
      <c r="V67" s="690"/>
      <c r="W67" s="690"/>
    </row>
    <row r="68" spans="1:23">
      <c r="A68" s="1179" t="s">
        <v>687</v>
      </c>
      <c r="B68" s="1178">
        <v>15562</v>
      </c>
      <c r="C68" s="1178">
        <v>15330</v>
      </c>
      <c r="D68" s="1176">
        <v>15623</v>
      </c>
      <c r="E68" s="1176">
        <v>18894</v>
      </c>
      <c r="F68" s="1178">
        <v>33414</v>
      </c>
      <c r="G68" s="1178">
        <v>18762</v>
      </c>
      <c r="H68" s="1178">
        <v>17252</v>
      </c>
      <c r="I68" s="1177"/>
      <c r="J68" s="1176">
        <v>9071</v>
      </c>
      <c r="K68" s="1176">
        <v>9791</v>
      </c>
      <c r="L68" s="1176">
        <v>10324</v>
      </c>
      <c r="M68" s="1176">
        <v>4228</v>
      </c>
      <c r="N68" s="1176">
        <v>5531</v>
      </c>
      <c r="O68" s="1176">
        <v>5738</v>
      </c>
      <c r="P68" s="1176">
        <v>4591</v>
      </c>
      <c r="Q68" s="1176">
        <v>2902</v>
      </c>
      <c r="R68" s="1176">
        <v>4274</v>
      </c>
      <c r="S68" s="1176">
        <v>3259</v>
      </c>
      <c r="T68" s="1176">
        <v>4128</v>
      </c>
      <c r="U68" s="1176">
        <v>5591</v>
      </c>
      <c r="V68" s="1176">
        <v>4479</v>
      </c>
      <c r="W68" s="1176">
        <v>2353</v>
      </c>
    </row>
    <row r="69" spans="1:23">
      <c r="A69" s="1218" t="s">
        <v>743</v>
      </c>
      <c r="E69" s="1175"/>
      <c r="K69" s="1175"/>
      <c r="N69" s="1173"/>
    </row>
    <row r="70" spans="1:23">
      <c r="D70" s="1174"/>
      <c r="E70" s="460"/>
      <c r="N70" s="1173"/>
      <c r="O70" s="1149"/>
    </row>
    <row r="72" spans="1:23">
      <c r="D72" s="1149"/>
    </row>
    <row r="74" spans="1:23">
      <c r="H74" s="460"/>
    </row>
    <row r="75" spans="1:23">
      <c r="E75" s="460"/>
      <c r="H75" s="460"/>
    </row>
  </sheetData>
  <pageMargins left="0.78740157499999996" right="0.33" top="0.984251969" bottom="0.984251969" header="0.49212598499999999" footer="0.49212598499999999"/>
  <pageSetup orientation="portrait" r:id="rId1"/>
  <headerFooter alignWithMargins="0"/>
  <customProperties>
    <customPr name="EpmWorksheetKeyString_GUID" r:id="rId2"/>
  </customProperties>
  <ignoredErrors>
    <ignoredError sqref="F63:F64 F30:F31" formulaRange="1"/>
  </ignoredError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BA775-0529-4489-AC1C-1AECBFFD513A}">
  <sheetPr>
    <pageSetUpPr autoPageBreaks="0"/>
  </sheetPr>
  <dimension ref="A1:X75"/>
  <sheetViews>
    <sheetView showGridLines="0" showOutlineSymbols="0" topLeftCell="A64" zoomScale="140" zoomScaleNormal="140" workbookViewId="0">
      <pane xSplit="1" topLeftCell="Q1" activePane="topRight" state="frozen"/>
      <selection sqref="A1:U1"/>
      <selection pane="topRight" activeCell="X80" sqref="X80"/>
    </sheetView>
  </sheetViews>
  <sheetFormatPr defaultColWidth="9.140625" defaultRowHeight="12.75"/>
  <cols>
    <col min="1" max="1" width="41.28515625" style="440" customWidth="1"/>
    <col min="2" max="8" width="9.5703125" style="440" customWidth="1"/>
    <col min="9" max="9" width="6" style="440" customWidth="1"/>
    <col min="10" max="23" width="9.5703125" style="440" customWidth="1"/>
    <col min="24" max="16384" width="9.140625" style="440"/>
  </cols>
  <sheetData>
    <row r="1" spans="1:23" ht="15">
      <c r="A1" s="1600" t="s">
        <v>754</v>
      </c>
      <c r="B1" s="1600"/>
      <c r="C1" s="1600"/>
      <c r="D1" s="1600"/>
      <c r="E1" s="1600"/>
      <c r="F1" s="1600"/>
      <c r="G1" s="1600"/>
      <c r="H1" s="1600"/>
      <c r="I1" s="1600"/>
      <c r="J1" s="1600"/>
      <c r="K1" s="1600"/>
      <c r="L1" s="1600"/>
      <c r="M1" s="1600"/>
      <c r="N1" s="1600"/>
      <c r="O1" s="1600"/>
      <c r="P1" s="1600"/>
      <c r="Q1" s="1600"/>
      <c r="R1" s="1600"/>
      <c r="S1" s="1600"/>
      <c r="T1" s="1600"/>
      <c r="U1" s="1600"/>
      <c r="V1" s="581"/>
    </row>
    <row r="2" spans="1:23">
      <c r="A2" s="781" t="s">
        <v>111</v>
      </c>
      <c r="B2" s="598">
        <v>2017</v>
      </c>
      <c r="C2" s="598">
        <v>2018</v>
      </c>
      <c r="D2" s="598">
        <v>2019</v>
      </c>
      <c r="E2" s="598">
        <v>2020</v>
      </c>
      <c r="F2" s="598">
        <v>2021</v>
      </c>
      <c r="G2" s="598">
        <v>2022</v>
      </c>
      <c r="H2" s="598">
        <v>2023</v>
      </c>
      <c r="I2" s="782"/>
      <c r="J2" s="598" t="s">
        <v>9</v>
      </c>
      <c r="K2" s="598" t="s">
        <v>10</v>
      </c>
      <c r="L2" s="598" t="s">
        <v>11</v>
      </c>
      <c r="M2" s="598" t="s">
        <v>12</v>
      </c>
      <c r="N2" s="598" t="s">
        <v>13</v>
      </c>
      <c r="O2" s="1169" t="s">
        <v>755</v>
      </c>
      <c r="P2" s="876" t="s">
        <v>15</v>
      </c>
      <c r="Q2" s="876" t="s">
        <v>16</v>
      </c>
      <c r="R2" s="876" t="s">
        <v>134</v>
      </c>
      <c r="S2" s="1169" t="s">
        <v>756</v>
      </c>
      <c r="T2" s="598" t="s">
        <v>19</v>
      </c>
      <c r="U2" s="598" t="s">
        <v>20</v>
      </c>
      <c r="V2" s="598" t="s">
        <v>909</v>
      </c>
      <c r="W2" s="598" t="s">
        <v>965</v>
      </c>
    </row>
    <row r="3" spans="1:23">
      <c r="A3" s="784" t="s">
        <v>116</v>
      </c>
      <c r="B3" s="1317"/>
      <c r="C3" s="1317"/>
      <c r="D3" s="1317"/>
      <c r="E3" s="1317"/>
      <c r="F3" s="1317"/>
      <c r="G3" s="1317"/>
      <c r="H3" s="1317"/>
      <c r="I3" s="697"/>
      <c r="J3" s="893">
        <v>12553</v>
      </c>
      <c r="K3" s="893">
        <v>16514</v>
      </c>
      <c r="L3" s="893">
        <v>12330</v>
      </c>
      <c r="M3" s="893">
        <v>13105</v>
      </c>
      <c r="N3" s="893">
        <v>10812</v>
      </c>
      <c r="O3" s="698">
        <v>11157</v>
      </c>
      <c r="P3" s="698">
        <v>9929</v>
      </c>
      <c r="Q3" s="698">
        <v>11941</v>
      </c>
      <c r="R3" s="698">
        <v>8434</v>
      </c>
      <c r="S3" s="490">
        <v>9673</v>
      </c>
      <c r="T3" s="490">
        <v>10623</v>
      </c>
      <c r="U3" s="490">
        <v>13054</v>
      </c>
      <c r="V3" s="490">
        <v>8459</v>
      </c>
      <c r="W3" s="490">
        <v>9920</v>
      </c>
    </row>
    <row r="4" spans="1:23">
      <c r="A4" s="790" t="s">
        <v>266</v>
      </c>
      <c r="B4" s="1316"/>
      <c r="C4" s="1316"/>
      <c r="D4" s="1316"/>
      <c r="E4" s="1316"/>
      <c r="F4" s="1316"/>
      <c r="G4" s="1316"/>
      <c r="H4" s="1316"/>
      <c r="I4" s="697"/>
      <c r="J4" s="554">
        <v>-4298</v>
      </c>
      <c r="K4" s="554">
        <v>-5465</v>
      </c>
      <c r="L4" s="554">
        <v>-5472</v>
      </c>
      <c r="M4" s="554">
        <v>-6494</v>
      </c>
      <c r="N4" s="554">
        <v>-4622</v>
      </c>
      <c r="O4" s="554">
        <v>-5950</v>
      </c>
      <c r="P4" s="554">
        <v>-6301</v>
      </c>
      <c r="Q4" s="554">
        <v>-7155</v>
      </c>
      <c r="R4" s="554">
        <v>-4949</v>
      </c>
      <c r="S4" s="554">
        <v>-5940</v>
      </c>
      <c r="T4" s="554">
        <v>-6309</v>
      </c>
      <c r="U4" s="554">
        <v>-6891</v>
      </c>
      <c r="V4" s="271">
        <v>-5367</v>
      </c>
      <c r="W4" s="271">
        <v>-6349</v>
      </c>
    </row>
    <row r="5" spans="1:23">
      <c r="A5" s="784" t="s">
        <v>757</v>
      </c>
      <c r="B5" s="1317"/>
      <c r="C5" s="1317"/>
      <c r="D5" s="1317"/>
      <c r="E5" s="1317"/>
      <c r="F5" s="1317"/>
      <c r="G5" s="1317"/>
      <c r="H5" s="1317"/>
      <c r="I5" s="697"/>
      <c r="J5" s="770">
        <v>-104</v>
      </c>
      <c r="K5" s="770">
        <v>-132</v>
      </c>
      <c r="L5" s="770">
        <v>-114</v>
      </c>
      <c r="M5" s="770">
        <v>-131</v>
      </c>
      <c r="N5" s="770">
        <v>-121</v>
      </c>
      <c r="O5" s="770">
        <v>-127</v>
      </c>
      <c r="P5" s="770">
        <v>-119</v>
      </c>
      <c r="Q5" s="770">
        <v>-148</v>
      </c>
      <c r="R5" s="770">
        <v>-118</v>
      </c>
      <c r="S5" s="770">
        <v>-139</v>
      </c>
      <c r="T5" s="770">
        <v>-150</v>
      </c>
      <c r="U5" s="770">
        <v>-146</v>
      </c>
      <c r="V5" s="255">
        <v>-140</v>
      </c>
      <c r="W5" s="255">
        <v>-137</v>
      </c>
    </row>
    <row r="6" spans="1:23">
      <c r="A6" s="790" t="s">
        <v>758</v>
      </c>
      <c r="B6" s="1316"/>
      <c r="C6" s="1316"/>
      <c r="D6" s="1316"/>
      <c r="E6" s="1316"/>
      <c r="F6" s="1316"/>
      <c r="G6" s="1316"/>
      <c r="H6" s="1316"/>
      <c r="I6" s="697"/>
      <c r="J6" s="554">
        <v>-98</v>
      </c>
      <c r="K6" s="554">
        <v>-139</v>
      </c>
      <c r="L6" s="554">
        <v>-135</v>
      </c>
      <c r="M6" s="554">
        <v>-177</v>
      </c>
      <c r="N6" s="554">
        <v>-121</v>
      </c>
      <c r="O6" s="554">
        <v>-151</v>
      </c>
      <c r="P6" s="554">
        <v>-170</v>
      </c>
      <c r="Q6" s="554">
        <v>-218</v>
      </c>
      <c r="R6" s="554">
        <v>-139</v>
      </c>
      <c r="S6" s="554">
        <v>-165</v>
      </c>
      <c r="T6" s="554">
        <v>-188</v>
      </c>
      <c r="U6" s="554">
        <v>-231</v>
      </c>
      <c r="V6" s="271">
        <v>-156</v>
      </c>
      <c r="W6" s="271">
        <v>-189</v>
      </c>
    </row>
    <row r="7" spans="1:23">
      <c r="A7" s="784" t="s">
        <v>269</v>
      </c>
      <c r="B7" s="1317"/>
      <c r="C7" s="1317"/>
      <c r="D7" s="1317"/>
      <c r="E7" s="1317"/>
      <c r="F7" s="1317"/>
      <c r="G7" s="1317"/>
      <c r="H7" s="1317"/>
      <c r="I7" s="697"/>
      <c r="J7" s="770">
        <v>-145</v>
      </c>
      <c r="K7" s="770">
        <v>-191</v>
      </c>
      <c r="L7" s="770">
        <v>-165</v>
      </c>
      <c r="M7" s="770">
        <v>-147</v>
      </c>
      <c r="N7" s="770">
        <v>-154</v>
      </c>
      <c r="O7" s="770">
        <v>-111</v>
      </c>
      <c r="P7" s="770">
        <v>-89</v>
      </c>
      <c r="Q7" s="770">
        <v>-125</v>
      </c>
      <c r="R7" s="770">
        <v>-124</v>
      </c>
      <c r="S7" s="770">
        <v>-103</v>
      </c>
      <c r="T7" s="770">
        <v>-115</v>
      </c>
      <c r="U7" s="770">
        <v>-108</v>
      </c>
      <c r="V7" s="255">
        <v>-92</v>
      </c>
      <c r="W7" s="255">
        <v>-91</v>
      </c>
    </row>
    <row r="8" spans="1:23">
      <c r="A8" s="790" t="s">
        <v>759</v>
      </c>
      <c r="B8" s="1316"/>
      <c r="C8" s="1316"/>
      <c r="D8" s="1316"/>
      <c r="E8" s="1316"/>
      <c r="F8" s="1316"/>
      <c r="G8" s="1316"/>
      <c r="H8" s="1316"/>
      <c r="I8" s="697"/>
      <c r="J8" s="554">
        <v>-115</v>
      </c>
      <c r="K8" s="554">
        <v>-185</v>
      </c>
      <c r="L8" s="554">
        <v>-161</v>
      </c>
      <c r="M8" s="554">
        <v>-2115</v>
      </c>
      <c r="N8" s="554">
        <v>-160</v>
      </c>
      <c r="O8" s="554">
        <v>-280</v>
      </c>
      <c r="P8" s="554">
        <v>-336</v>
      </c>
      <c r="Q8" s="554">
        <v>-375</v>
      </c>
      <c r="R8" s="554">
        <v>-111</v>
      </c>
      <c r="S8" s="554">
        <v>-271</v>
      </c>
      <c r="T8" s="554">
        <v>-305</v>
      </c>
      <c r="U8" s="554">
        <v>-396</v>
      </c>
      <c r="V8" s="271">
        <v>-41</v>
      </c>
      <c r="W8" s="271">
        <v>1</v>
      </c>
    </row>
    <row r="9" spans="1:23">
      <c r="A9" s="784" t="s">
        <v>760</v>
      </c>
      <c r="B9" s="1317"/>
      <c r="C9" s="1317"/>
      <c r="D9" s="1317"/>
      <c r="E9" s="1317"/>
      <c r="F9" s="1317"/>
      <c r="G9" s="1317"/>
      <c r="H9" s="1317"/>
      <c r="I9" s="697"/>
      <c r="J9" s="770">
        <v>-15</v>
      </c>
      <c r="K9" s="770">
        <v>-75</v>
      </c>
      <c r="L9" s="770">
        <v>-31</v>
      </c>
      <c r="M9" s="770">
        <v>-279</v>
      </c>
      <c r="N9" s="770">
        <v>-106</v>
      </c>
      <c r="O9" s="770">
        <v>-165</v>
      </c>
      <c r="P9" s="770">
        <v>-51</v>
      </c>
      <c r="Q9" s="770">
        <v>-249</v>
      </c>
      <c r="R9" s="770">
        <v>-73</v>
      </c>
      <c r="S9" s="770">
        <v>-65</v>
      </c>
      <c r="T9" s="770">
        <v>-159</v>
      </c>
      <c r="U9" s="770">
        <v>98</v>
      </c>
      <c r="V9" s="255">
        <v>-142</v>
      </c>
      <c r="W9" s="255">
        <v>-208</v>
      </c>
    </row>
    <row r="10" spans="1:23" ht="22.5">
      <c r="A10" s="790" t="s">
        <v>761</v>
      </c>
      <c r="B10" s="1316"/>
      <c r="C10" s="1316"/>
      <c r="D10" s="1316"/>
      <c r="E10" s="1316"/>
      <c r="F10" s="1316"/>
      <c r="G10" s="1316"/>
      <c r="H10" s="1316"/>
      <c r="I10" s="697"/>
      <c r="J10" s="1316"/>
      <c r="K10" s="894">
        <v>43</v>
      </c>
      <c r="L10" s="701">
        <v>5</v>
      </c>
      <c r="M10" s="701">
        <v>142</v>
      </c>
      <c r="N10" s="1316"/>
      <c r="O10" s="701">
        <v>71</v>
      </c>
      <c r="P10" s="701">
        <v>28</v>
      </c>
      <c r="Q10" s="701">
        <v>55</v>
      </c>
      <c r="R10" s="1316"/>
      <c r="S10" s="701">
        <v>229</v>
      </c>
      <c r="T10" s="1316"/>
      <c r="U10" s="728">
        <v>99</v>
      </c>
      <c r="V10" s="271">
        <v>203</v>
      </c>
      <c r="W10" s="271">
        <v>253</v>
      </c>
    </row>
    <row r="11" spans="1:23" ht="13.5" thickBot="1">
      <c r="A11" s="891" t="s">
        <v>762</v>
      </c>
      <c r="B11" s="1338"/>
      <c r="C11" s="1338"/>
      <c r="D11" s="1338"/>
      <c r="E11" s="1338"/>
      <c r="F11" s="1338"/>
      <c r="G11" s="1338"/>
      <c r="H11" s="1338"/>
      <c r="I11" s="448"/>
      <c r="J11" s="895">
        <f t="shared" ref="J11:T11" si="0">SUM(J3:J10)</f>
        <v>7778</v>
      </c>
      <c r="K11" s="895">
        <f t="shared" si="0"/>
        <v>10370</v>
      </c>
      <c r="L11" s="895">
        <f t="shared" si="0"/>
        <v>6257</v>
      </c>
      <c r="M11" s="895">
        <f t="shared" si="0"/>
        <v>3904</v>
      </c>
      <c r="N11" s="895">
        <f t="shared" si="0"/>
        <v>5528</v>
      </c>
      <c r="O11" s="895">
        <f t="shared" si="0"/>
        <v>4444</v>
      </c>
      <c r="P11" s="895">
        <f t="shared" si="0"/>
        <v>2891</v>
      </c>
      <c r="Q11" s="895">
        <f t="shared" si="0"/>
        <v>3726</v>
      </c>
      <c r="R11" s="895">
        <f t="shared" si="0"/>
        <v>2920</v>
      </c>
      <c r="S11" s="895">
        <f t="shared" si="0"/>
        <v>3219</v>
      </c>
      <c r="T11" s="895">
        <f t="shared" si="0"/>
        <v>3397</v>
      </c>
      <c r="U11" s="895">
        <v>5479</v>
      </c>
      <c r="V11" s="895">
        <v>2724</v>
      </c>
      <c r="W11" s="895">
        <v>3200</v>
      </c>
    </row>
    <row r="12" spans="1:23" ht="20.25" customHeight="1">
      <c r="A12" s="1645" t="s">
        <v>763</v>
      </c>
      <c r="B12" s="1646"/>
      <c r="C12" s="1646"/>
      <c r="D12" s="1646"/>
      <c r="E12" s="1646"/>
      <c r="F12" s="1646"/>
      <c r="G12" s="1646"/>
      <c r="H12" s="1646"/>
      <c r="I12" s="1647"/>
      <c r="J12" s="1646"/>
      <c r="K12" s="1646"/>
      <c r="L12" s="1646"/>
      <c r="M12" s="1646"/>
      <c r="N12" s="1646"/>
      <c r="O12" s="1646"/>
      <c r="P12" s="1646"/>
      <c r="Q12" s="1646"/>
      <c r="R12" s="1646"/>
      <c r="S12" s="1646"/>
      <c r="T12" s="1646"/>
      <c r="U12" s="1646"/>
      <c r="V12" s="1540"/>
    </row>
    <row r="13" spans="1:23">
      <c r="J13" s="759"/>
      <c r="K13" s="759"/>
      <c r="L13" s="759"/>
      <c r="M13" s="759"/>
      <c r="N13" s="759"/>
      <c r="O13" s="759"/>
      <c r="P13" s="759"/>
      <c r="Q13" s="759"/>
      <c r="R13" s="759"/>
      <c r="S13" s="759"/>
      <c r="T13" s="759"/>
      <c r="U13" s="759"/>
      <c r="V13" s="759"/>
      <c r="W13" s="759"/>
    </row>
    <row r="14" spans="1:23" ht="15">
      <c r="A14" s="1600" t="s">
        <v>764</v>
      </c>
      <c r="B14" s="1600"/>
      <c r="C14" s="1600"/>
      <c r="D14" s="1600"/>
      <c r="E14" s="1600"/>
      <c r="F14" s="1600"/>
      <c r="G14" s="1600"/>
      <c r="H14" s="1600"/>
      <c r="I14" s="1600"/>
      <c r="J14" s="1600"/>
      <c r="K14" s="1600"/>
      <c r="L14" s="1600"/>
      <c r="M14" s="1600"/>
      <c r="N14" s="1600"/>
      <c r="O14" s="1600"/>
      <c r="P14" s="1600"/>
      <c r="Q14" s="1600"/>
      <c r="R14" s="1600"/>
      <c r="S14" s="1600"/>
      <c r="T14" s="1600"/>
      <c r="U14" s="1600"/>
      <c r="V14" s="581"/>
    </row>
    <row r="15" spans="1:23">
      <c r="A15" s="781" t="s">
        <v>111</v>
      </c>
      <c r="B15" s="442">
        <v>2017</v>
      </c>
      <c r="C15" s="442">
        <v>2018</v>
      </c>
      <c r="D15" s="442">
        <v>2019</v>
      </c>
      <c r="E15" s="442">
        <v>2020</v>
      </c>
      <c r="F15" s="442">
        <v>2021</v>
      </c>
      <c r="G15" s="442">
        <v>2022</v>
      </c>
      <c r="H15" s="442">
        <v>2023</v>
      </c>
      <c r="I15" s="896"/>
      <c r="J15" s="598" t="s">
        <v>9</v>
      </c>
      <c r="K15" s="598" t="s">
        <v>10</v>
      </c>
      <c r="L15" s="598" t="s">
        <v>11</v>
      </c>
      <c r="M15" s="598" t="s">
        <v>12</v>
      </c>
      <c r="N15" s="598" t="s">
        <v>13</v>
      </c>
      <c r="O15" s="1169" t="s">
        <v>755</v>
      </c>
      <c r="P15" s="876" t="s">
        <v>15</v>
      </c>
      <c r="Q15" s="876" t="s">
        <v>16</v>
      </c>
      <c r="R15" s="876" t="s">
        <v>134</v>
      </c>
      <c r="S15" s="1169" t="s">
        <v>756</v>
      </c>
      <c r="T15" s="598" t="s">
        <v>19</v>
      </c>
      <c r="U15" s="598" t="s">
        <v>20</v>
      </c>
      <c r="V15" s="442" t="s">
        <v>909</v>
      </c>
      <c r="W15" s="442" t="s">
        <v>965</v>
      </c>
    </row>
    <row r="16" spans="1:23">
      <c r="A16" s="897" t="s">
        <v>275</v>
      </c>
      <c r="B16" s="1316"/>
      <c r="C16" s="1316"/>
      <c r="D16" s="1316"/>
      <c r="E16" s="1316"/>
      <c r="F16" s="1316"/>
      <c r="G16" s="1316"/>
      <c r="H16" s="1316"/>
      <c r="I16" s="448"/>
      <c r="J16" s="899">
        <v>8509</v>
      </c>
      <c r="K16" s="899">
        <v>11202</v>
      </c>
      <c r="L16" s="899">
        <v>6906</v>
      </c>
      <c r="M16" s="899">
        <v>4726</v>
      </c>
      <c r="N16" s="899">
        <v>6214</v>
      </c>
      <c r="O16" s="899">
        <v>5254</v>
      </c>
      <c r="P16" s="899">
        <v>3666</v>
      </c>
      <c r="Q16" s="899">
        <v>4626</v>
      </c>
      <c r="R16" s="899">
        <v>3576</v>
      </c>
      <c r="S16" s="899">
        <v>3998</v>
      </c>
      <c r="T16" s="512">
        <v>4177</v>
      </c>
      <c r="U16" s="512">
        <v>6334</v>
      </c>
      <c r="V16" s="512">
        <v>3438</v>
      </c>
      <c r="W16" s="512">
        <v>3993</v>
      </c>
    </row>
    <row r="17" spans="1:23">
      <c r="A17" s="887" t="s">
        <v>765</v>
      </c>
      <c r="B17" s="1317"/>
      <c r="C17" s="1317"/>
      <c r="D17" s="1317"/>
      <c r="E17" s="1317"/>
      <c r="F17" s="1317"/>
      <c r="G17" s="1317"/>
      <c r="H17" s="1317"/>
      <c r="I17" s="448"/>
      <c r="J17" s="901"/>
      <c r="K17" s="901"/>
      <c r="L17" s="902"/>
      <c r="M17" s="698" t="s">
        <v>420</v>
      </c>
      <c r="N17" s="903"/>
      <c r="O17" s="698"/>
      <c r="P17" s="698" t="s">
        <v>420</v>
      </c>
      <c r="Q17" s="698" t="s">
        <v>420</v>
      </c>
      <c r="R17" s="698"/>
      <c r="S17" s="698"/>
      <c r="T17" s="900"/>
      <c r="U17" s="900"/>
      <c r="V17" s="900"/>
      <c r="W17" s="900"/>
    </row>
    <row r="18" spans="1:23">
      <c r="A18" s="790" t="s">
        <v>766</v>
      </c>
      <c r="B18" s="1316"/>
      <c r="C18" s="1316"/>
      <c r="D18" s="1316"/>
      <c r="E18" s="1316"/>
      <c r="F18" s="1316"/>
      <c r="G18" s="1316"/>
      <c r="H18" s="1316"/>
      <c r="I18" s="697"/>
      <c r="J18" s="554">
        <v>1402</v>
      </c>
      <c r="K18" s="554">
        <v>-1101</v>
      </c>
      <c r="L18" s="554">
        <v>3870</v>
      </c>
      <c r="M18" s="554">
        <v>-3142</v>
      </c>
      <c r="N18" s="554">
        <v>877</v>
      </c>
      <c r="O18" s="554">
        <v>902</v>
      </c>
      <c r="P18" s="554">
        <v>3</v>
      </c>
      <c r="Q18" s="554">
        <v>-2107</v>
      </c>
      <c r="R18" s="554">
        <v>1686</v>
      </c>
      <c r="S18" s="554">
        <v>-247</v>
      </c>
      <c r="T18" s="554">
        <v>-410</v>
      </c>
      <c r="U18" s="554">
        <v>-832</v>
      </c>
      <c r="V18" s="271">
        <v>1935</v>
      </c>
      <c r="W18" s="271">
        <v>-167</v>
      </c>
    </row>
    <row r="19" spans="1:23">
      <c r="A19" s="788" t="s">
        <v>767</v>
      </c>
      <c r="B19" s="1317"/>
      <c r="C19" s="1317"/>
      <c r="D19" s="1317"/>
      <c r="E19" s="1317"/>
      <c r="F19" s="1317"/>
      <c r="G19" s="1317"/>
      <c r="H19" s="1317"/>
      <c r="I19" s="697"/>
      <c r="J19" s="770">
        <v>-191</v>
      </c>
      <c r="K19" s="770">
        <v>-147</v>
      </c>
      <c r="L19" s="770">
        <v>-588</v>
      </c>
      <c r="M19" s="770">
        <v>423</v>
      </c>
      <c r="N19" s="770">
        <v>-304</v>
      </c>
      <c r="O19" s="770">
        <v>-305</v>
      </c>
      <c r="P19" s="770">
        <v>-287</v>
      </c>
      <c r="Q19" s="770">
        <v>940</v>
      </c>
      <c r="R19" s="770">
        <v>-363</v>
      </c>
      <c r="S19" s="770">
        <v>-157</v>
      </c>
      <c r="T19" s="770">
        <v>-97</v>
      </c>
      <c r="U19" s="770">
        <v>403</v>
      </c>
      <c r="V19" s="255">
        <v>-626</v>
      </c>
      <c r="W19" s="255">
        <v>165</v>
      </c>
    </row>
    <row r="20" spans="1:23">
      <c r="A20" s="790" t="s">
        <v>768</v>
      </c>
      <c r="B20" s="1316"/>
      <c r="C20" s="1316"/>
      <c r="D20" s="1316"/>
      <c r="E20" s="1316"/>
      <c r="F20" s="1316"/>
      <c r="G20" s="1316"/>
      <c r="H20" s="1316"/>
      <c r="I20" s="697"/>
      <c r="J20" s="765">
        <v>-302</v>
      </c>
      <c r="K20" s="765">
        <v>334</v>
      </c>
      <c r="L20" s="765">
        <v>322</v>
      </c>
      <c r="M20" s="765">
        <v>-103</v>
      </c>
      <c r="N20" s="765">
        <v>-672</v>
      </c>
      <c r="O20" s="765">
        <v>432</v>
      </c>
      <c r="P20" s="765">
        <v>1169</v>
      </c>
      <c r="Q20" s="765">
        <v>-435</v>
      </c>
      <c r="R20" s="765">
        <v>-105</v>
      </c>
      <c r="S20" s="765" t="s">
        <v>769</v>
      </c>
      <c r="T20" s="765">
        <v>480</v>
      </c>
      <c r="U20" s="765">
        <v>-308</v>
      </c>
      <c r="V20" s="271">
        <v>378</v>
      </c>
      <c r="W20" s="271">
        <v>-528</v>
      </c>
    </row>
    <row r="21" spans="1:23" ht="22.5">
      <c r="A21" s="788" t="s">
        <v>770</v>
      </c>
      <c r="B21" s="1317"/>
      <c r="C21" s="1317"/>
      <c r="D21" s="1317"/>
      <c r="E21" s="1317"/>
      <c r="F21" s="1317"/>
      <c r="G21" s="1317"/>
      <c r="H21" s="1317"/>
      <c r="I21" s="697"/>
      <c r="J21" s="770">
        <v>-283</v>
      </c>
      <c r="K21" s="770">
        <v>79</v>
      </c>
      <c r="L21" s="770">
        <v>61</v>
      </c>
      <c r="M21" s="1317"/>
      <c r="N21" s="1317"/>
      <c r="O21" s="1317"/>
      <c r="P21" s="1317"/>
      <c r="Q21" s="1317"/>
      <c r="R21" s="1317"/>
      <c r="S21" s="1317"/>
      <c r="T21" s="1317"/>
      <c r="U21" s="1317"/>
      <c r="V21" s="255"/>
      <c r="W21" s="255"/>
    </row>
    <row r="22" spans="1:23">
      <c r="A22" s="788" t="s">
        <v>771</v>
      </c>
      <c r="B22" s="1317"/>
      <c r="C22" s="1317"/>
      <c r="D22" s="1317"/>
      <c r="E22" s="1317"/>
      <c r="F22" s="1317"/>
      <c r="G22" s="1317"/>
      <c r="H22" s="1317"/>
      <c r="I22" s="697"/>
      <c r="J22" s="1317"/>
      <c r="K22" s="1317"/>
      <c r="L22" s="1317"/>
      <c r="M22" s="792">
        <v>201</v>
      </c>
      <c r="N22" s="1317"/>
      <c r="O22" s="792">
        <v>126</v>
      </c>
      <c r="P22" s="792">
        <v>141</v>
      </c>
      <c r="Q22" s="690">
        <v>133</v>
      </c>
      <c r="R22" s="1317"/>
      <c r="S22" s="690">
        <v>140</v>
      </c>
      <c r="T22" s="690">
        <v>184</v>
      </c>
      <c r="U22" s="690">
        <v>137</v>
      </c>
      <c r="V22" s="255">
        <v>-6</v>
      </c>
      <c r="W22" s="255">
        <v>-14</v>
      </c>
    </row>
    <row r="23" spans="1:23">
      <c r="A23" s="1088" t="s">
        <v>772</v>
      </c>
      <c r="B23" s="1316"/>
      <c r="C23" s="1316"/>
      <c r="D23" s="1316"/>
      <c r="E23" s="1316"/>
      <c r="F23" s="1316"/>
      <c r="G23" s="1316"/>
      <c r="H23" s="1316"/>
      <c r="I23" s="697"/>
      <c r="J23" s="1316"/>
      <c r="K23" s="1316"/>
      <c r="L23" s="1316"/>
      <c r="M23" s="904">
        <v>1725</v>
      </c>
      <c r="N23" s="701">
        <v>37</v>
      </c>
      <c r="O23" s="1316"/>
      <c r="P23" s="904">
        <v>35</v>
      </c>
      <c r="Q23" s="1316"/>
      <c r="R23" s="1316"/>
      <c r="S23" s="1316"/>
      <c r="T23" s="1316"/>
      <c r="U23" s="904">
        <v>153</v>
      </c>
      <c r="V23" s="322">
        <v>-61</v>
      </c>
      <c r="W23" s="322">
        <v>-70</v>
      </c>
    </row>
    <row r="24" spans="1:23">
      <c r="A24" s="788" t="s">
        <v>154</v>
      </c>
      <c r="B24" s="1317"/>
      <c r="C24" s="1317"/>
      <c r="D24" s="1317"/>
      <c r="E24" s="1317"/>
      <c r="F24" s="1317"/>
      <c r="G24" s="1317"/>
      <c r="H24" s="1317"/>
      <c r="I24" s="697"/>
      <c r="J24" s="770">
        <v>-64</v>
      </c>
      <c r="K24" s="770">
        <v>-576</v>
      </c>
      <c r="L24" s="770">
        <v>-247</v>
      </c>
      <c r="M24" s="770">
        <v>398</v>
      </c>
      <c r="N24" s="770">
        <v>-621</v>
      </c>
      <c r="O24" s="770">
        <v>-671</v>
      </c>
      <c r="P24" s="770">
        <v>-136</v>
      </c>
      <c r="Q24" s="770">
        <v>-255</v>
      </c>
      <c r="R24" s="770">
        <v>-514</v>
      </c>
      <c r="S24" s="770">
        <v>-1045</v>
      </c>
      <c r="T24" s="770">
        <v>-206</v>
      </c>
      <c r="U24" s="770">
        <v>-296</v>
      </c>
      <c r="V24" s="255">
        <v>-579</v>
      </c>
      <c r="W24" s="255">
        <v>-1026</v>
      </c>
    </row>
    <row r="25" spans="1:23">
      <c r="A25" s="897" t="s">
        <v>773</v>
      </c>
      <c r="B25" s="1316"/>
      <c r="C25" s="1316"/>
      <c r="D25" s="1316"/>
      <c r="E25" s="1316"/>
      <c r="F25" s="1316"/>
      <c r="G25" s="1316"/>
      <c r="H25" s="1316"/>
      <c r="I25" s="448"/>
      <c r="J25" s="906">
        <v>9071</v>
      </c>
      <c r="K25" s="906">
        <v>9791</v>
      </c>
      <c r="L25" s="906">
        <v>10324</v>
      </c>
      <c r="M25" s="906">
        <v>4228</v>
      </c>
      <c r="N25" s="906">
        <v>5531</v>
      </c>
      <c r="O25" s="906">
        <v>5738</v>
      </c>
      <c r="P25" s="906">
        <v>4591</v>
      </c>
      <c r="Q25" s="906">
        <v>2902</v>
      </c>
      <c r="R25" s="907">
        <v>4280</v>
      </c>
      <c r="S25" s="907">
        <v>3259</v>
      </c>
      <c r="T25" s="907">
        <v>4128</v>
      </c>
      <c r="U25" s="907">
        <v>5591</v>
      </c>
      <c r="V25" s="907">
        <v>4479</v>
      </c>
      <c r="W25" s="907">
        <v>2535</v>
      </c>
    </row>
    <row r="26" spans="1:23">
      <c r="A26" s="788" t="s">
        <v>774</v>
      </c>
      <c r="B26" s="1317"/>
      <c r="C26" s="1317"/>
      <c r="D26" s="1317"/>
      <c r="E26" s="1317"/>
      <c r="F26" s="1317"/>
      <c r="G26" s="1317"/>
      <c r="H26" s="1317"/>
      <c r="I26" s="697"/>
      <c r="J26" s="770">
        <v>-1164</v>
      </c>
      <c r="K26" s="770">
        <v>-1280</v>
      </c>
      <c r="L26" s="770">
        <v>-991</v>
      </c>
      <c r="M26" s="770">
        <v>-951</v>
      </c>
      <c r="N26" s="770">
        <v>-2577</v>
      </c>
      <c r="O26" s="770">
        <v>-1213</v>
      </c>
      <c r="P26" s="770">
        <v>-582</v>
      </c>
      <c r="Q26" s="770">
        <v>-265</v>
      </c>
      <c r="R26" s="770">
        <v>-337</v>
      </c>
      <c r="S26" s="770">
        <v>-574</v>
      </c>
      <c r="T26" s="770">
        <v>-720</v>
      </c>
      <c r="U26" s="770">
        <v>-259</v>
      </c>
      <c r="V26" s="255">
        <v>-506</v>
      </c>
      <c r="W26" s="255">
        <v>-466</v>
      </c>
    </row>
    <row r="27" spans="1:23">
      <c r="A27" s="790" t="s">
        <v>775</v>
      </c>
      <c r="B27" s="1316"/>
      <c r="C27" s="1316"/>
      <c r="D27" s="1316"/>
      <c r="E27" s="1316"/>
      <c r="F27" s="1316"/>
      <c r="G27" s="1316"/>
      <c r="H27" s="1316"/>
      <c r="I27" s="697"/>
      <c r="J27" s="765">
        <v>-288</v>
      </c>
      <c r="K27" s="765">
        <v>-138</v>
      </c>
      <c r="L27" s="765">
        <v>-173</v>
      </c>
      <c r="M27" s="765">
        <v>-94</v>
      </c>
      <c r="N27" s="765">
        <v>-179</v>
      </c>
      <c r="O27" s="765">
        <v>-277</v>
      </c>
      <c r="P27" s="765">
        <v>-194</v>
      </c>
      <c r="Q27" s="765">
        <v>-135</v>
      </c>
      <c r="R27" s="765">
        <v>-169</v>
      </c>
      <c r="S27" s="765">
        <v>-200</v>
      </c>
      <c r="T27" s="765">
        <v>-174</v>
      </c>
      <c r="U27" s="765">
        <v>-200</v>
      </c>
      <c r="V27" s="271">
        <v>-186</v>
      </c>
      <c r="W27" s="271">
        <v>-211</v>
      </c>
    </row>
    <row r="28" spans="1:23">
      <c r="A28" s="788" t="s">
        <v>776</v>
      </c>
      <c r="B28" s="1317"/>
      <c r="C28" s="1317"/>
      <c r="D28" s="1317"/>
      <c r="E28" s="1317"/>
      <c r="F28" s="1317"/>
      <c r="G28" s="1317"/>
      <c r="H28" s="1317"/>
      <c r="I28" s="697"/>
      <c r="J28" s="770">
        <v>-65</v>
      </c>
      <c r="K28" s="770">
        <v>-224</v>
      </c>
      <c r="L28" s="770">
        <v>-93</v>
      </c>
      <c r="M28" s="770">
        <v>-1004</v>
      </c>
      <c r="N28" s="770">
        <v>-64</v>
      </c>
      <c r="O28" s="770">
        <v>-319</v>
      </c>
      <c r="P28" s="770">
        <v>-423</v>
      </c>
      <c r="Q28" s="770">
        <v>-287</v>
      </c>
      <c r="R28" s="770">
        <v>-124</v>
      </c>
      <c r="S28" s="770">
        <v>-497</v>
      </c>
      <c r="T28" s="770">
        <v>-292</v>
      </c>
      <c r="U28" s="770">
        <v>-417</v>
      </c>
      <c r="V28" s="255">
        <v>-135</v>
      </c>
      <c r="W28" s="255">
        <v>-265</v>
      </c>
    </row>
    <row r="29" spans="1:23">
      <c r="A29" s="1088" t="s">
        <v>777</v>
      </c>
      <c r="B29" s="1316"/>
      <c r="C29" s="1316"/>
      <c r="D29" s="1316"/>
      <c r="E29" s="1316"/>
      <c r="F29" s="1316"/>
      <c r="G29" s="1316"/>
      <c r="H29" s="1316"/>
      <c r="I29" s="697"/>
      <c r="J29" s="765">
        <v>-84</v>
      </c>
      <c r="K29" s="765">
        <v>-79</v>
      </c>
      <c r="L29" s="765">
        <v>-93</v>
      </c>
      <c r="M29" s="765">
        <v>-84</v>
      </c>
      <c r="N29" s="765">
        <v>-69</v>
      </c>
      <c r="O29" s="765">
        <v>-83</v>
      </c>
      <c r="P29" s="765">
        <v>-95</v>
      </c>
      <c r="Q29" s="765">
        <v>-102</v>
      </c>
      <c r="R29" s="765">
        <v>-78</v>
      </c>
      <c r="S29" s="765">
        <v>-95</v>
      </c>
      <c r="T29" s="765">
        <v>-146</v>
      </c>
      <c r="U29" s="765">
        <v>-145</v>
      </c>
      <c r="V29" s="271">
        <v>-119</v>
      </c>
      <c r="W29" s="271">
        <v>-132</v>
      </c>
    </row>
    <row r="30" spans="1:23" ht="22.5">
      <c r="A30" s="788" t="s">
        <v>778</v>
      </c>
      <c r="B30" s="1317"/>
      <c r="C30" s="1317"/>
      <c r="D30" s="1317"/>
      <c r="E30" s="1317"/>
      <c r="F30" s="1317"/>
      <c r="G30" s="1317"/>
      <c r="H30" s="1317"/>
      <c r="I30" s="697"/>
      <c r="J30" s="1317">
        <v>0</v>
      </c>
      <c r="K30" s="770">
        <v>-193</v>
      </c>
      <c r="L30" s="1317">
        <v>0</v>
      </c>
      <c r="M30" s="770">
        <v>-225</v>
      </c>
      <c r="N30" s="1317">
        <v>0</v>
      </c>
      <c r="O30" s="770">
        <v>-235</v>
      </c>
      <c r="P30" s="1317">
        <v>0</v>
      </c>
      <c r="Q30" s="770">
        <v>-136</v>
      </c>
      <c r="R30" s="1317">
        <v>0</v>
      </c>
      <c r="S30" s="770">
        <v>-127</v>
      </c>
      <c r="T30" s="1317">
        <v>0</v>
      </c>
      <c r="U30" s="770">
        <v>-106</v>
      </c>
      <c r="V30" s="255" t="s">
        <v>934</v>
      </c>
      <c r="W30" s="255">
        <v>-149</v>
      </c>
    </row>
    <row r="31" spans="1:23">
      <c r="A31" s="790" t="s">
        <v>779</v>
      </c>
      <c r="B31" s="1316"/>
      <c r="C31" s="1316"/>
      <c r="D31" s="1316"/>
      <c r="E31" s="1316"/>
      <c r="F31" s="1316"/>
      <c r="G31" s="1316"/>
      <c r="H31" s="1316"/>
      <c r="I31" s="697"/>
      <c r="J31" s="765">
        <v>-199</v>
      </c>
      <c r="K31" s="894">
        <v>60</v>
      </c>
      <c r="L31" s="905">
        <v>22</v>
      </c>
      <c r="M31" s="765">
        <v>-80</v>
      </c>
      <c r="N31" s="765">
        <v>-76</v>
      </c>
      <c r="O31" s="765">
        <v>-42</v>
      </c>
      <c r="P31" s="904">
        <v>100</v>
      </c>
      <c r="Q31" s="765">
        <v>-65</v>
      </c>
      <c r="R31" s="701" t="s">
        <v>780</v>
      </c>
      <c r="S31" s="701" t="s">
        <v>631</v>
      </c>
      <c r="T31" s="629">
        <v>70</v>
      </c>
      <c r="U31" s="629">
        <v>325</v>
      </c>
      <c r="V31" s="629">
        <v>43</v>
      </c>
      <c r="W31" s="629">
        <v>81</v>
      </c>
    </row>
    <row r="32" spans="1:23" s="1358" customFormat="1" ht="22.5">
      <c r="A32" s="1347" t="s">
        <v>694</v>
      </c>
      <c r="B32" s="1348"/>
      <c r="C32" s="1348"/>
      <c r="D32" s="1348"/>
      <c r="E32" s="1348"/>
      <c r="F32" s="1348"/>
      <c r="G32" s="1348"/>
      <c r="H32" s="1348"/>
      <c r="I32" s="569"/>
      <c r="J32" s="1349">
        <v>7271</v>
      </c>
      <c r="K32" s="1349">
        <v>7937</v>
      </c>
      <c r="L32" s="1350">
        <f>L34-L33</f>
        <v>8996</v>
      </c>
      <c r="M32" s="1351">
        <v>1790</v>
      </c>
      <c r="N32" s="1352">
        <v>2566</v>
      </c>
      <c r="O32" s="1353">
        <v>3569</v>
      </c>
      <c r="P32" s="1353">
        <v>3397</v>
      </c>
      <c r="Q32" s="1353">
        <v>1912</v>
      </c>
      <c r="R32" s="1353">
        <v>3610</v>
      </c>
      <c r="S32" s="1353">
        <v>1900</v>
      </c>
      <c r="T32" s="1353">
        <v>2866</v>
      </c>
      <c r="U32" s="1353">
        <v>4789</v>
      </c>
      <c r="V32" s="1432">
        <v>3576</v>
      </c>
      <c r="W32" s="1432">
        <v>1211</v>
      </c>
    </row>
    <row r="33" spans="1:23" s="1358" customFormat="1">
      <c r="A33" s="1359" t="s">
        <v>695</v>
      </c>
      <c r="B33" s="1348"/>
      <c r="C33" s="1348"/>
      <c r="D33" s="1348"/>
      <c r="E33" s="1348"/>
      <c r="F33" s="1348"/>
      <c r="G33" s="1348"/>
      <c r="H33" s="1348"/>
      <c r="I33" s="569"/>
      <c r="J33" s="1352">
        <v>-249</v>
      </c>
      <c r="K33" s="1352">
        <v>-211</v>
      </c>
      <c r="L33" s="1350">
        <v>55</v>
      </c>
      <c r="M33" s="1354">
        <v>90</v>
      </c>
      <c r="N33" s="1352">
        <v>41</v>
      </c>
      <c r="O33" s="1348"/>
      <c r="P33" s="1348"/>
      <c r="Q33" s="1348"/>
      <c r="R33" s="1348"/>
      <c r="S33" s="1348"/>
      <c r="T33" s="1348"/>
      <c r="U33" s="1348"/>
      <c r="V33" s="461"/>
      <c r="W33" s="461"/>
    </row>
    <row r="34" spans="1:23" s="1358" customFormat="1">
      <c r="A34" s="1355" t="s">
        <v>696</v>
      </c>
      <c r="B34" s="1356"/>
      <c r="C34" s="1356"/>
      <c r="D34" s="1356"/>
      <c r="E34" s="1356"/>
      <c r="F34" s="1356"/>
      <c r="G34" s="1356"/>
      <c r="H34" s="1356"/>
      <c r="I34" s="569"/>
      <c r="J34" s="1357">
        <v>7022</v>
      </c>
      <c r="K34" s="1357">
        <v>7726</v>
      </c>
      <c r="L34" s="1357">
        <v>9051</v>
      </c>
      <c r="M34" s="1357">
        <v>1880</v>
      </c>
      <c r="N34" s="1357">
        <v>2607</v>
      </c>
      <c r="O34" s="1357">
        <v>3569</v>
      </c>
      <c r="P34" s="1357">
        <v>3397</v>
      </c>
      <c r="Q34" s="1357">
        <v>1912</v>
      </c>
      <c r="R34" s="1357">
        <v>3610</v>
      </c>
      <c r="S34" s="1357">
        <v>1900</v>
      </c>
      <c r="T34" s="1357">
        <v>2866</v>
      </c>
      <c r="U34" s="1357">
        <v>4789</v>
      </c>
      <c r="V34" s="1433">
        <v>3576</v>
      </c>
      <c r="W34" s="1433">
        <v>1211</v>
      </c>
    </row>
    <row r="35" spans="1:23" ht="15">
      <c r="A35" s="581"/>
      <c r="B35" s="581"/>
      <c r="C35" s="581"/>
      <c r="D35" s="581"/>
      <c r="E35" s="581"/>
      <c r="F35" s="581"/>
      <c r="G35" s="581"/>
      <c r="H35" s="780"/>
      <c r="I35" s="780"/>
      <c r="J35" s="780"/>
      <c r="K35" s="780"/>
      <c r="L35" s="780"/>
      <c r="M35" s="780"/>
      <c r="N35" s="908"/>
      <c r="O35" s="780"/>
      <c r="P35" s="780"/>
      <c r="Q35" s="780"/>
      <c r="R35" s="780"/>
      <c r="S35" s="780"/>
      <c r="T35" s="780"/>
      <c r="U35" s="780"/>
      <c r="V35" s="780"/>
      <c r="W35" s="780"/>
    </row>
    <row r="36" spans="1:23" ht="15">
      <c r="A36" s="581"/>
      <c r="B36" s="581"/>
      <c r="C36" s="581"/>
      <c r="D36" s="581"/>
      <c r="E36" s="581"/>
      <c r="F36" s="581"/>
      <c r="G36" s="581"/>
      <c r="H36" s="780"/>
      <c r="I36" s="780"/>
      <c r="J36" s="780"/>
      <c r="K36" s="780"/>
      <c r="L36" s="780"/>
      <c r="M36" s="780"/>
      <c r="N36" s="908"/>
      <c r="O36" s="780"/>
      <c r="P36" s="780"/>
      <c r="Q36" s="780"/>
      <c r="R36" s="780"/>
      <c r="S36" s="780"/>
      <c r="T36" s="780"/>
      <c r="U36" s="780"/>
      <c r="V36" s="780"/>
      <c r="W36" s="780"/>
    </row>
    <row r="37" spans="1:23" ht="15">
      <c r="A37" s="1600" t="s">
        <v>781</v>
      </c>
      <c r="B37" s="1600"/>
      <c r="C37" s="1600"/>
      <c r="D37" s="1600"/>
      <c r="E37" s="1600"/>
      <c r="F37" s="1600"/>
      <c r="G37" s="1600"/>
      <c r="H37" s="1600"/>
      <c r="I37" s="1600"/>
      <c r="J37" s="1600"/>
      <c r="K37" s="1600"/>
      <c r="L37" s="1600"/>
      <c r="M37" s="1600"/>
      <c r="N37" s="1600"/>
      <c r="O37" s="1600"/>
      <c r="P37" s="1600"/>
      <c r="Q37" s="1600"/>
      <c r="R37" s="1600"/>
      <c r="S37" s="1600"/>
      <c r="T37" s="1600"/>
      <c r="U37" s="1600"/>
      <c r="V37" s="581"/>
    </row>
    <row r="38" spans="1:23">
      <c r="A38" s="781" t="s">
        <v>582</v>
      </c>
      <c r="B38" s="598">
        <v>2017</v>
      </c>
      <c r="C38" s="598">
        <v>2018</v>
      </c>
      <c r="D38" s="598">
        <v>2019</v>
      </c>
      <c r="E38" s="598">
        <v>2020</v>
      </c>
      <c r="F38" s="598">
        <v>2021</v>
      </c>
      <c r="G38" s="598">
        <v>2022</v>
      </c>
      <c r="H38" s="598">
        <v>2023</v>
      </c>
      <c r="I38" s="782"/>
      <c r="J38" s="598" t="s">
        <v>9</v>
      </c>
      <c r="K38" s="598" t="s">
        <v>10</v>
      </c>
      <c r="L38" s="598" t="s">
        <v>11</v>
      </c>
      <c r="M38" s="598" t="s">
        <v>12</v>
      </c>
      <c r="N38" s="598" t="s">
        <v>13</v>
      </c>
      <c r="O38" s="1169" t="s">
        <v>755</v>
      </c>
      <c r="P38" s="876" t="s">
        <v>15</v>
      </c>
      <c r="Q38" s="876" t="s">
        <v>16</v>
      </c>
      <c r="R38" s="876" t="s">
        <v>134</v>
      </c>
      <c r="S38" s="1169" t="s">
        <v>756</v>
      </c>
      <c r="T38" s="598" t="s">
        <v>19</v>
      </c>
      <c r="U38" s="598" t="s">
        <v>20</v>
      </c>
      <c r="V38" s="442" t="s">
        <v>909</v>
      </c>
      <c r="W38" s="442" t="s">
        <v>965</v>
      </c>
    </row>
    <row r="39" spans="1:23">
      <c r="A39" s="897" t="s">
        <v>275</v>
      </c>
      <c r="B39" s="1316"/>
      <c r="C39" s="1316"/>
      <c r="D39" s="1316"/>
      <c r="E39" s="1316"/>
      <c r="F39" s="1316"/>
      <c r="G39" s="1316"/>
      <c r="H39" s="1316"/>
      <c r="I39" s="448"/>
      <c r="J39" s="906">
        <v>8509</v>
      </c>
      <c r="K39" s="906">
        <v>11202</v>
      </c>
      <c r="L39" s="906">
        <v>6906</v>
      </c>
      <c r="M39" s="906">
        <v>4726</v>
      </c>
      <c r="N39" s="906">
        <v>6214</v>
      </c>
      <c r="O39" s="512">
        <v>5254</v>
      </c>
      <c r="P39" s="512">
        <v>3666</v>
      </c>
      <c r="Q39" s="512">
        <v>4626</v>
      </c>
      <c r="R39" s="512">
        <v>3576</v>
      </c>
      <c r="S39" s="512">
        <v>3998</v>
      </c>
      <c r="T39" s="512">
        <v>4177</v>
      </c>
      <c r="U39" s="512">
        <v>6334</v>
      </c>
      <c r="V39" s="512">
        <v>3438</v>
      </c>
      <c r="W39" s="512">
        <v>3993</v>
      </c>
    </row>
    <row r="40" spans="1:23">
      <c r="A40" s="784" t="s">
        <v>736</v>
      </c>
      <c r="B40" s="1317"/>
      <c r="C40" s="1317"/>
      <c r="D40" s="1317"/>
      <c r="E40" s="1317"/>
      <c r="F40" s="1317"/>
      <c r="G40" s="1317"/>
      <c r="H40" s="1317"/>
      <c r="I40" s="697"/>
      <c r="J40" s="770">
        <v>-731</v>
      </c>
      <c r="K40" s="770">
        <v>-832</v>
      </c>
      <c r="L40" s="770">
        <v>-649</v>
      </c>
      <c r="M40" s="770">
        <v>-820</v>
      </c>
      <c r="N40" s="770">
        <v>-686</v>
      </c>
      <c r="O40" s="770">
        <v>-810</v>
      </c>
      <c r="P40" s="770">
        <v>-775</v>
      </c>
      <c r="Q40" s="770">
        <v>-901</v>
      </c>
      <c r="R40" s="770">
        <v>-656</v>
      </c>
      <c r="S40" s="770">
        <v>-779</v>
      </c>
      <c r="T40" s="770">
        <v>-780</v>
      </c>
      <c r="U40" s="770">
        <v>-855</v>
      </c>
      <c r="V40" s="551">
        <v>-714</v>
      </c>
      <c r="W40" s="551">
        <v>-793</v>
      </c>
    </row>
    <row r="41" spans="1:23" ht="22.5">
      <c r="A41" s="790" t="s">
        <v>782</v>
      </c>
      <c r="B41" s="1316"/>
      <c r="C41" s="1316"/>
      <c r="D41" s="1316"/>
      <c r="E41" s="1316"/>
      <c r="F41" s="1316"/>
      <c r="G41" s="1316"/>
      <c r="H41" s="1316"/>
      <c r="I41" s="697"/>
      <c r="J41" s="1316"/>
      <c r="K41" s="765">
        <v>-43</v>
      </c>
      <c r="L41" s="765">
        <v>-5</v>
      </c>
      <c r="M41" s="765">
        <v>-142</v>
      </c>
      <c r="N41" s="1316"/>
      <c r="O41" s="765">
        <v>-71</v>
      </c>
      <c r="P41" s="765">
        <v>-28</v>
      </c>
      <c r="Q41" s="765">
        <v>-55</v>
      </c>
      <c r="R41" s="1316"/>
      <c r="S41" s="765">
        <v>-229</v>
      </c>
      <c r="T41" s="1316"/>
      <c r="U41" s="765">
        <v>-99</v>
      </c>
      <c r="V41" s="765">
        <v>-203</v>
      </c>
      <c r="W41" s="765">
        <v>-253</v>
      </c>
    </row>
    <row r="42" spans="1:23" ht="22.5">
      <c r="A42" s="784" t="s">
        <v>783</v>
      </c>
      <c r="B42" s="1317"/>
      <c r="C42" s="1317"/>
      <c r="D42" s="1317"/>
      <c r="E42" s="1317"/>
      <c r="F42" s="1317"/>
      <c r="G42" s="1317"/>
      <c r="H42" s="1317"/>
      <c r="I42" s="697"/>
      <c r="J42" s="551">
        <v>-117</v>
      </c>
      <c r="K42" s="551">
        <v>-41</v>
      </c>
      <c r="L42" s="551">
        <v>-63</v>
      </c>
      <c r="M42" s="551">
        <v>-205</v>
      </c>
      <c r="N42" s="551">
        <v>1072</v>
      </c>
      <c r="O42" s="551">
        <v>-82</v>
      </c>
      <c r="P42" s="551">
        <v>-40</v>
      </c>
      <c r="Q42" s="551">
        <v>-177</v>
      </c>
      <c r="R42" s="551">
        <v>-39</v>
      </c>
      <c r="S42" s="551">
        <v>-118</v>
      </c>
      <c r="T42" s="770">
        <v>-122</v>
      </c>
      <c r="U42" s="770">
        <v>-203</v>
      </c>
      <c r="V42" s="551">
        <v>-73</v>
      </c>
      <c r="W42" s="551">
        <v>928</v>
      </c>
    </row>
    <row r="43" spans="1:23">
      <c r="A43" s="897" t="s">
        <v>628</v>
      </c>
      <c r="B43" s="1316"/>
      <c r="C43" s="1316"/>
      <c r="D43" s="1316"/>
      <c r="E43" s="1316"/>
      <c r="F43" s="1316"/>
      <c r="G43" s="1316"/>
      <c r="H43" s="1316"/>
      <c r="I43" s="448"/>
      <c r="J43" s="906">
        <v>7661</v>
      </c>
      <c r="K43" s="906">
        <v>10286</v>
      </c>
      <c r="L43" s="906">
        <v>6189</v>
      </c>
      <c r="M43" s="909">
        <v>3559</v>
      </c>
      <c r="N43" s="909">
        <v>6600</v>
      </c>
      <c r="O43" s="909">
        <v>4291</v>
      </c>
      <c r="P43" s="909">
        <v>2823</v>
      </c>
      <c r="Q43" s="909">
        <v>3493</v>
      </c>
      <c r="R43" s="512">
        <v>2881</v>
      </c>
      <c r="S43" s="512">
        <v>2872</v>
      </c>
      <c r="T43" s="512">
        <v>3275</v>
      </c>
      <c r="U43" s="512">
        <v>5177</v>
      </c>
      <c r="V43" s="512">
        <v>2448</v>
      </c>
      <c r="W43" s="512">
        <v>3875</v>
      </c>
    </row>
    <row r="44" spans="1:23">
      <c r="A44" s="784" t="s">
        <v>327</v>
      </c>
      <c r="B44" s="1317"/>
      <c r="C44" s="1317"/>
      <c r="D44" s="1317"/>
      <c r="E44" s="1317"/>
      <c r="F44" s="1317"/>
      <c r="G44" s="1317"/>
      <c r="H44" s="1317"/>
      <c r="I44" s="697"/>
      <c r="J44" s="770">
        <v>-78</v>
      </c>
      <c r="K44" s="770">
        <v>389</v>
      </c>
      <c r="L44" s="770">
        <v>-350</v>
      </c>
      <c r="M44" s="770">
        <v>3158</v>
      </c>
      <c r="N44" s="770">
        <v>-242</v>
      </c>
      <c r="O44" s="770">
        <v>821</v>
      </c>
      <c r="P44" s="770">
        <v>2347</v>
      </c>
      <c r="Q44" s="770">
        <v>-658</v>
      </c>
      <c r="R44" s="770">
        <v>-530</v>
      </c>
      <c r="S44" s="770">
        <v>-157</v>
      </c>
      <c r="T44" s="770">
        <v>-385</v>
      </c>
      <c r="U44" s="770">
        <v>-874</v>
      </c>
      <c r="V44" s="551">
        <v>-437</v>
      </c>
      <c r="W44" s="551">
        <v>-1252</v>
      </c>
    </row>
    <row r="45" spans="1:23" ht="22.5">
      <c r="A45" s="790" t="s">
        <v>632</v>
      </c>
      <c r="B45" s="1316"/>
      <c r="C45" s="1316"/>
      <c r="D45" s="1316"/>
      <c r="E45" s="1316"/>
      <c r="F45" s="1316"/>
      <c r="G45" s="1316"/>
      <c r="H45" s="1316"/>
      <c r="I45" s="697"/>
      <c r="J45" s="765">
        <v>-1</v>
      </c>
      <c r="K45" s="765">
        <v>-443</v>
      </c>
      <c r="L45" s="765">
        <v>128</v>
      </c>
      <c r="M45" s="765">
        <v>-955</v>
      </c>
      <c r="N45" s="765">
        <v>211</v>
      </c>
      <c r="O45" s="765">
        <v>-56</v>
      </c>
      <c r="P45" s="765">
        <v>78</v>
      </c>
      <c r="Q45" s="765">
        <v>72</v>
      </c>
      <c r="R45" s="765">
        <v>-55</v>
      </c>
      <c r="S45" s="765">
        <v>5</v>
      </c>
      <c r="T45" s="765">
        <v>94</v>
      </c>
      <c r="U45" s="765">
        <v>-1152</v>
      </c>
      <c r="V45" s="765">
        <v>124</v>
      </c>
      <c r="W45" s="765">
        <v>112</v>
      </c>
    </row>
    <row r="46" spans="1:23">
      <c r="A46" s="784" t="s">
        <v>328</v>
      </c>
      <c r="B46" s="1317"/>
      <c r="C46" s="1317"/>
      <c r="D46" s="1317"/>
      <c r="E46" s="1317"/>
      <c r="F46" s="1317"/>
      <c r="G46" s="1317"/>
      <c r="H46" s="1317"/>
      <c r="I46" s="697"/>
      <c r="J46" s="770">
        <v>-1810</v>
      </c>
      <c r="K46" s="770">
        <v>-2073</v>
      </c>
      <c r="L46" s="770">
        <v>-461</v>
      </c>
      <c r="M46" s="770">
        <v>-353</v>
      </c>
      <c r="N46" s="770">
        <v>-2091</v>
      </c>
      <c r="O46" s="770">
        <v>-911</v>
      </c>
      <c r="P46" s="770">
        <v>-804</v>
      </c>
      <c r="Q46" s="770">
        <v>835</v>
      </c>
      <c r="R46" s="770">
        <v>-418</v>
      </c>
      <c r="S46" s="770">
        <v>-1792</v>
      </c>
      <c r="T46" s="770">
        <v>-127</v>
      </c>
      <c r="U46" s="770">
        <v>-709</v>
      </c>
      <c r="V46" s="551">
        <v>-448</v>
      </c>
      <c r="W46" s="551">
        <v>34</v>
      </c>
    </row>
    <row r="47" spans="1:23">
      <c r="A47" s="897" t="s">
        <v>636</v>
      </c>
      <c r="B47" s="1316"/>
      <c r="C47" s="1316"/>
      <c r="D47" s="1316"/>
      <c r="E47" s="1316"/>
      <c r="F47" s="1316"/>
      <c r="G47" s="1316"/>
      <c r="H47" s="1316"/>
      <c r="I47" s="448"/>
      <c r="J47" s="906">
        <v>5772</v>
      </c>
      <c r="K47" s="906">
        <v>8159</v>
      </c>
      <c r="L47" s="906">
        <v>5506</v>
      </c>
      <c r="M47" s="909">
        <v>5409</v>
      </c>
      <c r="N47" s="512">
        <v>4478</v>
      </c>
      <c r="O47" s="512">
        <v>4145</v>
      </c>
      <c r="P47" s="512">
        <v>4444</v>
      </c>
      <c r="Q47" s="512">
        <v>3743</v>
      </c>
      <c r="R47" s="512">
        <v>1878</v>
      </c>
      <c r="S47" s="512">
        <v>928</v>
      </c>
      <c r="T47" s="512">
        <v>2857</v>
      </c>
      <c r="U47" s="512">
        <v>2442</v>
      </c>
      <c r="V47" s="512">
        <v>1687</v>
      </c>
      <c r="W47" s="512">
        <v>2769</v>
      </c>
    </row>
    <row r="48" spans="1:23">
      <c r="A48" s="784" t="s">
        <v>637</v>
      </c>
      <c r="B48" s="1317"/>
      <c r="C48" s="1317"/>
      <c r="D48" s="1317"/>
      <c r="E48" s="1317"/>
      <c r="F48" s="1317"/>
      <c r="G48" s="1317"/>
      <c r="H48" s="1317"/>
      <c r="I48" s="697"/>
      <c r="J48" s="770">
        <v>12</v>
      </c>
      <c r="K48" s="770">
        <v>12</v>
      </c>
      <c r="L48" s="770">
        <v>29</v>
      </c>
      <c r="M48" s="770">
        <v>55</v>
      </c>
      <c r="N48" s="770">
        <v>22</v>
      </c>
      <c r="O48" s="770">
        <v>52</v>
      </c>
      <c r="P48" s="770">
        <v>-11</v>
      </c>
      <c r="Q48" s="770">
        <v>19</v>
      </c>
      <c r="R48" s="770">
        <v>41</v>
      </c>
      <c r="S48" s="770">
        <v>36</v>
      </c>
      <c r="T48" s="770">
        <v>21</v>
      </c>
      <c r="U48" s="770">
        <v>24</v>
      </c>
      <c r="V48" s="551">
        <v>8</v>
      </c>
      <c r="W48" s="551" t="s">
        <v>32</v>
      </c>
    </row>
    <row r="49" spans="1:23" ht="13.5" thickBot="1">
      <c r="A49" s="910" t="s">
        <v>644</v>
      </c>
      <c r="B49" s="1316"/>
      <c r="C49" s="1316"/>
      <c r="D49" s="1316"/>
      <c r="E49" s="1316"/>
      <c r="F49" s="1316"/>
      <c r="G49" s="1316"/>
      <c r="H49" s="1316"/>
      <c r="I49" s="448"/>
      <c r="J49" s="911">
        <v>5760</v>
      </c>
      <c r="K49" s="911">
        <v>8147</v>
      </c>
      <c r="L49" s="911">
        <v>5477</v>
      </c>
      <c r="M49" s="912">
        <v>5354</v>
      </c>
      <c r="N49" s="911">
        <v>4456</v>
      </c>
      <c r="O49" s="912">
        <v>4093</v>
      </c>
      <c r="P49" s="913">
        <v>4455</v>
      </c>
      <c r="Q49" s="913">
        <v>3724</v>
      </c>
      <c r="R49" s="914">
        <v>1837</v>
      </c>
      <c r="S49" s="914">
        <v>892</v>
      </c>
      <c r="T49" s="914">
        <v>2836</v>
      </c>
      <c r="U49" s="914">
        <v>2418</v>
      </c>
      <c r="V49" s="914">
        <v>1679</v>
      </c>
      <c r="W49" s="914">
        <v>2769</v>
      </c>
    </row>
    <row r="50" spans="1:23" ht="18" customHeight="1">
      <c r="A50" s="1648" t="s">
        <v>784</v>
      </c>
      <c r="B50" s="1649"/>
      <c r="C50" s="1649"/>
      <c r="D50" s="1649"/>
      <c r="E50" s="1649"/>
      <c r="F50" s="1649"/>
      <c r="G50" s="1649"/>
      <c r="H50" s="1649"/>
      <c r="I50" s="1650"/>
      <c r="J50" s="1649"/>
      <c r="K50" s="1649"/>
      <c r="L50" s="1649"/>
      <c r="M50" s="1649"/>
      <c r="N50" s="1649"/>
      <c r="O50" s="1649"/>
      <c r="P50" s="1649"/>
      <c r="Q50" s="1649"/>
      <c r="R50" s="1649"/>
      <c r="S50" s="1649"/>
      <c r="T50" s="1649"/>
      <c r="U50" s="1649"/>
      <c r="V50" s="1541"/>
    </row>
    <row r="51" spans="1:23">
      <c r="A51" s="915"/>
      <c r="B51" s="915"/>
      <c r="C51" s="915"/>
      <c r="D51" s="915"/>
      <c r="E51" s="915"/>
      <c r="F51" s="915"/>
      <c r="G51" s="915"/>
      <c r="H51" s="915"/>
      <c r="I51" s="915"/>
      <c r="J51" s="915"/>
      <c r="K51" s="915"/>
      <c r="L51" s="915"/>
      <c r="M51" s="915"/>
      <c r="N51" s="915"/>
      <c r="O51" s="915"/>
      <c r="P51" s="915"/>
      <c r="Q51" s="915"/>
      <c r="R51" s="915"/>
      <c r="S51" s="915"/>
      <c r="T51" s="915"/>
      <c r="U51" s="915"/>
      <c r="V51" s="915"/>
      <c r="W51" s="915"/>
    </row>
    <row r="52" spans="1:23" ht="15">
      <c r="A52" s="581" t="s">
        <v>785</v>
      </c>
      <c r="B52" s="581"/>
      <c r="C52" s="581"/>
      <c r="D52" s="581"/>
      <c r="E52" s="581"/>
      <c r="F52" s="581"/>
      <c r="G52" s="581"/>
      <c r="H52" s="581"/>
      <c r="I52" s="581"/>
      <c r="J52" s="581"/>
      <c r="K52" s="915"/>
      <c r="L52" s="915"/>
      <c r="M52" s="915"/>
      <c r="N52" s="915"/>
      <c r="O52" s="915"/>
      <c r="P52" s="915"/>
      <c r="Q52" s="915"/>
      <c r="R52" s="915"/>
      <c r="S52" s="915"/>
      <c r="T52" s="915"/>
      <c r="U52" s="915"/>
      <c r="V52" s="915"/>
      <c r="W52" s="915"/>
    </row>
    <row r="53" spans="1:23">
      <c r="A53" s="781" t="s">
        <v>111</v>
      </c>
      <c r="B53" s="442">
        <v>2017</v>
      </c>
      <c r="C53" s="442">
        <v>2018</v>
      </c>
      <c r="D53" s="442">
        <v>2019</v>
      </c>
      <c r="E53" s="442">
        <v>2020</v>
      </c>
      <c r="F53" s="442">
        <v>2021</v>
      </c>
      <c r="G53" s="442">
        <v>2022</v>
      </c>
      <c r="H53" s="442">
        <v>2023</v>
      </c>
      <c r="I53" s="896"/>
      <c r="J53" s="598" t="s">
        <v>9</v>
      </c>
      <c r="K53" s="598" t="s">
        <v>10</v>
      </c>
      <c r="L53" s="598" t="s">
        <v>11</v>
      </c>
      <c r="M53" s="598" t="s">
        <v>12</v>
      </c>
      <c r="N53" s="598" t="s">
        <v>13</v>
      </c>
      <c r="O53" s="1169" t="s">
        <v>755</v>
      </c>
      <c r="P53" s="876" t="s">
        <v>15</v>
      </c>
      <c r="Q53" s="876" t="s">
        <v>16</v>
      </c>
      <c r="R53" s="876" t="s">
        <v>134</v>
      </c>
      <c r="S53" s="1169" t="s">
        <v>756</v>
      </c>
      <c r="T53" s="598" t="s">
        <v>19</v>
      </c>
      <c r="U53" s="598" t="s">
        <v>20</v>
      </c>
      <c r="V53" s="442" t="s">
        <v>909</v>
      </c>
      <c r="W53" s="442" t="s">
        <v>965</v>
      </c>
    </row>
    <row r="54" spans="1:23">
      <c r="A54" s="790" t="s">
        <v>786</v>
      </c>
      <c r="B54" s="916">
        <v>22489</v>
      </c>
      <c r="C54" s="916">
        <v>15466</v>
      </c>
      <c r="D54" s="905">
        <v>13056</v>
      </c>
      <c r="E54" s="905">
        <v>13360</v>
      </c>
      <c r="F54" s="905">
        <v>12180</v>
      </c>
      <c r="G54" s="905">
        <v>11181</v>
      </c>
      <c r="H54" s="496">
        <v>12471</v>
      </c>
      <c r="I54" s="697"/>
      <c r="J54" s="917">
        <v>12176</v>
      </c>
      <c r="K54" s="917">
        <v>12154</v>
      </c>
      <c r="L54" s="918">
        <v>11951</v>
      </c>
      <c r="M54" s="918">
        <v>12180</v>
      </c>
      <c r="N54" s="918">
        <v>12349</v>
      </c>
      <c r="O54" s="496">
        <v>11031</v>
      </c>
      <c r="P54" s="496">
        <v>10666</v>
      </c>
      <c r="Q54" s="496">
        <v>11181</v>
      </c>
      <c r="R54" s="496">
        <v>11464</v>
      </c>
      <c r="S54" s="496">
        <v>12417</v>
      </c>
      <c r="T54" s="496">
        <v>12556</v>
      </c>
      <c r="U54" s="496">
        <v>12471</v>
      </c>
      <c r="V54" s="496">
        <v>13248</v>
      </c>
      <c r="W54" s="496">
        <v>13770</v>
      </c>
    </row>
    <row r="55" spans="1:23">
      <c r="A55" s="784" t="s">
        <v>787</v>
      </c>
      <c r="B55" s="1317"/>
      <c r="C55" s="1317"/>
      <c r="D55" s="1317"/>
      <c r="E55" s="763">
        <v>1667</v>
      </c>
      <c r="F55" s="763">
        <v>1602</v>
      </c>
      <c r="G55" s="763">
        <v>1531</v>
      </c>
      <c r="H55" s="490">
        <v>1452</v>
      </c>
      <c r="I55" s="697"/>
      <c r="J55" s="764">
        <v>1631</v>
      </c>
      <c r="K55" s="764">
        <v>1708</v>
      </c>
      <c r="L55" s="919">
        <v>1634</v>
      </c>
      <c r="M55" s="919">
        <v>1602</v>
      </c>
      <c r="N55" s="551">
        <v>1666</v>
      </c>
      <c r="O55" s="551">
        <v>1577</v>
      </c>
      <c r="P55" s="551">
        <v>1538</v>
      </c>
      <c r="Q55" s="551">
        <v>1531</v>
      </c>
      <c r="R55" s="490">
        <v>1520</v>
      </c>
      <c r="S55" s="490">
        <v>1520</v>
      </c>
      <c r="T55" s="490">
        <v>1480</v>
      </c>
      <c r="U55" s="490">
        <v>1452</v>
      </c>
      <c r="V55" s="490">
        <v>1426</v>
      </c>
      <c r="W55" s="490">
        <v>1360</v>
      </c>
    </row>
    <row r="56" spans="1:23">
      <c r="A56" s="790" t="s">
        <v>788</v>
      </c>
      <c r="B56" s="916">
        <v>4346</v>
      </c>
      <c r="C56" s="916">
        <v>5816</v>
      </c>
      <c r="D56" s="916">
        <v>8176</v>
      </c>
      <c r="E56" s="905">
        <v>14258</v>
      </c>
      <c r="F56" s="905">
        <v>11905</v>
      </c>
      <c r="G56" s="905">
        <v>4797</v>
      </c>
      <c r="H56" s="765">
        <v>-4363</v>
      </c>
      <c r="I56" s="697"/>
      <c r="J56" s="765">
        <v>14312</v>
      </c>
      <c r="K56" s="765">
        <v>14600</v>
      </c>
      <c r="L56" s="765">
        <v>11378</v>
      </c>
      <c r="M56" s="765">
        <v>11905</v>
      </c>
      <c r="N56" s="765">
        <v>9104</v>
      </c>
      <c r="O56" s="765">
        <v>-7233</v>
      </c>
      <c r="P56" s="765">
        <v>5224</v>
      </c>
      <c r="Q56" s="765">
        <v>4797</v>
      </c>
      <c r="R56" s="765">
        <v>-4758</v>
      </c>
      <c r="S56" s="765">
        <v>-5029</v>
      </c>
      <c r="T56" s="765">
        <v>-4027</v>
      </c>
      <c r="U56" s="765">
        <v>-4363</v>
      </c>
      <c r="V56" s="765">
        <v>-4569</v>
      </c>
      <c r="W56" s="765">
        <v>-6540</v>
      </c>
    </row>
    <row r="57" spans="1:23" ht="13.5" thickBot="1">
      <c r="A57" s="920" t="s">
        <v>381</v>
      </c>
      <c r="B57" s="921">
        <v>18143</v>
      </c>
      <c r="C57" s="921">
        <v>9650</v>
      </c>
      <c r="D57" s="921">
        <v>4880</v>
      </c>
      <c r="E57" s="921">
        <v>769</v>
      </c>
      <c r="F57" s="924">
        <v>1877</v>
      </c>
      <c r="G57" s="924">
        <v>7915</v>
      </c>
      <c r="H57" s="924">
        <v>9560</v>
      </c>
      <c r="I57" s="448"/>
      <c r="J57" s="922">
        <v>-505</v>
      </c>
      <c r="K57" s="922">
        <v>-738</v>
      </c>
      <c r="L57" s="923">
        <v>2207</v>
      </c>
      <c r="M57" s="923">
        <v>1877</v>
      </c>
      <c r="N57" s="903">
        <v>4911</v>
      </c>
      <c r="O57" s="903">
        <v>5375</v>
      </c>
      <c r="P57" s="903">
        <v>6980</v>
      </c>
      <c r="Q57" s="903">
        <v>7915</v>
      </c>
      <c r="R57" s="924">
        <v>8226</v>
      </c>
      <c r="S57" s="924">
        <v>8908</v>
      </c>
      <c r="T57" s="924">
        <v>10009</v>
      </c>
      <c r="U57" s="924">
        <v>9560</v>
      </c>
      <c r="V57" s="924">
        <v>10105</v>
      </c>
      <c r="W57" s="924">
        <v>8590</v>
      </c>
    </row>
    <row r="58" spans="1:23" ht="33.75">
      <c r="A58" s="1171" t="s">
        <v>1041</v>
      </c>
      <c r="B58" s="1542"/>
      <c r="C58" s="1542"/>
      <c r="D58" s="1542"/>
      <c r="E58" s="1542"/>
      <c r="F58" s="1542"/>
      <c r="G58" s="1542"/>
      <c r="H58" s="1542"/>
      <c r="I58" s="1543"/>
      <c r="J58" s="1542"/>
      <c r="K58" s="1542"/>
      <c r="L58" s="1542"/>
      <c r="M58" s="1542"/>
      <c r="N58" s="1542"/>
      <c r="O58" s="1542"/>
      <c r="P58" s="1542"/>
      <c r="Q58" s="1542"/>
      <c r="R58" s="1542"/>
      <c r="S58" s="1542"/>
      <c r="T58" s="1542"/>
      <c r="U58" s="1542"/>
      <c r="V58" s="1542"/>
      <c r="W58" s="1542"/>
    </row>
    <row r="59" spans="1:23">
      <c r="A59" s="619"/>
      <c r="B59" s="619"/>
      <c r="C59" s="619"/>
      <c r="D59" s="619"/>
      <c r="E59" s="623"/>
      <c r="F59" s="623"/>
      <c r="G59" s="623"/>
      <c r="H59" s="623"/>
      <c r="I59" s="619"/>
      <c r="J59" s="1544"/>
      <c r="K59" s="1544"/>
      <c r="L59" s="1544"/>
      <c r="M59" s="1544"/>
      <c r="N59" s="1544"/>
      <c r="O59" s="1544"/>
      <c r="P59" s="1544"/>
      <c r="Q59" s="1544"/>
      <c r="R59" s="1544"/>
      <c r="S59" s="1544"/>
      <c r="T59" s="1544"/>
      <c r="U59" s="1544"/>
      <c r="V59" s="1544"/>
      <c r="W59" s="1544"/>
    </row>
    <row r="60" spans="1:23" ht="15">
      <c r="A60" s="581" t="s">
        <v>789</v>
      </c>
      <c r="B60" s="581"/>
      <c r="C60" s="581"/>
      <c r="D60" s="581"/>
      <c r="E60" s="581"/>
      <c r="F60" s="581"/>
      <c r="G60" s="581"/>
      <c r="H60" s="581"/>
      <c r="I60" s="581"/>
      <c r="J60" s="581"/>
      <c r="K60" s="581"/>
      <c r="L60" s="581"/>
      <c r="M60" s="581"/>
      <c r="N60" s="581"/>
      <c r="O60" s="581"/>
      <c r="P60" s="581"/>
      <c r="Q60" s="581"/>
      <c r="R60" s="581"/>
      <c r="S60" s="581"/>
      <c r="T60" s="581"/>
      <c r="U60" s="581"/>
      <c r="V60" s="581"/>
      <c r="W60" s="581"/>
    </row>
    <row r="61" spans="1:23">
      <c r="A61" s="781" t="s">
        <v>111</v>
      </c>
      <c r="B61" s="442">
        <v>2017</v>
      </c>
      <c r="C61" s="442">
        <v>2018</v>
      </c>
      <c r="D61" s="442">
        <v>2019</v>
      </c>
      <c r="E61" s="442">
        <v>2020</v>
      </c>
      <c r="F61" s="442">
        <v>2021</v>
      </c>
      <c r="G61" s="442">
        <v>2022</v>
      </c>
      <c r="H61" s="442">
        <v>2023</v>
      </c>
      <c r="I61" s="896"/>
      <c r="J61" s="598" t="s">
        <v>9</v>
      </c>
      <c r="K61" s="598" t="s">
        <v>10</v>
      </c>
      <c r="L61" s="598" t="s">
        <v>11</v>
      </c>
      <c r="M61" s="598" t="s">
        <v>12</v>
      </c>
      <c r="N61" s="598" t="s">
        <v>13</v>
      </c>
      <c r="O61" s="1169" t="s">
        <v>755</v>
      </c>
      <c r="P61" s="876" t="s">
        <v>15</v>
      </c>
      <c r="Q61" s="876" t="s">
        <v>16</v>
      </c>
      <c r="R61" s="876" t="s">
        <v>134</v>
      </c>
      <c r="S61" s="1169" t="s">
        <v>756</v>
      </c>
      <c r="T61" s="598" t="s">
        <v>19</v>
      </c>
      <c r="U61" s="598" t="s">
        <v>20</v>
      </c>
      <c r="V61" s="442" t="s">
        <v>909</v>
      </c>
      <c r="W61" s="442" t="s">
        <v>965</v>
      </c>
    </row>
    <row r="62" spans="1:23">
      <c r="A62" s="784" t="s">
        <v>790</v>
      </c>
      <c r="B62" s="925">
        <v>1.5</v>
      </c>
      <c r="C62" s="925">
        <v>0.9</v>
      </c>
      <c r="D62" s="925">
        <v>1.2</v>
      </c>
      <c r="E62" s="698">
        <v>0.8</v>
      </c>
      <c r="F62" s="698">
        <v>0.4</v>
      </c>
      <c r="G62" s="698">
        <v>0.6</v>
      </c>
      <c r="H62" s="1317"/>
      <c r="I62" s="697"/>
      <c r="J62" s="698">
        <v>0.5</v>
      </c>
      <c r="K62" s="698">
        <v>0.5</v>
      </c>
      <c r="L62" s="698">
        <v>0.4</v>
      </c>
      <c r="M62" s="698">
        <v>0.4</v>
      </c>
      <c r="N62" s="698">
        <v>0.5</v>
      </c>
      <c r="O62" s="698">
        <v>0.5</v>
      </c>
      <c r="P62" s="698">
        <v>0.6</v>
      </c>
      <c r="Q62" s="698">
        <v>0.6</v>
      </c>
      <c r="R62" s="504">
        <v>0.8</v>
      </c>
      <c r="S62" s="504">
        <v>0.9</v>
      </c>
      <c r="T62" s="504">
        <v>0.9</v>
      </c>
      <c r="U62" s="504">
        <v>0.8</v>
      </c>
      <c r="V62" s="504">
        <v>0.8</v>
      </c>
      <c r="W62" s="504">
        <v>0.8</v>
      </c>
    </row>
    <row r="63" spans="1:23" ht="13.5" thickBot="1">
      <c r="A63" s="926" t="s">
        <v>791</v>
      </c>
      <c r="B63" s="927">
        <v>1.8</v>
      </c>
      <c r="C63" s="927">
        <v>1.2</v>
      </c>
      <c r="D63" s="927">
        <v>1.1000000000000001</v>
      </c>
      <c r="E63" s="928">
        <v>0.9</v>
      </c>
      <c r="F63" s="928">
        <v>0.5</v>
      </c>
      <c r="G63" s="928">
        <v>0.7</v>
      </c>
      <c r="H63" s="1316"/>
      <c r="I63" s="697"/>
      <c r="J63" s="928">
        <v>0.6</v>
      </c>
      <c r="K63" s="928">
        <v>0.5</v>
      </c>
      <c r="L63" s="928">
        <v>0.4</v>
      </c>
      <c r="M63" s="928">
        <v>0.5</v>
      </c>
      <c r="N63" s="928">
        <v>0.5</v>
      </c>
      <c r="O63" s="928">
        <v>0.6</v>
      </c>
      <c r="P63" s="928">
        <v>0.9</v>
      </c>
      <c r="Q63" s="928">
        <v>0.7</v>
      </c>
      <c r="R63" s="928">
        <v>0.7</v>
      </c>
      <c r="S63" s="928">
        <v>0.8</v>
      </c>
      <c r="T63" s="928">
        <v>0.8</v>
      </c>
      <c r="U63" s="928">
        <v>0.8</v>
      </c>
      <c r="V63" s="928">
        <v>0.9</v>
      </c>
      <c r="W63" s="928">
        <v>0.8</v>
      </c>
    </row>
    <row r="64" spans="1:23">
      <c r="A64" s="1171" t="s">
        <v>792</v>
      </c>
      <c r="B64" s="1170"/>
      <c r="C64" s="1170"/>
      <c r="D64" s="1170"/>
      <c r="E64" s="690"/>
      <c r="F64" s="690"/>
      <c r="G64" s="690"/>
      <c r="H64" s="1346"/>
      <c r="I64" s="697"/>
      <c r="J64" s="690"/>
      <c r="K64" s="690"/>
      <c r="L64" s="690"/>
      <c r="M64" s="690"/>
      <c r="N64" s="690"/>
      <c r="O64" s="690"/>
      <c r="P64" s="690"/>
      <c r="Q64" s="690"/>
      <c r="R64" s="690"/>
      <c r="S64" s="690"/>
      <c r="T64" s="690"/>
      <c r="U64" s="690"/>
      <c r="V64" s="690"/>
      <c r="W64" s="690"/>
    </row>
    <row r="65" spans="1:24">
      <c r="A65" s="488"/>
      <c r="B65" s="488"/>
      <c r="C65" s="488"/>
      <c r="D65" s="488"/>
      <c r="E65" s="488"/>
      <c r="F65" s="488"/>
      <c r="G65" s="488"/>
      <c r="H65" s="488"/>
      <c r="I65" s="488"/>
      <c r="J65" s="929"/>
      <c r="K65" s="929"/>
      <c r="L65" s="929"/>
      <c r="M65" s="929"/>
      <c r="N65" s="929"/>
      <c r="O65" s="929"/>
      <c r="P65" s="929"/>
      <c r="Q65" s="929"/>
      <c r="R65" s="929"/>
      <c r="S65" s="929"/>
      <c r="T65" s="929"/>
      <c r="U65" s="929"/>
      <c r="V65" s="929"/>
      <c r="W65" s="929"/>
    </row>
    <row r="66" spans="1:24" ht="15">
      <c r="A66" s="1600" t="s">
        <v>793</v>
      </c>
      <c r="B66" s="1600"/>
      <c r="C66" s="1600"/>
      <c r="D66" s="1600"/>
      <c r="E66" s="1600"/>
      <c r="F66" s="1600"/>
      <c r="G66" s="1600"/>
      <c r="H66" s="1600"/>
      <c r="I66" s="1600"/>
      <c r="J66" s="1600"/>
      <c r="K66" s="1600"/>
      <c r="L66" s="1600"/>
      <c r="M66" s="1600"/>
      <c r="N66" s="1600"/>
      <c r="O66" s="1600"/>
      <c r="P66" s="1600"/>
      <c r="Q66" s="1600"/>
      <c r="R66" s="1600"/>
      <c r="S66" s="1600"/>
      <c r="T66" s="1600"/>
      <c r="U66" s="1600"/>
      <c r="V66" s="581"/>
    </row>
    <row r="67" spans="1:24">
      <c r="A67" s="781" t="s">
        <v>111</v>
      </c>
      <c r="B67" s="442">
        <v>2017</v>
      </c>
      <c r="C67" s="442">
        <v>2018</v>
      </c>
      <c r="D67" s="442">
        <v>2019</v>
      </c>
      <c r="E67" s="442">
        <v>2020</v>
      </c>
      <c r="F67" s="442">
        <v>2021</v>
      </c>
      <c r="G67" s="442">
        <v>2022</v>
      </c>
      <c r="H67" s="442">
        <v>2023</v>
      </c>
      <c r="I67" s="896"/>
      <c r="J67" s="598" t="s">
        <v>9</v>
      </c>
      <c r="K67" s="598" t="s">
        <v>10</v>
      </c>
      <c r="L67" s="598" t="s">
        <v>11</v>
      </c>
      <c r="M67" s="598" t="s">
        <v>12</v>
      </c>
      <c r="N67" s="598" t="s">
        <v>13</v>
      </c>
      <c r="O67" s="1169" t="s">
        <v>755</v>
      </c>
      <c r="P67" s="876" t="s">
        <v>15</v>
      </c>
      <c r="Q67" s="876" t="s">
        <v>16</v>
      </c>
      <c r="R67" s="876" t="s">
        <v>134</v>
      </c>
      <c r="S67" s="1169" t="s">
        <v>756</v>
      </c>
      <c r="T67" s="598" t="s">
        <v>19</v>
      </c>
      <c r="U67" s="598" t="s">
        <v>20</v>
      </c>
      <c r="V67" s="442" t="s">
        <v>909</v>
      </c>
      <c r="W67" s="442" t="s">
        <v>965</v>
      </c>
    </row>
    <row r="68" spans="1:24">
      <c r="A68" s="784" t="s">
        <v>391</v>
      </c>
      <c r="B68" s="925">
        <v>9</v>
      </c>
      <c r="C68" s="925">
        <v>14</v>
      </c>
      <c r="D68" s="925">
        <v>10.7</v>
      </c>
      <c r="E68" s="698">
        <v>20.3</v>
      </c>
      <c r="F68" s="698">
        <v>46.7</v>
      </c>
      <c r="G68" s="698">
        <v>32.299999999999997</v>
      </c>
      <c r="H68" s="930">
        <v>24.1</v>
      </c>
      <c r="I68" s="697"/>
      <c r="J68" s="1090">
        <v>28</v>
      </c>
      <c r="K68" s="698">
        <v>39.1</v>
      </c>
      <c r="L68" s="698">
        <v>43.1</v>
      </c>
      <c r="M68" s="698">
        <v>46.7</v>
      </c>
      <c r="N68" s="698">
        <v>46.5</v>
      </c>
      <c r="O68" s="698">
        <v>38.1</v>
      </c>
      <c r="P68" s="698">
        <v>33.700000000000003</v>
      </c>
      <c r="Q68" s="698">
        <v>33.700000000000003</v>
      </c>
      <c r="R68" s="930">
        <v>27.1</v>
      </c>
      <c r="S68" s="930">
        <v>24.1</v>
      </c>
      <c r="T68" s="930">
        <v>23</v>
      </c>
      <c r="U68" s="930">
        <v>24.1</v>
      </c>
      <c r="V68" s="930">
        <v>24.3</v>
      </c>
      <c r="W68" s="930">
        <v>23.6</v>
      </c>
    </row>
    <row r="69" spans="1:24">
      <c r="A69" s="926" t="s">
        <v>794</v>
      </c>
      <c r="B69" s="927">
        <v>9.1</v>
      </c>
      <c r="C69" s="927">
        <v>14.8</v>
      </c>
      <c r="D69" s="927">
        <v>8.9</v>
      </c>
      <c r="E69" s="931">
        <v>22</v>
      </c>
      <c r="F69" s="931">
        <v>45.2</v>
      </c>
      <c r="G69" s="931">
        <v>25.2</v>
      </c>
      <c r="H69" s="928">
        <v>24.2</v>
      </c>
      <c r="I69" s="697"/>
      <c r="J69" s="928">
        <v>27.8</v>
      </c>
      <c r="K69" s="928">
        <v>38.700000000000003</v>
      </c>
      <c r="L69" s="928">
        <v>41.3</v>
      </c>
      <c r="M69" s="928">
        <v>45.2</v>
      </c>
      <c r="N69" s="928">
        <v>49.5</v>
      </c>
      <c r="O69" s="931">
        <v>23</v>
      </c>
      <c r="P69" s="928">
        <v>19.399999999999999</v>
      </c>
      <c r="Q69" s="928">
        <v>25.2</v>
      </c>
      <c r="R69" s="928">
        <v>22.1</v>
      </c>
      <c r="S69" s="928">
        <v>20.100000000000001</v>
      </c>
      <c r="T69" s="928">
        <v>21.2</v>
      </c>
      <c r="U69" s="928">
        <v>24.2</v>
      </c>
      <c r="V69" s="928">
        <v>23.5</v>
      </c>
      <c r="W69" s="928">
        <v>26.2</v>
      </c>
    </row>
    <row r="70" spans="1:24" ht="15">
      <c r="A70" s="749"/>
      <c r="B70" s="749"/>
      <c r="C70" s="749"/>
      <c r="D70" s="749"/>
      <c r="E70" s="749"/>
      <c r="F70" s="749"/>
      <c r="G70" s="749"/>
      <c r="H70" s="749"/>
      <c r="I70" s="749"/>
      <c r="J70" s="748"/>
      <c r="K70" s="748"/>
      <c r="L70" s="932"/>
      <c r="M70" s="748"/>
      <c r="N70" s="748"/>
      <c r="O70" s="748"/>
      <c r="P70" s="748"/>
      <c r="Q70" s="748"/>
      <c r="R70" s="748"/>
      <c r="S70" s="748"/>
      <c r="T70" s="748"/>
      <c r="U70" s="748"/>
      <c r="V70" s="748"/>
      <c r="W70" s="748"/>
    </row>
    <row r="71" spans="1:24" ht="15" customHeight="1">
      <c r="A71" s="1603" t="s">
        <v>795</v>
      </c>
      <c r="B71" s="1603"/>
      <c r="C71" s="1603"/>
      <c r="D71" s="1603"/>
      <c r="E71" s="1603"/>
      <c r="F71" s="1603"/>
      <c r="G71" s="1603"/>
      <c r="H71" s="1603"/>
      <c r="I71" s="1603"/>
      <c r="J71" s="1603"/>
      <c r="K71" s="1603"/>
      <c r="L71" s="1603"/>
      <c r="M71" s="1603"/>
      <c r="N71" s="1603"/>
      <c r="O71" s="1603"/>
      <c r="P71" s="1603"/>
      <c r="Q71" s="1603"/>
      <c r="R71" s="1603"/>
      <c r="S71" s="1603"/>
      <c r="T71" s="1603"/>
      <c r="U71" s="1603"/>
      <c r="V71" s="1168"/>
    </row>
    <row r="72" spans="1:24">
      <c r="A72" s="933" t="s">
        <v>796</v>
      </c>
      <c r="B72" s="442">
        <v>2017</v>
      </c>
      <c r="C72" s="442">
        <v>2018</v>
      </c>
      <c r="D72" s="442">
        <v>2019</v>
      </c>
      <c r="E72" s="442">
        <v>2020</v>
      </c>
      <c r="F72" s="442">
        <v>2021</v>
      </c>
      <c r="G72" s="442">
        <v>2022</v>
      </c>
      <c r="H72" s="442">
        <v>2023</v>
      </c>
      <c r="I72" s="896"/>
      <c r="J72" s="598" t="s">
        <v>9</v>
      </c>
      <c r="K72" s="598" t="s">
        <v>10</v>
      </c>
      <c r="L72" s="598" t="s">
        <v>11</v>
      </c>
      <c r="M72" s="598" t="s">
        <v>12</v>
      </c>
      <c r="N72" s="598" t="s">
        <v>13</v>
      </c>
      <c r="O72" s="1545" t="s">
        <v>755</v>
      </c>
      <c r="P72" s="442" t="s">
        <v>15</v>
      </c>
      <c r="Q72" s="442" t="s">
        <v>16</v>
      </c>
      <c r="R72" s="442" t="s">
        <v>134</v>
      </c>
      <c r="S72" s="1545" t="s">
        <v>756</v>
      </c>
      <c r="T72" s="598" t="s">
        <v>19</v>
      </c>
      <c r="U72" s="598" t="s">
        <v>20</v>
      </c>
      <c r="V72" s="442" t="s">
        <v>909</v>
      </c>
      <c r="W72" s="442" t="s">
        <v>965</v>
      </c>
    </row>
    <row r="73" spans="1:24">
      <c r="A73" s="784" t="s">
        <v>797</v>
      </c>
      <c r="B73" s="1317"/>
      <c r="C73" s="1317"/>
      <c r="D73" s="1317"/>
      <c r="E73" s="1317"/>
      <c r="F73" s="1317"/>
      <c r="G73" s="1317"/>
      <c r="H73" s="1317"/>
      <c r="I73" s="697"/>
      <c r="J73" s="690">
        <v>5.4832999999999998</v>
      </c>
      <c r="K73" s="698">
        <v>5.2907000000000002</v>
      </c>
      <c r="L73" s="690">
        <v>5.2286000000000001</v>
      </c>
      <c r="M73" s="1086">
        <v>5.5860000000000003</v>
      </c>
      <c r="N73" s="1086">
        <v>5.2298999999999998</v>
      </c>
      <c r="O73" s="698" t="s">
        <v>798</v>
      </c>
      <c r="P73" s="698">
        <v>5.2462</v>
      </c>
      <c r="Q73" s="698">
        <v>5.2553999999999998</v>
      </c>
      <c r="R73" s="698" t="s">
        <v>799</v>
      </c>
      <c r="S73" s="698" t="s">
        <v>800</v>
      </c>
      <c r="T73" s="504">
        <v>4.8803000000000001</v>
      </c>
      <c r="U73" s="504">
        <v>4.9553000000000003</v>
      </c>
      <c r="V73" s="504">
        <v>4.9515000000000002</v>
      </c>
      <c r="W73" s="504">
        <v>5.2129000000000003</v>
      </c>
    </row>
    <row r="74" spans="1:24">
      <c r="A74" s="926" t="s">
        <v>801</v>
      </c>
      <c r="B74" s="1316"/>
      <c r="C74" s="1339"/>
      <c r="D74" s="1339"/>
      <c r="E74" s="1339"/>
      <c r="F74" s="1339"/>
      <c r="G74" s="1339"/>
      <c r="H74" s="1339"/>
      <c r="I74" s="697"/>
      <c r="J74" s="1089">
        <v>5.6973000000000003</v>
      </c>
      <c r="K74" s="928">
        <v>5.0022000000000002</v>
      </c>
      <c r="L74" s="1089">
        <v>5.4394</v>
      </c>
      <c r="M74" s="928">
        <v>5.5804999999999998</v>
      </c>
      <c r="N74" s="1087">
        <v>4.7378</v>
      </c>
      <c r="O74" s="928" t="s">
        <v>802</v>
      </c>
      <c r="P74" s="928">
        <v>5.4066000000000001</v>
      </c>
      <c r="Q74" s="928">
        <v>5.2176999999999998</v>
      </c>
      <c r="R74" s="928" t="s">
        <v>803</v>
      </c>
      <c r="S74" s="928" t="s">
        <v>804</v>
      </c>
      <c r="T74" s="928">
        <v>5.0076000000000001</v>
      </c>
      <c r="U74" s="1243">
        <v>48413</v>
      </c>
      <c r="V74" s="1434">
        <v>4.9962</v>
      </c>
      <c r="W74" s="1434">
        <v>5.5589000000000004</v>
      </c>
    </row>
    <row r="75" spans="1:24">
      <c r="B75" s="1314"/>
      <c r="J75" s="759"/>
      <c r="K75" s="759"/>
      <c r="L75" s="759"/>
      <c r="M75" s="759"/>
      <c r="N75" s="759"/>
      <c r="O75" s="759"/>
      <c r="P75" s="759"/>
      <c r="Q75" s="759"/>
      <c r="R75" s="759"/>
      <c r="S75" s="759"/>
      <c r="T75" s="759"/>
      <c r="U75" s="759"/>
      <c r="V75" s="759"/>
      <c r="W75" s="759"/>
      <c r="X75" s="759"/>
    </row>
  </sheetData>
  <mergeCells count="7">
    <mergeCell ref="A71:U71"/>
    <mergeCell ref="A1:U1"/>
    <mergeCell ref="A12:U12"/>
    <mergeCell ref="A14:U14"/>
    <mergeCell ref="A37:U37"/>
    <mergeCell ref="A50:U50"/>
    <mergeCell ref="A66:U66"/>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D9D26-9E81-4F1B-8F06-F4D310B276C7}">
  <sheetPr>
    <pageSetUpPr autoPageBreaks="0" fitToPage="1"/>
  </sheetPr>
  <dimension ref="A1:IR48"/>
  <sheetViews>
    <sheetView showGridLines="0" tabSelected="1" showOutlineSymbols="0" topLeftCell="A2" zoomScale="150" zoomScaleNormal="150" workbookViewId="0">
      <pane xSplit="1" topLeftCell="AH1" activePane="topRight" state="frozen"/>
      <selection sqref="A1:U1"/>
      <selection pane="topRight" activeCell="AJ4" sqref="AJ4"/>
    </sheetView>
  </sheetViews>
  <sheetFormatPr defaultColWidth="9.140625" defaultRowHeight="12.75"/>
  <cols>
    <col min="1" max="1" width="41.7109375" style="440" customWidth="1"/>
    <col min="2" max="2" width="9.5703125" style="440" customWidth="1"/>
    <col min="3" max="3" width="7.140625" style="440" customWidth="1"/>
    <col min="4" max="4" width="9.5703125" style="440" customWidth="1"/>
    <col min="5" max="5" width="7.140625" style="440" customWidth="1"/>
    <col min="6" max="6" width="9.5703125" style="440" customWidth="1"/>
    <col min="7" max="7" width="7.140625" style="440" customWidth="1"/>
    <col min="8" max="8" width="9.5703125" style="440" customWidth="1"/>
    <col min="9" max="9" width="7.140625" style="440" customWidth="1"/>
    <col min="10" max="10" width="9.5703125" style="440" customWidth="1"/>
    <col min="11" max="13" width="7.140625" style="440" customWidth="1"/>
    <col min="14" max="14" width="9.5703125" style="440" customWidth="1"/>
    <col min="15" max="15" width="7.140625" style="440" customWidth="1"/>
    <col min="16" max="16" width="5.5703125" style="440" customWidth="1"/>
    <col min="17" max="17" width="9.5703125" style="440" customWidth="1"/>
    <col min="18" max="18" width="7.140625" style="440" customWidth="1"/>
    <col min="19" max="19" width="9.5703125" style="440" customWidth="1"/>
    <col min="20" max="20" width="7.28515625" style="440" customWidth="1"/>
    <col min="21" max="21" width="9.5703125" style="440" customWidth="1"/>
    <col min="22" max="22" width="7.28515625" style="440" customWidth="1"/>
    <col min="23" max="23" width="9.5703125" style="440" customWidth="1"/>
    <col min="24" max="24" width="7.28515625" style="440" customWidth="1"/>
    <col min="25" max="25" width="9.5703125" style="440" customWidth="1"/>
    <col min="26" max="26" width="7.28515625" style="440" customWidth="1"/>
    <col min="27" max="27" width="9.5703125" style="440" customWidth="1"/>
    <col min="28" max="28" width="7.28515625" style="440" customWidth="1"/>
    <col min="29" max="29" width="9.5703125" style="440" customWidth="1"/>
    <col min="30" max="30" width="7.28515625" style="440" customWidth="1"/>
    <col min="31" max="31" width="9.5703125" style="440" customWidth="1"/>
    <col min="32" max="32" width="7.28515625" style="440" customWidth="1"/>
    <col min="33" max="33" width="9.5703125" style="440" customWidth="1"/>
    <col min="34" max="34" width="7.28515625" style="440" customWidth="1"/>
    <col min="35" max="35" width="9.5703125" style="440" customWidth="1"/>
    <col min="36" max="38" width="7.28515625" style="440" customWidth="1"/>
    <col min="39" max="39" width="9.5703125" style="440" customWidth="1"/>
    <col min="40" max="42" width="7.28515625" style="440" customWidth="1"/>
    <col min="43" max="43" width="9.5703125" style="440" customWidth="1"/>
    <col min="44" max="44" width="7.28515625" style="440" customWidth="1"/>
    <col min="45" max="16384" width="9.140625" style="440"/>
  </cols>
  <sheetData>
    <row r="1" spans="1:44" ht="15">
      <c r="A1" s="1551" t="s">
        <v>129</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row>
    <row r="2" spans="1:44">
      <c r="A2" s="56" t="s">
        <v>111</v>
      </c>
      <c r="B2" s="598">
        <v>2017</v>
      </c>
      <c r="C2" s="598" t="s">
        <v>130</v>
      </c>
      <c r="D2" s="598">
        <v>2018</v>
      </c>
      <c r="E2" s="598" t="s">
        <v>130</v>
      </c>
      <c r="F2" s="598">
        <v>2019</v>
      </c>
      <c r="G2" s="598" t="s">
        <v>130</v>
      </c>
      <c r="H2" s="598">
        <v>2020</v>
      </c>
      <c r="I2" s="598" t="s">
        <v>130</v>
      </c>
      <c r="J2" s="598">
        <v>2021</v>
      </c>
      <c r="K2" s="598" t="s">
        <v>130</v>
      </c>
      <c r="L2" s="598">
        <v>2022</v>
      </c>
      <c r="M2" s="598" t="s">
        <v>130</v>
      </c>
      <c r="N2" s="598">
        <v>2023</v>
      </c>
      <c r="O2" s="598" t="s">
        <v>130</v>
      </c>
      <c r="P2" s="935"/>
      <c r="Q2" s="598" t="s">
        <v>9</v>
      </c>
      <c r="R2" s="598" t="s">
        <v>130</v>
      </c>
      <c r="S2" s="598" t="s">
        <v>10</v>
      </c>
      <c r="T2" s="598" t="s">
        <v>130</v>
      </c>
      <c r="U2" s="598" t="s">
        <v>11</v>
      </c>
      <c r="V2" s="598" t="s">
        <v>130</v>
      </c>
      <c r="W2" s="598" t="s">
        <v>12</v>
      </c>
      <c r="X2" s="598" t="s">
        <v>130</v>
      </c>
      <c r="Y2" s="598" t="s">
        <v>13</v>
      </c>
      <c r="Z2" s="598" t="s">
        <v>130</v>
      </c>
      <c r="AA2" s="936" t="s">
        <v>131</v>
      </c>
      <c r="AB2" s="936" t="s">
        <v>132</v>
      </c>
      <c r="AC2" s="598" t="s">
        <v>15</v>
      </c>
      <c r="AD2" s="598" t="s">
        <v>130</v>
      </c>
      <c r="AE2" s="598" t="s">
        <v>16</v>
      </c>
      <c r="AF2" s="936" t="s">
        <v>133</v>
      </c>
      <c r="AG2" s="936" t="s">
        <v>134</v>
      </c>
      <c r="AH2" s="936" t="s">
        <v>133</v>
      </c>
      <c r="AI2" s="936" t="s">
        <v>135</v>
      </c>
      <c r="AJ2" s="598" t="s">
        <v>130</v>
      </c>
      <c r="AK2" s="598" t="s">
        <v>19</v>
      </c>
      <c r="AL2" s="598" t="s">
        <v>130</v>
      </c>
      <c r="AM2" s="598" t="s">
        <v>20</v>
      </c>
      <c r="AN2" s="598" t="s">
        <v>130</v>
      </c>
      <c r="AO2" s="598" t="s">
        <v>909</v>
      </c>
      <c r="AP2" s="598" t="s">
        <v>130</v>
      </c>
      <c r="AQ2" s="598" t="s">
        <v>965</v>
      </c>
      <c r="AR2" s="598" t="s">
        <v>130</v>
      </c>
    </row>
    <row r="3" spans="1:44">
      <c r="A3" s="1164" t="s">
        <v>136</v>
      </c>
      <c r="B3" s="937">
        <v>25129</v>
      </c>
      <c r="C3" s="938">
        <v>74</v>
      </c>
      <c r="D3" s="937">
        <v>27933</v>
      </c>
      <c r="E3" s="939">
        <f>D3/$D$23*100</f>
        <v>76.371838687628156</v>
      </c>
      <c r="F3" s="937">
        <v>30005</v>
      </c>
      <c r="G3" s="939">
        <f>F3/$F$23*100</f>
        <v>79.864253393665166</v>
      </c>
      <c r="H3" s="940">
        <v>32078</v>
      </c>
      <c r="I3" s="939">
        <v>81.099999999999994</v>
      </c>
      <c r="J3" s="940">
        <v>45925</v>
      </c>
      <c r="K3" s="942">
        <v>84</v>
      </c>
      <c r="L3" s="1230">
        <v>34916</v>
      </c>
      <c r="M3" s="942">
        <v>80</v>
      </c>
      <c r="N3" s="941">
        <v>34079</v>
      </c>
      <c r="O3" s="942">
        <v>82</v>
      </c>
      <c r="P3" s="943"/>
      <c r="Q3" s="941">
        <v>10411</v>
      </c>
      <c r="R3" s="1122">
        <f>Q3/$Q$19*100</f>
        <v>82.936349876523536</v>
      </c>
      <c r="S3" s="941">
        <v>14178</v>
      </c>
      <c r="T3" s="944">
        <v>85.85</v>
      </c>
      <c r="U3" s="941">
        <f>SUM(U4:U9)</f>
        <v>10566</v>
      </c>
      <c r="V3" s="1099">
        <v>85.75</v>
      </c>
      <c r="W3" s="941">
        <f>SUM(W4:W9)</f>
        <v>10769</v>
      </c>
      <c r="X3" s="944">
        <f t="shared" ref="X3:AF3" si="0">SUM(X4:X9)</f>
        <v>82.109999999999985</v>
      </c>
      <c r="Y3" s="944">
        <f t="shared" si="0"/>
        <v>8734</v>
      </c>
      <c r="Z3" s="944">
        <f t="shared" si="0"/>
        <v>80.567887532371444</v>
      </c>
      <c r="AA3" s="944">
        <f t="shared" si="0"/>
        <v>9025</v>
      </c>
      <c r="AB3" s="944">
        <f t="shared" si="0"/>
        <v>81</v>
      </c>
      <c r="AC3" s="944">
        <f t="shared" si="0"/>
        <v>7827</v>
      </c>
      <c r="AD3" s="944">
        <f t="shared" si="0"/>
        <v>79</v>
      </c>
      <c r="AE3" s="944">
        <f t="shared" si="0"/>
        <v>9330</v>
      </c>
      <c r="AF3" s="944">
        <f t="shared" si="0"/>
        <v>78</v>
      </c>
      <c r="AG3" s="945">
        <v>6411</v>
      </c>
      <c r="AH3" s="1110">
        <v>76</v>
      </c>
      <c r="AI3" s="945">
        <v>7776</v>
      </c>
      <c r="AJ3" s="1110">
        <v>80</v>
      </c>
      <c r="AK3" s="945">
        <v>8862</v>
      </c>
      <c r="AL3" s="1113">
        <v>83</v>
      </c>
      <c r="AM3" s="945">
        <v>11030</v>
      </c>
      <c r="AN3" s="946">
        <v>84</v>
      </c>
      <c r="AO3" s="945">
        <v>7025</v>
      </c>
      <c r="AP3" s="946">
        <v>83</v>
      </c>
      <c r="AQ3" s="945">
        <v>8298</v>
      </c>
      <c r="AR3" s="946">
        <v>84</v>
      </c>
    </row>
    <row r="4" spans="1:44">
      <c r="A4" s="1165" t="s">
        <v>137</v>
      </c>
      <c r="B4" s="948">
        <v>18524</v>
      </c>
      <c r="C4" s="949">
        <v>54.5</v>
      </c>
      <c r="D4" s="948">
        <v>20354</v>
      </c>
      <c r="E4" s="950">
        <f>D4/$D$23*100</f>
        <v>55.650034176349962</v>
      </c>
      <c r="F4" s="948">
        <v>23343</v>
      </c>
      <c r="G4" s="950">
        <f t="shared" ref="G4:G18" si="1">F4/$F$23*100</f>
        <v>62.132020228906036</v>
      </c>
      <c r="H4" s="951">
        <v>27285</v>
      </c>
      <c r="I4" s="950">
        <v>69</v>
      </c>
      <c r="J4" s="951">
        <v>38324</v>
      </c>
      <c r="K4" s="948">
        <v>70</v>
      </c>
      <c r="L4" s="1231">
        <v>28188</v>
      </c>
      <c r="M4" s="948">
        <v>64</v>
      </c>
      <c r="N4" s="952">
        <v>27760</v>
      </c>
      <c r="O4" s="948">
        <v>66</v>
      </c>
      <c r="P4" s="953"/>
      <c r="Q4" s="952">
        <v>9060</v>
      </c>
      <c r="R4" s="1123">
        <f>Q4/$Q$19*100</f>
        <v>72.173982314984471</v>
      </c>
      <c r="S4" s="952">
        <v>12081</v>
      </c>
      <c r="T4" s="1093">
        <v>73.16</v>
      </c>
      <c r="U4" s="952">
        <v>8418</v>
      </c>
      <c r="V4" s="1116">
        <v>68.02</v>
      </c>
      <c r="W4" s="452">
        <v>8764</v>
      </c>
      <c r="X4" s="1093">
        <v>66.88</v>
      </c>
      <c r="Y4" s="452">
        <v>7255</v>
      </c>
      <c r="Z4" s="1100">
        <f t="shared" ref="Z4:Z17" si="2">Y4/$Y$19*100</f>
        <v>67.101368849426564</v>
      </c>
      <c r="AA4" s="452">
        <v>7113</v>
      </c>
      <c r="AB4" s="951">
        <v>64</v>
      </c>
      <c r="AC4" s="452">
        <v>6053</v>
      </c>
      <c r="AD4" s="1106">
        <v>61</v>
      </c>
      <c r="AE4" s="452">
        <v>7767</v>
      </c>
      <c r="AF4" s="1111">
        <v>65</v>
      </c>
      <c r="AG4" s="955">
        <v>4982</v>
      </c>
      <c r="AH4" s="1111">
        <v>59</v>
      </c>
      <c r="AI4" s="955">
        <v>6235</v>
      </c>
      <c r="AJ4" s="1111">
        <v>64</v>
      </c>
      <c r="AK4" s="955">
        <v>7331</v>
      </c>
      <c r="AL4" s="1114">
        <v>69</v>
      </c>
      <c r="AM4" s="955">
        <v>9212</v>
      </c>
      <c r="AN4" s="956">
        <v>71</v>
      </c>
      <c r="AO4" s="955">
        <v>5292</v>
      </c>
      <c r="AP4" s="956">
        <v>63</v>
      </c>
      <c r="AQ4" s="955">
        <v>6729</v>
      </c>
      <c r="AR4" s="956">
        <v>68</v>
      </c>
    </row>
    <row r="5" spans="1:44">
      <c r="A5" s="957" t="s">
        <v>138</v>
      </c>
      <c r="B5" s="958">
        <v>38</v>
      </c>
      <c r="C5" s="959">
        <v>0.1</v>
      </c>
      <c r="D5" s="958">
        <v>35</v>
      </c>
      <c r="E5" s="960">
        <f>D5/$D$23*100</f>
        <v>9.569377990430622E-2</v>
      </c>
      <c r="F5" s="958">
        <v>35</v>
      </c>
      <c r="G5" s="939">
        <f t="shared" si="1"/>
        <v>9.3159435719989359E-2</v>
      </c>
      <c r="H5" s="958">
        <v>20</v>
      </c>
      <c r="I5" s="959">
        <v>0.1</v>
      </c>
      <c r="J5" s="958">
        <v>62</v>
      </c>
      <c r="K5" s="1317"/>
      <c r="L5" s="1232">
        <v>103</v>
      </c>
      <c r="M5" s="1317"/>
      <c r="N5" s="961">
        <v>122</v>
      </c>
      <c r="O5" s="1317"/>
      <c r="P5" s="953"/>
      <c r="Q5" s="958">
        <v>24</v>
      </c>
      <c r="R5" s="962">
        <f t="shared" ref="R5:R9" si="3">Q5/$Q$19*100</f>
        <v>0.19118935712578666</v>
      </c>
      <c r="S5" s="961">
        <v>14</v>
      </c>
      <c r="T5" s="1094">
        <v>1.08</v>
      </c>
      <c r="U5" s="961">
        <v>17</v>
      </c>
      <c r="V5" s="1317"/>
      <c r="W5" s="961">
        <v>8</v>
      </c>
      <c r="X5" s="1317"/>
      <c r="Y5" s="464">
        <v>23</v>
      </c>
      <c r="Z5" s="1317"/>
      <c r="AA5" s="464">
        <v>29</v>
      </c>
      <c r="AB5" s="1103"/>
      <c r="AC5" s="464">
        <v>29</v>
      </c>
      <c r="AD5" s="1317"/>
      <c r="AE5" s="464">
        <v>22</v>
      </c>
      <c r="AF5" s="1317"/>
      <c r="AG5" s="964">
        <v>26</v>
      </c>
      <c r="AH5" s="1317"/>
      <c r="AI5" s="964">
        <v>34</v>
      </c>
      <c r="AJ5" s="965">
        <v>0</v>
      </c>
      <c r="AK5" s="964">
        <v>33</v>
      </c>
      <c r="AL5" s="1317"/>
      <c r="AM5" s="964">
        <v>29</v>
      </c>
      <c r="AN5" s="1317"/>
      <c r="AO5" s="964">
        <v>27</v>
      </c>
      <c r="AP5" s="965">
        <v>0</v>
      </c>
      <c r="AQ5" s="964">
        <v>27</v>
      </c>
      <c r="AR5" s="965">
        <v>0</v>
      </c>
    </row>
    <row r="6" spans="1:44">
      <c r="A6" s="1165" t="s">
        <v>140</v>
      </c>
      <c r="B6" s="948">
        <v>5653</v>
      </c>
      <c r="C6" s="949">
        <v>16.600000000000001</v>
      </c>
      <c r="D6" s="948">
        <v>6651</v>
      </c>
      <c r="E6" s="950">
        <f>D6/$D$23*100</f>
        <v>18.184552289815446</v>
      </c>
      <c r="F6" s="948">
        <v>5948</v>
      </c>
      <c r="G6" s="966">
        <f t="shared" si="1"/>
        <v>15.831780676071332</v>
      </c>
      <c r="H6" s="951">
        <v>4242</v>
      </c>
      <c r="I6" s="966">
        <v>10.7</v>
      </c>
      <c r="J6" s="952">
        <v>7053</v>
      </c>
      <c r="K6" s="1111">
        <v>12.9</v>
      </c>
      <c r="L6" s="1231">
        <v>6256</v>
      </c>
      <c r="M6" s="948">
        <v>14</v>
      </c>
      <c r="N6" s="952">
        <v>5803</v>
      </c>
      <c r="O6" s="948">
        <v>14</v>
      </c>
      <c r="P6" s="953"/>
      <c r="Q6" s="948">
        <v>1208</v>
      </c>
      <c r="R6" s="1123">
        <f t="shared" si="3"/>
        <v>9.6231976419979279</v>
      </c>
      <c r="S6" s="952">
        <v>1947</v>
      </c>
      <c r="T6" s="1093">
        <v>11.79</v>
      </c>
      <c r="U6" s="952">
        <v>2009</v>
      </c>
      <c r="V6" s="1117">
        <v>16.23</v>
      </c>
      <c r="W6" s="952">
        <v>1889</v>
      </c>
      <c r="X6" s="1093">
        <v>14.41</v>
      </c>
      <c r="Y6" s="452">
        <v>1364</v>
      </c>
      <c r="Z6" s="1100">
        <f t="shared" si="2"/>
        <v>12.615612282648907</v>
      </c>
      <c r="AA6" s="452">
        <v>1780</v>
      </c>
      <c r="AB6" s="951">
        <v>16</v>
      </c>
      <c r="AC6" s="452">
        <v>1656</v>
      </c>
      <c r="AD6" s="1106">
        <v>17</v>
      </c>
      <c r="AE6" s="452">
        <v>1456</v>
      </c>
      <c r="AF6" s="1111">
        <v>12</v>
      </c>
      <c r="AG6" s="955">
        <v>1322</v>
      </c>
      <c r="AH6" s="1111">
        <v>16</v>
      </c>
      <c r="AI6" s="955">
        <v>1413</v>
      </c>
      <c r="AJ6" s="1111">
        <v>15</v>
      </c>
      <c r="AK6" s="955">
        <v>1388</v>
      </c>
      <c r="AL6" s="1114">
        <v>13</v>
      </c>
      <c r="AM6" s="955">
        <v>1680</v>
      </c>
      <c r="AN6" s="956">
        <v>13</v>
      </c>
      <c r="AO6" s="955">
        <v>1585</v>
      </c>
      <c r="AP6" s="956">
        <v>19</v>
      </c>
      <c r="AQ6" s="955">
        <v>1394</v>
      </c>
      <c r="AR6" s="956">
        <v>14</v>
      </c>
    </row>
    <row r="7" spans="1:44">
      <c r="A7" s="1165" t="s">
        <v>141</v>
      </c>
      <c r="B7" s="948">
        <v>289</v>
      </c>
      <c r="C7" s="949">
        <v>0.9</v>
      </c>
      <c r="D7" s="1133">
        <v>288</v>
      </c>
      <c r="E7" s="1134">
        <v>0.8</v>
      </c>
      <c r="F7" s="948">
        <v>148</v>
      </c>
      <c r="G7" s="966">
        <f t="shared" si="1"/>
        <v>0.39393132818738358</v>
      </c>
      <c r="H7" s="951">
        <v>158</v>
      </c>
      <c r="I7" s="949">
        <v>0.4</v>
      </c>
      <c r="J7" s="949">
        <f>SUM(Q7,S7)</f>
        <v>58</v>
      </c>
      <c r="K7" s="1316"/>
      <c r="L7" s="1316"/>
      <c r="M7" s="1316"/>
      <c r="N7" s="1316"/>
      <c r="O7" s="1316"/>
      <c r="P7" s="953"/>
      <c r="Q7" s="952">
        <v>29</v>
      </c>
      <c r="R7" s="1123">
        <f t="shared" si="3"/>
        <v>0.23102047319365887</v>
      </c>
      <c r="S7" s="952">
        <v>29</v>
      </c>
      <c r="T7" s="1316"/>
      <c r="U7" s="1316"/>
      <c r="V7" s="1316"/>
      <c r="W7" s="1316"/>
      <c r="X7" s="1316"/>
      <c r="Y7" s="1316"/>
      <c r="Z7" s="1316"/>
      <c r="AA7" s="1316"/>
      <c r="AB7" s="1316"/>
      <c r="AC7" s="1316"/>
      <c r="AD7" s="1316"/>
      <c r="AE7" s="1316"/>
      <c r="AF7" s="1316"/>
      <c r="AG7" s="1316"/>
      <c r="AH7" s="1316"/>
      <c r="AI7" s="1316"/>
      <c r="AJ7" s="1316"/>
      <c r="AK7" s="1316"/>
      <c r="AL7" s="1316"/>
      <c r="AM7" s="1316"/>
      <c r="AN7" s="1316"/>
      <c r="AO7" s="949"/>
      <c r="AP7" s="954"/>
      <c r="AQ7" s="949"/>
      <c r="AR7" s="954"/>
    </row>
    <row r="8" spans="1:44">
      <c r="A8" s="1165" t="s">
        <v>142</v>
      </c>
      <c r="B8" s="948">
        <v>180</v>
      </c>
      <c r="C8" s="949">
        <v>0.5</v>
      </c>
      <c r="D8" s="1133">
        <v>166</v>
      </c>
      <c r="E8" s="1134">
        <v>0.5</v>
      </c>
      <c r="F8" s="948">
        <v>134</v>
      </c>
      <c r="G8" s="966">
        <f t="shared" si="1"/>
        <v>0.35666755389938781</v>
      </c>
      <c r="H8" s="951">
        <v>67</v>
      </c>
      <c r="I8" s="949">
        <v>0.2</v>
      </c>
      <c r="J8" s="949">
        <f>SUM(Q8,S8)</f>
        <v>40</v>
      </c>
      <c r="K8" s="1316"/>
      <c r="L8" s="1316"/>
      <c r="M8" s="1316"/>
      <c r="N8" s="1316"/>
      <c r="O8" s="1316"/>
      <c r="P8" s="953"/>
      <c r="Q8" s="952">
        <v>17</v>
      </c>
      <c r="R8" s="1123">
        <f t="shared" si="3"/>
        <v>0.13542579463076554</v>
      </c>
      <c r="S8" s="952">
        <v>23</v>
      </c>
      <c r="T8" s="1316"/>
      <c r="U8" s="1316"/>
      <c r="V8" s="1316"/>
      <c r="W8" s="1316"/>
      <c r="X8" s="1316"/>
      <c r="Y8" s="1316"/>
      <c r="Z8" s="1316"/>
      <c r="AA8" s="1316"/>
      <c r="AB8" s="1316"/>
      <c r="AC8" s="1316"/>
      <c r="AD8" s="1316"/>
      <c r="AE8" s="1316"/>
      <c r="AF8" s="1316"/>
      <c r="AG8" s="1316"/>
      <c r="AH8" s="1316"/>
      <c r="AI8" s="1316"/>
      <c r="AJ8" s="1316"/>
      <c r="AK8" s="1316"/>
      <c r="AL8" s="1316"/>
      <c r="AM8" s="1316"/>
      <c r="AN8" s="1316"/>
      <c r="AO8" s="949"/>
      <c r="AP8" s="954"/>
      <c r="AQ8" s="949"/>
      <c r="AR8" s="954"/>
    </row>
    <row r="9" spans="1:44">
      <c r="A9" s="1166" t="s">
        <v>143</v>
      </c>
      <c r="B9" s="968">
        <v>445</v>
      </c>
      <c r="C9" s="963">
        <v>1.3</v>
      </c>
      <c r="D9" s="968">
        <v>439</v>
      </c>
      <c r="E9" s="960">
        <f>D9/$D$23*100</f>
        <v>1.2002734107997266</v>
      </c>
      <c r="F9" s="968">
        <v>397</v>
      </c>
      <c r="G9" s="939">
        <f t="shared" si="1"/>
        <v>1.056694170881022</v>
      </c>
      <c r="H9" s="968">
        <v>306</v>
      </c>
      <c r="I9" s="963">
        <v>0.8</v>
      </c>
      <c r="J9" s="963">
        <f>SUM(Q9,S9,U9,W9)</f>
        <v>387</v>
      </c>
      <c r="K9" s="963">
        <v>1</v>
      </c>
      <c r="L9" s="1233">
        <v>369</v>
      </c>
      <c r="M9" s="970">
        <v>1</v>
      </c>
      <c r="N9" s="969">
        <v>394</v>
      </c>
      <c r="O9" s="970">
        <v>1</v>
      </c>
      <c r="P9" s="953"/>
      <c r="Q9" s="968">
        <v>73</v>
      </c>
      <c r="R9" s="962">
        <f t="shared" si="3"/>
        <v>0.58153429459093442</v>
      </c>
      <c r="S9" s="969">
        <v>84</v>
      </c>
      <c r="T9" s="1097">
        <v>0.51</v>
      </c>
      <c r="U9" s="969">
        <v>122</v>
      </c>
      <c r="V9" s="1118">
        <v>0.99</v>
      </c>
      <c r="W9" s="969">
        <v>108</v>
      </c>
      <c r="X9" s="1095">
        <v>0.82</v>
      </c>
      <c r="Y9" s="464">
        <v>92</v>
      </c>
      <c r="Z9" s="1101">
        <f t="shared" si="2"/>
        <v>0.85090640029596742</v>
      </c>
      <c r="AA9" s="464">
        <v>103</v>
      </c>
      <c r="AB9" s="980">
        <v>1</v>
      </c>
      <c r="AC9" s="464">
        <v>89</v>
      </c>
      <c r="AD9" s="1108">
        <v>1</v>
      </c>
      <c r="AE9" s="464">
        <v>85</v>
      </c>
      <c r="AF9" s="1107">
        <v>1</v>
      </c>
      <c r="AG9" s="964">
        <v>81</v>
      </c>
      <c r="AH9" s="1107">
        <v>1</v>
      </c>
      <c r="AI9" s="964">
        <v>94</v>
      </c>
      <c r="AJ9" s="1107">
        <v>1</v>
      </c>
      <c r="AK9" s="964">
        <v>110</v>
      </c>
      <c r="AL9" s="1115">
        <v>1</v>
      </c>
      <c r="AM9" s="964">
        <v>109</v>
      </c>
      <c r="AN9" s="965">
        <v>1</v>
      </c>
      <c r="AO9" s="964">
        <v>121</v>
      </c>
      <c r="AP9" s="965">
        <v>1</v>
      </c>
      <c r="AQ9" s="964">
        <v>148</v>
      </c>
      <c r="AR9" s="965">
        <v>1</v>
      </c>
    </row>
    <row r="10" spans="1:44" s="759" customFormat="1">
      <c r="A10" s="971" t="s">
        <v>144</v>
      </c>
      <c r="B10" s="972">
        <v>6871</v>
      </c>
      <c r="C10" s="973">
        <v>20.2</v>
      </c>
      <c r="D10" s="972">
        <v>6703</v>
      </c>
      <c r="E10" s="974">
        <f t="shared" ref="E10:E18" si="4">D10/$D$23*100</f>
        <v>18.326725905673275</v>
      </c>
      <c r="F10" s="972">
        <v>6161</v>
      </c>
      <c r="G10" s="939">
        <f t="shared" si="1"/>
        <v>16.398722384881552</v>
      </c>
      <c r="H10" s="972">
        <v>6827</v>
      </c>
      <c r="I10" s="939">
        <v>17.3</v>
      </c>
      <c r="J10" s="975">
        <v>7966</v>
      </c>
      <c r="K10" s="1112">
        <v>14.6</v>
      </c>
      <c r="L10" s="1234">
        <v>8398</v>
      </c>
      <c r="M10" s="972">
        <v>19</v>
      </c>
      <c r="N10" s="975">
        <v>7569</v>
      </c>
      <c r="O10" s="972">
        <v>18</v>
      </c>
      <c r="P10" s="976"/>
      <c r="Q10" s="972">
        <v>1988</v>
      </c>
      <c r="R10" s="1122">
        <f>Q10/$Q$19*100</f>
        <v>15.836851748585994</v>
      </c>
      <c r="S10" s="975">
        <v>2180</v>
      </c>
      <c r="T10" s="1096">
        <v>13.2</v>
      </c>
      <c r="U10" s="975">
        <v>1574</v>
      </c>
      <c r="V10" s="1119">
        <v>12.72</v>
      </c>
      <c r="W10" s="975">
        <v>2224</v>
      </c>
      <c r="X10" s="1096">
        <v>16.97</v>
      </c>
      <c r="Y10" s="977">
        <v>1932</v>
      </c>
      <c r="Z10" s="1092">
        <f t="shared" si="2"/>
        <v>17.869034406215317</v>
      </c>
      <c r="AA10" s="977">
        <v>1875</v>
      </c>
      <c r="AB10" s="1104">
        <v>17</v>
      </c>
      <c r="AC10" s="977">
        <v>2042</v>
      </c>
      <c r="AD10" s="1109">
        <v>21</v>
      </c>
      <c r="AE10" s="977">
        <v>2549</v>
      </c>
      <c r="AF10" s="1112">
        <v>21</v>
      </c>
      <c r="AG10" s="973">
        <v>1998</v>
      </c>
      <c r="AH10" s="978">
        <v>24</v>
      </c>
      <c r="AI10" s="1435">
        <v>1871</v>
      </c>
      <c r="AJ10" s="978">
        <v>19</v>
      </c>
      <c r="AK10" s="1435">
        <v>1718</v>
      </c>
      <c r="AL10" s="978">
        <v>16</v>
      </c>
      <c r="AM10" s="1435">
        <v>1982</v>
      </c>
      <c r="AN10" s="978">
        <v>15</v>
      </c>
      <c r="AO10" s="1435">
        <v>1434</v>
      </c>
      <c r="AP10" s="978">
        <v>17</v>
      </c>
      <c r="AQ10" s="1435">
        <v>1622</v>
      </c>
      <c r="AR10" s="978">
        <v>16</v>
      </c>
    </row>
    <row r="11" spans="1:44">
      <c r="A11" s="947" t="s">
        <v>145</v>
      </c>
      <c r="B11" s="948">
        <v>3139</v>
      </c>
      <c r="C11" s="949">
        <v>9.1999999999999993</v>
      </c>
      <c r="D11" s="948">
        <v>3231</v>
      </c>
      <c r="E11" s="950">
        <f t="shared" si="4"/>
        <v>8.8339029391660961</v>
      </c>
      <c r="F11" s="948">
        <v>2892</v>
      </c>
      <c r="G11" s="966">
        <f t="shared" si="1"/>
        <v>7.6976310886345489</v>
      </c>
      <c r="H11" s="948">
        <v>2926</v>
      </c>
      <c r="I11" s="966">
        <v>7.4</v>
      </c>
      <c r="J11" s="952">
        <v>3273</v>
      </c>
      <c r="K11" s="949">
        <v>6</v>
      </c>
      <c r="L11" s="1231">
        <v>4279</v>
      </c>
      <c r="M11" s="948">
        <v>10</v>
      </c>
      <c r="N11" s="952">
        <v>3664</v>
      </c>
      <c r="O11" s="948">
        <v>9</v>
      </c>
      <c r="P11" s="953"/>
      <c r="Q11" s="948">
        <v>846</v>
      </c>
      <c r="R11" s="954">
        <f>Q11/$Q$19*100</f>
        <v>6.7394248386839797</v>
      </c>
      <c r="S11" s="952">
        <v>815</v>
      </c>
      <c r="T11" s="1093">
        <v>4.9400000000000004</v>
      </c>
      <c r="U11" s="952">
        <v>761</v>
      </c>
      <c r="V11" s="1117">
        <v>6.15</v>
      </c>
      <c r="W11" s="952">
        <v>851</v>
      </c>
      <c r="X11" s="1093">
        <v>6.49</v>
      </c>
      <c r="Y11" s="452">
        <v>866</v>
      </c>
      <c r="Z11" s="1102">
        <f t="shared" si="2"/>
        <v>8.0096189419163899</v>
      </c>
      <c r="AA11" s="452">
        <v>1032</v>
      </c>
      <c r="AB11" s="951">
        <v>9</v>
      </c>
      <c r="AC11" s="452">
        <v>960</v>
      </c>
      <c r="AD11" s="1106">
        <v>10</v>
      </c>
      <c r="AE11" s="452">
        <v>1422</v>
      </c>
      <c r="AF11" s="1111">
        <v>12</v>
      </c>
      <c r="AG11" s="949">
        <v>1013</v>
      </c>
      <c r="AH11" s="1111">
        <v>12</v>
      </c>
      <c r="AI11" s="949">
        <v>930</v>
      </c>
      <c r="AJ11" s="1111">
        <v>10</v>
      </c>
      <c r="AK11" s="949">
        <v>833</v>
      </c>
      <c r="AL11" s="1111">
        <v>8</v>
      </c>
      <c r="AM11" s="949">
        <v>888</v>
      </c>
      <c r="AN11" s="954">
        <v>7</v>
      </c>
      <c r="AO11" s="949">
        <v>558</v>
      </c>
      <c r="AP11" s="954">
        <v>7</v>
      </c>
      <c r="AQ11" s="949">
        <v>639</v>
      </c>
      <c r="AR11" s="954">
        <v>6</v>
      </c>
    </row>
    <row r="12" spans="1:44">
      <c r="A12" s="967" t="s">
        <v>146</v>
      </c>
      <c r="B12" s="968">
        <v>2530</v>
      </c>
      <c r="C12" s="963">
        <v>7.4</v>
      </c>
      <c r="D12" s="968">
        <v>2115</v>
      </c>
      <c r="E12" s="979">
        <f t="shared" si="4"/>
        <v>5.7826384142173612</v>
      </c>
      <c r="F12" s="968">
        <v>1986</v>
      </c>
      <c r="G12" s="939">
        <f t="shared" si="1"/>
        <v>5.2861325525685388</v>
      </c>
      <c r="H12" s="980">
        <v>2031</v>
      </c>
      <c r="I12" s="963">
        <v>5.0999999999999996</v>
      </c>
      <c r="J12" s="969">
        <v>2649</v>
      </c>
      <c r="K12" s="1132">
        <v>4.9000000000000004</v>
      </c>
      <c r="L12" s="1233">
        <v>1917</v>
      </c>
      <c r="M12" s="968">
        <v>4</v>
      </c>
      <c r="N12" s="969">
        <v>2432</v>
      </c>
      <c r="O12" s="968">
        <v>6</v>
      </c>
      <c r="P12" s="953"/>
      <c r="Q12" s="968">
        <v>670</v>
      </c>
      <c r="R12" s="962">
        <f t="shared" ref="R12:R17" si="5">Q12/$Q$19*100</f>
        <v>5.3373695530948773</v>
      </c>
      <c r="S12" s="969">
        <v>711</v>
      </c>
      <c r="T12" s="1097">
        <v>4.3099999999999996</v>
      </c>
      <c r="U12" s="969">
        <v>519</v>
      </c>
      <c r="V12" s="1118">
        <v>4.1900000000000004</v>
      </c>
      <c r="W12" s="969">
        <v>749</v>
      </c>
      <c r="X12" s="1097">
        <v>5.72</v>
      </c>
      <c r="Y12" s="464">
        <v>534</v>
      </c>
      <c r="Z12" s="1101">
        <f t="shared" si="2"/>
        <v>4.9389567147613764</v>
      </c>
      <c r="AA12" s="464">
        <v>330</v>
      </c>
      <c r="AB12" s="980">
        <v>3</v>
      </c>
      <c r="AC12" s="464">
        <v>457</v>
      </c>
      <c r="AD12" s="1108">
        <v>5</v>
      </c>
      <c r="AE12" s="464">
        <v>597</v>
      </c>
      <c r="AF12" s="1107">
        <v>5</v>
      </c>
      <c r="AG12" s="963">
        <v>583</v>
      </c>
      <c r="AH12" s="1107">
        <v>7</v>
      </c>
      <c r="AI12" s="963">
        <v>516</v>
      </c>
      <c r="AJ12" s="1107">
        <v>5</v>
      </c>
      <c r="AK12" s="963">
        <v>567</v>
      </c>
      <c r="AL12" s="1107">
        <v>5</v>
      </c>
      <c r="AM12" s="963">
        <v>767</v>
      </c>
      <c r="AN12" s="962">
        <v>6</v>
      </c>
      <c r="AO12" s="963">
        <v>587</v>
      </c>
      <c r="AP12" s="962">
        <v>7</v>
      </c>
      <c r="AQ12" s="963">
        <v>699</v>
      </c>
      <c r="AR12" s="962">
        <v>7</v>
      </c>
    </row>
    <row r="13" spans="1:44">
      <c r="A13" s="947" t="s">
        <v>147</v>
      </c>
      <c r="B13" s="948">
        <v>296</v>
      </c>
      <c r="C13" s="949">
        <v>0.9</v>
      </c>
      <c r="D13" s="948">
        <v>381</v>
      </c>
      <c r="E13" s="950">
        <f t="shared" si="4"/>
        <v>1.0416951469583049</v>
      </c>
      <c r="F13" s="948">
        <v>469</v>
      </c>
      <c r="G13" s="966">
        <f t="shared" si="1"/>
        <v>1.2483364386478573</v>
      </c>
      <c r="H13" s="951">
        <v>664</v>
      </c>
      <c r="I13" s="949">
        <v>1.7</v>
      </c>
      <c r="J13" s="952">
        <v>395</v>
      </c>
      <c r="K13" s="1131">
        <v>0.7</v>
      </c>
      <c r="L13" s="1231">
        <v>390</v>
      </c>
      <c r="M13" s="948">
        <v>1</v>
      </c>
      <c r="N13" s="952">
        <v>285</v>
      </c>
      <c r="O13" s="948">
        <v>1</v>
      </c>
      <c r="P13" s="953"/>
      <c r="Q13" s="948">
        <v>183</v>
      </c>
      <c r="R13" s="954">
        <f t="shared" si="5"/>
        <v>1.4578188480841234</v>
      </c>
      <c r="S13" s="952">
        <v>169</v>
      </c>
      <c r="T13" s="1093">
        <v>1.02</v>
      </c>
      <c r="U13" s="554">
        <v>-20</v>
      </c>
      <c r="V13" s="1120">
        <v>-0.2</v>
      </c>
      <c r="W13" s="952">
        <v>64</v>
      </c>
      <c r="X13" s="1316"/>
      <c r="Y13" s="452">
        <v>110</v>
      </c>
      <c r="Z13" s="1100">
        <f t="shared" si="2"/>
        <v>1.0173880873103958</v>
      </c>
      <c r="AA13" s="452">
        <v>65</v>
      </c>
      <c r="AB13" s="951">
        <v>1</v>
      </c>
      <c r="AC13" s="452">
        <v>129</v>
      </c>
      <c r="AD13" s="1106">
        <v>1</v>
      </c>
      <c r="AE13" s="452">
        <v>87</v>
      </c>
      <c r="AF13" s="1111">
        <v>1</v>
      </c>
      <c r="AG13" s="949">
        <v>75</v>
      </c>
      <c r="AH13" s="1111">
        <v>1</v>
      </c>
      <c r="AI13" s="949">
        <v>85</v>
      </c>
      <c r="AJ13" s="1111">
        <v>1</v>
      </c>
      <c r="AK13" s="949">
        <v>54</v>
      </c>
      <c r="AL13" s="1111">
        <v>1</v>
      </c>
      <c r="AM13" s="949">
        <v>71</v>
      </c>
      <c r="AN13" s="954">
        <v>1</v>
      </c>
      <c r="AO13" s="949">
        <v>68</v>
      </c>
      <c r="AP13" s="954">
        <v>1</v>
      </c>
      <c r="AQ13" s="949">
        <v>38</v>
      </c>
      <c r="AR13" s="954">
        <v>0</v>
      </c>
    </row>
    <row r="14" spans="1:44">
      <c r="A14" s="967" t="s">
        <v>148</v>
      </c>
      <c r="B14" s="968">
        <v>587</v>
      </c>
      <c r="C14" s="963">
        <v>1.7</v>
      </c>
      <c r="D14" s="968">
        <v>606</v>
      </c>
      <c r="E14" s="979">
        <f t="shared" si="4"/>
        <v>1.6568694463431306</v>
      </c>
      <c r="F14" s="968">
        <v>651</v>
      </c>
      <c r="G14" s="939">
        <f t="shared" si="1"/>
        <v>1.732765504391802</v>
      </c>
      <c r="H14" s="980">
        <v>819</v>
      </c>
      <c r="I14" s="939">
        <v>2.1</v>
      </c>
      <c r="J14" s="969">
        <v>601</v>
      </c>
      <c r="K14" s="968">
        <v>1</v>
      </c>
      <c r="L14" s="1233">
        <v>494</v>
      </c>
      <c r="M14" s="968">
        <v>1</v>
      </c>
      <c r="N14" s="969">
        <v>561</v>
      </c>
      <c r="O14" s="968">
        <v>1</v>
      </c>
      <c r="P14" s="953"/>
      <c r="Q14" s="968">
        <v>135</v>
      </c>
      <c r="R14" s="962">
        <f t="shared" si="5"/>
        <v>1.0754401338325499</v>
      </c>
      <c r="S14" s="969">
        <v>163</v>
      </c>
      <c r="T14" s="1097">
        <v>0.99</v>
      </c>
      <c r="U14" s="969">
        <v>166</v>
      </c>
      <c r="V14" s="1118">
        <v>1.34</v>
      </c>
      <c r="W14" s="969">
        <v>138</v>
      </c>
      <c r="X14" s="1097">
        <v>1.05</v>
      </c>
      <c r="Y14" s="464">
        <v>115</v>
      </c>
      <c r="Z14" s="1101">
        <f t="shared" si="2"/>
        <v>1.0636330003699594</v>
      </c>
      <c r="AA14" s="464">
        <v>117</v>
      </c>
      <c r="AB14" s="980">
        <v>1</v>
      </c>
      <c r="AC14" s="464">
        <v>139</v>
      </c>
      <c r="AD14" s="1108">
        <v>1</v>
      </c>
      <c r="AE14" s="464">
        <v>123</v>
      </c>
      <c r="AF14" s="1107">
        <v>1</v>
      </c>
      <c r="AG14" s="963">
        <v>97</v>
      </c>
      <c r="AH14" s="1107">
        <v>1</v>
      </c>
      <c r="AI14" s="963">
        <v>131</v>
      </c>
      <c r="AJ14" s="1107">
        <v>1</v>
      </c>
      <c r="AK14" s="963">
        <v>147</v>
      </c>
      <c r="AL14" s="1107">
        <v>1</v>
      </c>
      <c r="AM14" s="963">
        <v>185</v>
      </c>
      <c r="AN14" s="962">
        <v>1</v>
      </c>
      <c r="AO14" s="963">
        <v>137</v>
      </c>
      <c r="AP14" s="962">
        <v>2</v>
      </c>
      <c r="AQ14" s="963">
        <v>155</v>
      </c>
      <c r="AR14" s="962">
        <v>2</v>
      </c>
    </row>
    <row r="15" spans="1:44">
      <c r="A15" s="947" t="s">
        <v>149</v>
      </c>
      <c r="B15" s="948">
        <v>33</v>
      </c>
      <c r="C15" s="949">
        <v>0.1</v>
      </c>
      <c r="D15" s="948">
        <v>31</v>
      </c>
      <c r="E15" s="950">
        <f t="shared" si="4"/>
        <v>8.4757347915242656E-2</v>
      </c>
      <c r="F15" s="948">
        <v>28</v>
      </c>
      <c r="G15" s="966">
        <f>F15/$F$23*100</f>
        <v>7.4527548575991476E-2</v>
      </c>
      <c r="H15" s="951">
        <v>47</v>
      </c>
      <c r="I15" s="966">
        <f>H15/$F$23*100</f>
        <v>0.12509981368112855</v>
      </c>
      <c r="J15" s="952">
        <v>33</v>
      </c>
      <c r="K15" s="1316"/>
      <c r="L15" s="1231">
        <v>34</v>
      </c>
      <c r="M15" s="1316">
        <v>0</v>
      </c>
      <c r="N15" s="952">
        <v>42</v>
      </c>
      <c r="O15" s="1316"/>
      <c r="P15" s="953"/>
      <c r="Q15" s="948">
        <v>8</v>
      </c>
      <c r="R15" s="954">
        <f t="shared" si="5"/>
        <v>6.3729785708595554E-2</v>
      </c>
      <c r="S15" s="952">
        <v>13</v>
      </c>
      <c r="T15" s="1093">
        <v>0.08</v>
      </c>
      <c r="U15" s="952">
        <v>5</v>
      </c>
      <c r="V15" s="1117">
        <v>0.04</v>
      </c>
      <c r="W15" s="952">
        <v>8</v>
      </c>
      <c r="X15" s="1316"/>
      <c r="Y15" s="452">
        <v>8</v>
      </c>
      <c r="Z15" s="1316"/>
      <c r="AA15" s="452">
        <v>8</v>
      </c>
      <c r="AB15" s="1105"/>
      <c r="AC15" s="452">
        <v>5</v>
      </c>
      <c r="AD15" s="1316"/>
      <c r="AE15" s="452">
        <v>12</v>
      </c>
      <c r="AF15" s="1316"/>
      <c r="AG15" s="949">
        <v>9</v>
      </c>
      <c r="AH15" s="1316"/>
      <c r="AI15" s="949">
        <v>12</v>
      </c>
      <c r="AJ15" s="1316"/>
      <c r="AK15" s="949">
        <v>8</v>
      </c>
      <c r="AL15" s="1316"/>
      <c r="AM15" s="949">
        <v>13</v>
      </c>
      <c r="AN15" s="1316"/>
      <c r="AO15" s="949">
        <v>10</v>
      </c>
      <c r="AP15" s="954"/>
      <c r="AQ15" s="949">
        <v>12</v>
      </c>
      <c r="AR15" s="954"/>
    </row>
    <row r="16" spans="1:44">
      <c r="A16" s="967" t="s">
        <v>150</v>
      </c>
      <c r="B16" s="968">
        <v>258</v>
      </c>
      <c r="C16" s="963">
        <v>0.8</v>
      </c>
      <c r="D16" s="968">
        <v>313</v>
      </c>
      <c r="E16" s="979">
        <f t="shared" si="4"/>
        <v>0.85577580314422419</v>
      </c>
      <c r="F16" s="968">
        <v>112</v>
      </c>
      <c r="G16" s="939">
        <f t="shared" si="1"/>
        <v>0.2981101943039659</v>
      </c>
      <c r="H16" s="968">
        <v>75</v>
      </c>
      <c r="I16" s="939">
        <v>0.2</v>
      </c>
      <c r="J16" s="969">
        <v>105</v>
      </c>
      <c r="K16" s="1317"/>
      <c r="L16" s="1233">
        <v>139</v>
      </c>
      <c r="M16" s="1317">
        <v>0</v>
      </c>
      <c r="N16" s="969">
        <v>73</v>
      </c>
      <c r="O16" s="1317"/>
      <c r="P16" s="953"/>
      <c r="Q16" s="968">
        <v>19</v>
      </c>
      <c r="R16" s="962">
        <f t="shared" si="5"/>
        <v>0.15135824105791443</v>
      </c>
      <c r="S16" s="969">
        <v>24</v>
      </c>
      <c r="T16" s="1097">
        <v>0.15</v>
      </c>
      <c r="U16" s="969">
        <v>31</v>
      </c>
      <c r="V16" s="1118">
        <v>0.25</v>
      </c>
      <c r="W16" s="969">
        <v>31</v>
      </c>
      <c r="X16" s="1317"/>
      <c r="Y16" s="464">
        <v>32</v>
      </c>
      <c r="Z16" s="1317"/>
      <c r="AA16" s="464">
        <v>37</v>
      </c>
      <c r="AB16" s="1103"/>
      <c r="AC16" s="464">
        <v>28</v>
      </c>
      <c r="AD16" s="1317"/>
      <c r="AE16" s="464">
        <v>42</v>
      </c>
      <c r="AF16" s="1317"/>
      <c r="AG16" s="963">
        <v>21</v>
      </c>
      <c r="AH16" s="1317"/>
      <c r="AI16" s="963">
        <v>22</v>
      </c>
      <c r="AJ16" s="1317"/>
      <c r="AK16" s="963">
        <v>14</v>
      </c>
      <c r="AL16" s="1317"/>
      <c r="AM16" s="963">
        <v>17</v>
      </c>
      <c r="AN16" s="1317"/>
      <c r="AO16" s="963">
        <v>10</v>
      </c>
      <c r="AP16" s="962"/>
      <c r="AQ16" s="963">
        <v>2</v>
      </c>
      <c r="AR16" s="962"/>
    </row>
    <row r="17" spans="1:252">
      <c r="A17" s="947" t="s">
        <v>153</v>
      </c>
      <c r="B17" s="948">
        <v>28</v>
      </c>
      <c r="C17" s="949">
        <v>0.1</v>
      </c>
      <c r="D17" s="948">
        <v>26</v>
      </c>
      <c r="E17" s="950">
        <f t="shared" si="4"/>
        <v>7.1086807928913198E-2</v>
      </c>
      <c r="F17" s="948">
        <v>23</v>
      </c>
      <c r="G17" s="950">
        <f t="shared" si="1"/>
        <v>6.1219057758850143E-2</v>
      </c>
      <c r="H17" s="951">
        <v>265</v>
      </c>
      <c r="I17" s="949">
        <v>0.7</v>
      </c>
      <c r="J17" s="951">
        <v>910</v>
      </c>
      <c r="K17" s="1111">
        <v>1.7</v>
      </c>
      <c r="L17" s="1231">
        <v>1145</v>
      </c>
      <c r="M17" s="948">
        <v>3</v>
      </c>
      <c r="N17" s="952">
        <v>512</v>
      </c>
      <c r="O17" s="948">
        <v>1</v>
      </c>
      <c r="P17" s="953"/>
      <c r="Q17" s="948">
        <v>127</v>
      </c>
      <c r="R17" s="954">
        <f t="shared" si="5"/>
        <v>1.0117103481239544</v>
      </c>
      <c r="S17" s="952">
        <v>285</v>
      </c>
      <c r="T17" s="1093">
        <v>1.73</v>
      </c>
      <c r="U17" s="952">
        <v>112</v>
      </c>
      <c r="V17" s="1117">
        <v>0.91</v>
      </c>
      <c r="W17" s="952">
        <v>383</v>
      </c>
      <c r="X17" s="1093">
        <v>2.92</v>
      </c>
      <c r="Y17" s="452">
        <v>266</v>
      </c>
      <c r="Z17" s="1100">
        <f t="shared" si="2"/>
        <v>2.4602293747687751</v>
      </c>
      <c r="AA17" s="452">
        <v>286</v>
      </c>
      <c r="AB17" s="951">
        <v>3</v>
      </c>
      <c r="AC17" s="452">
        <v>324</v>
      </c>
      <c r="AD17" s="1106">
        <v>3</v>
      </c>
      <c r="AE17" s="452">
        <v>266</v>
      </c>
      <c r="AF17" s="1111">
        <v>2</v>
      </c>
      <c r="AG17" s="949">
        <v>200</v>
      </c>
      <c r="AH17" s="1111">
        <v>2</v>
      </c>
      <c r="AI17" s="949">
        <v>175</v>
      </c>
      <c r="AJ17" s="1111">
        <v>2</v>
      </c>
      <c r="AK17" s="949">
        <v>95</v>
      </c>
      <c r="AL17" s="1111">
        <v>1</v>
      </c>
      <c r="AM17" s="949">
        <v>42</v>
      </c>
      <c r="AN17" s="1316"/>
      <c r="AO17" s="949">
        <v>63</v>
      </c>
      <c r="AP17" s="954">
        <v>1</v>
      </c>
      <c r="AQ17" s="949">
        <v>77</v>
      </c>
      <c r="AR17" s="954">
        <v>1</v>
      </c>
    </row>
    <row r="18" spans="1:252" s="759" customFormat="1">
      <c r="A18" s="971" t="s">
        <v>154</v>
      </c>
      <c r="B18" s="972">
        <v>400</v>
      </c>
      <c r="C18" s="973">
        <v>1.2</v>
      </c>
      <c r="D18" s="972">
        <v>296</v>
      </c>
      <c r="E18" s="974">
        <f t="shared" si="4"/>
        <v>0.80929596719070407</v>
      </c>
      <c r="F18" s="972">
        <v>383</v>
      </c>
      <c r="G18" s="939">
        <f t="shared" si="1"/>
        <v>1.0194303965930263</v>
      </c>
      <c r="H18" s="972">
        <v>640</v>
      </c>
      <c r="I18" s="939">
        <v>1.6</v>
      </c>
      <c r="J18" s="975">
        <v>611</v>
      </c>
      <c r="K18" s="972">
        <v>1</v>
      </c>
      <c r="L18" s="1234">
        <v>525</v>
      </c>
      <c r="M18" s="972">
        <v>1</v>
      </c>
      <c r="N18" s="975">
        <v>136</v>
      </c>
      <c r="O18" s="1317"/>
      <c r="P18" s="976"/>
      <c r="Q18" s="981">
        <v>154</v>
      </c>
      <c r="R18" s="1122">
        <f>Q18/$Q$19*100</f>
        <v>1.2267983748904645</v>
      </c>
      <c r="S18" s="981">
        <v>156</v>
      </c>
      <c r="T18" s="1096">
        <v>0.94</v>
      </c>
      <c r="U18" s="981">
        <v>190</v>
      </c>
      <c r="V18" s="1121">
        <v>1.54</v>
      </c>
      <c r="W18" s="981">
        <v>112</v>
      </c>
      <c r="X18" s="1098">
        <v>0.85</v>
      </c>
      <c r="Y18" s="981">
        <v>146</v>
      </c>
      <c r="Z18" s="1099">
        <f>Y18/$Y$19*100</f>
        <v>1.3503514613392527</v>
      </c>
      <c r="AA18" s="981">
        <v>257</v>
      </c>
      <c r="AB18" s="1104">
        <v>2</v>
      </c>
      <c r="AC18" s="981">
        <v>60</v>
      </c>
      <c r="AD18" s="1109">
        <v>1</v>
      </c>
      <c r="AE18" s="981">
        <v>62</v>
      </c>
      <c r="AF18" s="1112">
        <v>1</v>
      </c>
      <c r="AG18" s="973">
        <v>25</v>
      </c>
      <c r="AH18" s="1317"/>
      <c r="AI18" s="973">
        <v>26</v>
      </c>
      <c r="AJ18" s="1317">
        <v>0</v>
      </c>
      <c r="AK18" s="973"/>
      <c r="AL18" s="1317"/>
      <c r="AM18" s="973">
        <v>43</v>
      </c>
      <c r="AN18" s="1317"/>
      <c r="AO18" s="973" t="s">
        <v>32</v>
      </c>
      <c r="AP18" s="978">
        <v>0</v>
      </c>
      <c r="AQ18" s="973" t="s">
        <v>32</v>
      </c>
      <c r="AR18" s="978">
        <v>0</v>
      </c>
    </row>
    <row r="19" spans="1:252" s="759" customFormat="1">
      <c r="A19" s="446" t="s">
        <v>155</v>
      </c>
      <c r="B19" s="1348">
        <v>0</v>
      </c>
      <c r="C19" s="1348">
        <v>0</v>
      </c>
      <c r="D19" s="1348">
        <v>0</v>
      </c>
      <c r="E19" s="1348">
        <v>0</v>
      </c>
      <c r="F19" s="1348">
        <v>0</v>
      </c>
      <c r="G19" s="1348">
        <v>0</v>
      </c>
      <c r="H19" s="447">
        <v>39545</v>
      </c>
      <c r="I19" s="461">
        <v>100</v>
      </c>
      <c r="J19" s="447">
        <v>54502</v>
      </c>
      <c r="K19" s="461">
        <v>100</v>
      </c>
      <c r="L19" s="1152">
        <v>43839</v>
      </c>
      <c r="M19" s="461">
        <v>100</v>
      </c>
      <c r="N19" s="447">
        <v>41784</v>
      </c>
      <c r="O19" s="461">
        <v>100</v>
      </c>
      <c r="P19" s="448"/>
      <c r="Q19" s="503">
        <f>Q18+Q10+Q3</f>
        <v>12553</v>
      </c>
      <c r="R19" s="463">
        <v>100</v>
      </c>
      <c r="S19" s="447">
        <v>16514</v>
      </c>
      <c r="T19" s="982">
        <v>1</v>
      </c>
      <c r="U19" s="447">
        <v>12375</v>
      </c>
      <c r="V19" s="983">
        <v>1</v>
      </c>
      <c r="W19" s="447">
        <v>13105</v>
      </c>
      <c r="X19" s="463">
        <v>100</v>
      </c>
      <c r="Y19" s="447">
        <v>10812</v>
      </c>
      <c r="Z19" s="463">
        <v>100</v>
      </c>
      <c r="AA19" s="447">
        <v>11157</v>
      </c>
      <c r="AB19" s="463">
        <v>100</v>
      </c>
      <c r="AC19" s="447">
        <v>9929</v>
      </c>
      <c r="AD19" s="463">
        <v>100</v>
      </c>
      <c r="AE19" s="447">
        <v>11941</v>
      </c>
      <c r="AF19" s="463">
        <v>100</v>
      </c>
      <c r="AG19" s="461" t="s">
        <v>156</v>
      </c>
      <c r="AH19" s="463">
        <v>100</v>
      </c>
      <c r="AI19" s="447">
        <v>9673</v>
      </c>
      <c r="AJ19" s="463">
        <v>100</v>
      </c>
      <c r="AK19" s="447">
        <v>10623</v>
      </c>
      <c r="AL19" s="463">
        <v>100</v>
      </c>
      <c r="AM19" s="447">
        <v>13055</v>
      </c>
      <c r="AN19" s="463">
        <v>100</v>
      </c>
      <c r="AO19" s="447">
        <v>8459</v>
      </c>
      <c r="AP19" s="463">
        <v>100</v>
      </c>
      <c r="AQ19" s="447">
        <v>9920</v>
      </c>
      <c r="AR19" s="463">
        <v>100</v>
      </c>
    </row>
    <row r="20" spans="1:252" s="759" customFormat="1">
      <c r="A20" s="984" t="s">
        <v>157</v>
      </c>
      <c r="B20" s="985">
        <v>1567</v>
      </c>
      <c r="C20" s="986">
        <v>4.5999999999999996</v>
      </c>
      <c r="D20" s="985">
        <v>1643</v>
      </c>
      <c r="E20" s="987">
        <f>D20/$D$23*100</f>
        <v>4.4921394395078602</v>
      </c>
      <c r="F20" s="985">
        <v>1021</v>
      </c>
      <c r="G20" s="987">
        <f>F20/$F$23*100</f>
        <v>2.7175938248602609</v>
      </c>
      <c r="H20" s="1316"/>
      <c r="I20" s="1316"/>
      <c r="J20" s="1316"/>
      <c r="K20" s="1316"/>
      <c r="L20" s="1316"/>
      <c r="M20" s="1316"/>
      <c r="N20" s="1316"/>
      <c r="O20" s="1316"/>
      <c r="P20" s="943"/>
      <c r="Q20" s="1316"/>
      <c r="R20" s="1316"/>
      <c r="S20" s="1316"/>
      <c r="T20" s="1316"/>
      <c r="U20" s="1316"/>
      <c r="V20" s="1316"/>
      <c r="W20" s="1316"/>
      <c r="X20" s="1316"/>
      <c r="Y20" s="1316"/>
      <c r="Z20" s="1316"/>
      <c r="AA20" s="1316"/>
      <c r="AB20" s="1316"/>
      <c r="AC20" s="1316"/>
      <c r="AD20" s="1316"/>
      <c r="AE20" s="1316"/>
      <c r="AF20" s="1316"/>
      <c r="AG20" s="1316"/>
      <c r="AH20" s="1316"/>
      <c r="AI20" s="1316"/>
      <c r="AJ20" s="1316"/>
      <c r="AK20" s="1316"/>
      <c r="AL20" s="1316"/>
      <c r="AM20" s="1316"/>
      <c r="AN20" s="1316"/>
      <c r="AO20" s="986"/>
      <c r="AP20" s="986"/>
      <c r="AQ20" s="986"/>
      <c r="AR20" s="986"/>
    </row>
    <row r="21" spans="1:252" s="759" customFormat="1">
      <c r="A21" s="957" t="s">
        <v>158</v>
      </c>
      <c r="B21" s="958">
        <v>1240</v>
      </c>
      <c r="C21" s="959">
        <v>3.7</v>
      </c>
      <c r="D21" s="958">
        <v>1189</v>
      </c>
      <c r="E21" s="960">
        <f>D21/$D$23*100</f>
        <v>3.250854408749146</v>
      </c>
      <c r="F21" s="958">
        <v>764</v>
      </c>
      <c r="G21" s="960">
        <f>F21/$F$23*100</f>
        <v>2.0335373968591961</v>
      </c>
      <c r="H21" s="1317"/>
      <c r="I21" s="1317"/>
      <c r="J21" s="1317"/>
      <c r="K21" s="1317"/>
      <c r="L21" s="1317"/>
      <c r="M21" s="1317"/>
      <c r="N21" s="1317"/>
      <c r="O21" s="1317"/>
      <c r="P21" s="953"/>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c r="AL21" s="1317"/>
      <c r="AM21" s="1317"/>
      <c r="AN21" s="1317"/>
      <c r="AO21" s="959"/>
      <c r="AP21" s="963"/>
      <c r="AQ21" s="959"/>
      <c r="AR21" s="963"/>
    </row>
    <row r="22" spans="1:252" s="759" customFormat="1">
      <c r="A22" s="947" t="s">
        <v>159</v>
      </c>
      <c r="B22" s="948">
        <v>327</v>
      </c>
      <c r="C22" s="949">
        <v>1</v>
      </c>
      <c r="D22" s="948">
        <v>454</v>
      </c>
      <c r="E22" s="950">
        <f>D22/$D$23*100</f>
        <v>1.2412850307587149</v>
      </c>
      <c r="F22" s="948">
        <v>257</v>
      </c>
      <c r="G22" s="950">
        <f>F22/$F$23*100</f>
        <v>0.6840564280010647</v>
      </c>
      <c r="H22" s="1316"/>
      <c r="I22" s="1316"/>
      <c r="J22" s="1316"/>
      <c r="K22" s="1316"/>
      <c r="L22" s="1316"/>
      <c r="M22" s="1316"/>
      <c r="N22" s="1316"/>
      <c r="O22" s="1316"/>
      <c r="P22" s="953"/>
      <c r="Q22" s="1316"/>
      <c r="R22" s="1316"/>
      <c r="S22" s="1316"/>
      <c r="T22" s="1316"/>
      <c r="U22" s="1316"/>
      <c r="V22" s="1316"/>
      <c r="W22" s="1316"/>
      <c r="X22" s="1316"/>
      <c r="Y22" s="1316"/>
      <c r="Z22" s="1316"/>
      <c r="AA22" s="1316"/>
      <c r="AB22" s="1316"/>
      <c r="AC22" s="1316"/>
      <c r="AD22" s="1316"/>
      <c r="AE22" s="1316"/>
      <c r="AF22" s="1316"/>
      <c r="AG22" s="1316"/>
      <c r="AH22" s="1316"/>
      <c r="AI22" s="1316"/>
      <c r="AJ22" s="1316"/>
      <c r="AK22" s="1316"/>
      <c r="AL22" s="1316"/>
      <c r="AM22" s="1316"/>
      <c r="AN22" s="1316"/>
      <c r="AO22" s="949"/>
      <c r="AP22" s="949"/>
      <c r="AQ22" s="949"/>
      <c r="AR22" s="949"/>
    </row>
    <row r="23" spans="1:252">
      <c r="A23" s="884" t="s">
        <v>160</v>
      </c>
      <c r="B23" s="503">
        <v>33967</v>
      </c>
      <c r="C23" s="503">
        <v>100</v>
      </c>
      <c r="D23" s="503">
        <v>36575</v>
      </c>
      <c r="E23" s="989">
        <f>D23/$D$23*100</f>
        <v>100</v>
      </c>
      <c r="F23" s="503">
        <v>37570</v>
      </c>
      <c r="G23" s="989">
        <f>F23/$F$23*100</f>
        <v>100</v>
      </c>
      <c r="H23" s="1348"/>
      <c r="I23" s="1348"/>
      <c r="J23" s="1348"/>
      <c r="K23" s="1348"/>
      <c r="L23" s="1348"/>
      <c r="M23" s="1348"/>
      <c r="N23" s="1348"/>
      <c r="O23" s="1348"/>
      <c r="P23" s="448"/>
      <c r="Q23" s="1348"/>
      <c r="R23" s="1348"/>
      <c r="S23" s="1348"/>
      <c r="T23" s="1348"/>
      <c r="U23" s="1348"/>
      <c r="V23" s="1348"/>
      <c r="W23" s="1348"/>
      <c r="X23" s="1348"/>
      <c r="Y23" s="1348"/>
      <c r="Z23" s="1348"/>
      <c r="AA23" s="1348"/>
      <c r="AB23" s="1348"/>
      <c r="AC23" s="1348"/>
      <c r="AD23" s="1348"/>
      <c r="AE23" s="1348"/>
      <c r="AF23" s="1348"/>
      <c r="AG23" s="1348"/>
      <c r="AH23" s="1348"/>
      <c r="AI23" s="1348"/>
      <c r="AJ23" s="1348"/>
      <c r="AK23" s="1348"/>
      <c r="AL23" s="1348"/>
      <c r="AM23" s="1348"/>
      <c r="AN23" s="1348"/>
      <c r="AO23" s="447"/>
      <c r="AP23" s="463"/>
      <c r="AQ23" s="447"/>
      <c r="AR23" s="463"/>
    </row>
    <row r="24" spans="1:252" ht="12.75" customHeight="1">
      <c r="A24" s="1550" t="s">
        <v>822</v>
      </c>
      <c r="B24" s="1550"/>
      <c r="C24" s="1550"/>
      <c r="D24" s="1550"/>
      <c r="E24" s="1550"/>
      <c r="F24" s="1550"/>
      <c r="G24" s="1550"/>
      <c r="H24" s="1550"/>
      <c r="I24" s="1550"/>
      <c r="J24" s="1550"/>
      <c r="K24" s="1550"/>
      <c r="L24" s="1550"/>
      <c r="M24" s="1550"/>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c r="AL24" s="1550"/>
      <c r="AM24" s="1550"/>
    </row>
    <row r="25" spans="1:252" ht="12.75" customHeight="1">
      <c r="A25" s="1550" t="s">
        <v>161</v>
      </c>
      <c r="B25" s="1550"/>
      <c r="C25" s="1550"/>
      <c r="D25" s="1550"/>
      <c r="E25" s="1550"/>
      <c r="F25" s="1550"/>
      <c r="G25" s="1550"/>
      <c r="H25" s="1550"/>
      <c r="I25" s="1550"/>
      <c r="J25" s="1550"/>
      <c r="K25" s="1550"/>
      <c r="L25" s="1550"/>
      <c r="M25" s="1550"/>
      <c r="N25" s="1550"/>
      <c r="O25" s="1550"/>
      <c r="P25" s="1550"/>
      <c r="Q25" s="1550"/>
      <c r="R25" s="1550"/>
      <c r="S25" s="1550"/>
      <c r="T25" s="1550"/>
      <c r="U25" s="1550"/>
      <c r="V25" s="1550"/>
      <c r="W25" s="1550"/>
      <c r="X25" s="1550"/>
      <c r="Y25" s="1550"/>
      <c r="Z25" s="1550"/>
      <c r="AA25" s="1550"/>
      <c r="AB25" s="1550"/>
      <c r="AC25" s="1550"/>
      <c r="AD25" s="1550"/>
      <c r="AE25" s="1550"/>
      <c r="AF25" s="1550"/>
      <c r="AG25" s="1550"/>
      <c r="AH25" s="1550"/>
      <c r="AI25" s="1550"/>
      <c r="AJ25" s="1550"/>
      <c r="AK25" s="1550"/>
      <c r="AL25" s="1550"/>
      <c r="AM25" s="1550"/>
    </row>
    <row r="26" spans="1:252" ht="12.75" customHeight="1">
      <c r="A26" s="1546"/>
      <c r="B26" s="1547"/>
      <c r="C26" s="1547"/>
      <c r="D26" s="1547"/>
      <c r="E26" s="1547"/>
      <c r="F26" s="1547"/>
      <c r="G26" s="1547"/>
      <c r="H26" s="1547"/>
      <c r="I26" s="1547"/>
      <c r="J26" s="1547"/>
      <c r="K26" s="1547"/>
      <c r="L26" s="1547"/>
      <c r="M26" s="1547"/>
      <c r="N26" s="1547"/>
      <c r="O26" s="1547"/>
      <c r="P26" s="1547"/>
      <c r="Q26" s="1547"/>
      <c r="R26" s="1547"/>
      <c r="S26" s="1547"/>
      <c r="T26" s="1547"/>
      <c r="U26" s="1547"/>
      <c r="V26" s="1547"/>
      <c r="W26" s="1547"/>
      <c r="X26" s="1547"/>
      <c r="Y26" s="1547"/>
      <c r="Z26" s="1547"/>
      <c r="AA26" s="1547"/>
      <c r="AB26" s="1547"/>
      <c r="AC26" s="1547"/>
      <c r="AD26" s="1547"/>
      <c r="AE26" s="759"/>
      <c r="AF26" s="1547"/>
      <c r="AG26" s="1547"/>
      <c r="AH26" s="1547"/>
      <c r="AI26" s="1547"/>
      <c r="AJ26" s="1547"/>
      <c r="AK26" s="1547"/>
      <c r="AL26" s="1547"/>
      <c r="AM26" s="1547"/>
      <c r="AN26" s="1547"/>
      <c r="AO26" s="1547"/>
      <c r="AP26" s="1547"/>
      <c r="AQ26" s="1547"/>
      <c r="AR26" s="1547"/>
    </row>
    <row r="27" spans="1:252" ht="15">
      <c r="A27" s="1551" t="s">
        <v>162</v>
      </c>
      <c r="B27" s="1551"/>
      <c r="C27" s="1551"/>
      <c r="D27" s="1551"/>
      <c r="E27" s="1551"/>
      <c r="F27" s="1551"/>
      <c r="G27" s="1551"/>
      <c r="H27" s="1551"/>
      <c r="I27" s="1551"/>
      <c r="J27" s="1551"/>
      <c r="K27" s="1551"/>
      <c r="L27" s="1551"/>
      <c r="M27" s="1551"/>
      <c r="N27" s="1551"/>
      <c r="O27" s="1551"/>
      <c r="P27" s="1551"/>
      <c r="Q27" s="1551"/>
      <c r="R27" s="1551"/>
      <c r="S27" s="1551"/>
      <c r="T27" s="1551"/>
      <c r="U27" s="1551"/>
      <c r="V27" s="1551"/>
      <c r="W27" s="1551"/>
      <c r="X27" s="1551"/>
      <c r="Y27" s="1551"/>
      <c r="Z27" s="1551"/>
      <c r="AA27" s="1551"/>
      <c r="AB27" s="1551"/>
      <c r="AC27" s="1551"/>
      <c r="AD27" s="1551"/>
      <c r="AE27" s="1551"/>
      <c r="AF27" s="1551"/>
      <c r="AG27" s="1551"/>
      <c r="AH27" s="1551"/>
      <c r="AI27" s="1551"/>
      <c r="AJ27" s="1551"/>
      <c r="AK27" s="1551"/>
      <c r="AL27" s="1551"/>
      <c r="AM27" s="1551"/>
    </row>
    <row r="28" spans="1:252">
      <c r="A28" s="934" t="s">
        <v>111</v>
      </c>
      <c r="B28" s="442">
        <v>2017</v>
      </c>
      <c r="C28" s="598" t="s">
        <v>130</v>
      </c>
      <c r="D28" s="442">
        <v>2018</v>
      </c>
      <c r="E28" s="598" t="s">
        <v>130</v>
      </c>
      <c r="F28" s="442">
        <v>2019</v>
      </c>
      <c r="G28" s="598" t="s">
        <v>130</v>
      </c>
      <c r="H28" s="442">
        <v>2020</v>
      </c>
      <c r="I28" s="598" t="s">
        <v>130</v>
      </c>
      <c r="J28" s="442">
        <v>2021</v>
      </c>
      <c r="K28" s="598" t="s">
        <v>130</v>
      </c>
      <c r="L28" s="442">
        <v>2022</v>
      </c>
      <c r="M28" s="598" t="s">
        <v>130</v>
      </c>
      <c r="N28" s="442">
        <v>2023</v>
      </c>
      <c r="O28" s="598" t="s">
        <v>130</v>
      </c>
      <c r="P28" s="935"/>
      <c r="Q28" s="442" t="s">
        <v>9</v>
      </c>
      <c r="R28" s="598" t="s">
        <v>130</v>
      </c>
      <c r="S28" s="442" t="s">
        <v>10</v>
      </c>
      <c r="T28" s="598" t="s">
        <v>130</v>
      </c>
      <c r="U28" s="442" t="s">
        <v>11</v>
      </c>
      <c r="V28" s="598" t="s">
        <v>130</v>
      </c>
      <c r="W28" s="442" t="s">
        <v>12</v>
      </c>
      <c r="X28" s="598" t="s">
        <v>130</v>
      </c>
      <c r="Y28" s="442" t="s">
        <v>13</v>
      </c>
      <c r="Z28" s="598" t="s">
        <v>130</v>
      </c>
      <c r="AA28" s="936" t="s">
        <v>131</v>
      </c>
      <c r="AB28" s="598" t="s">
        <v>130</v>
      </c>
      <c r="AC28" s="442" t="s">
        <v>15</v>
      </c>
      <c r="AD28" s="598" t="s">
        <v>130</v>
      </c>
      <c r="AE28" s="442" t="s">
        <v>16</v>
      </c>
      <c r="AF28" s="783" t="s">
        <v>133</v>
      </c>
      <c r="AG28" s="936" t="s">
        <v>134</v>
      </c>
      <c r="AH28" s="990" t="s">
        <v>132</v>
      </c>
      <c r="AI28" s="936" t="s">
        <v>135</v>
      </c>
      <c r="AJ28" s="598" t="s">
        <v>130</v>
      </c>
      <c r="AK28" s="442" t="s">
        <v>19</v>
      </c>
      <c r="AL28" s="598" t="s">
        <v>130</v>
      </c>
      <c r="AM28" s="442" t="s">
        <v>20</v>
      </c>
      <c r="AN28" s="598" t="s">
        <v>130</v>
      </c>
      <c r="AO28" s="598" t="s">
        <v>909</v>
      </c>
      <c r="AP28" s="598" t="s">
        <v>130</v>
      </c>
      <c r="AQ28" s="598" t="s">
        <v>965</v>
      </c>
      <c r="AR28" s="598" t="s">
        <v>130</v>
      </c>
    </row>
    <row r="29" spans="1:252">
      <c r="A29" s="991" t="s">
        <v>163</v>
      </c>
      <c r="B29" s="992">
        <v>2379</v>
      </c>
      <c r="C29" s="993">
        <v>7</v>
      </c>
      <c r="D29" s="992">
        <v>2138</v>
      </c>
      <c r="E29" s="994">
        <f>D29/$D$47*100</f>
        <v>5.8455228981544778</v>
      </c>
      <c r="F29" s="992">
        <v>2199</v>
      </c>
      <c r="G29" s="994">
        <f>F29/$F$47*100</f>
        <v>5.853074261378759</v>
      </c>
      <c r="H29" s="992">
        <v>1303</v>
      </c>
      <c r="I29" s="994">
        <v>3.3</v>
      </c>
      <c r="J29" s="992">
        <v>1910</v>
      </c>
      <c r="K29" s="995">
        <v>3.5</v>
      </c>
      <c r="L29" s="992">
        <v>2239</v>
      </c>
      <c r="M29" s="995">
        <v>5.0999999999999996</v>
      </c>
      <c r="N29" s="992">
        <v>2078</v>
      </c>
      <c r="O29" s="993">
        <v>5</v>
      </c>
      <c r="P29" s="996"/>
      <c r="Q29" s="992">
        <v>481</v>
      </c>
      <c r="R29" s="994">
        <v>3.8</v>
      </c>
      <c r="S29" s="997">
        <v>578</v>
      </c>
      <c r="T29" s="1124">
        <v>3.5</v>
      </c>
      <c r="U29" s="998">
        <v>387</v>
      </c>
      <c r="V29" s="995">
        <v>3.1</v>
      </c>
      <c r="W29" s="992">
        <v>464</v>
      </c>
      <c r="X29" s="995">
        <v>3.5</v>
      </c>
      <c r="Y29" s="992">
        <v>479</v>
      </c>
      <c r="Z29" s="994">
        <f>Y29/$Y$47*100</f>
        <v>4.4302626711061786</v>
      </c>
      <c r="AA29" s="992">
        <v>585</v>
      </c>
      <c r="AB29" s="995" t="s">
        <v>164</v>
      </c>
      <c r="AC29" s="999">
        <v>562</v>
      </c>
      <c r="AD29" s="1000">
        <v>5.7</v>
      </c>
      <c r="AE29" s="1001">
        <v>613</v>
      </c>
      <c r="AF29" s="1002">
        <v>5.0999999999999996</v>
      </c>
      <c r="AG29" s="997" t="s">
        <v>165</v>
      </c>
      <c r="AH29" s="995" t="s">
        <v>166</v>
      </c>
      <c r="AI29" s="997" t="s">
        <v>167</v>
      </c>
      <c r="AJ29" s="995" t="s">
        <v>168</v>
      </c>
      <c r="AK29" s="1003">
        <v>398</v>
      </c>
      <c r="AL29" s="1004">
        <v>3.7</v>
      </c>
      <c r="AM29" s="1003">
        <v>473</v>
      </c>
      <c r="AN29" s="1004">
        <v>3.6</v>
      </c>
      <c r="AO29" s="1003">
        <v>427</v>
      </c>
      <c r="AP29" s="1436">
        <v>5</v>
      </c>
      <c r="AQ29" s="1003">
        <v>435</v>
      </c>
      <c r="AR29" s="1436">
        <v>4.4000000000000004</v>
      </c>
      <c r="IR29" s="440">
        <f>SUM(AN29:IQ29)</f>
        <v>875</v>
      </c>
    </row>
    <row r="30" spans="1:252">
      <c r="A30" s="1005" t="s">
        <v>169</v>
      </c>
      <c r="B30" s="1006">
        <v>1310</v>
      </c>
      <c r="C30" s="1007">
        <v>3.9</v>
      </c>
      <c r="D30" s="1006">
        <v>1353</v>
      </c>
      <c r="E30" s="1008">
        <f t="shared" ref="E30:E47" si="6">D30/$D$47*100</f>
        <v>3.6992481203007523</v>
      </c>
      <c r="F30" s="1006">
        <v>1335</v>
      </c>
      <c r="G30" s="1008">
        <f t="shared" ref="G30:I47" si="7">F30/$F$47*100</f>
        <v>3.5533670481767365</v>
      </c>
      <c r="H30" s="1009">
        <v>1041</v>
      </c>
      <c r="I30" s="1010">
        <v>2.6</v>
      </c>
      <c r="J30" s="1006">
        <v>1543</v>
      </c>
      <c r="K30" s="1010">
        <v>2.8</v>
      </c>
      <c r="L30" s="1006">
        <v>1643</v>
      </c>
      <c r="M30" s="1010">
        <v>3.7</v>
      </c>
      <c r="N30" s="1006">
        <v>1623</v>
      </c>
      <c r="O30" s="1010">
        <v>3.9</v>
      </c>
      <c r="P30" s="557"/>
      <c r="Q30" s="1006">
        <v>383</v>
      </c>
      <c r="R30" s="1010">
        <v>3.1</v>
      </c>
      <c r="S30" s="1011">
        <v>449</v>
      </c>
      <c r="T30" s="1125">
        <v>2.7</v>
      </c>
      <c r="U30" s="1009">
        <v>345</v>
      </c>
      <c r="V30" s="1010">
        <v>2.8</v>
      </c>
      <c r="W30" s="1006">
        <v>366</v>
      </c>
      <c r="X30" s="1010">
        <v>2.8</v>
      </c>
      <c r="Y30" s="1006">
        <v>313</v>
      </c>
      <c r="Z30" s="1008">
        <f t="shared" ref="Z30:Z47" si="8">Y30/$Y$47*100</f>
        <v>2.8949315575286718</v>
      </c>
      <c r="AA30" s="1006">
        <v>474</v>
      </c>
      <c r="AB30" s="1010" t="s">
        <v>170</v>
      </c>
      <c r="AC30" s="1012">
        <v>423</v>
      </c>
      <c r="AD30" s="1013">
        <v>4.3</v>
      </c>
      <c r="AE30" s="1014">
        <v>433</v>
      </c>
      <c r="AF30" s="1015">
        <v>3.6</v>
      </c>
      <c r="AG30" s="1011" t="s">
        <v>171</v>
      </c>
      <c r="AH30" s="1010" t="s">
        <v>172</v>
      </c>
      <c r="AI30" s="1011" t="s">
        <v>173</v>
      </c>
      <c r="AJ30" s="1010" t="s">
        <v>174</v>
      </c>
      <c r="AK30" s="1012">
        <v>323</v>
      </c>
      <c r="AL30" s="1013">
        <v>3</v>
      </c>
      <c r="AM30" s="1012">
        <v>358</v>
      </c>
      <c r="AN30" s="1013">
        <v>2.7</v>
      </c>
      <c r="AO30" s="1012">
        <v>243</v>
      </c>
      <c r="AP30" s="1013">
        <v>2.9</v>
      </c>
      <c r="AQ30" s="1012">
        <v>254</v>
      </c>
      <c r="AR30" s="1013">
        <v>2.6</v>
      </c>
    </row>
    <row r="31" spans="1:252">
      <c r="A31" s="1016" t="s">
        <v>175</v>
      </c>
      <c r="B31" s="1017">
        <v>1008</v>
      </c>
      <c r="C31" s="1018">
        <v>3</v>
      </c>
      <c r="D31" s="1017">
        <v>657</v>
      </c>
      <c r="E31" s="1019">
        <f t="shared" si="6"/>
        <v>1.796308954203691</v>
      </c>
      <c r="F31" s="1017">
        <v>717</v>
      </c>
      <c r="G31" s="1019">
        <f t="shared" si="7"/>
        <v>1.9084375831780676</v>
      </c>
      <c r="H31" s="1017">
        <v>262</v>
      </c>
      <c r="I31" s="1019">
        <v>0.7</v>
      </c>
      <c r="J31" s="1017">
        <v>367</v>
      </c>
      <c r="K31" s="1020">
        <v>0.7</v>
      </c>
      <c r="L31" s="1017">
        <v>596</v>
      </c>
      <c r="M31" s="1020">
        <v>1.4</v>
      </c>
      <c r="N31" s="1017">
        <v>455</v>
      </c>
      <c r="O31" s="1020">
        <v>1.1000000000000001</v>
      </c>
      <c r="P31" s="557"/>
      <c r="Q31" s="1017">
        <v>98</v>
      </c>
      <c r="R31" s="1019">
        <v>0.8</v>
      </c>
      <c r="S31" s="1021">
        <v>129</v>
      </c>
      <c r="T31" s="1126">
        <v>0.8</v>
      </c>
      <c r="U31" s="1022">
        <v>42</v>
      </c>
      <c r="V31" s="1020">
        <v>0.3</v>
      </c>
      <c r="W31" s="1017">
        <v>98</v>
      </c>
      <c r="X31" s="1020">
        <v>0.7</v>
      </c>
      <c r="Y31" s="1017">
        <v>166</v>
      </c>
      <c r="Z31" s="1019">
        <f t="shared" si="8"/>
        <v>1.5353311135775065</v>
      </c>
      <c r="AA31" s="1017">
        <v>111</v>
      </c>
      <c r="AB31" s="1020" t="s">
        <v>176</v>
      </c>
      <c r="AC31" s="1023">
        <v>139</v>
      </c>
      <c r="AD31" s="1024">
        <v>1.4</v>
      </c>
      <c r="AE31" s="1025">
        <v>180</v>
      </c>
      <c r="AF31" s="1026">
        <v>1.5</v>
      </c>
      <c r="AG31" s="1021" t="s">
        <v>177</v>
      </c>
      <c r="AH31" s="1020" t="s">
        <v>178</v>
      </c>
      <c r="AI31" s="1021" t="s">
        <v>179</v>
      </c>
      <c r="AJ31" s="1020" t="s">
        <v>180</v>
      </c>
      <c r="AK31" s="466">
        <v>75</v>
      </c>
      <c r="AL31" s="1027">
        <v>0.7</v>
      </c>
      <c r="AM31" s="466">
        <v>115</v>
      </c>
      <c r="AN31" s="1027">
        <v>0.9</v>
      </c>
      <c r="AO31" s="466">
        <v>184</v>
      </c>
      <c r="AP31" s="1027">
        <v>2.2000000000000002</v>
      </c>
      <c r="AQ31" s="466">
        <v>181</v>
      </c>
      <c r="AR31" s="1027">
        <v>1.8</v>
      </c>
    </row>
    <row r="32" spans="1:252">
      <c r="A32" s="1016" t="s">
        <v>181</v>
      </c>
      <c r="B32" s="1017">
        <v>61</v>
      </c>
      <c r="C32" s="1018">
        <v>0.2</v>
      </c>
      <c r="D32" s="1017">
        <v>128</v>
      </c>
      <c r="E32" s="1019">
        <f t="shared" si="6"/>
        <v>0.34996582365003415</v>
      </c>
      <c r="F32" s="1017">
        <v>147</v>
      </c>
      <c r="G32" s="1019">
        <f t="shared" si="7"/>
        <v>0.39126963002395532</v>
      </c>
      <c r="H32" s="1316"/>
      <c r="I32" s="1316"/>
      <c r="J32" s="1316"/>
      <c r="K32" s="1316"/>
      <c r="L32" s="1316"/>
      <c r="M32" s="1316"/>
      <c r="N32" s="1316"/>
      <c r="O32" s="1316"/>
      <c r="P32" s="557"/>
      <c r="Q32" s="1316"/>
      <c r="R32" s="1316"/>
      <c r="S32" s="1316"/>
      <c r="T32" s="1316"/>
      <c r="U32" s="1316"/>
      <c r="V32" s="1316"/>
      <c r="W32" s="1316"/>
      <c r="X32" s="1316"/>
      <c r="Y32" s="1316"/>
      <c r="Z32" s="1316"/>
      <c r="AA32" s="1316"/>
      <c r="AB32" s="1316"/>
      <c r="AC32" s="1316"/>
      <c r="AD32" s="1316"/>
      <c r="AE32" s="1316"/>
      <c r="AF32" s="1316"/>
      <c r="AG32" s="1316"/>
      <c r="AH32" s="1316"/>
      <c r="AI32" s="1316"/>
      <c r="AJ32" s="1316"/>
      <c r="AK32" s="1316"/>
      <c r="AL32" s="1316"/>
      <c r="AM32" s="1316"/>
      <c r="AN32" s="1316"/>
      <c r="AO32" s="1437"/>
      <c r="AP32" s="1019"/>
      <c r="AQ32" s="1437"/>
      <c r="AR32" s="1019"/>
    </row>
    <row r="33" spans="1:252">
      <c r="A33" s="1028" t="s">
        <v>182</v>
      </c>
      <c r="B33" s="1029">
        <v>4078</v>
      </c>
      <c r="C33" s="1030">
        <v>12</v>
      </c>
      <c r="D33" s="1029">
        <v>3941</v>
      </c>
      <c r="E33" s="1031">
        <f t="shared" si="6"/>
        <v>10.775119617224881</v>
      </c>
      <c r="F33" s="1029">
        <v>3842</v>
      </c>
      <c r="G33" s="1031">
        <f t="shared" si="7"/>
        <v>10.226244343891402</v>
      </c>
      <c r="H33" s="1029">
        <v>3395</v>
      </c>
      <c r="I33" s="1031">
        <v>8.6</v>
      </c>
      <c r="J33" s="1029">
        <v>6080</v>
      </c>
      <c r="K33" s="568">
        <v>11.2</v>
      </c>
      <c r="L33" s="1029">
        <v>4740</v>
      </c>
      <c r="M33" s="568">
        <v>10.8</v>
      </c>
      <c r="N33" s="1029">
        <v>4197</v>
      </c>
      <c r="O33" s="1030">
        <v>10</v>
      </c>
      <c r="P33" s="996"/>
      <c r="Q33" s="1029">
        <v>1353</v>
      </c>
      <c r="R33" s="568">
        <v>10.8</v>
      </c>
      <c r="S33" s="1029">
        <v>1778</v>
      </c>
      <c r="T33" s="1127">
        <v>10.8</v>
      </c>
      <c r="U33" s="1029">
        <v>1848</v>
      </c>
      <c r="V33" s="568">
        <v>15</v>
      </c>
      <c r="W33" s="1029">
        <v>1101</v>
      </c>
      <c r="X33" s="568">
        <v>8.4</v>
      </c>
      <c r="Y33" s="1029">
        <v>1307</v>
      </c>
      <c r="Z33" s="1031">
        <f t="shared" si="8"/>
        <v>12.088420273769886</v>
      </c>
      <c r="AA33" s="1029">
        <v>1434</v>
      </c>
      <c r="AB33" s="568" t="s">
        <v>183</v>
      </c>
      <c r="AC33" s="1033">
        <v>1086</v>
      </c>
      <c r="AD33" s="580">
        <v>10.9</v>
      </c>
      <c r="AE33" s="1034">
        <v>913</v>
      </c>
      <c r="AF33" s="580">
        <v>7.6</v>
      </c>
      <c r="AG33" s="1032" t="s">
        <v>184</v>
      </c>
      <c r="AH33" s="568" t="s">
        <v>185</v>
      </c>
      <c r="AI33" s="1032" t="s">
        <v>186</v>
      </c>
      <c r="AJ33" s="568" t="s">
        <v>187</v>
      </c>
      <c r="AK33" s="1033">
        <v>1018</v>
      </c>
      <c r="AL33" s="580">
        <v>9.6</v>
      </c>
      <c r="AM33" s="1033">
        <v>1014</v>
      </c>
      <c r="AN33" s="580">
        <v>7.8</v>
      </c>
      <c r="AO33" s="1033">
        <v>1128</v>
      </c>
      <c r="AP33" s="580">
        <v>13.3</v>
      </c>
      <c r="AQ33" s="1033">
        <v>974</v>
      </c>
      <c r="AR33" s="580">
        <v>9.8000000000000007</v>
      </c>
    </row>
    <row r="34" spans="1:252">
      <c r="A34" s="1016" t="s">
        <v>188</v>
      </c>
      <c r="B34" s="1017">
        <v>3475</v>
      </c>
      <c r="C34" s="1018">
        <v>10.199999999999999</v>
      </c>
      <c r="D34" s="1017">
        <v>3248</v>
      </c>
      <c r="E34" s="1019">
        <f t="shared" si="6"/>
        <v>8.8803827751196174</v>
      </c>
      <c r="F34" s="1017">
        <v>3348</v>
      </c>
      <c r="G34" s="1019">
        <f t="shared" si="7"/>
        <v>8.91136545115784</v>
      </c>
      <c r="H34" s="1017">
        <v>2897</v>
      </c>
      <c r="I34" s="1020">
        <v>7.3</v>
      </c>
      <c r="J34" s="1017">
        <v>5164</v>
      </c>
      <c r="K34" s="1020">
        <v>9.5</v>
      </c>
      <c r="L34" s="1017">
        <v>4137</v>
      </c>
      <c r="M34" s="1020">
        <v>9.4</v>
      </c>
      <c r="N34" s="1017">
        <v>3755</v>
      </c>
      <c r="O34" s="1018">
        <v>9</v>
      </c>
      <c r="P34" s="557"/>
      <c r="Q34" s="1017">
        <v>1134</v>
      </c>
      <c r="R34" s="1019">
        <v>9</v>
      </c>
      <c r="S34" s="1017">
        <v>1529</v>
      </c>
      <c r="T34" s="1126">
        <v>9.3000000000000007</v>
      </c>
      <c r="U34" s="1017">
        <v>1582</v>
      </c>
      <c r="V34" s="1019">
        <v>12.8</v>
      </c>
      <c r="W34" s="1017">
        <v>919</v>
      </c>
      <c r="X34" s="1019">
        <v>7</v>
      </c>
      <c r="Y34" s="1017">
        <v>1128</v>
      </c>
      <c r="Z34" s="1019">
        <f t="shared" si="8"/>
        <v>10.432852386237514</v>
      </c>
      <c r="AA34" s="1017">
        <v>1222</v>
      </c>
      <c r="AB34" s="1020" t="s">
        <v>189</v>
      </c>
      <c r="AC34" s="1023">
        <v>958</v>
      </c>
      <c r="AD34" s="1024">
        <v>9.6</v>
      </c>
      <c r="AE34" s="1025">
        <v>829</v>
      </c>
      <c r="AF34" s="1026">
        <v>6.9</v>
      </c>
      <c r="AG34" s="1021" t="s">
        <v>190</v>
      </c>
      <c r="AH34" s="1020" t="s">
        <v>191</v>
      </c>
      <c r="AI34" s="1021" t="s">
        <v>192</v>
      </c>
      <c r="AJ34" s="1020" t="s">
        <v>193</v>
      </c>
      <c r="AK34" s="466">
        <v>915</v>
      </c>
      <c r="AL34" s="1027">
        <v>8.6</v>
      </c>
      <c r="AM34" s="466">
        <v>927</v>
      </c>
      <c r="AN34" s="1027">
        <v>7.1</v>
      </c>
      <c r="AO34" s="452">
        <v>1006</v>
      </c>
      <c r="AP34" s="1027">
        <v>11.9</v>
      </c>
      <c r="AQ34" s="452">
        <v>868</v>
      </c>
      <c r="AR34" s="1027">
        <v>8.8000000000000007</v>
      </c>
    </row>
    <row r="35" spans="1:252">
      <c r="A35" s="1035" t="s">
        <v>194</v>
      </c>
      <c r="B35" s="1036">
        <v>603</v>
      </c>
      <c r="C35" s="1037">
        <v>1.8</v>
      </c>
      <c r="D35" s="1036">
        <v>693</v>
      </c>
      <c r="E35" s="1038">
        <f t="shared" si="6"/>
        <v>1.8947368421052633</v>
      </c>
      <c r="F35" s="1036">
        <v>494</v>
      </c>
      <c r="G35" s="1038">
        <f t="shared" si="7"/>
        <v>1.314878892733564</v>
      </c>
      <c r="H35" s="1036">
        <v>498</v>
      </c>
      <c r="I35" s="1038">
        <f t="shared" si="7"/>
        <v>1.325525685387277</v>
      </c>
      <c r="J35" s="1036">
        <v>916</v>
      </c>
      <c r="K35" s="532">
        <v>1.7</v>
      </c>
      <c r="L35" s="1036">
        <v>603</v>
      </c>
      <c r="M35" s="532">
        <v>1.4</v>
      </c>
      <c r="N35" s="1036">
        <v>442</v>
      </c>
      <c r="O35" s="532">
        <v>1.1000000000000001</v>
      </c>
      <c r="P35" s="557"/>
      <c r="Q35" s="1036">
        <v>219</v>
      </c>
      <c r="R35" s="1038">
        <v>1.7</v>
      </c>
      <c r="S35" s="1039">
        <v>249</v>
      </c>
      <c r="T35" s="1128">
        <v>1.5</v>
      </c>
      <c r="U35" s="558">
        <v>266</v>
      </c>
      <c r="V35" s="1038">
        <v>2.2000000000000002</v>
      </c>
      <c r="W35" s="1036">
        <v>182</v>
      </c>
      <c r="X35" s="532">
        <v>1.4</v>
      </c>
      <c r="Y35" s="1036">
        <v>179</v>
      </c>
      <c r="Z35" s="1038">
        <f t="shared" si="8"/>
        <v>1.6555678875323714</v>
      </c>
      <c r="AA35" s="1036">
        <v>212</v>
      </c>
      <c r="AB35" s="532" t="s">
        <v>195</v>
      </c>
      <c r="AC35" s="464">
        <v>128</v>
      </c>
      <c r="AD35" s="572">
        <v>1.3</v>
      </c>
      <c r="AE35" s="1040">
        <v>84</v>
      </c>
      <c r="AF35" s="572">
        <v>0.7</v>
      </c>
      <c r="AG35" s="1039" t="s">
        <v>196</v>
      </c>
      <c r="AH35" s="532" t="s">
        <v>197</v>
      </c>
      <c r="AI35" s="1039" t="s">
        <v>198</v>
      </c>
      <c r="AJ35" s="532" t="s">
        <v>199</v>
      </c>
      <c r="AK35" s="464">
        <v>103</v>
      </c>
      <c r="AL35" s="572">
        <v>1</v>
      </c>
      <c r="AM35" s="464">
        <v>87</v>
      </c>
      <c r="AN35" s="572">
        <v>0.7</v>
      </c>
      <c r="AO35" s="464">
        <v>122</v>
      </c>
      <c r="AP35" s="572">
        <v>1.4</v>
      </c>
      <c r="AQ35" s="464">
        <v>106</v>
      </c>
      <c r="AR35" s="572">
        <v>1.1000000000000001</v>
      </c>
    </row>
    <row r="36" spans="1:252">
      <c r="A36" s="991" t="s">
        <v>200</v>
      </c>
      <c r="B36" s="992">
        <v>20056</v>
      </c>
      <c r="C36" s="993">
        <v>59</v>
      </c>
      <c r="D36" s="992">
        <v>21651</v>
      </c>
      <c r="E36" s="994">
        <f t="shared" si="6"/>
        <v>59.196172248803826</v>
      </c>
      <c r="F36" s="992">
        <v>24157</v>
      </c>
      <c r="G36" s="994">
        <f t="shared" si="7"/>
        <v>64.298642533936658</v>
      </c>
      <c r="H36" s="992">
        <v>28316</v>
      </c>
      <c r="I36" s="994">
        <v>71.599999999999994</v>
      </c>
      <c r="J36" s="992">
        <v>37627</v>
      </c>
      <c r="K36" s="994">
        <v>69</v>
      </c>
      <c r="L36" s="992">
        <v>28857</v>
      </c>
      <c r="M36" s="995">
        <v>65.8</v>
      </c>
      <c r="N36" s="992">
        <v>28104</v>
      </c>
      <c r="O36" s="995">
        <v>67.3</v>
      </c>
      <c r="P36" s="996"/>
      <c r="Q36" s="992">
        <v>8516</v>
      </c>
      <c r="R36" s="994">
        <v>67.8</v>
      </c>
      <c r="S36" s="992">
        <v>11293</v>
      </c>
      <c r="T36" s="1124">
        <v>68.400000000000006</v>
      </c>
      <c r="U36" s="992">
        <v>8211</v>
      </c>
      <c r="V36" s="995">
        <v>66.599999999999994</v>
      </c>
      <c r="W36" s="992">
        <v>9607</v>
      </c>
      <c r="X36" s="995">
        <v>73.3</v>
      </c>
      <c r="Y36" s="992">
        <v>7067</v>
      </c>
      <c r="Z36" s="994">
        <f t="shared" si="8"/>
        <v>65.36256011838698</v>
      </c>
      <c r="AA36" s="992">
        <v>7024</v>
      </c>
      <c r="AB36" s="995" t="s">
        <v>201</v>
      </c>
      <c r="AC36" s="1041">
        <v>6282</v>
      </c>
      <c r="AD36" s="1000">
        <v>63.3</v>
      </c>
      <c r="AE36" s="1041">
        <v>8484</v>
      </c>
      <c r="AF36" s="1002">
        <v>71</v>
      </c>
      <c r="AG36" s="997" t="s">
        <v>202</v>
      </c>
      <c r="AH36" s="995" t="s">
        <v>203</v>
      </c>
      <c r="AI36" s="997" t="s">
        <v>204</v>
      </c>
      <c r="AJ36" s="995" t="s">
        <v>205</v>
      </c>
      <c r="AK36" s="988">
        <v>7603</v>
      </c>
      <c r="AL36" s="1004">
        <v>71.599999999999994</v>
      </c>
      <c r="AM36" s="988">
        <v>9497</v>
      </c>
      <c r="AN36" s="1004">
        <v>72.8</v>
      </c>
      <c r="AO36" s="988">
        <v>5169</v>
      </c>
      <c r="AP36" s="1004">
        <v>61.1</v>
      </c>
      <c r="AQ36" s="988">
        <v>6858</v>
      </c>
      <c r="AR36" s="1004">
        <v>69.099999999999994</v>
      </c>
    </row>
    <row r="37" spans="1:252">
      <c r="A37" s="1035" t="s">
        <v>206</v>
      </c>
      <c r="B37" s="1036">
        <v>14018</v>
      </c>
      <c r="C37" s="1037">
        <v>41.3</v>
      </c>
      <c r="D37" s="1036">
        <v>15242</v>
      </c>
      <c r="E37" s="1038">
        <f t="shared" si="6"/>
        <v>41.673274094326722</v>
      </c>
      <c r="F37" s="1036">
        <v>18242</v>
      </c>
      <c r="G37" s="1038">
        <f t="shared" si="7"/>
        <v>48.55469789725845</v>
      </c>
      <c r="H37" s="1036">
        <v>23124</v>
      </c>
      <c r="I37" s="1038">
        <v>58.5</v>
      </c>
      <c r="J37" s="1036">
        <v>28603</v>
      </c>
      <c r="K37" s="532">
        <v>52.5</v>
      </c>
      <c r="L37" s="1036">
        <v>22203</v>
      </c>
      <c r="M37" s="532">
        <v>50.6</v>
      </c>
      <c r="N37" s="1036">
        <v>21577</v>
      </c>
      <c r="O37" s="532">
        <v>51.6</v>
      </c>
      <c r="P37" s="557"/>
      <c r="Q37" s="1036">
        <v>6953</v>
      </c>
      <c r="R37" s="1128">
        <v>55.4</v>
      </c>
      <c r="S37" s="1036">
        <v>8929</v>
      </c>
      <c r="T37" s="1128">
        <v>54.1</v>
      </c>
      <c r="U37" s="1036">
        <v>5602</v>
      </c>
      <c r="V37" s="532">
        <v>45.4</v>
      </c>
      <c r="W37" s="1036">
        <v>7119</v>
      </c>
      <c r="X37" s="532">
        <v>54.3</v>
      </c>
      <c r="Y37" s="1036">
        <v>5389</v>
      </c>
      <c r="Z37" s="1038">
        <f t="shared" si="8"/>
        <v>49.842767295597483</v>
      </c>
      <c r="AA37" s="1036">
        <v>5102</v>
      </c>
      <c r="AB37" s="532" t="s">
        <v>207</v>
      </c>
      <c r="AC37" s="450">
        <v>4640</v>
      </c>
      <c r="AD37" s="572">
        <v>46.7</v>
      </c>
      <c r="AE37" s="450">
        <v>7072</v>
      </c>
      <c r="AF37" s="572">
        <v>59.2</v>
      </c>
      <c r="AG37" s="1039" t="s">
        <v>208</v>
      </c>
      <c r="AH37" s="532" t="s">
        <v>209</v>
      </c>
      <c r="AI37" s="1039" t="s">
        <v>210</v>
      </c>
      <c r="AJ37" s="532" t="s">
        <v>211</v>
      </c>
      <c r="AK37" s="450">
        <v>5860</v>
      </c>
      <c r="AL37" s="572">
        <v>55.2</v>
      </c>
      <c r="AM37" s="450">
        <v>7672</v>
      </c>
      <c r="AN37" s="572">
        <v>58.8</v>
      </c>
      <c r="AO37" s="450">
        <v>3674</v>
      </c>
      <c r="AP37" s="572">
        <v>43.4</v>
      </c>
      <c r="AQ37" s="450">
        <v>4994</v>
      </c>
      <c r="AR37" s="572">
        <v>50.3</v>
      </c>
      <c r="IR37" s="440">
        <f>SUM(AN37:IQ37)</f>
        <v>8820.5</v>
      </c>
    </row>
    <row r="38" spans="1:252">
      <c r="A38" s="1016" t="s">
        <v>212</v>
      </c>
      <c r="B38" s="1017">
        <v>2456</v>
      </c>
      <c r="C38" s="1018">
        <v>7.2</v>
      </c>
      <c r="D38" s="1017">
        <v>2743</v>
      </c>
      <c r="E38" s="1019">
        <f t="shared" si="6"/>
        <v>7.4996582365003421</v>
      </c>
      <c r="F38" s="1017">
        <v>2603</v>
      </c>
      <c r="G38" s="1019">
        <f t="shared" si="7"/>
        <v>6.9284003194037798</v>
      </c>
      <c r="H38" s="1017">
        <v>2193</v>
      </c>
      <c r="I38" s="1020">
        <v>5.5</v>
      </c>
      <c r="J38" s="1017">
        <v>4523</v>
      </c>
      <c r="K38" s="1020">
        <v>8.3000000000000007</v>
      </c>
      <c r="L38" s="1017">
        <v>3535</v>
      </c>
      <c r="M38" s="1020">
        <v>8.1</v>
      </c>
      <c r="N38" s="1017">
        <v>3219</v>
      </c>
      <c r="O38" s="1020">
        <v>7.7</v>
      </c>
      <c r="P38" s="557"/>
      <c r="Q38" s="1017">
        <v>623</v>
      </c>
      <c r="R38" s="1130">
        <v>5</v>
      </c>
      <c r="S38" s="1017">
        <v>1062</v>
      </c>
      <c r="T38" s="1126">
        <v>6.4</v>
      </c>
      <c r="U38" s="1017">
        <v>1436</v>
      </c>
      <c r="V38" s="1020">
        <v>11.6</v>
      </c>
      <c r="W38" s="1017">
        <v>1402</v>
      </c>
      <c r="X38" s="1020">
        <v>10.7</v>
      </c>
      <c r="Y38" s="1017">
        <v>861</v>
      </c>
      <c r="Z38" s="1019">
        <f t="shared" si="8"/>
        <v>7.9633740288568262</v>
      </c>
      <c r="AA38" s="1017">
        <v>1014</v>
      </c>
      <c r="AB38" s="1020" t="s">
        <v>213</v>
      </c>
      <c r="AC38" s="1023">
        <v>857</v>
      </c>
      <c r="AD38" s="1024">
        <v>8.6</v>
      </c>
      <c r="AE38" s="1025">
        <v>803</v>
      </c>
      <c r="AF38" s="1026">
        <v>6.7</v>
      </c>
      <c r="AG38" s="1021" t="s">
        <v>214</v>
      </c>
      <c r="AH38" s="1020" t="s">
        <v>215</v>
      </c>
      <c r="AI38" s="1021" t="s">
        <v>216</v>
      </c>
      <c r="AJ38" s="1020" t="s">
        <v>217</v>
      </c>
      <c r="AK38" s="466">
        <v>843</v>
      </c>
      <c r="AL38" s="1027">
        <v>7.9</v>
      </c>
      <c r="AM38" s="466">
        <v>863</v>
      </c>
      <c r="AN38" s="1027">
        <v>6.6</v>
      </c>
      <c r="AO38" s="466">
        <v>682</v>
      </c>
      <c r="AP38" s="1027">
        <v>8.1</v>
      </c>
      <c r="AQ38" s="466">
        <v>927</v>
      </c>
      <c r="AR38" s="1027">
        <v>9.3000000000000007</v>
      </c>
    </row>
    <row r="39" spans="1:252">
      <c r="A39" s="1035" t="s">
        <v>218</v>
      </c>
      <c r="B39" s="1036">
        <v>1399</v>
      </c>
      <c r="C39" s="1037">
        <v>4.0999999999999996</v>
      </c>
      <c r="D39" s="1036">
        <v>1299</v>
      </c>
      <c r="E39" s="1038">
        <f t="shared" si="6"/>
        <v>3.5516062884483937</v>
      </c>
      <c r="F39" s="1036">
        <v>1278</v>
      </c>
      <c r="G39" s="1038">
        <f t="shared" si="7"/>
        <v>3.4016502528613253</v>
      </c>
      <c r="H39" s="1036">
        <v>1196</v>
      </c>
      <c r="I39" s="1038">
        <v>3</v>
      </c>
      <c r="J39" s="1036">
        <v>1744</v>
      </c>
      <c r="K39" s="532">
        <v>3.2</v>
      </c>
      <c r="L39" s="1036">
        <v>1311</v>
      </c>
      <c r="M39" s="532">
        <v>2.9</v>
      </c>
      <c r="N39" s="1036">
        <v>1365</v>
      </c>
      <c r="O39" s="532">
        <v>3.3</v>
      </c>
      <c r="P39" s="557"/>
      <c r="Q39" s="1039">
        <v>337</v>
      </c>
      <c r="R39" s="1128">
        <v>2.7</v>
      </c>
      <c r="S39" s="1039">
        <v>418</v>
      </c>
      <c r="T39" s="1128">
        <v>2.5</v>
      </c>
      <c r="U39" s="1036">
        <v>471</v>
      </c>
      <c r="V39" s="1038">
        <v>3.8</v>
      </c>
      <c r="W39" s="1036">
        <v>518</v>
      </c>
      <c r="X39" s="1038">
        <v>4</v>
      </c>
      <c r="Y39" s="1036">
        <v>255</v>
      </c>
      <c r="Z39" s="1038">
        <f t="shared" si="8"/>
        <v>2.358490566037736</v>
      </c>
      <c r="AA39" s="1036">
        <v>359</v>
      </c>
      <c r="AB39" s="532" t="s">
        <v>219</v>
      </c>
      <c r="AC39" s="464">
        <v>387</v>
      </c>
      <c r="AD39" s="572">
        <v>3.9</v>
      </c>
      <c r="AE39" s="1040">
        <v>310</v>
      </c>
      <c r="AF39" s="572">
        <v>2.6</v>
      </c>
      <c r="AG39" s="1039" t="s">
        <v>220</v>
      </c>
      <c r="AH39" s="532" t="s">
        <v>221</v>
      </c>
      <c r="AI39" s="1039" t="s">
        <v>222</v>
      </c>
      <c r="AJ39" s="532" t="s">
        <v>223</v>
      </c>
      <c r="AK39" s="464">
        <v>289</v>
      </c>
      <c r="AL39" s="572">
        <v>2.7</v>
      </c>
      <c r="AM39" s="464">
        <v>390</v>
      </c>
      <c r="AN39" s="1236">
        <v>3</v>
      </c>
      <c r="AO39" s="464">
        <v>206</v>
      </c>
      <c r="AP39" s="1236">
        <v>2.4</v>
      </c>
      <c r="AQ39" s="464">
        <v>282</v>
      </c>
      <c r="AR39" s="1236">
        <v>2.8</v>
      </c>
    </row>
    <row r="40" spans="1:252">
      <c r="A40" s="1016" t="s">
        <v>194</v>
      </c>
      <c r="B40" s="1017">
        <v>2183</v>
      </c>
      <c r="C40" s="1018">
        <v>6.4</v>
      </c>
      <c r="D40" s="1017">
        <v>2367</v>
      </c>
      <c r="E40" s="1019">
        <f t="shared" si="6"/>
        <v>6.4716336295283661</v>
      </c>
      <c r="F40" s="1017">
        <v>2034</v>
      </c>
      <c r="G40" s="1019">
        <f t="shared" si="7"/>
        <v>5.4138940644130953</v>
      </c>
      <c r="H40" s="1017">
        <v>1803</v>
      </c>
      <c r="I40" s="1019">
        <v>4.5999999999999996</v>
      </c>
      <c r="J40" s="1017">
        <v>2757</v>
      </c>
      <c r="K40" s="1020">
        <v>5.0999999999999996</v>
      </c>
      <c r="L40" s="1017">
        <v>1808</v>
      </c>
      <c r="M40" s="1020">
        <v>4.2</v>
      </c>
      <c r="N40" s="1017">
        <v>1943</v>
      </c>
      <c r="O40" s="1020">
        <v>4.7</v>
      </c>
      <c r="P40" s="557"/>
      <c r="Q40" s="1021">
        <v>603</v>
      </c>
      <c r="R40" s="1126">
        <v>4.8</v>
      </c>
      <c r="S40" s="1021">
        <v>884</v>
      </c>
      <c r="T40" s="1126">
        <v>5.4</v>
      </c>
      <c r="U40" s="1017">
        <v>702</v>
      </c>
      <c r="V40" s="1020">
        <v>5.7</v>
      </c>
      <c r="W40" s="1017">
        <v>568</v>
      </c>
      <c r="X40" s="1020">
        <v>4.3</v>
      </c>
      <c r="Y40" s="1017">
        <v>562</v>
      </c>
      <c r="Z40" s="1019">
        <f t="shared" si="8"/>
        <v>5.1979282278949315</v>
      </c>
      <c r="AA40" s="1017">
        <v>549</v>
      </c>
      <c r="AB40" s="1020" t="s">
        <v>224</v>
      </c>
      <c r="AC40" s="1023">
        <v>398</v>
      </c>
      <c r="AD40" s="1024">
        <v>4</v>
      </c>
      <c r="AE40" s="1025">
        <v>299</v>
      </c>
      <c r="AF40" s="1026">
        <v>2.5</v>
      </c>
      <c r="AG40" s="1021" t="s">
        <v>225</v>
      </c>
      <c r="AH40" s="1020" t="s">
        <v>226</v>
      </c>
      <c r="AI40" s="1021" t="s">
        <v>227</v>
      </c>
      <c r="AJ40" s="1020" t="s">
        <v>228</v>
      </c>
      <c r="AK40" s="466">
        <v>611</v>
      </c>
      <c r="AL40" s="1027">
        <v>5.8</v>
      </c>
      <c r="AM40" s="466">
        <v>572</v>
      </c>
      <c r="AN40" s="1027">
        <v>4.4000000000000004</v>
      </c>
      <c r="AO40" s="466">
        <v>607</v>
      </c>
      <c r="AP40" s="1027">
        <v>7.2</v>
      </c>
      <c r="AQ40" s="466">
        <v>655</v>
      </c>
      <c r="AR40" s="1027">
        <v>6.6</v>
      </c>
    </row>
    <row r="41" spans="1:252">
      <c r="A41" s="1028" t="s">
        <v>229</v>
      </c>
      <c r="B41" s="1029">
        <v>5502</v>
      </c>
      <c r="C41" s="1030">
        <v>16.2</v>
      </c>
      <c r="D41" s="1029">
        <v>6107</v>
      </c>
      <c r="E41" s="1031">
        <f t="shared" si="6"/>
        <v>16.697197539302802</v>
      </c>
      <c r="F41" s="1029">
        <v>5194</v>
      </c>
      <c r="G41" s="1031">
        <f t="shared" si="7"/>
        <v>13.824860260846419</v>
      </c>
      <c r="H41" s="1029">
        <v>5096</v>
      </c>
      <c r="I41" s="1031">
        <v>12.9</v>
      </c>
      <c r="J41" s="1029">
        <v>6730</v>
      </c>
      <c r="K41" s="568">
        <v>12.3</v>
      </c>
      <c r="L41" s="1029">
        <v>5357</v>
      </c>
      <c r="M41" s="568">
        <v>12.2</v>
      </c>
      <c r="N41" s="1029">
        <v>5028</v>
      </c>
      <c r="O41" s="1030">
        <v>12</v>
      </c>
      <c r="P41" s="996"/>
      <c r="Q41" s="1029">
        <v>1932</v>
      </c>
      <c r="R41" s="1031">
        <v>15.4</v>
      </c>
      <c r="S41" s="1029">
        <v>2186</v>
      </c>
      <c r="T41" s="1127">
        <v>13.2</v>
      </c>
      <c r="U41" s="1029">
        <v>1326</v>
      </c>
      <c r="V41" s="568">
        <v>10.8</v>
      </c>
      <c r="W41" s="1029">
        <v>1286</v>
      </c>
      <c r="X41" s="568">
        <v>9.8000000000000007</v>
      </c>
      <c r="Y41" s="1029">
        <v>1462</v>
      </c>
      <c r="Z41" s="1031">
        <f t="shared" si="8"/>
        <v>13.522012578616351</v>
      </c>
      <c r="AA41" s="1029">
        <v>1426</v>
      </c>
      <c r="AB41" s="568" t="s">
        <v>230</v>
      </c>
      <c r="AC41" s="1033">
        <v>1360</v>
      </c>
      <c r="AD41" s="580">
        <v>13.7</v>
      </c>
      <c r="AE41" s="1033">
        <v>1109</v>
      </c>
      <c r="AF41" s="580">
        <v>9.3000000000000007</v>
      </c>
      <c r="AG41" s="1032" t="s">
        <v>231</v>
      </c>
      <c r="AH41" s="568" t="s">
        <v>232</v>
      </c>
      <c r="AI41" s="1032" t="s">
        <v>233</v>
      </c>
      <c r="AJ41" s="568" t="s">
        <v>234</v>
      </c>
      <c r="AK41" s="1042">
        <v>956</v>
      </c>
      <c r="AL41" s="1043">
        <v>9</v>
      </c>
      <c r="AM41" s="1033">
        <v>1282</v>
      </c>
      <c r="AN41" s="1043">
        <v>9.8000000000000007</v>
      </c>
      <c r="AO41" s="1033">
        <v>1009</v>
      </c>
      <c r="AP41" s="1043">
        <v>11.9</v>
      </c>
      <c r="AQ41" s="1033">
        <v>1079</v>
      </c>
      <c r="AR41" s="1043">
        <v>10.9</v>
      </c>
    </row>
    <row r="42" spans="1:252">
      <c r="A42" s="1016" t="s">
        <v>235</v>
      </c>
      <c r="B42" s="1017">
        <v>1389</v>
      </c>
      <c r="C42" s="1018">
        <v>4.0999999999999996</v>
      </c>
      <c r="D42" s="1017">
        <v>1653</v>
      </c>
      <c r="E42" s="1019">
        <f t="shared" si="6"/>
        <v>4.5194805194805197</v>
      </c>
      <c r="F42" s="1017">
        <v>1683</v>
      </c>
      <c r="G42" s="1019">
        <f t="shared" si="7"/>
        <v>4.4796380090497738</v>
      </c>
      <c r="H42" s="1017">
        <v>1526</v>
      </c>
      <c r="I42" s="1019">
        <v>3.9</v>
      </c>
      <c r="J42" s="1017">
        <v>2034</v>
      </c>
      <c r="K42" s="1020">
        <v>3.7</v>
      </c>
      <c r="L42" s="1017">
        <v>1521</v>
      </c>
      <c r="M42" s="1020">
        <v>3.5</v>
      </c>
      <c r="N42" s="1017">
        <v>1351</v>
      </c>
      <c r="O42" s="1020">
        <v>3.2</v>
      </c>
      <c r="P42" s="557"/>
      <c r="Q42" s="1017">
        <v>635</v>
      </c>
      <c r="R42" s="1126">
        <v>5.0999999999999996</v>
      </c>
      <c r="S42" s="1021">
        <v>617</v>
      </c>
      <c r="T42" s="1126">
        <v>3.7</v>
      </c>
      <c r="U42" s="1022">
        <v>350</v>
      </c>
      <c r="V42" s="1020">
        <v>2.8</v>
      </c>
      <c r="W42" s="1017">
        <v>432</v>
      </c>
      <c r="X42" s="1020">
        <v>3.3</v>
      </c>
      <c r="Y42" s="1017">
        <v>508</v>
      </c>
      <c r="Z42" s="1019">
        <f t="shared" si="8"/>
        <v>4.6984831668516458</v>
      </c>
      <c r="AA42" s="1017">
        <v>315</v>
      </c>
      <c r="AB42" s="1020" t="s">
        <v>236</v>
      </c>
      <c r="AC42" s="1023">
        <v>377</v>
      </c>
      <c r="AD42" s="1024">
        <v>3.8</v>
      </c>
      <c r="AE42" s="1025">
        <v>321</v>
      </c>
      <c r="AF42" s="1026">
        <v>2.7</v>
      </c>
      <c r="AG42" s="1021" t="s">
        <v>237</v>
      </c>
      <c r="AH42" s="1020" t="s">
        <v>238</v>
      </c>
      <c r="AI42" s="1021" t="s">
        <v>239</v>
      </c>
      <c r="AJ42" s="1020" t="s">
        <v>240</v>
      </c>
      <c r="AK42" s="466">
        <v>261</v>
      </c>
      <c r="AL42" s="1027">
        <v>2.5</v>
      </c>
      <c r="AM42" s="466">
        <v>368</v>
      </c>
      <c r="AN42" s="1027">
        <v>2.8</v>
      </c>
      <c r="AO42" s="466">
        <v>326</v>
      </c>
      <c r="AP42" s="1027">
        <v>3.9</v>
      </c>
      <c r="AQ42" s="466">
        <v>286</v>
      </c>
      <c r="AR42" s="1027">
        <v>2.9</v>
      </c>
    </row>
    <row r="43" spans="1:252">
      <c r="A43" s="1035" t="s">
        <v>241</v>
      </c>
      <c r="B43" s="1036">
        <v>521</v>
      </c>
      <c r="C43" s="1037">
        <v>1.5</v>
      </c>
      <c r="D43" s="1036">
        <v>553</v>
      </c>
      <c r="E43" s="1038">
        <f t="shared" si="6"/>
        <v>1.5119617224880384</v>
      </c>
      <c r="F43" s="1036">
        <v>356</v>
      </c>
      <c r="G43" s="1038">
        <f t="shared" si="7"/>
        <v>0.94756454618046304</v>
      </c>
      <c r="H43" s="1036">
        <v>275</v>
      </c>
      <c r="I43" s="532">
        <v>0.7</v>
      </c>
      <c r="J43" s="1036">
        <v>652</v>
      </c>
      <c r="K43" s="532">
        <v>1.2</v>
      </c>
      <c r="L43" s="1036">
        <v>708</v>
      </c>
      <c r="M43" s="532">
        <v>1.6</v>
      </c>
      <c r="N43" s="1036">
        <v>509</v>
      </c>
      <c r="O43" s="532">
        <v>1.2</v>
      </c>
      <c r="P43" s="557"/>
      <c r="Q43" s="1036">
        <v>144</v>
      </c>
      <c r="R43" s="1038">
        <v>1.1000000000000001</v>
      </c>
      <c r="S43" s="1039">
        <v>231</v>
      </c>
      <c r="T43" s="1128">
        <v>1.4</v>
      </c>
      <c r="U43" s="558">
        <v>159</v>
      </c>
      <c r="V43" s="532">
        <v>1.3</v>
      </c>
      <c r="W43" s="1036">
        <v>118</v>
      </c>
      <c r="X43" s="532">
        <v>0.9</v>
      </c>
      <c r="Y43" s="1036">
        <v>182</v>
      </c>
      <c r="Z43" s="1038">
        <f t="shared" si="8"/>
        <v>1.6833148353681093</v>
      </c>
      <c r="AA43" s="1036">
        <v>207</v>
      </c>
      <c r="AB43" s="532" t="s">
        <v>195</v>
      </c>
      <c r="AC43" s="464">
        <v>166</v>
      </c>
      <c r="AD43" s="572">
        <v>1.7</v>
      </c>
      <c r="AE43" s="1040">
        <v>153</v>
      </c>
      <c r="AF43" s="572">
        <v>1.3</v>
      </c>
      <c r="AG43" s="1039" t="s">
        <v>242</v>
      </c>
      <c r="AH43" s="532" t="s">
        <v>243</v>
      </c>
      <c r="AI43" s="1039" t="s">
        <v>244</v>
      </c>
      <c r="AJ43" s="532" t="s">
        <v>245</v>
      </c>
      <c r="AK43" s="464">
        <v>48</v>
      </c>
      <c r="AL43" s="572">
        <v>0.5</v>
      </c>
      <c r="AM43" s="464">
        <v>96</v>
      </c>
      <c r="AN43" s="572">
        <v>0.7</v>
      </c>
      <c r="AO43" s="464">
        <v>19</v>
      </c>
      <c r="AP43" s="572">
        <v>0.2</v>
      </c>
      <c r="AQ43" s="464">
        <v>34</v>
      </c>
      <c r="AR43" s="572">
        <v>0.3</v>
      </c>
    </row>
    <row r="44" spans="1:252">
      <c r="A44" s="1016" t="s">
        <v>194</v>
      </c>
      <c r="B44" s="1017">
        <v>3592</v>
      </c>
      <c r="C44" s="1018">
        <v>10.6</v>
      </c>
      <c r="D44" s="1017">
        <v>3901</v>
      </c>
      <c r="E44" s="1019">
        <f t="shared" si="6"/>
        <v>10.665755297334245</v>
      </c>
      <c r="F44" s="1017">
        <v>3155</v>
      </c>
      <c r="G44" s="1019">
        <f t="shared" si="7"/>
        <v>8.397657705616183</v>
      </c>
      <c r="H44" s="1017">
        <v>3295</v>
      </c>
      <c r="I44" s="1019">
        <v>8.3000000000000007</v>
      </c>
      <c r="J44" s="1017">
        <v>4044</v>
      </c>
      <c r="K44" s="1020">
        <v>7.4</v>
      </c>
      <c r="L44" s="1017">
        <v>3128</v>
      </c>
      <c r="M44" s="1020">
        <v>7.1</v>
      </c>
      <c r="N44" s="1017">
        <v>3168</v>
      </c>
      <c r="O44" s="1020">
        <v>7.6</v>
      </c>
      <c r="P44" s="557"/>
      <c r="Q44" s="1017">
        <v>1153</v>
      </c>
      <c r="R44" s="1126">
        <v>9.1999999999999993</v>
      </c>
      <c r="S44" s="1017">
        <v>1338</v>
      </c>
      <c r="T44" s="1126">
        <v>8.1</v>
      </c>
      <c r="U44" s="1017">
        <v>817</v>
      </c>
      <c r="V44" s="1020">
        <v>6.6</v>
      </c>
      <c r="W44" s="1017">
        <v>736</v>
      </c>
      <c r="X44" s="1020">
        <v>5.6</v>
      </c>
      <c r="Y44" s="1017">
        <v>772</v>
      </c>
      <c r="Z44" s="1019">
        <f t="shared" si="8"/>
        <v>7.1402145763965956</v>
      </c>
      <c r="AA44" s="1017">
        <v>904</v>
      </c>
      <c r="AB44" s="1020" t="s">
        <v>246</v>
      </c>
      <c r="AC44" s="1023">
        <v>817</v>
      </c>
      <c r="AD44" s="1024">
        <v>8.1999999999999993</v>
      </c>
      <c r="AE44" s="1025">
        <v>635</v>
      </c>
      <c r="AF44" s="1026">
        <v>5.3</v>
      </c>
      <c r="AG44" s="1021" t="s">
        <v>247</v>
      </c>
      <c r="AH44" s="1020" t="s">
        <v>248</v>
      </c>
      <c r="AI44" s="1021" t="s">
        <v>249</v>
      </c>
      <c r="AJ44" s="1020" t="s">
        <v>250</v>
      </c>
      <c r="AK44" s="466">
        <v>647</v>
      </c>
      <c r="AL44" s="1027">
        <v>6.1</v>
      </c>
      <c r="AM44" s="466">
        <v>818</v>
      </c>
      <c r="AN44" s="1027">
        <v>6.3</v>
      </c>
      <c r="AO44" s="466">
        <v>664</v>
      </c>
      <c r="AP44" s="1027">
        <v>7.8</v>
      </c>
      <c r="AQ44" s="466">
        <v>759</v>
      </c>
      <c r="AR44" s="1027">
        <v>7.7</v>
      </c>
    </row>
    <row r="45" spans="1:252">
      <c r="A45" s="1028" t="s">
        <v>251</v>
      </c>
      <c r="B45" s="1029">
        <v>1085</v>
      </c>
      <c r="C45" s="1030">
        <v>3.2</v>
      </c>
      <c r="D45" s="1029">
        <v>1604</v>
      </c>
      <c r="E45" s="1031">
        <f t="shared" si="6"/>
        <v>4.3855092276144907</v>
      </c>
      <c r="F45" s="1029">
        <v>1282</v>
      </c>
      <c r="G45" s="1031">
        <f t="shared" si="7"/>
        <v>3.4122970455150385</v>
      </c>
      <c r="H45" s="1029">
        <v>853</v>
      </c>
      <c r="I45" s="568">
        <v>2.2000000000000002</v>
      </c>
      <c r="J45" s="1029">
        <v>960</v>
      </c>
      <c r="K45" s="568">
        <v>1.8</v>
      </c>
      <c r="L45" s="1029">
        <v>1241</v>
      </c>
      <c r="M45" s="568">
        <v>2.8</v>
      </c>
      <c r="N45" s="1029">
        <v>1014</v>
      </c>
      <c r="O45" s="568">
        <v>2.4</v>
      </c>
      <c r="P45" s="996"/>
      <c r="Q45" s="1032">
        <v>59</v>
      </c>
      <c r="R45" s="1127">
        <v>0.5</v>
      </c>
      <c r="S45" s="1032">
        <v>443</v>
      </c>
      <c r="T45" s="1127">
        <v>2.7</v>
      </c>
      <c r="U45" s="1044">
        <v>136</v>
      </c>
      <c r="V45" s="568">
        <v>1.1000000000000001</v>
      </c>
      <c r="W45" s="1029">
        <v>322</v>
      </c>
      <c r="X45" s="568">
        <v>2.5</v>
      </c>
      <c r="Y45" s="1029">
        <v>242</v>
      </c>
      <c r="Z45" s="1031">
        <f t="shared" si="8"/>
        <v>2.2382537920828711</v>
      </c>
      <c r="AA45" s="1029">
        <v>348</v>
      </c>
      <c r="AB45" s="568" t="s">
        <v>252</v>
      </c>
      <c r="AC45" s="1042">
        <v>334</v>
      </c>
      <c r="AD45" s="580">
        <v>3.4</v>
      </c>
      <c r="AE45" s="1034">
        <v>317</v>
      </c>
      <c r="AF45" s="580">
        <v>2.7</v>
      </c>
      <c r="AG45" s="1032" t="s">
        <v>253</v>
      </c>
      <c r="AH45" s="568" t="s">
        <v>236</v>
      </c>
      <c r="AI45" s="1032" t="s">
        <v>254</v>
      </c>
      <c r="AJ45" s="568" t="s">
        <v>255</v>
      </c>
      <c r="AK45" s="1042">
        <v>271</v>
      </c>
      <c r="AL45" s="580">
        <v>2.6</v>
      </c>
      <c r="AM45" s="1042">
        <v>343</v>
      </c>
      <c r="AN45" s="580">
        <v>2.6</v>
      </c>
      <c r="AO45" s="1042">
        <v>266</v>
      </c>
      <c r="AP45" s="580">
        <v>3.1</v>
      </c>
      <c r="AQ45" s="1042">
        <v>251</v>
      </c>
      <c r="AR45" s="580">
        <v>2.5</v>
      </c>
    </row>
    <row r="46" spans="1:252">
      <c r="A46" s="991" t="s">
        <v>256</v>
      </c>
      <c r="B46" s="992">
        <v>867</v>
      </c>
      <c r="C46" s="993">
        <v>2.6</v>
      </c>
      <c r="D46" s="992">
        <v>1134</v>
      </c>
      <c r="E46" s="994">
        <f t="shared" si="6"/>
        <v>3.1004784688995217</v>
      </c>
      <c r="F46" s="992">
        <v>896</v>
      </c>
      <c r="G46" s="994">
        <f t="shared" si="7"/>
        <v>2.3848815544317272</v>
      </c>
      <c r="H46" s="992">
        <v>582</v>
      </c>
      <c r="I46" s="995">
        <v>1.5</v>
      </c>
      <c r="J46" s="992">
        <v>1195</v>
      </c>
      <c r="K46" s="995">
        <v>2.2000000000000002</v>
      </c>
      <c r="L46" s="992">
        <v>1405</v>
      </c>
      <c r="M46" s="995">
        <v>3.2</v>
      </c>
      <c r="N46" s="992">
        <v>1363</v>
      </c>
      <c r="O46" s="995">
        <v>3.3</v>
      </c>
      <c r="P46" s="996"/>
      <c r="Q46" s="997">
        <v>212</v>
      </c>
      <c r="R46" s="994">
        <v>1.7</v>
      </c>
      <c r="S46" s="997">
        <v>236</v>
      </c>
      <c r="T46" s="1124">
        <v>1.4</v>
      </c>
      <c r="U46" s="997">
        <v>422</v>
      </c>
      <c r="V46" s="995">
        <v>3.4</v>
      </c>
      <c r="W46" s="992">
        <v>325</v>
      </c>
      <c r="X46" s="995">
        <v>2.5</v>
      </c>
      <c r="Y46" s="992">
        <v>255</v>
      </c>
      <c r="Z46" s="994">
        <f t="shared" si="8"/>
        <v>2.358490566037736</v>
      </c>
      <c r="AA46" s="992">
        <v>340</v>
      </c>
      <c r="AB46" s="995" t="s">
        <v>257</v>
      </c>
      <c r="AC46" s="999">
        <v>305</v>
      </c>
      <c r="AD46" s="1000">
        <v>3.1</v>
      </c>
      <c r="AE46" s="1001">
        <v>505</v>
      </c>
      <c r="AF46" s="1002">
        <v>4.2</v>
      </c>
      <c r="AG46" s="997" t="s">
        <v>258</v>
      </c>
      <c r="AH46" s="995" t="s">
        <v>243</v>
      </c>
      <c r="AI46" s="997" t="s">
        <v>259</v>
      </c>
      <c r="AJ46" s="995" t="s">
        <v>260</v>
      </c>
      <c r="AK46" s="1003">
        <v>377</v>
      </c>
      <c r="AL46" s="1004">
        <v>3.5</v>
      </c>
      <c r="AM46" s="1003">
        <v>445</v>
      </c>
      <c r="AN46" s="1004">
        <v>3.4</v>
      </c>
      <c r="AO46" s="1003">
        <v>460</v>
      </c>
      <c r="AP46" s="1004">
        <v>5.4</v>
      </c>
      <c r="AQ46" s="1003">
        <v>323</v>
      </c>
      <c r="AR46" s="1004">
        <v>3.3</v>
      </c>
    </row>
    <row r="47" spans="1:252">
      <c r="A47" s="793" t="s">
        <v>261</v>
      </c>
      <c r="B47" s="794">
        <v>33967</v>
      </c>
      <c r="C47" s="1045">
        <v>100</v>
      </c>
      <c r="D47" s="794">
        <v>36575</v>
      </c>
      <c r="E47" s="1046">
        <f t="shared" si="6"/>
        <v>100</v>
      </c>
      <c r="F47" s="794">
        <v>37570</v>
      </c>
      <c r="G47" s="1046">
        <f t="shared" si="7"/>
        <v>100</v>
      </c>
      <c r="H47" s="794">
        <v>39545</v>
      </c>
      <c r="I47" s="1047">
        <v>100</v>
      </c>
      <c r="J47" s="794">
        <v>54502</v>
      </c>
      <c r="K47" s="1045">
        <v>100</v>
      </c>
      <c r="L47" s="794">
        <v>43839</v>
      </c>
      <c r="M47" s="1045">
        <v>100</v>
      </c>
      <c r="N47" s="794">
        <v>41784</v>
      </c>
      <c r="O47" s="1045">
        <v>100</v>
      </c>
      <c r="P47" s="448"/>
      <c r="Q47" s="794">
        <v>12553</v>
      </c>
      <c r="R47" s="1045">
        <v>100</v>
      </c>
      <c r="S47" s="794">
        <v>16514</v>
      </c>
      <c r="T47" s="1129">
        <v>100</v>
      </c>
      <c r="U47" s="794">
        <v>12330</v>
      </c>
      <c r="V47" s="1047">
        <v>100</v>
      </c>
      <c r="W47" s="794">
        <v>13105</v>
      </c>
      <c r="X47" s="1045">
        <v>100</v>
      </c>
      <c r="Y47" s="794">
        <v>10812</v>
      </c>
      <c r="Z47" s="1046">
        <f t="shared" si="8"/>
        <v>100</v>
      </c>
      <c r="AA47" s="794">
        <v>11157</v>
      </c>
      <c r="AB47" s="1047" t="s">
        <v>262</v>
      </c>
      <c r="AC47" s="456">
        <v>9929</v>
      </c>
      <c r="AD47" s="1047">
        <v>100</v>
      </c>
      <c r="AE47" s="456">
        <v>11941</v>
      </c>
      <c r="AF47" s="1048">
        <v>100</v>
      </c>
      <c r="AG47" s="456" t="s">
        <v>263</v>
      </c>
      <c r="AH47" s="1047" t="s">
        <v>264</v>
      </c>
      <c r="AI47" s="456">
        <v>9673</v>
      </c>
      <c r="AJ47" s="1047" t="s">
        <v>262</v>
      </c>
      <c r="AK47" s="456">
        <v>10623</v>
      </c>
      <c r="AL47" s="1047">
        <v>100</v>
      </c>
      <c r="AM47" s="456">
        <v>13054</v>
      </c>
      <c r="AN47" s="1047">
        <v>100</v>
      </c>
      <c r="AO47" s="456">
        <v>8459</v>
      </c>
      <c r="AP47" s="1047">
        <v>100</v>
      </c>
      <c r="AQ47" s="456">
        <v>9920</v>
      </c>
      <c r="AR47" s="1047">
        <v>100</v>
      </c>
    </row>
    <row r="48" spans="1:252">
      <c r="D48" s="759"/>
      <c r="E48" s="759"/>
      <c r="F48" s="759"/>
      <c r="G48" s="759"/>
      <c r="H48" s="759"/>
      <c r="I48" s="759"/>
      <c r="J48" s="759"/>
      <c r="K48" s="759"/>
      <c r="L48" s="759"/>
      <c r="M48" s="759"/>
      <c r="N48" s="759"/>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row>
  </sheetData>
  <mergeCells count="4">
    <mergeCell ref="A1:AM1"/>
    <mergeCell ref="A24:AM24"/>
    <mergeCell ref="A25:AM25"/>
    <mergeCell ref="A27:AM27"/>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autoPageBreaks="0"/>
  </sheetPr>
  <dimension ref="A1:X28"/>
  <sheetViews>
    <sheetView showGridLines="0" showOutlineSymbols="0" zoomScale="120" zoomScaleNormal="120" workbookViewId="0">
      <pane xSplit="1" ySplit="2" topLeftCell="B3" activePane="bottomRight" state="frozen"/>
      <selection sqref="A1:U1"/>
      <selection pane="topRight" sqref="A1:U1"/>
      <selection pane="bottomLeft" sqref="A1:U1"/>
      <selection pane="bottomRight"/>
    </sheetView>
  </sheetViews>
  <sheetFormatPr defaultRowHeight="12.75"/>
  <cols>
    <col min="1" max="1" width="64.42578125" customWidth="1"/>
    <col min="2" max="8" width="9.5703125" customWidth="1"/>
    <col min="9" max="9" width="4.28515625" customWidth="1"/>
    <col min="10" max="22" width="9.5703125" customWidth="1"/>
    <col min="23" max="23" width="7.140625" customWidth="1"/>
  </cols>
  <sheetData>
    <row r="1" spans="1:24" ht="15">
      <c r="A1" s="1" t="s">
        <v>110</v>
      </c>
      <c r="B1" s="1"/>
      <c r="C1" s="1"/>
      <c r="D1" s="1"/>
      <c r="E1" s="1"/>
      <c r="F1" s="1"/>
      <c r="G1" s="1"/>
      <c r="H1" s="1"/>
      <c r="I1" s="1"/>
      <c r="J1" s="1"/>
      <c r="K1" s="1"/>
      <c r="L1" s="1"/>
      <c r="M1" s="1"/>
      <c r="N1" s="1"/>
      <c r="O1" s="1"/>
      <c r="P1" s="1"/>
      <c r="Q1" s="1"/>
      <c r="R1" s="1"/>
      <c r="S1" s="1"/>
      <c r="T1" s="1"/>
      <c r="U1" s="1"/>
      <c r="V1" s="1"/>
      <c r="W1" s="2"/>
    </row>
    <row r="2" spans="1:24" ht="20.25" customHeight="1">
      <c r="A2" s="56" t="s">
        <v>111</v>
      </c>
      <c r="B2" s="84">
        <v>2017</v>
      </c>
      <c r="C2" s="84">
        <v>2018</v>
      </c>
      <c r="D2" s="84">
        <v>2019</v>
      </c>
      <c r="E2" s="84">
        <v>2020</v>
      </c>
      <c r="F2" s="84">
        <v>2021</v>
      </c>
      <c r="G2" s="84">
        <v>2022</v>
      </c>
      <c r="H2" s="84">
        <v>2023</v>
      </c>
      <c r="I2" s="146"/>
      <c r="J2" s="84" t="s">
        <v>112</v>
      </c>
      <c r="K2" s="84" t="s">
        <v>113</v>
      </c>
      <c r="L2" s="84" t="s">
        <v>114</v>
      </c>
      <c r="M2" s="84" t="s">
        <v>115</v>
      </c>
      <c r="N2" s="84" t="s">
        <v>13</v>
      </c>
      <c r="O2" s="84" t="s">
        <v>14</v>
      </c>
      <c r="P2" s="84" t="s">
        <v>15</v>
      </c>
      <c r="Q2" s="84" t="s">
        <v>16</v>
      </c>
      <c r="R2" s="84" t="s">
        <v>17</v>
      </c>
      <c r="S2" s="84" t="s">
        <v>18</v>
      </c>
      <c r="T2" s="84" t="s">
        <v>19</v>
      </c>
      <c r="U2" s="84" t="s">
        <v>20</v>
      </c>
      <c r="V2" s="84" t="s">
        <v>909</v>
      </c>
      <c r="W2" s="84" t="s">
        <v>965</v>
      </c>
    </row>
    <row r="3" spans="1:24">
      <c r="A3" s="85" t="s">
        <v>116</v>
      </c>
      <c r="B3" s="284">
        <v>33967</v>
      </c>
      <c r="C3" s="284">
        <v>36575</v>
      </c>
      <c r="D3" s="284">
        <v>37570</v>
      </c>
      <c r="E3" s="284">
        <v>39545</v>
      </c>
      <c r="F3" s="284">
        <v>54502</v>
      </c>
      <c r="G3" s="284">
        <v>43839</v>
      </c>
      <c r="H3" s="284">
        <v>41784</v>
      </c>
      <c r="I3" s="285"/>
      <c r="J3" s="284">
        <v>12553</v>
      </c>
      <c r="K3" s="284">
        <v>16514</v>
      </c>
      <c r="L3" s="284">
        <v>12330</v>
      </c>
      <c r="M3" s="284">
        <v>13105</v>
      </c>
      <c r="N3" s="284">
        <v>10812</v>
      </c>
      <c r="O3" s="284">
        <v>11157</v>
      </c>
      <c r="P3" s="284">
        <v>9929</v>
      </c>
      <c r="Q3" s="284">
        <v>11941</v>
      </c>
      <c r="R3" s="284">
        <v>8434</v>
      </c>
      <c r="S3" s="284">
        <v>9673</v>
      </c>
      <c r="T3" s="284">
        <v>10623</v>
      </c>
      <c r="U3" s="284">
        <v>13054</v>
      </c>
      <c r="V3" s="284">
        <v>8459</v>
      </c>
      <c r="W3" s="284">
        <v>9920</v>
      </c>
    </row>
    <row r="4" spans="1:24">
      <c r="A4" s="87" t="s">
        <v>117</v>
      </c>
      <c r="B4" s="286">
        <v>22743</v>
      </c>
      <c r="C4" s="286">
        <v>23721</v>
      </c>
      <c r="D4" s="286">
        <v>23775</v>
      </c>
      <c r="E4" s="286">
        <v>-20157</v>
      </c>
      <c r="F4" s="286">
        <v>-23807</v>
      </c>
      <c r="G4" s="286">
        <v>-26253</v>
      </c>
      <c r="H4" s="286">
        <v>-26014</v>
      </c>
      <c r="I4" s="285"/>
      <c r="J4" s="286">
        <v>-4660</v>
      </c>
      <c r="K4" s="286">
        <v>-6002</v>
      </c>
      <c r="L4" s="286">
        <v>-5917</v>
      </c>
      <c r="M4" s="286">
        <v>-7228</v>
      </c>
      <c r="N4" s="286">
        <v>-5124</v>
      </c>
      <c r="O4" s="286">
        <v>-6504</v>
      </c>
      <c r="P4" s="286">
        <v>-6730</v>
      </c>
      <c r="Q4" s="286">
        <v>-7895</v>
      </c>
      <c r="R4" s="286">
        <v>-5403</v>
      </c>
      <c r="S4" s="286">
        <v>-6412</v>
      </c>
      <c r="T4" s="286">
        <v>-6921</v>
      </c>
      <c r="U4" s="286">
        <v>-7278</v>
      </c>
      <c r="V4" s="286">
        <v>-5897</v>
      </c>
      <c r="W4" s="286">
        <v>-6974</v>
      </c>
    </row>
    <row r="5" spans="1:24">
      <c r="A5" s="85" t="s">
        <v>118</v>
      </c>
      <c r="B5" s="1302"/>
      <c r="C5" s="1302"/>
      <c r="D5" s="284">
        <v>7402</v>
      </c>
      <c r="E5" s="284">
        <v>-5257</v>
      </c>
      <c r="F5" s="284">
        <v>-2576</v>
      </c>
      <c r="G5" s="284">
        <v>-1151</v>
      </c>
      <c r="H5" s="284">
        <v>-1083</v>
      </c>
      <c r="I5" s="285"/>
      <c r="J5" s="287">
        <v>-115</v>
      </c>
      <c r="K5" s="287">
        <v>-185</v>
      </c>
      <c r="L5" s="287">
        <v>-161</v>
      </c>
      <c r="M5" s="287">
        <v>-2115</v>
      </c>
      <c r="N5" s="287">
        <v>-160</v>
      </c>
      <c r="O5" s="287">
        <v>-280</v>
      </c>
      <c r="P5" s="287">
        <v>-336</v>
      </c>
      <c r="Q5" s="287">
        <v>-375</v>
      </c>
      <c r="R5" s="287">
        <v>-111</v>
      </c>
      <c r="S5" s="287">
        <v>-271</v>
      </c>
      <c r="T5" s="287">
        <v>-305</v>
      </c>
      <c r="U5" s="287">
        <v>-396</v>
      </c>
      <c r="V5" s="287">
        <v>-41</v>
      </c>
      <c r="W5" s="287">
        <v>1</v>
      </c>
    </row>
    <row r="6" spans="1:24">
      <c r="A6" s="88" t="s">
        <v>413</v>
      </c>
      <c r="B6" s="288"/>
      <c r="C6" s="288"/>
      <c r="D6" s="288"/>
      <c r="E6" s="288"/>
      <c r="F6" s="288"/>
      <c r="G6" s="288"/>
      <c r="H6" s="288"/>
      <c r="I6" s="289"/>
      <c r="J6" s="288"/>
      <c r="K6" s="288"/>
      <c r="L6" s="288"/>
      <c r="M6" s="288"/>
      <c r="N6" s="288"/>
      <c r="O6" s="288"/>
      <c r="P6" s="288"/>
      <c r="Q6" s="288"/>
      <c r="R6" s="288">
        <v>3058</v>
      </c>
      <c r="S6" s="288">
        <v>3219</v>
      </c>
      <c r="T6" s="288"/>
      <c r="U6" s="288">
        <v>5599</v>
      </c>
      <c r="V6" s="288">
        <v>2724</v>
      </c>
      <c r="W6" s="288">
        <v>3200</v>
      </c>
    </row>
    <row r="7" spans="1:24">
      <c r="A7" s="85" t="s">
        <v>120</v>
      </c>
      <c r="B7" s="292"/>
      <c r="C7" s="292"/>
      <c r="D7" s="292"/>
      <c r="E7" s="292"/>
      <c r="F7" s="292"/>
      <c r="G7" s="292"/>
      <c r="H7" s="292"/>
      <c r="I7" s="293"/>
      <c r="J7" s="292"/>
      <c r="K7" s="292"/>
      <c r="L7" s="292"/>
      <c r="M7" s="292"/>
      <c r="N7" s="292"/>
      <c r="O7" s="292"/>
      <c r="P7" s="292"/>
      <c r="Q7" s="292"/>
      <c r="R7" s="292">
        <v>0.36</v>
      </c>
      <c r="S7" s="292">
        <v>0.33</v>
      </c>
      <c r="T7" s="292"/>
      <c r="U7" s="292">
        <v>0.43</v>
      </c>
      <c r="V7" s="292">
        <v>0.32</v>
      </c>
      <c r="W7" s="292">
        <v>0.32</v>
      </c>
    </row>
    <row r="8" spans="1:24">
      <c r="A8" s="88" t="s">
        <v>911</v>
      </c>
      <c r="B8" s="288"/>
      <c r="C8" s="288"/>
      <c r="D8" s="288"/>
      <c r="E8" s="288"/>
      <c r="F8" s="288"/>
      <c r="G8" s="288"/>
      <c r="H8" s="288"/>
      <c r="I8" s="289"/>
      <c r="J8" s="288"/>
      <c r="K8" s="288"/>
      <c r="L8" s="288"/>
      <c r="M8" s="288"/>
      <c r="N8" s="288"/>
      <c r="O8" s="288"/>
      <c r="P8" s="288"/>
      <c r="Q8" s="288"/>
      <c r="R8" s="288">
        <v>3714</v>
      </c>
      <c r="S8" s="288">
        <v>3998</v>
      </c>
      <c r="T8" s="288"/>
      <c r="U8" s="288">
        <v>6454</v>
      </c>
      <c r="V8" s="288">
        <v>3438</v>
      </c>
      <c r="W8" s="288">
        <v>3993</v>
      </c>
    </row>
    <row r="9" spans="1:24">
      <c r="A9" s="85" t="s">
        <v>122</v>
      </c>
      <c r="B9" s="292"/>
      <c r="C9" s="292"/>
      <c r="D9" s="292"/>
      <c r="E9" s="292"/>
      <c r="F9" s="292"/>
      <c r="G9" s="292"/>
      <c r="H9" s="292"/>
      <c r="I9" s="293"/>
      <c r="J9" s="292"/>
      <c r="K9" s="292"/>
      <c r="L9" s="292"/>
      <c r="M9" s="292"/>
      <c r="N9" s="292"/>
      <c r="O9" s="292"/>
      <c r="P9" s="292"/>
      <c r="Q9" s="292"/>
      <c r="R9" s="292">
        <v>0.44</v>
      </c>
      <c r="S9" s="292">
        <v>0.41</v>
      </c>
      <c r="T9" s="292"/>
      <c r="U9" s="292">
        <v>0.49</v>
      </c>
      <c r="V9" s="292">
        <v>0.41</v>
      </c>
      <c r="W9" s="292">
        <v>0.4</v>
      </c>
    </row>
    <row r="10" spans="1:24">
      <c r="A10" s="88" t="s">
        <v>912</v>
      </c>
      <c r="B10" s="288"/>
      <c r="C10" s="288"/>
      <c r="D10" s="288"/>
      <c r="E10" s="288"/>
      <c r="F10" s="288"/>
      <c r="G10" s="288"/>
      <c r="H10" s="288"/>
      <c r="I10" s="289"/>
      <c r="J10" s="288"/>
      <c r="K10" s="288"/>
      <c r="L10" s="1056"/>
      <c r="M10" s="288"/>
      <c r="N10" s="288"/>
      <c r="O10" s="288"/>
      <c r="P10" s="288"/>
      <c r="Q10" s="288"/>
      <c r="R10" s="288">
        <v>3825</v>
      </c>
      <c r="S10" s="288">
        <v>4269</v>
      </c>
      <c r="T10" s="288"/>
      <c r="U10" s="288">
        <v>6850</v>
      </c>
      <c r="V10" s="288">
        <v>3479</v>
      </c>
      <c r="W10" s="288">
        <v>3992</v>
      </c>
    </row>
    <row r="11" spans="1:24">
      <c r="A11" s="1383" t="s">
        <v>913</v>
      </c>
      <c r="B11" s="1384"/>
      <c r="C11" s="1384"/>
      <c r="D11" s="1384"/>
      <c r="E11" s="1384"/>
      <c r="F11" s="1384"/>
      <c r="G11" s="1384"/>
      <c r="H11" s="1384"/>
      <c r="I11" s="1651"/>
      <c r="J11" s="1384"/>
      <c r="K11" s="1384"/>
      <c r="L11" s="1384"/>
      <c r="M11" s="1384"/>
      <c r="N11" s="1384"/>
      <c r="O11" s="1384"/>
      <c r="P11" s="1384"/>
      <c r="Q11" s="1384"/>
      <c r="R11" s="1384">
        <v>3687</v>
      </c>
      <c r="S11" s="1384"/>
      <c r="T11" s="1384"/>
      <c r="U11" s="1384">
        <v>6631</v>
      </c>
      <c r="V11" s="1384">
        <v>3276</v>
      </c>
      <c r="W11" s="1384"/>
    </row>
    <row r="12" spans="1:24">
      <c r="A12" s="1652" t="s">
        <v>123</v>
      </c>
      <c r="B12" s="1653"/>
      <c r="C12" s="284"/>
      <c r="D12" s="284"/>
      <c r="E12" s="284"/>
      <c r="F12" s="284"/>
      <c r="G12" s="284"/>
      <c r="H12" s="284"/>
      <c r="I12" s="285"/>
      <c r="J12" s="284"/>
      <c r="K12" s="284"/>
      <c r="L12" s="284"/>
      <c r="M12" s="284"/>
      <c r="N12" s="284"/>
      <c r="O12" s="284"/>
      <c r="P12" s="284"/>
      <c r="Q12" s="284"/>
      <c r="R12" s="284">
        <v>1837</v>
      </c>
      <c r="S12" s="284">
        <v>892</v>
      </c>
      <c r="T12" s="284"/>
      <c r="U12" s="284">
        <v>2418</v>
      </c>
      <c r="V12" s="284">
        <v>1679</v>
      </c>
      <c r="W12" s="284">
        <v>2769</v>
      </c>
    </row>
    <row r="13" spans="1:24">
      <c r="A13" s="1383" t="s">
        <v>119</v>
      </c>
      <c r="B13" s="1384">
        <v>11630</v>
      </c>
      <c r="C13" s="1384">
        <v>13242</v>
      </c>
      <c r="D13" s="1384">
        <v>6859</v>
      </c>
      <c r="E13" s="1384">
        <v>14304</v>
      </c>
      <c r="F13" s="1384">
        <v>28309</v>
      </c>
      <c r="G13" s="1384">
        <v>16589</v>
      </c>
      <c r="H13" s="1384">
        <v>14891</v>
      </c>
      <c r="I13" s="1385"/>
      <c r="J13" s="1384">
        <v>7778</v>
      </c>
      <c r="K13" s="1384">
        <v>10370</v>
      </c>
      <c r="L13" s="1384">
        <v>6257</v>
      </c>
      <c r="M13" s="1384">
        <v>3904</v>
      </c>
      <c r="N13" s="1384">
        <v>5528</v>
      </c>
      <c r="O13" s="1384">
        <v>4444</v>
      </c>
      <c r="P13" s="1384">
        <v>2891</v>
      </c>
      <c r="Q13" s="1384">
        <v>3726</v>
      </c>
      <c r="R13" s="1384">
        <v>2920</v>
      </c>
      <c r="S13" s="1384">
        <v>3095</v>
      </c>
      <c r="T13" s="1384">
        <v>3397</v>
      </c>
      <c r="U13" s="1384">
        <v>5479</v>
      </c>
      <c r="V13" s="1384"/>
      <c r="W13" s="1384"/>
      <c r="X13" s="144"/>
    </row>
    <row r="14" spans="1:24">
      <c r="A14" s="1386" t="s">
        <v>120</v>
      </c>
      <c r="B14" s="1387">
        <v>0.34</v>
      </c>
      <c r="C14" s="1387">
        <v>0.36</v>
      </c>
      <c r="D14" s="1387">
        <v>0.18</v>
      </c>
      <c r="E14" s="1387">
        <v>0.36</v>
      </c>
      <c r="F14" s="1387">
        <v>0.52</v>
      </c>
      <c r="G14" s="1387">
        <v>0.38</v>
      </c>
      <c r="H14" s="1387">
        <v>0.36</v>
      </c>
      <c r="I14" s="1388"/>
      <c r="J14" s="1387">
        <v>0.62</v>
      </c>
      <c r="K14" s="1387">
        <v>0.63</v>
      </c>
      <c r="L14" s="1387">
        <v>0.51</v>
      </c>
      <c r="M14" s="1387">
        <v>0.3</v>
      </c>
      <c r="N14" s="1387">
        <v>0.51</v>
      </c>
      <c r="O14" s="1387">
        <v>0.4</v>
      </c>
      <c r="P14" s="1387">
        <v>0.28999999999999998</v>
      </c>
      <c r="Q14" s="1387">
        <v>0.31</v>
      </c>
      <c r="R14" s="1387">
        <v>0.35</v>
      </c>
      <c r="S14" s="1387">
        <v>0.32</v>
      </c>
      <c r="T14" s="1387">
        <v>0.32</v>
      </c>
      <c r="U14" s="1387">
        <v>0.42</v>
      </c>
      <c r="V14" s="1387"/>
      <c r="W14" s="1387"/>
      <c r="X14" s="145"/>
    </row>
    <row r="15" spans="1:24">
      <c r="A15" s="1383" t="s">
        <v>121</v>
      </c>
      <c r="B15" s="1384">
        <v>15338</v>
      </c>
      <c r="C15" s="1384">
        <v>16593</v>
      </c>
      <c r="D15" s="1384">
        <v>10585</v>
      </c>
      <c r="E15" s="1384">
        <v>17519</v>
      </c>
      <c r="F15" s="1384">
        <v>31343</v>
      </c>
      <c r="G15" s="1384">
        <v>19760</v>
      </c>
      <c r="H15" s="1384">
        <v>17961</v>
      </c>
      <c r="I15" s="1385"/>
      <c r="J15" s="1384">
        <v>8509</v>
      </c>
      <c r="K15" s="1384">
        <v>11202</v>
      </c>
      <c r="L15" s="1384">
        <v>6906</v>
      </c>
      <c r="M15" s="1384">
        <v>4726</v>
      </c>
      <c r="N15" s="1384">
        <v>6214</v>
      </c>
      <c r="O15" s="1384">
        <v>5254</v>
      </c>
      <c r="P15" s="1384">
        <v>3666</v>
      </c>
      <c r="Q15" s="1384">
        <v>4626</v>
      </c>
      <c r="R15" s="1384">
        <v>3576</v>
      </c>
      <c r="S15" s="1384">
        <v>3874</v>
      </c>
      <c r="T15" s="1384">
        <v>4177</v>
      </c>
      <c r="U15" s="1384">
        <v>6334</v>
      </c>
      <c r="V15" s="1384"/>
      <c r="W15" s="1384"/>
      <c r="X15" s="144"/>
    </row>
    <row r="16" spans="1:24">
      <c r="A16" s="1386" t="s">
        <v>122</v>
      </c>
      <c r="B16" s="1387">
        <v>0.45</v>
      </c>
      <c r="C16" s="1387">
        <v>0.45</v>
      </c>
      <c r="D16" s="1387">
        <v>0.28000000000000003</v>
      </c>
      <c r="E16" s="1387">
        <v>0.44</v>
      </c>
      <c r="F16" s="1387">
        <v>0.57999999999999996</v>
      </c>
      <c r="G16" s="1387">
        <v>0.45</v>
      </c>
      <c r="H16" s="1387">
        <v>0.43</v>
      </c>
      <c r="I16" s="1388"/>
      <c r="J16" s="1387">
        <v>0.68</v>
      </c>
      <c r="K16" s="1387">
        <v>0.68</v>
      </c>
      <c r="L16" s="1387">
        <v>0.56000000000000005</v>
      </c>
      <c r="M16" s="1387">
        <v>0.36</v>
      </c>
      <c r="N16" s="1387">
        <v>0.56999999999999995</v>
      </c>
      <c r="O16" s="1387">
        <v>0.47</v>
      </c>
      <c r="P16" s="1387">
        <v>0.37</v>
      </c>
      <c r="Q16" s="1387">
        <v>0.39</v>
      </c>
      <c r="R16" s="1387">
        <v>0.42</v>
      </c>
      <c r="S16" s="1387">
        <v>0.4</v>
      </c>
      <c r="T16" s="1387">
        <v>0.39</v>
      </c>
      <c r="U16" s="1387">
        <v>0.49</v>
      </c>
      <c r="V16" s="1387"/>
      <c r="W16" s="1387"/>
      <c r="X16" s="145"/>
    </row>
    <row r="17" spans="1:24">
      <c r="A17" s="1383" t="s">
        <v>910</v>
      </c>
      <c r="B17" s="1384">
        <v>15338</v>
      </c>
      <c r="C17" s="1384">
        <v>6860</v>
      </c>
      <c r="D17" s="1384">
        <v>17987</v>
      </c>
      <c r="E17" s="1384">
        <v>21954</v>
      </c>
      <c r="F17" s="1384">
        <v>33963</v>
      </c>
      <c r="G17" s="1384">
        <v>20911</v>
      </c>
      <c r="H17" s="1384">
        <v>19044</v>
      </c>
      <c r="I17" s="1385"/>
      <c r="J17" s="1384">
        <v>8626</v>
      </c>
      <c r="K17" s="1384">
        <v>11403</v>
      </c>
      <c r="L17" s="1384">
        <v>7077</v>
      </c>
      <c r="M17" s="1384">
        <v>6857</v>
      </c>
      <c r="N17" s="1384">
        <v>6374</v>
      </c>
      <c r="O17" s="1384">
        <v>5534</v>
      </c>
      <c r="P17" s="1384">
        <v>4002</v>
      </c>
      <c r="Q17" s="1384">
        <v>5001</v>
      </c>
      <c r="R17" s="1384">
        <v>3687</v>
      </c>
      <c r="S17" s="1384">
        <v>4145</v>
      </c>
      <c r="T17" s="1384">
        <v>4482</v>
      </c>
      <c r="U17" s="1384">
        <v>6730</v>
      </c>
      <c r="V17" s="1384"/>
      <c r="W17" s="1384"/>
      <c r="X17" s="144"/>
    </row>
    <row r="18" spans="1:24">
      <c r="A18" s="1386" t="s">
        <v>123</v>
      </c>
      <c r="B18" s="1389">
        <v>5507</v>
      </c>
      <c r="C18" s="1389">
        <v>6860</v>
      </c>
      <c r="D18" s="1389">
        <v>-1683</v>
      </c>
      <c r="E18" s="1389">
        <v>4881</v>
      </c>
      <c r="F18" s="1389">
        <v>24597</v>
      </c>
      <c r="G18" s="1389">
        <v>16728</v>
      </c>
      <c r="H18" s="1389">
        <v>7983</v>
      </c>
      <c r="I18" s="1390"/>
      <c r="J18" s="1389">
        <v>5546</v>
      </c>
      <c r="K18" s="1389">
        <v>8147</v>
      </c>
      <c r="L18" s="1389">
        <v>5477</v>
      </c>
      <c r="M18" s="1389">
        <v>5427</v>
      </c>
      <c r="N18" s="1389">
        <v>4456</v>
      </c>
      <c r="O18" s="1389">
        <v>4093</v>
      </c>
      <c r="P18" s="1389">
        <v>4455</v>
      </c>
      <c r="Q18" s="1389">
        <v>3724</v>
      </c>
      <c r="R18" s="1389">
        <v>1837</v>
      </c>
      <c r="S18" s="1389">
        <v>892</v>
      </c>
      <c r="T18" s="1389">
        <v>2836</v>
      </c>
      <c r="U18" s="1389">
        <v>2418</v>
      </c>
      <c r="V18" s="1389"/>
      <c r="W18" s="1389"/>
      <c r="X18" s="86"/>
    </row>
    <row r="19" spans="1:24">
      <c r="A19" s="87" t="s">
        <v>124</v>
      </c>
      <c r="B19" s="1301"/>
      <c r="C19" s="1301"/>
      <c r="D19" s="1301"/>
      <c r="E19" s="1301"/>
      <c r="F19" s="286">
        <v>1877</v>
      </c>
      <c r="G19" s="286">
        <v>7915</v>
      </c>
      <c r="H19" s="286">
        <v>956</v>
      </c>
      <c r="I19" s="285"/>
      <c r="J19" s="290">
        <v>-505</v>
      </c>
      <c r="K19" s="290">
        <v>-738</v>
      </c>
      <c r="L19" s="290">
        <v>2207</v>
      </c>
      <c r="M19" s="290">
        <v>1877</v>
      </c>
      <c r="N19" s="286">
        <v>4911</v>
      </c>
      <c r="O19" s="286">
        <v>5375</v>
      </c>
      <c r="P19" s="286">
        <v>6980</v>
      </c>
      <c r="Q19" s="286">
        <v>7915</v>
      </c>
      <c r="R19" s="286">
        <v>8226</v>
      </c>
      <c r="S19" s="286">
        <v>8908</v>
      </c>
      <c r="T19" s="286">
        <v>10009</v>
      </c>
      <c r="U19" s="286">
        <v>9560</v>
      </c>
      <c r="V19" s="286">
        <v>10105</v>
      </c>
      <c r="W19" s="286">
        <v>8590</v>
      </c>
    </row>
    <row r="20" spans="1:24">
      <c r="A20" s="87" t="s">
        <v>806</v>
      </c>
      <c r="B20" s="1301"/>
      <c r="C20" s="1301"/>
      <c r="D20" s="1301"/>
      <c r="E20" s="1301"/>
      <c r="F20" s="1301"/>
      <c r="G20" s="286">
        <v>14140</v>
      </c>
      <c r="H20" s="286">
        <v>16164</v>
      </c>
      <c r="I20" s="285"/>
      <c r="J20" s="1301"/>
      <c r="K20" s="1301"/>
      <c r="L20" s="1301"/>
      <c r="M20" s="1301"/>
      <c r="N20" s="1301"/>
      <c r="O20" s="1301"/>
      <c r="P20" s="1301"/>
      <c r="Q20" s="286">
        <v>14140</v>
      </c>
      <c r="R20" s="1301"/>
      <c r="S20" s="286">
        <v>14690</v>
      </c>
      <c r="T20" s="286">
        <v>15494</v>
      </c>
      <c r="U20" s="286">
        <v>16164</v>
      </c>
      <c r="V20" s="286">
        <v>16388</v>
      </c>
      <c r="W20" s="286">
        <v>14683</v>
      </c>
    </row>
    <row r="21" spans="1:24" ht="13.5" thickBot="1">
      <c r="A21" s="1219" t="s">
        <v>125</v>
      </c>
      <c r="B21" s="291">
        <v>3848</v>
      </c>
      <c r="C21" s="291">
        <v>3784</v>
      </c>
      <c r="D21" s="291">
        <v>3704</v>
      </c>
      <c r="E21" s="291">
        <v>4430</v>
      </c>
      <c r="F21" s="291">
        <v>5033</v>
      </c>
      <c r="G21" s="291">
        <v>5446</v>
      </c>
      <c r="H21" s="291">
        <v>5920</v>
      </c>
      <c r="I21" s="285"/>
      <c r="J21" s="291">
        <v>980</v>
      </c>
      <c r="K21" s="291">
        <v>1103</v>
      </c>
      <c r="L21" s="291">
        <v>1199</v>
      </c>
      <c r="M21" s="291">
        <v>1751</v>
      </c>
      <c r="N21" s="291">
        <v>1136</v>
      </c>
      <c r="O21" s="291">
        <v>1293</v>
      </c>
      <c r="P21" s="291">
        <v>1230</v>
      </c>
      <c r="Q21" s="291">
        <v>1787</v>
      </c>
      <c r="R21" s="291">
        <v>1130</v>
      </c>
      <c r="S21" s="291">
        <v>1208</v>
      </c>
      <c r="T21" s="291">
        <v>1464</v>
      </c>
      <c r="U21" s="291">
        <v>2118</v>
      </c>
      <c r="V21" s="291">
        <v>1395</v>
      </c>
      <c r="W21" s="291">
        <v>1328</v>
      </c>
    </row>
    <row r="22" spans="1:24">
      <c r="A22" s="1557" t="s">
        <v>126</v>
      </c>
      <c r="B22" s="1557"/>
      <c r="C22" s="1557"/>
      <c r="D22" s="1557"/>
      <c r="E22" s="1557"/>
      <c r="F22" s="1557"/>
      <c r="G22" s="1557"/>
      <c r="H22" s="1557"/>
      <c r="I22" s="1557"/>
      <c r="J22" s="1557"/>
      <c r="K22" s="1557"/>
      <c r="L22" s="1557"/>
      <c r="M22" s="1557"/>
      <c r="N22" s="1557"/>
      <c r="O22" s="1557"/>
      <c r="P22" s="1557"/>
      <c r="Q22" s="1557"/>
      <c r="R22" s="1557"/>
      <c r="S22" s="1557"/>
      <c r="T22" s="1557"/>
      <c r="U22" s="1557"/>
      <c r="V22" s="1557"/>
      <c r="W22" s="1557"/>
    </row>
    <row r="23" spans="1:24">
      <c r="A23" s="1552" t="s">
        <v>127</v>
      </c>
      <c r="B23" s="1552"/>
      <c r="C23" s="1552"/>
      <c r="D23" s="1552"/>
      <c r="E23" s="1552"/>
      <c r="F23" s="1552"/>
      <c r="G23" s="1552"/>
      <c r="H23" s="1552"/>
      <c r="I23" s="1552"/>
      <c r="J23" s="1552"/>
      <c r="K23" s="1552"/>
      <c r="L23" s="1552"/>
      <c r="M23" s="1552"/>
      <c r="N23" s="1552"/>
      <c r="O23" s="1552"/>
      <c r="P23" s="1552"/>
      <c r="Q23" s="1552"/>
      <c r="R23" s="1552"/>
      <c r="S23" s="1552"/>
      <c r="T23" s="1552"/>
      <c r="U23" s="1552"/>
      <c r="V23" s="1552"/>
      <c r="W23" s="1552"/>
    </row>
    <row r="24" spans="1:24" ht="14.25" customHeight="1">
      <c r="A24" s="1552" t="s">
        <v>128</v>
      </c>
      <c r="B24" s="1552"/>
      <c r="C24" s="1552"/>
      <c r="D24" s="1552"/>
      <c r="E24" s="1552"/>
      <c r="F24" s="1552"/>
      <c r="G24" s="1552"/>
      <c r="H24" s="1552"/>
      <c r="I24" s="1552"/>
      <c r="J24" s="1552"/>
      <c r="K24" s="1552"/>
      <c r="L24" s="1552"/>
      <c r="M24" s="1552"/>
      <c r="N24" s="1552"/>
      <c r="O24" s="1552"/>
      <c r="P24" s="1552"/>
      <c r="Q24" s="1552"/>
      <c r="R24" s="1552"/>
      <c r="S24" s="1552"/>
      <c r="T24" s="1552"/>
      <c r="U24" s="1552"/>
      <c r="V24" s="1552"/>
      <c r="W24" s="1552"/>
    </row>
    <row r="25" spans="1:24">
      <c r="A25" s="1391" t="s">
        <v>914</v>
      </c>
      <c r="F25" s="284"/>
    </row>
    <row r="26" spans="1:24">
      <c r="N26" s="284"/>
    </row>
    <row r="27" spans="1:24">
      <c r="N27" s="284"/>
    </row>
    <row r="28" spans="1:24">
      <c r="F28" s="284"/>
    </row>
  </sheetData>
  <mergeCells count="3">
    <mergeCell ref="A23:W23"/>
    <mergeCell ref="A22:W22"/>
    <mergeCell ref="A24:W24"/>
  </mergeCells>
  <phoneticPr fontId="0" type="noConversion"/>
  <pageMargins left="0.78740157480314965" right="0.78740157480314965" top="0.98425196850393704" bottom="0.98425196850393704" header="0.51181102362204722" footer="0.51181102362204722"/>
  <pageSetup paperSize="9" orientation="landscape" r:id="rId1"/>
  <headerFooter alignWithMargins="0"/>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89378-7975-44FA-99C0-F1BF939EE34D}">
  <sheetPr>
    <pageSetUpPr autoPageBreaks="0"/>
  </sheetPr>
  <dimension ref="A1:X79"/>
  <sheetViews>
    <sheetView showGridLines="0" showOutlineSymbols="0" zoomScale="130" zoomScaleNormal="130" workbookViewId="0">
      <pane xSplit="1" ySplit="2" topLeftCell="B71" activePane="bottomRight" state="frozen"/>
      <selection sqref="A1:U1"/>
      <selection pane="topRight" sqref="A1:U1"/>
      <selection pane="bottomLeft" sqref="A1:U1"/>
      <selection pane="bottomRight" activeCell="A83" sqref="A83"/>
    </sheetView>
  </sheetViews>
  <sheetFormatPr defaultColWidth="9.140625" defaultRowHeight="12.75"/>
  <cols>
    <col min="1" max="1" width="53.5703125" style="440" customWidth="1"/>
    <col min="2" max="2" width="9.5703125" style="546" customWidth="1"/>
    <col min="3" max="7" width="9.5703125" style="440" customWidth="1"/>
    <col min="8" max="8" width="11.85546875" style="440" customWidth="1"/>
    <col min="9" max="9" width="6.7109375" style="440" customWidth="1"/>
    <col min="10" max="22" width="9.5703125" style="440" customWidth="1"/>
    <col min="23" max="16384" width="9.140625" style="440"/>
  </cols>
  <sheetData>
    <row r="1" spans="1:23" ht="15">
      <c r="A1" s="439" t="s">
        <v>265</v>
      </c>
      <c r="B1" s="487"/>
      <c r="C1" s="439"/>
      <c r="D1" s="439"/>
      <c r="E1" s="439"/>
      <c r="F1" s="439"/>
      <c r="G1" s="439"/>
      <c r="H1" s="439"/>
      <c r="I1" s="439"/>
      <c r="J1" s="439"/>
      <c r="K1" s="439"/>
      <c r="L1" s="439"/>
      <c r="M1" s="439"/>
      <c r="N1" s="439"/>
      <c r="O1" s="439"/>
      <c r="P1" s="439"/>
      <c r="Q1" s="439"/>
      <c r="R1" s="439"/>
      <c r="S1" s="439"/>
      <c r="T1" s="439"/>
      <c r="U1" s="439"/>
      <c r="V1" s="439"/>
    </row>
    <row r="2" spans="1:23">
      <c r="A2" s="441" t="s">
        <v>111</v>
      </c>
      <c r="B2" s="442">
        <v>2017</v>
      </c>
      <c r="C2" s="442">
        <v>2018</v>
      </c>
      <c r="D2" s="442">
        <v>2019</v>
      </c>
      <c r="E2" s="442">
        <v>2020</v>
      </c>
      <c r="F2" s="442">
        <v>2021</v>
      </c>
      <c r="G2" s="442">
        <v>2022</v>
      </c>
      <c r="H2" s="442">
        <v>2023</v>
      </c>
      <c r="I2" s="443"/>
      <c r="J2" s="442" t="s">
        <v>9</v>
      </c>
      <c r="K2" s="442" t="s">
        <v>10</v>
      </c>
      <c r="L2" s="442" t="s">
        <v>11</v>
      </c>
      <c r="M2" s="442" t="s">
        <v>12</v>
      </c>
      <c r="N2" s="442" t="s">
        <v>13</v>
      </c>
      <c r="O2" s="442" t="s">
        <v>14</v>
      </c>
      <c r="P2" s="442" t="s">
        <v>15</v>
      </c>
      <c r="Q2" s="442" t="s">
        <v>16</v>
      </c>
      <c r="R2" s="442" t="s">
        <v>17</v>
      </c>
      <c r="S2" s="442" t="s">
        <v>18</v>
      </c>
      <c r="T2" s="442" t="s">
        <v>19</v>
      </c>
      <c r="U2" s="442" t="s">
        <v>20</v>
      </c>
      <c r="V2" s="442" t="s">
        <v>909</v>
      </c>
      <c r="W2" s="442" t="s">
        <v>965</v>
      </c>
    </row>
    <row r="3" spans="1:23">
      <c r="A3" s="488" t="s">
        <v>116</v>
      </c>
      <c r="B3" s="489">
        <v>33967</v>
      </c>
      <c r="C3" s="490">
        <v>36575</v>
      </c>
      <c r="D3" s="490">
        <v>37570</v>
      </c>
      <c r="E3" s="490">
        <v>39545</v>
      </c>
      <c r="F3" s="490">
        <v>54502</v>
      </c>
      <c r="G3" s="490">
        <v>43839</v>
      </c>
      <c r="H3" s="490">
        <v>41784</v>
      </c>
      <c r="I3" s="491"/>
      <c r="J3" s="492">
        <v>12553</v>
      </c>
      <c r="K3" s="492">
        <v>16514</v>
      </c>
      <c r="L3" s="492">
        <v>12330</v>
      </c>
      <c r="M3" s="492">
        <v>13105</v>
      </c>
      <c r="N3" s="492">
        <v>10812</v>
      </c>
      <c r="O3" s="492">
        <v>11157</v>
      </c>
      <c r="P3" s="493">
        <v>9929</v>
      </c>
      <c r="Q3" s="493">
        <v>11941</v>
      </c>
      <c r="R3" s="492">
        <v>8434</v>
      </c>
      <c r="S3" s="492">
        <v>9673</v>
      </c>
      <c r="T3" s="492">
        <v>10623</v>
      </c>
      <c r="U3" s="492">
        <v>13054</v>
      </c>
      <c r="V3" s="492">
        <v>8459</v>
      </c>
      <c r="W3" s="492">
        <v>9920</v>
      </c>
    </row>
    <row r="4" spans="1:23">
      <c r="A4" s="495" t="s">
        <v>266</v>
      </c>
      <c r="B4" s="497">
        <v>-21039</v>
      </c>
      <c r="C4" s="497">
        <v>-22109</v>
      </c>
      <c r="D4" s="497">
        <v>-21187</v>
      </c>
      <c r="E4" s="497">
        <v>-17564</v>
      </c>
      <c r="F4" s="497">
        <v>-21729</v>
      </c>
      <c r="G4" s="497">
        <v>-24028</v>
      </c>
      <c r="H4" s="497">
        <v>-24089</v>
      </c>
      <c r="I4" s="491"/>
      <c r="J4" s="497">
        <v>-4298</v>
      </c>
      <c r="K4" s="497">
        <v>-5465</v>
      </c>
      <c r="L4" s="497">
        <v>-5472</v>
      </c>
      <c r="M4" s="497">
        <v>-6494</v>
      </c>
      <c r="N4" s="497">
        <v>-4622</v>
      </c>
      <c r="O4" s="497">
        <v>-5950</v>
      </c>
      <c r="P4" s="498">
        <v>-6301</v>
      </c>
      <c r="Q4" s="498">
        <v>-7155</v>
      </c>
      <c r="R4" s="497">
        <v>-4949</v>
      </c>
      <c r="S4" s="497">
        <v>-5940</v>
      </c>
      <c r="T4" s="497">
        <v>-6309</v>
      </c>
      <c r="U4" s="497">
        <v>-6891</v>
      </c>
      <c r="V4" s="497">
        <v>-5367</v>
      </c>
      <c r="W4" s="497">
        <v>-6349</v>
      </c>
    </row>
    <row r="5" spans="1:23">
      <c r="A5" s="488" t="s">
        <v>267</v>
      </c>
      <c r="B5" s="500">
        <v>-531</v>
      </c>
      <c r="C5" s="500">
        <v>-523</v>
      </c>
      <c r="D5" s="500">
        <v>-487</v>
      </c>
      <c r="E5" s="500">
        <v>-547</v>
      </c>
      <c r="F5" s="500">
        <v>-481</v>
      </c>
      <c r="G5" s="500">
        <v>-515</v>
      </c>
      <c r="H5" s="500">
        <v>-553</v>
      </c>
      <c r="I5" s="491"/>
      <c r="J5" s="492">
        <v>-104</v>
      </c>
      <c r="K5" s="492">
        <v>-132</v>
      </c>
      <c r="L5" s="492">
        <v>-114</v>
      </c>
      <c r="M5" s="492">
        <v>-131</v>
      </c>
      <c r="N5" s="492">
        <v>-121</v>
      </c>
      <c r="O5" s="492">
        <v>-127</v>
      </c>
      <c r="P5" s="493">
        <v>-119</v>
      </c>
      <c r="Q5" s="493">
        <v>-148</v>
      </c>
      <c r="R5" s="492">
        <v>-118</v>
      </c>
      <c r="S5" s="492">
        <v>-139</v>
      </c>
      <c r="T5" s="492">
        <v>-150</v>
      </c>
      <c r="U5" s="492">
        <v>-146</v>
      </c>
      <c r="V5" s="492">
        <v>-140</v>
      </c>
      <c r="W5" s="492">
        <v>-137</v>
      </c>
    </row>
    <row r="6" spans="1:23">
      <c r="A6" s="495" t="s">
        <v>268</v>
      </c>
      <c r="B6" s="502">
        <v>-340</v>
      </c>
      <c r="C6" s="502">
        <v>-373</v>
      </c>
      <c r="D6" s="502">
        <v>-443</v>
      </c>
      <c r="E6" s="502">
        <v>-415</v>
      </c>
      <c r="F6" s="502">
        <v>-549</v>
      </c>
      <c r="G6" s="502">
        <v>-660</v>
      </c>
      <c r="H6" s="502">
        <v>-723</v>
      </c>
      <c r="I6" s="491"/>
      <c r="J6" s="497">
        <v>-98</v>
      </c>
      <c r="K6" s="497">
        <v>-139</v>
      </c>
      <c r="L6" s="497">
        <v>-135</v>
      </c>
      <c r="M6" s="497">
        <v>-177</v>
      </c>
      <c r="N6" s="497">
        <v>-121</v>
      </c>
      <c r="O6" s="497">
        <v>-151</v>
      </c>
      <c r="P6" s="498">
        <v>-170</v>
      </c>
      <c r="Q6" s="498">
        <v>-218</v>
      </c>
      <c r="R6" s="497">
        <v>-139</v>
      </c>
      <c r="S6" s="497">
        <v>-165</v>
      </c>
      <c r="T6" s="497">
        <v>-188</v>
      </c>
      <c r="U6" s="497">
        <v>-231</v>
      </c>
      <c r="V6" s="497">
        <v>-156</v>
      </c>
      <c r="W6" s="497">
        <v>-189</v>
      </c>
    </row>
    <row r="7" spans="1:23">
      <c r="A7" s="488" t="s">
        <v>269</v>
      </c>
      <c r="B7" s="500">
        <v>-413</v>
      </c>
      <c r="C7" s="500">
        <v>-271</v>
      </c>
      <c r="D7" s="500">
        <v>-1153</v>
      </c>
      <c r="E7" s="500">
        <v>-887</v>
      </c>
      <c r="F7" s="500">
        <v>-648</v>
      </c>
      <c r="G7" s="500">
        <v>-479</v>
      </c>
      <c r="H7" s="500">
        <v>-450</v>
      </c>
      <c r="I7" s="491"/>
      <c r="J7" s="492">
        <v>-145</v>
      </c>
      <c r="K7" s="492">
        <v>-191</v>
      </c>
      <c r="L7" s="492">
        <v>-165</v>
      </c>
      <c r="M7" s="492">
        <v>-147</v>
      </c>
      <c r="N7" s="492">
        <v>-154</v>
      </c>
      <c r="O7" s="492">
        <v>-111</v>
      </c>
      <c r="P7" s="493">
        <v>-89</v>
      </c>
      <c r="Q7" s="493">
        <v>-125</v>
      </c>
      <c r="R7" s="492">
        <v>-124</v>
      </c>
      <c r="S7" s="492">
        <v>-103</v>
      </c>
      <c r="T7" s="492">
        <v>-115</v>
      </c>
      <c r="U7" s="492">
        <v>-108</v>
      </c>
      <c r="V7" s="492">
        <v>-92</v>
      </c>
      <c r="W7" s="492">
        <v>-91</v>
      </c>
    </row>
    <row r="8" spans="1:23">
      <c r="A8" s="495" t="s">
        <v>270</v>
      </c>
      <c r="B8" s="1438"/>
      <c r="C8" s="1438"/>
      <c r="D8" s="502">
        <v>-7402</v>
      </c>
      <c r="E8" s="502">
        <v>-5257</v>
      </c>
      <c r="F8" s="502">
        <v>-2576</v>
      </c>
      <c r="G8" s="502">
        <v>-1151</v>
      </c>
      <c r="H8" s="502">
        <v>-1083</v>
      </c>
      <c r="I8" s="491"/>
      <c r="J8" s="497">
        <v>-115</v>
      </c>
      <c r="K8" s="497">
        <v>-185</v>
      </c>
      <c r="L8" s="497">
        <v>-161</v>
      </c>
      <c r="M8" s="497">
        <v>-2115</v>
      </c>
      <c r="N8" s="497">
        <v>-160</v>
      </c>
      <c r="O8" s="497">
        <v>-280</v>
      </c>
      <c r="P8" s="498">
        <v>-336</v>
      </c>
      <c r="Q8" s="498">
        <v>-375</v>
      </c>
      <c r="R8" s="497">
        <v>-111</v>
      </c>
      <c r="S8" s="497">
        <v>-271</v>
      </c>
      <c r="T8" s="497">
        <v>-305</v>
      </c>
      <c r="U8" s="497">
        <v>-396</v>
      </c>
      <c r="V8" s="497">
        <v>-41</v>
      </c>
      <c r="W8" s="497">
        <v>1</v>
      </c>
    </row>
    <row r="9" spans="1:23">
      <c r="A9" s="488" t="s">
        <v>271</v>
      </c>
      <c r="B9" s="1439"/>
      <c r="C9" s="499"/>
      <c r="D9" s="499"/>
      <c r="E9" s="500">
        <v>-109</v>
      </c>
      <c r="F9" s="500">
        <v>-44</v>
      </c>
      <c r="G9" s="1439"/>
      <c r="H9" s="1439"/>
      <c r="I9" s="491"/>
      <c r="J9" s="500">
        <v>-2</v>
      </c>
      <c r="K9" s="500">
        <v>-16</v>
      </c>
      <c r="L9" s="500">
        <v>-10</v>
      </c>
      <c r="M9" s="500">
        <v>-16</v>
      </c>
      <c r="N9" s="500"/>
      <c r="O9" s="500"/>
      <c r="P9" s="500"/>
      <c r="Q9" s="500"/>
      <c r="R9" s="500"/>
      <c r="S9" s="500"/>
      <c r="T9" s="500"/>
      <c r="U9" s="500"/>
      <c r="V9" s="500"/>
      <c r="W9" s="500"/>
    </row>
    <row r="10" spans="1:23">
      <c r="A10" s="501" t="s">
        <v>272</v>
      </c>
      <c r="B10" s="502">
        <v>-420</v>
      </c>
      <c r="C10" s="502">
        <v>-445</v>
      </c>
      <c r="D10" s="502">
        <v>-505</v>
      </c>
      <c r="E10" s="502">
        <v>-635</v>
      </c>
      <c r="F10" s="502">
        <v>-356</v>
      </c>
      <c r="G10" s="502">
        <v>-571</v>
      </c>
      <c r="H10" s="502">
        <v>-199</v>
      </c>
      <c r="I10" s="491"/>
      <c r="J10" s="502">
        <v>-13</v>
      </c>
      <c r="K10" s="502">
        <v>-59</v>
      </c>
      <c r="L10" s="502">
        <v>-21</v>
      </c>
      <c r="M10" s="502">
        <v>-263</v>
      </c>
      <c r="N10" s="502">
        <v>-106</v>
      </c>
      <c r="O10" s="502">
        <v>-165</v>
      </c>
      <c r="P10" s="502">
        <v>-51</v>
      </c>
      <c r="Q10" s="502">
        <v>-249</v>
      </c>
      <c r="R10" s="502">
        <v>-73</v>
      </c>
      <c r="S10" s="502">
        <v>-65</v>
      </c>
      <c r="T10" s="502">
        <v>-159</v>
      </c>
      <c r="U10" s="502">
        <v>98</v>
      </c>
      <c r="V10" s="502">
        <v>-142</v>
      </c>
      <c r="W10" s="502">
        <v>-208</v>
      </c>
    </row>
    <row r="11" spans="1:23">
      <c r="A11" s="929" t="s">
        <v>273</v>
      </c>
      <c r="B11" s="1440"/>
      <c r="C11" s="1440"/>
      <c r="D11" s="1440"/>
      <c r="E11" s="1440"/>
      <c r="F11" s="1440"/>
      <c r="G11" s="1440"/>
      <c r="H11" s="1440"/>
      <c r="I11" s="929"/>
      <c r="J11" s="1440"/>
      <c r="K11" s="1440"/>
      <c r="L11" s="1440"/>
      <c r="M11" s="1440"/>
      <c r="N11" s="1440"/>
      <c r="O11" s="1440"/>
      <c r="P11" s="1440"/>
      <c r="Q11" s="1440"/>
      <c r="R11" s="1440">
        <v>138</v>
      </c>
      <c r="S11" s="1440">
        <v>229</v>
      </c>
      <c r="T11" s="1440"/>
      <c r="U11" s="1440">
        <v>219</v>
      </c>
      <c r="V11" s="1440">
        <v>203</v>
      </c>
      <c r="W11" s="1440">
        <v>253</v>
      </c>
    </row>
    <row r="12" spans="1:23">
      <c r="A12" s="446" t="s">
        <v>413</v>
      </c>
      <c r="B12" s="447"/>
      <c r="C12" s="447"/>
      <c r="D12" s="447"/>
      <c r="E12" s="447"/>
      <c r="F12" s="503"/>
      <c r="G12" s="503"/>
      <c r="H12" s="503"/>
      <c r="I12" s="448"/>
      <c r="J12" s="503"/>
      <c r="K12" s="503"/>
      <c r="L12" s="503"/>
      <c r="M12" s="503"/>
      <c r="N12" s="503"/>
      <c r="O12" s="503"/>
      <c r="P12" s="503"/>
      <c r="Q12" s="503"/>
      <c r="R12" s="503">
        <v>3058</v>
      </c>
      <c r="S12" s="503">
        <v>3219</v>
      </c>
      <c r="T12" s="503"/>
      <c r="U12" s="503">
        <v>5599</v>
      </c>
      <c r="V12" s="503">
        <v>2724</v>
      </c>
      <c r="W12" s="503">
        <v>3200</v>
      </c>
    </row>
    <row r="13" spans="1:23">
      <c r="A13" s="1441" t="s">
        <v>935</v>
      </c>
      <c r="B13" s="1442">
        <v>406</v>
      </c>
      <c r="C13" s="1443">
        <v>388</v>
      </c>
      <c r="D13" s="1444">
        <v>466</v>
      </c>
      <c r="E13" s="1444">
        <v>173</v>
      </c>
      <c r="F13" s="1444">
        <v>190</v>
      </c>
      <c r="G13" s="1444">
        <v>154</v>
      </c>
      <c r="H13" s="1444">
        <v>204</v>
      </c>
      <c r="I13" s="491"/>
      <c r="J13" s="1445"/>
      <c r="K13" s="1445">
        <v>43</v>
      </c>
      <c r="L13" s="1445">
        <v>5</v>
      </c>
      <c r="M13" s="1445">
        <v>142</v>
      </c>
      <c r="N13" s="1445"/>
      <c r="O13" s="1445">
        <v>71</v>
      </c>
      <c r="P13" s="1445">
        <v>28</v>
      </c>
      <c r="Q13" s="1445">
        <v>55</v>
      </c>
      <c r="R13" s="1445"/>
      <c r="S13" s="1445">
        <v>105</v>
      </c>
      <c r="T13" s="1445"/>
      <c r="U13" s="1445">
        <v>99</v>
      </c>
      <c r="V13" s="1445"/>
      <c r="W13" s="1445"/>
    </row>
    <row r="14" spans="1:23">
      <c r="A14" s="1446" t="s">
        <v>275</v>
      </c>
      <c r="B14" s="1447">
        <v>11630</v>
      </c>
      <c r="C14" s="1447">
        <v>13242</v>
      </c>
      <c r="D14" s="1447">
        <v>6859</v>
      </c>
      <c r="E14" s="1447">
        <v>14304</v>
      </c>
      <c r="F14" s="1448">
        <v>28309</v>
      </c>
      <c r="G14" s="1448">
        <v>16589</v>
      </c>
      <c r="H14" s="1448">
        <v>14891</v>
      </c>
      <c r="I14" s="448"/>
      <c r="J14" s="1448">
        <v>7778</v>
      </c>
      <c r="K14" s="1448">
        <v>10370</v>
      </c>
      <c r="L14" s="1448">
        <v>6257</v>
      </c>
      <c r="M14" s="1448">
        <v>3904</v>
      </c>
      <c r="N14" s="1448">
        <v>5528</v>
      </c>
      <c r="O14" s="1448">
        <v>4444</v>
      </c>
      <c r="P14" s="1448">
        <v>2891</v>
      </c>
      <c r="Q14" s="1448">
        <v>3726</v>
      </c>
      <c r="R14" s="1448">
        <v>2920</v>
      </c>
      <c r="S14" s="1448">
        <v>3095</v>
      </c>
      <c r="T14" s="1448">
        <v>3397</v>
      </c>
      <c r="U14" s="1448">
        <v>5479</v>
      </c>
      <c r="V14" s="1448"/>
      <c r="W14" s="1448"/>
    </row>
    <row r="15" spans="1:23">
      <c r="A15" s="488" t="s">
        <v>274</v>
      </c>
      <c r="B15" s="490">
        <v>3708</v>
      </c>
      <c r="C15" s="490">
        <v>3351</v>
      </c>
      <c r="D15" s="490">
        <v>3726</v>
      </c>
      <c r="E15" s="490">
        <v>3215</v>
      </c>
      <c r="F15" s="490">
        <v>3034</v>
      </c>
      <c r="G15" s="490">
        <v>3171</v>
      </c>
      <c r="H15" s="490">
        <v>3070</v>
      </c>
      <c r="I15" s="491"/>
      <c r="J15" s="492">
        <v>731</v>
      </c>
      <c r="K15" s="492">
        <v>832</v>
      </c>
      <c r="L15" s="492">
        <v>649</v>
      </c>
      <c r="M15" s="492">
        <v>822</v>
      </c>
      <c r="N15" s="492">
        <v>686</v>
      </c>
      <c r="O15" s="492">
        <v>810</v>
      </c>
      <c r="P15" s="492">
        <v>775</v>
      </c>
      <c r="Q15" s="492">
        <v>900</v>
      </c>
      <c r="R15" s="492">
        <v>656</v>
      </c>
      <c r="S15" s="492">
        <v>779</v>
      </c>
      <c r="T15" s="492">
        <v>780</v>
      </c>
      <c r="U15" s="492">
        <v>855</v>
      </c>
      <c r="V15" s="492">
        <v>714</v>
      </c>
      <c r="W15" s="492">
        <v>793</v>
      </c>
    </row>
    <row r="16" spans="1:23">
      <c r="A16" s="446" t="s">
        <v>265</v>
      </c>
      <c r="B16" s="447"/>
      <c r="C16" s="505"/>
      <c r="D16" s="447"/>
      <c r="E16" s="447"/>
      <c r="F16" s="503"/>
      <c r="G16" s="503"/>
      <c r="H16" s="503"/>
      <c r="I16" s="448"/>
      <c r="J16" s="503"/>
      <c r="K16" s="503"/>
      <c r="L16" s="503"/>
      <c r="M16" s="503"/>
      <c r="N16" s="503"/>
      <c r="O16" s="503"/>
      <c r="P16" s="503"/>
      <c r="Q16" s="503"/>
      <c r="R16" s="503">
        <v>3714</v>
      </c>
      <c r="S16" s="503">
        <v>3998</v>
      </c>
      <c r="T16" s="503"/>
      <c r="U16" s="461">
        <v>6454</v>
      </c>
      <c r="V16" s="461">
        <v>3438</v>
      </c>
      <c r="W16" s="461">
        <v>3993</v>
      </c>
    </row>
    <row r="17" spans="1:23">
      <c r="A17" s="446" t="s">
        <v>936</v>
      </c>
      <c r="B17" s="1449"/>
      <c r="C17" s="1449"/>
      <c r="D17" s="447"/>
      <c r="E17" s="447"/>
      <c r="F17" s="503"/>
      <c r="G17" s="503"/>
      <c r="H17" s="503"/>
      <c r="I17" s="448"/>
      <c r="J17" s="503"/>
      <c r="K17" s="503"/>
      <c r="L17" s="503"/>
      <c r="M17" s="503"/>
      <c r="N17" s="503"/>
      <c r="O17" s="503"/>
      <c r="P17" s="503"/>
      <c r="Q17" s="503"/>
      <c r="R17" s="503">
        <v>3825</v>
      </c>
      <c r="S17" s="503">
        <v>4269</v>
      </c>
      <c r="T17" s="503"/>
      <c r="U17" s="461">
        <v>6850</v>
      </c>
      <c r="V17" s="461">
        <v>3479</v>
      </c>
      <c r="W17" s="461">
        <v>3992</v>
      </c>
    </row>
    <row r="18" spans="1:23">
      <c r="A18" s="1446" t="s">
        <v>275</v>
      </c>
      <c r="B18" s="1447">
        <v>15338</v>
      </c>
      <c r="C18" s="1450">
        <v>16593</v>
      </c>
      <c r="D18" s="1447">
        <v>10585</v>
      </c>
      <c r="E18" s="1447">
        <v>17519</v>
      </c>
      <c r="F18" s="1448">
        <v>31343</v>
      </c>
      <c r="G18" s="1448">
        <v>19760</v>
      </c>
      <c r="H18" s="1448">
        <v>17961</v>
      </c>
      <c r="I18" s="448"/>
      <c r="J18" s="1448">
        <v>8509</v>
      </c>
      <c r="K18" s="1448">
        <v>11202</v>
      </c>
      <c r="L18" s="1448">
        <v>6906</v>
      </c>
      <c r="M18" s="1448">
        <v>4726</v>
      </c>
      <c r="N18" s="1448">
        <v>6214</v>
      </c>
      <c r="O18" s="1448">
        <v>5254</v>
      </c>
      <c r="P18" s="1448">
        <v>3666</v>
      </c>
      <c r="Q18" s="1448">
        <v>4626</v>
      </c>
      <c r="R18" s="1448">
        <v>3576</v>
      </c>
      <c r="S18" s="1448">
        <v>3874</v>
      </c>
      <c r="T18" s="1448">
        <v>4177</v>
      </c>
      <c r="U18" s="1451">
        <v>6334</v>
      </c>
      <c r="V18" s="1451"/>
      <c r="W18" s="1451"/>
    </row>
    <row r="19" spans="1:23">
      <c r="A19" s="1446" t="s">
        <v>814</v>
      </c>
      <c r="B19" s="1452"/>
      <c r="C19" s="1452"/>
      <c r="D19" s="1447">
        <v>17987</v>
      </c>
      <c r="E19" s="1447">
        <v>21954</v>
      </c>
      <c r="F19" s="1448">
        <v>33963</v>
      </c>
      <c r="G19" s="1448">
        <v>20911</v>
      </c>
      <c r="H19" s="1448">
        <v>19044</v>
      </c>
      <c r="I19" s="448"/>
      <c r="J19" s="1448">
        <v>8626</v>
      </c>
      <c r="K19" s="1448">
        <v>11403</v>
      </c>
      <c r="L19" s="1448">
        <v>7077</v>
      </c>
      <c r="M19" s="1448">
        <v>6857</v>
      </c>
      <c r="N19" s="1448">
        <v>6374</v>
      </c>
      <c r="O19" s="1448">
        <v>5534</v>
      </c>
      <c r="P19" s="1448">
        <v>4002</v>
      </c>
      <c r="Q19" s="1448">
        <v>5001</v>
      </c>
      <c r="R19" s="1448">
        <v>3687</v>
      </c>
      <c r="S19" s="1448">
        <v>4145</v>
      </c>
      <c r="T19" s="1448">
        <v>4482</v>
      </c>
      <c r="U19" s="1451">
        <v>6730</v>
      </c>
      <c r="V19" s="1451"/>
      <c r="W19" s="1451"/>
    </row>
    <row r="20" spans="1:23">
      <c r="A20" s="1453" t="s">
        <v>276</v>
      </c>
      <c r="B20" s="1454"/>
      <c r="C20" s="1454"/>
      <c r="D20" s="1444"/>
      <c r="E20" s="1445">
        <v>-931</v>
      </c>
      <c r="F20" s="1445">
        <v>-189</v>
      </c>
      <c r="G20" s="1444">
        <v>171</v>
      </c>
      <c r="H20" s="1444"/>
      <c r="I20" s="448"/>
      <c r="J20" s="1445">
        <v>-159</v>
      </c>
      <c r="K20" s="1445">
        <v>-164</v>
      </c>
      <c r="L20" s="1445">
        <v>32</v>
      </c>
      <c r="M20" s="1445">
        <v>102</v>
      </c>
      <c r="N20" s="1445">
        <v>171</v>
      </c>
      <c r="O20" s="1445"/>
      <c r="P20" s="1445"/>
      <c r="Q20" s="1445"/>
      <c r="R20" s="1445"/>
      <c r="S20" s="1445"/>
      <c r="T20" s="1445"/>
      <c r="U20" s="1445"/>
      <c r="V20" s="1445"/>
      <c r="W20" s="1445"/>
    </row>
    <row r="21" spans="1:23">
      <c r="A21" s="1446" t="s">
        <v>277</v>
      </c>
      <c r="B21" s="1447"/>
      <c r="C21" s="1447"/>
      <c r="D21" s="1448">
        <v>10585</v>
      </c>
      <c r="E21" s="1448">
        <v>16588</v>
      </c>
      <c r="F21" s="1448">
        <v>31154</v>
      </c>
      <c r="G21" s="1448">
        <v>19931</v>
      </c>
      <c r="H21" s="1448"/>
      <c r="I21" s="448"/>
      <c r="J21" s="1448">
        <v>8350</v>
      </c>
      <c r="K21" s="1448">
        <v>11038</v>
      </c>
      <c r="L21" s="1448">
        <v>6938</v>
      </c>
      <c r="M21" s="1448">
        <v>4828</v>
      </c>
      <c r="N21" s="1448">
        <v>6385</v>
      </c>
      <c r="O21" s="1448">
        <v>5254</v>
      </c>
      <c r="P21" s="1448">
        <v>3666</v>
      </c>
      <c r="Q21" s="1448">
        <v>4626</v>
      </c>
      <c r="R21" s="1448">
        <v>3576</v>
      </c>
      <c r="S21" s="1448">
        <v>3874</v>
      </c>
      <c r="T21" s="1451" t="s">
        <v>937</v>
      </c>
      <c r="U21" s="1451"/>
      <c r="V21" s="1451"/>
      <c r="W21" s="1451"/>
    </row>
    <row r="22" spans="1:23" ht="12.75" customHeight="1">
      <c r="A22" s="1446" t="s">
        <v>278</v>
      </c>
      <c r="B22" s="1447"/>
      <c r="C22" s="1447"/>
      <c r="D22" s="1447">
        <v>17987</v>
      </c>
      <c r="E22" s="1448">
        <v>21954</v>
      </c>
      <c r="F22" s="1448">
        <v>33774</v>
      </c>
      <c r="G22" s="1448">
        <v>21082</v>
      </c>
      <c r="H22" s="1448"/>
      <c r="I22" s="448"/>
      <c r="J22" s="1448">
        <v>8467</v>
      </c>
      <c r="K22" s="1448">
        <v>11239</v>
      </c>
      <c r="L22" s="1448">
        <v>7109</v>
      </c>
      <c r="M22" s="1448">
        <v>6959</v>
      </c>
      <c r="N22" s="1448">
        <v>6545</v>
      </c>
      <c r="O22" s="1448">
        <v>5534</v>
      </c>
      <c r="P22" s="1448">
        <v>4002</v>
      </c>
      <c r="Q22" s="1448">
        <v>5001</v>
      </c>
      <c r="R22" s="1448">
        <v>3687</v>
      </c>
      <c r="S22" s="1448">
        <v>4145</v>
      </c>
      <c r="T22" s="1451" t="s">
        <v>938</v>
      </c>
      <c r="U22" s="1451"/>
      <c r="V22" s="1451"/>
      <c r="W22" s="1451"/>
    </row>
    <row r="23" spans="1:23" ht="12.75" customHeight="1">
      <c r="A23" s="1550" t="s">
        <v>279</v>
      </c>
      <c r="B23" s="1550"/>
      <c r="C23" s="1550"/>
      <c r="D23" s="1550"/>
      <c r="E23" s="1550"/>
      <c r="F23" s="1550"/>
      <c r="G23" s="1550"/>
      <c r="H23" s="1550"/>
      <c r="I23" s="1550"/>
      <c r="J23" s="1550"/>
      <c r="K23" s="1550"/>
      <c r="L23" s="1550"/>
      <c r="M23" s="1550"/>
      <c r="N23" s="1550"/>
      <c r="O23" s="1550"/>
      <c r="P23" s="1550"/>
      <c r="Q23" s="1550"/>
      <c r="R23" s="1550"/>
      <c r="S23" s="1550"/>
      <c r="T23" s="1550"/>
      <c r="U23" s="1550"/>
      <c r="V23" s="459"/>
    </row>
    <row r="24" spans="1:23" ht="12.75" customHeight="1">
      <c r="A24" s="1550" t="s">
        <v>280</v>
      </c>
      <c r="B24" s="1550"/>
      <c r="C24" s="1550"/>
      <c r="D24" s="1550"/>
      <c r="E24" s="1550"/>
      <c r="F24" s="1550"/>
      <c r="G24" s="1550"/>
      <c r="H24" s="1550"/>
      <c r="I24" s="1550"/>
      <c r="J24" s="1550"/>
      <c r="K24" s="1550"/>
      <c r="L24" s="1550"/>
      <c r="M24" s="1550"/>
      <c r="N24" s="1550"/>
      <c r="O24" s="1550"/>
      <c r="P24" s="1550"/>
      <c r="Q24" s="1550"/>
      <c r="R24" s="1550"/>
      <c r="S24" s="1550"/>
      <c r="T24" s="1550"/>
      <c r="U24" s="1550"/>
      <c r="V24" s="459"/>
    </row>
    <row r="25" spans="1:23" ht="12.75" customHeight="1">
      <c r="A25" s="1561"/>
      <c r="B25" s="1561"/>
      <c r="C25" s="1561"/>
      <c r="D25" s="1561"/>
      <c r="E25" s="1561"/>
      <c r="F25" s="1561"/>
      <c r="G25" s="1561"/>
      <c r="H25" s="1561"/>
      <c r="I25" s="1561"/>
      <c r="J25" s="1561"/>
      <c r="K25" s="1561"/>
      <c r="L25" s="1561"/>
      <c r="M25" s="1561"/>
      <c r="N25" s="1561"/>
      <c r="O25" s="1561"/>
      <c r="P25" s="1561"/>
      <c r="Q25" s="1561"/>
      <c r="R25" s="1561"/>
      <c r="S25" s="1561"/>
      <c r="T25" s="1561"/>
      <c r="U25" s="1561"/>
      <c r="V25" s="1484"/>
    </row>
    <row r="27" spans="1:23" ht="12.75" customHeight="1">
      <c r="A27" s="506" t="s">
        <v>940</v>
      </c>
      <c r="B27" s="507"/>
      <c r="C27" s="506"/>
      <c r="D27" s="506"/>
      <c r="E27" s="506"/>
      <c r="F27" s="506"/>
      <c r="G27" s="506"/>
      <c r="H27" s="508"/>
      <c r="I27" s="506"/>
      <c r="J27" s="506"/>
      <c r="K27" s="506"/>
      <c r="L27" s="506"/>
      <c r="M27" s="506"/>
      <c r="N27" s="506"/>
      <c r="O27" s="506"/>
      <c r="P27" s="506"/>
      <c r="Q27" s="506"/>
      <c r="R27" s="506"/>
      <c r="S27" s="506"/>
      <c r="T27" s="506"/>
      <c r="U27" s="506"/>
      <c r="V27" s="506"/>
    </row>
    <row r="28" spans="1:23">
      <c r="A28" s="441" t="s">
        <v>111</v>
      </c>
      <c r="B28" s="509">
        <v>2017</v>
      </c>
      <c r="C28" s="442">
        <v>2018</v>
      </c>
      <c r="D28" s="442">
        <v>2019</v>
      </c>
      <c r="E28" s="442">
        <v>2020</v>
      </c>
      <c r="F28" s="442">
        <v>2021</v>
      </c>
      <c r="G28" s="442">
        <v>2022</v>
      </c>
      <c r="H28" s="442">
        <v>2023</v>
      </c>
      <c r="I28" s="443"/>
      <c r="J28" s="442" t="s">
        <v>9</v>
      </c>
      <c r="K28" s="442" t="s">
        <v>10</v>
      </c>
      <c r="L28" s="442" t="s">
        <v>11</v>
      </c>
      <c r="M28" s="442" t="s">
        <v>12</v>
      </c>
      <c r="N28" s="442" t="s">
        <v>13</v>
      </c>
      <c r="O28" s="442" t="s">
        <v>14</v>
      </c>
      <c r="P28" s="442" t="s">
        <v>15</v>
      </c>
      <c r="Q28" s="442" t="s">
        <v>16</v>
      </c>
      <c r="R28" s="442" t="s">
        <v>17</v>
      </c>
      <c r="S28" s="442" t="s">
        <v>18</v>
      </c>
      <c r="T28" s="442" t="s">
        <v>19</v>
      </c>
      <c r="U28" s="442" t="s">
        <v>20</v>
      </c>
      <c r="V28" s="442" t="s">
        <v>909</v>
      </c>
      <c r="W28" s="442" t="s">
        <v>965</v>
      </c>
    </row>
    <row r="29" spans="1:23">
      <c r="A29" s="510" t="s">
        <v>136</v>
      </c>
      <c r="B29" s="511">
        <v>13192</v>
      </c>
      <c r="C29" s="511">
        <v>14711</v>
      </c>
      <c r="D29" s="511">
        <v>16997</v>
      </c>
      <c r="E29" s="512">
        <v>21005</v>
      </c>
      <c r="F29" s="512">
        <v>31480</v>
      </c>
      <c r="G29" s="512">
        <v>19443</v>
      </c>
      <c r="H29" s="512">
        <v>18127</v>
      </c>
      <c r="I29" s="513"/>
      <c r="J29" s="515">
        <v>7777</v>
      </c>
      <c r="K29" s="515">
        <v>10633</v>
      </c>
      <c r="L29" s="515">
        <v>6690</v>
      </c>
      <c r="M29" s="515">
        <v>6380</v>
      </c>
      <c r="N29" s="514">
        <v>5802</v>
      </c>
      <c r="O29" s="512">
        <v>5147</v>
      </c>
      <c r="P29" s="512">
        <v>3773</v>
      </c>
      <c r="Q29" s="512">
        <v>4721</v>
      </c>
      <c r="R29" s="512">
        <v>3458</v>
      </c>
      <c r="S29" s="512">
        <v>4082</v>
      </c>
      <c r="T29" s="512">
        <v>4455</v>
      </c>
      <c r="U29" s="512">
        <v>6578</v>
      </c>
      <c r="V29" s="512">
        <v>3459</v>
      </c>
      <c r="W29" s="512">
        <v>3887</v>
      </c>
    </row>
    <row r="30" spans="1:23">
      <c r="A30" s="516" t="s">
        <v>281</v>
      </c>
      <c r="B30" s="517">
        <v>10051</v>
      </c>
      <c r="C30" s="517">
        <v>11033</v>
      </c>
      <c r="D30" s="517">
        <v>13396</v>
      </c>
      <c r="E30" s="1302"/>
      <c r="F30" s="517">
        <v>26471</v>
      </c>
      <c r="G30" s="517">
        <v>15670</v>
      </c>
      <c r="H30" s="517">
        <v>14888</v>
      </c>
      <c r="I30" s="516"/>
      <c r="J30" s="518">
        <v>6886</v>
      </c>
      <c r="K30" s="518">
        <v>9160</v>
      </c>
      <c r="L30" s="518">
        <v>5280</v>
      </c>
      <c r="M30" s="518">
        <v>5145</v>
      </c>
      <c r="N30" s="500">
        <v>4934</v>
      </c>
      <c r="O30" s="519">
        <v>3975</v>
      </c>
      <c r="P30" s="519">
        <v>2806</v>
      </c>
      <c r="Q30" s="519">
        <v>3955</v>
      </c>
      <c r="R30" s="517">
        <v>2696</v>
      </c>
      <c r="S30" s="517">
        <v>3175</v>
      </c>
      <c r="T30" s="494">
        <v>3696</v>
      </c>
      <c r="U30" s="494">
        <v>5535</v>
      </c>
      <c r="V30" s="494">
        <v>2507</v>
      </c>
      <c r="W30" s="494">
        <v>3071</v>
      </c>
    </row>
    <row r="31" spans="1:23">
      <c r="A31" s="516" t="s">
        <v>282</v>
      </c>
      <c r="B31" s="517">
        <v>2767</v>
      </c>
      <c r="C31" s="517">
        <v>3356</v>
      </c>
      <c r="D31" s="517">
        <v>3432</v>
      </c>
      <c r="E31" s="1302"/>
      <c r="F31" s="517">
        <v>4873</v>
      </c>
      <c r="G31" s="517">
        <v>3653</v>
      </c>
      <c r="H31" s="517">
        <v>3122</v>
      </c>
      <c r="I31" s="516"/>
      <c r="J31" s="500">
        <v>840</v>
      </c>
      <c r="K31" s="500">
        <v>1438</v>
      </c>
      <c r="L31" s="500">
        <v>1384</v>
      </c>
      <c r="M31" s="500">
        <v>1211</v>
      </c>
      <c r="N31" s="500">
        <v>837</v>
      </c>
      <c r="O31" s="494">
        <v>1140</v>
      </c>
      <c r="P31" s="519">
        <v>933</v>
      </c>
      <c r="Q31" s="519">
        <v>743</v>
      </c>
      <c r="R31" s="499">
        <v>692</v>
      </c>
      <c r="S31" s="499">
        <v>757</v>
      </c>
      <c r="T31" s="499">
        <v>712</v>
      </c>
      <c r="U31" s="499">
        <v>936</v>
      </c>
      <c r="V31" s="499">
        <v>882</v>
      </c>
      <c r="W31" s="499">
        <v>724</v>
      </c>
    </row>
    <row r="32" spans="1:23">
      <c r="A32" s="516" t="s">
        <v>283</v>
      </c>
      <c r="B32" s="519">
        <f>161+175+38</f>
        <v>374</v>
      </c>
      <c r="C32" s="517">
        <f>160+127+35</f>
        <v>322</v>
      </c>
      <c r="D32" s="517">
        <f>81+51+35</f>
        <v>167</v>
      </c>
      <c r="E32" s="1302"/>
      <c r="F32" s="519">
        <f>97+39</f>
        <v>136</v>
      </c>
      <c r="G32" s="519">
        <v>120</v>
      </c>
      <c r="H32" s="519">
        <v>117</v>
      </c>
      <c r="I32" s="516"/>
      <c r="J32" s="500">
        <f>24+9+18</f>
        <v>51</v>
      </c>
      <c r="K32" s="500">
        <f>27+8</f>
        <v>35</v>
      </c>
      <c r="L32" s="500">
        <f>18+8</f>
        <v>26</v>
      </c>
      <c r="M32" s="500">
        <f>19+5</f>
        <v>24</v>
      </c>
      <c r="N32" s="500">
        <f>36-5</f>
        <v>31</v>
      </c>
      <c r="O32" s="499">
        <v>32</v>
      </c>
      <c r="P32" s="519">
        <v>34</v>
      </c>
      <c r="Q32" s="519">
        <v>23</v>
      </c>
      <c r="R32" s="499">
        <v>70</v>
      </c>
      <c r="S32" s="499">
        <v>150</v>
      </c>
      <c r="T32" s="499">
        <v>47</v>
      </c>
      <c r="U32" s="499">
        <v>107</v>
      </c>
      <c r="V32" s="499">
        <v>70</v>
      </c>
      <c r="W32" s="499">
        <v>92</v>
      </c>
    </row>
    <row r="33" spans="1:24">
      <c r="A33" s="510" t="s">
        <v>284</v>
      </c>
      <c r="B33" s="511">
        <v>2139</v>
      </c>
      <c r="C33" s="511">
        <v>2542</v>
      </c>
      <c r="D33" s="520">
        <v>2174</v>
      </c>
      <c r="E33" s="520">
        <v>3131</v>
      </c>
      <c r="F33" s="520">
        <v>3193</v>
      </c>
      <c r="G33" s="520">
        <v>2493</v>
      </c>
      <c r="H33" s="520">
        <v>1951</v>
      </c>
      <c r="I33" s="513"/>
      <c r="J33" s="514">
        <v>1011</v>
      </c>
      <c r="K33" s="514">
        <v>866</v>
      </c>
      <c r="L33" s="514">
        <v>505</v>
      </c>
      <c r="M33" s="514">
        <v>811</v>
      </c>
      <c r="N33" s="514">
        <v>751</v>
      </c>
      <c r="O33" s="521">
        <v>603</v>
      </c>
      <c r="P33" s="522">
        <v>364</v>
      </c>
      <c r="Q33" s="522">
        <v>775</v>
      </c>
      <c r="R33" s="521">
        <v>573</v>
      </c>
      <c r="S33" s="521">
        <v>476</v>
      </c>
      <c r="T33" s="521">
        <v>379</v>
      </c>
      <c r="U33" s="521">
        <v>529</v>
      </c>
      <c r="V33" s="521">
        <v>257</v>
      </c>
      <c r="W33" s="521">
        <v>407</v>
      </c>
    </row>
    <row r="34" spans="1:24">
      <c r="A34" s="516" t="s">
        <v>285</v>
      </c>
      <c r="B34" s="519">
        <v>954</v>
      </c>
      <c r="C34" s="517">
        <v>1431</v>
      </c>
      <c r="D34" s="517">
        <v>1243</v>
      </c>
      <c r="E34" s="1302"/>
      <c r="F34" s="517">
        <v>1576</v>
      </c>
      <c r="G34" s="517">
        <f>SUM(N34:Q34)</f>
        <v>1916</v>
      </c>
      <c r="H34" s="517">
        <v>815</v>
      </c>
      <c r="I34" s="516"/>
      <c r="J34" s="500">
        <v>642</v>
      </c>
      <c r="K34" s="500">
        <v>430</v>
      </c>
      <c r="L34" s="500">
        <v>99</v>
      </c>
      <c r="M34" s="500">
        <v>405</v>
      </c>
      <c r="N34" s="500">
        <v>525</v>
      </c>
      <c r="O34" s="500">
        <v>572</v>
      </c>
      <c r="P34" s="519">
        <v>209</v>
      </c>
      <c r="Q34" s="519">
        <v>610</v>
      </c>
      <c r="R34" s="519">
        <v>328</v>
      </c>
      <c r="S34" s="519">
        <v>235</v>
      </c>
      <c r="T34" s="499">
        <v>100</v>
      </c>
      <c r="U34" s="499">
        <v>152</v>
      </c>
      <c r="V34" s="499">
        <v>17</v>
      </c>
      <c r="W34" s="499">
        <v>108</v>
      </c>
    </row>
    <row r="35" spans="1:24">
      <c r="A35" s="516" t="s">
        <v>286</v>
      </c>
      <c r="B35" s="519">
        <v>1185</v>
      </c>
      <c r="C35" s="517">
        <v>1111</v>
      </c>
      <c r="D35" s="517">
        <v>931</v>
      </c>
      <c r="E35" s="1302"/>
      <c r="F35" s="517">
        <v>1617</v>
      </c>
      <c r="G35" s="517">
        <v>569</v>
      </c>
      <c r="H35" s="517">
        <v>1100</v>
      </c>
      <c r="I35" s="516"/>
      <c r="J35" s="500">
        <v>369</v>
      </c>
      <c r="K35" s="500">
        <v>436</v>
      </c>
      <c r="L35" s="500">
        <v>406</v>
      </c>
      <c r="M35" s="500">
        <v>406</v>
      </c>
      <c r="N35" s="500">
        <v>226</v>
      </c>
      <c r="O35" s="499">
        <v>23</v>
      </c>
      <c r="P35" s="519">
        <v>155</v>
      </c>
      <c r="Q35" s="519">
        <v>165</v>
      </c>
      <c r="R35" s="499">
        <v>220</v>
      </c>
      <c r="S35" s="499">
        <v>236</v>
      </c>
      <c r="T35" s="499">
        <v>269</v>
      </c>
      <c r="U35" s="499">
        <v>375</v>
      </c>
      <c r="V35" s="499">
        <v>284</v>
      </c>
      <c r="W35" s="499">
        <v>351</v>
      </c>
    </row>
    <row r="36" spans="1:24">
      <c r="A36" s="516" t="s">
        <v>287</v>
      </c>
      <c r="B36" s="1302"/>
      <c r="C36" s="1302"/>
      <c r="D36" s="1302"/>
      <c r="E36" s="1302"/>
      <c r="F36" s="1302"/>
      <c r="G36" s="499">
        <v>8</v>
      </c>
      <c r="H36" s="499">
        <v>37</v>
      </c>
      <c r="I36" s="516"/>
      <c r="J36" s="1302"/>
      <c r="K36" s="1302"/>
      <c r="L36" s="1302">
        <v>0</v>
      </c>
      <c r="M36" s="1302"/>
      <c r="N36" s="1302"/>
      <c r="O36" s="500">
        <v>8</v>
      </c>
      <c r="P36" s="1302"/>
      <c r="Q36" s="1302"/>
      <c r="R36" s="499">
        <v>25</v>
      </c>
      <c r="S36" s="499">
        <v>5</v>
      </c>
      <c r="T36" s="499">
        <v>10</v>
      </c>
      <c r="U36" s="500">
        <v>2</v>
      </c>
      <c r="V36" s="500">
        <v>-44</v>
      </c>
      <c r="W36" s="500">
        <v>-52</v>
      </c>
    </row>
    <row r="37" spans="1:24">
      <c r="A37" s="510" t="s">
        <v>288</v>
      </c>
      <c r="B37" s="514">
        <v>-323</v>
      </c>
      <c r="C37" s="514">
        <v>-841</v>
      </c>
      <c r="D37" s="514">
        <v>-651</v>
      </c>
      <c r="E37" s="514">
        <v>-1251</v>
      </c>
      <c r="F37" s="514">
        <v>-710</v>
      </c>
      <c r="G37" s="514">
        <v>-1025</v>
      </c>
      <c r="H37" s="514">
        <v>-1034</v>
      </c>
      <c r="I37" s="513"/>
      <c r="J37" s="514">
        <v>-162</v>
      </c>
      <c r="K37" s="514">
        <v>-96</v>
      </c>
      <c r="L37" s="514">
        <v>-118</v>
      </c>
      <c r="M37" s="514">
        <v>-334</v>
      </c>
      <c r="N37" s="514">
        <v>-179</v>
      </c>
      <c r="O37" s="514">
        <v>-216</v>
      </c>
      <c r="P37" s="514">
        <v>-135</v>
      </c>
      <c r="Q37" s="514">
        <v>-495</v>
      </c>
      <c r="R37" s="514">
        <v>-206</v>
      </c>
      <c r="S37" s="514">
        <v>-289</v>
      </c>
      <c r="T37" s="514">
        <v>-352</v>
      </c>
      <c r="U37" s="514">
        <v>-257</v>
      </c>
      <c r="V37" s="514">
        <v>-237</v>
      </c>
      <c r="W37" s="514">
        <v>-302</v>
      </c>
    </row>
    <row r="38" spans="1:24">
      <c r="A38" s="510" t="s">
        <v>157</v>
      </c>
      <c r="B38" s="523">
        <v>330</v>
      </c>
      <c r="C38" s="511">
        <v>181</v>
      </c>
      <c r="D38" s="514">
        <v>-533</v>
      </c>
      <c r="E38" s="1301"/>
      <c r="F38" s="1301"/>
      <c r="G38" s="1301"/>
      <c r="H38" s="1301"/>
      <c r="I38" s="513"/>
      <c r="J38" s="1301"/>
      <c r="K38" s="1301"/>
      <c r="L38" s="1301">
        <v>0</v>
      </c>
      <c r="M38" s="1301"/>
      <c r="N38" s="1301"/>
      <c r="O38" s="1301"/>
      <c r="P38" s="1301"/>
      <c r="Q38" s="1301"/>
      <c r="R38" s="1301"/>
      <c r="S38" s="1301"/>
      <c r="T38" s="1301"/>
      <c r="U38" s="1301"/>
      <c r="V38" s="1455"/>
      <c r="W38" s="1455"/>
    </row>
    <row r="39" spans="1:24">
      <c r="A39" s="510" t="s">
        <v>289</v>
      </c>
      <c r="B39" s="1301"/>
      <c r="C39" s="1301"/>
      <c r="D39" s="514">
        <v>-7402</v>
      </c>
      <c r="E39" s="514">
        <v>-5257</v>
      </c>
      <c r="F39" s="1301"/>
      <c r="G39" s="1301"/>
      <c r="H39" s="1301"/>
      <c r="I39" s="513"/>
      <c r="J39" s="1301"/>
      <c r="K39" s="1301"/>
      <c r="L39" s="1301">
        <v>0</v>
      </c>
      <c r="M39" s="1301"/>
      <c r="N39" s="1301"/>
      <c r="O39" s="1301"/>
      <c r="P39" s="1301"/>
      <c r="Q39" s="1301"/>
      <c r="R39" s="1301"/>
      <c r="S39" s="1301"/>
      <c r="T39" s="1301"/>
      <c r="U39" s="1301"/>
      <c r="V39" s="521"/>
      <c r="W39" s="521"/>
    </row>
    <row r="40" spans="1:24">
      <c r="A40" s="510" t="s">
        <v>290</v>
      </c>
      <c r="B40" s="1301"/>
      <c r="C40" s="1301"/>
      <c r="D40" s="1301"/>
      <c r="E40" s="514">
        <v>-109</v>
      </c>
      <c r="F40" s="1301"/>
      <c r="G40" s="1301"/>
      <c r="H40" s="1301"/>
      <c r="I40" s="513"/>
      <c r="J40" s="1301"/>
      <c r="K40" s="1301"/>
      <c r="L40" s="1301">
        <v>0</v>
      </c>
      <c r="M40" s="1301"/>
      <c r="N40" s="1301"/>
      <c r="O40" s="1301"/>
      <c r="P40" s="1301"/>
      <c r="Q40" s="1301"/>
      <c r="R40" s="1301"/>
      <c r="S40" s="1301"/>
      <c r="T40" s="1301"/>
      <c r="U40" s="1301"/>
      <c r="V40" s="1455"/>
      <c r="W40" s="1455"/>
    </row>
    <row r="41" spans="1:24">
      <c r="A41" s="446" t="s">
        <v>261</v>
      </c>
      <c r="B41" s="524">
        <v>15338</v>
      </c>
      <c r="C41" s="524">
        <v>16593</v>
      </c>
      <c r="D41" s="524">
        <v>10585</v>
      </c>
      <c r="E41" s="524">
        <v>17519</v>
      </c>
      <c r="F41" s="524">
        <v>33963</v>
      </c>
      <c r="G41" s="524">
        <v>20911</v>
      </c>
      <c r="H41" s="524">
        <v>19044</v>
      </c>
      <c r="I41" s="448"/>
      <c r="J41" s="526">
        <v>8626</v>
      </c>
      <c r="K41" s="526">
        <v>11403</v>
      </c>
      <c r="L41" s="526">
        <v>7077</v>
      </c>
      <c r="M41" s="526">
        <v>6857</v>
      </c>
      <c r="N41" s="526">
        <v>6374</v>
      </c>
      <c r="O41" s="526">
        <v>5534</v>
      </c>
      <c r="P41" s="526">
        <v>4002</v>
      </c>
      <c r="Q41" s="526">
        <v>5001</v>
      </c>
      <c r="R41" s="526">
        <v>3458</v>
      </c>
      <c r="S41" s="526">
        <v>4269</v>
      </c>
      <c r="T41" s="526">
        <v>4482</v>
      </c>
      <c r="U41" s="526">
        <v>6578</v>
      </c>
      <c r="V41" s="526">
        <v>3479</v>
      </c>
      <c r="W41" s="526">
        <v>3992</v>
      </c>
    </row>
    <row r="42" spans="1:24" ht="12.75" customHeight="1">
      <c r="A42" s="1225" t="s">
        <v>279</v>
      </c>
      <c r="B42" s="1225"/>
      <c r="C42" s="1225"/>
      <c r="D42" s="1225"/>
      <c r="E42" s="1225"/>
      <c r="F42" s="1225"/>
      <c r="G42" s="1225"/>
      <c r="H42" s="1225"/>
      <c r="I42" s="1225"/>
      <c r="J42" s="1225"/>
      <c r="K42" s="1225"/>
      <c r="L42" s="1225"/>
      <c r="M42" s="1225"/>
      <c r="N42" s="1225"/>
      <c r="O42" s="1225"/>
      <c r="P42" s="1225"/>
      <c r="Q42" s="1225"/>
      <c r="R42" s="1225"/>
      <c r="S42" s="1225"/>
      <c r="T42" s="1225"/>
      <c r="U42" s="1225"/>
      <c r="V42" s="1225"/>
    </row>
    <row r="43" spans="1:24">
      <c r="A43" s="1225" t="s">
        <v>291</v>
      </c>
      <c r="B43" s="459"/>
      <c r="C43" s="459"/>
      <c r="D43" s="459"/>
      <c r="E43" s="459"/>
      <c r="F43" s="459"/>
      <c r="G43" s="459"/>
      <c r="H43" s="459"/>
      <c r="I43" s="459"/>
      <c r="J43" s="459"/>
      <c r="K43" s="459"/>
      <c r="L43" s="459"/>
      <c r="M43" s="459"/>
      <c r="N43" s="459"/>
      <c r="O43" s="459"/>
      <c r="P43" s="459"/>
      <c r="Q43" s="459"/>
      <c r="R43" s="459"/>
      <c r="S43" s="459"/>
      <c r="T43" s="459"/>
      <c r="U43" s="459"/>
      <c r="V43" s="459"/>
    </row>
    <row r="44" spans="1:24" ht="27" customHeight="1">
      <c r="A44" s="459"/>
      <c r="B44" s="527"/>
      <c r="C44" s="459"/>
      <c r="D44" s="459"/>
      <c r="E44" s="459"/>
      <c r="F44" s="459"/>
      <c r="G44" s="459"/>
      <c r="H44" s="459"/>
      <c r="I44" s="459"/>
      <c r="J44" s="459"/>
      <c r="K44" s="459"/>
      <c r="L44" s="459"/>
      <c r="M44" s="459"/>
      <c r="N44" s="459"/>
      <c r="O44" s="459"/>
      <c r="P44" s="459"/>
      <c r="Q44" s="459"/>
      <c r="R44" s="459"/>
      <c r="S44" s="459"/>
      <c r="T44" s="459"/>
      <c r="U44" s="459"/>
      <c r="V44" s="459"/>
    </row>
    <row r="45" spans="1:24" ht="15" customHeight="1">
      <c r="A45" s="439" t="s">
        <v>979</v>
      </c>
      <c r="B45" s="487"/>
      <c r="C45" s="439"/>
      <c r="D45" s="439"/>
      <c r="E45" s="439"/>
      <c r="F45" s="439"/>
      <c r="G45" s="439"/>
      <c r="H45" s="439"/>
      <c r="I45" s="439"/>
      <c r="J45" s="439"/>
      <c r="K45" s="439"/>
      <c r="L45" s="439"/>
      <c r="M45" s="439"/>
      <c r="N45" s="439"/>
      <c r="O45" s="439"/>
      <c r="P45" s="439"/>
      <c r="Q45" s="439"/>
      <c r="R45" s="439"/>
      <c r="S45" s="439"/>
      <c r="T45" s="439"/>
      <c r="U45" s="439"/>
      <c r="V45" s="439"/>
      <c r="W45" s="528"/>
      <c r="X45" s="528"/>
    </row>
    <row r="46" spans="1:24" ht="32.25" customHeight="1">
      <c r="A46" s="1562" t="s">
        <v>111</v>
      </c>
      <c r="B46" s="1564" t="s">
        <v>980</v>
      </c>
      <c r="C46" s="1563" t="s">
        <v>941</v>
      </c>
      <c r="D46" s="1563" t="s">
        <v>292</v>
      </c>
      <c r="E46" s="1563" t="s">
        <v>808</v>
      </c>
      <c r="F46" s="1565" t="s">
        <v>981</v>
      </c>
      <c r="G46" s="1077"/>
      <c r="H46" s="531"/>
      <c r="I46" s="531"/>
      <c r="J46" s="531"/>
      <c r="K46" s="531"/>
      <c r="L46" s="531"/>
      <c r="M46" s="531"/>
      <c r="N46" s="531"/>
      <c r="O46" s="531"/>
      <c r="P46" s="531"/>
      <c r="Q46" s="531"/>
      <c r="R46" s="531"/>
      <c r="S46" s="531"/>
      <c r="T46" s="531"/>
      <c r="U46" s="531"/>
      <c r="V46" s="531"/>
    </row>
    <row r="47" spans="1:24">
      <c r="A47" s="1562"/>
      <c r="B47" s="1564"/>
      <c r="C47" s="1563"/>
      <c r="D47" s="1563"/>
      <c r="E47" s="1563"/>
      <c r="F47" s="1565"/>
      <c r="G47" s="1078"/>
      <c r="H47" s="531"/>
      <c r="I47" s="531"/>
      <c r="J47" s="531"/>
      <c r="K47" s="531"/>
      <c r="L47" s="531"/>
      <c r="M47" s="531"/>
      <c r="N47" s="531"/>
      <c r="O47" s="531"/>
      <c r="P47" s="531"/>
      <c r="Q47" s="531"/>
      <c r="R47" s="531"/>
      <c r="S47" s="531"/>
      <c r="T47" s="531"/>
      <c r="U47" s="531"/>
      <c r="V47" s="531"/>
    </row>
    <row r="48" spans="1:24">
      <c r="A48" s="449" t="s">
        <v>293</v>
      </c>
      <c r="B48" s="1467">
        <v>3211</v>
      </c>
      <c r="C48" s="1467">
        <v>-70</v>
      </c>
      <c r="D48" s="1467">
        <v>-132</v>
      </c>
      <c r="E48" s="1467">
        <v>-271</v>
      </c>
      <c r="F48" s="1468">
        <v>2738</v>
      </c>
      <c r="G48" s="533"/>
      <c r="H48" s="449"/>
      <c r="I48" s="449"/>
      <c r="J48" s="449"/>
      <c r="K48" s="449"/>
      <c r="L48" s="449"/>
      <c r="M48" s="449"/>
      <c r="N48" s="449"/>
      <c r="O48" s="449"/>
      <c r="P48" s="449"/>
      <c r="Q48" s="449"/>
      <c r="R48" s="449"/>
      <c r="S48" s="449"/>
      <c r="T48" s="449"/>
      <c r="U48" s="449"/>
      <c r="V48" s="449"/>
    </row>
    <row r="49" spans="1:24">
      <c r="A49" s="534" t="s">
        <v>294</v>
      </c>
      <c r="B49" s="1469">
        <v>2894</v>
      </c>
      <c r="C49" s="1503">
        <v>-14</v>
      </c>
      <c r="D49" s="1503">
        <v>-265</v>
      </c>
      <c r="E49" s="1503">
        <v>-203</v>
      </c>
      <c r="F49" s="1470">
        <v>2412</v>
      </c>
      <c r="G49" s="533"/>
      <c r="H49" s="449"/>
      <c r="I49" s="449"/>
      <c r="J49" s="449"/>
      <c r="K49" s="449"/>
      <c r="L49" s="449"/>
      <c r="M49" s="449"/>
      <c r="N49" s="449"/>
      <c r="O49" s="449"/>
      <c r="P49" s="449"/>
      <c r="Q49" s="449"/>
      <c r="R49" s="449"/>
      <c r="S49" s="449"/>
      <c r="T49" s="449"/>
      <c r="U49" s="449"/>
      <c r="V49" s="449"/>
    </row>
    <row r="50" spans="1:24">
      <c r="A50" s="536" t="s">
        <v>295</v>
      </c>
      <c r="B50" s="1471">
        <v>6105</v>
      </c>
      <c r="C50" s="1471">
        <v>-84</v>
      </c>
      <c r="D50" s="1471">
        <v>-397</v>
      </c>
      <c r="E50" s="1471">
        <v>-474</v>
      </c>
      <c r="F50" s="1472">
        <v>5150</v>
      </c>
      <c r="G50" s="1079"/>
      <c r="H50" s="537"/>
      <c r="I50" s="537"/>
      <c r="J50" s="537"/>
      <c r="K50" s="537"/>
      <c r="L50" s="537"/>
      <c r="M50" s="537"/>
      <c r="N50" s="537"/>
      <c r="O50" s="537"/>
      <c r="P50" s="537"/>
      <c r="Q50" s="537"/>
      <c r="R50" s="537"/>
      <c r="S50" s="537"/>
      <c r="T50" s="537"/>
      <c r="U50" s="537"/>
      <c r="V50" s="537"/>
    </row>
    <row r="51" spans="1:24">
      <c r="A51" s="449" t="s">
        <v>809</v>
      </c>
      <c r="B51" s="1473"/>
      <c r="C51" s="1473">
        <v>83</v>
      </c>
      <c r="D51" s="1473">
        <v>-83</v>
      </c>
      <c r="E51" s="1473" t="s">
        <v>32</v>
      </c>
      <c r="F51" s="1474" t="s">
        <v>32</v>
      </c>
      <c r="G51" s="532"/>
      <c r="H51" s="449"/>
      <c r="I51" s="449"/>
      <c r="J51" s="449"/>
      <c r="K51" s="449"/>
      <c r="L51" s="449"/>
      <c r="M51" s="449"/>
      <c r="N51" s="449"/>
      <c r="O51" s="449"/>
      <c r="P51" s="449"/>
      <c r="Q51" s="449"/>
      <c r="R51" s="449"/>
      <c r="S51" s="449"/>
      <c r="T51" s="449"/>
      <c r="U51" s="449"/>
      <c r="V51" s="449"/>
    </row>
    <row r="52" spans="1:24" ht="13.5" thickBot="1">
      <c r="A52" s="538" t="s">
        <v>261</v>
      </c>
      <c r="B52" s="1475">
        <v>6105</v>
      </c>
      <c r="C52" s="1475">
        <v>-1</v>
      </c>
      <c r="D52" s="1475">
        <v>-480</v>
      </c>
      <c r="E52" s="1475">
        <v>-474</v>
      </c>
      <c r="F52" s="1476">
        <v>5150</v>
      </c>
      <c r="G52" s="1079"/>
      <c r="H52" s="537"/>
      <c r="I52" s="537"/>
      <c r="J52" s="537"/>
      <c r="K52" s="537"/>
      <c r="L52" s="537"/>
      <c r="M52" s="537"/>
      <c r="N52" s="537"/>
      <c r="O52" s="537"/>
      <c r="P52" s="537"/>
      <c r="Q52" s="537"/>
      <c r="R52" s="537"/>
      <c r="S52" s="537"/>
      <c r="T52" s="537"/>
      <c r="U52" s="537"/>
      <c r="V52" s="537"/>
    </row>
    <row r="53" spans="1:24" ht="31.5" customHeight="1">
      <c r="A53" s="1558" t="s">
        <v>982</v>
      </c>
      <c r="B53" s="1559"/>
      <c r="C53" s="1559"/>
      <c r="D53" s="1559"/>
      <c r="E53" s="1559"/>
      <c r="F53" s="1559"/>
      <c r="G53" s="1560"/>
      <c r="H53" s="1560"/>
      <c r="I53" s="1560"/>
      <c r="J53" s="1560"/>
      <c r="K53" s="1560"/>
      <c r="L53" s="1560"/>
      <c r="M53" s="1560"/>
      <c r="N53" s="1560"/>
      <c r="O53" s="1560"/>
      <c r="P53" s="1560"/>
      <c r="Q53" s="1560"/>
      <c r="R53" s="1560"/>
      <c r="S53" s="1560"/>
      <c r="T53" s="1560"/>
      <c r="U53" s="1560"/>
      <c r="V53" s="539"/>
    </row>
    <row r="54" spans="1:24">
      <c r="A54" s="1566"/>
      <c r="B54" s="1566"/>
      <c r="C54" s="1566"/>
      <c r="D54" s="1566"/>
      <c r="E54" s="1566"/>
      <c r="F54" s="1566"/>
      <c r="G54" s="1566"/>
      <c r="H54" s="1566"/>
      <c r="I54" s="1566"/>
      <c r="J54" s="1566"/>
      <c r="K54" s="1566"/>
      <c r="L54" s="1566"/>
      <c r="M54" s="1566"/>
      <c r="N54" s="1566"/>
      <c r="O54" s="1566"/>
      <c r="P54" s="1566"/>
      <c r="Q54" s="1566"/>
      <c r="R54" s="1566"/>
      <c r="S54" s="1566"/>
      <c r="T54" s="1566"/>
      <c r="U54" s="1566"/>
      <c r="V54" s="1483"/>
    </row>
    <row r="55" spans="1:24" ht="19.5" customHeight="1">
      <c r="A55" s="1560"/>
      <c r="B55" s="1560"/>
      <c r="C55" s="1560"/>
      <c r="D55" s="1560"/>
      <c r="E55" s="1560"/>
      <c r="F55" s="1560"/>
      <c r="G55" s="1560"/>
      <c r="H55" s="1560"/>
      <c r="I55" s="1560"/>
      <c r="J55" s="1560"/>
      <c r="K55" s="1560"/>
      <c r="L55" s="1560"/>
      <c r="M55" s="1560"/>
      <c r="N55" s="1560"/>
      <c r="O55" s="1560"/>
      <c r="P55" s="1560"/>
      <c r="Q55" s="1560"/>
      <c r="R55" s="1560"/>
      <c r="S55" s="1560"/>
      <c r="T55" s="1560"/>
      <c r="U55" s="1560"/>
      <c r="V55" s="539"/>
    </row>
    <row r="56" spans="1:24">
      <c r="A56" s="539"/>
      <c r="B56" s="540"/>
      <c r="C56" s="539"/>
      <c r="D56" s="539"/>
      <c r="E56" s="539"/>
      <c r="F56" s="539"/>
      <c r="G56" s="539"/>
      <c r="H56" s="539"/>
      <c r="I56" s="539"/>
      <c r="J56" s="539"/>
      <c r="K56" s="539"/>
      <c r="L56" s="539"/>
      <c r="M56" s="539"/>
      <c r="N56" s="539"/>
      <c r="O56" s="539"/>
      <c r="P56" s="539"/>
      <c r="Q56" s="539"/>
      <c r="R56" s="539"/>
      <c r="S56" s="539"/>
      <c r="T56" s="539"/>
      <c r="U56" s="539"/>
      <c r="V56" s="539"/>
    </row>
    <row r="57" spans="1:24" ht="15">
      <c r="A57" s="1551" t="s">
        <v>983</v>
      </c>
      <c r="B57" s="1551"/>
      <c r="C57" s="1551"/>
      <c r="D57" s="1551"/>
      <c r="E57" s="1551"/>
      <c r="F57" s="1551"/>
      <c r="G57" s="1551"/>
      <c r="H57" s="1551"/>
      <c r="I57" s="1551"/>
      <c r="J57" s="1551"/>
      <c r="K57" s="1551"/>
      <c r="L57" s="1551"/>
      <c r="M57" s="1551"/>
      <c r="N57" s="1551"/>
      <c r="O57" s="1551"/>
      <c r="P57" s="1551"/>
      <c r="Q57" s="1551"/>
      <c r="R57" s="1551"/>
      <c r="S57" s="1551"/>
      <c r="T57" s="1551"/>
      <c r="U57" s="1551"/>
      <c r="V57" s="439"/>
      <c r="W57" s="541"/>
      <c r="X57" s="541"/>
    </row>
    <row r="58" spans="1:24" ht="20.100000000000001" customHeight="1">
      <c r="A58" s="1562" t="s">
        <v>111</v>
      </c>
      <c r="B58" s="1167" t="s">
        <v>297</v>
      </c>
      <c r="C58" s="1563" t="s">
        <v>292</v>
      </c>
      <c r="D58" s="1563" t="s">
        <v>810</v>
      </c>
      <c r="E58" s="1563" t="s">
        <v>807</v>
      </c>
      <c r="F58" s="531"/>
      <c r="G58" s="531"/>
      <c r="H58" s="531"/>
      <c r="I58" s="531"/>
      <c r="J58" s="531"/>
      <c r="K58" s="531"/>
      <c r="L58" s="531"/>
      <c r="M58" s="531"/>
      <c r="N58" s="531"/>
      <c r="O58" s="531"/>
      <c r="P58" s="531"/>
      <c r="Q58" s="531"/>
      <c r="R58" s="531"/>
      <c r="S58" s="531"/>
      <c r="T58" s="531"/>
      <c r="U58" s="531"/>
      <c r="V58" s="531"/>
    </row>
    <row r="59" spans="1:24">
      <c r="A59" s="1562"/>
      <c r="B59" s="1167" t="s">
        <v>298</v>
      </c>
      <c r="C59" s="1563"/>
      <c r="D59" s="1563"/>
      <c r="E59" s="1563"/>
      <c r="F59" s="531"/>
      <c r="G59" s="531"/>
      <c r="H59" s="531"/>
      <c r="I59" s="531"/>
      <c r="J59" s="531"/>
      <c r="K59" s="531"/>
      <c r="L59" s="531"/>
      <c r="M59" s="531"/>
      <c r="N59" s="531"/>
      <c r="O59" s="531"/>
      <c r="P59" s="531"/>
      <c r="Q59" s="531"/>
      <c r="R59" s="531"/>
      <c r="S59" s="531"/>
      <c r="T59" s="531"/>
      <c r="U59" s="531"/>
      <c r="V59" s="531"/>
    </row>
    <row r="60" spans="1:24">
      <c r="A60" s="449" t="s">
        <v>293</v>
      </c>
      <c r="B60" s="1462">
        <v>5060</v>
      </c>
      <c r="C60" s="500">
        <v>-1847</v>
      </c>
      <c r="D60" s="500">
        <v>-475</v>
      </c>
      <c r="E60" s="1463">
        <v>2738</v>
      </c>
      <c r="F60" s="449"/>
      <c r="G60" s="449"/>
      <c r="H60" s="449"/>
      <c r="I60" s="449"/>
      <c r="J60" s="449"/>
      <c r="K60" s="449"/>
      <c r="L60" s="449"/>
      <c r="M60" s="449"/>
      <c r="N60" s="449"/>
      <c r="O60" s="449"/>
      <c r="P60" s="449"/>
      <c r="Q60" s="449"/>
      <c r="R60" s="449"/>
      <c r="S60" s="449"/>
      <c r="T60" s="449"/>
      <c r="U60" s="449"/>
      <c r="V60" s="449"/>
    </row>
    <row r="61" spans="1:24">
      <c r="A61" s="534" t="s">
        <v>294</v>
      </c>
      <c r="B61" s="1477">
        <v>9099</v>
      </c>
      <c r="C61" s="502">
        <v>-6732</v>
      </c>
      <c r="D61" s="1376">
        <v>45</v>
      </c>
      <c r="E61" s="1464">
        <v>2412</v>
      </c>
      <c r="F61" s="449"/>
      <c r="G61" s="449"/>
      <c r="H61" s="449"/>
      <c r="I61" s="449"/>
      <c r="J61" s="449"/>
      <c r="K61" s="449"/>
      <c r="L61" s="449"/>
      <c r="M61" s="449"/>
      <c r="N61" s="449"/>
      <c r="O61" s="449"/>
      <c r="P61" s="449"/>
      <c r="Q61" s="449"/>
      <c r="R61" s="449"/>
      <c r="S61" s="449"/>
      <c r="T61" s="449"/>
      <c r="U61" s="449"/>
      <c r="V61" s="449"/>
    </row>
    <row r="62" spans="1:24">
      <c r="A62" s="536" t="s">
        <v>295</v>
      </c>
      <c r="B62" s="1460">
        <v>14159</v>
      </c>
      <c r="C62" s="1377">
        <v>-8579</v>
      </c>
      <c r="D62" s="1377">
        <v>-430</v>
      </c>
      <c r="E62" s="1465">
        <v>5150</v>
      </c>
      <c r="F62" s="537"/>
      <c r="G62" s="537"/>
      <c r="H62" s="537"/>
      <c r="I62" s="537"/>
      <c r="J62" s="537"/>
      <c r="K62" s="537"/>
      <c r="L62" s="537"/>
      <c r="M62" s="537"/>
      <c r="N62" s="537"/>
      <c r="O62" s="537"/>
      <c r="P62" s="537"/>
      <c r="Q62" s="537"/>
      <c r="R62" s="537"/>
      <c r="S62" s="537"/>
      <c r="T62" s="537"/>
      <c r="U62" s="537"/>
      <c r="V62" s="537"/>
    </row>
    <row r="63" spans="1:24">
      <c r="A63" s="449" t="s">
        <v>299</v>
      </c>
      <c r="B63" s="1462">
        <v>3170</v>
      </c>
      <c r="C63" s="500">
        <v>-3170</v>
      </c>
      <c r="D63" s="1473" t="s">
        <v>32</v>
      </c>
      <c r="E63" s="1474" t="s">
        <v>32</v>
      </c>
      <c r="F63" s="449"/>
      <c r="G63" s="449"/>
      <c r="H63" s="449"/>
      <c r="I63" s="449"/>
      <c r="J63" s="449"/>
      <c r="K63" s="449"/>
      <c r="L63" s="449"/>
      <c r="M63" s="449"/>
      <c r="N63" s="449"/>
      <c r="O63" s="449"/>
      <c r="P63" s="449"/>
      <c r="Q63" s="449"/>
      <c r="R63" s="449"/>
      <c r="S63" s="449"/>
      <c r="T63" s="449"/>
      <c r="U63" s="449"/>
      <c r="V63" s="449"/>
    </row>
    <row r="64" spans="1:24">
      <c r="A64" s="534" t="s">
        <v>154</v>
      </c>
      <c r="B64" s="1376">
        <v>180</v>
      </c>
      <c r="C64" s="502">
        <v>-178</v>
      </c>
      <c r="D64" s="502">
        <v>-2</v>
      </c>
      <c r="E64" s="1478" t="s">
        <v>32</v>
      </c>
      <c r="F64" s="449"/>
      <c r="G64" s="449"/>
      <c r="H64" s="449"/>
      <c r="I64" s="449"/>
      <c r="J64" s="449"/>
      <c r="K64" s="449"/>
      <c r="L64" s="449"/>
      <c r="M64" s="449"/>
      <c r="N64" s="449"/>
      <c r="O64" s="449"/>
      <c r="P64" s="449"/>
      <c r="Q64" s="449"/>
      <c r="R64" s="449"/>
      <c r="S64" s="449"/>
      <c r="T64" s="449"/>
      <c r="U64" s="449"/>
      <c r="V64" s="449"/>
    </row>
    <row r="65" spans="1:23" ht="13.5" thickBot="1">
      <c r="A65" s="538" t="s">
        <v>261</v>
      </c>
      <c r="B65" s="1460">
        <v>17509</v>
      </c>
      <c r="C65" s="1377">
        <v>-11927</v>
      </c>
      <c r="D65" s="1377">
        <v>-432</v>
      </c>
      <c r="E65" s="1466">
        <v>5150</v>
      </c>
      <c r="F65" s="537"/>
      <c r="G65" s="537"/>
      <c r="H65" s="537"/>
      <c r="I65" s="537"/>
      <c r="J65" s="537"/>
      <c r="K65" s="537"/>
      <c r="L65" s="537"/>
      <c r="M65" s="537"/>
      <c r="N65" s="537"/>
      <c r="O65" s="537"/>
      <c r="P65" s="537"/>
      <c r="Q65" s="537"/>
      <c r="R65" s="537"/>
      <c r="S65" s="537"/>
      <c r="T65" s="537"/>
      <c r="U65" s="537"/>
      <c r="V65" s="537"/>
    </row>
    <row r="66" spans="1:23" ht="26.25" customHeight="1">
      <c r="A66" s="1568" t="s">
        <v>942</v>
      </c>
      <c r="B66" s="1569"/>
      <c r="C66" s="1569"/>
      <c r="D66" s="1569"/>
      <c r="E66" s="1569"/>
      <c r="F66" s="1570"/>
      <c r="G66" s="1570"/>
      <c r="H66" s="1570"/>
      <c r="I66" s="1570"/>
      <c r="J66" s="1570"/>
      <c r="K66" s="1570"/>
      <c r="L66" s="1570"/>
      <c r="M66" s="1570"/>
      <c r="N66" s="1570"/>
      <c r="O66" s="1570"/>
      <c r="P66" s="1570"/>
      <c r="Q66" s="1570"/>
      <c r="R66" s="1570"/>
      <c r="S66" s="1570"/>
      <c r="T66" s="1570"/>
      <c r="U66" s="1570"/>
      <c r="V66" s="1481"/>
    </row>
    <row r="67" spans="1:23">
      <c r="A67" s="1571"/>
      <c r="B67" s="1571"/>
      <c r="C67" s="1571"/>
      <c r="D67" s="1571"/>
      <c r="E67" s="1571"/>
      <c r="F67" s="1571"/>
      <c r="G67" s="1571"/>
      <c r="H67" s="1571"/>
      <c r="I67" s="1571"/>
      <c r="J67" s="1571"/>
      <c r="K67" s="1571"/>
      <c r="L67" s="1571"/>
      <c r="M67" s="1571"/>
      <c r="N67" s="1571"/>
      <c r="O67" s="1571"/>
      <c r="P67" s="1571"/>
      <c r="Q67" s="1571"/>
      <c r="R67" s="1571"/>
      <c r="S67" s="1571"/>
      <c r="T67" s="1571"/>
      <c r="U67" s="1571"/>
      <c r="V67" s="1482"/>
    </row>
    <row r="68" spans="1:23">
      <c r="A68" s="543"/>
      <c r="B68" s="544"/>
      <c r="C68" s="543"/>
      <c r="D68" s="543"/>
      <c r="E68" s="543"/>
      <c r="F68" s="543"/>
      <c r="G68" s="543"/>
      <c r="H68" s="543"/>
      <c r="I68" s="543"/>
      <c r="J68" s="543"/>
      <c r="K68" s="543"/>
      <c r="L68" s="543"/>
      <c r="M68" s="543"/>
      <c r="N68" s="543"/>
      <c r="O68" s="543"/>
      <c r="P68" s="543"/>
      <c r="Q68" s="543"/>
      <c r="R68" s="543"/>
      <c r="S68" s="543"/>
      <c r="T68" s="543"/>
      <c r="U68" s="543"/>
      <c r="V68" s="543"/>
    </row>
    <row r="69" spans="1:23" ht="14.25">
      <c r="A69" s="1572" t="s">
        <v>300</v>
      </c>
      <c r="B69" s="1572"/>
      <c r="C69" s="1572"/>
      <c r="D69" s="1572"/>
      <c r="E69" s="1572"/>
      <c r="F69" s="545"/>
      <c r="G69" s="545"/>
      <c r="H69" s="545"/>
      <c r="I69" s="545"/>
      <c r="J69" s="545"/>
      <c r="K69" s="545"/>
      <c r="L69" s="545"/>
      <c r="M69" s="545"/>
      <c r="N69" s="545"/>
      <c r="O69" s="545"/>
      <c r="P69" s="545"/>
      <c r="Q69" s="545"/>
      <c r="R69" s="545"/>
      <c r="S69" s="545"/>
      <c r="T69" s="545"/>
      <c r="U69" s="545"/>
      <c r="V69" s="545"/>
    </row>
    <row r="70" spans="1:23" ht="33.75">
      <c r="A70" s="1222" t="s">
        <v>301</v>
      </c>
      <c r="B70" s="529" t="s">
        <v>984</v>
      </c>
      <c r="C70" s="530" t="s">
        <v>985</v>
      </c>
      <c r="D70" s="530">
        <v>2025</v>
      </c>
      <c r="E70" s="530">
        <v>2026</v>
      </c>
      <c r="F70" s="530">
        <v>2027</v>
      </c>
      <c r="G70" s="530" t="s">
        <v>811</v>
      </c>
      <c r="J70" s="531"/>
      <c r="K70" s="531"/>
      <c r="L70" s="531"/>
      <c r="M70" s="531"/>
      <c r="N70" s="531"/>
      <c r="O70" s="531"/>
      <c r="P70" s="531"/>
      <c r="Q70" s="531"/>
      <c r="R70" s="531"/>
      <c r="S70" s="531"/>
      <c r="T70" s="531"/>
      <c r="U70" s="531"/>
      <c r="V70" s="531"/>
    </row>
    <row r="71" spans="1:23">
      <c r="A71" s="449" t="s">
        <v>293</v>
      </c>
      <c r="B71" s="532">
        <v>1.8</v>
      </c>
      <c r="C71" s="532">
        <v>0.3</v>
      </c>
      <c r="D71" s="532">
        <v>0.5</v>
      </c>
      <c r="E71" s="532">
        <v>0.5</v>
      </c>
      <c r="F71" s="532">
        <v>0.4</v>
      </c>
      <c r="G71" s="532">
        <v>0.2</v>
      </c>
      <c r="J71" s="449"/>
      <c r="K71" s="449"/>
      <c r="L71" s="449"/>
      <c r="M71" s="449"/>
      <c r="N71" s="449"/>
      <c r="O71" s="449"/>
      <c r="P71" s="449"/>
      <c r="Q71" s="449"/>
      <c r="R71" s="449"/>
      <c r="S71" s="449"/>
      <c r="T71" s="449"/>
      <c r="U71" s="449"/>
      <c r="V71" s="449"/>
    </row>
    <row r="72" spans="1:23">
      <c r="A72" s="534" t="s">
        <v>812</v>
      </c>
      <c r="B72" s="535">
        <v>6.7</v>
      </c>
      <c r="C72" s="535">
        <v>0.6</v>
      </c>
      <c r="D72" s="535">
        <v>0.9</v>
      </c>
      <c r="E72" s="535">
        <v>0.6</v>
      </c>
      <c r="F72" s="535">
        <v>0.2</v>
      </c>
      <c r="G72" s="1223" t="s">
        <v>943</v>
      </c>
      <c r="J72" s="449"/>
      <c r="K72" s="449"/>
      <c r="L72" s="449"/>
      <c r="M72" s="449"/>
      <c r="N72" s="449"/>
      <c r="O72" s="449"/>
      <c r="P72" s="449"/>
      <c r="Q72" s="449"/>
      <c r="R72" s="449"/>
      <c r="S72" s="449"/>
      <c r="T72" s="449"/>
      <c r="U72" s="449"/>
      <c r="V72" s="449"/>
    </row>
    <row r="73" spans="1:23">
      <c r="A73" s="449" t="s">
        <v>299</v>
      </c>
      <c r="B73" s="532">
        <v>3.2</v>
      </c>
      <c r="C73" s="532">
        <v>0.3</v>
      </c>
      <c r="D73" s="532">
        <v>0.4</v>
      </c>
      <c r="E73" s="532">
        <v>0.4</v>
      </c>
      <c r="F73" s="532">
        <v>0.3</v>
      </c>
      <c r="G73" s="1505" t="s">
        <v>944</v>
      </c>
      <c r="J73" s="449"/>
      <c r="K73" s="449"/>
      <c r="L73" s="449"/>
      <c r="M73" s="449"/>
      <c r="N73" s="449"/>
      <c r="O73" s="449"/>
      <c r="P73" s="449"/>
      <c r="Q73" s="449"/>
      <c r="R73" s="449"/>
      <c r="S73" s="449"/>
      <c r="T73" s="449"/>
      <c r="U73" s="449"/>
      <c r="V73" s="449"/>
    </row>
    <row r="74" spans="1:23" ht="13.5" thickBot="1">
      <c r="A74" s="536" t="s">
        <v>261</v>
      </c>
      <c r="B74" s="542">
        <v>11.7</v>
      </c>
      <c r="C74" s="542">
        <v>1.2</v>
      </c>
      <c r="D74" s="542">
        <v>1.8</v>
      </c>
      <c r="E74" s="542">
        <v>1.5</v>
      </c>
      <c r="F74" s="1504">
        <v>0.9</v>
      </c>
      <c r="G74" s="1310" t="s">
        <v>32</v>
      </c>
      <c r="J74" s="537"/>
      <c r="K74" s="537"/>
      <c r="L74" s="537"/>
      <c r="M74" s="537"/>
      <c r="N74" s="537"/>
      <c r="O74" s="537"/>
      <c r="P74" s="537"/>
      <c r="Q74" s="537"/>
      <c r="R74" s="537"/>
      <c r="S74" s="537"/>
      <c r="T74" s="537"/>
      <c r="U74" s="537"/>
      <c r="V74" s="537"/>
    </row>
    <row r="75" spans="1:23" ht="48.95" customHeight="1">
      <c r="A75" s="1568" t="s">
        <v>986</v>
      </c>
      <c r="B75" s="1569"/>
      <c r="C75" s="1569"/>
      <c r="D75" s="1569"/>
      <c r="E75" s="1569"/>
      <c r="F75" s="1570"/>
      <c r="G75" s="1570"/>
      <c r="H75" s="1570"/>
      <c r="I75" s="1570"/>
      <c r="J75" s="1570"/>
      <c r="K75" s="1570"/>
      <c r="L75" s="1570"/>
      <c r="M75" s="1570"/>
      <c r="N75" s="1570"/>
      <c r="O75" s="1570"/>
      <c r="P75" s="1570"/>
      <c r="Q75" s="1570"/>
      <c r="R75" s="1570"/>
      <c r="S75" s="1570"/>
      <c r="T75" s="1570"/>
      <c r="U75" s="1570"/>
      <c r="V75" s="1481"/>
      <c r="W75" s="1548"/>
    </row>
    <row r="76" spans="1:23" ht="12.6" customHeight="1">
      <c r="A76" s="1573"/>
      <c r="B76" s="1573"/>
      <c r="C76" s="1573"/>
      <c r="D76" s="1573"/>
      <c r="E76" s="1573"/>
      <c r="F76" s="1573"/>
      <c r="G76" s="1573"/>
      <c r="H76" s="1573"/>
      <c r="I76" s="1573"/>
      <c r="J76" s="1573"/>
      <c r="K76" s="1573"/>
      <c r="L76" s="1573"/>
      <c r="M76" s="1573"/>
      <c r="N76" s="1573"/>
      <c r="O76" s="1573"/>
      <c r="P76" s="1573"/>
      <c r="Q76" s="1573"/>
      <c r="R76" s="1573"/>
      <c r="S76" s="1573"/>
      <c r="T76" s="1573"/>
      <c r="U76" s="1573"/>
      <c r="V76" s="1573"/>
      <c r="W76" s="1573"/>
    </row>
    <row r="77" spans="1:23" ht="12.6" customHeight="1">
      <c r="A77" s="1567"/>
      <c r="B77" s="1567"/>
      <c r="C77" s="1567"/>
      <c r="D77" s="1567"/>
      <c r="E77" s="1567"/>
      <c r="F77" s="1567"/>
      <c r="G77" s="1567"/>
      <c r="H77" s="1567"/>
      <c r="I77" s="1567"/>
      <c r="J77" s="1567"/>
      <c r="K77" s="1567"/>
      <c r="L77" s="1567"/>
      <c r="M77" s="1567"/>
      <c r="N77" s="1567"/>
      <c r="O77" s="1567"/>
      <c r="P77" s="1567"/>
      <c r="Q77" s="1567"/>
      <c r="R77" s="1567"/>
      <c r="S77" s="1567"/>
      <c r="T77" s="1567"/>
      <c r="U77" s="1567"/>
      <c r="V77" s="1567"/>
      <c r="W77" s="1567"/>
    </row>
    <row r="78" spans="1:23" ht="12.6" customHeight="1">
      <c r="A78" s="1567"/>
      <c r="B78" s="1567"/>
      <c r="C78" s="1567"/>
      <c r="D78" s="1567"/>
      <c r="E78" s="1567"/>
      <c r="F78" s="1567"/>
      <c r="G78" s="1567"/>
      <c r="H78" s="1567"/>
      <c r="I78" s="1567"/>
      <c r="J78" s="1567"/>
      <c r="K78" s="1567"/>
      <c r="L78" s="1567"/>
      <c r="M78" s="1567"/>
      <c r="N78" s="1567"/>
      <c r="O78" s="1567"/>
      <c r="P78" s="1567"/>
      <c r="Q78" s="1567"/>
      <c r="R78" s="1567"/>
      <c r="S78" s="1567"/>
      <c r="T78" s="1567"/>
      <c r="U78" s="1567"/>
      <c r="V78" s="1567"/>
      <c r="W78" s="1567"/>
    </row>
    <row r="79" spans="1:23">
      <c r="A79" s="1224"/>
    </row>
  </sheetData>
  <mergeCells count="24">
    <mergeCell ref="A77:W77"/>
    <mergeCell ref="A78:W78"/>
    <mergeCell ref="A66:U66"/>
    <mergeCell ref="A67:U67"/>
    <mergeCell ref="A69:E69"/>
    <mergeCell ref="A76:W76"/>
    <mergeCell ref="A75:U75"/>
    <mergeCell ref="A54:U54"/>
    <mergeCell ref="A55:U55"/>
    <mergeCell ref="A57:U57"/>
    <mergeCell ref="A58:A59"/>
    <mergeCell ref="C58:C59"/>
    <mergeCell ref="E58:E59"/>
    <mergeCell ref="D58:D59"/>
    <mergeCell ref="A53:U53"/>
    <mergeCell ref="A23:U23"/>
    <mergeCell ref="A24:U24"/>
    <mergeCell ref="A25:U25"/>
    <mergeCell ref="A46:A47"/>
    <mergeCell ref="E46:E47"/>
    <mergeCell ref="D46:D47"/>
    <mergeCell ref="C46:C47"/>
    <mergeCell ref="B46:B47"/>
    <mergeCell ref="F46:F47"/>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15">
    <pageSetUpPr autoPageBreaks="0"/>
  </sheetPr>
  <dimension ref="A1:W18"/>
  <sheetViews>
    <sheetView showGridLines="0" showOutlineSymbols="0" zoomScaleNormal="100" zoomScaleSheetLayoutView="100" workbookViewId="0">
      <pane xSplit="1" ySplit="2" topLeftCell="L3" activePane="bottomRight" state="frozen"/>
      <selection sqref="A1:U1"/>
      <selection pane="topRight" sqref="A1:U1"/>
      <selection pane="bottomLeft" sqref="A1:U1"/>
      <selection pane="bottomRight"/>
    </sheetView>
  </sheetViews>
  <sheetFormatPr defaultRowHeight="12.75"/>
  <cols>
    <col min="1" max="1" width="39.85546875" customWidth="1"/>
    <col min="2" max="8" width="9.5703125" customWidth="1"/>
    <col min="9" max="9" width="5.42578125" customWidth="1"/>
    <col min="10" max="23" width="9.5703125" customWidth="1"/>
  </cols>
  <sheetData>
    <row r="1" spans="1:23" ht="15">
      <c r="A1" s="26" t="s">
        <v>744</v>
      </c>
      <c r="B1" s="26"/>
      <c r="C1" s="26"/>
      <c r="D1" s="26"/>
      <c r="E1" s="26"/>
      <c r="F1" s="26"/>
      <c r="G1" s="26"/>
      <c r="H1" s="26"/>
      <c r="I1" s="26"/>
      <c r="J1" s="26"/>
      <c r="K1" s="26"/>
      <c r="L1" s="26"/>
      <c r="M1" s="26"/>
      <c r="N1" s="435"/>
      <c r="O1" s="435"/>
      <c r="P1" s="435"/>
      <c r="Q1" s="26"/>
      <c r="R1" s="435"/>
      <c r="S1" s="435"/>
      <c r="T1" s="435"/>
      <c r="U1" s="26"/>
      <c r="V1" s="26"/>
      <c r="W1" s="26"/>
    </row>
    <row r="2" spans="1:23">
      <c r="A2" s="54" t="s">
        <v>745</v>
      </c>
      <c r="B2" s="58">
        <v>2017</v>
      </c>
      <c r="C2" s="58">
        <v>2018</v>
      </c>
      <c r="D2" s="58">
        <v>2019</v>
      </c>
      <c r="E2" s="58">
        <v>2020</v>
      </c>
      <c r="F2" s="58">
        <v>2021</v>
      </c>
      <c r="G2" s="58">
        <v>2022</v>
      </c>
      <c r="H2" s="58">
        <v>2023</v>
      </c>
      <c r="I2" s="147"/>
      <c r="J2" s="58" t="s">
        <v>9</v>
      </c>
      <c r="K2" s="58" t="s">
        <v>10</v>
      </c>
      <c r="L2" s="58" t="s">
        <v>11</v>
      </c>
      <c r="M2" s="58" t="s">
        <v>12</v>
      </c>
      <c r="N2" s="58" t="s">
        <v>13</v>
      </c>
      <c r="O2" s="59" t="s">
        <v>14</v>
      </c>
      <c r="P2" s="58" t="s">
        <v>15</v>
      </c>
      <c r="Q2" s="58" t="s">
        <v>16</v>
      </c>
      <c r="R2" s="59" t="s">
        <v>17</v>
      </c>
      <c r="S2" s="59" t="s">
        <v>18</v>
      </c>
      <c r="T2" s="58" t="s">
        <v>19</v>
      </c>
      <c r="U2" s="58" t="s">
        <v>20</v>
      </c>
      <c r="V2" s="58" t="s">
        <v>909</v>
      </c>
      <c r="W2" s="58" t="s">
        <v>965</v>
      </c>
    </row>
    <row r="3" spans="1:23">
      <c r="A3" s="8" t="s">
        <v>746</v>
      </c>
      <c r="B3" s="57">
        <v>88</v>
      </c>
      <c r="C3" s="57">
        <v>76</v>
      </c>
      <c r="D3" s="373">
        <v>98</v>
      </c>
      <c r="E3" s="57">
        <v>118.9</v>
      </c>
      <c r="F3" s="57">
        <v>159.5</v>
      </c>
      <c r="G3" s="57">
        <v>120.2</v>
      </c>
      <c r="H3" s="57">
        <v>119.8</v>
      </c>
      <c r="I3" s="15"/>
      <c r="J3" s="301">
        <v>166.9</v>
      </c>
      <c r="K3" s="301">
        <v>200</v>
      </c>
      <c r="L3" s="45">
        <v>162.9</v>
      </c>
      <c r="M3" s="57">
        <v>109.6</v>
      </c>
      <c r="N3" s="362">
        <v>141.6</v>
      </c>
      <c r="O3" s="57">
        <v>137.9</v>
      </c>
      <c r="P3" s="57">
        <v>103.3</v>
      </c>
      <c r="Q3" s="373">
        <v>99</v>
      </c>
      <c r="R3" s="57">
        <v>125.5</v>
      </c>
      <c r="S3" s="373">
        <v>111</v>
      </c>
      <c r="T3" s="371">
        <v>114</v>
      </c>
      <c r="U3" s="371">
        <v>128.30000000000001</v>
      </c>
      <c r="V3" s="371">
        <v>123.6</v>
      </c>
      <c r="W3" s="371">
        <v>111.8</v>
      </c>
    </row>
    <row r="4" spans="1:23">
      <c r="A4" s="66" t="s">
        <v>747</v>
      </c>
      <c r="B4" s="1054">
        <v>64.17</v>
      </c>
      <c r="C4" s="228">
        <v>66.099999999999994</v>
      </c>
      <c r="D4" s="69">
        <v>87.1</v>
      </c>
      <c r="E4" s="228">
        <v>107.4</v>
      </c>
      <c r="F4" s="1055">
        <v>141.4</v>
      </c>
      <c r="G4" s="69">
        <v>108.1</v>
      </c>
      <c r="H4" s="69">
        <v>108.1</v>
      </c>
      <c r="I4" s="15"/>
      <c r="J4" s="1064">
        <v>157.19999999999999</v>
      </c>
      <c r="K4" s="1064">
        <v>184.8</v>
      </c>
      <c r="L4" s="162">
        <v>127.2</v>
      </c>
      <c r="M4" s="1062">
        <v>107.2</v>
      </c>
      <c r="N4" s="363">
        <v>141.4</v>
      </c>
      <c r="O4" s="69">
        <v>113.3</v>
      </c>
      <c r="P4" s="69">
        <v>92.6</v>
      </c>
      <c r="Q4" s="69">
        <v>95.6</v>
      </c>
      <c r="R4" s="69">
        <v>108.6</v>
      </c>
      <c r="S4" s="69">
        <v>98.5</v>
      </c>
      <c r="T4" s="69">
        <v>105.1</v>
      </c>
      <c r="U4" s="69">
        <v>118.3</v>
      </c>
      <c r="V4" s="69">
        <v>100.7</v>
      </c>
      <c r="W4" s="69">
        <v>98.2</v>
      </c>
    </row>
    <row r="5" spans="1:23">
      <c r="A5" s="15" t="s">
        <v>748</v>
      </c>
      <c r="B5" s="45">
        <v>109.2</v>
      </c>
      <c r="C5" s="229">
        <v>117.5</v>
      </c>
      <c r="D5" s="45">
        <v>137.69999999999999</v>
      </c>
      <c r="E5" s="229">
        <v>135.9</v>
      </c>
      <c r="F5" s="45">
        <v>218.3</v>
      </c>
      <c r="G5" s="45">
        <v>188.6</v>
      </c>
      <c r="H5" s="45">
        <v>161.9</v>
      </c>
      <c r="I5" s="15"/>
      <c r="J5" s="396">
        <v>192.6</v>
      </c>
      <c r="K5" s="301">
        <v>254.7</v>
      </c>
      <c r="L5" s="45">
        <v>249.9</v>
      </c>
      <c r="M5" s="45">
        <v>182.6</v>
      </c>
      <c r="N5" s="364">
        <v>194.6</v>
      </c>
      <c r="O5" s="45">
        <v>201.3</v>
      </c>
      <c r="P5" s="45">
        <v>194.3</v>
      </c>
      <c r="Q5" s="45">
        <v>165.6</v>
      </c>
      <c r="R5" s="45">
        <v>162.5</v>
      </c>
      <c r="S5" s="45">
        <v>160.4</v>
      </c>
      <c r="T5" s="45">
        <v>161.19999999999999</v>
      </c>
      <c r="U5" s="45">
        <v>163.4</v>
      </c>
      <c r="V5" s="45">
        <v>171.9</v>
      </c>
      <c r="W5" s="45">
        <v>157.19999999999999</v>
      </c>
    </row>
    <row r="6" spans="1:23">
      <c r="A6" s="30" t="s">
        <v>285</v>
      </c>
      <c r="B6" s="40">
        <v>10654</v>
      </c>
      <c r="C6" s="40">
        <v>13667</v>
      </c>
      <c r="D6" s="40">
        <v>14064</v>
      </c>
      <c r="E6" s="222">
        <v>15976</v>
      </c>
      <c r="F6" s="40">
        <v>18004</v>
      </c>
      <c r="G6" s="40">
        <v>23669</v>
      </c>
      <c r="H6" s="40">
        <v>21830</v>
      </c>
      <c r="I6" s="15"/>
      <c r="J6" s="271">
        <v>17630</v>
      </c>
      <c r="K6" s="322">
        <v>17183</v>
      </c>
      <c r="L6" s="40">
        <v>18211</v>
      </c>
      <c r="M6" s="365">
        <v>19088</v>
      </c>
      <c r="N6" s="365">
        <v>22195</v>
      </c>
      <c r="O6" s="40">
        <v>26221</v>
      </c>
      <c r="P6" s="40">
        <v>21672</v>
      </c>
      <c r="Q6" s="40">
        <v>24454</v>
      </c>
      <c r="R6" s="40">
        <v>25260</v>
      </c>
      <c r="S6" s="40">
        <v>23070</v>
      </c>
      <c r="T6" s="40">
        <v>21237</v>
      </c>
      <c r="U6" s="40">
        <v>18420</v>
      </c>
      <c r="V6" s="40">
        <v>16848</v>
      </c>
      <c r="W6" s="40">
        <v>18638</v>
      </c>
    </row>
    <row r="7" spans="1:23">
      <c r="A7" s="15" t="s">
        <v>749</v>
      </c>
      <c r="B7" s="71">
        <v>5970</v>
      </c>
      <c r="C7" s="71">
        <v>5583</v>
      </c>
      <c r="D7" s="71">
        <v>5436</v>
      </c>
      <c r="E7" s="71">
        <v>5864</v>
      </c>
      <c r="F7" s="71">
        <v>9313</v>
      </c>
      <c r="G7" s="71">
        <v>7864</v>
      </c>
      <c r="H7" s="71">
        <v>7902</v>
      </c>
      <c r="I7" s="15"/>
      <c r="J7" s="257">
        <v>9409</v>
      </c>
      <c r="K7" s="257">
        <v>9590</v>
      </c>
      <c r="L7" s="257">
        <v>7933</v>
      </c>
      <c r="M7" s="277">
        <v>10166</v>
      </c>
      <c r="N7" s="277">
        <v>10619</v>
      </c>
      <c r="O7" s="71">
        <v>6411</v>
      </c>
      <c r="P7" s="71">
        <v>6479</v>
      </c>
      <c r="Q7" s="71">
        <v>8337</v>
      </c>
      <c r="R7" s="71">
        <v>9298</v>
      </c>
      <c r="S7" s="71">
        <v>6986</v>
      </c>
      <c r="T7" s="71">
        <v>7680</v>
      </c>
      <c r="U7" s="71">
        <v>7867</v>
      </c>
      <c r="V7" s="71">
        <v>7632</v>
      </c>
      <c r="W7" s="71">
        <v>9187</v>
      </c>
    </row>
    <row r="8" spans="1:23">
      <c r="A8" s="30" t="s">
        <v>750</v>
      </c>
      <c r="B8" s="40">
        <v>1247</v>
      </c>
      <c r="C8" s="40">
        <v>1254</v>
      </c>
      <c r="D8" s="40">
        <v>1419</v>
      </c>
      <c r="E8" s="40">
        <v>1857</v>
      </c>
      <c r="F8" s="40">
        <v>1768</v>
      </c>
      <c r="G8" s="40">
        <v>1785</v>
      </c>
      <c r="H8" s="40">
        <v>1996</v>
      </c>
      <c r="I8" s="15"/>
      <c r="J8" s="271">
        <v>1781</v>
      </c>
      <c r="K8" s="271">
        <v>1708</v>
      </c>
      <c r="L8" s="40">
        <v>1798</v>
      </c>
      <c r="M8" s="365">
        <v>1795</v>
      </c>
      <c r="N8" s="365">
        <v>1862</v>
      </c>
      <c r="O8" s="40">
        <v>1884</v>
      </c>
      <c r="P8" s="40">
        <v>1748</v>
      </c>
      <c r="Q8" s="40">
        <v>1677</v>
      </c>
      <c r="R8" s="40">
        <v>1845</v>
      </c>
      <c r="S8" s="40">
        <v>2082</v>
      </c>
      <c r="T8" s="222">
        <v>1872</v>
      </c>
      <c r="U8" s="222">
        <v>2125</v>
      </c>
      <c r="V8" s="222">
        <v>1398</v>
      </c>
      <c r="W8" s="222">
        <v>2368</v>
      </c>
    </row>
    <row r="9" spans="1:23">
      <c r="A9" s="15" t="s">
        <v>751</v>
      </c>
      <c r="B9" s="371">
        <v>15.3</v>
      </c>
      <c r="C9" s="371">
        <v>14.43</v>
      </c>
      <c r="D9" s="371">
        <v>15.4</v>
      </c>
      <c r="E9" s="371">
        <v>21.1</v>
      </c>
      <c r="F9" s="371">
        <v>23.87</v>
      </c>
      <c r="G9" s="371">
        <v>20.89</v>
      </c>
      <c r="H9" s="45">
        <v>23.5</v>
      </c>
      <c r="I9" s="15"/>
      <c r="J9" s="301">
        <v>24.58</v>
      </c>
      <c r="K9" s="301">
        <v>25.05</v>
      </c>
      <c r="L9" s="301">
        <v>24</v>
      </c>
      <c r="M9" s="301">
        <v>21.32</v>
      </c>
      <c r="N9" s="301">
        <v>23.47</v>
      </c>
      <c r="O9" s="301">
        <v>20.56</v>
      </c>
      <c r="P9" s="301">
        <v>17</v>
      </c>
      <c r="Q9" s="301">
        <v>21.88</v>
      </c>
      <c r="R9" s="301">
        <v>22.07</v>
      </c>
      <c r="S9" s="301">
        <v>23.96</v>
      </c>
      <c r="T9" s="301">
        <v>22.8</v>
      </c>
      <c r="U9" s="301">
        <v>24.6</v>
      </c>
      <c r="V9" s="301">
        <v>23</v>
      </c>
      <c r="W9" s="301">
        <v>27.8</v>
      </c>
    </row>
    <row r="10" spans="1:23">
      <c r="A10" s="30" t="s">
        <v>752</v>
      </c>
      <c r="B10" s="40">
        <v>51513</v>
      </c>
      <c r="C10" s="40">
        <v>62911</v>
      </c>
      <c r="D10" s="40">
        <v>26093</v>
      </c>
      <c r="E10" s="222">
        <v>43131</v>
      </c>
      <c r="F10" s="40">
        <v>51907</v>
      </c>
      <c r="G10" s="40">
        <v>58865</v>
      </c>
      <c r="H10" s="40">
        <v>34426</v>
      </c>
      <c r="I10" s="15"/>
      <c r="J10" s="271">
        <v>44834</v>
      </c>
      <c r="K10" s="271">
        <v>43039</v>
      </c>
      <c r="L10" s="40">
        <v>56859</v>
      </c>
      <c r="M10" s="365">
        <v>63079</v>
      </c>
      <c r="N10" s="365">
        <v>78085</v>
      </c>
      <c r="O10" s="40">
        <v>81915</v>
      </c>
      <c r="P10" s="40">
        <v>49228</v>
      </c>
      <c r="Q10" s="40">
        <v>44980</v>
      </c>
      <c r="R10" s="40">
        <v>32830</v>
      </c>
      <c r="S10" s="40">
        <v>34694</v>
      </c>
      <c r="T10" s="40">
        <v>35222</v>
      </c>
      <c r="U10" s="40">
        <v>35438</v>
      </c>
      <c r="V10" s="40">
        <v>28096</v>
      </c>
      <c r="W10" s="40">
        <v>28258</v>
      </c>
    </row>
    <row r="11" spans="1:23">
      <c r="A11" s="15" t="s">
        <v>141</v>
      </c>
      <c r="B11" s="371">
        <v>159</v>
      </c>
      <c r="C11" s="229">
        <v>162.5</v>
      </c>
      <c r="D11" s="45">
        <v>139</v>
      </c>
      <c r="E11" s="229">
        <v>114.9</v>
      </c>
      <c r="F11" s="45">
        <v>139.30000000000001</v>
      </c>
      <c r="G11" s="1302"/>
      <c r="H11" s="1302"/>
      <c r="I11" s="15"/>
      <c r="J11" s="1302"/>
      <c r="K11" s="1302"/>
      <c r="L11" s="1302"/>
      <c r="M11" s="1302"/>
      <c r="N11" s="1302"/>
      <c r="O11" s="1302"/>
      <c r="P11" s="1302"/>
      <c r="Q11" s="1302"/>
      <c r="R11" s="1302"/>
      <c r="S11" s="1302"/>
      <c r="T11" s="1302"/>
      <c r="U11" s="1302"/>
      <c r="V11" s="1302"/>
      <c r="W11" s="1302"/>
    </row>
    <row r="12" spans="1:23">
      <c r="A12" s="1061" t="s">
        <v>753</v>
      </c>
      <c r="B12" s="1063">
        <v>1354</v>
      </c>
      <c r="C12" s="1055">
        <v>1179</v>
      </c>
      <c r="D12" s="162">
        <v>1057.2</v>
      </c>
      <c r="E12" s="1055">
        <v>948</v>
      </c>
      <c r="F12" s="162">
        <v>1626.1</v>
      </c>
      <c r="G12" s="1301"/>
      <c r="H12" s="1301"/>
      <c r="I12" s="15"/>
      <c r="J12" s="1301"/>
      <c r="K12" s="1301"/>
      <c r="L12" s="1301"/>
      <c r="M12" s="1301"/>
      <c r="N12" s="1301"/>
      <c r="O12" s="1301"/>
      <c r="P12" s="1301"/>
      <c r="Q12" s="1301"/>
      <c r="R12" s="1301"/>
      <c r="S12" s="1301"/>
      <c r="T12" s="1301"/>
      <c r="U12" s="1301"/>
      <c r="V12" s="1301"/>
      <c r="W12" s="1301"/>
    </row>
    <row r="13" spans="1:23">
      <c r="A13" s="15" t="s">
        <v>106</v>
      </c>
      <c r="B13" s="371">
        <v>71</v>
      </c>
      <c r="C13" s="229">
        <v>84.2</v>
      </c>
      <c r="D13" s="45">
        <v>59.1</v>
      </c>
      <c r="E13" s="229">
        <v>54.3</v>
      </c>
      <c r="F13" s="45">
        <v>90</v>
      </c>
      <c r="G13" s="1302"/>
      <c r="H13" s="1302"/>
      <c r="I13" s="15"/>
      <c r="J13" s="302">
        <v>62.7</v>
      </c>
      <c r="K13" s="1302"/>
      <c r="L13" s="1302"/>
      <c r="M13" s="1302"/>
      <c r="N13" s="1302"/>
      <c r="O13" s="1302"/>
      <c r="P13" s="1302"/>
      <c r="Q13" s="1302"/>
      <c r="R13" s="1302"/>
      <c r="S13" s="1302"/>
      <c r="T13" s="1302"/>
      <c r="U13" s="1302"/>
      <c r="V13" s="1302"/>
      <c r="W13" s="1302"/>
    </row>
    <row r="14" spans="1:23" ht="13.5" thickBot="1">
      <c r="A14" s="30" t="s">
        <v>105</v>
      </c>
      <c r="B14" s="1066">
        <v>172.7</v>
      </c>
      <c r="C14" s="1066">
        <v>190.6</v>
      </c>
      <c r="D14" s="1066">
        <v>172.5</v>
      </c>
      <c r="E14" s="1055">
        <v>107.4</v>
      </c>
      <c r="F14" s="1066">
        <v>199.2</v>
      </c>
      <c r="G14" s="1301"/>
      <c r="H14" s="1301"/>
      <c r="I14" s="15"/>
      <c r="J14" s="1065">
        <v>122.1</v>
      </c>
      <c r="K14" s="1301"/>
      <c r="L14" s="1301"/>
      <c r="M14" s="1301"/>
      <c r="N14" s="1301"/>
      <c r="O14" s="1301"/>
      <c r="P14" s="1301"/>
      <c r="Q14" s="1301"/>
      <c r="R14" s="1301"/>
      <c r="S14" s="1301"/>
      <c r="T14" s="1301"/>
      <c r="U14" s="1301"/>
      <c r="V14" s="1506"/>
      <c r="W14" s="1506"/>
    </row>
    <row r="15" spans="1:23" ht="18" customHeight="1">
      <c r="A15" s="1575" t="s">
        <v>945</v>
      </c>
      <c r="B15" s="1575"/>
      <c r="C15" s="1575"/>
      <c r="D15" s="1575"/>
      <c r="E15" s="1575"/>
      <c r="F15" s="1575"/>
      <c r="G15" s="1575"/>
      <c r="H15" s="1575"/>
      <c r="I15" s="1576"/>
      <c r="J15" s="1575"/>
      <c r="K15" s="1575"/>
      <c r="L15" s="1575"/>
      <c r="M15" s="1575"/>
      <c r="N15" s="1575"/>
      <c r="O15" s="1575"/>
      <c r="P15" s="1575"/>
      <c r="Q15" s="1575"/>
      <c r="R15" s="1575"/>
      <c r="S15" s="1575"/>
      <c r="T15" s="1575"/>
      <c r="U15" s="1575"/>
      <c r="V15" s="1486"/>
    </row>
    <row r="16" spans="1:23">
      <c r="A16" s="1576"/>
      <c r="B16" s="1576"/>
      <c r="C16" s="1576"/>
      <c r="D16" s="1576"/>
      <c r="E16" s="1576"/>
      <c r="F16" s="1576"/>
      <c r="G16" s="1576"/>
      <c r="H16" s="1576"/>
      <c r="I16" s="1576"/>
      <c r="J16" s="1576"/>
      <c r="K16" s="1576"/>
      <c r="L16" s="1576"/>
      <c r="M16" s="1576"/>
      <c r="N16" s="1576"/>
      <c r="O16" s="1576"/>
      <c r="P16" s="1576"/>
      <c r="Q16" s="1576"/>
      <c r="R16" s="1576"/>
      <c r="S16" s="1576"/>
      <c r="T16" s="1576"/>
      <c r="U16" s="1576"/>
      <c r="V16" s="1486"/>
    </row>
    <row r="18" spans="1:21" ht="12.75" customHeight="1">
      <c r="A18" s="1574"/>
      <c r="B18" s="1574"/>
      <c r="C18" s="1574"/>
      <c r="D18" s="1574"/>
      <c r="E18" s="1574"/>
      <c r="F18" s="1574"/>
      <c r="G18" s="1574"/>
      <c r="H18" s="1574"/>
      <c r="I18" s="1574"/>
      <c r="J18" s="1574"/>
      <c r="K18" s="1574"/>
      <c r="L18" s="1574"/>
      <c r="M18" s="1574"/>
      <c r="N18" s="1574"/>
      <c r="O18" s="1574"/>
      <c r="P18" s="1574"/>
      <c r="Q18" s="1574"/>
      <c r="R18" s="1574"/>
      <c r="S18" s="1574"/>
      <c r="T18" s="1574"/>
      <c r="U18" s="1574"/>
    </row>
  </sheetData>
  <mergeCells count="3">
    <mergeCell ref="A18:U18"/>
    <mergeCell ref="A15:U15"/>
    <mergeCell ref="A16:U16"/>
  </mergeCells>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C2807-1B6E-4599-A5B0-DB356D5211D4}">
  <sheetPr>
    <pageSetUpPr autoPageBreaks="0"/>
  </sheetPr>
  <dimension ref="A1:W16"/>
  <sheetViews>
    <sheetView showGridLines="0" showOutlineSymbols="0" zoomScaleNormal="100" workbookViewId="0">
      <pane xSplit="1" ySplit="2" topLeftCell="I3" activePane="bottomRight" state="frozen"/>
      <selection sqref="A1:U1"/>
      <selection pane="topRight" sqref="A1:U1"/>
      <selection pane="bottomLeft" sqref="A1:U1"/>
      <selection pane="bottomRight" sqref="A1:U1"/>
    </sheetView>
  </sheetViews>
  <sheetFormatPr defaultColWidth="9.140625" defaultRowHeight="12.75"/>
  <cols>
    <col min="1" max="1" width="45.28515625" style="440" customWidth="1"/>
    <col min="2" max="8" width="9.5703125" style="440" customWidth="1"/>
    <col min="9" max="9" width="5.140625" style="440" customWidth="1"/>
    <col min="10" max="22" width="9.5703125" style="440" customWidth="1"/>
    <col min="23" max="23" width="9" style="440" customWidth="1"/>
    <col min="24" max="16384" width="9.140625" style="440"/>
  </cols>
  <sheetData>
    <row r="1" spans="1:23" ht="15">
      <c r="A1" s="1551" t="s">
        <v>302</v>
      </c>
      <c r="B1" s="1551"/>
      <c r="C1" s="1551"/>
      <c r="D1" s="1551"/>
      <c r="E1" s="1551"/>
      <c r="F1" s="1551"/>
      <c r="G1" s="1551"/>
      <c r="H1" s="1551"/>
      <c r="I1" s="1551"/>
      <c r="J1" s="1551"/>
      <c r="K1" s="1551"/>
      <c r="L1" s="1551"/>
      <c r="M1" s="1551"/>
      <c r="N1" s="1551"/>
      <c r="O1" s="1551"/>
      <c r="P1" s="1551"/>
      <c r="Q1" s="1551"/>
      <c r="R1" s="1551"/>
      <c r="S1" s="1551"/>
      <c r="T1" s="1551"/>
      <c r="U1" s="1551"/>
      <c r="V1" s="439"/>
    </row>
    <row r="2" spans="1:23">
      <c r="A2" s="441" t="s">
        <v>296</v>
      </c>
      <c r="B2" s="442">
        <v>2017</v>
      </c>
      <c r="C2" s="442">
        <v>2018</v>
      </c>
      <c r="D2" s="442">
        <v>2019</v>
      </c>
      <c r="E2" s="442">
        <v>2020</v>
      </c>
      <c r="F2" s="442">
        <v>2021</v>
      </c>
      <c r="G2" s="442">
        <v>2022</v>
      </c>
      <c r="H2" s="442">
        <v>2023</v>
      </c>
      <c r="I2" s="443"/>
      <c r="J2" s="442" t="s">
        <v>9</v>
      </c>
      <c r="K2" s="442" t="s">
        <v>10</v>
      </c>
      <c r="L2" s="442" t="s">
        <v>11</v>
      </c>
      <c r="M2" s="442" t="s">
        <v>12</v>
      </c>
      <c r="N2" s="442" t="s">
        <v>13</v>
      </c>
      <c r="O2" s="442" t="s">
        <v>14</v>
      </c>
      <c r="P2" s="442" t="s">
        <v>15</v>
      </c>
      <c r="Q2" s="442" t="s">
        <v>16</v>
      </c>
      <c r="R2" s="442" t="s">
        <v>17</v>
      </c>
      <c r="S2" s="444" t="s">
        <v>18</v>
      </c>
      <c r="T2" s="442" t="s">
        <v>19</v>
      </c>
      <c r="U2" s="442" t="s">
        <v>20</v>
      </c>
      <c r="V2" s="442" t="s">
        <v>909</v>
      </c>
      <c r="W2" s="442" t="s">
        <v>965</v>
      </c>
    </row>
    <row r="3" spans="1:23">
      <c r="A3" s="449" t="s">
        <v>813</v>
      </c>
      <c r="B3" s="450">
        <v>13007</v>
      </c>
      <c r="C3" s="450">
        <v>14641</v>
      </c>
      <c r="D3" s="450">
        <v>13802</v>
      </c>
      <c r="E3" s="450">
        <v>11825</v>
      </c>
      <c r="F3" s="450">
        <f>SUM(J3:M3)</f>
        <v>15696</v>
      </c>
      <c r="G3" s="450">
        <v>16755</v>
      </c>
      <c r="H3" s="450">
        <v>17310</v>
      </c>
      <c r="I3" s="449"/>
      <c r="J3" s="1135">
        <v>2922</v>
      </c>
      <c r="K3" s="1135">
        <v>3879</v>
      </c>
      <c r="L3" s="1136">
        <v>4178</v>
      </c>
      <c r="M3" s="1136">
        <v>4717</v>
      </c>
      <c r="N3" s="1135">
        <v>3108</v>
      </c>
      <c r="O3" s="450">
        <v>4248</v>
      </c>
      <c r="P3" s="450">
        <v>4317</v>
      </c>
      <c r="Q3" s="450">
        <v>5079</v>
      </c>
      <c r="R3" s="450">
        <v>3290</v>
      </c>
      <c r="S3" s="450">
        <v>4282</v>
      </c>
      <c r="T3" s="450">
        <v>4646</v>
      </c>
      <c r="U3" s="450">
        <v>5092</v>
      </c>
      <c r="V3" s="450">
        <v>4006</v>
      </c>
      <c r="W3" s="450">
        <v>4951</v>
      </c>
    </row>
    <row r="4" spans="1:23">
      <c r="A4" s="451" t="s">
        <v>303</v>
      </c>
      <c r="B4" s="452">
        <v>5989</v>
      </c>
      <c r="C4" s="452">
        <v>5363</v>
      </c>
      <c r="D4" s="452">
        <v>5038</v>
      </c>
      <c r="E4" s="452">
        <v>5078</v>
      </c>
      <c r="F4" s="452">
        <v>5415</v>
      </c>
      <c r="G4" s="452">
        <v>6605</v>
      </c>
      <c r="H4" s="452">
        <v>6571</v>
      </c>
      <c r="I4" s="449"/>
      <c r="J4" s="1138">
        <v>1188</v>
      </c>
      <c r="K4" s="1138">
        <v>1459</v>
      </c>
      <c r="L4" s="1139">
        <v>1187</v>
      </c>
      <c r="M4" s="1139">
        <v>1580</v>
      </c>
      <c r="N4" s="1139">
        <v>1334</v>
      </c>
      <c r="O4" s="1139">
        <v>1424</v>
      </c>
      <c r="P4" s="1139">
        <v>1882</v>
      </c>
      <c r="Q4" s="1139">
        <v>1965</v>
      </c>
      <c r="R4" s="1139">
        <v>1620</v>
      </c>
      <c r="S4" s="1139">
        <v>1617</v>
      </c>
      <c r="T4" s="452">
        <v>1599</v>
      </c>
      <c r="U4" s="452">
        <v>1735</v>
      </c>
      <c r="V4" s="452">
        <v>1360</v>
      </c>
      <c r="W4" s="452">
        <v>1398</v>
      </c>
    </row>
    <row r="5" spans="1:23">
      <c r="A5" s="449" t="s">
        <v>157</v>
      </c>
      <c r="B5" s="450">
        <v>1641</v>
      </c>
      <c r="C5" s="450">
        <v>1820</v>
      </c>
      <c r="D5" s="450">
        <v>185</v>
      </c>
      <c r="E5" s="450">
        <v>1475</v>
      </c>
      <c r="F5" s="1302"/>
      <c r="G5" s="1302"/>
      <c r="H5" s="1302"/>
      <c r="I5" s="449"/>
      <c r="J5" s="1302"/>
      <c r="K5" s="1302"/>
      <c r="L5" s="1302"/>
      <c r="M5" s="1302"/>
      <c r="N5" s="1302"/>
      <c r="O5" s="1302"/>
      <c r="P5" s="1302"/>
      <c r="Q5" s="1302"/>
      <c r="R5" s="1302"/>
      <c r="S5" s="1302"/>
      <c r="T5" s="1302"/>
      <c r="U5" s="1302"/>
      <c r="V5" s="1135"/>
      <c r="W5" s="1135"/>
    </row>
    <row r="6" spans="1:23">
      <c r="A6" s="553" t="s">
        <v>154</v>
      </c>
      <c r="B6" s="1140">
        <v>402</v>
      </c>
      <c r="C6" s="1140">
        <v>285</v>
      </c>
      <c r="D6" s="1140">
        <v>472</v>
      </c>
      <c r="E6" s="1140">
        <v>661</v>
      </c>
      <c r="F6" s="1140">
        <f>SUM(J6:M6)</f>
        <v>619</v>
      </c>
      <c r="G6" s="1140">
        <v>668</v>
      </c>
      <c r="H6" s="1140">
        <v>208</v>
      </c>
      <c r="I6" s="449"/>
      <c r="J6" s="1141">
        <v>188</v>
      </c>
      <c r="K6" s="1141">
        <v>127</v>
      </c>
      <c r="L6" s="1141">
        <v>107</v>
      </c>
      <c r="M6" s="1141">
        <v>197</v>
      </c>
      <c r="N6" s="1141">
        <v>180</v>
      </c>
      <c r="O6" s="1142">
        <v>278</v>
      </c>
      <c r="P6" s="1142">
        <v>102</v>
      </c>
      <c r="Q6" s="1142">
        <v>111</v>
      </c>
      <c r="R6" s="1142">
        <v>39</v>
      </c>
      <c r="S6" s="1142">
        <v>41</v>
      </c>
      <c r="T6" s="1143">
        <v>64</v>
      </c>
      <c r="U6" s="1143">
        <v>64</v>
      </c>
      <c r="V6" s="1143" t="s">
        <v>32</v>
      </c>
      <c r="W6" s="1143" t="s">
        <v>32</v>
      </c>
    </row>
    <row r="7" spans="1:23">
      <c r="A7" s="446" t="s">
        <v>304</v>
      </c>
      <c r="B7" s="447">
        <v>21039</v>
      </c>
      <c r="C7" s="447">
        <v>22109</v>
      </c>
      <c r="D7" s="447">
        <v>21187</v>
      </c>
      <c r="E7" s="447">
        <v>19039</v>
      </c>
      <c r="F7" s="1303"/>
      <c r="G7" s="1303"/>
      <c r="H7" s="1303"/>
      <c r="I7" s="448"/>
      <c r="J7" s="1303"/>
      <c r="K7" s="1303"/>
      <c r="L7" s="1303"/>
      <c r="M7" s="1303"/>
      <c r="N7" s="1303"/>
      <c r="O7" s="1303"/>
      <c r="P7" s="1303"/>
      <c r="Q7" s="1303"/>
      <c r="R7" s="1303"/>
      <c r="S7" s="1303">
        <v>0</v>
      </c>
      <c r="T7" s="1303">
        <v>0</v>
      </c>
      <c r="U7" s="1303">
        <v>0</v>
      </c>
      <c r="V7" s="447"/>
      <c r="W7" s="447"/>
    </row>
    <row r="8" spans="1:23">
      <c r="A8" s="446" t="s">
        <v>305</v>
      </c>
      <c r="B8" s="447">
        <f>B7-B5</f>
        <v>19398</v>
      </c>
      <c r="C8" s="447">
        <f>C7-C5</f>
        <v>20289</v>
      </c>
      <c r="D8" s="447">
        <f>D7-D5</f>
        <v>21002</v>
      </c>
      <c r="E8" s="447">
        <f>E7-E5</f>
        <v>17564</v>
      </c>
      <c r="F8" s="447">
        <v>21729</v>
      </c>
      <c r="G8" s="447">
        <v>24028</v>
      </c>
      <c r="H8" s="447">
        <v>24089</v>
      </c>
      <c r="I8" s="448"/>
      <c r="J8" s="1144">
        <f>J3+J4+J6</f>
        <v>4298</v>
      </c>
      <c r="K8" s="1144">
        <f>K3+K4+K6</f>
        <v>5465</v>
      </c>
      <c r="L8" s="1144">
        <f>L3+L4+L6</f>
        <v>5472</v>
      </c>
      <c r="M8" s="1144">
        <f>M3+M4+M6</f>
        <v>6494</v>
      </c>
      <c r="N8" s="447">
        <v>4622</v>
      </c>
      <c r="O8" s="447">
        <v>5950</v>
      </c>
      <c r="P8" s="447">
        <v>6301</v>
      </c>
      <c r="Q8" s="447">
        <v>7155</v>
      </c>
      <c r="R8" s="447">
        <v>4949</v>
      </c>
      <c r="S8" s="447">
        <v>5940</v>
      </c>
      <c r="T8" s="447">
        <v>6309</v>
      </c>
      <c r="U8" s="447">
        <v>6891</v>
      </c>
      <c r="V8" s="447">
        <v>5367</v>
      </c>
      <c r="W8" s="447">
        <v>6349</v>
      </c>
    </row>
    <row r="9" spans="1:23">
      <c r="A9" s="449" t="s">
        <v>306</v>
      </c>
      <c r="B9" s="450">
        <v>3484</v>
      </c>
      <c r="C9" s="450">
        <v>3207</v>
      </c>
      <c r="D9" s="450">
        <v>3399</v>
      </c>
      <c r="E9" s="450">
        <v>2961</v>
      </c>
      <c r="F9" s="450">
        <f>SUM(J9:M9)</f>
        <v>2874</v>
      </c>
      <c r="G9" s="450">
        <v>3049</v>
      </c>
      <c r="H9" s="450">
        <v>2916</v>
      </c>
      <c r="I9" s="449"/>
      <c r="J9" s="1145">
        <v>688</v>
      </c>
      <c r="K9" s="1145">
        <v>800</v>
      </c>
      <c r="L9" s="1145">
        <v>603</v>
      </c>
      <c r="M9" s="1137">
        <v>783</v>
      </c>
      <c r="N9" s="1135">
        <v>645</v>
      </c>
      <c r="O9" s="1137">
        <v>777</v>
      </c>
      <c r="P9" s="1137">
        <v>752</v>
      </c>
      <c r="Q9" s="1137">
        <v>875</v>
      </c>
      <c r="R9" s="1137">
        <v>613</v>
      </c>
      <c r="S9" s="1137">
        <v>737</v>
      </c>
      <c r="T9" s="464">
        <v>747</v>
      </c>
      <c r="U9" s="464">
        <v>819</v>
      </c>
      <c r="V9" s="464">
        <v>678</v>
      </c>
      <c r="W9" s="464">
        <v>763</v>
      </c>
    </row>
    <row r="10" spans="1:23">
      <c r="A10" s="446" t="s">
        <v>307</v>
      </c>
      <c r="B10" s="447">
        <f>B7-B9</f>
        <v>17555</v>
      </c>
      <c r="C10" s="447">
        <v>18902</v>
      </c>
      <c r="D10" s="447">
        <f>D7-D9</f>
        <v>17788</v>
      </c>
      <c r="E10" s="447">
        <v>16059</v>
      </c>
      <c r="F10" s="1303"/>
      <c r="G10" s="1303"/>
      <c r="H10" s="1303"/>
      <c r="I10" s="448"/>
      <c r="J10" s="1303"/>
      <c r="K10" s="1303"/>
      <c r="L10" s="1303"/>
      <c r="M10" s="1303"/>
      <c r="N10" s="1303"/>
      <c r="O10" s="1303"/>
      <c r="P10" s="1303"/>
      <c r="Q10" s="1303"/>
      <c r="R10" s="1303"/>
      <c r="S10" s="1303"/>
      <c r="T10" s="1303"/>
      <c r="U10" s="1303"/>
      <c r="V10" s="1392"/>
      <c r="W10" s="1392"/>
    </row>
    <row r="11" spans="1:23" ht="13.5" thickBot="1">
      <c r="A11" s="703" t="s">
        <v>308</v>
      </c>
      <c r="B11" s="1146">
        <f>B8-B9</f>
        <v>15914</v>
      </c>
      <c r="C11" s="1146">
        <f>C8-C9</f>
        <v>17082</v>
      </c>
      <c r="D11" s="1146">
        <f>D8-D9</f>
        <v>17603</v>
      </c>
      <c r="E11" s="1146">
        <f>E8-E9</f>
        <v>14603</v>
      </c>
      <c r="F11" s="1146">
        <f>SUM(J11:M11)</f>
        <v>18855</v>
      </c>
      <c r="G11" s="1146">
        <f>G8-G9</f>
        <v>20979</v>
      </c>
      <c r="H11" s="1146">
        <v>21173</v>
      </c>
      <c r="I11" s="448"/>
      <c r="J11" s="1147">
        <f>J8-J9</f>
        <v>3610</v>
      </c>
      <c r="K11" s="503">
        <f>K8-K9</f>
        <v>4665</v>
      </c>
      <c r="L11" s="526">
        <f>L8-L9</f>
        <v>4869</v>
      </c>
      <c r="M11" s="447">
        <v>5711</v>
      </c>
      <c r="N11" s="447">
        <v>3977</v>
      </c>
      <c r="O11" s="447">
        <v>5173</v>
      </c>
      <c r="P11" s="447">
        <v>5549</v>
      </c>
      <c r="Q11" s="447">
        <v>6280</v>
      </c>
      <c r="R11" s="447">
        <v>4336</v>
      </c>
      <c r="S11" s="447">
        <v>5203</v>
      </c>
      <c r="T11" s="447">
        <v>5562</v>
      </c>
      <c r="U11" s="447">
        <v>6072</v>
      </c>
      <c r="V11" s="447">
        <v>4689</v>
      </c>
      <c r="W11" s="447">
        <v>5586</v>
      </c>
    </row>
    <row r="12" spans="1:23">
      <c r="A12" s="1575" t="s">
        <v>946</v>
      </c>
      <c r="B12" s="1575"/>
      <c r="C12" s="1575"/>
      <c r="D12" s="1575"/>
      <c r="E12" s="1575"/>
      <c r="F12" s="1575"/>
      <c r="G12" s="1575"/>
      <c r="H12" s="1575"/>
      <c r="I12" s="1576"/>
      <c r="J12" s="1575"/>
      <c r="K12" s="1575"/>
      <c r="L12" s="1575"/>
      <c r="M12" s="1575"/>
      <c r="N12" s="1575"/>
      <c r="O12" s="1575"/>
      <c r="P12" s="1575"/>
      <c r="Q12" s="1575"/>
      <c r="R12" s="1575"/>
      <c r="S12" s="1575"/>
      <c r="T12" s="1575"/>
      <c r="U12" s="1575"/>
      <c r="V12" s="1485"/>
      <c r="W12" s="1155"/>
    </row>
    <row r="13" spans="1:23">
      <c r="A13" s="1148"/>
      <c r="F13" s="460"/>
    </row>
    <row r="15" spans="1:23">
      <c r="J15" s="1149"/>
      <c r="K15" s="1149"/>
      <c r="L15" s="460"/>
    </row>
    <row r="16" spans="1:23">
      <c r="F16" s="460"/>
      <c r="G16" s="460"/>
    </row>
  </sheetData>
  <mergeCells count="2">
    <mergeCell ref="A1:U1"/>
    <mergeCell ref="A12:U12"/>
  </mergeCells>
  <pageMargins left="0.78740157499999996" right="0.78740157499999996" top="0.984251969" bottom="0.984251969" header="0.49212598499999999" footer="0.49212598499999999"/>
  <pageSetup paperSize="9" orientation="landscape" r:id="rId1"/>
  <headerFooter alignWithMargins="0"/>
  <ignoredErrors>
    <ignoredError sqref="F3:F4 F6 F8:F9" formulaRange="1"/>
    <ignoredError sqref="F11" formula="1"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8">
    <pageSetUpPr autoPageBreaks="0"/>
  </sheetPr>
  <dimension ref="A1:W20"/>
  <sheetViews>
    <sheetView showGridLines="0" showOutlineSymbols="0" zoomScaleNormal="100" workbookViewId="0">
      <pane xSplit="1" topLeftCell="M1" activePane="topRight" state="frozen"/>
      <selection pane="topRight" activeCell="A4" sqref="A4"/>
    </sheetView>
  </sheetViews>
  <sheetFormatPr defaultRowHeight="12.75"/>
  <cols>
    <col min="1" max="1" width="45.28515625" bestFit="1" customWidth="1"/>
    <col min="2" max="8" width="9.5703125" customWidth="1"/>
    <col min="9" max="9" width="5" customWidth="1"/>
    <col min="10" max="23" width="9.5703125" customWidth="1"/>
  </cols>
  <sheetData>
    <row r="1" spans="1:23" ht="15">
      <c r="A1" s="23" t="s">
        <v>309</v>
      </c>
      <c r="B1" s="23"/>
      <c r="C1" s="23"/>
      <c r="D1" s="23"/>
      <c r="E1" s="23"/>
      <c r="F1" s="23"/>
      <c r="G1" s="23"/>
      <c r="H1" s="23"/>
      <c r="I1" s="23"/>
      <c r="J1" s="23"/>
      <c r="K1" s="23"/>
      <c r="L1" s="23"/>
      <c r="M1" s="23"/>
      <c r="N1" s="23"/>
      <c r="O1" s="23"/>
      <c r="P1" s="23"/>
      <c r="Q1" s="23"/>
      <c r="R1" s="23"/>
      <c r="S1" s="23"/>
      <c r="T1" s="23"/>
      <c r="U1" s="23"/>
      <c r="V1" s="23"/>
      <c r="W1" s="23"/>
    </row>
    <row r="2" spans="1:23">
      <c r="A2" s="54" t="s">
        <v>296</v>
      </c>
      <c r="B2" s="58">
        <v>2017</v>
      </c>
      <c r="C2" s="58">
        <v>2018</v>
      </c>
      <c r="D2" s="58">
        <v>2019</v>
      </c>
      <c r="E2" s="58">
        <v>2020</v>
      </c>
      <c r="F2" s="58">
        <v>2021</v>
      </c>
      <c r="G2" s="58">
        <v>2022</v>
      </c>
      <c r="H2" s="58">
        <v>2023</v>
      </c>
      <c r="I2" s="147"/>
      <c r="J2" s="58" t="s">
        <v>9</v>
      </c>
      <c r="K2" s="58" t="s">
        <v>10</v>
      </c>
      <c r="L2" s="58" t="s">
        <v>11</v>
      </c>
      <c r="M2" s="58" t="s">
        <v>12</v>
      </c>
      <c r="N2" s="58" t="s">
        <v>13</v>
      </c>
      <c r="O2" s="58" t="s">
        <v>14</v>
      </c>
      <c r="P2" s="58" t="s">
        <v>15</v>
      </c>
      <c r="Q2" s="58" t="s">
        <v>16</v>
      </c>
      <c r="R2" s="58" t="s">
        <v>17</v>
      </c>
      <c r="S2" s="58" t="s">
        <v>18</v>
      </c>
      <c r="T2" s="58" t="s">
        <v>19</v>
      </c>
      <c r="U2" s="58" t="s">
        <v>20</v>
      </c>
      <c r="V2" s="58" t="s">
        <v>909</v>
      </c>
      <c r="W2" s="58" t="s">
        <v>965</v>
      </c>
    </row>
    <row r="3" spans="1:23" s="308" customFormat="1">
      <c r="A3" s="307" t="s">
        <v>267</v>
      </c>
      <c r="B3" s="318">
        <v>531</v>
      </c>
      <c r="C3" s="318">
        <v>523</v>
      </c>
      <c r="D3" s="318">
        <v>487</v>
      </c>
      <c r="E3" s="318">
        <v>491</v>
      </c>
      <c r="F3" s="318">
        <v>481</v>
      </c>
      <c r="G3" s="318">
        <v>515</v>
      </c>
      <c r="H3" s="318">
        <v>553</v>
      </c>
      <c r="I3" s="307"/>
      <c r="J3" s="318">
        <v>104</v>
      </c>
      <c r="K3" s="318">
        <v>132</v>
      </c>
      <c r="L3" s="318">
        <v>114</v>
      </c>
      <c r="M3" s="318">
        <v>131</v>
      </c>
      <c r="N3" s="318">
        <v>121</v>
      </c>
      <c r="O3" s="318">
        <v>127</v>
      </c>
      <c r="P3" s="318">
        <v>119</v>
      </c>
      <c r="Q3" s="318">
        <v>148</v>
      </c>
      <c r="R3" s="318">
        <v>118</v>
      </c>
      <c r="S3" s="318">
        <v>139</v>
      </c>
      <c r="T3" s="318">
        <v>150</v>
      </c>
      <c r="U3" s="318">
        <v>146</v>
      </c>
      <c r="V3" s="318">
        <v>140</v>
      </c>
      <c r="W3" s="318">
        <v>137</v>
      </c>
    </row>
    <row r="4" spans="1:23" s="308" customFormat="1">
      <c r="A4" s="311" t="s">
        <v>310</v>
      </c>
      <c r="B4" s="316">
        <v>463</v>
      </c>
      <c r="C4" s="316">
        <v>428</v>
      </c>
      <c r="D4" s="316">
        <v>395</v>
      </c>
      <c r="E4" s="316">
        <v>410</v>
      </c>
      <c r="F4" s="316">
        <v>401</v>
      </c>
      <c r="G4" s="316">
        <v>430</v>
      </c>
      <c r="H4" s="316">
        <v>463</v>
      </c>
      <c r="I4" s="313"/>
      <c r="J4" s="316">
        <v>87</v>
      </c>
      <c r="K4" s="316">
        <v>108</v>
      </c>
      <c r="L4" s="316">
        <v>90</v>
      </c>
      <c r="M4" s="316">
        <v>116</v>
      </c>
      <c r="N4" s="316">
        <v>103</v>
      </c>
      <c r="O4" s="316">
        <v>103</v>
      </c>
      <c r="P4" s="316">
        <v>103</v>
      </c>
      <c r="Q4" s="316">
        <v>121</v>
      </c>
      <c r="R4" s="316">
        <v>100</v>
      </c>
      <c r="S4" s="316">
        <v>118</v>
      </c>
      <c r="T4" s="316">
        <v>124</v>
      </c>
      <c r="U4" s="316">
        <v>121</v>
      </c>
      <c r="V4" s="316">
        <v>120</v>
      </c>
      <c r="W4" s="316">
        <v>116</v>
      </c>
    </row>
    <row r="5" spans="1:23">
      <c r="A5" s="96" t="s">
        <v>311</v>
      </c>
      <c r="B5" s="97">
        <v>234</v>
      </c>
      <c r="C5" s="97">
        <v>212</v>
      </c>
      <c r="D5" s="97">
        <v>181</v>
      </c>
      <c r="E5" s="97">
        <v>168</v>
      </c>
      <c r="F5" s="97">
        <v>170</v>
      </c>
      <c r="G5" s="97">
        <v>185</v>
      </c>
      <c r="H5" s="97">
        <v>197</v>
      </c>
      <c r="I5" s="96"/>
      <c r="J5" s="97">
        <v>47</v>
      </c>
      <c r="K5" s="97">
        <v>52</v>
      </c>
      <c r="L5" s="97">
        <v>29</v>
      </c>
      <c r="M5" s="97">
        <v>42</v>
      </c>
      <c r="N5" s="97">
        <v>54</v>
      </c>
      <c r="O5" s="97">
        <v>44</v>
      </c>
      <c r="P5" s="97">
        <v>42</v>
      </c>
      <c r="Q5" s="97">
        <v>45</v>
      </c>
      <c r="R5" s="97">
        <v>45</v>
      </c>
      <c r="S5" s="97">
        <v>52</v>
      </c>
      <c r="T5" s="97">
        <v>52</v>
      </c>
      <c r="U5" s="97">
        <v>48</v>
      </c>
      <c r="V5" s="97">
        <v>56</v>
      </c>
      <c r="W5" s="97">
        <v>42</v>
      </c>
    </row>
    <row r="6" spans="1:23">
      <c r="A6" s="96" t="s">
        <v>312</v>
      </c>
      <c r="B6" s="97">
        <v>77</v>
      </c>
      <c r="C6" s="97">
        <v>92</v>
      </c>
      <c r="D6" s="97">
        <v>85</v>
      </c>
      <c r="E6" s="97">
        <v>114</v>
      </c>
      <c r="F6" s="97">
        <v>107</v>
      </c>
      <c r="G6" s="97">
        <v>125</v>
      </c>
      <c r="H6" s="97">
        <v>131</v>
      </c>
      <c r="I6" s="96"/>
      <c r="J6" s="97">
        <v>17</v>
      </c>
      <c r="K6" s="97">
        <v>22</v>
      </c>
      <c r="L6" s="97">
        <v>29</v>
      </c>
      <c r="M6" s="97">
        <v>39</v>
      </c>
      <c r="N6" s="97">
        <v>23</v>
      </c>
      <c r="O6" s="97">
        <v>30</v>
      </c>
      <c r="P6" s="97">
        <v>28</v>
      </c>
      <c r="Q6" s="97">
        <v>44</v>
      </c>
      <c r="R6" s="97">
        <v>28</v>
      </c>
      <c r="S6" s="97">
        <v>30</v>
      </c>
      <c r="T6" s="97">
        <v>32</v>
      </c>
      <c r="U6" s="97">
        <v>41</v>
      </c>
      <c r="V6" s="97">
        <v>32</v>
      </c>
      <c r="W6" s="97">
        <v>41</v>
      </c>
    </row>
    <row r="7" spans="1:23">
      <c r="A7" s="96" t="s">
        <v>313</v>
      </c>
      <c r="B7" s="97">
        <v>91</v>
      </c>
      <c r="C7" s="97">
        <v>62</v>
      </c>
      <c r="D7" s="97">
        <v>56</v>
      </c>
      <c r="E7" s="97">
        <v>49</v>
      </c>
      <c r="F7" s="97">
        <v>42</v>
      </c>
      <c r="G7" s="97">
        <v>41</v>
      </c>
      <c r="H7" s="97">
        <v>47</v>
      </c>
      <c r="I7" s="96"/>
      <c r="J7" s="97">
        <v>9</v>
      </c>
      <c r="K7" s="97">
        <v>10</v>
      </c>
      <c r="L7" s="97">
        <v>11</v>
      </c>
      <c r="M7" s="97">
        <v>12</v>
      </c>
      <c r="N7" s="97">
        <v>11</v>
      </c>
      <c r="O7" s="97">
        <v>12</v>
      </c>
      <c r="P7" s="97">
        <v>9</v>
      </c>
      <c r="Q7" s="97">
        <v>9</v>
      </c>
      <c r="R7" s="97">
        <v>11</v>
      </c>
      <c r="S7" s="97">
        <v>14</v>
      </c>
      <c r="T7" s="97">
        <v>12</v>
      </c>
      <c r="U7" s="97">
        <v>10</v>
      </c>
      <c r="V7" s="97">
        <v>10</v>
      </c>
      <c r="W7" s="97">
        <v>9</v>
      </c>
    </row>
    <row r="8" spans="1:23">
      <c r="A8" s="96" t="s">
        <v>314</v>
      </c>
      <c r="B8" s="97">
        <v>61</v>
      </c>
      <c r="C8" s="97">
        <v>62</v>
      </c>
      <c r="D8" s="97">
        <v>73</v>
      </c>
      <c r="E8" s="97">
        <v>79</v>
      </c>
      <c r="F8" s="97">
        <v>82</v>
      </c>
      <c r="G8" s="97">
        <v>79</v>
      </c>
      <c r="H8" s="97">
        <v>88</v>
      </c>
      <c r="I8" s="96"/>
      <c r="J8" s="97">
        <v>14</v>
      </c>
      <c r="K8" s="97">
        <v>24</v>
      </c>
      <c r="L8" s="97">
        <v>21</v>
      </c>
      <c r="M8" s="97">
        <v>23</v>
      </c>
      <c r="N8" s="97">
        <v>15</v>
      </c>
      <c r="O8" s="97">
        <v>17</v>
      </c>
      <c r="P8" s="97">
        <v>24</v>
      </c>
      <c r="Q8" s="97">
        <v>23</v>
      </c>
      <c r="R8" s="97">
        <v>16</v>
      </c>
      <c r="S8" s="97">
        <v>22</v>
      </c>
      <c r="T8" s="97">
        <v>28</v>
      </c>
      <c r="U8" s="97">
        <v>22</v>
      </c>
      <c r="V8" s="97">
        <v>22</v>
      </c>
      <c r="W8" s="97">
        <v>24</v>
      </c>
    </row>
    <row r="9" spans="1:23" s="308" customFormat="1">
      <c r="A9" s="311" t="s">
        <v>315</v>
      </c>
      <c r="B9" s="312">
        <v>68</v>
      </c>
      <c r="C9" s="1294">
        <v>95</v>
      </c>
      <c r="D9" s="1294">
        <v>92</v>
      </c>
      <c r="E9" s="1295">
        <v>81</v>
      </c>
      <c r="F9" s="312">
        <v>80</v>
      </c>
      <c r="G9" s="312">
        <v>85</v>
      </c>
      <c r="H9" s="312">
        <v>90</v>
      </c>
      <c r="I9" s="313"/>
      <c r="J9" s="316">
        <v>17</v>
      </c>
      <c r="K9" s="316">
        <v>24</v>
      </c>
      <c r="L9" s="316">
        <v>24</v>
      </c>
      <c r="M9" s="316">
        <v>15</v>
      </c>
      <c r="N9" s="316">
        <v>18</v>
      </c>
      <c r="O9" s="316">
        <v>24</v>
      </c>
      <c r="P9" s="316">
        <v>16</v>
      </c>
      <c r="Q9" s="316">
        <v>27</v>
      </c>
      <c r="R9" s="316">
        <v>18</v>
      </c>
      <c r="S9" s="316">
        <v>21</v>
      </c>
      <c r="T9" s="316">
        <v>26</v>
      </c>
      <c r="U9" s="316">
        <v>25</v>
      </c>
      <c r="V9" s="316">
        <v>20</v>
      </c>
      <c r="W9" s="316">
        <v>21</v>
      </c>
    </row>
    <row r="10" spans="1:23" s="308" customFormat="1">
      <c r="A10" s="307" t="s">
        <v>316</v>
      </c>
      <c r="B10" s="38">
        <v>340</v>
      </c>
      <c r="C10" s="1292">
        <v>373</v>
      </c>
      <c r="D10" s="1292">
        <v>443</v>
      </c>
      <c r="E10" s="1293">
        <v>415</v>
      </c>
      <c r="F10" s="38">
        <v>549</v>
      </c>
      <c r="G10" s="38">
        <v>660</v>
      </c>
      <c r="H10" s="38">
        <v>723</v>
      </c>
      <c r="I10" s="307"/>
      <c r="J10" s="318">
        <v>98</v>
      </c>
      <c r="K10" s="318">
        <v>139</v>
      </c>
      <c r="L10" s="318">
        <v>135</v>
      </c>
      <c r="M10" s="318">
        <v>177</v>
      </c>
      <c r="N10" s="318">
        <v>121</v>
      </c>
      <c r="O10" s="318">
        <v>151</v>
      </c>
      <c r="P10" s="318">
        <v>170</v>
      </c>
      <c r="Q10" s="318">
        <v>218</v>
      </c>
      <c r="R10" s="318">
        <v>139</v>
      </c>
      <c r="S10" s="318">
        <v>165</v>
      </c>
      <c r="T10" s="318">
        <v>188</v>
      </c>
      <c r="U10" s="318">
        <v>231</v>
      </c>
      <c r="V10" s="318">
        <v>156</v>
      </c>
      <c r="W10" s="318">
        <v>189</v>
      </c>
    </row>
    <row r="11" spans="1:23" s="308" customFormat="1">
      <c r="A11" s="306" t="s">
        <v>269</v>
      </c>
      <c r="B11" s="91">
        <v>413</v>
      </c>
      <c r="C11" s="1296">
        <v>271</v>
      </c>
      <c r="D11" s="1296">
        <v>1153</v>
      </c>
      <c r="E11" s="1296">
        <v>887</v>
      </c>
      <c r="F11" s="91">
        <v>648</v>
      </c>
      <c r="G11" s="91">
        <v>479</v>
      </c>
      <c r="H11" s="91">
        <v>450</v>
      </c>
      <c r="I11" s="307"/>
      <c r="J11" s="316">
        <v>145</v>
      </c>
      <c r="K11" s="316">
        <v>191</v>
      </c>
      <c r="L11" s="316">
        <v>165</v>
      </c>
      <c r="M11" s="316">
        <v>147</v>
      </c>
      <c r="N11" s="316">
        <v>154</v>
      </c>
      <c r="O11" s="316">
        <v>111</v>
      </c>
      <c r="P11" s="316">
        <v>89</v>
      </c>
      <c r="Q11" s="316">
        <v>125</v>
      </c>
      <c r="R11" s="316">
        <v>124</v>
      </c>
      <c r="S11" s="316">
        <v>103</v>
      </c>
      <c r="T11" s="316">
        <v>115</v>
      </c>
      <c r="U11" s="316">
        <v>108</v>
      </c>
      <c r="V11" s="316">
        <v>92</v>
      </c>
      <c r="W11" s="316">
        <v>91</v>
      </c>
    </row>
    <row r="12" spans="1:23" s="308" customFormat="1" ht="22.5">
      <c r="A12" s="307" t="s">
        <v>270</v>
      </c>
      <c r="B12" s="1302"/>
      <c r="C12" s="1302"/>
      <c r="D12" s="1292">
        <v>7402</v>
      </c>
      <c r="E12" s="1292">
        <v>5257</v>
      </c>
      <c r="F12" s="1292">
        <v>2576</v>
      </c>
      <c r="G12" s="1292">
        <v>1151</v>
      </c>
      <c r="H12" s="1292">
        <v>1083</v>
      </c>
      <c r="J12" s="318">
        <v>115</v>
      </c>
      <c r="K12" s="318">
        <v>185</v>
      </c>
      <c r="L12" s="318">
        <v>161</v>
      </c>
      <c r="M12" s="318">
        <v>2115</v>
      </c>
      <c r="N12" s="318">
        <v>160</v>
      </c>
      <c r="O12" s="318">
        <v>280</v>
      </c>
      <c r="P12" s="318">
        <v>336</v>
      </c>
      <c r="Q12" s="318">
        <v>375</v>
      </c>
      <c r="R12" s="318">
        <v>111</v>
      </c>
      <c r="S12" s="318">
        <v>271</v>
      </c>
      <c r="T12" s="318">
        <v>305</v>
      </c>
      <c r="U12" s="318">
        <v>396</v>
      </c>
      <c r="V12" s="318">
        <v>41</v>
      </c>
      <c r="W12" s="318">
        <v>-1</v>
      </c>
    </row>
    <row r="13" spans="1:23" s="308" customFormat="1">
      <c r="A13" s="309" t="s">
        <v>271</v>
      </c>
      <c r="B13" s="1301"/>
      <c r="C13" s="1297"/>
      <c r="D13" s="1297"/>
      <c r="E13" s="1297">
        <v>109</v>
      </c>
      <c r="F13" s="310">
        <v>44</v>
      </c>
      <c r="G13" s="1301"/>
      <c r="H13" s="1301"/>
      <c r="J13" s="316">
        <v>2</v>
      </c>
      <c r="K13" s="316">
        <v>16</v>
      </c>
      <c r="L13" s="316">
        <v>10</v>
      </c>
      <c r="M13" s="316">
        <v>16</v>
      </c>
      <c r="N13" s="1301"/>
      <c r="O13" s="1301"/>
      <c r="P13" s="1301"/>
      <c r="Q13" s="1301"/>
      <c r="R13" s="1301"/>
      <c r="S13" s="1301"/>
      <c r="T13" s="1301"/>
      <c r="U13" s="1301"/>
      <c r="V13" s="1301"/>
      <c r="W13" s="1301"/>
    </row>
    <row r="14" spans="1:23" s="308" customFormat="1">
      <c r="A14" s="307" t="s">
        <v>317</v>
      </c>
      <c r="B14" s="38">
        <v>420</v>
      </c>
      <c r="C14" s="1292">
        <v>445</v>
      </c>
      <c r="D14" s="1292">
        <v>505</v>
      </c>
      <c r="E14" s="1293">
        <v>691</v>
      </c>
      <c r="F14" s="38">
        <v>356</v>
      </c>
      <c r="G14" s="38">
        <v>571</v>
      </c>
      <c r="H14" s="38">
        <v>415</v>
      </c>
      <c r="J14" s="318">
        <v>13</v>
      </c>
      <c r="K14" s="318">
        <v>59</v>
      </c>
      <c r="L14" s="318">
        <v>21</v>
      </c>
      <c r="M14" s="318">
        <v>263</v>
      </c>
      <c r="N14" s="318">
        <v>106</v>
      </c>
      <c r="O14" s="318">
        <v>165</v>
      </c>
      <c r="P14" s="318">
        <v>51</v>
      </c>
      <c r="Q14" s="318">
        <v>249</v>
      </c>
      <c r="R14" s="318">
        <v>108</v>
      </c>
      <c r="S14" s="318">
        <v>117</v>
      </c>
      <c r="T14" s="318">
        <v>206</v>
      </c>
      <c r="U14" s="318">
        <v>-16</v>
      </c>
      <c r="V14" s="318">
        <v>209</v>
      </c>
      <c r="W14" s="318">
        <v>290</v>
      </c>
    </row>
    <row r="15" spans="1:23">
      <c r="A15" s="7" t="s">
        <v>318</v>
      </c>
      <c r="B15" s="220">
        <v>1704</v>
      </c>
      <c r="C15" s="220">
        <v>1612</v>
      </c>
      <c r="D15" s="220">
        <v>9990</v>
      </c>
      <c r="E15" s="220">
        <v>7850</v>
      </c>
      <c r="F15" s="220">
        <v>4654</v>
      </c>
      <c r="G15" s="220">
        <v>3376</v>
      </c>
      <c r="H15" s="220">
        <v>3224</v>
      </c>
      <c r="J15" s="272">
        <v>477</v>
      </c>
      <c r="K15" s="272">
        <v>720</v>
      </c>
      <c r="L15" s="272">
        <v>606</v>
      </c>
      <c r="M15" s="300">
        <v>2849</v>
      </c>
      <c r="N15" s="272">
        <v>662</v>
      </c>
      <c r="O15" s="272">
        <v>834</v>
      </c>
      <c r="P15" s="300">
        <v>765</v>
      </c>
      <c r="Q15" s="300">
        <v>1115</v>
      </c>
      <c r="R15" s="272">
        <v>600</v>
      </c>
      <c r="S15" s="272">
        <v>795</v>
      </c>
      <c r="T15" s="272">
        <v>964</v>
      </c>
      <c r="U15" s="272">
        <v>865</v>
      </c>
      <c r="V15" s="272">
        <v>638</v>
      </c>
      <c r="W15" s="272">
        <v>706</v>
      </c>
    </row>
    <row r="16" spans="1:23">
      <c r="A16" s="98" t="s">
        <v>313</v>
      </c>
      <c r="B16" s="1298">
        <v>224</v>
      </c>
      <c r="C16" s="1299">
        <v>144</v>
      </c>
      <c r="D16" s="1299">
        <v>327</v>
      </c>
      <c r="E16" s="1299">
        <v>254</v>
      </c>
      <c r="F16" s="1298">
        <v>177</v>
      </c>
      <c r="G16" s="1298">
        <v>122</v>
      </c>
      <c r="H16" s="1298">
        <v>154</v>
      </c>
      <c r="I16" s="96"/>
      <c r="J16" s="368">
        <v>43</v>
      </c>
      <c r="K16" s="368">
        <v>49</v>
      </c>
      <c r="L16" s="367">
        <v>46</v>
      </c>
      <c r="M16" s="369">
        <v>38</v>
      </c>
      <c r="N16" s="368">
        <v>41</v>
      </c>
      <c r="O16" s="368">
        <v>33</v>
      </c>
      <c r="P16" s="369">
        <v>23</v>
      </c>
      <c r="Q16" s="369">
        <v>25</v>
      </c>
      <c r="R16" s="368">
        <v>43</v>
      </c>
      <c r="S16" s="368">
        <v>42</v>
      </c>
      <c r="T16" s="368">
        <v>34</v>
      </c>
      <c r="U16" s="368">
        <v>35</v>
      </c>
      <c r="V16" s="368">
        <v>36</v>
      </c>
      <c r="W16" s="368">
        <v>30</v>
      </c>
    </row>
    <row r="17" spans="1:23" ht="13.5" thickBot="1">
      <c r="A17" s="89" t="s">
        <v>319</v>
      </c>
      <c r="B17" s="1300">
        <v>1480</v>
      </c>
      <c r="C17" s="1300">
        <v>1468</v>
      </c>
      <c r="D17" s="1300">
        <v>9663</v>
      </c>
      <c r="E17" s="1300">
        <v>7596</v>
      </c>
      <c r="F17" s="1300">
        <v>4477</v>
      </c>
      <c r="G17" s="1300">
        <v>3254</v>
      </c>
      <c r="H17" s="1300">
        <v>3070</v>
      </c>
      <c r="I17" s="17"/>
      <c r="J17" s="299">
        <v>434</v>
      </c>
      <c r="K17" s="299">
        <v>673</v>
      </c>
      <c r="L17" s="299">
        <v>560</v>
      </c>
      <c r="M17" s="299">
        <v>2811</v>
      </c>
      <c r="N17" s="299">
        <v>621</v>
      </c>
      <c r="O17" s="299">
        <v>801</v>
      </c>
      <c r="P17" s="299">
        <v>742</v>
      </c>
      <c r="Q17" s="299">
        <v>1090</v>
      </c>
      <c r="R17" s="299">
        <v>557</v>
      </c>
      <c r="S17" s="299">
        <v>753</v>
      </c>
      <c r="T17" s="299">
        <v>930</v>
      </c>
      <c r="U17" s="299">
        <v>830</v>
      </c>
      <c r="V17" s="299">
        <v>602</v>
      </c>
      <c r="W17" s="299">
        <v>676</v>
      </c>
    </row>
    <row r="18" spans="1:23">
      <c r="A18" s="44"/>
      <c r="B18" s="44"/>
      <c r="C18" s="44"/>
      <c r="D18" s="44"/>
      <c r="E18" s="44"/>
      <c r="F18" s="44"/>
      <c r="G18" s="44"/>
      <c r="H18" s="44"/>
      <c r="I18" s="44"/>
      <c r="J18" s="44"/>
      <c r="K18" s="44"/>
      <c r="L18" s="44"/>
      <c r="M18" s="44"/>
      <c r="N18" s="44"/>
      <c r="O18" s="44"/>
      <c r="P18" s="44"/>
      <c r="Q18" s="44"/>
      <c r="R18" s="44"/>
      <c r="S18" s="44"/>
      <c r="T18" s="44"/>
      <c r="U18" s="44"/>
      <c r="V18" s="44"/>
      <c r="W18" s="44"/>
    </row>
    <row r="19" spans="1:23">
      <c r="C19" s="232"/>
    </row>
    <row r="20" spans="1:23">
      <c r="K20" s="342"/>
    </row>
  </sheetData>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28E9F-FA00-484E-A304-BE89353E9500}">
  <dimension ref="A1:Y38"/>
  <sheetViews>
    <sheetView showGridLines="0" zoomScaleNormal="100" workbookViewId="0">
      <pane xSplit="1" ySplit="2" topLeftCell="N3" activePane="bottomRight" state="frozen"/>
      <selection sqref="A1:U1"/>
      <selection pane="topRight" sqref="A1:U1"/>
      <selection pane="bottomLeft" sqref="A1:U1"/>
      <selection pane="bottomRight"/>
    </sheetView>
  </sheetViews>
  <sheetFormatPr defaultColWidth="9.140625" defaultRowHeight="12.75"/>
  <cols>
    <col min="1" max="1" width="62.28515625" style="440" customWidth="1"/>
    <col min="2" max="2" width="9.5703125" style="440" customWidth="1"/>
    <col min="3" max="3" width="11.7109375" style="440" bestFit="1" customWidth="1"/>
    <col min="4" max="8" width="9.5703125" style="440" customWidth="1"/>
    <col min="9" max="9" width="5.42578125" style="440" customWidth="1"/>
    <col min="10" max="15" width="9.5703125" style="440" customWidth="1"/>
    <col min="16" max="16" width="8.85546875" style="440" customWidth="1"/>
    <col min="17" max="22" width="9.5703125" style="440" customWidth="1"/>
    <col min="23" max="16384" width="9.140625" style="440"/>
  </cols>
  <sheetData>
    <row r="1" spans="1:25" ht="15" customHeight="1">
      <c r="A1" s="547" t="s">
        <v>320</v>
      </c>
      <c r="B1" s="547"/>
      <c r="C1" s="547"/>
      <c r="D1" s="547"/>
      <c r="E1" s="547"/>
      <c r="F1" s="547"/>
      <c r="G1" s="547"/>
      <c r="H1" s="547"/>
      <c r="I1" s="547"/>
      <c r="J1" s="547"/>
      <c r="K1" s="547"/>
      <c r="L1" s="547"/>
      <c r="M1" s="547"/>
      <c r="N1" s="547"/>
      <c r="O1" s="547"/>
      <c r="P1" s="547"/>
      <c r="Q1" s="547"/>
      <c r="R1" s="547"/>
      <c r="S1" s="547"/>
      <c r="T1" s="547"/>
      <c r="U1" s="547"/>
      <c r="V1" s="547"/>
      <c r="W1" s="548"/>
      <c r="X1" s="548"/>
      <c r="Y1" s="548"/>
    </row>
    <row r="2" spans="1:25">
      <c r="A2" s="441" t="s">
        <v>111</v>
      </c>
      <c r="B2" s="442">
        <v>2017</v>
      </c>
      <c r="C2" s="442">
        <v>2018</v>
      </c>
      <c r="D2" s="442">
        <v>2019</v>
      </c>
      <c r="E2" s="442">
        <v>2020</v>
      </c>
      <c r="F2" s="442">
        <v>2021</v>
      </c>
      <c r="G2" s="442">
        <v>2022</v>
      </c>
      <c r="H2" s="442">
        <v>2023</v>
      </c>
      <c r="I2" s="443"/>
      <c r="J2" s="442" t="s">
        <v>9</v>
      </c>
      <c r="K2" s="442" t="s">
        <v>10</v>
      </c>
      <c r="L2" s="442" t="s">
        <v>11</v>
      </c>
      <c r="M2" s="442" t="s">
        <v>12</v>
      </c>
      <c r="N2" s="442" t="s">
        <v>13</v>
      </c>
      <c r="O2" s="442" t="s">
        <v>14</v>
      </c>
      <c r="P2" s="442" t="s">
        <v>15</v>
      </c>
      <c r="Q2" s="442" t="s">
        <v>16</v>
      </c>
      <c r="R2" s="442" t="s">
        <v>17</v>
      </c>
      <c r="S2" s="442" t="s">
        <v>18</v>
      </c>
      <c r="T2" s="442" t="s">
        <v>19</v>
      </c>
      <c r="U2" s="442" t="s">
        <v>20</v>
      </c>
      <c r="V2" s="442" t="s">
        <v>909</v>
      </c>
      <c r="W2" s="442" t="s">
        <v>965</v>
      </c>
    </row>
    <row r="3" spans="1:25">
      <c r="A3" s="446" t="s">
        <v>814</v>
      </c>
      <c r="B3" s="549">
        <v>15338</v>
      </c>
      <c r="C3" s="549">
        <v>16593</v>
      </c>
      <c r="D3" s="549">
        <v>17987</v>
      </c>
      <c r="E3" s="549">
        <v>21954</v>
      </c>
      <c r="F3" s="549">
        <v>33774</v>
      </c>
      <c r="G3" s="549">
        <v>21082</v>
      </c>
      <c r="H3" s="549">
        <v>19044</v>
      </c>
      <c r="I3" s="448"/>
      <c r="J3" s="549">
        <v>8467</v>
      </c>
      <c r="K3" s="549">
        <v>11239</v>
      </c>
      <c r="L3" s="549">
        <v>7109</v>
      </c>
      <c r="M3" s="549">
        <v>6959</v>
      </c>
      <c r="N3" s="550">
        <v>6545</v>
      </c>
      <c r="O3" s="550">
        <v>5534</v>
      </c>
      <c r="P3" s="549">
        <v>4002</v>
      </c>
      <c r="Q3" s="549">
        <v>5001</v>
      </c>
      <c r="R3" s="549">
        <v>3687</v>
      </c>
      <c r="S3" s="549">
        <v>4269</v>
      </c>
      <c r="T3" s="550">
        <v>4482</v>
      </c>
      <c r="U3" s="550">
        <v>6730</v>
      </c>
      <c r="V3" s="550">
        <v>3479</v>
      </c>
      <c r="W3" s="550">
        <v>3992</v>
      </c>
    </row>
    <row r="4" spans="1:25">
      <c r="A4" s="449" t="s">
        <v>321</v>
      </c>
      <c r="B4" s="1302"/>
      <c r="C4" s="1302"/>
      <c r="D4" s="551">
        <v>-7402</v>
      </c>
      <c r="E4" s="551">
        <v>-5257</v>
      </c>
      <c r="F4" s="551">
        <v>-2620</v>
      </c>
      <c r="G4" s="551">
        <v>-1151</v>
      </c>
      <c r="H4" s="551">
        <v>-1083</v>
      </c>
      <c r="I4" s="449"/>
      <c r="J4" s="551">
        <v>-117</v>
      </c>
      <c r="K4" s="551">
        <v>-201</v>
      </c>
      <c r="L4" s="551">
        <v>-171</v>
      </c>
      <c r="M4" s="551">
        <v>-2131</v>
      </c>
      <c r="N4" s="551">
        <v>-160</v>
      </c>
      <c r="O4" s="551">
        <v>-280</v>
      </c>
      <c r="P4" s="551">
        <v>-336</v>
      </c>
      <c r="Q4" s="551">
        <v>-375</v>
      </c>
      <c r="R4" s="551">
        <v>-111</v>
      </c>
      <c r="S4" s="551">
        <v>-271</v>
      </c>
      <c r="T4" s="551">
        <v>-305</v>
      </c>
      <c r="U4" s="551">
        <v>-396</v>
      </c>
      <c r="V4" s="551">
        <v>-41</v>
      </c>
      <c r="W4" s="551">
        <v>1</v>
      </c>
    </row>
    <row r="5" spans="1:25">
      <c r="A5" s="449" t="s">
        <v>322</v>
      </c>
      <c r="B5" s="1302"/>
      <c r="C5" s="1302"/>
      <c r="D5" s="1302"/>
      <c r="E5" s="551">
        <v>-109</v>
      </c>
      <c r="F5" s="1302"/>
      <c r="G5" s="1302"/>
      <c r="H5" s="1302"/>
      <c r="I5" s="449"/>
      <c r="J5" s="1302"/>
      <c r="K5" s="1302"/>
      <c r="L5" s="1302"/>
      <c r="M5" s="1302"/>
      <c r="N5" s="1302"/>
      <c r="O5" s="1302"/>
      <c r="P5" s="1302"/>
      <c r="Q5" s="1302"/>
      <c r="R5" s="1302"/>
      <c r="S5" s="1302"/>
      <c r="T5" s="1302"/>
      <c r="U5" s="1302"/>
    </row>
    <row r="6" spans="1:25">
      <c r="A6" s="449" t="s">
        <v>154</v>
      </c>
      <c r="B6" s="1302"/>
      <c r="C6" s="1302"/>
      <c r="D6" s="1302"/>
      <c r="E6" s="1302"/>
      <c r="F6" s="1302"/>
      <c r="G6" s="1302"/>
      <c r="H6" s="1302"/>
      <c r="I6" s="449"/>
      <c r="J6" s="1302"/>
      <c r="K6" s="1302"/>
      <c r="L6" s="1302"/>
      <c r="M6" s="1302"/>
      <c r="N6" s="1302"/>
      <c r="O6" s="1302"/>
      <c r="P6" s="1302"/>
      <c r="Q6" s="1302"/>
      <c r="R6" s="1302"/>
      <c r="S6" s="1302"/>
      <c r="T6" s="1302"/>
      <c r="U6" s="1302"/>
    </row>
    <row r="7" spans="1:25">
      <c r="A7" s="553" t="s">
        <v>323</v>
      </c>
      <c r="B7" s="1301"/>
      <c r="C7" s="1301"/>
      <c r="D7" s="1301"/>
      <c r="E7" s="1301"/>
      <c r="F7" s="554">
        <v>189</v>
      </c>
      <c r="G7" s="554">
        <v>-171</v>
      </c>
      <c r="H7" s="1301"/>
      <c r="I7" s="449"/>
      <c r="J7" s="554">
        <v>159</v>
      </c>
      <c r="K7" s="554">
        <v>164</v>
      </c>
      <c r="L7" s="554">
        <v>-32</v>
      </c>
      <c r="M7" s="554">
        <v>-102</v>
      </c>
      <c r="N7" s="554">
        <v>-171</v>
      </c>
      <c r="O7" s="1301"/>
      <c r="P7" s="1301"/>
      <c r="Q7" s="1301"/>
      <c r="R7" s="1301"/>
      <c r="S7" s="1301"/>
      <c r="T7" s="1301"/>
      <c r="U7" s="1301"/>
      <c r="V7" s="556"/>
      <c r="W7" s="556"/>
    </row>
    <row r="8" spans="1:25">
      <c r="A8" s="553" t="s">
        <v>324</v>
      </c>
      <c r="B8" s="1301"/>
      <c r="C8" s="1301"/>
      <c r="D8" s="1301"/>
      <c r="E8" s="1301"/>
      <c r="F8" s="1301"/>
      <c r="G8" s="1301"/>
      <c r="H8" s="1301"/>
      <c r="I8" s="449"/>
      <c r="J8" s="1301"/>
      <c r="K8" s="1301"/>
      <c r="L8" s="1301"/>
      <c r="M8" s="1301"/>
      <c r="N8" s="1301"/>
      <c r="O8" s="1301"/>
      <c r="P8" s="1301"/>
      <c r="Q8" s="1301"/>
      <c r="R8" s="1301"/>
      <c r="S8" s="1301"/>
      <c r="T8" s="1301"/>
      <c r="U8" s="1301"/>
      <c r="V8" s="556"/>
      <c r="W8" s="556"/>
    </row>
    <row r="9" spans="1:25">
      <c r="A9" s="446" t="s">
        <v>275</v>
      </c>
      <c r="B9" s="549">
        <v>15338</v>
      </c>
      <c r="C9" s="549">
        <v>16593</v>
      </c>
      <c r="D9" s="549">
        <v>10585</v>
      </c>
      <c r="E9" s="549">
        <v>16588</v>
      </c>
      <c r="F9" s="549">
        <v>31343</v>
      </c>
      <c r="G9" s="549">
        <v>19760</v>
      </c>
      <c r="H9" s="549">
        <v>17961</v>
      </c>
      <c r="I9" s="448"/>
      <c r="J9" s="550">
        <v>8509</v>
      </c>
      <c r="K9" s="550">
        <v>11202</v>
      </c>
      <c r="L9" s="550">
        <v>6906</v>
      </c>
      <c r="M9" s="550">
        <v>4726</v>
      </c>
      <c r="N9" s="550">
        <v>6214</v>
      </c>
      <c r="O9" s="550">
        <v>5254</v>
      </c>
      <c r="P9" s="549">
        <v>3666</v>
      </c>
      <c r="Q9" s="549">
        <v>4626</v>
      </c>
      <c r="R9" s="549">
        <v>3825</v>
      </c>
      <c r="S9" s="549">
        <v>3998</v>
      </c>
      <c r="T9" s="550">
        <v>4177</v>
      </c>
      <c r="U9" s="550">
        <v>6850</v>
      </c>
      <c r="V9" s="550">
        <v>3438</v>
      </c>
      <c r="W9" s="550">
        <v>3993</v>
      </c>
    </row>
    <row r="10" spans="1:25">
      <c r="A10" s="557" t="s">
        <v>325</v>
      </c>
      <c r="B10" s="551">
        <v>294</v>
      </c>
      <c r="C10" s="551">
        <v>-487</v>
      </c>
      <c r="D10" s="551">
        <v>-5074</v>
      </c>
      <c r="E10" s="551">
        <v>-2243</v>
      </c>
      <c r="F10" s="551">
        <v>-426</v>
      </c>
      <c r="G10" s="558">
        <v>773</v>
      </c>
      <c r="H10" s="551">
        <v>-482</v>
      </c>
      <c r="I10" s="557"/>
      <c r="J10" s="551">
        <v>-117</v>
      </c>
      <c r="K10" s="551">
        <v>-41</v>
      </c>
      <c r="L10" s="551">
        <v>-63</v>
      </c>
      <c r="M10" s="551">
        <v>-205</v>
      </c>
      <c r="N10" s="551">
        <v>1072</v>
      </c>
      <c r="O10" s="551">
        <v>-82</v>
      </c>
      <c r="P10" s="551">
        <v>-40</v>
      </c>
      <c r="Q10" s="551">
        <v>-177</v>
      </c>
      <c r="R10" s="551">
        <v>-39</v>
      </c>
      <c r="S10" s="551">
        <v>-118</v>
      </c>
      <c r="T10" s="551">
        <v>-122</v>
      </c>
      <c r="U10" s="551">
        <v>-203</v>
      </c>
      <c r="V10" s="551">
        <v>-73</v>
      </c>
      <c r="W10" s="551">
        <v>928</v>
      </c>
    </row>
    <row r="11" spans="1:25">
      <c r="A11" s="534" t="s">
        <v>987</v>
      </c>
      <c r="B11" s="554">
        <v>406</v>
      </c>
      <c r="C11" s="554">
        <v>-388</v>
      </c>
      <c r="D11" s="554">
        <v>-466</v>
      </c>
      <c r="E11" s="554">
        <v>-268</v>
      </c>
      <c r="F11" s="554">
        <v>-190</v>
      </c>
      <c r="G11" s="554">
        <v>-154</v>
      </c>
      <c r="H11" s="554">
        <v>-204</v>
      </c>
      <c r="I11" s="449"/>
      <c r="J11" s="1301"/>
      <c r="K11" s="554">
        <v>-43</v>
      </c>
      <c r="L11" s="554">
        <v>-5</v>
      </c>
      <c r="M11" s="554">
        <v>-142</v>
      </c>
      <c r="N11" s="1301"/>
      <c r="O11" s="554">
        <v>-71</v>
      </c>
      <c r="P11" s="554">
        <v>-28</v>
      </c>
      <c r="Q11" s="554">
        <v>-55</v>
      </c>
      <c r="R11" s="554">
        <v>-138</v>
      </c>
      <c r="S11" s="554">
        <v>-229</v>
      </c>
      <c r="T11" s="1301"/>
      <c r="U11" s="554">
        <v>-219</v>
      </c>
      <c r="V11" s="554">
        <v>-203</v>
      </c>
      <c r="W11" s="554">
        <v>-253</v>
      </c>
    </row>
    <row r="12" spans="1:25">
      <c r="A12" s="449" t="s">
        <v>326</v>
      </c>
      <c r="B12" s="551">
        <v>-180</v>
      </c>
      <c r="C12" s="551">
        <v>305</v>
      </c>
      <c r="D12" s="551">
        <v>-681</v>
      </c>
      <c r="E12" s="1302"/>
      <c r="F12" s="551">
        <v>-1379</v>
      </c>
      <c r="G12" s="552">
        <v>223</v>
      </c>
      <c r="H12" s="551">
        <v>-1230</v>
      </c>
      <c r="I12" s="449"/>
      <c r="J12" s="551">
        <v>-13</v>
      </c>
      <c r="K12" s="551">
        <v>-455</v>
      </c>
      <c r="L12" s="551">
        <v>99</v>
      </c>
      <c r="M12" s="551">
        <v>-1010</v>
      </c>
      <c r="N12" s="551">
        <v>189</v>
      </c>
      <c r="O12" s="551">
        <v>-108</v>
      </c>
      <c r="P12" s="552">
        <v>89</v>
      </c>
      <c r="Q12" s="552">
        <v>53</v>
      </c>
      <c r="R12" s="551">
        <v>-96</v>
      </c>
      <c r="S12" s="551">
        <v>-31</v>
      </c>
      <c r="T12" s="552">
        <v>73</v>
      </c>
      <c r="U12" s="551">
        <v>-1.1759999999999999</v>
      </c>
      <c r="V12" s="551">
        <v>116</v>
      </c>
      <c r="W12" s="551">
        <v>112</v>
      </c>
    </row>
    <row r="13" spans="1:25">
      <c r="A13" s="534" t="s">
        <v>327</v>
      </c>
      <c r="B13" s="554">
        <v>-3019</v>
      </c>
      <c r="C13" s="555">
        <v>4957</v>
      </c>
      <c r="D13" s="554">
        <v>-3413</v>
      </c>
      <c r="E13" s="554">
        <v>4813</v>
      </c>
      <c r="F13" s="556">
        <v>3119</v>
      </c>
      <c r="G13" s="556">
        <v>2268</v>
      </c>
      <c r="H13" s="554">
        <v>-1946</v>
      </c>
      <c r="I13" s="449"/>
      <c r="J13" s="554">
        <v>-78</v>
      </c>
      <c r="K13" s="554">
        <v>389</v>
      </c>
      <c r="L13" s="554">
        <v>-350</v>
      </c>
      <c r="M13" s="556">
        <v>3158</v>
      </c>
      <c r="N13" s="554">
        <v>-242</v>
      </c>
      <c r="O13" s="556">
        <v>821</v>
      </c>
      <c r="P13" s="556">
        <v>2347</v>
      </c>
      <c r="Q13" s="554">
        <v>-658</v>
      </c>
      <c r="R13" s="554">
        <v>-530</v>
      </c>
      <c r="S13" s="554">
        <v>-157</v>
      </c>
      <c r="T13" s="554">
        <v>-385</v>
      </c>
      <c r="U13" s="554">
        <v>-874</v>
      </c>
      <c r="V13" s="554">
        <v>-437</v>
      </c>
      <c r="W13" s="554">
        <v>-1252</v>
      </c>
    </row>
    <row r="14" spans="1:25">
      <c r="A14" s="449" t="s">
        <v>328</v>
      </c>
      <c r="B14" s="551">
        <v>-1051</v>
      </c>
      <c r="C14" s="551">
        <v>172</v>
      </c>
      <c r="D14" s="551">
        <v>595</v>
      </c>
      <c r="E14" s="551">
        <v>-438</v>
      </c>
      <c r="F14" s="551">
        <v>-4697</v>
      </c>
      <c r="G14" s="551">
        <v>-2971</v>
      </c>
      <c r="H14" s="551">
        <v>-3046</v>
      </c>
      <c r="I14" s="449"/>
      <c r="J14" s="551">
        <v>-1810</v>
      </c>
      <c r="K14" s="551">
        <v>-2073</v>
      </c>
      <c r="L14" s="551">
        <v>-461</v>
      </c>
      <c r="M14" s="551">
        <v>-353</v>
      </c>
      <c r="N14" s="551">
        <v>-2091</v>
      </c>
      <c r="O14" s="551">
        <v>-911</v>
      </c>
      <c r="P14" s="551">
        <v>-804</v>
      </c>
      <c r="Q14" s="552">
        <v>835</v>
      </c>
      <c r="R14" s="551">
        <v>-418</v>
      </c>
      <c r="S14" s="551">
        <v>-1792</v>
      </c>
      <c r="T14" s="551">
        <v>-127</v>
      </c>
      <c r="U14" s="551">
        <v>-709</v>
      </c>
      <c r="V14" s="551">
        <v>-448</v>
      </c>
      <c r="W14" s="551">
        <v>34</v>
      </c>
    </row>
    <row r="15" spans="1:25">
      <c r="A15" s="534" t="s">
        <v>329</v>
      </c>
      <c r="B15" s="554">
        <v>3708</v>
      </c>
      <c r="C15" s="554">
        <v>3351</v>
      </c>
      <c r="D15" s="554">
        <v>3726</v>
      </c>
      <c r="E15" s="554">
        <v>3234</v>
      </c>
      <c r="F15" s="554">
        <v>-3034</v>
      </c>
      <c r="G15" s="554">
        <v>-3171</v>
      </c>
      <c r="H15" s="554">
        <v>-3070</v>
      </c>
      <c r="I15" s="449"/>
      <c r="J15" s="554">
        <v>-731</v>
      </c>
      <c r="K15" s="554">
        <v>-832</v>
      </c>
      <c r="L15" s="554">
        <v>-649</v>
      </c>
      <c r="M15" s="554">
        <v>-822</v>
      </c>
      <c r="N15" s="554">
        <v>-686</v>
      </c>
      <c r="O15" s="554">
        <v>-810</v>
      </c>
      <c r="P15" s="554">
        <v>-775</v>
      </c>
      <c r="Q15" s="554">
        <v>-900</v>
      </c>
      <c r="R15" s="554">
        <v>-656</v>
      </c>
      <c r="S15" s="554">
        <v>-779</v>
      </c>
      <c r="T15" s="554">
        <v>-780</v>
      </c>
      <c r="U15" s="554">
        <v>-855</v>
      </c>
      <c r="V15" s="554">
        <v>-714</v>
      </c>
      <c r="W15" s="554">
        <v>-793</v>
      </c>
    </row>
    <row r="16" spans="1:25" ht="13.5" thickBot="1">
      <c r="A16" s="559" t="s">
        <v>123</v>
      </c>
      <c r="B16" s="560">
        <v>6334</v>
      </c>
      <c r="C16" s="560">
        <v>6988</v>
      </c>
      <c r="D16" s="560">
        <v>6859</v>
      </c>
      <c r="E16" s="560">
        <v>6258</v>
      </c>
      <c r="F16" s="560">
        <v>24736</v>
      </c>
      <c r="G16" s="560">
        <v>16728</v>
      </c>
      <c r="H16" s="560">
        <v>7983</v>
      </c>
      <c r="I16" s="537"/>
      <c r="J16" s="560">
        <v>5760</v>
      </c>
      <c r="K16" s="560">
        <v>8147</v>
      </c>
      <c r="L16" s="560">
        <v>5477</v>
      </c>
      <c r="M16" s="560">
        <v>5352</v>
      </c>
      <c r="N16" s="561">
        <v>4456</v>
      </c>
      <c r="O16" s="561">
        <v>4093</v>
      </c>
      <c r="P16" s="560">
        <v>4455</v>
      </c>
      <c r="Q16" s="560">
        <v>3724</v>
      </c>
      <c r="R16" s="561">
        <v>1837</v>
      </c>
      <c r="S16" s="561">
        <v>892</v>
      </c>
      <c r="T16" s="561">
        <v>2836</v>
      </c>
      <c r="U16" s="561">
        <v>2418</v>
      </c>
      <c r="V16" s="561">
        <v>1679</v>
      </c>
      <c r="W16" s="561">
        <v>2769</v>
      </c>
    </row>
    <row r="17" spans="1:23">
      <c r="A17" s="1367" t="s">
        <v>330</v>
      </c>
      <c r="B17" s="1370"/>
      <c r="C17" s="564">
        <v>-806</v>
      </c>
      <c r="D17" s="564">
        <v>-497</v>
      </c>
      <c r="E17" s="564">
        <v>-931</v>
      </c>
      <c r="F17" s="1370"/>
      <c r="G17" s="1368"/>
      <c r="H17" s="1368"/>
      <c r="I17" s="1369"/>
      <c r="J17" s="1368"/>
      <c r="K17" s="1368"/>
      <c r="L17" s="1368"/>
      <c r="M17" s="1368"/>
      <c r="N17" s="1368"/>
      <c r="O17" s="1368"/>
      <c r="P17" s="1368"/>
      <c r="Q17" s="1368"/>
      <c r="R17" s="1368"/>
      <c r="S17" s="1368"/>
      <c r="T17" s="1368"/>
      <c r="U17" s="1368"/>
      <c r="V17" s="1368"/>
      <c r="W17" s="1393"/>
    </row>
    <row r="18" spans="1:23" ht="13.5" thickBot="1">
      <c r="A18" s="562" t="s">
        <v>331</v>
      </c>
      <c r="B18" s="1303"/>
      <c r="C18" s="503">
        <v>7124</v>
      </c>
      <c r="D18" s="503">
        <v>-1683</v>
      </c>
      <c r="E18" s="503">
        <v>4881</v>
      </c>
      <c r="F18" s="1303"/>
      <c r="G18" s="1303"/>
      <c r="H18" s="1303"/>
      <c r="I18" s="537"/>
      <c r="J18" s="1303"/>
      <c r="K18" s="1303"/>
      <c r="L18" s="1303"/>
      <c r="M18" s="1303"/>
      <c r="N18" s="1303"/>
      <c r="O18" s="1303"/>
      <c r="P18" s="1303"/>
      <c r="Q18" s="1303"/>
      <c r="R18" s="1303"/>
      <c r="S18" s="1303"/>
      <c r="T18" s="1303"/>
      <c r="U18" s="1303"/>
      <c r="V18" s="1310"/>
      <c r="W18" s="1310"/>
    </row>
    <row r="19" spans="1:23">
      <c r="A19" s="1575" t="s">
        <v>947</v>
      </c>
      <c r="B19" s="1575"/>
      <c r="C19" s="1575"/>
      <c r="D19" s="1575"/>
      <c r="E19" s="1575"/>
      <c r="F19" s="1575"/>
      <c r="G19" s="1575"/>
      <c r="H19" s="1575"/>
      <c r="I19" s="1576"/>
      <c r="J19" s="1575"/>
      <c r="K19" s="1575"/>
      <c r="L19" s="1575"/>
      <c r="M19" s="1575"/>
      <c r="N19" s="1575"/>
      <c r="O19" s="1575"/>
      <c r="P19" s="1575"/>
      <c r="Q19" s="1575"/>
      <c r="R19" s="1575"/>
      <c r="S19" s="1575"/>
      <c r="T19" s="1575"/>
      <c r="U19" s="1575"/>
      <c r="V19" s="1486"/>
    </row>
    <row r="20" spans="1:23">
      <c r="F20" s="1153"/>
      <c r="K20" s="565"/>
    </row>
    <row r="21" spans="1:23">
      <c r="J21" s="566"/>
    </row>
    <row r="24" spans="1:23">
      <c r="C24" s="443"/>
      <c r="E24" s="567"/>
      <c r="F24" s="483"/>
      <c r="G24" s="483"/>
      <c r="H24" s="483"/>
      <c r="I24" s="483"/>
      <c r="J24" s="483"/>
      <c r="K24" s="483"/>
    </row>
    <row r="25" spans="1:23">
      <c r="C25" s="448"/>
      <c r="D25" s="568"/>
      <c r="E25" s="569"/>
      <c r="F25" s="570"/>
      <c r="G25" s="570"/>
      <c r="H25" s="571"/>
      <c r="I25" s="571"/>
      <c r="J25" s="571"/>
      <c r="K25" s="571"/>
    </row>
    <row r="26" spans="1:23">
      <c r="C26" s="449"/>
      <c r="D26" s="1577"/>
      <c r="E26" s="573"/>
      <c r="F26" s="573"/>
      <c r="G26" s="573"/>
      <c r="H26" s="573"/>
      <c r="I26" s="573"/>
      <c r="J26" s="573"/>
      <c r="K26" s="574"/>
    </row>
    <row r="27" spans="1:23">
      <c r="C27" s="449"/>
      <c r="D27" s="1577"/>
      <c r="E27" s="573"/>
      <c r="F27" s="573"/>
      <c r="G27" s="573"/>
      <c r="H27" s="573"/>
      <c r="I27" s="573"/>
      <c r="J27" s="573"/>
      <c r="K27" s="574"/>
    </row>
    <row r="28" spans="1:23">
      <c r="C28" s="449"/>
      <c r="D28" s="572"/>
      <c r="E28" s="573"/>
      <c r="F28" s="573"/>
      <c r="G28" s="573"/>
      <c r="H28" s="573"/>
      <c r="I28" s="573"/>
      <c r="J28" s="573"/>
      <c r="K28" s="574"/>
    </row>
    <row r="29" spans="1:23">
      <c r="C29" s="448"/>
      <c r="D29" s="568"/>
      <c r="E29" s="573"/>
      <c r="F29" s="575"/>
      <c r="G29" s="575"/>
      <c r="H29" s="573"/>
      <c r="I29" s="573"/>
      <c r="J29" s="573"/>
      <c r="K29" s="574"/>
    </row>
    <row r="30" spans="1:23">
      <c r="C30" s="449"/>
      <c r="D30" s="572"/>
      <c r="E30" s="573"/>
      <c r="F30" s="573"/>
      <c r="G30" s="573"/>
      <c r="H30" s="573"/>
      <c r="I30" s="573"/>
      <c r="J30" s="573"/>
      <c r="K30" s="576"/>
    </row>
    <row r="31" spans="1:23">
      <c r="C31" s="449"/>
      <c r="D31" s="572"/>
      <c r="E31" s="573"/>
      <c r="F31" s="573"/>
      <c r="G31" s="573"/>
      <c r="H31" s="573"/>
      <c r="I31" s="573"/>
      <c r="J31" s="573"/>
      <c r="K31" s="574"/>
    </row>
    <row r="32" spans="1:23">
      <c r="C32" s="449"/>
      <c r="D32" s="572"/>
      <c r="E32" s="573"/>
      <c r="F32" s="573"/>
      <c r="G32" s="573"/>
      <c r="H32" s="575"/>
      <c r="I32" s="575"/>
      <c r="J32" s="575"/>
      <c r="K32" s="574"/>
    </row>
    <row r="33" spans="3:11">
      <c r="C33" s="449"/>
      <c r="D33" s="572"/>
      <c r="E33" s="577"/>
      <c r="F33" s="578"/>
      <c r="G33" s="578"/>
      <c r="H33" s="578"/>
      <c r="I33" s="578"/>
      <c r="J33" s="578"/>
      <c r="K33" s="579"/>
    </row>
    <row r="34" spans="3:11">
      <c r="C34" s="449"/>
      <c r="D34" s="572"/>
    </row>
    <row r="35" spans="3:11">
      <c r="C35" s="449"/>
      <c r="D35" s="572"/>
    </row>
    <row r="36" spans="3:11">
      <c r="C36" s="537"/>
      <c r="D36" s="580"/>
    </row>
    <row r="37" spans="3:11">
      <c r="C37" s="449"/>
      <c r="D37" s="572"/>
    </row>
    <row r="38" spans="3:11">
      <c r="C38" s="537"/>
      <c r="D38" s="580"/>
    </row>
  </sheetData>
  <mergeCells count="2">
    <mergeCell ref="D26:D27"/>
    <mergeCell ref="A19:U19"/>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W21"/>
  <sheetViews>
    <sheetView showGridLines="0" showOutlineSymbols="0" zoomScaleNormal="100" workbookViewId="0">
      <pane xSplit="1" ySplit="2" topLeftCell="O3" activePane="bottomRight" state="frozen"/>
      <selection sqref="A1:U1"/>
      <selection pane="topRight" sqref="A1:U1"/>
      <selection pane="bottomLeft" sqref="A1:U1"/>
      <selection pane="bottomRight"/>
    </sheetView>
  </sheetViews>
  <sheetFormatPr defaultRowHeight="12.75"/>
  <cols>
    <col min="1" max="1" width="63" customWidth="1"/>
    <col min="2" max="8" width="9.5703125" customWidth="1"/>
    <col min="9" max="9" width="5" customWidth="1"/>
    <col min="10" max="23" width="9.5703125" customWidth="1"/>
  </cols>
  <sheetData>
    <row r="1" spans="1:23" ht="15">
      <c r="A1" s="24" t="s">
        <v>327</v>
      </c>
      <c r="B1" s="24"/>
      <c r="C1" s="24"/>
      <c r="D1" s="24"/>
      <c r="E1" s="24"/>
      <c r="F1" s="24"/>
      <c r="G1" s="24"/>
      <c r="H1" s="24"/>
      <c r="I1" s="24"/>
      <c r="J1" s="24"/>
      <c r="K1" s="24"/>
      <c r="L1" s="24"/>
      <c r="M1" s="24"/>
      <c r="N1" s="24"/>
      <c r="O1" s="24"/>
      <c r="P1" s="24"/>
      <c r="Q1" s="24"/>
      <c r="R1" s="24"/>
      <c r="S1" s="24"/>
      <c r="T1" s="24"/>
      <c r="U1" s="24"/>
      <c r="V1" s="24"/>
      <c r="W1" s="24"/>
    </row>
    <row r="2" spans="1:23">
      <c r="A2" s="54" t="s">
        <v>111</v>
      </c>
      <c r="B2" s="58">
        <v>2017</v>
      </c>
      <c r="C2" s="58">
        <v>2018</v>
      </c>
      <c r="D2" s="58">
        <v>2019</v>
      </c>
      <c r="E2" s="58">
        <v>2020</v>
      </c>
      <c r="F2" s="58">
        <v>2021</v>
      </c>
      <c r="G2" s="58">
        <v>2022</v>
      </c>
      <c r="H2" s="58">
        <v>2023</v>
      </c>
      <c r="I2" s="147"/>
      <c r="J2" s="58" t="s">
        <v>9</v>
      </c>
      <c r="K2" s="58" t="s">
        <v>10</v>
      </c>
      <c r="L2" s="58" t="s">
        <v>11</v>
      </c>
      <c r="M2" s="58" t="s">
        <v>12</v>
      </c>
      <c r="N2" s="58" t="s">
        <v>13</v>
      </c>
      <c r="O2" s="58" t="s">
        <v>14</v>
      </c>
      <c r="P2" s="58" t="s">
        <v>15</v>
      </c>
      <c r="Q2" s="58" t="s">
        <v>16</v>
      </c>
      <c r="R2" s="58" t="s">
        <v>17</v>
      </c>
      <c r="S2" s="58" t="s">
        <v>18</v>
      </c>
      <c r="T2" s="58" t="s">
        <v>19</v>
      </c>
      <c r="U2" s="58" t="s">
        <v>20</v>
      </c>
      <c r="V2" s="58" t="s">
        <v>909</v>
      </c>
      <c r="W2" s="58" t="s">
        <v>965</v>
      </c>
    </row>
    <row r="3" spans="1:23">
      <c r="A3" s="151" t="s">
        <v>332</v>
      </c>
      <c r="B3" s="314">
        <f t="shared" ref="B3:E3" si="0">SUM(B4:B8)</f>
        <v>-2648</v>
      </c>
      <c r="C3" s="314">
        <f t="shared" si="0"/>
        <v>-1795</v>
      </c>
      <c r="D3" s="314">
        <f t="shared" si="0"/>
        <v>-2271</v>
      </c>
      <c r="E3" s="314">
        <f t="shared" si="0"/>
        <v>-1626</v>
      </c>
      <c r="F3" s="314">
        <f>SUM(F4:F8)</f>
        <v>-1249</v>
      </c>
      <c r="G3" s="314">
        <f>SUM(G4:G8)</f>
        <v>-1179</v>
      </c>
      <c r="H3" s="314">
        <v>-1459</v>
      </c>
      <c r="I3" s="315"/>
      <c r="J3" s="314">
        <f t="shared" ref="J3:T3" si="1">SUM(J4:J8)</f>
        <v>-344</v>
      </c>
      <c r="K3" s="314">
        <f t="shared" si="1"/>
        <v>-267</v>
      </c>
      <c r="L3" s="314">
        <f t="shared" si="1"/>
        <v>-240</v>
      </c>
      <c r="M3" s="314">
        <f t="shared" si="1"/>
        <v>-398</v>
      </c>
      <c r="N3" s="314">
        <f t="shared" si="1"/>
        <v>-295</v>
      </c>
      <c r="O3" s="314">
        <f t="shared" si="1"/>
        <v>-372</v>
      </c>
      <c r="P3" s="314">
        <f t="shared" si="1"/>
        <v>-221</v>
      </c>
      <c r="Q3" s="314">
        <f t="shared" si="1"/>
        <v>-291</v>
      </c>
      <c r="R3" s="314">
        <f t="shared" si="1"/>
        <v>-320</v>
      </c>
      <c r="S3" s="314">
        <v>-397</v>
      </c>
      <c r="T3" s="314">
        <f t="shared" si="1"/>
        <v>-362</v>
      </c>
      <c r="U3" s="314">
        <v>-380</v>
      </c>
      <c r="V3" s="314">
        <v>-339</v>
      </c>
      <c r="W3" s="314">
        <v>-365</v>
      </c>
    </row>
    <row r="4" spans="1:23">
      <c r="A4" s="66" t="s">
        <v>333</v>
      </c>
      <c r="B4" s="254">
        <v>-1697</v>
      </c>
      <c r="C4" s="254">
        <v>-1185</v>
      </c>
      <c r="D4" s="254">
        <v>-989</v>
      </c>
      <c r="E4" s="322">
        <v>-742</v>
      </c>
      <c r="F4" s="254">
        <v>-671</v>
      </c>
      <c r="G4" s="254">
        <v>-612</v>
      </c>
      <c r="H4" s="254">
        <v>-744</v>
      </c>
      <c r="I4" s="315"/>
      <c r="J4" s="322">
        <v>-188</v>
      </c>
      <c r="K4" s="254">
        <v>-160</v>
      </c>
      <c r="L4" s="322">
        <v>-156</v>
      </c>
      <c r="M4" s="254">
        <v>-168</v>
      </c>
      <c r="N4" s="254">
        <v>-161</v>
      </c>
      <c r="O4" s="254">
        <v>-162</v>
      </c>
      <c r="P4" s="254">
        <v>-140</v>
      </c>
      <c r="Q4" s="254">
        <v>-149</v>
      </c>
      <c r="R4" s="254">
        <v>-180</v>
      </c>
      <c r="S4" s="254">
        <v>-185</v>
      </c>
      <c r="T4" s="254">
        <v>-192</v>
      </c>
      <c r="U4" s="254">
        <v>-190</v>
      </c>
      <c r="V4" s="254">
        <v>-171</v>
      </c>
      <c r="W4" s="254">
        <v>-211</v>
      </c>
    </row>
    <row r="5" spans="1:23">
      <c r="A5" s="8" t="s">
        <v>334</v>
      </c>
      <c r="B5" s="255">
        <v>370</v>
      </c>
      <c r="C5" s="255">
        <v>194</v>
      </c>
      <c r="D5" s="255">
        <v>140</v>
      </c>
      <c r="E5" s="255">
        <v>70</v>
      </c>
      <c r="F5" s="255">
        <v>59</v>
      </c>
      <c r="G5" s="255">
        <v>47</v>
      </c>
      <c r="H5" s="255">
        <v>19</v>
      </c>
      <c r="I5" s="255"/>
      <c r="J5" s="255">
        <v>16</v>
      </c>
      <c r="K5" s="255">
        <v>14</v>
      </c>
      <c r="L5" s="255">
        <v>14</v>
      </c>
      <c r="M5" s="255">
        <v>15</v>
      </c>
      <c r="N5" s="255">
        <v>14</v>
      </c>
      <c r="O5" s="255">
        <v>17</v>
      </c>
      <c r="P5" s="255">
        <v>9</v>
      </c>
      <c r="Q5" s="255">
        <v>7</v>
      </c>
      <c r="R5" s="255">
        <v>5</v>
      </c>
      <c r="S5" s="255">
        <v>5</v>
      </c>
      <c r="T5" s="255">
        <v>5</v>
      </c>
      <c r="U5" s="255">
        <v>5</v>
      </c>
      <c r="V5" s="255">
        <v>5</v>
      </c>
      <c r="W5" s="255">
        <v>8</v>
      </c>
    </row>
    <row r="6" spans="1:23">
      <c r="A6" s="8" t="s">
        <v>335</v>
      </c>
      <c r="B6" s="255">
        <v>-52</v>
      </c>
      <c r="C6" s="1302"/>
      <c r="D6" s="1302"/>
      <c r="E6" s="1302"/>
      <c r="F6" s="1302"/>
      <c r="G6" s="1302"/>
      <c r="H6" s="1302"/>
      <c r="I6" s="315"/>
      <c r="J6" s="1302"/>
      <c r="K6" s="1302"/>
      <c r="L6" s="1302"/>
      <c r="M6" s="1302"/>
      <c r="N6" s="1302"/>
      <c r="O6" s="1302"/>
      <c r="P6" s="1302"/>
      <c r="Q6" s="1302"/>
      <c r="R6" s="1302"/>
      <c r="S6" s="1302"/>
      <c r="T6" s="1302"/>
      <c r="U6" s="1302"/>
      <c r="V6" s="255"/>
      <c r="W6" s="255"/>
    </row>
    <row r="7" spans="1:23">
      <c r="A7" s="66" t="s">
        <v>336</v>
      </c>
      <c r="B7" s="254">
        <v>-872</v>
      </c>
      <c r="C7" s="254">
        <v>-607</v>
      </c>
      <c r="D7" s="254">
        <v>-1268</v>
      </c>
      <c r="E7" s="322">
        <v>-899</v>
      </c>
      <c r="F7" s="254">
        <v>-583</v>
      </c>
      <c r="G7" s="254">
        <v>-462</v>
      </c>
      <c r="H7" s="254">
        <v>-586</v>
      </c>
      <c r="I7" s="315"/>
      <c r="J7" s="254">
        <v>-165</v>
      </c>
      <c r="K7" s="254">
        <v>-111</v>
      </c>
      <c r="L7" s="322">
        <v>-81</v>
      </c>
      <c r="M7" s="254">
        <v>-225</v>
      </c>
      <c r="N7" s="254">
        <v>-116</v>
      </c>
      <c r="O7" s="254">
        <v>-188</v>
      </c>
      <c r="P7" s="254">
        <v>-48</v>
      </c>
      <c r="Q7" s="254">
        <v>-110</v>
      </c>
      <c r="R7" s="254">
        <v>-107</v>
      </c>
      <c r="S7" s="254">
        <v>-179</v>
      </c>
      <c r="T7" s="254">
        <v>-137</v>
      </c>
      <c r="U7" s="254">
        <v>-163</v>
      </c>
      <c r="V7" s="254">
        <v>-145</v>
      </c>
      <c r="W7" s="254">
        <v>-139</v>
      </c>
    </row>
    <row r="8" spans="1:23">
      <c r="A8" s="15" t="s">
        <v>337</v>
      </c>
      <c r="B8" s="257">
        <v>-397</v>
      </c>
      <c r="C8" s="257">
        <v>-197</v>
      </c>
      <c r="D8" s="257">
        <v>-154</v>
      </c>
      <c r="E8" s="257">
        <v>-55</v>
      </c>
      <c r="F8" s="257">
        <v>-54</v>
      </c>
      <c r="G8" s="257">
        <v>-152</v>
      </c>
      <c r="H8" s="257">
        <v>-148</v>
      </c>
      <c r="I8" s="315"/>
      <c r="J8" s="257">
        <v>-7</v>
      </c>
      <c r="K8" s="257">
        <v>-10</v>
      </c>
      <c r="L8" s="257">
        <v>-17</v>
      </c>
      <c r="M8" s="257">
        <v>-20</v>
      </c>
      <c r="N8" s="257">
        <v>-32</v>
      </c>
      <c r="O8" s="257">
        <v>-39</v>
      </c>
      <c r="P8" s="257">
        <v>-42</v>
      </c>
      <c r="Q8" s="257">
        <v>-39</v>
      </c>
      <c r="R8" s="257">
        <v>-38</v>
      </c>
      <c r="S8" s="257">
        <v>-38</v>
      </c>
      <c r="T8" s="257">
        <v>-38</v>
      </c>
      <c r="U8" s="257">
        <v>-32</v>
      </c>
      <c r="V8" s="257">
        <v>-28</v>
      </c>
      <c r="W8" s="257">
        <v>-23</v>
      </c>
    </row>
    <row r="9" spans="1:23">
      <c r="A9" s="75" t="s">
        <v>338</v>
      </c>
      <c r="B9" s="316">
        <v>478</v>
      </c>
      <c r="C9" s="316">
        <v>423</v>
      </c>
      <c r="D9" s="316">
        <v>527</v>
      </c>
      <c r="E9" s="325">
        <v>307</v>
      </c>
      <c r="F9" s="316">
        <v>337</v>
      </c>
      <c r="G9" s="317">
        <v>520</v>
      </c>
      <c r="H9" s="317">
        <v>432</v>
      </c>
      <c r="I9" s="315"/>
      <c r="J9" s="325">
        <v>58</v>
      </c>
      <c r="K9" s="316">
        <v>76</v>
      </c>
      <c r="L9" s="316">
        <v>90</v>
      </c>
      <c r="M9" s="316">
        <v>113</v>
      </c>
      <c r="N9" s="316">
        <v>150</v>
      </c>
      <c r="O9" s="316">
        <v>137</v>
      </c>
      <c r="P9" s="316">
        <v>141</v>
      </c>
      <c r="Q9" s="316">
        <v>92</v>
      </c>
      <c r="R9" s="316">
        <v>121</v>
      </c>
      <c r="S9" s="316">
        <v>106</v>
      </c>
      <c r="T9" s="69">
        <v>100</v>
      </c>
      <c r="U9" s="69">
        <v>105</v>
      </c>
      <c r="V9" s="69">
        <v>109</v>
      </c>
      <c r="W9" s="69">
        <v>78</v>
      </c>
    </row>
    <row r="10" spans="1:23">
      <c r="A10" s="17" t="s">
        <v>339</v>
      </c>
      <c r="B10" s="318">
        <v>-625</v>
      </c>
      <c r="C10" s="318">
        <v>-550</v>
      </c>
      <c r="D10" s="318">
        <v>-1475</v>
      </c>
      <c r="E10" s="318">
        <v>-1565</v>
      </c>
      <c r="F10" s="318">
        <v>-716</v>
      </c>
      <c r="G10" s="319">
        <v>659</v>
      </c>
      <c r="H10" s="319">
        <v>-179</v>
      </c>
      <c r="I10" s="315"/>
      <c r="J10" s="318">
        <v>-983</v>
      </c>
      <c r="K10" s="318">
        <v>-278</v>
      </c>
      <c r="L10" s="318">
        <v>154</v>
      </c>
      <c r="M10" s="318">
        <v>391</v>
      </c>
      <c r="N10" s="318">
        <v>-249</v>
      </c>
      <c r="O10" s="318">
        <v>537</v>
      </c>
      <c r="P10" s="318">
        <v>470</v>
      </c>
      <c r="Q10" s="318">
        <v>-99</v>
      </c>
      <c r="R10" s="318">
        <v>-47</v>
      </c>
      <c r="S10" s="318">
        <v>321</v>
      </c>
      <c r="T10" s="318">
        <v>30</v>
      </c>
      <c r="U10" s="318">
        <v>-483</v>
      </c>
      <c r="V10" s="318">
        <v>164</v>
      </c>
      <c r="W10" s="318">
        <v>-241</v>
      </c>
    </row>
    <row r="11" spans="1:23">
      <c r="A11" s="75" t="s">
        <v>815</v>
      </c>
      <c r="B11" s="1301"/>
      <c r="C11" s="1301"/>
      <c r="D11" s="1301"/>
      <c r="E11" s="1301"/>
      <c r="F11" s="316">
        <v>312</v>
      </c>
      <c r="G11" s="317">
        <v>481</v>
      </c>
      <c r="H11" s="1301">
        <v>0</v>
      </c>
      <c r="I11" s="315"/>
      <c r="J11" s="316">
        <v>-37</v>
      </c>
      <c r="K11" s="316">
        <v>401</v>
      </c>
      <c r="L11" s="325">
        <v>-34</v>
      </c>
      <c r="M11" s="316">
        <v>-18</v>
      </c>
      <c r="N11" s="316">
        <v>123</v>
      </c>
      <c r="O11" s="316">
        <v>356</v>
      </c>
      <c r="P11" s="1301"/>
      <c r="Q11" s="316">
        <v>2</v>
      </c>
      <c r="R11" s="1301"/>
      <c r="S11" s="1301"/>
      <c r="T11" s="1301"/>
      <c r="U11" s="1301"/>
      <c r="V11" s="69"/>
      <c r="W11" s="69"/>
    </row>
    <row r="12" spans="1:23">
      <c r="A12" s="17" t="s">
        <v>340</v>
      </c>
      <c r="B12" s="319">
        <f t="shared" ref="B12:F12" si="2">SUM(B13:B14)</f>
        <v>454</v>
      </c>
      <c r="C12" s="319">
        <f t="shared" si="2"/>
        <v>-266</v>
      </c>
      <c r="D12" s="319">
        <f t="shared" si="2"/>
        <v>244</v>
      </c>
      <c r="E12" s="319">
        <f t="shared" si="2"/>
        <v>-1210</v>
      </c>
      <c r="F12" s="319">
        <f t="shared" si="2"/>
        <v>-23</v>
      </c>
      <c r="G12" s="319">
        <f>SUM(G13:G14)</f>
        <v>1154</v>
      </c>
      <c r="H12" s="319">
        <v>903</v>
      </c>
      <c r="I12" s="315"/>
      <c r="J12" s="319">
        <f>SUM(J13:J14)</f>
        <v>-439</v>
      </c>
      <c r="K12" s="319">
        <f t="shared" ref="K12:T12" si="3">SUM(K13:K14)</f>
        <v>856</v>
      </c>
      <c r="L12" s="319">
        <f t="shared" si="3"/>
        <v>-458</v>
      </c>
      <c r="M12" s="319">
        <f t="shared" si="3"/>
        <v>18</v>
      </c>
      <c r="N12" s="319">
        <f t="shared" si="3"/>
        <v>861</v>
      </c>
      <c r="O12" s="319">
        <f t="shared" si="3"/>
        <v>-270</v>
      </c>
      <c r="P12" s="319">
        <f t="shared" si="3"/>
        <v>190</v>
      </c>
      <c r="Q12" s="319">
        <f t="shared" si="3"/>
        <v>373</v>
      </c>
      <c r="R12" s="319">
        <f t="shared" si="3"/>
        <v>192</v>
      </c>
      <c r="S12" s="319">
        <f t="shared" si="3"/>
        <v>563</v>
      </c>
      <c r="T12" s="319">
        <f t="shared" si="3"/>
        <v>-51</v>
      </c>
      <c r="U12" s="319">
        <v>200</v>
      </c>
      <c r="V12" s="319">
        <v>2</v>
      </c>
      <c r="W12" s="319">
        <v>-471</v>
      </c>
    </row>
    <row r="13" spans="1:23">
      <c r="A13" s="66" t="s">
        <v>341</v>
      </c>
      <c r="B13" s="254">
        <v>313</v>
      </c>
      <c r="C13" s="254">
        <v>-279</v>
      </c>
      <c r="D13" s="254">
        <v>42</v>
      </c>
      <c r="E13" s="254">
        <v>-1147</v>
      </c>
      <c r="F13" s="254">
        <v>-157</v>
      </c>
      <c r="G13" s="320">
        <v>1130</v>
      </c>
      <c r="H13" s="320">
        <v>900</v>
      </c>
      <c r="I13" s="315"/>
      <c r="J13" s="254">
        <v>-482</v>
      </c>
      <c r="K13" s="254">
        <v>788</v>
      </c>
      <c r="L13" s="254">
        <v>-472</v>
      </c>
      <c r="M13" s="254">
        <v>7</v>
      </c>
      <c r="N13" s="254">
        <v>863</v>
      </c>
      <c r="O13" s="254">
        <v>-287</v>
      </c>
      <c r="P13" s="254">
        <v>232</v>
      </c>
      <c r="Q13" s="254">
        <v>323</v>
      </c>
      <c r="R13" s="254">
        <v>216</v>
      </c>
      <c r="S13" s="254">
        <v>558</v>
      </c>
      <c r="T13" s="254">
        <v>-92</v>
      </c>
      <c r="U13" s="69">
        <v>218</v>
      </c>
      <c r="V13" s="69">
        <v>-14</v>
      </c>
      <c r="W13" s="69">
        <v>-455</v>
      </c>
    </row>
    <row r="14" spans="1:23">
      <c r="A14" s="15" t="s">
        <v>342</v>
      </c>
      <c r="B14" s="257">
        <v>141</v>
      </c>
      <c r="C14" s="257">
        <v>13</v>
      </c>
      <c r="D14" s="257">
        <v>202</v>
      </c>
      <c r="E14" s="257">
        <v>-63</v>
      </c>
      <c r="F14" s="257">
        <v>134</v>
      </c>
      <c r="G14" s="321">
        <v>24</v>
      </c>
      <c r="H14" s="321">
        <v>3</v>
      </c>
      <c r="I14" s="315"/>
      <c r="J14" s="257">
        <v>43</v>
      </c>
      <c r="K14" s="257">
        <v>68</v>
      </c>
      <c r="L14" s="257">
        <v>14</v>
      </c>
      <c r="M14" s="257">
        <v>11</v>
      </c>
      <c r="N14" s="257">
        <v>-2</v>
      </c>
      <c r="O14" s="257">
        <v>17</v>
      </c>
      <c r="P14" s="257">
        <v>-42</v>
      </c>
      <c r="Q14" s="257">
        <v>50</v>
      </c>
      <c r="R14" s="257">
        <v>-24</v>
      </c>
      <c r="S14" s="257">
        <v>5</v>
      </c>
      <c r="T14" s="45">
        <v>41</v>
      </c>
      <c r="U14" s="257">
        <v>-18</v>
      </c>
      <c r="V14" s="257">
        <v>16</v>
      </c>
      <c r="W14" s="257">
        <v>-16</v>
      </c>
    </row>
    <row r="15" spans="1:23" s="308" customFormat="1">
      <c r="A15" s="326" t="s">
        <v>343</v>
      </c>
      <c r="B15" s="325">
        <v>-467</v>
      </c>
      <c r="C15" s="325">
        <v>-2247</v>
      </c>
      <c r="D15" s="325">
        <v>39</v>
      </c>
      <c r="E15" s="325">
        <v>-549</v>
      </c>
      <c r="F15" s="1301"/>
      <c r="G15" s="1301"/>
      <c r="H15" s="1301"/>
      <c r="I15" s="324"/>
      <c r="J15" s="1301"/>
      <c r="K15" s="1301"/>
      <c r="L15" s="1301"/>
      <c r="M15" s="1301"/>
      <c r="N15" s="1301"/>
      <c r="O15" s="1301"/>
      <c r="P15" s="1301"/>
      <c r="Q15" s="1301"/>
      <c r="R15" s="1301"/>
      <c r="S15" s="1301"/>
      <c r="T15" s="1301"/>
      <c r="U15" s="1301"/>
      <c r="V15" s="69"/>
      <c r="W15" s="69"/>
    </row>
    <row r="16" spans="1:23">
      <c r="A16" s="17" t="s">
        <v>344</v>
      </c>
      <c r="B16" s="1302"/>
      <c r="C16" s="1302"/>
      <c r="D16" s="1302"/>
      <c r="E16" s="1302"/>
      <c r="F16" s="336">
        <v>4326</v>
      </c>
      <c r="G16" s="1154">
        <v>1608</v>
      </c>
      <c r="H16" s="1302"/>
      <c r="I16" s="315"/>
      <c r="J16" s="318">
        <v>1132</v>
      </c>
      <c r="K16" s="1302"/>
      <c r="L16" s="318">
        <v>-4</v>
      </c>
      <c r="M16" s="318">
        <v>3198</v>
      </c>
      <c r="N16" s="1302"/>
      <c r="O16" s="1302"/>
      <c r="P16" s="318">
        <v>1608</v>
      </c>
      <c r="Q16" s="1302"/>
      <c r="R16" s="1302"/>
      <c r="S16" s="1302"/>
      <c r="T16" s="1302"/>
      <c r="U16" s="1302"/>
      <c r="V16" s="45"/>
      <c r="W16" s="45"/>
    </row>
    <row r="17" spans="1:23" s="308" customFormat="1">
      <c r="A17" s="326" t="s">
        <v>345</v>
      </c>
      <c r="B17" s="325">
        <v>-211</v>
      </c>
      <c r="C17" s="325">
        <v>-522</v>
      </c>
      <c r="D17" s="325">
        <v>-477</v>
      </c>
      <c r="E17" s="325">
        <v>-170</v>
      </c>
      <c r="F17" s="316">
        <v>0</v>
      </c>
      <c r="G17" s="1301"/>
      <c r="H17" s="1301"/>
      <c r="I17" s="324"/>
      <c r="J17" s="1301"/>
      <c r="K17" s="1301"/>
      <c r="L17" s="1301"/>
      <c r="M17" s="1301"/>
      <c r="N17" s="1301"/>
      <c r="O17" s="1301"/>
      <c r="P17" s="1301"/>
      <c r="Q17" s="1301"/>
      <c r="R17" s="1301"/>
      <c r="S17" s="1301"/>
      <c r="T17" s="1301"/>
      <c r="U17" s="1301"/>
      <c r="V17" s="325"/>
      <c r="W17" s="325"/>
    </row>
    <row r="18" spans="1:23" s="308" customFormat="1">
      <c r="A18" s="75" t="s">
        <v>346</v>
      </c>
      <c r="B18" s="316">
        <f t="shared" ref="B18" si="4">B15+B17+B16</f>
        <v>-678</v>
      </c>
      <c r="C18" s="316">
        <f t="shared" ref="C18" si="5">C15+C17+C16</f>
        <v>-2769</v>
      </c>
      <c r="D18" s="316">
        <f t="shared" ref="D18" si="6">D15+D17+D16</f>
        <v>-438</v>
      </c>
      <c r="E18" s="316">
        <f t="shared" ref="E18" si="7">E15+E17+E16</f>
        <v>-719</v>
      </c>
      <c r="F18" s="316">
        <v>132</v>
      </c>
      <c r="G18" s="316">
        <v>633</v>
      </c>
      <c r="H18" s="316">
        <v>-1643</v>
      </c>
      <c r="I18" s="324"/>
      <c r="J18" s="316">
        <v>535</v>
      </c>
      <c r="K18" s="316">
        <v>-399</v>
      </c>
      <c r="L18" s="316">
        <v>142</v>
      </c>
      <c r="M18" s="316">
        <v>-146</v>
      </c>
      <c r="N18" s="316">
        <v>-832</v>
      </c>
      <c r="O18" s="316">
        <v>433</v>
      </c>
      <c r="P18" s="316">
        <v>159</v>
      </c>
      <c r="Q18" s="316">
        <v>-735</v>
      </c>
      <c r="R18" s="316">
        <v>-476</v>
      </c>
      <c r="S18" s="316">
        <v>-750</v>
      </c>
      <c r="T18" s="316">
        <v>-102</v>
      </c>
      <c r="U18" s="316">
        <v>-316</v>
      </c>
      <c r="V18" s="69">
        <v>-373</v>
      </c>
      <c r="W18" s="69">
        <v>-253</v>
      </c>
    </row>
    <row r="19" spans="1:23" ht="13.5" thickBot="1">
      <c r="A19" s="92" t="s">
        <v>347</v>
      </c>
      <c r="B19" s="323">
        <f t="shared" ref="B19:E19" si="8">B3+B9+B10+B11+B12+B18</f>
        <v>-3019</v>
      </c>
      <c r="C19" s="323">
        <f t="shared" si="8"/>
        <v>-4957</v>
      </c>
      <c r="D19" s="323">
        <f t="shared" si="8"/>
        <v>-3413</v>
      </c>
      <c r="E19" s="323">
        <f t="shared" si="8"/>
        <v>-4813</v>
      </c>
      <c r="F19" s="323">
        <f>F3+F9+F10+F11+F12+F18+F15+F16+F17</f>
        <v>3119</v>
      </c>
      <c r="G19" s="323">
        <v>2268</v>
      </c>
      <c r="H19" s="323">
        <v>-1946</v>
      </c>
      <c r="I19" s="324"/>
      <c r="J19" s="323">
        <f t="shared" ref="J19:T19" si="9">J3+J9+J10+J11+J12+J18+J15+J16+J17</f>
        <v>-78</v>
      </c>
      <c r="K19" s="323">
        <f t="shared" si="9"/>
        <v>389</v>
      </c>
      <c r="L19" s="323">
        <f t="shared" si="9"/>
        <v>-350</v>
      </c>
      <c r="M19" s="323">
        <f t="shared" si="9"/>
        <v>3158</v>
      </c>
      <c r="N19" s="323">
        <f t="shared" si="9"/>
        <v>-242</v>
      </c>
      <c r="O19" s="323">
        <f t="shared" si="9"/>
        <v>821</v>
      </c>
      <c r="P19" s="323">
        <f t="shared" si="9"/>
        <v>2347</v>
      </c>
      <c r="Q19" s="323">
        <f t="shared" si="9"/>
        <v>-658</v>
      </c>
      <c r="R19" s="323">
        <f t="shared" si="9"/>
        <v>-530</v>
      </c>
      <c r="S19" s="323">
        <v>-157</v>
      </c>
      <c r="T19" s="323">
        <f t="shared" si="9"/>
        <v>-385</v>
      </c>
      <c r="U19" s="323">
        <v>-874</v>
      </c>
      <c r="V19" s="323">
        <v>-437</v>
      </c>
      <c r="W19" s="323">
        <v>-1252</v>
      </c>
    </row>
    <row r="20" spans="1:23" ht="13.5" customHeight="1">
      <c r="A20" s="1578" t="s">
        <v>348</v>
      </c>
      <c r="B20" s="1578"/>
      <c r="C20" s="1578"/>
      <c r="D20" s="1578"/>
      <c r="E20" s="1578"/>
      <c r="F20" s="1578"/>
      <c r="G20" s="1578"/>
      <c r="H20" s="1578"/>
      <c r="I20" s="1579"/>
      <c r="J20" s="1578"/>
      <c r="K20" s="1578"/>
      <c r="L20" s="1578"/>
      <c r="M20" s="1578"/>
      <c r="N20" s="1578"/>
      <c r="O20" s="1578"/>
      <c r="P20" s="1578"/>
      <c r="Q20" s="1578"/>
      <c r="R20" s="1578"/>
      <c r="S20" s="1578"/>
      <c r="T20" s="1578"/>
      <c r="U20" s="1578"/>
      <c r="V20" s="1494"/>
    </row>
    <row r="21" spans="1:23" ht="13.5" customHeight="1" thickBot="1">
      <c r="A21" s="1580"/>
      <c r="B21" s="1580"/>
      <c r="C21" s="1580"/>
      <c r="D21" s="1580"/>
      <c r="E21" s="1580"/>
      <c r="F21" s="1580"/>
      <c r="G21" s="1580"/>
      <c r="H21" s="1580"/>
      <c r="I21" s="1580"/>
      <c r="J21" s="1580"/>
      <c r="K21" s="1580"/>
      <c r="L21" s="1580"/>
      <c r="M21" s="1580"/>
      <c r="N21" s="1580"/>
      <c r="O21" s="1580"/>
      <c r="P21" s="1580"/>
      <c r="Q21" s="1580"/>
      <c r="R21" s="1580"/>
      <c r="S21" s="1580"/>
      <c r="T21" s="1580"/>
      <c r="U21" s="1580"/>
      <c r="V21" s="1507"/>
    </row>
  </sheetData>
  <mergeCells count="2">
    <mergeCell ref="A20:U20"/>
    <mergeCell ref="A21:U21"/>
  </mergeCells>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ignoredErrors>
    <ignoredError sqref="J12:T12 J3:R3 B3:H3 B12:H12 T3" formulaRange="1"/>
  </ignoredError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b3f172f6-3a3f-4012-879c-3f3e2c0d8c85">
      <Terms xmlns="http://schemas.microsoft.com/office/infopath/2007/PartnerControls"/>
    </lcf76f155ced4ddcb4097134ff3c332f>
    <_ip_UnifiedCompliancePolicyProperties xmlns="http://schemas.microsoft.com/sharepoint/v3" xsi:nil="true"/>
    <TaxCatchAll xmlns="460d41df-ad9f-497d-a78e-449665e90d08" xsi:nil="true"/>
    <SharedWithUsers xmlns="460d41df-ad9f-497d-a78e-449665e90d08">
      <UserInfo>
        <DisplayName>Morna Smith</DisplayName>
        <AccountId>52</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CE7A43C529918843A30DCE00B196410A" ma:contentTypeVersion="18" ma:contentTypeDescription="Create a new document." ma:contentTypeScope="" ma:versionID="5b510397c84f0e828f9f200f66a2ad57">
  <xsd:schema xmlns:xsd="http://www.w3.org/2001/XMLSchema" xmlns:xs="http://www.w3.org/2001/XMLSchema" xmlns:p="http://schemas.microsoft.com/office/2006/metadata/properties" xmlns:ns1="http://schemas.microsoft.com/sharepoint/v3" xmlns:ns2="b3f172f6-3a3f-4012-879c-3f3e2c0d8c85" xmlns:ns3="460d41df-ad9f-497d-a78e-449665e90d08" targetNamespace="http://schemas.microsoft.com/office/2006/metadata/properties" ma:root="true" ma:fieldsID="a09c16abd0b433bb02ac195f8f5b7512" ns1:_="" ns2:_="" ns3:_="">
    <xsd:import namespace="http://schemas.microsoft.com/sharepoint/v3"/>
    <xsd:import namespace="b3f172f6-3a3f-4012-879c-3f3e2c0d8c85"/>
    <xsd:import namespace="460d41df-ad9f-497d-a78e-449665e90d0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f172f6-3a3f-4012-879c-3f3e2c0d8c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bfb4e49-6f5d-460f-8245-f0e15177ea6b"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60d41df-ad9f-497d-a78e-449665e90d0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d640d8c-b090-4195-98e2-7e112a9e9ad6}" ma:internalName="TaxCatchAll" ma:showField="CatchAllData" ma:web="460d41df-ad9f-497d-a78e-449665e90d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1DFDE9-5986-4455-9F91-9C1C4D991F4C}">
  <ds:schemaRefs>
    <ds:schemaRef ds:uri="460d41df-ad9f-497d-a78e-449665e90d08"/>
    <ds:schemaRef ds:uri="http://purl.org/dc/elements/1.1/"/>
    <ds:schemaRef ds:uri="http://purl.org/dc/terms/"/>
    <ds:schemaRef ds:uri="http://schemas.microsoft.com/office/2006/documentManagement/types"/>
    <ds:schemaRef ds:uri="http://schemas.microsoft.com/sharepoint/v3"/>
    <ds:schemaRef ds:uri="http://schemas.microsoft.com/office/infopath/2007/PartnerControls"/>
    <ds:schemaRef ds:uri="http://schemas.openxmlformats.org/package/2006/metadata/core-properties"/>
    <ds:schemaRef ds:uri="http://www.w3.org/XML/1998/namespace"/>
    <ds:schemaRef ds:uri="b3f172f6-3a3f-4012-879c-3f3e2c0d8c85"/>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180186A9-218E-4CB3-B0FB-1E37AB75E1DB}">
  <ds:schemaRefs>
    <ds:schemaRef ds:uri="http://schemas.microsoft.com/sharepoint/v3/contenttype/forms"/>
  </ds:schemaRefs>
</ds:datastoreItem>
</file>

<file path=customXml/itemProps3.xml><?xml version="1.0" encoding="utf-8"?>
<ds:datastoreItem xmlns:ds="http://schemas.openxmlformats.org/officeDocument/2006/customXml" ds:itemID="{43E5CCF6-7C06-477A-A6A8-752A0A5F614A}">
  <ds:schemaRefs>
    <ds:schemaRef ds:uri="http://schemas.microsoft.com/office/2006/metadata/longProperties"/>
  </ds:schemaRefs>
</ds:datastoreItem>
</file>

<file path=customXml/itemProps4.xml><?xml version="1.0" encoding="utf-8"?>
<ds:datastoreItem xmlns:ds="http://schemas.openxmlformats.org/officeDocument/2006/customXml" ds:itemID="{0B43826B-D692-4BE0-BB94-929CA7C538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f172f6-3a3f-4012-879c-3f3e2c0d8c85"/>
    <ds:schemaRef ds:uri="460d41df-ad9f-497d-a78e-449665e90d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40ed6a7-0f03-43d9-901d-02d4a7e408aa}" enabled="1" method="Privileged" siteId="{7893571b-6c2c-4cef-b4da-7d4b266a062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9</vt:i4>
      </vt:variant>
    </vt:vector>
  </HeadingPairs>
  <TitlesOfParts>
    <vt:vector size="34" baseType="lpstr">
      <vt:lpstr>Menu &amp; Disclaimer</vt:lpstr>
      <vt:lpstr>Production</vt:lpstr>
      <vt:lpstr>Selected financial indicators</vt:lpstr>
      <vt:lpstr>EBITDA</vt:lpstr>
      <vt:lpstr>Average Price</vt:lpstr>
      <vt:lpstr>COGS by business segment</vt:lpstr>
      <vt:lpstr>Operating expenses</vt:lpstr>
      <vt:lpstr>Net income</vt:lpstr>
      <vt:lpstr>Financial results</vt:lpstr>
      <vt:lpstr>Capex</vt:lpstr>
      <vt:lpstr>Segment info</vt:lpstr>
      <vt:lpstr>Iron Ore Solutions</vt:lpstr>
      <vt:lpstr>IO unit cost</vt:lpstr>
      <vt:lpstr>COGS business area</vt:lpstr>
      <vt:lpstr>EBITDA Pellets</vt:lpstr>
      <vt:lpstr>Debt indicators</vt:lpstr>
      <vt:lpstr>Energy Transition Metals</vt:lpstr>
      <vt:lpstr>Nickel</vt:lpstr>
      <vt:lpstr>Copper</vt:lpstr>
      <vt:lpstr>Income Statement</vt:lpstr>
      <vt:lpstr>Equity Income</vt:lpstr>
      <vt:lpstr>Balance sheet</vt:lpstr>
      <vt:lpstr>Cash flow</vt:lpstr>
      <vt:lpstr>Annex 3</vt:lpstr>
      <vt:lpstr>Revenue</vt:lpstr>
      <vt:lpstr>'Net income'!_Hlk101787543</vt:lpstr>
      <vt:lpstr>EBITDA!_Hlk109819896</vt:lpstr>
      <vt:lpstr>Capex!_Hlk109869695</vt:lpstr>
      <vt:lpstr>EBITDA!_Hlk140662729</vt:lpstr>
      <vt:lpstr>'COGS business area'!Area_de_impressao</vt:lpstr>
      <vt:lpstr>'Income Statement'!Area_de_impressao</vt:lpstr>
      <vt:lpstr>'IO unit cost'!Area_de_impressao</vt:lpstr>
      <vt:lpstr>'Iron Ore Solutions'!Area_de_impressao</vt:lpstr>
      <vt:lpstr>Revenue!Area_de_impressao</vt:lpstr>
    </vt:vector>
  </TitlesOfParts>
  <Manager/>
  <Company>CVRD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Vale's Performance in 3Q20 USD - xls</dc:title>
  <dc:subject/>
  <dc:creator>01642280</dc:creator>
  <cp:keywords/>
  <dc:description/>
  <cp:lastModifiedBy>Morna Smith</cp:lastModifiedBy>
  <cp:revision/>
  <dcterms:created xsi:type="dcterms:W3CDTF">2003-07-15T15:19:13Z</dcterms:created>
  <dcterms:modified xsi:type="dcterms:W3CDTF">2024-07-25T22:16:52Z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0x010100CE7A43C529918843A30DCE00B196410A</vt:lpwstr>
  </property>
  <property fmtid="{D5CDD505-2E9C-101B-9397-08002B2CF9AE}" pid="5" name="MediaServiceImageTags">
    <vt:lpwstr/>
  </property>
</Properties>
</file>